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EXLSZ4\Desktop\Monica\Daily Plan\7.27\"/>
    </mc:Choice>
  </mc:AlternateContent>
  <xr:revisionPtr revIDLastSave="0" documentId="13_ncr:1_{34E31191-6586-4D2B-9726-05762D8190C2}" xr6:coauthVersionLast="47" xr6:coauthVersionMax="47" xr10:uidLastSave="{00000000-0000-0000-0000-000000000000}"/>
  <bookViews>
    <workbookView xWindow="28680" yWindow="-120" windowWidth="21840" windowHeight="13020" firstSheet="3" activeTab="4" xr2:uid="{67260BE7-9E68-4E3C-9EA4-C1AB257D8B3F}"/>
  </bookViews>
  <sheets>
    <sheet name="Carouselwash" sheetId="18" state="hidden" r:id="rId1"/>
    <sheet name="Form CT" sheetId="17" state="hidden" r:id="rId2"/>
    <sheet name="KS2" sheetId="16" state="hidden" r:id="rId3"/>
    <sheet name="Details (2)" sheetId="15" r:id="rId4"/>
    <sheet name="Details" sheetId="1" r:id="rId5"/>
    <sheet name="Key point" sheetId="2" r:id="rId6"/>
    <sheet name="Constraint" sheetId="3" r:id="rId7"/>
    <sheet name="ENG Request" sheetId="4" r:id="rId8"/>
    <sheet name="Sheet1" sheetId="12" r:id="rId9"/>
    <sheet name="Anode Tantalum Mapping" sheetId="7" state="hidden" r:id="rId10"/>
  </sheets>
  <externalReferences>
    <externalReference r:id="rId11"/>
    <externalReference r:id="rId12"/>
    <externalReference r:id="rId13"/>
  </externalReferences>
  <definedNames>
    <definedName name="_xlnm._FilterDatabase" localSheetId="4" hidden="1">Details!$A$1:$AC$353</definedName>
    <definedName name="_xlnm._FilterDatabase" localSheetId="3" hidden="1">'Details (2)'!$A$1:$AI$1413</definedName>
    <definedName name="_xlnm._FilterDatabase" localSheetId="7" hidden="1">'ENG Request'!$A$1:$W$1</definedName>
    <definedName name="_xlnm._FilterDatabase" localSheetId="1" hidden="1">'Form CT'!$A$1:$J$6718</definedName>
    <definedName name="_xlnm._FilterDatabase" localSheetId="5" hidden="1">'Key point'!$A$1:$J$41</definedName>
    <definedName name="BOL" localSheetId="0">OFFSET('[1]DaysInWIP control'!$AA$2,1,0,COUNTA('[1]DaysInWIP control'!#REF!),1)</definedName>
    <definedName name="BOL">OFFSET(#REF!,1,0,COUNTA(#REF!),1)</definedName>
    <definedName name="date1" localSheetId="0">OFFSET('[1]DaysInWIP control'!$V$2,1,0,COUNTA('[1]DaysInWIP control'!#REF!),1)</definedName>
    <definedName name="date1">OFFSET(#REF!,1,0,COUNTA(#REF!),1)</definedName>
    <definedName name="EOL" localSheetId="0">OFFSET('[1]DaysInWIP control'!$AK$2,1,0,COUNTA('[1]DaysInWIP control'!$AL$11:$AL$25),1)</definedName>
    <definedName name="EOL">OFFSET(#REF!,1,0,COUNTA(#REF!),1)</definedName>
    <definedName name="ExternalData_1" localSheetId="9" hidden="1">'Anode Tantalum Mapping'!$A$1:$D$3442</definedName>
    <definedName name="ExternalData_1" localSheetId="0" hidden="1">Carouselwash!$A$1:$H$2674</definedName>
    <definedName name="ExternalData_6" localSheetId="1" hidden="1">'Form CT'!$A$1:$H$6737</definedName>
    <definedName name="FCT">'[2]Formation time data'!$A$1:$B$3173</definedName>
    <definedName name="MATA_WIP">[3]!Table_ExternalData_1[#All]</definedName>
    <definedName name="MOL" localSheetId="0">OFFSET('[1]DaysInWIP control'!$AD$2,1,0,COUNTA('[1]DaysInWIP control'!#REF!),1)</definedName>
    <definedName name="MOL">OFFSET(#REF!,1,0,COUNTA(#REF!),1)</definedName>
    <definedName name="SMT" localSheetId="0">OFFSET('[1]DaysInWIP control'!$AM$2,1,0,COUNTA('[1]DaysInWIP control'!$AN$4:$AN$28),1)</definedName>
    <definedName name="SMT">OFFSET(#REF!,1,0,COUNTA(#REF!),1)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E15" i="3"/>
  <c r="E4" i="2" l="1"/>
  <c r="AI1413" i="15"/>
  <c r="AH1413" i="15"/>
  <c r="AG1413" i="15"/>
  <c r="AF1413" i="15"/>
  <c r="AE1413" i="15"/>
  <c r="AD1413" i="15"/>
  <c r="AI1412" i="15"/>
  <c r="AH1412" i="15"/>
  <c r="AG1412" i="15"/>
  <c r="AF1412" i="15"/>
  <c r="AE1412" i="15"/>
  <c r="AD1412" i="15"/>
  <c r="AI1411" i="15"/>
  <c r="AH1411" i="15"/>
  <c r="AG1411" i="15"/>
  <c r="AF1411" i="15"/>
  <c r="AE1411" i="15"/>
  <c r="AD1411" i="15"/>
  <c r="AI1410" i="15"/>
  <c r="AH1410" i="15"/>
  <c r="AG1410" i="15"/>
  <c r="AF1410" i="15"/>
  <c r="AE1410" i="15"/>
  <c r="AD1410" i="15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I1409" i="15" l="1"/>
  <c r="AH1409" i="15"/>
  <c r="AG1409" i="15"/>
  <c r="AF1409" i="15"/>
  <c r="AE1409" i="15"/>
  <c r="AD1409" i="15"/>
  <c r="AI1408" i="15"/>
  <c r="AH1408" i="15"/>
  <c r="AG1408" i="15"/>
  <c r="AF1408" i="15"/>
  <c r="AE1408" i="15"/>
  <c r="AD1408" i="15"/>
  <c r="AI1407" i="15"/>
  <c r="AH1407" i="15"/>
  <c r="AG1407" i="15"/>
  <c r="AF1407" i="15"/>
  <c r="AE1407" i="15"/>
  <c r="AD1407" i="15"/>
  <c r="AI1406" i="15"/>
  <c r="AH1406" i="15"/>
  <c r="AG1406" i="15"/>
  <c r="AF1406" i="15"/>
  <c r="AE1406" i="15"/>
  <c r="AD1406" i="15"/>
  <c r="AI1405" i="15" l="1"/>
  <c r="AH1405" i="15"/>
  <c r="AG1405" i="15"/>
  <c r="AF1405" i="15"/>
  <c r="AE1405" i="15"/>
  <c r="AD1405" i="15"/>
  <c r="AI1404" i="15"/>
  <c r="AH1404" i="15"/>
  <c r="AG1404" i="15"/>
  <c r="AF1404" i="15"/>
  <c r="AE1404" i="15"/>
  <c r="AD1404" i="15"/>
  <c r="AI1403" i="15"/>
  <c r="AH1403" i="15"/>
  <c r="AG1403" i="15"/>
  <c r="AF1403" i="15"/>
  <c r="AE1403" i="15"/>
  <c r="AD1403" i="15"/>
  <c r="AI1402" i="15"/>
  <c r="AH1402" i="15"/>
  <c r="AG1402" i="15"/>
  <c r="AF1402" i="15"/>
  <c r="AE1402" i="15"/>
  <c r="AD1402" i="15"/>
  <c r="AI1401" i="15" l="1"/>
  <c r="AH1401" i="15"/>
  <c r="AG1401" i="15"/>
  <c r="AF1401" i="15"/>
  <c r="AE1401" i="15"/>
  <c r="AD1401" i="15"/>
  <c r="AI1400" i="15"/>
  <c r="AH1400" i="15"/>
  <c r="AG1400" i="15"/>
  <c r="AF1400" i="15"/>
  <c r="AE1400" i="15"/>
  <c r="AD1400" i="15"/>
  <c r="AI1399" i="15"/>
  <c r="AH1399" i="15"/>
  <c r="AG1399" i="15"/>
  <c r="AF1399" i="15"/>
  <c r="AE1399" i="15"/>
  <c r="AD1399" i="15"/>
  <c r="AI1398" i="15"/>
  <c r="AH1398" i="15"/>
  <c r="AG1398" i="15"/>
  <c r="AF1398" i="15"/>
  <c r="AE1398" i="15"/>
  <c r="AD1398" i="15"/>
  <c r="AD1397" i="15"/>
  <c r="AE1397" i="15"/>
  <c r="AF1397" i="15"/>
  <c r="AG1397" i="15"/>
  <c r="AH1397" i="15"/>
  <c r="AI1397" i="15"/>
  <c r="AI1396" i="15"/>
  <c r="AH1396" i="15"/>
  <c r="AG1396" i="15"/>
  <c r="AF1396" i="15"/>
  <c r="AE1396" i="15"/>
  <c r="AD1396" i="15"/>
  <c r="AI1395" i="15"/>
  <c r="AH1395" i="15"/>
  <c r="AG1395" i="15"/>
  <c r="AF1395" i="15"/>
  <c r="AE1395" i="15"/>
  <c r="AD1395" i="15"/>
  <c r="AI1394" i="15"/>
  <c r="AH1394" i="15"/>
  <c r="AG1394" i="15"/>
  <c r="AF1394" i="15"/>
  <c r="AE1394" i="15"/>
  <c r="AD1394" i="15"/>
  <c r="AI1393" i="15"/>
  <c r="AH1393" i="15"/>
  <c r="AG1393" i="15"/>
  <c r="AF1393" i="15"/>
  <c r="AE1393" i="15"/>
  <c r="AD1393" i="15"/>
  <c r="AI1392" i="15"/>
  <c r="AH1392" i="15"/>
  <c r="AG1392" i="15"/>
  <c r="AF1392" i="15"/>
  <c r="AE1392" i="15"/>
  <c r="AD1392" i="15"/>
  <c r="AI1391" i="15"/>
  <c r="AH1391" i="15"/>
  <c r="AG1391" i="15"/>
  <c r="AF1391" i="15"/>
  <c r="AE1391" i="15"/>
  <c r="AD1391" i="15"/>
  <c r="AI1390" i="15"/>
  <c r="AH1390" i="15"/>
  <c r="AG1390" i="15"/>
  <c r="AF1390" i="15"/>
  <c r="AE1390" i="15"/>
  <c r="AD1390" i="15"/>
  <c r="AI1389" i="15"/>
  <c r="AH1389" i="15"/>
  <c r="AG1389" i="15"/>
  <c r="AF1389" i="15"/>
  <c r="AE1389" i="15"/>
  <c r="AD1389" i="15"/>
  <c r="AI1388" i="15"/>
  <c r="AH1388" i="15"/>
  <c r="AG1388" i="15"/>
  <c r="AF1388" i="15"/>
  <c r="AE1388" i="15"/>
  <c r="AD1388" i="15"/>
  <c r="AI1387" i="15"/>
  <c r="AH1387" i="15"/>
  <c r="AG1387" i="15"/>
  <c r="AF1387" i="15"/>
  <c r="AE1387" i="15"/>
  <c r="AD1387" i="15"/>
  <c r="AI1386" i="15"/>
  <c r="AH1386" i="15"/>
  <c r="AG1386" i="15"/>
  <c r="AF1386" i="15"/>
  <c r="AE1386" i="15"/>
  <c r="AD1386" i="15"/>
  <c r="AI1385" i="15"/>
  <c r="AH1385" i="15"/>
  <c r="AG1385" i="15"/>
  <c r="AF1385" i="15"/>
  <c r="AE1385" i="15"/>
  <c r="AD1385" i="15"/>
  <c r="AI1384" i="15"/>
  <c r="AH1384" i="15"/>
  <c r="AG1384" i="15"/>
  <c r="AF1384" i="15"/>
  <c r="AE1384" i="15"/>
  <c r="AD1384" i="15"/>
  <c r="AI1383" i="15"/>
  <c r="AH1383" i="15"/>
  <c r="AG1383" i="15"/>
  <c r="AF1383" i="15"/>
  <c r="AE1383" i="15"/>
  <c r="AD1383" i="15"/>
  <c r="AI1382" i="15"/>
  <c r="AH1382" i="15"/>
  <c r="AG1382" i="15"/>
  <c r="AF1382" i="15"/>
  <c r="AE1382" i="15"/>
  <c r="AD1382" i="15"/>
  <c r="AI1381" i="15"/>
  <c r="AH1381" i="15"/>
  <c r="AG1381" i="15"/>
  <c r="AF1381" i="15"/>
  <c r="AE1381" i="15"/>
  <c r="AD1381" i="15"/>
  <c r="AI1380" i="15"/>
  <c r="AH1380" i="15"/>
  <c r="AG1380" i="15"/>
  <c r="AF1380" i="15"/>
  <c r="AE1380" i="15"/>
  <c r="AD1380" i="15"/>
  <c r="AI1379" i="15"/>
  <c r="AH1379" i="15"/>
  <c r="AG1379" i="15"/>
  <c r="AF1379" i="15"/>
  <c r="AE1379" i="15"/>
  <c r="AD1379" i="15"/>
  <c r="AI1378" i="15"/>
  <c r="AH1378" i="15"/>
  <c r="AG1378" i="15"/>
  <c r="AF1378" i="15"/>
  <c r="AE1378" i="15"/>
  <c r="AD1378" i="15"/>
  <c r="AI1377" i="15"/>
  <c r="AH1377" i="15"/>
  <c r="AG1377" i="15"/>
  <c r="AF1377" i="15"/>
  <c r="AE1377" i="15"/>
  <c r="AD1377" i="15"/>
  <c r="AI1376" i="15"/>
  <c r="AH1376" i="15"/>
  <c r="AG1376" i="15"/>
  <c r="AF1376" i="15"/>
  <c r="AE1376" i="15"/>
  <c r="AD1376" i="15"/>
  <c r="AI1375" i="15"/>
  <c r="AH1375" i="15"/>
  <c r="AG1375" i="15"/>
  <c r="AF1375" i="15"/>
  <c r="AE1375" i="15"/>
  <c r="AD1375" i="15"/>
  <c r="G2" i="18"/>
  <c r="G3" i="18"/>
  <c r="G4" i="18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5" i="18"/>
  <c r="G46" i="18"/>
  <c r="G47" i="18"/>
  <c r="G48" i="18"/>
  <c r="G49" i="18"/>
  <c r="G50" i="18"/>
  <c r="G51" i="18"/>
  <c r="G52" i="18"/>
  <c r="G53" i="18"/>
  <c r="G54" i="18"/>
  <c r="G55" i="18"/>
  <c r="G56" i="18"/>
  <c r="G57" i="18"/>
  <c r="G58" i="18"/>
  <c r="G59" i="18"/>
  <c r="G60" i="18"/>
  <c r="G61" i="18"/>
  <c r="G62" i="18"/>
  <c r="G63" i="18"/>
  <c r="G64" i="18"/>
  <c r="G65" i="18"/>
  <c r="G66" i="18"/>
  <c r="G67" i="18"/>
  <c r="G68" i="18"/>
  <c r="G69" i="18"/>
  <c r="G70" i="18"/>
  <c r="G71" i="18"/>
  <c r="G72" i="18"/>
  <c r="G73" i="18"/>
  <c r="G74" i="18"/>
  <c r="G75" i="18"/>
  <c r="G76" i="18"/>
  <c r="G77" i="18"/>
  <c r="G78" i="18"/>
  <c r="G79" i="18"/>
  <c r="G80" i="18"/>
  <c r="G81" i="18"/>
  <c r="G82" i="18"/>
  <c r="G83" i="18"/>
  <c r="G84" i="18"/>
  <c r="G85" i="18"/>
  <c r="G86" i="18"/>
  <c r="G87" i="18"/>
  <c r="G88" i="18"/>
  <c r="G89" i="18"/>
  <c r="G90" i="18"/>
  <c r="G91" i="18"/>
  <c r="G92" i="18"/>
  <c r="G93" i="18"/>
  <c r="G94" i="18"/>
  <c r="G95" i="18"/>
  <c r="G96" i="18"/>
  <c r="G97" i="18"/>
  <c r="G98" i="18"/>
  <c r="G99" i="18"/>
  <c r="G100" i="18"/>
  <c r="G101" i="18"/>
  <c r="G102" i="18"/>
  <c r="G103" i="18"/>
  <c r="G104" i="18"/>
  <c r="G105" i="18"/>
  <c r="G106" i="18"/>
  <c r="G107" i="18"/>
  <c r="G108" i="18"/>
  <c r="G109" i="18"/>
  <c r="G110" i="18"/>
  <c r="G111" i="18"/>
  <c r="G112" i="18"/>
  <c r="G113" i="18"/>
  <c r="G114" i="18"/>
  <c r="G115" i="18"/>
  <c r="G116" i="18"/>
  <c r="G117" i="18"/>
  <c r="G118" i="18"/>
  <c r="G119" i="18"/>
  <c r="G120" i="18"/>
  <c r="G121" i="18"/>
  <c r="G122" i="18"/>
  <c r="G123" i="18"/>
  <c r="G124" i="18"/>
  <c r="G125" i="18"/>
  <c r="G126" i="18"/>
  <c r="G127" i="18"/>
  <c r="G128" i="18"/>
  <c r="G129" i="18"/>
  <c r="G130" i="18"/>
  <c r="G131" i="18"/>
  <c r="G132" i="18"/>
  <c r="G133" i="18"/>
  <c r="G134" i="18"/>
  <c r="G135" i="18"/>
  <c r="G136" i="18"/>
  <c r="G137" i="18"/>
  <c r="G138" i="18"/>
  <c r="G139" i="18"/>
  <c r="G140" i="18"/>
  <c r="G141" i="18"/>
  <c r="G142" i="18"/>
  <c r="G143" i="18"/>
  <c r="G144" i="18"/>
  <c r="G145" i="18"/>
  <c r="G146" i="18"/>
  <c r="G147" i="18"/>
  <c r="G148" i="18"/>
  <c r="G149" i="18"/>
  <c r="G150" i="18"/>
  <c r="G151" i="18"/>
  <c r="G152" i="18"/>
  <c r="G153" i="18"/>
  <c r="G154" i="18"/>
  <c r="G155" i="18"/>
  <c r="G156" i="18"/>
  <c r="G157" i="18"/>
  <c r="G158" i="18"/>
  <c r="G159" i="18"/>
  <c r="G160" i="18"/>
  <c r="G161" i="18"/>
  <c r="G162" i="18"/>
  <c r="G163" i="18"/>
  <c r="G164" i="18"/>
  <c r="G165" i="18"/>
  <c r="G166" i="18"/>
  <c r="G167" i="18"/>
  <c r="G168" i="18"/>
  <c r="G169" i="18"/>
  <c r="G170" i="18"/>
  <c r="G171" i="18"/>
  <c r="G172" i="18"/>
  <c r="G173" i="18"/>
  <c r="G174" i="18"/>
  <c r="G175" i="18"/>
  <c r="G176" i="18"/>
  <c r="G177" i="18"/>
  <c r="G178" i="18"/>
  <c r="G179" i="18"/>
  <c r="G180" i="18"/>
  <c r="G181" i="18"/>
  <c r="G182" i="18"/>
  <c r="G183" i="18"/>
  <c r="G184" i="18"/>
  <c r="G185" i="18"/>
  <c r="G186" i="18"/>
  <c r="G187" i="18"/>
  <c r="G188" i="18"/>
  <c r="G189" i="18"/>
  <c r="G190" i="18"/>
  <c r="G191" i="18"/>
  <c r="G192" i="18"/>
  <c r="G193" i="18"/>
  <c r="G194" i="18"/>
  <c r="G195" i="18"/>
  <c r="G196" i="18"/>
  <c r="G197" i="18"/>
  <c r="G198" i="18"/>
  <c r="G199" i="18"/>
  <c r="G200" i="18"/>
  <c r="G201" i="18"/>
  <c r="G202" i="18"/>
  <c r="G203" i="18"/>
  <c r="G204" i="18"/>
  <c r="G205" i="18"/>
  <c r="G206" i="18"/>
  <c r="G207" i="18"/>
  <c r="G208" i="18"/>
  <c r="G209" i="18"/>
  <c r="G210" i="18"/>
  <c r="G211" i="18"/>
  <c r="G212" i="18"/>
  <c r="G213" i="18"/>
  <c r="G214" i="18"/>
  <c r="G215" i="18"/>
  <c r="G216" i="18"/>
  <c r="G217" i="18"/>
  <c r="G218" i="18"/>
  <c r="G219" i="18"/>
  <c r="G220" i="18"/>
  <c r="G221" i="18"/>
  <c r="G222" i="18"/>
  <c r="G223" i="18"/>
  <c r="G224" i="18"/>
  <c r="G225" i="18"/>
  <c r="G226" i="18"/>
  <c r="G227" i="18"/>
  <c r="G228" i="18"/>
  <c r="G229" i="18"/>
  <c r="G230" i="18"/>
  <c r="G231" i="18"/>
  <c r="G232" i="18"/>
  <c r="G233" i="18"/>
  <c r="G234" i="18"/>
  <c r="G235" i="18"/>
  <c r="G236" i="18"/>
  <c r="G237" i="18"/>
  <c r="G238" i="18"/>
  <c r="G239" i="18"/>
  <c r="G240" i="18"/>
  <c r="G241" i="18"/>
  <c r="G242" i="18"/>
  <c r="G243" i="18"/>
  <c r="G244" i="18"/>
  <c r="G245" i="18"/>
  <c r="G246" i="18"/>
  <c r="G247" i="18"/>
  <c r="G248" i="18"/>
  <c r="G249" i="18"/>
  <c r="G250" i="18"/>
  <c r="G251" i="18"/>
  <c r="G252" i="18"/>
  <c r="G253" i="18"/>
  <c r="G254" i="18"/>
  <c r="G255" i="18"/>
  <c r="G256" i="18"/>
  <c r="G257" i="18"/>
  <c r="G258" i="18"/>
  <c r="G259" i="18"/>
  <c r="G260" i="18"/>
  <c r="G261" i="18"/>
  <c r="G262" i="18"/>
  <c r="G263" i="18"/>
  <c r="G264" i="18"/>
  <c r="G265" i="18"/>
  <c r="G266" i="18"/>
  <c r="G267" i="18"/>
  <c r="G268" i="18"/>
  <c r="G269" i="18"/>
  <c r="G270" i="18"/>
  <c r="G271" i="18"/>
  <c r="G272" i="18"/>
  <c r="G273" i="18"/>
  <c r="G274" i="18"/>
  <c r="G275" i="18"/>
  <c r="G276" i="18"/>
  <c r="G277" i="18"/>
  <c r="G278" i="18"/>
  <c r="G279" i="18"/>
  <c r="G280" i="18"/>
  <c r="G281" i="18"/>
  <c r="G282" i="18"/>
  <c r="G283" i="18"/>
  <c r="G284" i="18"/>
  <c r="G285" i="18"/>
  <c r="G286" i="18"/>
  <c r="G287" i="18"/>
  <c r="G288" i="18"/>
  <c r="G289" i="18"/>
  <c r="G290" i="18"/>
  <c r="G291" i="18"/>
  <c r="G292" i="18"/>
  <c r="G293" i="18"/>
  <c r="G294" i="18"/>
  <c r="G295" i="18"/>
  <c r="G296" i="18"/>
  <c r="G297" i="18"/>
  <c r="G298" i="18"/>
  <c r="G299" i="18"/>
  <c r="G300" i="18"/>
  <c r="G301" i="18"/>
  <c r="G302" i="18"/>
  <c r="G303" i="18"/>
  <c r="G304" i="18"/>
  <c r="G305" i="18"/>
  <c r="G306" i="18"/>
  <c r="G307" i="18"/>
  <c r="G308" i="18"/>
  <c r="G309" i="18"/>
  <c r="G310" i="18"/>
  <c r="G311" i="18"/>
  <c r="G312" i="18"/>
  <c r="G313" i="18"/>
  <c r="G314" i="18"/>
  <c r="G315" i="18"/>
  <c r="G316" i="18"/>
  <c r="G317" i="18"/>
  <c r="G318" i="18"/>
  <c r="G319" i="18"/>
  <c r="G320" i="18"/>
  <c r="G321" i="18"/>
  <c r="G322" i="18"/>
  <c r="G323" i="18"/>
  <c r="G324" i="18"/>
  <c r="G325" i="18"/>
  <c r="G326" i="18"/>
  <c r="G327" i="18"/>
  <c r="G328" i="18"/>
  <c r="G329" i="18"/>
  <c r="G330" i="18"/>
  <c r="G331" i="18"/>
  <c r="G332" i="18"/>
  <c r="G333" i="18"/>
  <c r="G334" i="18"/>
  <c r="G335" i="18"/>
  <c r="G336" i="18"/>
  <c r="G337" i="18"/>
  <c r="G338" i="18"/>
  <c r="G339" i="18"/>
  <c r="G340" i="18"/>
  <c r="G341" i="18"/>
  <c r="G342" i="18"/>
  <c r="G343" i="18"/>
  <c r="G344" i="18"/>
  <c r="G345" i="18"/>
  <c r="G346" i="18"/>
  <c r="G347" i="18"/>
  <c r="G348" i="18"/>
  <c r="G349" i="18"/>
  <c r="G350" i="18"/>
  <c r="G351" i="18"/>
  <c r="G352" i="18"/>
  <c r="G353" i="18"/>
  <c r="G354" i="18"/>
  <c r="G355" i="18"/>
  <c r="G356" i="18"/>
  <c r="G357" i="18"/>
  <c r="G358" i="18"/>
  <c r="G359" i="18"/>
  <c r="G360" i="18"/>
  <c r="G361" i="18"/>
  <c r="G362" i="18"/>
  <c r="G363" i="18"/>
  <c r="G364" i="18"/>
  <c r="G365" i="18"/>
  <c r="G366" i="18"/>
  <c r="G367" i="18"/>
  <c r="G368" i="18"/>
  <c r="G369" i="18"/>
  <c r="G370" i="18"/>
  <c r="G371" i="18"/>
  <c r="G372" i="18"/>
  <c r="G373" i="18"/>
  <c r="G374" i="18"/>
  <c r="G375" i="18"/>
  <c r="G376" i="18"/>
  <c r="G377" i="18"/>
  <c r="G378" i="18"/>
  <c r="G379" i="18"/>
  <c r="G380" i="18"/>
  <c r="G381" i="18"/>
  <c r="G382" i="18"/>
  <c r="G383" i="18"/>
  <c r="G384" i="18"/>
  <c r="G385" i="18"/>
  <c r="G386" i="18"/>
  <c r="G387" i="18"/>
  <c r="G388" i="18"/>
  <c r="G389" i="18"/>
  <c r="G390" i="18"/>
  <c r="G391" i="18"/>
  <c r="G392" i="18"/>
  <c r="G393" i="18"/>
  <c r="G394" i="18"/>
  <c r="G395" i="18"/>
  <c r="G396" i="18"/>
  <c r="G397" i="18"/>
  <c r="G398" i="18"/>
  <c r="G399" i="18"/>
  <c r="G400" i="18"/>
  <c r="G401" i="18"/>
  <c r="G402" i="18"/>
  <c r="G403" i="18"/>
  <c r="G404" i="18"/>
  <c r="G405" i="18"/>
  <c r="G406" i="18"/>
  <c r="G407" i="18"/>
  <c r="G408" i="18"/>
  <c r="G409" i="18"/>
  <c r="G410" i="18"/>
  <c r="G411" i="18"/>
  <c r="G412" i="18"/>
  <c r="G413" i="18"/>
  <c r="G414" i="18"/>
  <c r="G415" i="18"/>
  <c r="G416" i="18"/>
  <c r="G417" i="18"/>
  <c r="G418" i="18"/>
  <c r="G419" i="18"/>
  <c r="G420" i="18"/>
  <c r="G421" i="18"/>
  <c r="G422" i="18"/>
  <c r="G423" i="18"/>
  <c r="G424" i="18"/>
  <c r="G425" i="18"/>
  <c r="G426" i="18"/>
  <c r="G427" i="18"/>
  <c r="G428" i="18"/>
  <c r="G429" i="18"/>
  <c r="G430" i="18"/>
  <c r="G431" i="18"/>
  <c r="G432" i="18"/>
  <c r="G433" i="18"/>
  <c r="G434" i="18"/>
  <c r="G435" i="18"/>
  <c r="G436" i="18"/>
  <c r="G437" i="18"/>
  <c r="G438" i="18"/>
  <c r="G439" i="18"/>
  <c r="G440" i="18"/>
  <c r="G441" i="18"/>
  <c r="G442" i="18"/>
  <c r="G443" i="18"/>
  <c r="G444" i="18"/>
  <c r="G445" i="18"/>
  <c r="G446" i="18"/>
  <c r="G447" i="18"/>
  <c r="G448" i="18"/>
  <c r="G449" i="18"/>
  <c r="G450" i="18"/>
  <c r="G451" i="18"/>
  <c r="G452" i="18"/>
  <c r="G453" i="18"/>
  <c r="G454" i="18"/>
  <c r="G455" i="18"/>
  <c r="G456" i="18"/>
  <c r="G457" i="18"/>
  <c r="G458" i="18"/>
  <c r="G459" i="18"/>
  <c r="G460" i="18"/>
  <c r="G461" i="18"/>
  <c r="G462" i="18"/>
  <c r="G463" i="18"/>
  <c r="G464" i="18"/>
  <c r="G465" i="18"/>
  <c r="G466" i="18"/>
  <c r="G467" i="18"/>
  <c r="G468" i="18"/>
  <c r="G469" i="18"/>
  <c r="G470" i="18"/>
  <c r="G471" i="18"/>
  <c r="G472" i="18"/>
  <c r="G473" i="18"/>
  <c r="G474" i="18"/>
  <c r="G475" i="18"/>
  <c r="G476" i="18"/>
  <c r="G477" i="18"/>
  <c r="G478" i="18"/>
  <c r="G479" i="18"/>
  <c r="G480" i="18"/>
  <c r="G481" i="18"/>
  <c r="G482" i="18"/>
  <c r="G483" i="18"/>
  <c r="G484" i="18"/>
  <c r="G485" i="18"/>
  <c r="G486" i="18"/>
  <c r="G487" i="18"/>
  <c r="G488" i="18"/>
  <c r="G489" i="18"/>
  <c r="G490" i="18"/>
  <c r="G491" i="18"/>
  <c r="G492" i="18"/>
  <c r="G493" i="18"/>
  <c r="G494" i="18"/>
  <c r="G495" i="18"/>
  <c r="G496" i="18"/>
  <c r="G497" i="18"/>
  <c r="G498" i="18"/>
  <c r="G499" i="18"/>
  <c r="G500" i="18"/>
  <c r="G501" i="18"/>
  <c r="G502" i="18"/>
  <c r="G503" i="18"/>
  <c r="G504" i="18"/>
  <c r="G505" i="18"/>
  <c r="G506" i="18"/>
  <c r="G507" i="18"/>
  <c r="G508" i="18"/>
  <c r="G509" i="18"/>
  <c r="G510" i="18"/>
  <c r="G511" i="18"/>
  <c r="G512" i="18"/>
  <c r="G513" i="18"/>
  <c r="G514" i="18"/>
  <c r="G515" i="18"/>
  <c r="G516" i="18"/>
  <c r="G517" i="18"/>
  <c r="G518" i="18"/>
  <c r="G519" i="18"/>
  <c r="G520" i="18"/>
  <c r="G521" i="18"/>
  <c r="G522" i="18"/>
  <c r="G523" i="18"/>
  <c r="G524" i="18"/>
  <c r="G525" i="18"/>
  <c r="G526" i="18"/>
  <c r="G527" i="18"/>
  <c r="G528" i="18"/>
  <c r="G529" i="18"/>
  <c r="G530" i="18"/>
  <c r="G531" i="18"/>
  <c r="G532" i="18"/>
  <c r="G533" i="18"/>
  <c r="G534" i="18"/>
  <c r="G535" i="18"/>
  <c r="G536" i="18"/>
  <c r="G537" i="18"/>
  <c r="G538" i="18"/>
  <c r="G539" i="18"/>
  <c r="G540" i="18"/>
  <c r="G541" i="18"/>
  <c r="G542" i="18"/>
  <c r="G543" i="18"/>
  <c r="G544" i="18"/>
  <c r="G545" i="18"/>
  <c r="G546" i="18"/>
  <c r="G547" i="18"/>
  <c r="G548" i="18"/>
  <c r="G549" i="18"/>
  <c r="G550" i="18"/>
  <c r="G551" i="18"/>
  <c r="G552" i="18"/>
  <c r="G553" i="18"/>
  <c r="G554" i="18"/>
  <c r="G555" i="18"/>
  <c r="G556" i="18"/>
  <c r="G557" i="18"/>
  <c r="G558" i="18"/>
  <c r="G559" i="18"/>
  <c r="G560" i="18"/>
  <c r="G561" i="18"/>
  <c r="G562" i="18"/>
  <c r="G563" i="18"/>
  <c r="G564" i="18"/>
  <c r="G565" i="18"/>
  <c r="G566" i="18"/>
  <c r="G567" i="18"/>
  <c r="G568" i="18"/>
  <c r="G569" i="18"/>
  <c r="G570" i="18"/>
  <c r="G571" i="18"/>
  <c r="G572" i="18"/>
  <c r="G573" i="18"/>
  <c r="G574" i="18"/>
  <c r="G575" i="18"/>
  <c r="G576" i="18"/>
  <c r="G577" i="18"/>
  <c r="G578" i="18"/>
  <c r="G579" i="18"/>
  <c r="G580" i="18"/>
  <c r="G581" i="18"/>
  <c r="G582" i="18"/>
  <c r="G583" i="18"/>
  <c r="G584" i="18"/>
  <c r="G585" i="18"/>
  <c r="G586" i="18"/>
  <c r="G587" i="18"/>
  <c r="G588" i="18"/>
  <c r="G589" i="18"/>
  <c r="G590" i="18"/>
  <c r="G591" i="18"/>
  <c r="G592" i="18"/>
  <c r="G593" i="18"/>
  <c r="G594" i="18"/>
  <c r="G595" i="18"/>
  <c r="G596" i="18"/>
  <c r="G597" i="18"/>
  <c r="G598" i="18"/>
  <c r="G599" i="18"/>
  <c r="G600" i="18"/>
  <c r="G601" i="18"/>
  <c r="G602" i="18"/>
  <c r="G603" i="18"/>
  <c r="G604" i="18"/>
  <c r="G605" i="18"/>
  <c r="G606" i="18"/>
  <c r="G607" i="18"/>
  <c r="G608" i="18"/>
  <c r="G609" i="18"/>
  <c r="G610" i="18"/>
  <c r="G611" i="18"/>
  <c r="G612" i="18"/>
  <c r="G613" i="18"/>
  <c r="G614" i="18"/>
  <c r="G615" i="18"/>
  <c r="G616" i="18"/>
  <c r="G617" i="18"/>
  <c r="G618" i="18"/>
  <c r="G619" i="18"/>
  <c r="G620" i="18"/>
  <c r="G621" i="18"/>
  <c r="G622" i="18"/>
  <c r="G623" i="18"/>
  <c r="G624" i="18"/>
  <c r="G625" i="18"/>
  <c r="G626" i="18"/>
  <c r="G627" i="18"/>
  <c r="G628" i="18"/>
  <c r="G629" i="18"/>
  <c r="G630" i="18"/>
  <c r="G631" i="18"/>
  <c r="G632" i="18"/>
  <c r="G633" i="18"/>
  <c r="G634" i="18"/>
  <c r="G635" i="18"/>
  <c r="G636" i="18"/>
  <c r="G637" i="18"/>
  <c r="G638" i="18"/>
  <c r="G639" i="18"/>
  <c r="G640" i="18"/>
  <c r="G641" i="18"/>
  <c r="G642" i="18"/>
  <c r="G643" i="18"/>
  <c r="G644" i="18"/>
  <c r="G645" i="18"/>
  <c r="G646" i="18"/>
  <c r="G647" i="18"/>
  <c r="G648" i="18"/>
  <c r="G649" i="18"/>
  <c r="G650" i="18"/>
  <c r="G651" i="18"/>
  <c r="G652" i="18"/>
  <c r="G653" i="18"/>
  <c r="G654" i="18"/>
  <c r="G655" i="18"/>
  <c r="G656" i="18"/>
  <c r="G657" i="18"/>
  <c r="G658" i="18"/>
  <c r="G659" i="18"/>
  <c r="G660" i="18"/>
  <c r="G661" i="18"/>
  <c r="G662" i="18"/>
  <c r="G663" i="18"/>
  <c r="G664" i="18"/>
  <c r="G665" i="18"/>
  <c r="G666" i="18"/>
  <c r="G667" i="18"/>
  <c r="G668" i="18"/>
  <c r="G669" i="18"/>
  <c r="G670" i="18"/>
  <c r="G671" i="18"/>
  <c r="G672" i="18"/>
  <c r="G673" i="18"/>
  <c r="G674" i="18"/>
  <c r="G675" i="18"/>
  <c r="G676" i="18"/>
  <c r="G677" i="18"/>
  <c r="G678" i="18"/>
  <c r="G679" i="18"/>
  <c r="G680" i="18"/>
  <c r="G681" i="18"/>
  <c r="G682" i="18"/>
  <c r="G683" i="18"/>
  <c r="G684" i="18"/>
  <c r="G685" i="18"/>
  <c r="G686" i="18"/>
  <c r="G687" i="18"/>
  <c r="G688" i="18"/>
  <c r="G689" i="18"/>
  <c r="G690" i="18"/>
  <c r="G691" i="18"/>
  <c r="G692" i="18"/>
  <c r="G693" i="18"/>
  <c r="G694" i="18"/>
  <c r="G695" i="18"/>
  <c r="G696" i="18"/>
  <c r="G697" i="18"/>
  <c r="G698" i="18"/>
  <c r="G699" i="18"/>
  <c r="G700" i="18"/>
  <c r="G701" i="18"/>
  <c r="G702" i="18"/>
  <c r="G703" i="18"/>
  <c r="G704" i="18"/>
  <c r="G705" i="18"/>
  <c r="G706" i="18"/>
  <c r="G707" i="18"/>
  <c r="G708" i="18"/>
  <c r="G709" i="18"/>
  <c r="G710" i="18"/>
  <c r="G711" i="18"/>
  <c r="G712" i="18"/>
  <c r="G713" i="18"/>
  <c r="G714" i="18"/>
  <c r="G715" i="18"/>
  <c r="G716" i="18"/>
  <c r="G717" i="18"/>
  <c r="G718" i="18"/>
  <c r="G719" i="18"/>
  <c r="G720" i="18"/>
  <c r="G721" i="18"/>
  <c r="G722" i="18"/>
  <c r="G723" i="18"/>
  <c r="G724" i="18"/>
  <c r="G725" i="18"/>
  <c r="G726" i="18"/>
  <c r="G727" i="18"/>
  <c r="G728" i="18"/>
  <c r="G729" i="18"/>
  <c r="G730" i="18"/>
  <c r="G731" i="18"/>
  <c r="G732" i="18"/>
  <c r="G733" i="18"/>
  <c r="G734" i="18"/>
  <c r="G735" i="18"/>
  <c r="G736" i="18"/>
  <c r="G737" i="18"/>
  <c r="G738" i="18"/>
  <c r="G739" i="18"/>
  <c r="G740" i="18"/>
  <c r="G741" i="18"/>
  <c r="G742" i="18"/>
  <c r="G743" i="18"/>
  <c r="G744" i="18"/>
  <c r="G745" i="18"/>
  <c r="G746" i="18"/>
  <c r="G747" i="18"/>
  <c r="G748" i="18"/>
  <c r="G749" i="18"/>
  <c r="G750" i="18"/>
  <c r="G751" i="18"/>
  <c r="G752" i="18"/>
  <c r="G753" i="18"/>
  <c r="G754" i="18"/>
  <c r="G755" i="18"/>
  <c r="G756" i="18"/>
  <c r="G757" i="18"/>
  <c r="G758" i="18"/>
  <c r="G759" i="18"/>
  <c r="G760" i="18"/>
  <c r="G761" i="18"/>
  <c r="G762" i="18"/>
  <c r="G763" i="18"/>
  <c r="G764" i="18"/>
  <c r="G765" i="18"/>
  <c r="G766" i="18"/>
  <c r="G767" i="18"/>
  <c r="G768" i="18"/>
  <c r="G769" i="18"/>
  <c r="G770" i="18"/>
  <c r="G771" i="18"/>
  <c r="G772" i="18"/>
  <c r="G773" i="18"/>
  <c r="G774" i="18"/>
  <c r="G775" i="18"/>
  <c r="G776" i="18"/>
  <c r="G777" i="18"/>
  <c r="G778" i="18"/>
  <c r="G779" i="18"/>
  <c r="G780" i="18"/>
  <c r="G781" i="18"/>
  <c r="G782" i="18"/>
  <c r="G783" i="18"/>
  <c r="G784" i="18"/>
  <c r="G785" i="18"/>
  <c r="G786" i="18"/>
  <c r="G787" i="18"/>
  <c r="G788" i="18"/>
  <c r="G789" i="18"/>
  <c r="G790" i="18"/>
  <c r="G791" i="18"/>
  <c r="G792" i="18"/>
  <c r="G793" i="18"/>
  <c r="G794" i="18"/>
  <c r="G795" i="18"/>
  <c r="G796" i="18"/>
  <c r="G797" i="18"/>
  <c r="G798" i="18"/>
  <c r="G799" i="18"/>
  <c r="G800" i="18"/>
  <c r="G801" i="18"/>
  <c r="G802" i="18"/>
  <c r="G803" i="18"/>
  <c r="G804" i="18"/>
  <c r="G805" i="18"/>
  <c r="G806" i="18"/>
  <c r="G807" i="18"/>
  <c r="G808" i="18"/>
  <c r="G809" i="18"/>
  <c r="G810" i="18"/>
  <c r="G811" i="18"/>
  <c r="G812" i="18"/>
  <c r="G813" i="18"/>
  <c r="G814" i="18"/>
  <c r="G815" i="18"/>
  <c r="G816" i="18"/>
  <c r="G817" i="18"/>
  <c r="G818" i="18"/>
  <c r="G819" i="18"/>
  <c r="G820" i="18"/>
  <c r="G821" i="18"/>
  <c r="G822" i="18"/>
  <c r="G823" i="18"/>
  <c r="G824" i="18"/>
  <c r="G825" i="18"/>
  <c r="G826" i="18"/>
  <c r="G827" i="18"/>
  <c r="G828" i="18"/>
  <c r="G829" i="18"/>
  <c r="G830" i="18"/>
  <c r="G831" i="18"/>
  <c r="G832" i="18"/>
  <c r="G833" i="18"/>
  <c r="G834" i="18"/>
  <c r="G835" i="18"/>
  <c r="G836" i="18"/>
  <c r="G837" i="18"/>
  <c r="G838" i="18"/>
  <c r="G839" i="18"/>
  <c r="G840" i="18"/>
  <c r="G841" i="18"/>
  <c r="G842" i="18"/>
  <c r="G843" i="18"/>
  <c r="G844" i="18"/>
  <c r="G845" i="18"/>
  <c r="G846" i="18"/>
  <c r="G847" i="18"/>
  <c r="G848" i="18"/>
  <c r="G849" i="18"/>
  <c r="G850" i="18"/>
  <c r="G851" i="18"/>
  <c r="G852" i="18"/>
  <c r="G853" i="18"/>
  <c r="G854" i="18"/>
  <c r="G855" i="18"/>
  <c r="G856" i="18"/>
  <c r="G857" i="18"/>
  <c r="G858" i="18"/>
  <c r="G859" i="18"/>
  <c r="G860" i="18"/>
  <c r="G861" i="18"/>
  <c r="G862" i="18"/>
  <c r="G863" i="18"/>
  <c r="G864" i="18"/>
  <c r="G865" i="18"/>
  <c r="G866" i="18"/>
  <c r="G867" i="18"/>
  <c r="G868" i="18"/>
  <c r="G869" i="18"/>
  <c r="G870" i="18"/>
  <c r="G871" i="18"/>
  <c r="G872" i="18"/>
  <c r="G873" i="18"/>
  <c r="G874" i="18"/>
  <c r="G875" i="18"/>
  <c r="G876" i="18"/>
  <c r="G877" i="18"/>
  <c r="G878" i="18"/>
  <c r="G879" i="18"/>
  <c r="G880" i="18"/>
  <c r="G881" i="18"/>
  <c r="G882" i="18"/>
  <c r="G883" i="18"/>
  <c r="G884" i="18"/>
  <c r="G885" i="18"/>
  <c r="G886" i="18"/>
  <c r="G887" i="18"/>
  <c r="G888" i="18"/>
  <c r="G889" i="18"/>
  <c r="G890" i="18"/>
  <c r="G891" i="18"/>
  <c r="G892" i="18"/>
  <c r="G893" i="18"/>
  <c r="G894" i="18"/>
  <c r="G895" i="18"/>
  <c r="G896" i="18"/>
  <c r="G897" i="18"/>
  <c r="G898" i="18"/>
  <c r="G899" i="18"/>
  <c r="G900" i="18"/>
  <c r="G901" i="18"/>
  <c r="G902" i="18"/>
  <c r="G903" i="18"/>
  <c r="G904" i="18"/>
  <c r="G905" i="18"/>
  <c r="G906" i="18"/>
  <c r="G907" i="18"/>
  <c r="G908" i="18"/>
  <c r="G909" i="18"/>
  <c r="G910" i="18"/>
  <c r="G911" i="18"/>
  <c r="G912" i="18"/>
  <c r="G913" i="18"/>
  <c r="G914" i="18"/>
  <c r="G915" i="18"/>
  <c r="G916" i="18"/>
  <c r="G917" i="18"/>
  <c r="G918" i="18"/>
  <c r="G919" i="18"/>
  <c r="G920" i="18"/>
  <c r="G921" i="18"/>
  <c r="G922" i="18"/>
  <c r="G923" i="18"/>
  <c r="G924" i="18"/>
  <c r="G925" i="18"/>
  <c r="G926" i="18"/>
  <c r="G927" i="18"/>
  <c r="G928" i="18"/>
  <c r="G929" i="18"/>
  <c r="G930" i="18"/>
  <c r="G931" i="18"/>
  <c r="G932" i="18"/>
  <c r="G933" i="18"/>
  <c r="G934" i="18"/>
  <c r="G935" i="18"/>
  <c r="G936" i="18"/>
  <c r="G937" i="18"/>
  <c r="G938" i="18"/>
  <c r="G939" i="18"/>
  <c r="G940" i="18"/>
  <c r="G941" i="18"/>
  <c r="G942" i="18"/>
  <c r="G943" i="18"/>
  <c r="G944" i="18"/>
  <c r="G945" i="18"/>
  <c r="G946" i="18"/>
  <c r="G947" i="18"/>
  <c r="G948" i="18"/>
  <c r="G949" i="18"/>
  <c r="G950" i="18"/>
  <c r="G951" i="18"/>
  <c r="G952" i="18"/>
  <c r="G953" i="18"/>
  <c r="G954" i="18"/>
  <c r="G955" i="18"/>
  <c r="G956" i="18"/>
  <c r="G957" i="18"/>
  <c r="G958" i="18"/>
  <c r="G959" i="18"/>
  <c r="G960" i="18"/>
  <c r="G961" i="18"/>
  <c r="G962" i="18"/>
  <c r="G963" i="18"/>
  <c r="G964" i="18"/>
  <c r="G965" i="18"/>
  <c r="G966" i="18"/>
  <c r="G967" i="18"/>
  <c r="G968" i="18"/>
  <c r="G969" i="18"/>
  <c r="G970" i="18"/>
  <c r="G971" i="18"/>
  <c r="G972" i="18"/>
  <c r="G973" i="18"/>
  <c r="G974" i="18"/>
  <c r="G975" i="18"/>
  <c r="G976" i="18"/>
  <c r="G977" i="18"/>
  <c r="G978" i="18"/>
  <c r="G979" i="18"/>
  <c r="G980" i="18"/>
  <c r="G981" i="18"/>
  <c r="G982" i="18"/>
  <c r="G983" i="18"/>
  <c r="G984" i="18"/>
  <c r="G985" i="18"/>
  <c r="G986" i="18"/>
  <c r="G987" i="18"/>
  <c r="G988" i="18"/>
  <c r="G989" i="18"/>
  <c r="G990" i="18"/>
  <c r="G991" i="18"/>
  <c r="G992" i="18"/>
  <c r="G993" i="18"/>
  <c r="G994" i="18"/>
  <c r="G995" i="18"/>
  <c r="G996" i="18"/>
  <c r="G997" i="18"/>
  <c r="G998" i="18"/>
  <c r="G999" i="18"/>
  <c r="G1000" i="18"/>
  <c r="G1001" i="18"/>
  <c r="G1002" i="18"/>
  <c r="G1003" i="18"/>
  <c r="G1004" i="18"/>
  <c r="G1005" i="18"/>
  <c r="G1006" i="18"/>
  <c r="G1007" i="18"/>
  <c r="G1008" i="18"/>
  <c r="G1009" i="18"/>
  <c r="G1010" i="18"/>
  <c r="G1011" i="18"/>
  <c r="G1012" i="18"/>
  <c r="G1013" i="18"/>
  <c r="G1014" i="18"/>
  <c r="G1015" i="18"/>
  <c r="G1016" i="18"/>
  <c r="G1017" i="18"/>
  <c r="G1018" i="18"/>
  <c r="G1019" i="18"/>
  <c r="G1020" i="18"/>
  <c r="G1021" i="18"/>
  <c r="G1022" i="18"/>
  <c r="G1023" i="18"/>
  <c r="G1024" i="18"/>
  <c r="G1025" i="18"/>
  <c r="G1026" i="18"/>
  <c r="G1027" i="18"/>
  <c r="G1028" i="18"/>
  <c r="G1029" i="18"/>
  <c r="G1030" i="18"/>
  <c r="G1031" i="18"/>
  <c r="G1032" i="18"/>
  <c r="G1033" i="18"/>
  <c r="G1034" i="18"/>
  <c r="G1035" i="18"/>
  <c r="G1036" i="18"/>
  <c r="G1037" i="18"/>
  <c r="G1038" i="18"/>
  <c r="G1039" i="18"/>
  <c r="G1040" i="18"/>
  <c r="G1041" i="18"/>
  <c r="G1042" i="18"/>
  <c r="G1043" i="18"/>
  <c r="G1044" i="18"/>
  <c r="G1045" i="18"/>
  <c r="G1046" i="18"/>
  <c r="G1047" i="18"/>
  <c r="G1048" i="18"/>
  <c r="G1049" i="18"/>
  <c r="G1050" i="18"/>
  <c r="G1051" i="18"/>
  <c r="G1052" i="18"/>
  <c r="G1053" i="18"/>
  <c r="G1054" i="18"/>
  <c r="G1055" i="18"/>
  <c r="G1056" i="18"/>
  <c r="G1057" i="18"/>
  <c r="G1058" i="18"/>
  <c r="G1059" i="18"/>
  <c r="G1060" i="18"/>
  <c r="G1061" i="18"/>
  <c r="G1062" i="18"/>
  <c r="G1063" i="18"/>
  <c r="G1064" i="18"/>
  <c r="G1065" i="18"/>
  <c r="G1066" i="18"/>
  <c r="G1067" i="18"/>
  <c r="G1068" i="18"/>
  <c r="G1069" i="18"/>
  <c r="G1070" i="18"/>
  <c r="G1071" i="18"/>
  <c r="G1072" i="18"/>
  <c r="G1073" i="18"/>
  <c r="G1074" i="18"/>
  <c r="G1075" i="18"/>
  <c r="G1076" i="18"/>
  <c r="G1077" i="18"/>
  <c r="G1078" i="18"/>
  <c r="G1079" i="18"/>
  <c r="G1080" i="18"/>
  <c r="G1081" i="18"/>
  <c r="G1082" i="18"/>
  <c r="G1083" i="18"/>
  <c r="G1084" i="18"/>
  <c r="G1085" i="18"/>
  <c r="G1086" i="18"/>
  <c r="G1087" i="18"/>
  <c r="G1088" i="18"/>
  <c r="G1089" i="18"/>
  <c r="G1090" i="18"/>
  <c r="G1091" i="18"/>
  <c r="G1092" i="18"/>
  <c r="G1093" i="18"/>
  <c r="G1094" i="18"/>
  <c r="G1095" i="18"/>
  <c r="G1096" i="18"/>
  <c r="G1097" i="18"/>
  <c r="G1098" i="18"/>
  <c r="G1099" i="18"/>
  <c r="G1100" i="18"/>
  <c r="G1101" i="18"/>
  <c r="G1102" i="18"/>
  <c r="G1103" i="18"/>
  <c r="G1104" i="18"/>
  <c r="G1105" i="18"/>
  <c r="G1106" i="18"/>
  <c r="G1107" i="18"/>
  <c r="G1108" i="18"/>
  <c r="G1109" i="18"/>
  <c r="G1110" i="18"/>
  <c r="G1111" i="18"/>
  <c r="G1112" i="18"/>
  <c r="G1113" i="18"/>
  <c r="G1114" i="18"/>
  <c r="G1115" i="18"/>
  <c r="G1116" i="18"/>
  <c r="G1117" i="18"/>
  <c r="G1118" i="18"/>
  <c r="G1119" i="18"/>
  <c r="G1120" i="18"/>
  <c r="G1121" i="18"/>
  <c r="G1122" i="18"/>
  <c r="G1123" i="18"/>
  <c r="G1124" i="18"/>
  <c r="G1125" i="18"/>
  <c r="G1126" i="18"/>
  <c r="G1127" i="18"/>
  <c r="G1128" i="18"/>
  <c r="G1129" i="18"/>
  <c r="G1130" i="18"/>
  <c r="G1131" i="18"/>
  <c r="G1132" i="18"/>
  <c r="G1133" i="18"/>
  <c r="G1134" i="18"/>
  <c r="G1135" i="18"/>
  <c r="G1136" i="18"/>
  <c r="G1137" i="18"/>
  <c r="G1138" i="18"/>
  <c r="G1139" i="18"/>
  <c r="G1140" i="18"/>
  <c r="G1141" i="18"/>
  <c r="G1142" i="18"/>
  <c r="G1143" i="18"/>
  <c r="G1144" i="18"/>
  <c r="G1145" i="18"/>
  <c r="G1146" i="18"/>
  <c r="G1147" i="18"/>
  <c r="G1148" i="18"/>
  <c r="G1149" i="18"/>
  <c r="G1150" i="18"/>
  <c r="G1151" i="18"/>
  <c r="G1152" i="18"/>
  <c r="G1153" i="18"/>
  <c r="G1154" i="18"/>
  <c r="G1155" i="18"/>
  <c r="G1156" i="18"/>
  <c r="G1157" i="18"/>
  <c r="G1158" i="18"/>
  <c r="G1159" i="18"/>
  <c r="G1160" i="18"/>
  <c r="G1161" i="18"/>
  <c r="G1162" i="18"/>
  <c r="G1163" i="18"/>
  <c r="G1164" i="18"/>
  <c r="G1165" i="18"/>
  <c r="G1166" i="18"/>
  <c r="G1167" i="18"/>
  <c r="G1168" i="18"/>
  <c r="G1169" i="18"/>
  <c r="G1170" i="18"/>
  <c r="G1171" i="18"/>
  <c r="G1172" i="18"/>
  <c r="G1173" i="18"/>
  <c r="G1174" i="18"/>
  <c r="G1175" i="18"/>
  <c r="G1176" i="18"/>
  <c r="G1177" i="18"/>
  <c r="G1178" i="18"/>
  <c r="G1179" i="18"/>
  <c r="G1180" i="18"/>
  <c r="G1181" i="18"/>
  <c r="G1182" i="18"/>
  <c r="G1183" i="18"/>
  <c r="G1184" i="18"/>
  <c r="G1185" i="18"/>
  <c r="G1186" i="18"/>
  <c r="G1187" i="18"/>
  <c r="G1188" i="18"/>
  <c r="G1189" i="18"/>
  <c r="G1190" i="18"/>
  <c r="G1191" i="18"/>
  <c r="G1192" i="18"/>
  <c r="G1193" i="18"/>
  <c r="G1194" i="18"/>
  <c r="G1195" i="18"/>
  <c r="G1196" i="18"/>
  <c r="G1197" i="18"/>
  <c r="G1198" i="18"/>
  <c r="G1199" i="18"/>
  <c r="G1200" i="18"/>
  <c r="G1201" i="18"/>
  <c r="G1202" i="18"/>
  <c r="G1203" i="18"/>
  <c r="G1204" i="18"/>
  <c r="G1205" i="18"/>
  <c r="G1206" i="18"/>
  <c r="G1207" i="18"/>
  <c r="G1208" i="18"/>
  <c r="G1209" i="18"/>
  <c r="G1210" i="18"/>
  <c r="G1211" i="18"/>
  <c r="G1212" i="18"/>
  <c r="G1213" i="18"/>
  <c r="G1214" i="18"/>
  <c r="G1215" i="18"/>
  <c r="G1216" i="18"/>
  <c r="G1217" i="18"/>
  <c r="G1218" i="18"/>
  <c r="G1219" i="18"/>
  <c r="G1220" i="18"/>
  <c r="G1221" i="18"/>
  <c r="G1222" i="18"/>
  <c r="G1223" i="18"/>
  <c r="G1224" i="18"/>
  <c r="G1225" i="18"/>
  <c r="G1226" i="18"/>
  <c r="G1227" i="18"/>
  <c r="G1228" i="18"/>
  <c r="G1229" i="18"/>
  <c r="G1230" i="18"/>
  <c r="G1231" i="18"/>
  <c r="G1232" i="18"/>
  <c r="G1233" i="18"/>
  <c r="G1234" i="18"/>
  <c r="G1235" i="18"/>
  <c r="G1236" i="18"/>
  <c r="G1237" i="18"/>
  <c r="G1238" i="18"/>
  <c r="G1239" i="18"/>
  <c r="G1240" i="18"/>
  <c r="G1241" i="18"/>
  <c r="G1242" i="18"/>
  <c r="G1243" i="18"/>
  <c r="G1244" i="18"/>
  <c r="G1245" i="18"/>
  <c r="G1246" i="18"/>
  <c r="G1247" i="18"/>
  <c r="G1248" i="18"/>
  <c r="G1249" i="18"/>
  <c r="G1250" i="18"/>
  <c r="G1251" i="18"/>
  <c r="G1252" i="18"/>
  <c r="G1253" i="18"/>
  <c r="G1254" i="18"/>
  <c r="G1255" i="18"/>
  <c r="G1256" i="18"/>
  <c r="G1257" i="18"/>
  <c r="G1258" i="18"/>
  <c r="G1259" i="18"/>
  <c r="G1260" i="18"/>
  <c r="G1261" i="18"/>
  <c r="G1262" i="18"/>
  <c r="G1263" i="18"/>
  <c r="G1264" i="18"/>
  <c r="G1265" i="18"/>
  <c r="G1266" i="18"/>
  <c r="G1267" i="18"/>
  <c r="G1268" i="18"/>
  <c r="G1269" i="18"/>
  <c r="G1270" i="18"/>
  <c r="G1271" i="18"/>
  <c r="G1272" i="18"/>
  <c r="G1273" i="18"/>
  <c r="G1274" i="18"/>
  <c r="G1275" i="18"/>
  <c r="G1276" i="18"/>
  <c r="G1277" i="18"/>
  <c r="G1278" i="18"/>
  <c r="G1279" i="18"/>
  <c r="G1280" i="18"/>
  <c r="G1281" i="18"/>
  <c r="G1282" i="18"/>
  <c r="G1283" i="18"/>
  <c r="G1284" i="18"/>
  <c r="G1285" i="18"/>
  <c r="G1286" i="18"/>
  <c r="G1287" i="18"/>
  <c r="G1288" i="18"/>
  <c r="G1289" i="18"/>
  <c r="G1290" i="18"/>
  <c r="G1291" i="18"/>
  <c r="G1292" i="18"/>
  <c r="G1293" i="18"/>
  <c r="G1294" i="18"/>
  <c r="G1295" i="18"/>
  <c r="G1296" i="18"/>
  <c r="G1297" i="18"/>
  <c r="G1298" i="18"/>
  <c r="G1299" i="18"/>
  <c r="G1300" i="18"/>
  <c r="G1301" i="18"/>
  <c r="G1302" i="18"/>
  <c r="G1303" i="18"/>
  <c r="G1304" i="18"/>
  <c r="G1305" i="18"/>
  <c r="G1306" i="18"/>
  <c r="G1307" i="18"/>
  <c r="G1308" i="18"/>
  <c r="G1309" i="18"/>
  <c r="G1310" i="18"/>
  <c r="G1311" i="18"/>
  <c r="G1312" i="18"/>
  <c r="G1313" i="18"/>
  <c r="G1314" i="18"/>
  <c r="G1315" i="18"/>
  <c r="G1316" i="18"/>
  <c r="G1317" i="18"/>
  <c r="G1318" i="18"/>
  <c r="G1319" i="18"/>
  <c r="G1320" i="18"/>
  <c r="G1321" i="18"/>
  <c r="G1322" i="18"/>
  <c r="G1323" i="18"/>
  <c r="G1324" i="18"/>
  <c r="G1325" i="18"/>
  <c r="G1326" i="18"/>
  <c r="G1327" i="18"/>
  <c r="G1328" i="18"/>
  <c r="G1329" i="18"/>
  <c r="G1330" i="18"/>
  <c r="G1331" i="18"/>
  <c r="G1332" i="18"/>
  <c r="G1333" i="18"/>
  <c r="G1334" i="18"/>
  <c r="G1335" i="18"/>
  <c r="G1336" i="18"/>
  <c r="G1337" i="18"/>
  <c r="G1338" i="18"/>
  <c r="G1339" i="18"/>
  <c r="G1340" i="18"/>
  <c r="G1341" i="18"/>
  <c r="G1342" i="18"/>
  <c r="G1343" i="18"/>
  <c r="G1344" i="18"/>
  <c r="G1345" i="18"/>
  <c r="G1346" i="18"/>
  <c r="G1347" i="18"/>
  <c r="G1348" i="18"/>
  <c r="G1349" i="18"/>
  <c r="G1350" i="18"/>
  <c r="G1351" i="18"/>
  <c r="G1352" i="18"/>
  <c r="G1353" i="18"/>
  <c r="G1354" i="18"/>
  <c r="G1355" i="18"/>
  <c r="G1356" i="18"/>
  <c r="G1357" i="18"/>
  <c r="G1358" i="18"/>
  <c r="G1359" i="18"/>
  <c r="G1360" i="18"/>
  <c r="G1361" i="18"/>
  <c r="G1362" i="18"/>
  <c r="G1363" i="18"/>
  <c r="G1364" i="18"/>
  <c r="G1365" i="18"/>
  <c r="G1366" i="18"/>
  <c r="G1367" i="18"/>
  <c r="G1368" i="18"/>
  <c r="G1369" i="18"/>
  <c r="G1370" i="18"/>
  <c r="G1371" i="18"/>
  <c r="G1372" i="18"/>
  <c r="G1373" i="18"/>
  <c r="G1374" i="18"/>
  <c r="G1375" i="18"/>
  <c r="G1376" i="18"/>
  <c r="G1377" i="18"/>
  <c r="G1378" i="18"/>
  <c r="G1379" i="18"/>
  <c r="G1380" i="18"/>
  <c r="G1381" i="18"/>
  <c r="G1382" i="18"/>
  <c r="G1383" i="18"/>
  <c r="G1384" i="18"/>
  <c r="G1385" i="18"/>
  <c r="G1386" i="18"/>
  <c r="G1387" i="18"/>
  <c r="G1388" i="18"/>
  <c r="G1389" i="18"/>
  <c r="G1390" i="18"/>
  <c r="G1391" i="18"/>
  <c r="G1392" i="18"/>
  <c r="G1393" i="18"/>
  <c r="G1394" i="18"/>
  <c r="G1395" i="18"/>
  <c r="G1396" i="18"/>
  <c r="G1397" i="18"/>
  <c r="G1398" i="18"/>
  <c r="G1399" i="18"/>
  <c r="G1400" i="18"/>
  <c r="G1401" i="18"/>
  <c r="G1402" i="18"/>
  <c r="G1403" i="18"/>
  <c r="G1404" i="18"/>
  <c r="G1405" i="18"/>
  <c r="G1406" i="18"/>
  <c r="G1407" i="18"/>
  <c r="G1408" i="18"/>
  <c r="G1409" i="18"/>
  <c r="G1410" i="18"/>
  <c r="G1411" i="18"/>
  <c r="G1412" i="18"/>
  <c r="G1413" i="18"/>
  <c r="G1414" i="18"/>
  <c r="G1415" i="18"/>
  <c r="G1416" i="18"/>
  <c r="G1417" i="18"/>
  <c r="G1418" i="18"/>
  <c r="G1419" i="18"/>
  <c r="G1420" i="18"/>
  <c r="G1421" i="18"/>
  <c r="G1422" i="18"/>
  <c r="G1423" i="18"/>
  <c r="G1424" i="18"/>
  <c r="G1425" i="18"/>
  <c r="G1426" i="18"/>
  <c r="G1427" i="18"/>
  <c r="G1428" i="18"/>
  <c r="G1429" i="18"/>
  <c r="G1430" i="18"/>
  <c r="G1431" i="18"/>
  <c r="G1432" i="18"/>
  <c r="G1433" i="18"/>
  <c r="G1434" i="18"/>
  <c r="G1435" i="18"/>
  <c r="G1436" i="18"/>
  <c r="G1437" i="18"/>
  <c r="G1438" i="18"/>
  <c r="G1439" i="18"/>
  <c r="G1440" i="18"/>
  <c r="G1441" i="18"/>
  <c r="G1442" i="18"/>
  <c r="G1443" i="18"/>
  <c r="G1444" i="18"/>
  <c r="G1445" i="18"/>
  <c r="G1446" i="18"/>
  <c r="G1447" i="18"/>
  <c r="G1448" i="18"/>
  <c r="G1449" i="18"/>
  <c r="G1450" i="18"/>
  <c r="G1451" i="18"/>
  <c r="G1452" i="18"/>
  <c r="G1453" i="18"/>
  <c r="G1454" i="18"/>
  <c r="G1455" i="18"/>
  <c r="G1456" i="18"/>
  <c r="G1457" i="18"/>
  <c r="G1458" i="18"/>
  <c r="G1459" i="18"/>
  <c r="G1460" i="18"/>
  <c r="G1461" i="18"/>
  <c r="G1462" i="18"/>
  <c r="G1463" i="18"/>
  <c r="G1464" i="18"/>
  <c r="G1465" i="18"/>
  <c r="G1466" i="18"/>
  <c r="G1467" i="18"/>
  <c r="G1468" i="18"/>
  <c r="G1469" i="18"/>
  <c r="G1470" i="18"/>
  <c r="G1471" i="18"/>
  <c r="G1472" i="18"/>
  <c r="G1473" i="18"/>
  <c r="G1474" i="18"/>
  <c r="G1475" i="18"/>
  <c r="G1476" i="18"/>
  <c r="G1477" i="18"/>
  <c r="G1478" i="18"/>
  <c r="G1479" i="18"/>
  <c r="G1480" i="18"/>
  <c r="G1481" i="18"/>
  <c r="G1482" i="18"/>
  <c r="G1483" i="18"/>
  <c r="G1484" i="18"/>
  <c r="G1485" i="18"/>
  <c r="G1486" i="18"/>
  <c r="G1487" i="18"/>
  <c r="G1488" i="18"/>
  <c r="G1489" i="18"/>
  <c r="G1490" i="18"/>
  <c r="G1491" i="18"/>
  <c r="G1492" i="18"/>
  <c r="G1493" i="18"/>
  <c r="G1494" i="18"/>
  <c r="G1495" i="18"/>
  <c r="G1496" i="18"/>
  <c r="G1497" i="18"/>
  <c r="G1498" i="18"/>
  <c r="G1499" i="18"/>
  <c r="G1500" i="18"/>
  <c r="G1501" i="18"/>
  <c r="G1502" i="18"/>
  <c r="G1503" i="18"/>
  <c r="G1504" i="18"/>
  <c r="G1505" i="18"/>
  <c r="G1506" i="18"/>
  <c r="G1507" i="18"/>
  <c r="G1508" i="18"/>
  <c r="G1509" i="18"/>
  <c r="G1510" i="18"/>
  <c r="G1511" i="18"/>
  <c r="G1512" i="18"/>
  <c r="G1513" i="18"/>
  <c r="G1514" i="18"/>
  <c r="G1515" i="18"/>
  <c r="G1516" i="18"/>
  <c r="G1517" i="18"/>
  <c r="G1518" i="18"/>
  <c r="G1519" i="18"/>
  <c r="G1520" i="18"/>
  <c r="G1521" i="18"/>
  <c r="G1522" i="18"/>
  <c r="G1523" i="18"/>
  <c r="G1524" i="18"/>
  <c r="G1525" i="18"/>
  <c r="G1526" i="18"/>
  <c r="G1527" i="18"/>
  <c r="G1528" i="18"/>
  <c r="G1529" i="18"/>
  <c r="G1530" i="18"/>
  <c r="G1531" i="18"/>
  <c r="G1532" i="18"/>
  <c r="G1533" i="18"/>
  <c r="G1534" i="18"/>
  <c r="G1535" i="18"/>
  <c r="G1536" i="18"/>
  <c r="G1537" i="18"/>
  <c r="G1538" i="18"/>
  <c r="G1539" i="18"/>
  <c r="G1540" i="18"/>
  <c r="G1541" i="18"/>
  <c r="G1542" i="18"/>
  <c r="G1543" i="18"/>
  <c r="G1544" i="18"/>
  <c r="G1545" i="18"/>
  <c r="G1546" i="18"/>
  <c r="G1547" i="18"/>
  <c r="G1548" i="18"/>
  <c r="G1549" i="18"/>
  <c r="G1550" i="18"/>
  <c r="G1551" i="18"/>
  <c r="G1552" i="18"/>
  <c r="G1553" i="18"/>
  <c r="G1554" i="18"/>
  <c r="G1555" i="18"/>
  <c r="G1556" i="18"/>
  <c r="G1557" i="18"/>
  <c r="G1558" i="18"/>
  <c r="G1559" i="18"/>
  <c r="G1560" i="18"/>
  <c r="G1561" i="18"/>
  <c r="G1562" i="18"/>
  <c r="G1563" i="18"/>
  <c r="G1564" i="18"/>
  <c r="G1565" i="18"/>
  <c r="G1566" i="18"/>
  <c r="G1567" i="18"/>
  <c r="G1568" i="18"/>
  <c r="G1569" i="18"/>
  <c r="G1570" i="18"/>
  <c r="G1571" i="18"/>
  <c r="G1572" i="18"/>
  <c r="G1573" i="18"/>
  <c r="G1574" i="18"/>
  <c r="G1575" i="18"/>
  <c r="G1576" i="18"/>
  <c r="G1577" i="18"/>
  <c r="G1578" i="18"/>
  <c r="G1579" i="18"/>
  <c r="G1580" i="18"/>
  <c r="G1581" i="18"/>
  <c r="G1582" i="18"/>
  <c r="G1583" i="18"/>
  <c r="G1584" i="18"/>
  <c r="G1585" i="18"/>
  <c r="G1586" i="18"/>
  <c r="G1587" i="18"/>
  <c r="G1588" i="18"/>
  <c r="G1589" i="18"/>
  <c r="G1590" i="18"/>
  <c r="G1591" i="18"/>
  <c r="G1592" i="18"/>
  <c r="G1593" i="18"/>
  <c r="G1594" i="18"/>
  <c r="G1595" i="18"/>
  <c r="G1596" i="18"/>
  <c r="G1597" i="18"/>
  <c r="G1598" i="18"/>
  <c r="G1599" i="18"/>
  <c r="G1600" i="18"/>
  <c r="G1601" i="18"/>
  <c r="G1602" i="18"/>
  <c r="G1603" i="18"/>
  <c r="G1604" i="18"/>
  <c r="G1605" i="18"/>
  <c r="G1606" i="18"/>
  <c r="G1607" i="18"/>
  <c r="G1608" i="18"/>
  <c r="G1609" i="18"/>
  <c r="G1610" i="18"/>
  <c r="G1611" i="18"/>
  <c r="G1612" i="18"/>
  <c r="G1613" i="18"/>
  <c r="G1614" i="18"/>
  <c r="G1615" i="18"/>
  <c r="G1616" i="18"/>
  <c r="G1617" i="18"/>
  <c r="G1618" i="18"/>
  <c r="G1619" i="18"/>
  <c r="G1620" i="18"/>
  <c r="G1621" i="18"/>
  <c r="G1622" i="18"/>
  <c r="G1623" i="18"/>
  <c r="G1624" i="18"/>
  <c r="G1625" i="18"/>
  <c r="G1626" i="18"/>
  <c r="G1627" i="18"/>
  <c r="G1628" i="18"/>
  <c r="G1629" i="18"/>
  <c r="G1630" i="18"/>
  <c r="G1631" i="18"/>
  <c r="G1632" i="18"/>
  <c r="G1633" i="18"/>
  <c r="G1634" i="18"/>
  <c r="G1635" i="18"/>
  <c r="G1636" i="18"/>
  <c r="G1637" i="18"/>
  <c r="G1638" i="18"/>
  <c r="G1639" i="18"/>
  <c r="G1640" i="18"/>
  <c r="G1641" i="18"/>
  <c r="G1642" i="18"/>
  <c r="G1643" i="18"/>
  <c r="G1644" i="18"/>
  <c r="G1645" i="18"/>
  <c r="G1646" i="18"/>
  <c r="G1647" i="18"/>
  <c r="G1648" i="18"/>
  <c r="G1649" i="18"/>
  <c r="G1650" i="18"/>
  <c r="G1651" i="18"/>
  <c r="G1652" i="18"/>
  <c r="G1653" i="18"/>
  <c r="G1654" i="18"/>
  <c r="G1655" i="18"/>
  <c r="G1656" i="18"/>
  <c r="G1657" i="18"/>
  <c r="G1658" i="18"/>
  <c r="G1659" i="18"/>
  <c r="G1660" i="18"/>
  <c r="G1661" i="18"/>
  <c r="G1662" i="18"/>
  <c r="G1663" i="18"/>
  <c r="G1664" i="18"/>
  <c r="G1665" i="18"/>
  <c r="G1666" i="18"/>
  <c r="G1667" i="18"/>
  <c r="G1668" i="18"/>
  <c r="G1669" i="18"/>
  <c r="G1670" i="18"/>
  <c r="G1671" i="18"/>
  <c r="G1672" i="18"/>
  <c r="G1673" i="18"/>
  <c r="G1674" i="18"/>
  <c r="G1675" i="18"/>
  <c r="G1676" i="18"/>
  <c r="G1677" i="18"/>
  <c r="G1678" i="18"/>
  <c r="G1679" i="18"/>
  <c r="G1680" i="18"/>
  <c r="G1681" i="18"/>
  <c r="G1682" i="18"/>
  <c r="G1683" i="18"/>
  <c r="G1684" i="18"/>
  <c r="G1685" i="18"/>
  <c r="G1686" i="18"/>
  <c r="G1687" i="18"/>
  <c r="G1688" i="18"/>
  <c r="G1689" i="18"/>
  <c r="G1690" i="18"/>
  <c r="G1691" i="18"/>
  <c r="G1692" i="18"/>
  <c r="G1693" i="18"/>
  <c r="G1694" i="18"/>
  <c r="G1695" i="18"/>
  <c r="G1696" i="18"/>
  <c r="G1697" i="18"/>
  <c r="G1698" i="18"/>
  <c r="G1699" i="18"/>
  <c r="G1700" i="18"/>
  <c r="G1701" i="18"/>
  <c r="G1702" i="18"/>
  <c r="G1703" i="18"/>
  <c r="G1704" i="18"/>
  <c r="G1705" i="18"/>
  <c r="G1706" i="18"/>
  <c r="G1707" i="18"/>
  <c r="G1708" i="18"/>
  <c r="G1709" i="18"/>
  <c r="G1710" i="18"/>
  <c r="G1711" i="18"/>
  <c r="G1712" i="18"/>
  <c r="G1713" i="18"/>
  <c r="G1714" i="18"/>
  <c r="G1715" i="18"/>
  <c r="G1716" i="18"/>
  <c r="G1717" i="18"/>
  <c r="G1718" i="18"/>
  <c r="G1719" i="18"/>
  <c r="G1720" i="18"/>
  <c r="G1721" i="18"/>
  <c r="G1722" i="18"/>
  <c r="G1723" i="18"/>
  <c r="G1724" i="18"/>
  <c r="G1725" i="18"/>
  <c r="G1726" i="18"/>
  <c r="G1727" i="18"/>
  <c r="G1728" i="18"/>
  <c r="G1729" i="18"/>
  <c r="G1730" i="18"/>
  <c r="G1731" i="18"/>
  <c r="G1732" i="18"/>
  <c r="G1733" i="18"/>
  <c r="G1734" i="18"/>
  <c r="G1735" i="18"/>
  <c r="G1736" i="18"/>
  <c r="G1737" i="18"/>
  <c r="G1738" i="18"/>
  <c r="G1739" i="18"/>
  <c r="G1740" i="18"/>
  <c r="G1741" i="18"/>
  <c r="G1742" i="18"/>
  <c r="G1743" i="18"/>
  <c r="G1744" i="18"/>
  <c r="G1745" i="18"/>
  <c r="G1746" i="18"/>
  <c r="G1747" i="18"/>
  <c r="G1748" i="18"/>
  <c r="G1749" i="18"/>
  <c r="G1750" i="18"/>
  <c r="G1751" i="18"/>
  <c r="G1752" i="18"/>
  <c r="G1753" i="18"/>
  <c r="G1754" i="18"/>
  <c r="G1755" i="18"/>
  <c r="G1756" i="18"/>
  <c r="G1757" i="18"/>
  <c r="G1758" i="18"/>
  <c r="G1759" i="18"/>
  <c r="G1760" i="18"/>
  <c r="G1761" i="18"/>
  <c r="G1762" i="18"/>
  <c r="G1763" i="18"/>
  <c r="G1764" i="18"/>
  <c r="G1765" i="18"/>
  <c r="G1766" i="18"/>
  <c r="G1767" i="18"/>
  <c r="G1768" i="18"/>
  <c r="G1769" i="18"/>
  <c r="G1770" i="18"/>
  <c r="G1771" i="18"/>
  <c r="G1772" i="18"/>
  <c r="G1773" i="18"/>
  <c r="G1774" i="18"/>
  <c r="G1775" i="18"/>
  <c r="G1776" i="18"/>
  <c r="G1777" i="18"/>
  <c r="G1778" i="18"/>
  <c r="G1779" i="18"/>
  <c r="G1780" i="18"/>
  <c r="G1781" i="18"/>
  <c r="G1782" i="18"/>
  <c r="G1783" i="18"/>
  <c r="G1784" i="18"/>
  <c r="G1785" i="18"/>
  <c r="G1786" i="18"/>
  <c r="G1787" i="18"/>
  <c r="G1788" i="18"/>
  <c r="G1789" i="18"/>
  <c r="G1790" i="18"/>
  <c r="G1791" i="18"/>
  <c r="G1792" i="18"/>
  <c r="G1793" i="18"/>
  <c r="G1794" i="18"/>
  <c r="G1795" i="18"/>
  <c r="G1796" i="18"/>
  <c r="G1797" i="18"/>
  <c r="G1798" i="18"/>
  <c r="G1799" i="18"/>
  <c r="G1800" i="18"/>
  <c r="G1801" i="18"/>
  <c r="G1802" i="18"/>
  <c r="G1803" i="18"/>
  <c r="G1804" i="18"/>
  <c r="G1805" i="18"/>
  <c r="G1806" i="18"/>
  <c r="G1807" i="18"/>
  <c r="G1808" i="18"/>
  <c r="G1809" i="18"/>
  <c r="G1810" i="18"/>
  <c r="G1811" i="18"/>
  <c r="G1812" i="18"/>
  <c r="G1813" i="18"/>
  <c r="G1814" i="18"/>
  <c r="G1815" i="18"/>
  <c r="G1816" i="18"/>
  <c r="G1817" i="18"/>
  <c r="G1818" i="18"/>
  <c r="G1819" i="18"/>
  <c r="G1820" i="18"/>
  <c r="G1821" i="18"/>
  <c r="G1822" i="18"/>
  <c r="G1823" i="18"/>
  <c r="G1824" i="18"/>
  <c r="G1825" i="18"/>
  <c r="G1826" i="18"/>
  <c r="G1827" i="18"/>
  <c r="G1828" i="18"/>
  <c r="G1829" i="18"/>
  <c r="G1830" i="18"/>
  <c r="G1831" i="18"/>
  <c r="G1832" i="18"/>
  <c r="G1833" i="18"/>
  <c r="G1834" i="18"/>
  <c r="G1835" i="18"/>
  <c r="G1836" i="18"/>
  <c r="G1837" i="18"/>
  <c r="G1838" i="18"/>
  <c r="G1839" i="18"/>
  <c r="G1840" i="18"/>
  <c r="G1841" i="18"/>
  <c r="G1842" i="18"/>
  <c r="G1843" i="18"/>
  <c r="G1844" i="18"/>
  <c r="G1845" i="18"/>
  <c r="G1846" i="18"/>
  <c r="G1847" i="18"/>
  <c r="G1848" i="18"/>
  <c r="G1849" i="18"/>
  <c r="G1850" i="18"/>
  <c r="G1851" i="18"/>
  <c r="G1852" i="18"/>
  <c r="G1853" i="18"/>
  <c r="G1854" i="18"/>
  <c r="G1855" i="18"/>
  <c r="G1856" i="18"/>
  <c r="G1857" i="18"/>
  <c r="G1858" i="18"/>
  <c r="G1859" i="18"/>
  <c r="G1860" i="18"/>
  <c r="G1861" i="18"/>
  <c r="G1862" i="18"/>
  <c r="G1863" i="18"/>
  <c r="G1864" i="18"/>
  <c r="G1865" i="18"/>
  <c r="G1866" i="18"/>
  <c r="G1867" i="18"/>
  <c r="G1868" i="18"/>
  <c r="G1869" i="18"/>
  <c r="G1870" i="18"/>
  <c r="G1871" i="18"/>
  <c r="G1872" i="18"/>
  <c r="G1873" i="18"/>
  <c r="G1874" i="18"/>
  <c r="G1875" i="18"/>
  <c r="G1876" i="18"/>
  <c r="G1877" i="18"/>
  <c r="G1878" i="18"/>
  <c r="G1879" i="18"/>
  <c r="G1880" i="18"/>
  <c r="G1881" i="18"/>
  <c r="G1882" i="18"/>
  <c r="G1883" i="18"/>
  <c r="G1884" i="18"/>
  <c r="G1885" i="18"/>
  <c r="G1886" i="18"/>
  <c r="G1887" i="18"/>
  <c r="G1888" i="18"/>
  <c r="G1889" i="18"/>
  <c r="G1890" i="18"/>
  <c r="G1891" i="18"/>
  <c r="G1892" i="18"/>
  <c r="G1893" i="18"/>
  <c r="G1894" i="18"/>
  <c r="G1895" i="18"/>
  <c r="G1896" i="18"/>
  <c r="G1897" i="18"/>
  <c r="G1898" i="18"/>
  <c r="G1899" i="18"/>
  <c r="G1900" i="18"/>
  <c r="G1901" i="18"/>
  <c r="G1902" i="18"/>
  <c r="G1903" i="18"/>
  <c r="G1904" i="18"/>
  <c r="G1905" i="18"/>
  <c r="G1906" i="18"/>
  <c r="G1907" i="18"/>
  <c r="G1908" i="18"/>
  <c r="G1909" i="18"/>
  <c r="G1910" i="18"/>
  <c r="G1911" i="18"/>
  <c r="G1912" i="18"/>
  <c r="G1913" i="18"/>
  <c r="G1914" i="18"/>
  <c r="G1915" i="18"/>
  <c r="G1916" i="18"/>
  <c r="G1917" i="18"/>
  <c r="G1918" i="18"/>
  <c r="G1919" i="18"/>
  <c r="G1920" i="18"/>
  <c r="G1921" i="18"/>
  <c r="G1922" i="18"/>
  <c r="G1923" i="18"/>
  <c r="G1924" i="18"/>
  <c r="G1925" i="18"/>
  <c r="G1926" i="18"/>
  <c r="G1927" i="18"/>
  <c r="G1928" i="18"/>
  <c r="G1929" i="18"/>
  <c r="G1930" i="18"/>
  <c r="G1931" i="18"/>
  <c r="G1932" i="18"/>
  <c r="G1933" i="18"/>
  <c r="G1934" i="18"/>
  <c r="G1935" i="18"/>
  <c r="G1936" i="18"/>
  <c r="G1937" i="18"/>
  <c r="G1938" i="18"/>
  <c r="G1939" i="18"/>
  <c r="G1940" i="18"/>
  <c r="G1941" i="18"/>
  <c r="G1942" i="18"/>
  <c r="G1943" i="18"/>
  <c r="G1944" i="18"/>
  <c r="G1945" i="18"/>
  <c r="G1946" i="18"/>
  <c r="G1947" i="18"/>
  <c r="G1948" i="18"/>
  <c r="G1949" i="18"/>
  <c r="G1950" i="18"/>
  <c r="G1951" i="18"/>
  <c r="G1952" i="18"/>
  <c r="G1953" i="18"/>
  <c r="G1954" i="18"/>
  <c r="G1955" i="18"/>
  <c r="G1956" i="18"/>
  <c r="G1957" i="18"/>
  <c r="G1958" i="18"/>
  <c r="G1959" i="18"/>
  <c r="G1960" i="18"/>
  <c r="G1961" i="18"/>
  <c r="G1962" i="18"/>
  <c r="G1963" i="18"/>
  <c r="G1964" i="18"/>
  <c r="G1965" i="18"/>
  <c r="G1966" i="18"/>
  <c r="G1967" i="18"/>
  <c r="G1968" i="18"/>
  <c r="G1969" i="18"/>
  <c r="G1970" i="18"/>
  <c r="G1971" i="18"/>
  <c r="G1972" i="18"/>
  <c r="G1973" i="18"/>
  <c r="G1974" i="18"/>
  <c r="G1975" i="18"/>
  <c r="G1976" i="18"/>
  <c r="G1977" i="18"/>
  <c r="G1978" i="18"/>
  <c r="G1979" i="18"/>
  <c r="G1980" i="18"/>
  <c r="G1981" i="18"/>
  <c r="G1982" i="18"/>
  <c r="G1983" i="18"/>
  <c r="G1984" i="18"/>
  <c r="G1985" i="18"/>
  <c r="G1986" i="18"/>
  <c r="G1987" i="18"/>
  <c r="G1988" i="18"/>
  <c r="G1989" i="18"/>
  <c r="G1990" i="18"/>
  <c r="G1991" i="18"/>
  <c r="G1992" i="18"/>
  <c r="G1993" i="18"/>
  <c r="G1994" i="18"/>
  <c r="G1995" i="18"/>
  <c r="G1996" i="18"/>
  <c r="G1997" i="18"/>
  <c r="G1998" i="18"/>
  <c r="G1999" i="18"/>
  <c r="G2000" i="18"/>
  <c r="G2001" i="18"/>
  <c r="G2002" i="18"/>
  <c r="G2003" i="18"/>
  <c r="G2004" i="18"/>
  <c r="G2005" i="18"/>
  <c r="G2006" i="18"/>
  <c r="G2007" i="18"/>
  <c r="G2008" i="18"/>
  <c r="G2009" i="18"/>
  <c r="G2010" i="18"/>
  <c r="G2011" i="18"/>
  <c r="G2012" i="18"/>
  <c r="G2013" i="18"/>
  <c r="G2014" i="18"/>
  <c r="G2015" i="18"/>
  <c r="G2016" i="18"/>
  <c r="G2017" i="18"/>
  <c r="G2018" i="18"/>
  <c r="G2019" i="18"/>
  <c r="G2020" i="18"/>
  <c r="G2021" i="18"/>
  <c r="G2022" i="18"/>
  <c r="G2023" i="18"/>
  <c r="G2024" i="18"/>
  <c r="G2025" i="18"/>
  <c r="G2026" i="18"/>
  <c r="G2027" i="18"/>
  <c r="G2028" i="18"/>
  <c r="G2029" i="18"/>
  <c r="G2030" i="18"/>
  <c r="G2031" i="18"/>
  <c r="G2032" i="18"/>
  <c r="G2033" i="18"/>
  <c r="G2034" i="18"/>
  <c r="G2035" i="18"/>
  <c r="G2036" i="18"/>
  <c r="G2037" i="18"/>
  <c r="G2038" i="18"/>
  <c r="G2039" i="18"/>
  <c r="G2040" i="18"/>
  <c r="G2041" i="18"/>
  <c r="G2042" i="18"/>
  <c r="G2043" i="18"/>
  <c r="G2044" i="18"/>
  <c r="G2045" i="18"/>
  <c r="G2046" i="18"/>
  <c r="G2047" i="18"/>
  <c r="G2048" i="18"/>
  <c r="G2049" i="18"/>
  <c r="G2050" i="18"/>
  <c r="G2051" i="18"/>
  <c r="G2052" i="18"/>
  <c r="G2053" i="18"/>
  <c r="G2054" i="18"/>
  <c r="G2055" i="18"/>
  <c r="G2056" i="18"/>
  <c r="G2057" i="18"/>
  <c r="G2058" i="18"/>
  <c r="G2059" i="18"/>
  <c r="G2060" i="18"/>
  <c r="G2061" i="18"/>
  <c r="G2062" i="18"/>
  <c r="G2063" i="18"/>
  <c r="G2064" i="18"/>
  <c r="G2065" i="18"/>
  <c r="G2066" i="18"/>
  <c r="G2067" i="18"/>
  <c r="G2068" i="18"/>
  <c r="G2069" i="18"/>
  <c r="G2070" i="18"/>
  <c r="G2071" i="18"/>
  <c r="G2072" i="18"/>
  <c r="G2073" i="18"/>
  <c r="G2074" i="18"/>
  <c r="G2075" i="18"/>
  <c r="G2076" i="18"/>
  <c r="G2077" i="18"/>
  <c r="G2078" i="18"/>
  <c r="G2079" i="18"/>
  <c r="G2080" i="18"/>
  <c r="G2081" i="18"/>
  <c r="G2082" i="18"/>
  <c r="G2083" i="18"/>
  <c r="G2084" i="18"/>
  <c r="G2085" i="18"/>
  <c r="G2086" i="18"/>
  <c r="G2087" i="18"/>
  <c r="G2088" i="18"/>
  <c r="G2089" i="18"/>
  <c r="G2090" i="18"/>
  <c r="G2091" i="18"/>
  <c r="G2092" i="18"/>
  <c r="G2093" i="18"/>
  <c r="G2094" i="18"/>
  <c r="G2095" i="18"/>
  <c r="G2096" i="18"/>
  <c r="G2097" i="18"/>
  <c r="G2098" i="18"/>
  <c r="G2099" i="18"/>
  <c r="G2100" i="18"/>
  <c r="G2101" i="18"/>
  <c r="G2102" i="18"/>
  <c r="G2103" i="18"/>
  <c r="G2104" i="18"/>
  <c r="G2105" i="18"/>
  <c r="G2106" i="18"/>
  <c r="G2107" i="18"/>
  <c r="G2108" i="18"/>
  <c r="G2109" i="18"/>
  <c r="G2110" i="18"/>
  <c r="G2111" i="18"/>
  <c r="G2112" i="18"/>
  <c r="G2113" i="18"/>
  <c r="G2114" i="18"/>
  <c r="G2115" i="18"/>
  <c r="G2116" i="18"/>
  <c r="G2117" i="18"/>
  <c r="G2118" i="18"/>
  <c r="G2119" i="18"/>
  <c r="G2120" i="18"/>
  <c r="G2121" i="18"/>
  <c r="G2122" i="18"/>
  <c r="G2123" i="18"/>
  <c r="G2124" i="18"/>
  <c r="G2125" i="18"/>
  <c r="G2126" i="18"/>
  <c r="G2127" i="18"/>
  <c r="G2128" i="18"/>
  <c r="G2129" i="18"/>
  <c r="G2130" i="18"/>
  <c r="G2131" i="18"/>
  <c r="G2132" i="18"/>
  <c r="G2133" i="18"/>
  <c r="G2134" i="18"/>
  <c r="G2135" i="18"/>
  <c r="G2136" i="18"/>
  <c r="G2137" i="18"/>
  <c r="G2138" i="18"/>
  <c r="G2139" i="18"/>
  <c r="G2140" i="18"/>
  <c r="G2141" i="18"/>
  <c r="G2142" i="18"/>
  <c r="G2143" i="18"/>
  <c r="G2144" i="18"/>
  <c r="G2145" i="18"/>
  <c r="G2146" i="18"/>
  <c r="G2147" i="18"/>
  <c r="G2148" i="18"/>
  <c r="G2149" i="18"/>
  <c r="G2150" i="18"/>
  <c r="G2151" i="18"/>
  <c r="G2152" i="18"/>
  <c r="G2153" i="18"/>
  <c r="G2154" i="18"/>
  <c r="G2155" i="18"/>
  <c r="G2156" i="18"/>
  <c r="G2157" i="18"/>
  <c r="G2158" i="18"/>
  <c r="G2159" i="18"/>
  <c r="G2160" i="18"/>
  <c r="G2161" i="18"/>
  <c r="G2162" i="18"/>
  <c r="G2163" i="18"/>
  <c r="G2164" i="18"/>
  <c r="G2165" i="18"/>
  <c r="G2166" i="18"/>
  <c r="G2167" i="18"/>
  <c r="G2168" i="18"/>
  <c r="G2169" i="18"/>
  <c r="G2170" i="18"/>
  <c r="G2171" i="18"/>
  <c r="G2172" i="18"/>
  <c r="G2173" i="18"/>
  <c r="G2174" i="18"/>
  <c r="G2175" i="18"/>
  <c r="G2176" i="18"/>
  <c r="G2177" i="18"/>
  <c r="G2178" i="18"/>
  <c r="G2179" i="18"/>
  <c r="G2180" i="18"/>
  <c r="G2181" i="18"/>
  <c r="G2182" i="18"/>
  <c r="G2183" i="18"/>
  <c r="G2184" i="18"/>
  <c r="G2185" i="18"/>
  <c r="G2186" i="18"/>
  <c r="G2187" i="18"/>
  <c r="G2188" i="18"/>
  <c r="G2189" i="18"/>
  <c r="G2190" i="18"/>
  <c r="G2191" i="18"/>
  <c r="G2192" i="18"/>
  <c r="G2193" i="18"/>
  <c r="G2194" i="18"/>
  <c r="G2195" i="18"/>
  <c r="G2196" i="18"/>
  <c r="G2197" i="18"/>
  <c r="G2198" i="18"/>
  <c r="G2199" i="18"/>
  <c r="G2200" i="18"/>
  <c r="G2201" i="18"/>
  <c r="G2202" i="18"/>
  <c r="G2203" i="18"/>
  <c r="G2204" i="18"/>
  <c r="G2205" i="18"/>
  <c r="G2206" i="18"/>
  <c r="G2207" i="18"/>
  <c r="G2208" i="18"/>
  <c r="G2209" i="18"/>
  <c r="G2210" i="18"/>
  <c r="G2211" i="18"/>
  <c r="G2212" i="18"/>
  <c r="G2213" i="18"/>
  <c r="G2214" i="18"/>
  <c r="G2215" i="18"/>
  <c r="G2216" i="18"/>
  <c r="G2217" i="18"/>
  <c r="G2218" i="18"/>
  <c r="G2219" i="18"/>
  <c r="G2220" i="18"/>
  <c r="G2221" i="18"/>
  <c r="G2222" i="18"/>
  <c r="G2223" i="18"/>
  <c r="G2224" i="18"/>
  <c r="G2225" i="18"/>
  <c r="G2226" i="18"/>
  <c r="G2227" i="18"/>
  <c r="G2228" i="18"/>
  <c r="G2229" i="18"/>
  <c r="G2230" i="18"/>
  <c r="G2231" i="18"/>
  <c r="G2232" i="18"/>
  <c r="G2233" i="18"/>
  <c r="G2234" i="18"/>
  <c r="G2235" i="18"/>
  <c r="G2236" i="18"/>
  <c r="G2237" i="18"/>
  <c r="G2238" i="18"/>
  <c r="G2239" i="18"/>
  <c r="G2240" i="18"/>
  <c r="G2241" i="18"/>
  <c r="G2242" i="18"/>
  <c r="G2243" i="18"/>
  <c r="G2244" i="18"/>
  <c r="G2245" i="18"/>
  <c r="G2246" i="18"/>
  <c r="G2247" i="18"/>
  <c r="G2248" i="18"/>
  <c r="G2249" i="18"/>
  <c r="G2250" i="18"/>
  <c r="G2251" i="18"/>
  <c r="G2252" i="18"/>
  <c r="G2253" i="18"/>
  <c r="G2254" i="18"/>
  <c r="G2255" i="18"/>
  <c r="G2256" i="18"/>
  <c r="G2257" i="18"/>
  <c r="G2258" i="18"/>
  <c r="G2259" i="18"/>
  <c r="G2260" i="18"/>
  <c r="G2261" i="18"/>
  <c r="G2262" i="18"/>
  <c r="G2263" i="18"/>
  <c r="G2264" i="18"/>
  <c r="G2265" i="18"/>
  <c r="G2266" i="18"/>
  <c r="G2267" i="18"/>
  <c r="G2268" i="18"/>
  <c r="G2269" i="18"/>
  <c r="G2270" i="18"/>
  <c r="G2271" i="18"/>
  <c r="G2272" i="18"/>
  <c r="G2273" i="18"/>
  <c r="G2274" i="18"/>
  <c r="G2275" i="18"/>
  <c r="G2276" i="18"/>
  <c r="G2277" i="18"/>
  <c r="G2278" i="18"/>
  <c r="G2279" i="18"/>
  <c r="G2280" i="18"/>
  <c r="G2281" i="18"/>
  <c r="G2282" i="18"/>
  <c r="G2283" i="18"/>
  <c r="G2284" i="18"/>
  <c r="G2285" i="18"/>
  <c r="G2286" i="18"/>
  <c r="G2287" i="18"/>
  <c r="G2288" i="18"/>
  <c r="G2289" i="18"/>
  <c r="G2290" i="18"/>
  <c r="G2291" i="18"/>
  <c r="G2292" i="18"/>
  <c r="G2293" i="18"/>
  <c r="G2294" i="18"/>
  <c r="G2295" i="18"/>
  <c r="G2296" i="18"/>
  <c r="G2297" i="18"/>
  <c r="G2298" i="18"/>
  <c r="G2299" i="18"/>
  <c r="G2300" i="18"/>
  <c r="G2301" i="18"/>
  <c r="G2302" i="18"/>
  <c r="G2303" i="18"/>
  <c r="G2304" i="18"/>
  <c r="G2305" i="18"/>
  <c r="G2306" i="18"/>
  <c r="G2307" i="18"/>
  <c r="G2308" i="18"/>
  <c r="G2309" i="18"/>
  <c r="G2310" i="18"/>
  <c r="G2311" i="18"/>
  <c r="G2312" i="18"/>
  <c r="G2313" i="18"/>
  <c r="G2314" i="18"/>
  <c r="G2315" i="18"/>
  <c r="G2316" i="18"/>
  <c r="G2317" i="18"/>
  <c r="G2318" i="18"/>
  <c r="G2319" i="18"/>
  <c r="G2320" i="18"/>
  <c r="G2321" i="18"/>
  <c r="G2322" i="18"/>
  <c r="G2323" i="18"/>
  <c r="G2324" i="18"/>
  <c r="G2325" i="18"/>
  <c r="G2326" i="18"/>
  <c r="G2327" i="18"/>
  <c r="G2328" i="18"/>
  <c r="G2329" i="18"/>
  <c r="G2330" i="18"/>
  <c r="G2331" i="18"/>
  <c r="G2332" i="18"/>
  <c r="G2333" i="18"/>
  <c r="G2334" i="18"/>
  <c r="G2335" i="18"/>
  <c r="G2336" i="18"/>
  <c r="G2337" i="18"/>
  <c r="G2338" i="18"/>
  <c r="G2339" i="18"/>
  <c r="G2340" i="18"/>
  <c r="G2341" i="18"/>
  <c r="G2342" i="18"/>
  <c r="G2343" i="18"/>
  <c r="G2344" i="18"/>
  <c r="G2345" i="18"/>
  <c r="G2346" i="18"/>
  <c r="G2347" i="18"/>
  <c r="G2348" i="18"/>
  <c r="G2349" i="18"/>
  <c r="G2350" i="18"/>
  <c r="G2351" i="18"/>
  <c r="G2352" i="18"/>
  <c r="G2353" i="18"/>
  <c r="G2354" i="18"/>
  <c r="G2355" i="18"/>
  <c r="G2356" i="18"/>
  <c r="G2357" i="18"/>
  <c r="G2358" i="18"/>
  <c r="G2359" i="18"/>
  <c r="G2360" i="18"/>
  <c r="G2361" i="18"/>
  <c r="G2362" i="18"/>
  <c r="G2363" i="18"/>
  <c r="G2364" i="18"/>
  <c r="G2365" i="18"/>
  <c r="G2366" i="18"/>
  <c r="G2367" i="18"/>
  <c r="G2368" i="18"/>
  <c r="G2369" i="18"/>
  <c r="G2370" i="18"/>
  <c r="G2371" i="18"/>
  <c r="G2372" i="18"/>
  <c r="G2373" i="18"/>
  <c r="G2374" i="18"/>
  <c r="G2375" i="18"/>
  <c r="G2376" i="18"/>
  <c r="G2377" i="18"/>
  <c r="G2378" i="18"/>
  <c r="G2379" i="18"/>
  <c r="G2380" i="18"/>
  <c r="G2381" i="18"/>
  <c r="G2382" i="18"/>
  <c r="G2383" i="18"/>
  <c r="G2384" i="18"/>
  <c r="G2385" i="18"/>
  <c r="G2386" i="18"/>
  <c r="G2387" i="18"/>
  <c r="G2388" i="18"/>
  <c r="G2389" i="18"/>
  <c r="G2390" i="18"/>
  <c r="G2391" i="18"/>
  <c r="G2392" i="18"/>
  <c r="G2393" i="18"/>
  <c r="G2394" i="18"/>
  <c r="G2395" i="18"/>
  <c r="G2396" i="18"/>
  <c r="G2397" i="18"/>
  <c r="G2398" i="18"/>
  <c r="G2399" i="18"/>
  <c r="G2400" i="18"/>
  <c r="G2401" i="18"/>
  <c r="G2402" i="18"/>
  <c r="G2403" i="18"/>
  <c r="G2404" i="18"/>
  <c r="G2405" i="18"/>
  <c r="G2406" i="18"/>
  <c r="G2407" i="18"/>
  <c r="G2408" i="18"/>
  <c r="G2409" i="18"/>
  <c r="G2410" i="18"/>
  <c r="G2411" i="18"/>
  <c r="G2412" i="18"/>
  <c r="G2413" i="18"/>
  <c r="G2414" i="18"/>
  <c r="G2415" i="18"/>
  <c r="G2416" i="18"/>
  <c r="G2417" i="18"/>
  <c r="G2418" i="18"/>
  <c r="G2419" i="18"/>
  <c r="G2420" i="18"/>
  <c r="G2421" i="18"/>
  <c r="G2422" i="18"/>
  <c r="G2423" i="18"/>
  <c r="G2424" i="18"/>
  <c r="G2425" i="18"/>
  <c r="G2426" i="18"/>
  <c r="G2427" i="18"/>
  <c r="G2428" i="18"/>
  <c r="G2429" i="18"/>
  <c r="G2430" i="18"/>
  <c r="G2431" i="18"/>
  <c r="G2432" i="18"/>
  <c r="G2433" i="18"/>
  <c r="G2434" i="18"/>
  <c r="G2435" i="18"/>
  <c r="G2436" i="18"/>
  <c r="G2437" i="18"/>
  <c r="G2438" i="18"/>
  <c r="G2439" i="18"/>
  <c r="G2440" i="18"/>
  <c r="G2441" i="18"/>
  <c r="G2442" i="18"/>
  <c r="G2443" i="18"/>
  <c r="G2444" i="18"/>
  <c r="G2445" i="18"/>
  <c r="G2446" i="18"/>
  <c r="G2447" i="18"/>
  <c r="G2448" i="18"/>
  <c r="G2449" i="18"/>
  <c r="G2450" i="18"/>
  <c r="G2451" i="18"/>
  <c r="G2452" i="18"/>
  <c r="G2453" i="18"/>
  <c r="G2454" i="18"/>
  <c r="G2455" i="18"/>
  <c r="G2456" i="18"/>
  <c r="G2457" i="18"/>
  <c r="G2458" i="18"/>
  <c r="G2459" i="18"/>
  <c r="G2460" i="18"/>
  <c r="G2461" i="18"/>
  <c r="G2462" i="18"/>
  <c r="G2463" i="18"/>
  <c r="G2464" i="18"/>
  <c r="G2465" i="18"/>
  <c r="G2466" i="18"/>
  <c r="G2467" i="18"/>
  <c r="G2468" i="18"/>
  <c r="G2469" i="18"/>
  <c r="G2470" i="18"/>
  <c r="G2471" i="18"/>
  <c r="G2472" i="18"/>
  <c r="G2473" i="18"/>
  <c r="G2474" i="18"/>
  <c r="G2475" i="18"/>
  <c r="G2476" i="18"/>
  <c r="G2477" i="18"/>
  <c r="G2478" i="18"/>
  <c r="G2479" i="18"/>
  <c r="G2480" i="18"/>
  <c r="G2481" i="18"/>
  <c r="G2482" i="18"/>
  <c r="G2483" i="18"/>
  <c r="G2484" i="18"/>
  <c r="G2485" i="18"/>
  <c r="G2486" i="18"/>
  <c r="G2487" i="18"/>
  <c r="G2488" i="18"/>
  <c r="G2489" i="18"/>
  <c r="G2490" i="18"/>
  <c r="G2491" i="18"/>
  <c r="G2492" i="18"/>
  <c r="G2493" i="18"/>
  <c r="G2494" i="18"/>
  <c r="G2495" i="18"/>
  <c r="G2496" i="18"/>
  <c r="G2497" i="18"/>
  <c r="G2498" i="18"/>
  <c r="G2499" i="18"/>
  <c r="G2500" i="18"/>
  <c r="G2501" i="18"/>
  <c r="G2502" i="18"/>
  <c r="G2503" i="18"/>
  <c r="G2504" i="18"/>
  <c r="G2505" i="18"/>
  <c r="G2506" i="18"/>
  <c r="G2507" i="18"/>
  <c r="G2508" i="18"/>
  <c r="G2509" i="18"/>
  <c r="G2510" i="18"/>
  <c r="G2511" i="18"/>
  <c r="G2512" i="18"/>
  <c r="G2513" i="18"/>
  <c r="G2514" i="18"/>
  <c r="G2515" i="18"/>
  <c r="G2516" i="18"/>
  <c r="G2517" i="18"/>
  <c r="G2518" i="18"/>
  <c r="G2519" i="18"/>
  <c r="G2520" i="18"/>
  <c r="G2521" i="18"/>
  <c r="G2522" i="18"/>
  <c r="G2523" i="18"/>
  <c r="G2524" i="18"/>
  <c r="G2525" i="18"/>
  <c r="G2526" i="18"/>
  <c r="G2527" i="18"/>
  <c r="G2528" i="18"/>
  <c r="G2529" i="18"/>
  <c r="G2530" i="18"/>
  <c r="G2531" i="18"/>
  <c r="G2532" i="18"/>
  <c r="G2533" i="18"/>
  <c r="G2534" i="18"/>
  <c r="G2535" i="18"/>
  <c r="G2536" i="18"/>
  <c r="G2537" i="18"/>
  <c r="G2538" i="18"/>
  <c r="G2539" i="18"/>
  <c r="G2540" i="18"/>
  <c r="G2541" i="18"/>
  <c r="G2542" i="18"/>
  <c r="G2543" i="18"/>
  <c r="G2544" i="18"/>
  <c r="G2545" i="18"/>
  <c r="G2546" i="18"/>
  <c r="G2547" i="18"/>
  <c r="G2548" i="18"/>
  <c r="G2549" i="18"/>
  <c r="G2550" i="18"/>
  <c r="G2551" i="18"/>
  <c r="G2552" i="18"/>
  <c r="G2553" i="18"/>
  <c r="G2554" i="18"/>
  <c r="G2555" i="18"/>
  <c r="G2556" i="18"/>
  <c r="G2557" i="18"/>
  <c r="G2558" i="18"/>
  <c r="G2559" i="18"/>
  <c r="G2560" i="18"/>
  <c r="G2561" i="18"/>
  <c r="G2562" i="18"/>
  <c r="G2563" i="18"/>
  <c r="G2564" i="18"/>
  <c r="G2565" i="18"/>
  <c r="G2566" i="18"/>
  <c r="G2567" i="18"/>
  <c r="G2568" i="18"/>
  <c r="G2569" i="18"/>
  <c r="G2570" i="18"/>
  <c r="G2571" i="18"/>
  <c r="G2572" i="18"/>
  <c r="G2573" i="18"/>
  <c r="G2574" i="18"/>
  <c r="G2575" i="18"/>
  <c r="G2576" i="18"/>
  <c r="G2577" i="18"/>
  <c r="G2578" i="18"/>
  <c r="G2579" i="18"/>
  <c r="G2580" i="18"/>
  <c r="G2581" i="18"/>
  <c r="G2582" i="18"/>
  <c r="G2583" i="18"/>
  <c r="G2584" i="18"/>
  <c r="G2585" i="18"/>
  <c r="G2586" i="18"/>
  <c r="G2587" i="18"/>
  <c r="G2588" i="18"/>
  <c r="G2589" i="18"/>
  <c r="G2590" i="18"/>
  <c r="G2591" i="18"/>
  <c r="G2592" i="18"/>
  <c r="G2593" i="18"/>
  <c r="G2594" i="18"/>
  <c r="G2595" i="18"/>
  <c r="G2596" i="18"/>
  <c r="G2597" i="18"/>
  <c r="G2598" i="18"/>
  <c r="G2599" i="18"/>
  <c r="G2600" i="18"/>
  <c r="G2601" i="18"/>
  <c r="G2602" i="18"/>
  <c r="G2603" i="18"/>
  <c r="G2604" i="18"/>
  <c r="G2605" i="18"/>
  <c r="G2606" i="18"/>
  <c r="G2607" i="18"/>
  <c r="G2608" i="18"/>
  <c r="G2609" i="18"/>
  <c r="G2610" i="18"/>
  <c r="G2611" i="18"/>
  <c r="G2612" i="18"/>
  <c r="G2613" i="18"/>
  <c r="G2614" i="18"/>
  <c r="G2615" i="18"/>
  <c r="G2616" i="18"/>
  <c r="G2617" i="18"/>
  <c r="G2618" i="18"/>
  <c r="G2619" i="18"/>
  <c r="G2620" i="18"/>
  <c r="G2621" i="18"/>
  <c r="G2622" i="18"/>
  <c r="G2623" i="18"/>
  <c r="G2624" i="18"/>
  <c r="G2625" i="18"/>
  <c r="G2626" i="18"/>
  <c r="G2627" i="18"/>
  <c r="G2628" i="18"/>
  <c r="G2629" i="18"/>
  <c r="G2630" i="18"/>
  <c r="G2631" i="18"/>
  <c r="G2632" i="18"/>
  <c r="G2633" i="18"/>
  <c r="G2634" i="18"/>
  <c r="G2635" i="18"/>
  <c r="G2636" i="18"/>
  <c r="G2637" i="18"/>
  <c r="G2638" i="18"/>
  <c r="G2639" i="18"/>
  <c r="G2640" i="18"/>
  <c r="G2641" i="18"/>
  <c r="G2642" i="18"/>
  <c r="G2643" i="18"/>
  <c r="G2644" i="18"/>
  <c r="G2645" i="18"/>
  <c r="G2646" i="18"/>
  <c r="G2647" i="18"/>
  <c r="G2648" i="18"/>
  <c r="G2649" i="18"/>
  <c r="G2650" i="18"/>
  <c r="G2651" i="18"/>
  <c r="G2652" i="18"/>
  <c r="G2653" i="18"/>
  <c r="G2654" i="18"/>
  <c r="G2655" i="18"/>
  <c r="G2656" i="18"/>
  <c r="G2657" i="18"/>
  <c r="G2658" i="18"/>
  <c r="G2659" i="18"/>
  <c r="G2660" i="18"/>
  <c r="G2661" i="18"/>
  <c r="G2662" i="18"/>
  <c r="G2663" i="18"/>
  <c r="G2664" i="18"/>
  <c r="G2665" i="18"/>
  <c r="G2666" i="18"/>
  <c r="G2667" i="18"/>
  <c r="G2668" i="18"/>
  <c r="G2669" i="18"/>
  <c r="G2670" i="18"/>
  <c r="G2671" i="18"/>
  <c r="G2672" i="18"/>
  <c r="G2673" i="18"/>
  <c r="G2674" i="18"/>
  <c r="I2" i="18" a="1"/>
  <c r="I2" i="18" s="1"/>
  <c r="I3" i="18" a="1"/>
  <c r="I3" i="18" s="1"/>
  <c r="I4" i="18" a="1"/>
  <c r="I4" i="18" s="1"/>
  <c r="I5" i="18" a="1"/>
  <c r="I5" i="18" s="1"/>
  <c r="I6" i="18" a="1"/>
  <c r="I6" i="18" s="1"/>
  <c r="I7" i="18" a="1"/>
  <c r="I7" i="18" s="1"/>
  <c r="I8" i="18" a="1"/>
  <c r="I8" i="18" s="1"/>
  <c r="I9" i="18" a="1"/>
  <c r="I9" i="18" s="1"/>
  <c r="I10" i="18" a="1"/>
  <c r="I10" i="18"/>
  <c r="I11" i="18" a="1"/>
  <c r="I11" i="18" s="1"/>
  <c r="I12" i="18" a="1"/>
  <c r="I12" i="18"/>
  <c r="I13" i="18" a="1"/>
  <c r="I13" i="18" s="1"/>
  <c r="I14" i="18" a="1"/>
  <c r="I14" i="18" s="1"/>
  <c r="I15" i="18" a="1"/>
  <c r="I15" i="18" s="1"/>
  <c r="I16" i="18" a="1"/>
  <c r="I16" i="18" s="1"/>
  <c r="I17" i="18" a="1"/>
  <c r="I17" i="18"/>
  <c r="I18" i="18" a="1"/>
  <c r="I18" i="18" s="1"/>
  <c r="I19" i="18" a="1"/>
  <c r="I19" i="18" s="1"/>
  <c r="I20" i="18" a="1"/>
  <c r="I20" i="18" s="1"/>
  <c r="I21" i="18" a="1"/>
  <c r="I21" i="18" s="1"/>
  <c r="I22" i="18" a="1"/>
  <c r="I22" i="18" s="1"/>
  <c r="I23" i="18" a="1"/>
  <c r="I23" i="18" s="1"/>
  <c r="I24" i="18" a="1"/>
  <c r="I24" i="18" s="1"/>
  <c r="I25" i="18" a="1"/>
  <c r="I25" i="18" s="1"/>
  <c r="I26" i="18" a="1"/>
  <c r="I26" i="18" s="1"/>
  <c r="I27" i="18" a="1"/>
  <c r="I27" i="18" s="1"/>
  <c r="I28" i="18" a="1"/>
  <c r="I28" i="18" s="1"/>
  <c r="I29" i="18" a="1"/>
  <c r="I29" i="18" s="1"/>
  <c r="I30" i="18" a="1"/>
  <c r="I30" i="18" s="1"/>
  <c r="I31" i="18" a="1"/>
  <c r="I31" i="18" s="1"/>
  <c r="I32" i="18" a="1"/>
  <c r="I32" i="18" s="1"/>
  <c r="I33" i="18" a="1"/>
  <c r="I33" i="18" s="1"/>
  <c r="I34" i="18" a="1"/>
  <c r="I34" i="18" s="1"/>
  <c r="I35" i="18" a="1"/>
  <c r="I35" i="18" s="1"/>
  <c r="I36" i="18" a="1"/>
  <c r="I36" i="18" s="1"/>
  <c r="I37" i="18" a="1"/>
  <c r="I37" i="18" s="1"/>
  <c r="I38" i="18" a="1"/>
  <c r="I38" i="18" s="1"/>
  <c r="I39" i="18" a="1"/>
  <c r="I39" i="18" s="1"/>
  <c r="I40" i="18" a="1"/>
  <c r="I40" i="18"/>
  <c r="I41" i="18" a="1"/>
  <c r="I41" i="18" s="1"/>
  <c r="I42" i="18" a="1"/>
  <c r="I42" i="18" s="1"/>
  <c r="I43" i="18" a="1"/>
  <c r="I43" i="18" s="1"/>
  <c r="I44" i="18" a="1"/>
  <c r="I44" i="18" s="1"/>
  <c r="I45" i="18" a="1"/>
  <c r="I45" i="18" s="1"/>
  <c r="I46" i="18" a="1"/>
  <c r="I46" i="18" s="1"/>
  <c r="I47" i="18" a="1"/>
  <c r="I47" i="18" s="1"/>
  <c r="I48" i="18" a="1"/>
  <c r="I48" i="18" s="1"/>
  <c r="I49" i="18" a="1"/>
  <c r="I49" i="18" s="1"/>
  <c r="I50" i="18" a="1"/>
  <c r="I50" i="18" s="1"/>
  <c r="I51" i="18" a="1"/>
  <c r="I51" i="18" s="1"/>
  <c r="I52" i="18" a="1"/>
  <c r="I52" i="18" s="1"/>
  <c r="I53" i="18" a="1"/>
  <c r="I53" i="18" s="1"/>
  <c r="I54" i="18" a="1"/>
  <c r="I54" i="18" s="1"/>
  <c r="I55" i="18" a="1"/>
  <c r="I55" i="18" s="1"/>
  <c r="I56" i="18" a="1"/>
  <c r="I56" i="18" s="1"/>
  <c r="I57" i="18" a="1"/>
  <c r="I57" i="18" s="1"/>
  <c r="I58" i="18" a="1"/>
  <c r="I58" i="18" s="1"/>
  <c r="I59" i="18" a="1"/>
  <c r="I59" i="18" s="1"/>
  <c r="I60" i="18" a="1"/>
  <c r="I60" i="18" s="1"/>
  <c r="I61" i="18" a="1"/>
  <c r="I61" i="18" s="1"/>
  <c r="I62" i="18" a="1"/>
  <c r="I62" i="18" s="1"/>
  <c r="I63" i="18" a="1"/>
  <c r="I63" i="18" s="1"/>
  <c r="I64" i="18" a="1"/>
  <c r="I64" i="18" s="1"/>
  <c r="I65" i="18" a="1"/>
  <c r="I65" i="18" s="1"/>
  <c r="I66" i="18" a="1"/>
  <c r="I66" i="18" s="1"/>
  <c r="I67" i="18" a="1"/>
  <c r="I67" i="18" s="1"/>
  <c r="I68" i="18" a="1"/>
  <c r="I68" i="18" s="1"/>
  <c r="I69" i="18" a="1"/>
  <c r="I69" i="18" s="1"/>
  <c r="I70" i="18" a="1"/>
  <c r="I70" i="18" s="1"/>
  <c r="I71" i="18" a="1"/>
  <c r="I71" i="18"/>
  <c r="I72" i="18" a="1"/>
  <c r="I72" i="18" s="1"/>
  <c r="I73" i="18" a="1"/>
  <c r="I73" i="18" s="1"/>
  <c r="I74" i="18" a="1"/>
  <c r="I74" i="18" s="1"/>
  <c r="I75" i="18" a="1"/>
  <c r="I75" i="18" s="1"/>
  <c r="I76" i="18" a="1"/>
  <c r="I76" i="18" s="1"/>
  <c r="I77" i="18" a="1"/>
  <c r="I77" i="18" s="1"/>
  <c r="I78" i="18" a="1"/>
  <c r="I78" i="18" s="1"/>
  <c r="I79" i="18" a="1"/>
  <c r="I79" i="18" s="1"/>
  <c r="I80" i="18" a="1"/>
  <c r="I80" i="18"/>
  <c r="I81" i="18" a="1"/>
  <c r="I81" i="18" s="1"/>
  <c r="I82" i="18" a="1"/>
  <c r="I82" i="18" s="1"/>
  <c r="I83" i="18" a="1"/>
  <c r="I83" i="18" s="1"/>
  <c r="I84" i="18" a="1"/>
  <c r="I84" i="18" s="1"/>
  <c r="I85" i="18" a="1"/>
  <c r="I85" i="18" s="1"/>
  <c r="I86" i="18" a="1"/>
  <c r="I86" i="18" s="1"/>
  <c r="I87" i="18" a="1"/>
  <c r="I87" i="18" s="1"/>
  <c r="I88" i="18" a="1"/>
  <c r="I88" i="18" s="1"/>
  <c r="I89" i="18" a="1"/>
  <c r="I89" i="18" s="1"/>
  <c r="I90" i="18" a="1"/>
  <c r="I90" i="18" s="1"/>
  <c r="I91" i="18" a="1"/>
  <c r="I91" i="18" s="1"/>
  <c r="I92" i="18" a="1"/>
  <c r="I92" i="18" s="1"/>
  <c r="I93" i="18" a="1"/>
  <c r="I93" i="18" s="1"/>
  <c r="I94" i="18" a="1"/>
  <c r="I94" i="18" s="1"/>
  <c r="I95" i="18" a="1"/>
  <c r="I95" i="18" s="1"/>
  <c r="I96" i="18" a="1"/>
  <c r="I96" i="18"/>
  <c r="I97" i="18" a="1"/>
  <c r="I97" i="18" s="1"/>
  <c r="I98" i="18" a="1"/>
  <c r="I98" i="18" s="1"/>
  <c r="I99" i="18" a="1"/>
  <c r="I99" i="18" s="1"/>
  <c r="I100" i="18" a="1"/>
  <c r="I100" i="18" s="1"/>
  <c r="I101" i="18" a="1"/>
  <c r="I101" i="18"/>
  <c r="I102" i="18" a="1"/>
  <c r="I102" i="18" s="1"/>
  <c r="I103" i="18" a="1"/>
  <c r="I103" i="18" s="1"/>
  <c r="I104" i="18" a="1"/>
  <c r="I104" i="18" s="1"/>
  <c r="I105" i="18" a="1"/>
  <c r="I105" i="18" s="1"/>
  <c r="I106" i="18" a="1"/>
  <c r="I106" i="18" s="1"/>
  <c r="I107" i="18" a="1"/>
  <c r="I107" i="18" s="1"/>
  <c r="I108" i="18" a="1"/>
  <c r="I108" i="18" s="1"/>
  <c r="I109" i="18" a="1"/>
  <c r="I109" i="18" s="1"/>
  <c r="I110" i="18" a="1"/>
  <c r="I110" i="18"/>
  <c r="I111" i="18" a="1"/>
  <c r="I111" i="18" s="1"/>
  <c r="I112" i="18" a="1"/>
  <c r="I112" i="18" s="1"/>
  <c r="I113" i="18" a="1"/>
  <c r="I113" i="18" s="1"/>
  <c r="I114" i="18" a="1"/>
  <c r="I114" i="18" s="1"/>
  <c r="I115" i="18" a="1"/>
  <c r="I115" i="18" s="1"/>
  <c r="I116" i="18" a="1"/>
  <c r="I116" i="18" s="1"/>
  <c r="I117" i="18" a="1"/>
  <c r="I117" i="18" s="1"/>
  <c r="I118" i="18" a="1"/>
  <c r="I118" i="18" s="1"/>
  <c r="I119" i="18" a="1"/>
  <c r="I119" i="18" s="1"/>
  <c r="I120" i="18" a="1"/>
  <c r="I120" i="18"/>
  <c r="I121" i="18" a="1"/>
  <c r="I121" i="18" s="1"/>
  <c r="I122" i="18" a="1"/>
  <c r="I122" i="18" s="1"/>
  <c r="I123" i="18" a="1"/>
  <c r="I123" i="18" s="1"/>
  <c r="I124" i="18" a="1"/>
  <c r="I124" i="18" s="1"/>
  <c r="I125" i="18" a="1"/>
  <c r="I125" i="18" s="1"/>
  <c r="I126" i="18" a="1"/>
  <c r="I126" i="18" s="1"/>
  <c r="I127" i="18" a="1"/>
  <c r="I127" i="18" s="1"/>
  <c r="I128" i="18" a="1"/>
  <c r="I128" i="18" s="1"/>
  <c r="I129" i="18" a="1"/>
  <c r="I129" i="18" s="1"/>
  <c r="I130" i="18" a="1"/>
  <c r="I130" i="18" s="1"/>
  <c r="I131" i="18" a="1"/>
  <c r="I131" i="18" s="1"/>
  <c r="I132" i="18" a="1"/>
  <c r="I132" i="18" s="1"/>
  <c r="I133" i="18" a="1"/>
  <c r="I133" i="18" s="1"/>
  <c r="I134" i="18" a="1"/>
  <c r="I134" i="18" s="1"/>
  <c r="I135" i="18" a="1"/>
  <c r="I135" i="18" s="1"/>
  <c r="I136" i="18" a="1"/>
  <c r="I136" i="18" s="1"/>
  <c r="I137" i="18" a="1"/>
  <c r="I137" i="18" s="1"/>
  <c r="I138" i="18" a="1"/>
  <c r="I138" i="18" s="1"/>
  <c r="I139" i="18" a="1"/>
  <c r="I139" i="18" s="1"/>
  <c r="I140" i="18" a="1"/>
  <c r="I140" i="18" s="1"/>
  <c r="I141" i="18" a="1"/>
  <c r="I141" i="18"/>
  <c r="I142" i="18" a="1"/>
  <c r="I142" i="18" s="1"/>
  <c r="I143" i="18" a="1"/>
  <c r="I143" i="18"/>
  <c r="I144" i="18" a="1"/>
  <c r="I144" i="18" s="1"/>
  <c r="I145" i="18" a="1"/>
  <c r="I145" i="18"/>
  <c r="I146" i="18" a="1"/>
  <c r="I146" i="18" s="1"/>
  <c r="I147" i="18" a="1"/>
  <c r="I147" i="18" s="1"/>
  <c r="I148" i="18" a="1"/>
  <c r="I148" i="18"/>
  <c r="I149" i="18" a="1"/>
  <c r="I149" i="18" s="1"/>
  <c r="I150" i="18" a="1"/>
  <c r="I150" i="18"/>
  <c r="I151" i="18" a="1"/>
  <c r="I151" i="18" s="1"/>
  <c r="I152" i="18" a="1"/>
  <c r="I152" i="18" s="1"/>
  <c r="I153" i="18" a="1"/>
  <c r="I153" i="18" s="1"/>
  <c r="I154" i="18" a="1"/>
  <c r="I154" i="18" s="1"/>
  <c r="I155" i="18" a="1"/>
  <c r="I155" i="18" s="1"/>
  <c r="I156" i="18" a="1"/>
  <c r="I156" i="18" s="1"/>
  <c r="I157" i="18" a="1"/>
  <c r="I157" i="18"/>
  <c r="I158" i="18" a="1"/>
  <c r="I158" i="18" s="1"/>
  <c r="I159" i="18" a="1"/>
  <c r="I159" i="18" s="1"/>
  <c r="I160" i="18" a="1"/>
  <c r="I160" i="18" s="1"/>
  <c r="I161" i="18" a="1"/>
  <c r="I161" i="18" s="1"/>
  <c r="I162" i="18" a="1"/>
  <c r="I162" i="18" s="1"/>
  <c r="I163" i="18" a="1"/>
  <c r="I163" i="18" s="1"/>
  <c r="I164" i="18" a="1"/>
  <c r="I164" i="18" s="1"/>
  <c r="I165" i="18" a="1"/>
  <c r="I165" i="18" s="1"/>
  <c r="I166" i="18" a="1"/>
  <c r="I166" i="18" s="1"/>
  <c r="I167" i="18" a="1"/>
  <c r="I167" i="18" s="1"/>
  <c r="I168" i="18" a="1"/>
  <c r="I168" i="18" s="1"/>
  <c r="I169" i="18" a="1"/>
  <c r="I169" i="18"/>
  <c r="I170" i="18" a="1"/>
  <c r="I170" i="18" s="1"/>
  <c r="I171" i="18" a="1"/>
  <c r="I171" i="18" s="1"/>
  <c r="I172" i="18" a="1"/>
  <c r="I172" i="18"/>
  <c r="I173" i="18" a="1"/>
  <c r="I173" i="18"/>
  <c r="I174" i="18" a="1"/>
  <c r="I174" i="18" s="1"/>
  <c r="I175" i="18" a="1"/>
  <c r="I175" i="18" s="1"/>
  <c r="I176" i="18" a="1"/>
  <c r="I176" i="18" s="1"/>
  <c r="I177" i="18" a="1"/>
  <c r="I177" i="18" s="1"/>
  <c r="I178" i="18" a="1"/>
  <c r="I178" i="18" s="1"/>
  <c r="I179" i="18" a="1"/>
  <c r="I179" i="18" s="1"/>
  <c r="I180" i="18" a="1"/>
  <c r="I180" i="18" s="1"/>
  <c r="I181" i="18" a="1"/>
  <c r="I181" i="18" s="1"/>
  <c r="I182" i="18" a="1"/>
  <c r="I182" i="18" s="1"/>
  <c r="I183" i="18" a="1"/>
  <c r="I183" i="18"/>
  <c r="I184" i="18" a="1"/>
  <c r="I184" i="18" s="1"/>
  <c r="I185" i="18" a="1"/>
  <c r="I185" i="18" s="1"/>
  <c r="I186" i="18" a="1"/>
  <c r="I186" i="18" s="1"/>
  <c r="I187" i="18" a="1"/>
  <c r="I187" i="18"/>
  <c r="I188" i="18" a="1"/>
  <c r="I188" i="18" s="1"/>
  <c r="I189" i="18" a="1"/>
  <c r="I189" i="18" s="1"/>
  <c r="I190" i="18" a="1"/>
  <c r="I190" i="18"/>
  <c r="I191" i="18" a="1"/>
  <c r="I191" i="18" s="1"/>
  <c r="I192" i="18" a="1"/>
  <c r="I192" i="18" s="1"/>
  <c r="I193" i="18" a="1"/>
  <c r="I193" i="18"/>
  <c r="I194" i="18" a="1"/>
  <c r="I194" i="18"/>
  <c r="I195" i="18" a="1"/>
  <c r="I195" i="18" s="1"/>
  <c r="I196" i="18" a="1"/>
  <c r="I196" i="18" s="1"/>
  <c r="I197" i="18" a="1"/>
  <c r="I197" i="18"/>
  <c r="I198" i="18" a="1"/>
  <c r="I198" i="18" s="1"/>
  <c r="I199" i="18" a="1"/>
  <c r="I199" i="18" s="1"/>
  <c r="I200" i="18" a="1"/>
  <c r="I200" i="18" s="1"/>
  <c r="I201" i="18" a="1"/>
  <c r="I201" i="18" s="1"/>
  <c r="I202" i="18" a="1"/>
  <c r="I202" i="18" s="1"/>
  <c r="I203" i="18" a="1"/>
  <c r="I203" i="18" s="1"/>
  <c r="I204" i="18" a="1"/>
  <c r="I204" i="18" s="1"/>
  <c r="I205" i="18" a="1"/>
  <c r="I205" i="18" s="1"/>
  <c r="I206" i="18" a="1"/>
  <c r="I206" i="18" s="1"/>
  <c r="I207" i="18" a="1"/>
  <c r="I207" i="18" s="1"/>
  <c r="I208" i="18" a="1"/>
  <c r="I208" i="18" s="1"/>
  <c r="I209" i="18" a="1"/>
  <c r="I209" i="18" s="1"/>
  <c r="I210" i="18" a="1"/>
  <c r="I210" i="18" s="1"/>
  <c r="I211" i="18" a="1"/>
  <c r="I211" i="18" s="1"/>
  <c r="I212" i="18" a="1"/>
  <c r="I212" i="18" s="1"/>
  <c r="I213" i="18" a="1"/>
  <c r="I213" i="18" s="1"/>
  <c r="I214" i="18" a="1"/>
  <c r="I214" i="18" s="1"/>
  <c r="I215" i="18" a="1"/>
  <c r="I215" i="18" s="1"/>
  <c r="I216" i="18" a="1"/>
  <c r="I216" i="18" s="1"/>
  <c r="I217" i="18" a="1"/>
  <c r="I217" i="18" s="1"/>
  <c r="I218" i="18" a="1"/>
  <c r="I218" i="18"/>
  <c r="I219" i="18" a="1"/>
  <c r="I219" i="18" s="1"/>
  <c r="I220" i="18" a="1"/>
  <c r="I220" i="18" s="1"/>
  <c r="I221" i="18" a="1"/>
  <c r="I221" i="18"/>
  <c r="I222" i="18" a="1"/>
  <c r="I222" i="18" s="1"/>
  <c r="I223" i="18" a="1"/>
  <c r="I223" i="18" s="1"/>
  <c r="I224" i="18" a="1"/>
  <c r="I224" i="18" s="1"/>
  <c r="I225" i="18" a="1"/>
  <c r="I225" i="18" s="1"/>
  <c r="I226" i="18" a="1"/>
  <c r="I226" i="18" s="1"/>
  <c r="I227" i="18" a="1"/>
  <c r="I227" i="18" s="1"/>
  <c r="I228" i="18" a="1"/>
  <c r="I228" i="18" s="1"/>
  <c r="I229" i="18" a="1"/>
  <c r="I229" i="18" s="1"/>
  <c r="I230" i="18" a="1"/>
  <c r="I230" i="18" s="1"/>
  <c r="I231" i="18" a="1"/>
  <c r="I231" i="18" s="1"/>
  <c r="I232" i="18" a="1"/>
  <c r="I232" i="18"/>
  <c r="I233" i="18" a="1"/>
  <c r="I233" i="18" s="1"/>
  <c r="I234" i="18" a="1"/>
  <c r="I234" i="18" s="1"/>
  <c r="I235" i="18" a="1"/>
  <c r="I235" i="18"/>
  <c r="I236" i="18" a="1"/>
  <c r="I236" i="18" s="1"/>
  <c r="I237" i="18" a="1"/>
  <c r="I237" i="18" s="1"/>
  <c r="I238" i="18" a="1"/>
  <c r="I238" i="18" s="1"/>
  <c r="I239" i="18" a="1"/>
  <c r="I239" i="18"/>
  <c r="I240" i="18" a="1"/>
  <c r="I240" i="18" s="1"/>
  <c r="I241" i="18" a="1"/>
  <c r="I241" i="18"/>
  <c r="I242" i="18" a="1"/>
  <c r="I242" i="18"/>
  <c r="I243" i="18" a="1"/>
  <c r="I243" i="18" s="1"/>
  <c r="I244" i="18" a="1"/>
  <c r="I244" i="18" s="1"/>
  <c r="I245" i="18" a="1"/>
  <c r="I245" i="18" s="1"/>
  <c r="I246" i="18" a="1"/>
  <c r="I246" i="18" s="1"/>
  <c r="I247" i="18" a="1"/>
  <c r="I247" i="18" s="1"/>
  <c r="I248" i="18" a="1"/>
  <c r="I248" i="18" s="1"/>
  <c r="I249" i="18" a="1"/>
  <c r="I249" i="18"/>
  <c r="I250" i="18" a="1"/>
  <c r="I250" i="18"/>
  <c r="I251" i="18" a="1"/>
  <c r="I251" i="18" s="1"/>
  <c r="I252" i="18" a="1"/>
  <c r="I252" i="18" s="1"/>
  <c r="I253" i="18" a="1"/>
  <c r="I253" i="18" s="1"/>
  <c r="I254" i="18" a="1"/>
  <c r="I254" i="18" s="1"/>
  <c r="I255" i="18" a="1"/>
  <c r="I255" i="18" s="1"/>
  <c r="I256" i="18" a="1"/>
  <c r="I256" i="18" s="1"/>
  <c r="I257" i="18" a="1"/>
  <c r="I257" i="18" s="1"/>
  <c r="I258" i="18" a="1"/>
  <c r="I258" i="18" s="1"/>
  <c r="I259" i="18" a="1"/>
  <c r="I259" i="18" s="1"/>
  <c r="I260" i="18" a="1"/>
  <c r="I260" i="18"/>
  <c r="I261" i="18" a="1"/>
  <c r="I261" i="18" s="1"/>
  <c r="I262" i="18" a="1"/>
  <c r="I262" i="18"/>
  <c r="I263" i="18" a="1"/>
  <c r="I263" i="18" s="1"/>
  <c r="I264" i="18" a="1"/>
  <c r="I264" i="18" s="1"/>
  <c r="I265" i="18" a="1"/>
  <c r="I265" i="18" s="1"/>
  <c r="I266" i="18" a="1"/>
  <c r="I266" i="18" s="1"/>
  <c r="I267" i="18" a="1"/>
  <c r="I267" i="18"/>
  <c r="I268" i="18" a="1"/>
  <c r="I268" i="18" s="1"/>
  <c r="I269" i="18" a="1"/>
  <c r="I269" i="18"/>
  <c r="I270" i="18" a="1"/>
  <c r="I270" i="18"/>
  <c r="I271" i="18" a="1"/>
  <c r="I271" i="18" s="1"/>
  <c r="I272" i="18" a="1"/>
  <c r="I272" i="18" s="1"/>
  <c r="I273" i="18" a="1"/>
  <c r="I273" i="18" s="1"/>
  <c r="I274" i="18" a="1"/>
  <c r="I274" i="18" s="1"/>
  <c r="I275" i="18" a="1"/>
  <c r="I275" i="18" s="1"/>
  <c r="I276" i="18" a="1"/>
  <c r="I276" i="18" s="1"/>
  <c r="I277" i="18" a="1"/>
  <c r="I277" i="18" s="1"/>
  <c r="I278" i="18" a="1"/>
  <c r="I278" i="18" s="1"/>
  <c r="I279" i="18" a="1"/>
  <c r="I279" i="18" s="1"/>
  <c r="I280" i="18" a="1"/>
  <c r="I280" i="18" s="1"/>
  <c r="I281" i="18" a="1"/>
  <c r="I281" i="18" s="1"/>
  <c r="I282" i="18" a="1"/>
  <c r="I282" i="18" s="1"/>
  <c r="I283" i="18" a="1"/>
  <c r="I283" i="18" s="1"/>
  <c r="I284" i="18" a="1"/>
  <c r="I284" i="18" s="1"/>
  <c r="I285" i="18" a="1"/>
  <c r="I285" i="18" s="1"/>
  <c r="I286" i="18" a="1"/>
  <c r="I286" i="18" s="1"/>
  <c r="I287" i="18" a="1"/>
  <c r="I287" i="18" s="1"/>
  <c r="I288" i="18" a="1"/>
  <c r="I288" i="18" s="1"/>
  <c r="I289" i="18" a="1"/>
  <c r="I289" i="18" s="1"/>
  <c r="I290" i="18" a="1"/>
  <c r="I290" i="18" s="1"/>
  <c r="I291" i="18" a="1"/>
  <c r="I291" i="18" s="1"/>
  <c r="I292" i="18" a="1"/>
  <c r="I292" i="18"/>
  <c r="I293" i="18" a="1"/>
  <c r="I293" i="18" s="1"/>
  <c r="I294" i="18" a="1"/>
  <c r="I294" i="18" s="1"/>
  <c r="I295" i="18" a="1"/>
  <c r="I295" i="18" s="1"/>
  <c r="I296" i="18" a="1"/>
  <c r="I296" i="18" s="1"/>
  <c r="I297" i="18" a="1"/>
  <c r="I297" i="18"/>
  <c r="I298" i="18" a="1"/>
  <c r="I298" i="18"/>
  <c r="I299" i="18" a="1"/>
  <c r="I299" i="18" s="1"/>
  <c r="I300" i="18" a="1"/>
  <c r="I300" i="18" s="1"/>
  <c r="I301" i="18" a="1"/>
  <c r="I301" i="18" s="1"/>
  <c r="I302" i="18" a="1"/>
  <c r="I302" i="18" s="1"/>
  <c r="I303" i="18" a="1"/>
  <c r="I303" i="18" s="1"/>
  <c r="I304" i="18" a="1"/>
  <c r="I304" i="18" s="1"/>
  <c r="I305" i="18" a="1"/>
  <c r="I305" i="18" s="1"/>
  <c r="I306" i="18" a="1"/>
  <c r="I306" i="18" s="1"/>
  <c r="I307" i="18" a="1"/>
  <c r="I307" i="18" s="1"/>
  <c r="I308" i="18" a="1"/>
  <c r="I308" i="18" s="1"/>
  <c r="I309" i="18" a="1"/>
  <c r="I309" i="18"/>
  <c r="I310" i="18" a="1"/>
  <c r="I310" i="18" s="1"/>
  <c r="I311" i="18" a="1"/>
  <c r="I311" i="18" s="1"/>
  <c r="I312" i="18" a="1"/>
  <c r="I312" i="18"/>
  <c r="I313" i="18" a="1"/>
  <c r="I313" i="18" s="1"/>
  <c r="I314" i="18" a="1"/>
  <c r="I314" i="18" s="1"/>
  <c r="I315" i="18" a="1"/>
  <c r="I315" i="18" s="1"/>
  <c r="I316" i="18" a="1"/>
  <c r="I316" i="18" s="1"/>
  <c r="I317" i="18" a="1"/>
  <c r="I317" i="18" s="1"/>
  <c r="I318" i="18" a="1"/>
  <c r="I318" i="18"/>
  <c r="I319" i="18" a="1"/>
  <c r="I319" i="18"/>
  <c r="I320" i="18" a="1"/>
  <c r="I320" i="18" s="1"/>
  <c r="I321" i="18" a="1"/>
  <c r="I321" i="18" s="1"/>
  <c r="I322" i="18" a="1"/>
  <c r="I322" i="18" s="1"/>
  <c r="I323" i="18" a="1"/>
  <c r="I323" i="18" s="1"/>
  <c r="I324" i="18" a="1"/>
  <c r="I324" i="18" s="1"/>
  <c r="I325" i="18" a="1"/>
  <c r="I325" i="18" s="1"/>
  <c r="I326" i="18" a="1"/>
  <c r="I326" i="18" s="1"/>
  <c r="I327" i="18" a="1"/>
  <c r="I327" i="18" s="1"/>
  <c r="I328" i="18" a="1"/>
  <c r="I328" i="18" s="1"/>
  <c r="I329" i="18" a="1"/>
  <c r="I329" i="18" s="1"/>
  <c r="I330" i="18" a="1"/>
  <c r="I330" i="18" s="1"/>
  <c r="I331" i="18" a="1"/>
  <c r="I331" i="18" s="1"/>
  <c r="I332" i="18" a="1"/>
  <c r="I332" i="18" s="1"/>
  <c r="I333" i="18" a="1"/>
  <c r="I333" i="18"/>
  <c r="I334" i="18" a="1"/>
  <c r="I334" i="18"/>
  <c r="I335" i="18" a="1"/>
  <c r="I335" i="18" s="1"/>
  <c r="I336" i="18" a="1"/>
  <c r="I336" i="18" s="1"/>
  <c r="I337" i="18" a="1"/>
  <c r="I337" i="18" s="1"/>
  <c r="I338" i="18" a="1"/>
  <c r="I338" i="18" s="1"/>
  <c r="I339" i="18" a="1"/>
  <c r="I339" i="18"/>
  <c r="I340" i="18" a="1"/>
  <c r="I340" i="18"/>
  <c r="I341" i="18" a="1"/>
  <c r="I341" i="18" s="1"/>
  <c r="I342" i="18" a="1"/>
  <c r="I342" i="18" s="1"/>
  <c r="I343" i="18" a="1"/>
  <c r="I343" i="18" s="1"/>
  <c r="I344" i="18" a="1"/>
  <c r="I344" i="18" s="1"/>
  <c r="I345" i="18" a="1"/>
  <c r="I345" i="18" s="1"/>
  <c r="I346" i="18" a="1"/>
  <c r="I346" i="18"/>
  <c r="I347" i="18" a="1"/>
  <c r="I347" i="18" s="1"/>
  <c r="I348" i="18" a="1"/>
  <c r="I348" i="18" s="1"/>
  <c r="I349" i="18" a="1"/>
  <c r="I349" i="18" s="1"/>
  <c r="I350" i="18" a="1"/>
  <c r="I350" i="18" s="1"/>
  <c r="I351" i="18" a="1"/>
  <c r="I351" i="18" s="1"/>
  <c r="I352" i="18" a="1"/>
  <c r="I352" i="18" s="1"/>
  <c r="I353" i="18" a="1"/>
  <c r="I353" i="18" s="1"/>
  <c r="I354" i="18" a="1"/>
  <c r="I354" i="18" s="1"/>
  <c r="I355" i="18" a="1"/>
  <c r="I355" i="18" s="1"/>
  <c r="I356" i="18" a="1"/>
  <c r="I356" i="18" s="1"/>
  <c r="I357" i="18" a="1"/>
  <c r="I357" i="18" s="1"/>
  <c r="I358" i="18" a="1"/>
  <c r="I358" i="18" s="1"/>
  <c r="I359" i="18" a="1"/>
  <c r="I359" i="18" s="1"/>
  <c r="I360" i="18" a="1"/>
  <c r="I360" i="18"/>
  <c r="I361" i="18" a="1"/>
  <c r="I361" i="18"/>
  <c r="I362" i="18" a="1"/>
  <c r="I362" i="18" s="1"/>
  <c r="I363" i="18" a="1"/>
  <c r="I363" i="18" s="1"/>
  <c r="I364" i="18" a="1"/>
  <c r="I364" i="18" s="1"/>
  <c r="I365" i="18" a="1"/>
  <c r="I365" i="18"/>
  <c r="I366" i="18" a="1"/>
  <c r="I366" i="18" s="1"/>
  <c r="I367" i="18" a="1"/>
  <c r="I367" i="18" s="1"/>
  <c r="I368" i="18" a="1"/>
  <c r="I368" i="18"/>
  <c r="I369" i="18" a="1"/>
  <c r="I369" i="18" s="1"/>
  <c r="I370" i="18" a="1"/>
  <c r="I370" i="18" s="1"/>
  <c r="I371" i="18" a="1"/>
  <c r="I371" i="18" s="1"/>
  <c r="I372" i="18" a="1"/>
  <c r="I372" i="18" s="1"/>
  <c r="I373" i="18" a="1"/>
  <c r="I373" i="18" s="1"/>
  <c r="I374" i="18" a="1"/>
  <c r="I374" i="18"/>
  <c r="I375" i="18" a="1"/>
  <c r="I375" i="18"/>
  <c r="I376" i="18" a="1"/>
  <c r="I376" i="18" s="1"/>
  <c r="I377" i="18" a="1"/>
  <c r="I377" i="18" s="1"/>
  <c r="I378" i="18" a="1"/>
  <c r="I378" i="18" s="1"/>
  <c r="I379" i="18" a="1"/>
  <c r="I379" i="18" s="1"/>
  <c r="I380" i="18" a="1"/>
  <c r="I380" i="18" s="1"/>
  <c r="I381" i="18" a="1"/>
  <c r="I381" i="18" s="1"/>
  <c r="I382" i="18" a="1"/>
  <c r="I382" i="18" s="1"/>
  <c r="I383" i="18" a="1"/>
  <c r="I383" i="18" s="1"/>
  <c r="I384" i="18" a="1"/>
  <c r="I384" i="18" s="1"/>
  <c r="I385" i="18" a="1"/>
  <c r="I385" i="18" s="1"/>
  <c r="I386" i="18" a="1"/>
  <c r="I386" i="18"/>
  <c r="I387" i="18" a="1"/>
  <c r="I387" i="18" s="1"/>
  <c r="I388" i="18" a="1"/>
  <c r="I388" i="18" s="1"/>
  <c r="I389" i="18" a="1"/>
  <c r="I389" i="18" s="1"/>
  <c r="I390" i="18" a="1"/>
  <c r="I390" i="18" s="1"/>
  <c r="I391" i="18" a="1"/>
  <c r="I391" i="18" s="1"/>
  <c r="I392" i="18" a="1"/>
  <c r="I392" i="18" s="1"/>
  <c r="I393" i="18" a="1"/>
  <c r="I393" i="18" s="1"/>
  <c r="I394" i="18" a="1"/>
  <c r="I394" i="18" s="1"/>
  <c r="I395" i="18" a="1"/>
  <c r="I395" i="18" s="1"/>
  <c r="I396" i="18" a="1"/>
  <c r="I396" i="18" s="1"/>
  <c r="I397" i="18" a="1"/>
  <c r="I397" i="18"/>
  <c r="I398" i="18" a="1"/>
  <c r="I398" i="18" s="1"/>
  <c r="I399" i="18" a="1"/>
  <c r="I399" i="18" s="1"/>
  <c r="I400" i="18" a="1"/>
  <c r="I400" i="18" s="1"/>
  <c r="I401" i="18" a="1"/>
  <c r="I401" i="18" s="1"/>
  <c r="I402" i="18" a="1"/>
  <c r="I402" i="18" s="1"/>
  <c r="I403" i="18" a="1"/>
  <c r="I403" i="18" s="1"/>
  <c r="I404" i="18" a="1"/>
  <c r="I404" i="18"/>
  <c r="I405" i="18" a="1"/>
  <c r="I405" i="18" s="1"/>
  <c r="I406" i="18" a="1"/>
  <c r="I406" i="18" s="1"/>
  <c r="I407" i="18" a="1"/>
  <c r="I407" i="18" s="1"/>
  <c r="I408" i="18" a="1"/>
  <c r="I408" i="18" s="1"/>
  <c r="I409" i="18" a="1"/>
  <c r="I409" i="18" s="1"/>
  <c r="I410" i="18" a="1"/>
  <c r="I410" i="18"/>
  <c r="I411" i="18" a="1"/>
  <c r="I411" i="18" s="1"/>
  <c r="I412" i="18" a="1"/>
  <c r="I412" i="18" s="1"/>
  <c r="I413" i="18" a="1"/>
  <c r="I413" i="18" s="1"/>
  <c r="I414" i="18" a="1"/>
  <c r="I414" i="18" s="1"/>
  <c r="I415" i="18" a="1"/>
  <c r="I415" i="18" s="1"/>
  <c r="I416" i="18" a="1"/>
  <c r="I416" i="18" s="1"/>
  <c r="I417" i="18" a="1"/>
  <c r="I417" i="18"/>
  <c r="I418" i="18" a="1"/>
  <c r="I418" i="18"/>
  <c r="I419" i="18" a="1"/>
  <c r="I419" i="18" s="1"/>
  <c r="I420" i="18" a="1"/>
  <c r="I420" i="18" s="1"/>
  <c r="I421" i="18" a="1"/>
  <c r="I421" i="18" s="1"/>
  <c r="I422" i="18" a="1"/>
  <c r="I422" i="18" s="1"/>
  <c r="I423" i="18" a="1"/>
  <c r="I423" i="18" s="1"/>
  <c r="I424" i="18" a="1"/>
  <c r="I424" i="18" s="1"/>
  <c r="I425" i="18" a="1"/>
  <c r="I425" i="18" s="1"/>
  <c r="I426" i="18" a="1"/>
  <c r="I426" i="18" s="1"/>
  <c r="I427" i="18" a="1"/>
  <c r="I427" i="18" s="1"/>
  <c r="I428" i="18" a="1"/>
  <c r="I428" i="18" s="1"/>
  <c r="I429" i="18" a="1"/>
  <c r="I429" i="18" s="1"/>
  <c r="I430" i="18" a="1"/>
  <c r="I430" i="18" s="1"/>
  <c r="I431" i="18" a="1"/>
  <c r="I431" i="18"/>
  <c r="I432" i="18" a="1"/>
  <c r="I432" i="18" s="1"/>
  <c r="I433" i="18" a="1"/>
  <c r="I433" i="18" s="1"/>
  <c r="I434" i="18" a="1"/>
  <c r="I434" i="18" s="1"/>
  <c r="I435" i="18" a="1"/>
  <c r="I435" i="18"/>
  <c r="I436" i="18" a="1"/>
  <c r="I436" i="18" s="1"/>
  <c r="I437" i="18" a="1"/>
  <c r="I437" i="18" s="1"/>
  <c r="I438" i="18" a="1"/>
  <c r="I438" i="18"/>
  <c r="I439" i="18" a="1"/>
  <c r="I439" i="18"/>
  <c r="I440" i="18" a="1"/>
  <c r="I440" i="18" s="1"/>
  <c r="I441" i="18" a="1"/>
  <c r="I441" i="18" s="1"/>
  <c r="I442" i="18" a="1"/>
  <c r="I442" i="18" s="1"/>
  <c r="I443" i="18" a="1"/>
  <c r="I443" i="18" s="1"/>
  <c r="I444" i="18" a="1"/>
  <c r="I444" i="18" s="1"/>
  <c r="I445" i="18" a="1"/>
  <c r="I445" i="18" s="1"/>
  <c r="I446" i="18" a="1"/>
  <c r="I446" i="18" s="1"/>
  <c r="I447" i="18" a="1"/>
  <c r="I447" i="18" s="1"/>
  <c r="I448" i="18" a="1"/>
  <c r="I448" i="18" s="1"/>
  <c r="I449" i="18" a="1"/>
  <c r="I449" i="18"/>
  <c r="I450" i="18" a="1"/>
  <c r="I450" i="18" s="1"/>
  <c r="I451" i="18" a="1"/>
  <c r="I451" i="18" s="1"/>
  <c r="I452" i="18" a="1"/>
  <c r="I452" i="18" s="1"/>
  <c r="I453" i="18" a="1"/>
  <c r="I453" i="18" s="1"/>
  <c r="I454" i="18" a="1"/>
  <c r="I454" i="18" s="1"/>
  <c r="I455" i="18" a="1"/>
  <c r="I455" i="18" s="1"/>
  <c r="I456" i="18" a="1"/>
  <c r="I456" i="18"/>
  <c r="I457" i="18" a="1"/>
  <c r="I457" i="18" s="1"/>
  <c r="I458" i="18" a="1"/>
  <c r="I458" i="18" s="1"/>
  <c r="I459" i="18" a="1"/>
  <c r="I459" i="18"/>
  <c r="I460" i="18" a="1"/>
  <c r="I460" i="18" s="1"/>
  <c r="I461" i="18" a="1"/>
  <c r="I461" i="18" s="1"/>
  <c r="I462" i="18" a="1"/>
  <c r="I462" i="18" s="1"/>
  <c r="I463" i="18" a="1"/>
  <c r="I463" i="18"/>
  <c r="I464" i="18" a="1"/>
  <c r="I464" i="18" s="1"/>
  <c r="I465" i="18" a="1"/>
  <c r="I465" i="18" s="1"/>
  <c r="I466" i="18" a="1"/>
  <c r="I466" i="18" s="1"/>
  <c r="I467" i="18" a="1"/>
  <c r="I467" i="18" s="1"/>
  <c r="I468" i="18" a="1"/>
  <c r="I468" i="18" s="1"/>
  <c r="I469" i="18" a="1"/>
  <c r="I469" i="18" s="1"/>
  <c r="I470" i="18" a="1"/>
  <c r="I470" i="18" s="1"/>
  <c r="I471" i="18" a="1"/>
  <c r="I471" i="18" s="1"/>
  <c r="I472" i="18" a="1"/>
  <c r="I472" i="18"/>
  <c r="I473" i="18" a="1"/>
  <c r="I473" i="18" s="1"/>
  <c r="I474" i="18" a="1"/>
  <c r="I474" i="18" s="1"/>
  <c r="I475" i="18" a="1"/>
  <c r="I475" i="18" s="1"/>
  <c r="I476" i="18" a="1"/>
  <c r="I476" i="18" s="1"/>
  <c r="I477" i="18" a="1"/>
  <c r="I477" i="18" s="1"/>
  <c r="I478" i="18" a="1"/>
  <c r="I478" i="18" s="1"/>
  <c r="I479" i="18" a="1"/>
  <c r="I479" i="18" s="1"/>
  <c r="I480" i="18" a="1"/>
  <c r="I480" i="18" s="1"/>
  <c r="I481" i="18" a="1"/>
  <c r="I481" i="18" s="1"/>
  <c r="I482" i="18" a="1"/>
  <c r="I482" i="18" s="1"/>
  <c r="I483" i="18" a="1"/>
  <c r="I483" i="18" s="1"/>
  <c r="I484" i="18" a="1"/>
  <c r="I484" i="18"/>
  <c r="I485" i="18" a="1"/>
  <c r="I485" i="18" s="1"/>
  <c r="I486" i="18" a="1"/>
  <c r="I486" i="18" s="1"/>
  <c r="I487" i="18" a="1"/>
  <c r="I487" i="18" s="1"/>
  <c r="I488" i="18" a="1"/>
  <c r="I488" i="18" s="1"/>
  <c r="I489" i="18" a="1"/>
  <c r="I489" i="18" s="1"/>
  <c r="I490" i="18" a="1"/>
  <c r="I490" i="18" s="1"/>
  <c r="I491" i="18" a="1"/>
  <c r="I491" i="18"/>
  <c r="I492" i="18" a="1"/>
  <c r="I492" i="18" s="1"/>
  <c r="I493" i="18" a="1"/>
  <c r="I493" i="18"/>
  <c r="I494" i="18" a="1"/>
  <c r="I494" i="18" s="1"/>
  <c r="I495" i="18" a="1"/>
  <c r="I495" i="18" s="1"/>
  <c r="I496" i="18" a="1"/>
  <c r="I496" i="18" s="1"/>
  <c r="I497" i="18" a="1"/>
  <c r="I497" i="18" s="1"/>
  <c r="I498" i="18" a="1"/>
  <c r="I498" i="18" s="1"/>
  <c r="I499" i="18" a="1"/>
  <c r="I499" i="18" s="1"/>
  <c r="I500" i="18" a="1"/>
  <c r="I500" i="18" s="1"/>
  <c r="I501" i="18" a="1"/>
  <c r="I501" i="18" s="1"/>
  <c r="I502" i="18" a="1"/>
  <c r="I502" i="18"/>
  <c r="I503" i="18" a="1"/>
  <c r="I503" i="18" s="1"/>
  <c r="I504" i="18" a="1"/>
  <c r="I504" i="18" s="1"/>
  <c r="I505" i="18" a="1"/>
  <c r="I505" i="18" s="1"/>
  <c r="I506" i="18" a="1"/>
  <c r="I506" i="18" s="1"/>
  <c r="I507" i="18" a="1"/>
  <c r="I507" i="18" s="1"/>
  <c r="I508" i="18" a="1"/>
  <c r="I508" i="18" s="1"/>
  <c r="I509" i="18" a="1"/>
  <c r="I509" i="18" s="1"/>
  <c r="I510" i="18" a="1"/>
  <c r="I510" i="18" s="1"/>
  <c r="I511" i="18" a="1"/>
  <c r="I511" i="18" s="1"/>
  <c r="I512" i="18" a="1"/>
  <c r="I512" i="18" s="1"/>
  <c r="I513" i="18" a="1"/>
  <c r="I513" i="18" s="1"/>
  <c r="I514" i="18" a="1"/>
  <c r="I514" i="18"/>
  <c r="I515" i="18" a="1"/>
  <c r="I515" i="18" s="1"/>
  <c r="I516" i="18" a="1"/>
  <c r="I516" i="18"/>
  <c r="I517" i="18" a="1"/>
  <c r="I517" i="18" s="1"/>
  <c r="I518" i="18" a="1"/>
  <c r="I518" i="18" s="1"/>
  <c r="I519" i="18" a="1"/>
  <c r="I519" i="18" s="1"/>
  <c r="I520" i="18" a="1"/>
  <c r="I520" i="18" s="1"/>
  <c r="I521" i="18" a="1"/>
  <c r="I521" i="18"/>
  <c r="I522" i="18" a="1"/>
  <c r="I522" i="18" s="1"/>
  <c r="I523" i="18" a="1"/>
  <c r="I523" i="18" s="1"/>
  <c r="I524" i="18" a="1"/>
  <c r="I524" i="18" s="1"/>
  <c r="I525" i="18" a="1"/>
  <c r="I525" i="18" s="1"/>
  <c r="I526" i="18" a="1"/>
  <c r="I526" i="18" s="1"/>
  <c r="I527" i="18" a="1"/>
  <c r="I527" i="18" s="1"/>
  <c r="I528" i="18" a="1"/>
  <c r="I528" i="18" s="1"/>
  <c r="I529" i="18" a="1"/>
  <c r="I529" i="18" s="1"/>
  <c r="I530" i="18" a="1"/>
  <c r="I530" i="18" s="1"/>
  <c r="I531" i="18" a="1"/>
  <c r="I531" i="18" s="1"/>
  <c r="I532" i="18" a="1"/>
  <c r="I532" i="18" s="1"/>
  <c r="I533" i="18" a="1"/>
  <c r="I533" i="18"/>
  <c r="I534" i="18" a="1"/>
  <c r="I534" i="18" s="1"/>
  <c r="I535" i="18" a="1"/>
  <c r="I535" i="18"/>
  <c r="I536" i="18" a="1"/>
  <c r="I536" i="18" s="1"/>
  <c r="I537" i="18" a="1"/>
  <c r="I537" i="18" s="1"/>
  <c r="I538" i="18" a="1"/>
  <c r="I538" i="18" s="1"/>
  <c r="I539" i="18" a="1"/>
  <c r="I539" i="18" s="1"/>
  <c r="I540" i="18" a="1"/>
  <c r="I540" i="18" s="1"/>
  <c r="I541" i="18" a="1"/>
  <c r="I541" i="18" s="1"/>
  <c r="I542" i="18" a="1"/>
  <c r="I542" i="18" s="1"/>
  <c r="I543" i="18" a="1"/>
  <c r="I543" i="18"/>
  <c r="I544" i="18" a="1"/>
  <c r="I544" i="18" s="1"/>
  <c r="I545" i="18" a="1"/>
  <c r="I545" i="18" s="1"/>
  <c r="I546" i="18" a="1"/>
  <c r="I546" i="18" s="1"/>
  <c r="I547" i="18" a="1"/>
  <c r="I547" i="18" s="1"/>
  <c r="I548" i="18" a="1"/>
  <c r="I548" i="18" s="1"/>
  <c r="I549" i="18" a="1"/>
  <c r="I549" i="18" s="1"/>
  <c r="I550" i="18" a="1"/>
  <c r="I550" i="18" s="1"/>
  <c r="I551" i="18" a="1"/>
  <c r="I551" i="18" s="1"/>
  <c r="I552" i="18" a="1"/>
  <c r="I552" i="18" s="1"/>
  <c r="I553" i="18" a="1"/>
  <c r="I553" i="18" s="1"/>
  <c r="I554" i="18" a="1"/>
  <c r="I554" i="18"/>
  <c r="I555" i="18" a="1"/>
  <c r="I555" i="18" s="1"/>
  <c r="I556" i="18" a="1"/>
  <c r="I556" i="18" s="1"/>
  <c r="I557" i="18" a="1"/>
  <c r="I557" i="18" s="1"/>
  <c r="I558" i="18" a="1"/>
  <c r="I558" i="18" s="1"/>
  <c r="I559" i="18" a="1"/>
  <c r="I559" i="18" s="1"/>
  <c r="I560" i="18" a="1"/>
  <c r="I560" i="18" s="1"/>
  <c r="I561" i="18" a="1"/>
  <c r="I561" i="18" s="1"/>
  <c r="I562" i="18" a="1"/>
  <c r="I562" i="18" s="1"/>
  <c r="I563" i="18" a="1"/>
  <c r="I563" i="18"/>
  <c r="I564" i="18" a="1"/>
  <c r="I564" i="18" s="1"/>
  <c r="I565" i="18" a="1"/>
  <c r="I565" i="18" s="1"/>
  <c r="I566" i="18" a="1"/>
  <c r="I566" i="18" s="1"/>
  <c r="I567" i="18" a="1"/>
  <c r="I567" i="18" s="1"/>
  <c r="I568" i="18" a="1"/>
  <c r="I568" i="18" s="1"/>
  <c r="I569" i="18" a="1"/>
  <c r="I569" i="18" s="1"/>
  <c r="I570" i="18" a="1"/>
  <c r="I570" i="18" s="1"/>
  <c r="I571" i="18" a="1"/>
  <c r="I571" i="18" s="1"/>
  <c r="I572" i="18" a="1"/>
  <c r="I572" i="18" s="1"/>
  <c r="I573" i="18" a="1"/>
  <c r="I573" i="18" s="1"/>
  <c r="I574" i="18" a="1"/>
  <c r="I574" i="18" s="1"/>
  <c r="I575" i="18" a="1"/>
  <c r="I575" i="18"/>
  <c r="I576" i="18" a="1"/>
  <c r="I576" i="18" s="1"/>
  <c r="I577" i="18" a="1"/>
  <c r="I577" i="18" s="1"/>
  <c r="I578" i="18" a="1"/>
  <c r="I578" i="18" s="1"/>
  <c r="I579" i="18" a="1"/>
  <c r="I579" i="18" s="1"/>
  <c r="I580" i="18" a="1"/>
  <c r="I580" i="18" s="1"/>
  <c r="I581" i="18" a="1"/>
  <c r="I581" i="18" s="1"/>
  <c r="I582" i="18" a="1"/>
  <c r="I582" i="18" s="1"/>
  <c r="I583" i="18" a="1"/>
  <c r="I583" i="18" s="1"/>
  <c r="I584" i="18" a="1"/>
  <c r="I584" i="18"/>
  <c r="I585" i="18" a="1"/>
  <c r="I585" i="18" s="1"/>
  <c r="I586" i="18" a="1"/>
  <c r="I586" i="18"/>
  <c r="I587" i="18" a="1"/>
  <c r="I587" i="18" s="1"/>
  <c r="I588" i="18" a="1"/>
  <c r="I588" i="18" s="1"/>
  <c r="I589" i="18" a="1"/>
  <c r="I589" i="18"/>
  <c r="I590" i="18" a="1"/>
  <c r="I590" i="18" s="1"/>
  <c r="I591" i="18" a="1"/>
  <c r="I591" i="18" s="1"/>
  <c r="I592" i="18" a="1"/>
  <c r="I592" i="18"/>
  <c r="I593" i="18" a="1"/>
  <c r="I593" i="18" s="1"/>
  <c r="I594" i="18" a="1"/>
  <c r="I594" i="18" s="1"/>
  <c r="I595" i="18" a="1"/>
  <c r="I595" i="18" s="1"/>
  <c r="I596" i="18" a="1"/>
  <c r="I596" i="18" s="1"/>
  <c r="I597" i="18" a="1"/>
  <c r="I597" i="18" s="1"/>
  <c r="I598" i="18" a="1"/>
  <c r="I598" i="18" s="1"/>
  <c r="I599" i="18" a="1"/>
  <c r="I599" i="18" s="1"/>
  <c r="I600" i="18" a="1"/>
  <c r="I600" i="18" s="1"/>
  <c r="I601" i="18" a="1"/>
  <c r="I601" i="18" s="1"/>
  <c r="I602" i="18" a="1"/>
  <c r="I602" i="18" s="1"/>
  <c r="I603" i="18" a="1"/>
  <c r="I603" i="18" s="1"/>
  <c r="I604" i="18" a="1"/>
  <c r="I604" i="18" s="1"/>
  <c r="I605" i="18" a="1"/>
  <c r="I605" i="18"/>
  <c r="I606" i="18" a="1"/>
  <c r="I606" i="18" s="1"/>
  <c r="I607" i="18" a="1"/>
  <c r="I607" i="18" s="1"/>
  <c r="I608" i="18" a="1"/>
  <c r="I608" i="18" s="1"/>
  <c r="I609" i="18" a="1"/>
  <c r="I609" i="18" s="1"/>
  <c r="I610" i="18" a="1"/>
  <c r="I610" i="18" s="1"/>
  <c r="I611" i="18" a="1"/>
  <c r="I611" i="18" s="1"/>
  <c r="I612" i="18" a="1"/>
  <c r="I612" i="18" s="1"/>
  <c r="I613" i="18" a="1"/>
  <c r="I613" i="18"/>
  <c r="I614" i="18" a="1"/>
  <c r="I614" i="18"/>
  <c r="I615" i="18" a="1"/>
  <c r="I615" i="18"/>
  <c r="I616" i="18" a="1"/>
  <c r="I616" i="18" s="1"/>
  <c r="I617" i="18" a="1"/>
  <c r="I617" i="18" s="1"/>
  <c r="I618" i="18" a="1"/>
  <c r="I618" i="18"/>
  <c r="I619" i="18" a="1"/>
  <c r="I619" i="18"/>
  <c r="I620" i="18" a="1"/>
  <c r="I620" i="18" s="1"/>
  <c r="I621" i="18" a="1"/>
  <c r="I621" i="18" s="1"/>
  <c r="I622" i="18" a="1"/>
  <c r="I622" i="18"/>
  <c r="I623" i="18" a="1"/>
  <c r="I623" i="18" s="1"/>
  <c r="I624" i="18" a="1"/>
  <c r="I624" i="18" s="1"/>
  <c r="I625" i="18" a="1"/>
  <c r="I625" i="18" s="1"/>
  <c r="I626" i="18" a="1"/>
  <c r="I626" i="18" s="1"/>
  <c r="I627" i="18" a="1"/>
  <c r="I627" i="18" s="1"/>
  <c r="I628" i="18" a="1"/>
  <c r="I628" i="18" s="1"/>
  <c r="I629" i="18" a="1"/>
  <c r="I629" i="18" s="1"/>
  <c r="I630" i="18" a="1"/>
  <c r="I630" i="18" s="1"/>
  <c r="I631" i="18" a="1"/>
  <c r="I631" i="18" s="1"/>
  <c r="I632" i="18" a="1"/>
  <c r="I632" i="18" s="1"/>
  <c r="I633" i="18" a="1"/>
  <c r="I633" i="18" s="1"/>
  <c r="I634" i="18" a="1"/>
  <c r="I634" i="18"/>
  <c r="I635" i="18" a="1"/>
  <c r="I635" i="18" s="1"/>
  <c r="I636" i="18" a="1"/>
  <c r="I636" i="18" s="1"/>
  <c r="I637" i="18" a="1"/>
  <c r="I637" i="18" s="1"/>
  <c r="I638" i="18" a="1"/>
  <c r="I638" i="18" s="1"/>
  <c r="I639" i="18" a="1"/>
  <c r="I639" i="18" s="1"/>
  <c r="I640" i="18" a="1"/>
  <c r="I640" i="18" s="1"/>
  <c r="I641" i="18" a="1"/>
  <c r="I641" i="18"/>
  <c r="I642" i="18" a="1"/>
  <c r="I642" i="18"/>
  <c r="I643" i="18" a="1"/>
  <c r="I643" i="18"/>
  <c r="I644" i="18" a="1"/>
  <c r="I644" i="18" s="1"/>
  <c r="I645" i="18" a="1"/>
  <c r="I645" i="18" s="1"/>
  <c r="I646" i="18" a="1"/>
  <c r="I646" i="18"/>
  <c r="I647" i="18" a="1"/>
  <c r="I647" i="18"/>
  <c r="I648" i="18" a="1"/>
  <c r="I648" i="18" s="1"/>
  <c r="I649" i="18" a="1"/>
  <c r="I649" i="18" s="1"/>
  <c r="I650" i="18" a="1"/>
  <c r="I650" i="18"/>
  <c r="I651" i="18" a="1"/>
  <c r="I651" i="18" s="1"/>
  <c r="I652" i="18" a="1"/>
  <c r="I652" i="18" s="1"/>
  <c r="I653" i="18" a="1"/>
  <c r="I653" i="18" s="1"/>
  <c r="I654" i="18" a="1"/>
  <c r="I654" i="18" s="1"/>
  <c r="I655" i="18" a="1"/>
  <c r="I655" i="18"/>
  <c r="I656" i="18" a="1"/>
  <c r="I656" i="18" s="1"/>
  <c r="I657" i="18" a="1"/>
  <c r="I657" i="18" s="1"/>
  <c r="I658" i="18" a="1"/>
  <c r="I658" i="18" s="1"/>
  <c r="I659" i="18" a="1"/>
  <c r="I659" i="18" s="1"/>
  <c r="I660" i="18" a="1"/>
  <c r="I660" i="18"/>
  <c r="I661" i="18" a="1"/>
  <c r="I661" i="18" s="1"/>
  <c r="I662" i="18" a="1"/>
  <c r="I662" i="18" s="1"/>
  <c r="I663" i="18" a="1"/>
  <c r="I663" i="18" s="1"/>
  <c r="I664" i="18" a="1"/>
  <c r="I664" i="18" s="1"/>
  <c r="I665" i="18" a="1"/>
  <c r="I665" i="18" s="1"/>
  <c r="I666" i="18" a="1"/>
  <c r="I666" i="18" s="1"/>
  <c r="I667" i="18" a="1"/>
  <c r="I667" i="18" s="1"/>
  <c r="I668" i="18" a="1"/>
  <c r="I668" i="18"/>
  <c r="I669" i="18" a="1"/>
  <c r="I669" i="18"/>
  <c r="I670" i="18" a="1"/>
  <c r="I670" i="18"/>
  <c r="I671" i="18" a="1"/>
  <c r="I671" i="18" s="1"/>
  <c r="I672" i="18" a="1"/>
  <c r="I672" i="18" s="1"/>
  <c r="I673" i="18" a="1"/>
  <c r="I673" i="18" s="1"/>
  <c r="I674" i="18" a="1"/>
  <c r="I674" i="18" s="1"/>
  <c r="I675" i="18" a="1"/>
  <c r="I675" i="18"/>
  <c r="I676" i="18" a="1"/>
  <c r="I676" i="18" s="1"/>
  <c r="I677" i="18" a="1"/>
  <c r="I677" i="18" s="1"/>
  <c r="I678" i="18" a="1"/>
  <c r="I678" i="18"/>
  <c r="I679" i="18" a="1"/>
  <c r="I679" i="18" s="1"/>
  <c r="I680" i="18" a="1"/>
  <c r="I680" i="18" s="1"/>
  <c r="I681" i="18" a="1"/>
  <c r="I681" i="18" s="1"/>
  <c r="I682" i="18" a="1"/>
  <c r="I682" i="18" s="1"/>
  <c r="I683" i="18" a="1"/>
  <c r="I683" i="18" s="1"/>
  <c r="I684" i="18" a="1"/>
  <c r="I684" i="18" s="1"/>
  <c r="I685" i="18" a="1"/>
  <c r="I685" i="18" s="1"/>
  <c r="I686" i="18" a="1"/>
  <c r="I686" i="18" s="1"/>
  <c r="I687" i="18" a="1"/>
  <c r="I687" i="18" s="1"/>
  <c r="I688" i="18" a="1"/>
  <c r="I688" i="18" s="1"/>
  <c r="I689" i="18" a="1"/>
  <c r="I689" i="18" s="1"/>
  <c r="I690" i="18" a="1"/>
  <c r="I690" i="18"/>
  <c r="I691" i="18" a="1"/>
  <c r="I691" i="18" s="1"/>
  <c r="I692" i="18" a="1"/>
  <c r="I692" i="18" s="1"/>
  <c r="I693" i="18" a="1"/>
  <c r="I693" i="18" s="1"/>
  <c r="I694" i="18" a="1"/>
  <c r="I694" i="18" s="1"/>
  <c r="I695" i="18" a="1"/>
  <c r="I695" i="18" s="1"/>
  <c r="I696" i="18" a="1"/>
  <c r="I696" i="18"/>
  <c r="I697" i="18" a="1"/>
  <c r="I697" i="18"/>
  <c r="I698" i="18" a="1"/>
  <c r="I698" i="18" s="1"/>
  <c r="I699" i="18" a="1"/>
  <c r="I699" i="18"/>
  <c r="I700" i="18" a="1"/>
  <c r="I700" i="18" s="1"/>
  <c r="I701" i="18" a="1"/>
  <c r="I701" i="18" s="1"/>
  <c r="I702" i="18" a="1"/>
  <c r="I702" i="18" s="1"/>
  <c r="I703" i="18" a="1"/>
  <c r="I703" i="18" s="1"/>
  <c r="I704" i="18" a="1"/>
  <c r="I704" i="18" s="1"/>
  <c r="I705" i="18" a="1"/>
  <c r="I705" i="18"/>
  <c r="I706" i="18" a="1"/>
  <c r="I706" i="18" s="1"/>
  <c r="I707" i="18" a="1"/>
  <c r="I707" i="18" s="1"/>
  <c r="I708" i="18" a="1"/>
  <c r="I708" i="18" s="1"/>
  <c r="I709" i="18" a="1"/>
  <c r="I709" i="18"/>
  <c r="I710" i="18" a="1"/>
  <c r="I710" i="18" s="1"/>
  <c r="I711" i="18" a="1"/>
  <c r="I711" i="18" s="1"/>
  <c r="I712" i="18" a="1"/>
  <c r="I712" i="18" s="1"/>
  <c r="I713" i="18" a="1"/>
  <c r="I713" i="18" s="1"/>
  <c r="I714" i="18" a="1"/>
  <c r="I714" i="18" s="1"/>
  <c r="I715" i="18" a="1"/>
  <c r="I715" i="18" s="1"/>
  <c r="I716" i="18" a="1"/>
  <c r="I716" i="18"/>
  <c r="I717" i="18" a="1"/>
  <c r="I717" i="18"/>
  <c r="I718" i="18" a="1"/>
  <c r="I718" i="18"/>
  <c r="I719" i="18" a="1"/>
  <c r="I719" i="18" s="1"/>
  <c r="I720" i="18" a="1"/>
  <c r="I720" i="18"/>
  <c r="I721" i="18" a="1"/>
  <c r="I721" i="18" s="1"/>
  <c r="I722" i="18" a="1"/>
  <c r="I722" i="18" s="1"/>
  <c r="I723" i="18" a="1"/>
  <c r="I723" i="18" s="1"/>
  <c r="I724" i="18" a="1"/>
  <c r="I724" i="18"/>
  <c r="I725" i="18" a="1"/>
  <c r="I725" i="18"/>
  <c r="I726" i="18" a="1"/>
  <c r="I726" i="18" s="1"/>
  <c r="I727" i="18" a="1"/>
  <c r="I727" i="18" s="1"/>
  <c r="I728" i="18" a="1"/>
  <c r="I728" i="18" s="1"/>
  <c r="I729" i="18" a="1"/>
  <c r="I729" i="18" s="1"/>
  <c r="I730" i="18" a="1"/>
  <c r="I730" i="18" s="1"/>
  <c r="I731" i="18" a="1"/>
  <c r="I731" i="18" s="1"/>
  <c r="I732" i="18" a="1"/>
  <c r="I732" i="18"/>
  <c r="I733" i="18" a="1"/>
  <c r="I733" i="18" s="1"/>
  <c r="I734" i="18" a="1"/>
  <c r="I734" i="18" s="1"/>
  <c r="I735" i="18" a="1"/>
  <c r="I735" i="18" s="1"/>
  <c r="I736" i="18" a="1"/>
  <c r="I736" i="18" s="1"/>
  <c r="I737" i="18" a="1"/>
  <c r="I737" i="18"/>
  <c r="I738" i="18" a="1"/>
  <c r="I738" i="18" s="1"/>
  <c r="I739" i="18" a="1"/>
  <c r="I739" i="18" s="1"/>
  <c r="I740" i="18" a="1"/>
  <c r="I740" i="18"/>
  <c r="I741" i="18" a="1"/>
  <c r="I741" i="18"/>
  <c r="I742" i="18" a="1"/>
  <c r="I742" i="18" s="1"/>
  <c r="I743" i="18" a="1"/>
  <c r="I743" i="18" s="1"/>
  <c r="I744" i="18" a="1"/>
  <c r="I744" i="18" s="1"/>
  <c r="I745" i="18" a="1"/>
  <c r="I745" i="18"/>
  <c r="I746" i="18" a="1"/>
  <c r="I746" i="18"/>
  <c r="I747" i="18" a="1"/>
  <c r="I747" i="18" s="1"/>
  <c r="I748" i="18" a="1"/>
  <c r="I748" i="18" s="1"/>
  <c r="I749" i="18" a="1"/>
  <c r="I749" i="18" s="1"/>
  <c r="I750" i="18" a="1"/>
  <c r="I750" i="18" s="1"/>
  <c r="I751" i="18" a="1"/>
  <c r="I751" i="18" s="1"/>
  <c r="I752" i="18" a="1"/>
  <c r="I752" i="18" s="1"/>
  <c r="I753" i="18" a="1"/>
  <c r="I753" i="18"/>
  <c r="I754" i="18" a="1"/>
  <c r="I754" i="18" s="1"/>
  <c r="I755" i="18" a="1"/>
  <c r="I755" i="18" s="1"/>
  <c r="I756" i="18" a="1"/>
  <c r="I756" i="18" s="1"/>
  <c r="I757" i="18" a="1"/>
  <c r="I757" i="18" s="1"/>
  <c r="I758" i="18" a="1"/>
  <c r="I758" i="18" s="1"/>
  <c r="I759" i="18" a="1"/>
  <c r="I759" i="18" s="1"/>
  <c r="I760" i="18" a="1"/>
  <c r="I760" i="18"/>
  <c r="I761" i="18" a="1"/>
  <c r="I761" i="18" s="1"/>
  <c r="I762" i="18" a="1"/>
  <c r="I762" i="18" s="1"/>
  <c r="I763" i="18" a="1"/>
  <c r="I763" i="18" s="1"/>
  <c r="I764" i="18" a="1"/>
  <c r="I764" i="18" s="1"/>
  <c r="I765" i="18" a="1"/>
  <c r="I765" i="18"/>
  <c r="I766" i="18" a="1"/>
  <c r="I766" i="18" s="1"/>
  <c r="I767" i="18" a="1"/>
  <c r="I767" i="18" s="1"/>
  <c r="I768" i="18" a="1"/>
  <c r="I768" i="18" s="1"/>
  <c r="I769" i="18" a="1"/>
  <c r="I769" i="18" s="1"/>
  <c r="I770" i="18" a="1"/>
  <c r="I770" i="18" s="1"/>
  <c r="I771" i="18" a="1"/>
  <c r="I771" i="18" s="1"/>
  <c r="I772" i="18" a="1"/>
  <c r="I772" i="18" s="1"/>
  <c r="I773" i="18" a="1"/>
  <c r="I773" i="18"/>
  <c r="I774" i="18" a="1"/>
  <c r="I774" i="18" s="1"/>
  <c r="I775" i="18" a="1"/>
  <c r="I775" i="18" s="1"/>
  <c r="I776" i="18" a="1"/>
  <c r="I776" i="18" s="1"/>
  <c r="I777" i="18" a="1"/>
  <c r="I777" i="18" s="1"/>
  <c r="I778" i="18" a="1"/>
  <c r="I778" i="18" s="1"/>
  <c r="I779" i="18" a="1"/>
  <c r="I779" i="18" s="1"/>
  <c r="I780" i="18" a="1"/>
  <c r="I780" i="18" s="1"/>
  <c r="I781" i="18" a="1"/>
  <c r="I781" i="18"/>
  <c r="I782" i="18" a="1"/>
  <c r="I782" i="18" s="1"/>
  <c r="I783" i="18" a="1"/>
  <c r="I783" i="18" s="1"/>
  <c r="I784" i="18" a="1"/>
  <c r="I784" i="18" s="1"/>
  <c r="I785" i="18" a="1"/>
  <c r="I785" i="18" s="1"/>
  <c r="I786" i="18" a="1"/>
  <c r="I786" i="18" s="1"/>
  <c r="I787" i="18" a="1"/>
  <c r="I787" i="18" s="1"/>
  <c r="I788" i="18" a="1"/>
  <c r="I788" i="18" s="1"/>
  <c r="I789" i="18" a="1"/>
  <c r="I789" i="18" s="1"/>
  <c r="I790" i="18" a="1"/>
  <c r="I790" i="18"/>
  <c r="I791" i="18" a="1"/>
  <c r="I791" i="18" s="1"/>
  <c r="I792" i="18" a="1"/>
  <c r="I792" i="18" s="1"/>
  <c r="I793" i="18" a="1"/>
  <c r="I793" i="18"/>
  <c r="I794" i="18" a="1"/>
  <c r="I794" i="18" s="1"/>
  <c r="I795" i="18" a="1"/>
  <c r="I795" i="18" s="1"/>
  <c r="I796" i="18" a="1"/>
  <c r="I796" i="18" s="1"/>
  <c r="I797" i="18" a="1"/>
  <c r="I797" i="18" s="1"/>
  <c r="I798" i="18" a="1"/>
  <c r="I798" i="18" s="1"/>
  <c r="I799" i="18" a="1"/>
  <c r="I799" i="18" s="1"/>
  <c r="I800" i="18" a="1"/>
  <c r="I800" i="18"/>
  <c r="I801" i="18" a="1"/>
  <c r="I801" i="18"/>
  <c r="I802" i="18" a="1"/>
  <c r="I802" i="18"/>
  <c r="I803" i="18" a="1"/>
  <c r="I803" i="18" s="1"/>
  <c r="I804" i="18" a="1"/>
  <c r="I804" i="18" s="1"/>
  <c r="I805" i="18" a="1"/>
  <c r="I805" i="18" s="1"/>
  <c r="I806" i="18" a="1"/>
  <c r="I806" i="18" s="1"/>
  <c r="I807" i="18" a="1"/>
  <c r="I807" i="18" s="1"/>
  <c r="I808" i="18" a="1"/>
  <c r="I808" i="18" s="1"/>
  <c r="I809" i="18" a="1"/>
  <c r="I809" i="18"/>
  <c r="I810" i="18" a="1"/>
  <c r="I810" i="18" s="1"/>
  <c r="I811" i="18" a="1"/>
  <c r="I811" i="18" s="1"/>
  <c r="I812" i="18" a="1"/>
  <c r="I812" i="18" s="1"/>
  <c r="I813" i="18" a="1"/>
  <c r="I813" i="18" s="1"/>
  <c r="I814" i="18" a="1"/>
  <c r="I814" i="18"/>
  <c r="I815" i="18" a="1"/>
  <c r="I815" i="18"/>
  <c r="I816" i="18" a="1"/>
  <c r="I816" i="18" s="1"/>
  <c r="I817" i="18" a="1"/>
  <c r="I817" i="18"/>
  <c r="I818" i="18" a="1"/>
  <c r="I818" i="18" s="1"/>
  <c r="I819" i="18" a="1"/>
  <c r="I819" i="18" s="1"/>
  <c r="I820" i="18" a="1"/>
  <c r="I820" i="18" s="1"/>
  <c r="I821" i="18" a="1"/>
  <c r="I821" i="18" s="1"/>
  <c r="I822" i="18" a="1"/>
  <c r="I822" i="18" s="1"/>
  <c r="I823" i="18" a="1"/>
  <c r="I823" i="18" s="1"/>
  <c r="I824" i="18" a="1"/>
  <c r="I824" i="18" s="1"/>
  <c r="I825" i="18" a="1"/>
  <c r="I825" i="18" s="1"/>
  <c r="I826" i="18" a="1"/>
  <c r="I826" i="18" s="1"/>
  <c r="I827" i="18" a="1"/>
  <c r="I827" i="18"/>
  <c r="I828" i="18" a="1"/>
  <c r="I828" i="18"/>
  <c r="I829" i="18" a="1"/>
  <c r="I829" i="18" s="1"/>
  <c r="I830" i="18" a="1"/>
  <c r="I830" i="18"/>
  <c r="I831" i="18" a="1"/>
  <c r="I831" i="18" s="1"/>
  <c r="I832" i="18" a="1"/>
  <c r="I832" i="18"/>
  <c r="I833" i="18" a="1"/>
  <c r="I833" i="18" s="1"/>
  <c r="I834" i="18" a="1"/>
  <c r="I834" i="18"/>
  <c r="I835" i="18" a="1"/>
  <c r="I835" i="18" s="1"/>
  <c r="I836" i="18" a="1"/>
  <c r="I836" i="18" s="1"/>
  <c r="I837" i="18" a="1"/>
  <c r="I837" i="18"/>
  <c r="I838" i="18" a="1"/>
  <c r="I838" i="18"/>
  <c r="I839" i="18" a="1"/>
  <c r="I839" i="18" s="1"/>
  <c r="I840" i="18" a="1"/>
  <c r="I840" i="18" s="1"/>
  <c r="I841" i="18" a="1"/>
  <c r="I841" i="18" s="1"/>
  <c r="I842" i="18" a="1"/>
  <c r="I842" i="18" s="1"/>
  <c r="I843" i="18" a="1"/>
  <c r="I843" i="18"/>
  <c r="I844" i="18" a="1"/>
  <c r="I844" i="18"/>
  <c r="I845" i="18" a="1"/>
  <c r="I845" i="18"/>
  <c r="I846" i="18" a="1"/>
  <c r="I846" i="18"/>
  <c r="I847" i="18" a="1"/>
  <c r="I847" i="18" s="1"/>
  <c r="I848" i="18" a="1"/>
  <c r="I848" i="18" s="1"/>
  <c r="I849" i="18" a="1"/>
  <c r="I849" i="18"/>
  <c r="I850" i="18" a="1"/>
  <c r="I850" i="18" s="1"/>
  <c r="I851" i="18" a="1"/>
  <c r="I851" i="18" s="1"/>
  <c r="I852" i="18" a="1"/>
  <c r="I852" i="18" s="1"/>
  <c r="I853" i="18" a="1"/>
  <c r="I853" i="18"/>
  <c r="I854" i="18" a="1"/>
  <c r="I854" i="18" s="1"/>
  <c r="I855" i="18" a="1"/>
  <c r="I855" i="18" s="1"/>
  <c r="I856" i="18" a="1"/>
  <c r="I856" i="18" s="1"/>
  <c r="I857" i="18" a="1"/>
  <c r="I857" i="18" s="1"/>
  <c r="I858" i="18" a="1"/>
  <c r="I858" i="18" s="1"/>
  <c r="I859" i="18" a="1"/>
  <c r="I859" i="18" s="1"/>
  <c r="I860" i="18" a="1"/>
  <c r="I860" i="18" s="1"/>
  <c r="I861" i="18" a="1"/>
  <c r="I861" i="18" s="1"/>
  <c r="I862" i="18" a="1"/>
  <c r="I862" i="18"/>
  <c r="I863" i="18" a="1"/>
  <c r="I863" i="18"/>
  <c r="I864" i="18" a="1"/>
  <c r="I864" i="18"/>
  <c r="I865" i="18" a="1"/>
  <c r="I865" i="18" s="1"/>
  <c r="I866" i="18" a="1"/>
  <c r="I866" i="18" s="1"/>
  <c r="I867" i="18" a="1"/>
  <c r="I867" i="18" s="1"/>
  <c r="I868" i="18" a="1"/>
  <c r="I868" i="18" s="1"/>
  <c r="I869" i="18" a="1"/>
  <c r="I869" i="18"/>
  <c r="I870" i="18" a="1"/>
  <c r="I870" i="18" s="1"/>
  <c r="I871" i="18" a="1"/>
  <c r="I871" i="18" s="1"/>
  <c r="I872" i="18" a="1"/>
  <c r="I872" i="18"/>
  <c r="I873" i="18" a="1"/>
  <c r="I873" i="18" s="1"/>
  <c r="I874" i="18" a="1"/>
  <c r="I874" i="18" s="1"/>
  <c r="I875" i="18" a="1"/>
  <c r="I875" i="18" s="1"/>
  <c r="I876" i="18" a="1"/>
  <c r="I876" i="18" s="1"/>
  <c r="I877" i="18" a="1"/>
  <c r="I877" i="18" s="1"/>
  <c r="I878" i="18" a="1"/>
  <c r="I878" i="18"/>
  <c r="I879" i="18" a="1"/>
  <c r="I879" i="18"/>
  <c r="I880" i="18" a="1"/>
  <c r="I880" i="18" s="1"/>
  <c r="I881" i="18" a="1"/>
  <c r="I881" i="18" s="1"/>
  <c r="I882" i="18" a="1"/>
  <c r="I882" i="18" s="1"/>
  <c r="I883" i="18" a="1"/>
  <c r="I883" i="18" s="1"/>
  <c r="I884" i="18" a="1"/>
  <c r="I884" i="18" s="1"/>
  <c r="I885" i="18" a="1"/>
  <c r="I885" i="18"/>
  <c r="I886" i="18" a="1"/>
  <c r="I886" i="18"/>
  <c r="I887" i="18" a="1"/>
  <c r="I887" i="18" s="1"/>
  <c r="I888" i="18" a="1"/>
  <c r="I888" i="18"/>
  <c r="I889" i="18" a="1"/>
  <c r="I889" i="18" s="1"/>
  <c r="I890" i="18" a="1"/>
  <c r="I890" i="18" s="1"/>
  <c r="I891" i="18" a="1"/>
  <c r="I891" i="18"/>
  <c r="I892" i="18" a="1"/>
  <c r="I892" i="18" s="1"/>
  <c r="I893" i="18" a="1"/>
  <c r="I893" i="18"/>
  <c r="I894" i="18" a="1"/>
  <c r="I894" i="18"/>
  <c r="I895" i="18" a="1"/>
  <c r="I895" i="18" s="1"/>
  <c r="I896" i="18" a="1"/>
  <c r="I896" i="18" s="1"/>
  <c r="I897" i="18" a="1"/>
  <c r="I897" i="18"/>
  <c r="I898" i="18" a="1"/>
  <c r="I898" i="18"/>
  <c r="I899" i="18" a="1"/>
  <c r="I899" i="18"/>
  <c r="I900" i="18" a="1"/>
  <c r="I900" i="18" s="1"/>
  <c r="I901" i="18" a="1"/>
  <c r="I901" i="18" s="1"/>
  <c r="I902" i="18" a="1"/>
  <c r="I902" i="18" s="1"/>
  <c r="I903" i="18" a="1"/>
  <c r="I903" i="18" s="1"/>
  <c r="I904" i="18" a="1"/>
  <c r="I904" i="18" s="1"/>
  <c r="I905" i="18" a="1"/>
  <c r="I905" i="18" s="1"/>
  <c r="I906" i="18" a="1"/>
  <c r="I906" i="18"/>
  <c r="I907" i="18" a="1"/>
  <c r="I907" i="18" s="1"/>
  <c r="I908" i="18" a="1"/>
  <c r="I908" i="18" s="1"/>
  <c r="I909" i="18" a="1"/>
  <c r="I909" i="18" s="1"/>
  <c r="I910" i="18" a="1"/>
  <c r="I910" i="18" s="1"/>
  <c r="I911" i="18" a="1"/>
  <c r="I911" i="18" s="1"/>
  <c r="I912" i="18" a="1"/>
  <c r="I912" i="18"/>
  <c r="I913" i="18" a="1"/>
  <c r="I913" i="18" s="1"/>
  <c r="I914" i="18" a="1"/>
  <c r="I914" i="18"/>
  <c r="I915" i="18" a="1"/>
  <c r="I915" i="18"/>
  <c r="I916" i="18" a="1"/>
  <c r="I916" i="18" s="1"/>
  <c r="I917" i="18" a="1"/>
  <c r="I917" i="18" s="1"/>
  <c r="I918" i="18" a="1"/>
  <c r="I918" i="18" s="1"/>
  <c r="I919" i="18" a="1"/>
  <c r="I919" i="18" s="1"/>
  <c r="I920" i="18" a="1"/>
  <c r="I920" i="18" s="1"/>
  <c r="I921" i="18" a="1"/>
  <c r="I921" i="18"/>
  <c r="I922" i="18" a="1"/>
  <c r="I922" i="18" s="1"/>
  <c r="I923" i="18" a="1"/>
  <c r="I923" i="18" s="1"/>
  <c r="I924" i="18" a="1"/>
  <c r="I924" i="18" s="1"/>
  <c r="I925" i="18" a="1"/>
  <c r="I925" i="18"/>
  <c r="I926" i="18" a="1"/>
  <c r="I926" i="18"/>
  <c r="I927" i="18" a="1"/>
  <c r="I927" i="18" s="1"/>
  <c r="I928" i="18" a="1"/>
  <c r="I928" i="18"/>
  <c r="I929" i="18" a="1"/>
  <c r="I929" i="18"/>
  <c r="I930" i="18" a="1"/>
  <c r="I930" i="18" s="1"/>
  <c r="I931" i="18" a="1"/>
  <c r="I931" i="18" s="1"/>
  <c r="I932" i="18" a="1"/>
  <c r="I932" i="18"/>
  <c r="I933" i="18" a="1"/>
  <c r="I933" i="18" s="1"/>
  <c r="I934" i="18" a="1"/>
  <c r="I934" i="18"/>
  <c r="I935" i="18" a="1"/>
  <c r="I935" i="18" s="1"/>
  <c r="I936" i="18" a="1"/>
  <c r="I936" i="18" s="1"/>
  <c r="I937" i="18" a="1"/>
  <c r="I937" i="18" s="1"/>
  <c r="I938" i="18" a="1"/>
  <c r="I938" i="18" s="1"/>
  <c r="I939" i="18" a="1"/>
  <c r="I939" i="18" s="1"/>
  <c r="I940" i="18" a="1"/>
  <c r="I940" i="18"/>
  <c r="I941" i="18" a="1"/>
  <c r="I941" i="18"/>
  <c r="I942" i="18" a="1"/>
  <c r="I942" i="18"/>
  <c r="I943" i="18" a="1"/>
  <c r="I943" i="18" s="1"/>
  <c r="I944" i="18" a="1"/>
  <c r="I944" i="18" s="1"/>
  <c r="I945" i="18" a="1"/>
  <c r="I945" i="18" s="1"/>
  <c r="I946" i="18" a="1"/>
  <c r="I946" i="18" s="1"/>
  <c r="I947" i="18" a="1"/>
  <c r="I947" i="18"/>
  <c r="I948" i="18" a="1"/>
  <c r="I948" i="18" s="1"/>
  <c r="I949" i="18" a="1"/>
  <c r="I949" i="18"/>
  <c r="I950" i="18" a="1"/>
  <c r="I950" i="18" s="1"/>
  <c r="I951" i="18" a="1"/>
  <c r="I951" i="18"/>
  <c r="I952" i="18" a="1"/>
  <c r="I952" i="18" s="1"/>
  <c r="I953" i="18" a="1"/>
  <c r="I953" i="18" s="1"/>
  <c r="I954" i="18" a="1"/>
  <c r="I954" i="18" s="1"/>
  <c r="I955" i="18" a="1"/>
  <c r="I955" i="18"/>
  <c r="I956" i="18" a="1"/>
  <c r="I956" i="18"/>
  <c r="I957" i="18" a="1"/>
  <c r="I957" i="18" s="1"/>
  <c r="I958" i="18" a="1"/>
  <c r="I958" i="18" s="1"/>
  <c r="I959" i="18" a="1"/>
  <c r="I959" i="18" s="1"/>
  <c r="I960" i="18" a="1"/>
  <c r="I960" i="18"/>
  <c r="I961" i="18" a="1"/>
  <c r="I961" i="18"/>
  <c r="I962" i="18" a="1"/>
  <c r="I962" i="18" s="1"/>
  <c r="I963" i="18" a="1"/>
  <c r="I963" i="18" s="1"/>
  <c r="I964" i="18" a="1"/>
  <c r="I964" i="18" s="1"/>
  <c r="I965" i="18" a="1"/>
  <c r="I965" i="18" s="1"/>
  <c r="I966" i="18" a="1"/>
  <c r="I966" i="18" s="1"/>
  <c r="I967" i="18" a="1"/>
  <c r="I967" i="18"/>
  <c r="I968" i="18" a="1"/>
  <c r="I968" i="18" s="1"/>
  <c r="I969" i="18" a="1"/>
  <c r="I969" i="18" s="1"/>
  <c r="I970" i="18" a="1"/>
  <c r="I970" i="18"/>
  <c r="I971" i="18" a="1"/>
  <c r="I971" i="18" s="1"/>
  <c r="I972" i="18" a="1"/>
  <c r="I972" i="18"/>
  <c r="I973" i="18" a="1"/>
  <c r="I973" i="18" s="1"/>
  <c r="I974" i="18" a="1"/>
  <c r="I974" i="18"/>
  <c r="I975" i="18" a="1"/>
  <c r="I975" i="18" s="1"/>
  <c r="I976" i="18" a="1"/>
  <c r="I976" i="18" s="1"/>
  <c r="I977" i="18" a="1"/>
  <c r="I977" i="18"/>
  <c r="I978" i="18" a="1"/>
  <c r="I978" i="18" s="1"/>
  <c r="I979" i="18" a="1"/>
  <c r="I979" i="18" s="1"/>
  <c r="I980" i="18" a="1"/>
  <c r="I980" i="18" s="1"/>
  <c r="I981" i="18" a="1"/>
  <c r="I981" i="18" s="1"/>
  <c r="I982" i="18" a="1"/>
  <c r="I982" i="18"/>
  <c r="I983" i="18" a="1"/>
  <c r="I983" i="18" s="1"/>
  <c r="I984" i="18" a="1"/>
  <c r="I984" i="18" s="1"/>
  <c r="I985" i="18" a="1"/>
  <c r="I985" i="18" s="1"/>
  <c r="I986" i="18" a="1"/>
  <c r="I986" i="18"/>
  <c r="I987" i="18" a="1"/>
  <c r="I987" i="18" s="1"/>
  <c r="I988" i="18" a="1"/>
  <c r="I988" i="18" s="1"/>
  <c r="I989" i="18" a="1"/>
  <c r="I989" i="18" s="1"/>
  <c r="I990" i="18" a="1"/>
  <c r="I990" i="18" s="1"/>
  <c r="I991" i="18" a="1"/>
  <c r="I991" i="18" s="1"/>
  <c r="I992" i="18" a="1"/>
  <c r="I992" i="18" s="1"/>
  <c r="I993" i="18" a="1"/>
  <c r="I993" i="18" s="1"/>
  <c r="I994" i="18" a="1"/>
  <c r="I994" i="18" s="1"/>
  <c r="I995" i="18" a="1"/>
  <c r="I995" i="18" s="1"/>
  <c r="I996" i="18" a="1"/>
  <c r="I996" i="18" s="1"/>
  <c r="I997" i="18" a="1"/>
  <c r="I997" i="18" s="1"/>
  <c r="I998" i="18" a="1"/>
  <c r="I998" i="18"/>
  <c r="I999" i="18" a="1"/>
  <c r="I999" i="18" s="1"/>
  <c r="I1000" i="18" a="1"/>
  <c r="I1000" i="18" s="1"/>
  <c r="I1001" i="18" a="1"/>
  <c r="I1001" i="18" s="1"/>
  <c r="I1002" i="18" a="1"/>
  <c r="I1002" i="18" s="1"/>
  <c r="I1003" i="18" a="1"/>
  <c r="I1003" i="18" s="1"/>
  <c r="I1004" i="18" a="1"/>
  <c r="I1004" i="18"/>
  <c r="I1005" i="18" a="1"/>
  <c r="I1005" i="18" s="1"/>
  <c r="I1006" i="18" a="1"/>
  <c r="I1006" i="18"/>
  <c r="I1007" i="18" a="1"/>
  <c r="I1007" i="18" s="1"/>
  <c r="I1008" i="18" a="1"/>
  <c r="I1008" i="18" s="1"/>
  <c r="I1009" i="18" a="1"/>
  <c r="I1009" i="18" s="1"/>
  <c r="I1010" i="18" a="1"/>
  <c r="I1010" i="18" s="1"/>
  <c r="I1011" i="18" a="1"/>
  <c r="I1011" i="18" s="1"/>
  <c r="I1012" i="18" a="1"/>
  <c r="I1012" i="18" s="1"/>
  <c r="I1013" i="18" a="1"/>
  <c r="I1013" i="18" s="1"/>
  <c r="I1014" i="18" a="1"/>
  <c r="I1014" i="18" s="1"/>
  <c r="I1015" i="18" a="1"/>
  <c r="I1015" i="18" s="1"/>
  <c r="I1016" i="18" a="1"/>
  <c r="I1016" i="18" s="1"/>
  <c r="I1017" i="18" a="1"/>
  <c r="I1017" i="18"/>
  <c r="I1018" i="18" a="1"/>
  <c r="I1018" i="18" s="1"/>
  <c r="I1019" i="18" a="1"/>
  <c r="I1019" i="18" s="1"/>
  <c r="I1020" i="18" a="1"/>
  <c r="I1020" i="18" s="1"/>
  <c r="I1021" i="18" a="1"/>
  <c r="I1021" i="18" s="1"/>
  <c r="I1022" i="18" a="1"/>
  <c r="I1022" i="18" s="1"/>
  <c r="I1023" i="18" a="1"/>
  <c r="I1023" i="18"/>
  <c r="I1024" i="18" a="1"/>
  <c r="I1024" i="18" s="1"/>
  <c r="I1025" i="18" a="1"/>
  <c r="I1025" i="18" s="1"/>
  <c r="I1026" i="18" a="1"/>
  <c r="I1026" i="18" s="1"/>
  <c r="I1027" i="18" a="1"/>
  <c r="I1027" i="18"/>
  <c r="I1028" i="18" a="1"/>
  <c r="I1028" i="18" s="1"/>
  <c r="I1029" i="18" a="1"/>
  <c r="I1029" i="18" s="1"/>
  <c r="I1030" i="18" a="1"/>
  <c r="I1030" i="18" s="1"/>
  <c r="I1031" i="18" a="1"/>
  <c r="I1031" i="18"/>
  <c r="I1032" i="18" a="1"/>
  <c r="I1032" i="18"/>
  <c r="I1033" i="18" a="1"/>
  <c r="I1033" i="18" s="1"/>
  <c r="I1034" i="18" a="1"/>
  <c r="I1034" i="18"/>
  <c r="I1035" i="18" a="1"/>
  <c r="I1035" i="18" s="1"/>
  <c r="I1036" i="18" a="1"/>
  <c r="I1036" i="18" s="1"/>
  <c r="I1037" i="18" a="1"/>
  <c r="I1037" i="18"/>
  <c r="I1038" i="18" a="1"/>
  <c r="I1038" i="18" s="1"/>
  <c r="I1039" i="18" a="1"/>
  <c r="I1039" i="18" s="1"/>
  <c r="I1040" i="18" a="1"/>
  <c r="I1040" i="18" s="1"/>
  <c r="I1041" i="18" a="1"/>
  <c r="I1041" i="18" s="1"/>
  <c r="I1042" i="18" a="1"/>
  <c r="I1042" i="18"/>
  <c r="I1043" i="18" a="1"/>
  <c r="I1043" i="18" s="1"/>
  <c r="I1044" i="18" a="1"/>
  <c r="I1044" i="18" s="1"/>
  <c r="I1045" i="18" a="1"/>
  <c r="I1045" i="18"/>
  <c r="I1046" i="18" a="1"/>
  <c r="I1046" i="18"/>
  <c r="I1047" i="18" a="1"/>
  <c r="I1047" i="18" s="1"/>
  <c r="I1048" i="18" a="1"/>
  <c r="I1048" i="18" s="1"/>
  <c r="I1049" i="18" a="1"/>
  <c r="I1049" i="18"/>
  <c r="I1050" i="18" a="1"/>
  <c r="I1050" i="18" s="1"/>
  <c r="I1051" i="18" a="1"/>
  <c r="I1051" i="18" s="1"/>
  <c r="I1052" i="18" a="1"/>
  <c r="I1052" i="18" s="1"/>
  <c r="I1053" i="18" a="1"/>
  <c r="I1053" i="18"/>
  <c r="I1054" i="18" a="1"/>
  <c r="I1054" i="18" s="1"/>
  <c r="I1055" i="18" a="1"/>
  <c r="I1055" i="18" s="1"/>
  <c r="I1056" i="18" a="1"/>
  <c r="I1056" i="18" s="1"/>
  <c r="I1057" i="18" a="1"/>
  <c r="I1057" i="18" s="1"/>
  <c r="I1058" i="18" a="1"/>
  <c r="I1058" i="18" s="1"/>
  <c r="I1059" i="18" a="1"/>
  <c r="I1059" i="18" s="1"/>
  <c r="I1060" i="18" a="1"/>
  <c r="I1060" i="18" s="1"/>
  <c r="I1061" i="18" a="1"/>
  <c r="I1061" i="18" s="1"/>
  <c r="I1062" i="18" a="1"/>
  <c r="I1062" i="18"/>
  <c r="I1063" i="18" a="1"/>
  <c r="I1063" i="18" s="1"/>
  <c r="I1064" i="18" a="1"/>
  <c r="I1064" i="18" s="1"/>
  <c r="I1065" i="18" a="1"/>
  <c r="I1065" i="18"/>
  <c r="I1066" i="18" a="1"/>
  <c r="I1066" i="18" s="1"/>
  <c r="I1067" i="18" a="1"/>
  <c r="I1067" i="18" s="1"/>
  <c r="I1068" i="18" a="1"/>
  <c r="I1068" i="18" s="1"/>
  <c r="I1069" i="18" a="1"/>
  <c r="I1069" i="18" s="1"/>
  <c r="I1070" i="18" a="1"/>
  <c r="I1070" i="18" s="1"/>
  <c r="I1071" i="18" a="1"/>
  <c r="I1071" i="18" s="1"/>
  <c r="I1072" i="18" a="1"/>
  <c r="I1072" i="18" s="1"/>
  <c r="I1073" i="18" a="1"/>
  <c r="I1073" i="18" s="1"/>
  <c r="I1074" i="18" a="1"/>
  <c r="I1074" i="18"/>
  <c r="I1075" i="18" a="1"/>
  <c r="I1075" i="18" s="1"/>
  <c r="I1076" i="18" a="1"/>
  <c r="I1076" i="18" s="1"/>
  <c r="I1077" i="18" a="1"/>
  <c r="I1077" i="18" s="1"/>
  <c r="I1078" i="18" a="1"/>
  <c r="I1078" i="18" s="1"/>
  <c r="I1079" i="18" a="1"/>
  <c r="I1079" i="18" s="1"/>
  <c r="I1080" i="18" a="1"/>
  <c r="I1080" i="18"/>
  <c r="I1081" i="18" a="1"/>
  <c r="I1081" i="18"/>
  <c r="I1082" i="18" a="1"/>
  <c r="I1082" i="18" s="1"/>
  <c r="I1083" i="18" a="1"/>
  <c r="I1083" i="18" s="1"/>
  <c r="I1084" i="18" a="1"/>
  <c r="I1084" i="18"/>
  <c r="I1085" i="18" a="1"/>
  <c r="I1085" i="18" s="1"/>
  <c r="I1086" i="18" a="1"/>
  <c r="I1086" i="18"/>
  <c r="I1087" i="18" a="1"/>
  <c r="I1087" i="18" s="1"/>
  <c r="I1088" i="18" a="1"/>
  <c r="I1088" i="18" s="1"/>
  <c r="I1089" i="18" a="1"/>
  <c r="I1089" i="18" s="1"/>
  <c r="I1090" i="18" a="1"/>
  <c r="I1090" i="18"/>
  <c r="I1091" i="18" a="1"/>
  <c r="I1091" i="18"/>
  <c r="I1092" i="18" a="1"/>
  <c r="I1092" i="18" s="1"/>
  <c r="I1093" i="18" a="1"/>
  <c r="I1093" i="18"/>
  <c r="I1094" i="18" a="1"/>
  <c r="I1094" i="18" s="1"/>
  <c r="I1095" i="18" a="1"/>
  <c r="I1095" i="18"/>
  <c r="I1096" i="18" a="1"/>
  <c r="I1096" i="18" s="1"/>
  <c r="I1097" i="18" a="1"/>
  <c r="I1097" i="18" s="1"/>
  <c r="I1098" i="18" a="1"/>
  <c r="I1098" i="18"/>
  <c r="I1099" i="18" a="1"/>
  <c r="I1099" i="18" s="1"/>
  <c r="I1100" i="18" a="1"/>
  <c r="I1100" i="18"/>
  <c r="I1101" i="18" a="1"/>
  <c r="I1101" i="18" s="1"/>
  <c r="I1102" i="18" a="1"/>
  <c r="I1102" i="18" s="1"/>
  <c r="I1103" i="18" a="1"/>
  <c r="I1103" i="18" s="1"/>
  <c r="I1104" i="18" a="1"/>
  <c r="I1104" i="18" s="1"/>
  <c r="I1105" i="18" a="1"/>
  <c r="I1105" i="18"/>
  <c r="I1106" i="18" a="1"/>
  <c r="I1106" i="18" s="1"/>
  <c r="I1107" i="18" a="1"/>
  <c r="I1107" i="18" s="1"/>
  <c r="I1108" i="18" a="1"/>
  <c r="I1108" i="18"/>
  <c r="I1109" i="18" a="1"/>
  <c r="I1109" i="18"/>
  <c r="I1110" i="18" a="1"/>
  <c r="I1110" i="18" s="1"/>
  <c r="I1111" i="18" a="1"/>
  <c r="I1111" i="18" s="1"/>
  <c r="I1112" i="18" a="1"/>
  <c r="I1112" i="18" s="1"/>
  <c r="I1113" i="18" a="1"/>
  <c r="I1113" i="18" s="1"/>
  <c r="I1114" i="18" a="1"/>
  <c r="I1114" i="18"/>
  <c r="I1115" i="18" a="1"/>
  <c r="I1115" i="18" s="1"/>
  <c r="I1116" i="18" a="1"/>
  <c r="I1116" i="18"/>
  <c r="I1117" i="18" a="1"/>
  <c r="I1117" i="18" s="1"/>
  <c r="I1118" i="18" a="1"/>
  <c r="I1118" i="18"/>
  <c r="I1119" i="18" a="1"/>
  <c r="I1119" i="18" s="1"/>
  <c r="I1120" i="18" a="1"/>
  <c r="I1120" i="18" s="1"/>
  <c r="I1121" i="18" a="1"/>
  <c r="I1121" i="18" s="1"/>
  <c r="I1122" i="18" a="1"/>
  <c r="I1122" i="18"/>
  <c r="I1123" i="18" a="1"/>
  <c r="I1123" i="18" s="1"/>
  <c r="I1124" i="18" a="1"/>
  <c r="I1124" i="18" s="1"/>
  <c r="I1125" i="18" a="1"/>
  <c r="I1125" i="18" s="1"/>
  <c r="I1126" i="18" a="1"/>
  <c r="I1126" i="18" s="1"/>
  <c r="I1127" i="18" a="1"/>
  <c r="I1127" i="18" s="1"/>
  <c r="I1128" i="18" a="1"/>
  <c r="I1128" i="18" s="1"/>
  <c r="I1129" i="18" a="1"/>
  <c r="I1129" i="18" s="1"/>
  <c r="I1130" i="18" a="1"/>
  <c r="I1130" i="18" s="1"/>
  <c r="I1131" i="18" a="1"/>
  <c r="I1131" i="18" s="1"/>
  <c r="I1132" i="18" a="1"/>
  <c r="I1132" i="18"/>
  <c r="I1133" i="18" a="1"/>
  <c r="I1133" i="18"/>
  <c r="I1134" i="18" a="1"/>
  <c r="I1134" i="18" s="1"/>
  <c r="I1135" i="18" a="1"/>
  <c r="I1135" i="18"/>
  <c r="I1136" i="18" a="1"/>
  <c r="I1136" i="18"/>
  <c r="I1137" i="18" a="1"/>
  <c r="I1137" i="18" s="1"/>
  <c r="I1138" i="18" a="1"/>
  <c r="I1138" i="18" s="1"/>
  <c r="I1139" i="18" a="1"/>
  <c r="I1139" i="18" s="1"/>
  <c r="I1140" i="18" a="1"/>
  <c r="I1140" i="18" s="1"/>
  <c r="I1141" i="18" a="1"/>
  <c r="I1141" i="18" s="1"/>
  <c r="I1142" i="18" a="1"/>
  <c r="I1142" i="18" s="1"/>
  <c r="I1143" i="18" a="1"/>
  <c r="I1143" i="18"/>
  <c r="I1144" i="18" a="1"/>
  <c r="I1144" i="18"/>
  <c r="I1145" i="18" a="1"/>
  <c r="I1145" i="18" s="1"/>
  <c r="I1146" i="18" a="1"/>
  <c r="I1146" i="18"/>
  <c r="I1147" i="18" a="1"/>
  <c r="I1147" i="18" s="1"/>
  <c r="I1148" i="18" a="1"/>
  <c r="I1148" i="18" s="1"/>
  <c r="I1149" i="18" a="1"/>
  <c r="I1149" i="18" s="1"/>
  <c r="I1150" i="18" a="1"/>
  <c r="I1150" i="18" s="1"/>
  <c r="I1151" i="18" a="1"/>
  <c r="I1151" i="18" s="1"/>
  <c r="I1152" i="18" a="1"/>
  <c r="I1152" i="18" s="1"/>
  <c r="I1153" i="18" a="1"/>
  <c r="I1153" i="18" s="1"/>
  <c r="I1154" i="18" a="1"/>
  <c r="I1154" i="18"/>
  <c r="I1155" i="18" a="1"/>
  <c r="I1155" i="18" s="1"/>
  <c r="I1156" i="18" a="1"/>
  <c r="I1156" i="18"/>
  <c r="I1157" i="18" a="1"/>
  <c r="I1157" i="18" s="1"/>
  <c r="I1158" i="18" a="1"/>
  <c r="I1158" i="18" s="1"/>
  <c r="I1159" i="18" a="1"/>
  <c r="I1159" i="18" s="1"/>
  <c r="I1160" i="18" a="1"/>
  <c r="I1160" i="18" s="1"/>
  <c r="I1161" i="18" a="1"/>
  <c r="I1161" i="18" s="1"/>
  <c r="I1162" i="18" a="1"/>
  <c r="I1162" i="18" s="1"/>
  <c r="I1163" i="18" a="1"/>
  <c r="I1163" i="18"/>
  <c r="I1164" i="18" a="1"/>
  <c r="I1164" i="18" s="1"/>
  <c r="I1165" i="18" a="1"/>
  <c r="I1165" i="18" s="1"/>
  <c r="I1166" i="18" a="1"/>
  <c r="I1166" i="18" s="1"/>
  <c r="I1167" i="18" a="1"/>
  <c r="I1167" i="18"/>
  <c r="I1168" i="18" a="1"/>
  <c r="I1168" i="18" s="1"/>
  <c r="I1169" i="18" a="1"/>
  <c r="I1169" i="18" s="1"/>
  <c r="I1170" i="18" a="1"/>
  <c r="I1170" i="18" s="1"/>
  <c r="I1171" i="18" a="1"/>
  <c r="I1171" i="18" s="1"/>
  <c r="I1172" i="18" a="1"/>
  <c r="I1172" i="18" s="1"/>
  <c r="I1173" i="18" a="1"/>
  <c r="I1173" i="18" s="1"/>
  <c r="I1174" i="18" a="1"/>
  <c r="I1174" i="18"/>
  <c r="I1175" i="18" a="1"/>
  <c r="I1175" i="18" s="1"/>
  <c r="I1176" i="18" a="1"/>
  <c r="I1176" i="18" s="1"/>
  <c r="I1177" i="18" a="1"/>
  <c r="I1177" i="18"/>
  <c r="I1178" i="18" a="1"/>
  <c r="I1178" i="18" s="1"/>
  <c r="I1179" i="18" a="1"/>
  <c r="I1179" i="18" s="1"/>
  <c r="I1180" i="18" a="1"/>
  <c r="I1180" i="18" s="1"/>
  <c r="I1181" i="18" a="1"/>
  <c r="I1181" i="18" s="1"/>
  <c r="I1182" i="18" a="1"/>
  <c r="I1182" i="18"/>
  <c r="I1183" i="18" a="1"/>
  <c r="I1183" i="18" s="1"/>
  <c r="I1184" i="18" a="1"/>
  <c r="I1184" i="18"/>
  <c r="I1185" i="18" a="1"/>
  <c r="I1185" i="18" s="1"/>
  <c r="I1186" i="18" a="1"/>
  <c r="I1186" i="18" s="1"/>
  <c r="I1187" i="18" a="1"/>
  <c r="I1187" i="18" s="1"/>
  <c r="I1188" i="18" a="1"/>
  <c r="I1188" i="18" s="1"/>
  <c r="I1189" i="18" a="1"/>
  <c r="I1189" i="18" s="1"/>
  <c r="I1190" i="18" a="1"/>
  <c r="I1190" i="18" s="1"/>
  <c r="I1191" i="18" a="1"/>
  <c r="I1191" i="18" s="1"/>
  <c r="I1192" i="18" a="1"/>
  <c r="I1192" i="18"/>
  <c r="I1193" i="18" a="1"/>
  <c r="I1193" i="18"/>
  <c r="I1194" i="18" a="1"/>
  <c r="I1194" i="18" s="1"/>
  <c r="I1195" i="18" a="1"/>
  <c r="I1195" i="18"/>
  <c r="I1196" i="18" a="1"/>
  <c r="I1196" i="18"/>
  <c r="I1197" i="18" a="1"/>
  <c r="I1197" i="18" s="1"/>
  <c r="I1198" i="18" a="1"/>
  <c r="I1198" i="18"/>
  <c r="I1199" i="18" a="1"/>
  <c r="I1199" i="18" s="1"/>
  <c r="I1200" i="18" a="1"/>
  <c r="I1200" i="18"/>
  <c r="I1201" i="18" a="1"/>
  <c r="I1201" i="18" s="1"/>
  <c r="I1202" i="18" a="1"/>
  <c r="I1202" i="18"/>
  <c r="I1203" i="18" a="1"/>
  <c r="I1203" i="18"/>
  <c r="I1204" i="18" a="1"/>
  <c r="I1204" i="18" s="1"/>
  <c r="I1205" i="18" a="1"/>
  <c r="I1205" i="18"/>
  <c r="I1206" i="18" a="1"/>
  <c r="I1206" i="18" s="1"/>
  <c r="I1207" i="18" a="1"/>
  <c r="I1207" i="18" s="1"/>
  <c r="I1208" i="18" a="1"/>
  <c r="I1208" i="18" s="1"/>
  <c r="I1209" i="18" a="1"/>
  <c r="I1209" i="18"/>
  <c r="I1210" i="18" a="1"/>
  <c r="I1210" i="18" s="1"/>
  <c r="I1211" i="18" a="1"/>
  <c r="I1211" i="18" s="1"/>
  <c r="I1212" i="18" a="1"/>
  <c r="I1212" i="18" s="1"/>
  <c r="I1213" i="18" a="1"/>
  <c r="I1213" i="18"/>
  <c r="I1214" i="18" a="1"/>
  <c r="I1214" i="18" s="1"/>
  <c r="I1215" i="18" a="1"/>
  <c r="I1215" i="18" s="1"/>
  <c r="I1216" i="18" a="1"/>
  <c r="I1216" i="18" s="1"/>
  <c r="I1217" i="18" a="1"/>
  <c r="I1217" i="18" s="1"/>
  <c r="I1218" i="18" a="1"/>
  <c r="I1218" i="18" s="1"/>
  <c r="I1219" i="18" a="1"/>
  <c r="I1219" i="18" s="1"/>
  <c r="I1220" i="18" a="1"/>
  <c r="I1220" i="18"/>
  <c r="I1221" i="18" a="1"/>
  <c r="I1221" i="18"/>
  <c r="I1222" i="18" a="1"/>
  <c r="I1222" i="18" s="1"/>
  <c r="I1223" i="18" a="1"/>
  <c r="I1223" i="18"/>
  <c r="I1224" i="18" a="1"/>
  <c r="I1224" i="18" s="1"/>
  <c r="I1225" i="18" a="1"/>
  <c r="I1225" i="18" s="1"/>
  <c r="I1226" i="18" a="1"/>
  <c r="I1226" i="18" s="1"/>
  <c r="I1227" i="18" a="1"/>
  <c r="I1227" i="18" s="1"/>
  <c r="I1228" i="18" a="1"/>
  <c r="I1228" i="18" s="1"/>
  <c r="I1229" i="18" a="1"/>
  <c r="I1229" i="18" s="1"/>
  <c r="I1230" i="18" a="1"/>
  <c r="I1230" i="18" s="1"/>
  <c r="I1231" i="18" a="1"/>
  <c r="I1231" i="18" s="1"/>
  <c r="I1232" i="18" a="1"/>
  <c r="I1232" i="18" s="1"/>
  <c r="I1233" i="18" a="1"/>
  <c r="I1233" i="18"/>
  <c r="I1234" i="18" a="1"/>
  <c r="I1234" i="18" s="1"/>
  <c r="I1235" i="18" a="1"/>
  <c r="I1235" i="18" s="1"/>
  <c r="I1236" i="18" a="1"/>
  <c r="I1236" i="18" s="1"/>
  <c r="I1237" i="18" a="1"/>
  <c r="I1237" i="18"/>
  <c r="I1238" i="18" a="1"/>
  <c r="I1238" i="18"/>
  <c r="I1239" i="18" a="1"/>
  <c r="I1239" i="18" s="1"/>
  <c r="I1240" i="18" a="1"/>
  <c r="I1240" i="18" s="1"/>
  <c r="I1241" i="18" a="1"/>
  <c r="I1241" i="18"/>
  <c r="I1242" i="18" a="1"/>
  <c r="I1242" i="18"/>
  <c r="I1243" i="18" a="1"/>
  <c r="I1243" i="18" s="1"/>
  <c r="I1244" i="18" a="1"/>
  <c r="I1244" i="18"/>
  <c r="I1245" i="18" a="1"/>
  <c r="I1245" i="18" s="1"/>
  <c r="I1246" i="18" a="1"/>
  <c r="I1246" i="18" s="1"/>
  <c r="I1247" i="18" a="1"/>
  <c r="I1247" i="18" s="1"/>
  <c r="I1248" i="18" a="1"/>
  <c r="I1248" i="18" s="1"/>
  <c r="I1249" i="18" a="1"/>
  <c r="I1249" i="18" s="1"/>
  <c r="I1250" i="18" a="1"/>
  <c r="I1250" i="18" s="1"/>
  <c r="I1251" i="18" a="1"/>
  <c r="I1251" i="18"/>
  <c r="I1252" i="18" a="1"/>
  <c r="I1252" i="18"/>
  <c r="I1253" i="18" a="1"/>
  <c r="I1253" i="18" s="1"/>
  <c r="I1254" i="18" a="1"/>
  <c r="I1254" i="18" s="1"/>
  <c r="I1255" i="18" a="1"/>
  <c r="I1255" i="18"/>
  <c r="I1256" i="18" a="1"/>
  <c r="I1256" i="18" s="1"/>
  <c r="I1257" i="18" a="1"/>
  <c r="I1257" i="18" s="1"/>
  <c r="I1258" i="18" a="1"/>
  <c r="I1258" i="18"/>
  <c r="I1259" i="18" a="1"/>
  <c r="I1259" i="18" s="1"/>
  <c r="I1260" i="18" a="1"/>
  <c r="I1260" i="18" s="1"/>
  <c r="I1261" i="18" a="1"/>
  <c r="I1261" i="18"/>
  <c r="I1262" i="18" a="1"/>
  <c r="I1262" i="18" s="1"/>
  <c r="I1263" i="18" a="1"/>
  <c r="I1263" i="18"/>
  <c r="I1264" i="18" a="1"/>
  <c r="I1264" i="18" s="1"/>
  <c r="I1265" i="18" a="1"/>
  <c r="I1265" i="18" s="1"/>
  <c r="I1266" i="18" a="1"/>
  <c r="I1266" i="18" s="1"/>
  <c r="I1267" i="18" a="1"/>
  <c r="I1267" i="18" s="1"/>
  <c r="I1268" i="18" a="1"/>
  <c r="I1268" i="18" s="1"/>
  <c r="I1269" i="18" a="1"/>
  <c r="I1269" i="18" s="1"/>
  <c r="I1270" i="18" a="1"/>
  <c r="I1270" i="18" s="1"/>
  <c r="I1271" i="18" a="1"/>
  <c r="I1271" i="18" s="1"/>
  <c r="I1272" i="18" a="1"/>
  <c r="I1272" i="18" s="1"/>
  <c r="I1273" i="18" a="1"/>
  <c r="I1273" i="18" s="1"/>
  <c r="I1274" i="18" a="1"/>
  <c r="I1274" i="18" s="1"/>
  <c r="I1275" i="18" a="1"/>
  <c r="I1275" i="18" s="1"/>
  <c r="I1276" i="18" a="1"/>
  <c r="I1276" i="18" s="1"/>
  <c r="I1277" i="18" a="1"/>
  <c r="I1277" i="18" s="1"/>
  <c r="I1278" i="18" a="1"/>
  <c r="I1278" i="18" s="1"/>
  <c r="I1279" i="18" a="1"/>
  <c r="I1279" i="18" s="1"/>
  <c r="I1280" i="18" a="1"/>
  <c r="I1280" i="18"/>
  <c r="I1281" i="18" a="1"/>
  <c r="I1281" i="18" s="1"/>
  <c r="I1282" i="18" a="1"/>
  <c r="I1282" i="18"/>
  <c r="I1283" i="18" a="1"/>
  <c r="I1283" i="18" s="1"/>
  <c r="I1284" i="18" a="1"/>
  <c r="I1284" i="18" s="1"/>
  <c r="I1285" i="18" a="1"/>
  <c r="I1285" i="18" s="1"/>
  <c r="I1286" i="18" a="1"/>
  <c r="I1286" i="18" s="1"/>
  <c r="I1287" i="18" a="1"/>
  <c r="I1287" i="18"/>
  <c r="I1288" i="18" a="1"/>
  <c r="I1288" i="18" s="1"/>
  <c r="I1289" i="18" a="1"/>
  <c r="I1289" i="18"/>
  <c r="I1290" i="18" a="1"/>
  <c r="I1290" i="18" s="1"/>
  <c r="I1291" i="18" a="1"/>
  <c r="I1291" i="18"/>
  <c r="I1292" i="18" a="1"/>
  <c r="I1292" i="18" s="1"/>
  <c r="I1293" i="18" a="1"/>
  <c r="I1293" i="18" s="1"/>
  <c r="I1294" i="18" a="1"/>
  <c r="I1294" i="18" s="1"/>
  <c r="I1295" i="18" a="1"/>
  <c r="I1295" i="18" s="1"/>
  <c r="I1296" i="18" a="1"/>
  <c r="I1296" i="18" s="1"/>
  <c r="I1297" i="18" a="1"/>
  <c r="I1297" i="18" s="1"/>
  <c r="I1298" i="18" a="1"/>
  <c r="I1298" i="18" s="1"/>
  <c r="I1299" i="18" a="1"/>
  <c r="I1299" i="18" s="1"/>
  <c r="I1300" i="18" a="1"/>
  <c r="I1300" i="18"/>
  <c r="I1301" i="18" a="1"/>
  <c r="I1301" i="18"/>
  <c r="I1302" i="18" a="1"/>
  <c r="I1302" i="18" s="1"/>
  <c r="I1303" i="18" a="1"/>
  <c r="I1303" i="18"/>
  <c r="I1304" i="18" a="1"/>
  <c r="I1304" i="18" s="1"/>
  <c r="I1305" i="18" a="1"/>
  <c r="I1305" i="18"/>
  <c r="I1306" i="18" a="1"/>
  <c r="I1306" i="18" s="1"/>
  <c r="I1307" i="18" a="1"/>
  <c r="I1307" i="18" s="1"/>
  <c r="I1308" i="18" a="1"/>
  <c r="I1308" i="18" s="1"/>
  <c r="I1309" i="18" a="1"/>
  <c r="I1309" i="18" s="1"/>
  <c r="I1310" i="18" a="1"/>
  <c r="I1310" i="18" s="1"/>
  <c r="I1311" i="18" a="1"/>
  <c r="I1311" i="18" s="1"/>
  <c r="I1312" i="18" a="1"/>
  <c r="I1312" i="18" s="1"/>
  <c r="I1313" i="18" a="1"/>
  <c r="I1313" i="18" s="1"/>
  <c r="I1314" i="18" a="1"/>
  <c r="I1314" i="18"/>
  <c r="I1315" i="18" a="1"/>
  <c r="I1315" i="18" s="1"/>
  <c r="I1316" i="18" a="1"/>
  <c r="I1316" i="18" s="1"/>
  <c r="I1317" i="18" a="1"/>
  <c r="I1317" i="18" s="1"/>
  <c r="I1318" i="18" a="1"/>
  <c r="I1318" i="18" s="1"/>
  <c r="I1319" i="18" a="1"/>
  <c r="I1319" i="18"/>
  <c r="I1320" i="18" a="1"/>
  <c r="I1320" i="18" s="1"/>
  <c r="I1321" i="18" a="1"/>
  <c r="I1321" i="18" s="1"/>
  <c r="I1322" i="18" a="1"/>
  <c r="I1322" i="18" s="1"/>
  <c r="I1323" i="18" a="1"/>
  <c r="I1323" i="18" s="1"/>
  <c r="I1324" i="18" a="1"/>
  <c r="I1324" i="18" s="1"/>
  <c r="I1325" i="18" a="1"/>
  <c r="I1325" i="18" s="1"/>
  <c r="I1326" i="18" a="1"/>
  <c r="I1326" i="18"/>
  <c r="I1327" i="18" a="1"/>
  <c r="I1327" i="18" s="1"/>
  <c r="I1328" i="18" a="1"/>
  <c r="I1328" i="18" s="1"/>
  <c r="I1329" i="18" a="1"/>
  <c r="I1329" i="18"/>
  <c r="I1330" i="18" a="1"/>
  <c r="I1330" i="18" s="1"/>
  <c r="I1331" i="18" a="1"/>
  <c r="I1331" i="18" s="1"/>
  <c r="I1332" i="18" a="1"/>
  <c r="I1332" i="18"/>
  <c r="I1333" i="18" a="1"/>
  <c r="I1333" i="18" s="1"/>
  <c r="I1334" i="18" a="1"/>
  <c r="I1334" i="18" s="1"/>
  <c r="I1335" i="18" a="1"/>
  <c r="I1335" i="18"/>
  <c r="I1336" i="18" a="1"/>
  <c r="I1336" i="18"/>
  <c r="I1337" i="18" a="1"/>
  <c r="I1337" i="18" s="1"/>
  <c r="I1338" i="18" a="1"/>
  <c r="I1338" i="18"/>
  <c r="I1339" i="18" a="1"/>
  <c r="I1339" i="18" s="1"/>
  <c r="I1340" i="18" a="1"/>
  <c r="I1340" i="18"/>
  <c r="I1341" i="18" a="1"/>
  <c r="I1341" i="18" s="1"/>
  <c r="I1342" i="18" a="1"/>
  <c r="I1342" i="18"/>
  <c r="I1343" i="18" a="1"/>
  <c r="I1343" i="18"/>
  <c r="I1344" i="18" a="1"/>
  <c r="I1344" i="18" s="1"/>
  <c r="I1345" i="18" a="1"/>
  <c r="I1345" i="18" s="1"/>
  <c r="I1346" i="18" a="1"/>
  <c r="I1346" i="18"/>
  <c r="I1347" i="18" a="1"/>
  <c r="I1347" i="18"/>
  <c r="I1348" i="18" a="1"/>
  <c r="I1348" i="18" s="1"/>
  <c r="I1349" i="18" a="1"/>
  <c r="I1349" i="18" s="1"/>
  <c r="I1350" i="18" a="1"/>
  <c r="I1350" i="18" s="1"/>
  <c r="I1351" i="18" a="1"/>
  <c r="I1351" i="18" s="1"/>
  <c r="I1352" i="18" a="1"/>
  <c r="I1352" i="18" s="1"/>
  <c r="I1353" i="18" a="1"/>
  <c r="I1353" i="18" s="1"/>
  <c r="I1354" i="18" a="1"/>
  <c r="I1354" i="18" s="1"/>
  <c r="I1355" i="18" a="1"/>
  <c r="I1355" i="18" s="1"/>
  <c r="I1356" i="18" a="1"/>
  <c r="I1356" i="18" s="1"/>
  <c r="I1357" i="18" a="1"/>
  <c r="I1357" i="18" s="1"/>
  <c r="I1358" i="18" a="1"/>
  <c r="I1358" i="18" s="1"/>
  <c r="I1359" i="18" a="1"/>
  <c r="I1359" i="18" s="1"/>
  <c r="I1360" i="18" a="1"/>
  <c r="I1360" i="18" s="1"/>
  <c r="I1361" i="18" a="1"/>
  <c r="I1361" i="18" s="1"/>
  <c r="I1362" i="18" a="1"/>
  <c r="I1362" i="18" s="1"/>
  <c r="I1363" i="18" a="1"/>
  <c r="I1363" i="18" s="1"/>
  <c r="I1364" i="18" a="1"/>
  <c r="I1364" i="18" s="1"/>
  <c r="I1365" i="18" a="1"/>
  <c r="I1365" i="18" s="1"/>
  <c r="I1366" i="18" a="1"/>
  <c r="I1366" i="18" s="1"/>
  <c r="I1367" i="18" a="1"/>
  <c r="I1367" i="18" s="1"/>
  <c r="I1368" i="18" a="1"/>
  <c r="I1368" i="18"/>
  <c r="I1369" i="18" a="1"/>
  <c r="I1369" i="18" s="1"/>
  <c r="I1370" i="18" a="1"/>
  <c r="I1370" i="18" s="1"/>
  <c r="I1371" i="18" a="1"/>
  <c r="I1371" i="18"/>
  <c r="I1372" i="18" a="1"/>
  <c r="I1372" i="18" s="1"/>
  <c r="I1373" i="18" a="1"/>
  <c r="I1373" i="18"/>
  <c r="I1374" i="18" a="1"/>
  <c r="I1374" i="18" s="1"/>
  <c r="I1375" i="18" a="1"/>
  <c r="I1375" i="18" s="1"/>
  <c r="I1376" i="18" a="1"/>
  <c r="I1376" i="18" s="1"/>
  <c r="I1377" i="18" a="1"/>
  <c r="I1377" i="18" s="1"/>
  <c r="I1378" i="18" a="1"/>
  <c r="I1378" i="18"/>
  <c r="I1379" i="18" a="1"/>
  <c r="I1379" i="18" s="1"/>
  <c r="I1380" i="18" a="1"/>
  <c r="I1380" i="18"/>
  <c r="I1381" i="18" a="1"/>
  <c r="I1381" i="18" s="1"/>
  <c r="I1382" i="18" a="1"/>
  <c r="I1382" i="18" s="1"/>
  <c r="I1383" i="18" a="1"/>
  <c r="I1383" i="18" s="1"/>
  <c r="I1384" i="18" a="1"/>
  <c r="I1384" i="18" s="1"/>
  <c r="I1385" i="18" a="1"/>
  <c r="I1385" i="18" s="1"/>
  <c r="I1386" i="18" a="1"/>
  <c r="I1386" i="18" s="1"/>
  <c r="I1387" i="18" a="1"/>
  <c r="I1387" i="18"/>
  <c r="I1388" i="18" a="1"/>
  <c r="I1388" i="18" s="1"/>
  <c r="I1389" i="18" a="1"/>
  <c r="I1389" i="18" s="1"/>
  <c r="I1390" i="18" a="1"/>
  <c r="I1390" i="18" s="1"/>
  <c r="I1391" i="18" a="1"/>
  <c r="I1391" i="18" s="1"/>
  <c r="I1392" i="18" a="1"/>
  <c r="I1392" i="18"/>
  <c r="I1393" i="18" a="1"/>
  <c r="I1393" i="18" s="1"/>
  <c r="I1394" i="18" a="1"/>
  <c r="I1394" i="18" s="1"/>
  <c r="I1395" i="18" a="1"/>
  <c r="I1395" i="18"/>
  <c r="I1396" i="18" a="1"/>
  <c r="I1396" i="18" s="1"/>
  <c r="I1397" i="18" a="1"/>
  <c r="I1397" i="18" s="1"/>
  <c r="I1398" i="18" a="1"/>
  <c r="I1398" i="18" s="1"/>
  <c r="I1399" i="18" a="1"/>
  <c r="I1399" i="18"/>
  <c r="I1400" i="18" a="1"/>
  <c r="I1400" i="18" s="1"/>
  <c r="I1401" i="18" a="1"/>
  <c r="I1401" i="18" s="1"/>
  <c r="I1402" i="18" a="1"/>
  <c r="I1402" i="18" s="1"/>
  <c r="I1403" i="18" a="1"/>
  <c r="I1403" i="18"/>
  <c r="I1404" i="18" a="1"/>
  <c r="I1404" i="18" s="1"/>
  <c r="I1405" i="18" a="1"/>
  <c r="I1405" i="18"/>
  <c r="I1406" i="18" a="1"/>
  <c r="I1406" i="18"/>
  <c r="I1407" i="18" a="1"/>
  <c r="I1407" i="18" s="1"/>
  <c r="I1408" i="18" a="1"/>
  <c r="I1408" i="18" s="1"/>
  <c r="I1409" i="18" a="1"/>
  <c r="I1409" i="18" s="1"/>
  <c r="I1410" i="18" a="1"/>
  <c r="I1410" i="18" s="1"/>
  <c r="I1411" i="18" a="1"/>
  <c r="I1411" i="18" s="1"/>
  <c r="I1412" i="18" a="1"/>
  <c r="I1412" i="18"/>
  <c r="I1413" i="18" a="1"/>
  <c r="I1413" i="18" s="1"/>
  <c r="I1414" i="18" a="1"/>
  <c r="I1414" i="18" s="1"/>
  <c r="I1415" i="18" a="1"/>
  <c r="I1415" i="18" s="1"/>
  <c r="I1416" i="18" a="1"/>
  <c r="I1416" i="18" s="1"/>
  <c r="I1417" i="18" a="1"/>
  <c r="I1417" i="18" s="1"/>
  <c r="I1418" i="18" a="1"/>
  <c r="I1418" i="18" s="1"/>
  <c r="I1419" i="18" a="1"/>
  <c r="I1419" i="18" s="1"/>
  <c r="I1420" i="18" a="1"/>
  <c r="I1420" i="18"/>
  <c r="I1421" i="18" a="1"/>
  <c r="I1421" i="18" s="1"/>
  <c r="I1422" i="18" a="1"/>
  <c r="I1422" i="18"/>
  <c r="I1423" i="18" a="1"/>
  <c r="I1423" i="18" s="1"/>
  <c r="I1424" i="18" a="1"/>
  <c r="I1424" i="18" s="1"/>
  <c r="I1425" i="18" a="1"/>
  <c r="I1425" i="18" s="1"/>
  <c r="I1426" i="18" a="1"/>
  <c r="I1426" i="18" s="1"/>
  <c r="I1427" i="18" a="1"/>
  <c r="I1427" i="18" s="1"/>
  <c r="I1428" i="18" a="1"/>
  <c r="I1428" i="18" s="1"/>
  <c r="I1429" i="18" a="1"/>
  <c r="I1429" i="18" s="1"/>
  <c r="I1430" i="18" a="1"/>
  <c r="I1430" i="18" s="1"/>
  <c r="I1431" i="18" a="1"/>
  <c r="I1431" i="18"/>
  <c r="I1432" i="18" a="1"/>
  <c r="I1432" i="18" s="1"/>
  <c r="I1433" i="18" a="1"/>
  <c r="I1433" i="18" s="1"/>
  <c r="I1434" i="18" a="1"/>
  <c r="I1434" i="18"/>
  <c r="I1435" i="18" a="1"/>
  <c r="I1435" i="18" s="1"/>
  <c r="I1436" i="18" a="1"/>
  <c r="I1436" i="18" s="1"/>
  <c r="I1437" i="18" a="1"/>
  <c r="I1437" i="18" s="1"/>
  <c r="I1438" i="18" a="1"/>
  <c r="I1438" i="18" s="1"/>
  <c r="I1439" i="18" a="1"/>
  <c r="I1439" i="18" s="1"/>
  <c r="I1440" i="18" a="1"/>
  <c r="I1440" i="18" s="1"/>
  <c r="I1441" i="18" a="1"/>
  <c r="I1441" i="18"/>
  <c r="I1442" i="18" a="1"/>
  <c r="I1442" i="18" s="1"/>
  <c r="I1443" i="18" a="1"/>
  <c r="I1443" i="18" s="1"/>
  <c r="I1444" i="18" a="1"/>
  <c r="I1444" i="18"/>
  <c r="I1445" i="18" a="1"/>
  <c r="I1445" i="18" s="1"/>
  <c r="I1446" i="18" a="1"/>
  <c r="I1446" i="18" s="1"/>
  <c r="I1447" i="18" a="1"/>
  <c r="I1447" i="18" s="1"/>
  <c r="I1448" i="18" a="1"/>
  <c r="I1448" i="18"/>
  <c r="I1449" i="18" a="1"/>
  <c r="I1449" i="18" s="1"/>
  <c r="I1450" i="18" a="1"/>
  <c r="I1450" i="18" s="1"/>
  <c r="I1451" i="18" a="1"/>
  <c r="I1451" i="18" s="1"/>
  <c r="I1452" i="18" a="1"/>
  <c r="I1452" i="18"/>
  <c r="I1453" i="18" a="1"/>
  <c r="I1453" i="18" s="1"/>
  <c r="I1454" i="18" a="1"/>
  <c r="I1454" i="18" s="1"/>
  <c r="I1455" i="18" a="1"/>
  <c r="I1455" i="18" s="1"/>
  <c r="I1456" i="18" a="1"/>
  <c r="I1456" i="18" s="1"/>
  <c r="I1457" i="18" a="1"/>
  <c r="I1457" i="18" s="1"/>
  <c r="I1458" i="18" a="1"/>
  <c r="I1458" i="18" s="1"/>
  <c r="I1459" i="18" a="1"/>
  <c r="I1459" i="18" s="1"/>
  <c r="I1460" i="18" a="1"/>
  <c r="I1460" i="18" s="1"/>
  <c r="I1461" i="18" a="1"/>
  <c r="I1461" i="18"/>
  <c r="I1462" i="18" a="1"/>
  <c r="I1462" i="18"/>
  <c r="I1463" i="18" a="1"/>
  <c r="I1463" i="18" s="1"/>
  <c r="I1464" i="18" a="1"/>
  <c r="I1464" i="18" s="1"/>
  <c r="I1465" i="18" a="1"/>
  <c r="I1465" i="18" s="1"/>
  <c r="I1466" i="18" a="1"/>
  <c r="I1466" i="18" s="1"/>
  <c r="I1467" i="18" a="1"/>
  <c r="I1467" i="18" s="1"/>
  <c r="I1468" i="18" a="1"/>
  <c r="I1468" i="18" s="1"/>
  <c r="I1469" i="18" a="1"/>
  <c r="I1469" i="18"/>
  <c r="I1470" i="18" a="1"/>
  <c r="I1470" i="18" s="1"/>
  <c r="I1471" i="18" a="1"/>
  <c r="I1471" i="18" s="1"/>
  <c r="I1472" i="18" a="1"/>
  <c r="I1472" i="18"/>
  <c r="I1473" i="18" a="1"/>
  <c r="I1473" i="18" s="1"/>
  <c r="I1474" i="18" a="1"/>
  <c r="I1474" i="18" s="1"/>
  <c r="I1475" i="18" a="1"/>
  <c r="I1475" i="18"/>
  <c r="I1476" i="18" a="1"/>
  <c r="I1476" i="18" s="1"/>
  <c r="I1477" i="18" a="1"/>
  <c r="I1477" i="18" s="1"/>
  <c r="I1478" i="18" a="1"/>
  <c r="I1478" i="18"/>
  <c r="I1479" i="18" a="1"/>
  <c r="I1479" i="18"/>
  <c r="I1480" i="18" a="1"/>
  <c r="I1480" i="18" s="1"/>
  <c r="I1481" i="18" a="1"/>
  <c r="I1481" i="18" s="1"/>
  <c r="I1482" i="18" a="1"/>
  <c r="I1482" i="18"/>
  <c r="I1483" i="18" a="1"/>
  <c r="I1483" i="18"/>
  <c r="I1484" i="18" a="1"/>
  <c r="I1484" i="18" s="1"/>
  <c r="I1485" i="18" a="1"/>
  <c r="I1485" i="18" s="1"/>
  <c r="I1486" i="18" a="1"/>
  <c r="I1486" i="18"/>
  <c r="I1487" i="18" a="1"/>
  <c r="I1487" i="18"/>
  <c r="I1488" i="18" a="1"/>
  <c r="I1488" i="18" s="1"/>
  <c r="I1489" i="18" a="1"/>
  <c r="I1489" i="18"/>
  <c r="I1490" i="18" a="1"/>
  <c r="I1490" i="18"/>
  <c r="I1491" i="18" a="1"/>
  <c r="I1491" i="18" s="1"/>
  <c r="I1492" i="18" a="1"/>
  <c r="I1492" i="18" s="1"/>
  <c r="I1493" i="18" a="1"/>
  <c r="I1493" i="18"/>
  <c r="I1494" i="18" a="1"/>
  <c r="I1494" i="18" s="1"/>
  <c r="I1495" i="18" a="1"/>
  <c r="I1495" i="18" s="1"/>
  <c r="I1496" i="18" a="1"/>
  <c r="I1496" i="18"/>
  <c r="I1497" i="18" a="1"/>
  <c r="I1497" i="18" s="1"/>
  <c r="I1498" i="18" a="1"/>
  <c r="I1498" i="18" s="1"/>
  <c r="I1499" i="18" a="1"/>
  <c r="I1499" i="18" s="1"/>
  <c r="I1500" i="18" a="1"/>
  <c r="I1500" i="18" s="1"/>
  <c r="I1501" i="18" a="1"/>
  <c r="I1501" i="18"/>
  <c r="I1502" i="18" a="1"/>
  <c r="I1502" i="18" s="1"/>
  <c r="I1503" i="18" a="1"/>
  <c r="I1503" i="18"/>
  <c r="I1504" i="18" a="1"/>
  <c r="I1504" i="18" s="1"/>
  <c r="I1505" i="18" a="1"/>
  <c r="I1505" i="18" s="1"/>
  <c r="I1506" i="18" a="1"/>
  <c r="I1506" i="18" s="1"/>
  <c r="I1507" i="18" a="1"/>
  <c r="I1507" i="18" s="1"/>
  <c r="I1508" i="18" a="1"/>
  <c r="I1508" i="18" s="1"/>
  <c r="I1509" i="18" a="1"/>
  <c r="I1509" i="18" s="1"/>
  <c r="I1510" i="18" a="1"/>
  <c r="I1510" i="18"/>
  <c r="I1511" i="18" a="1"/>
  <c r="I1511" i="18" s="1"/>
  <c r="I1512" i="18" a="1"/>
  <c r="I1512" i="18" s="1"/>
  <c r="I1513" i="18" a="1"/>
  <c r="I1513" i="18"/>
  <c r="I1514" i="18" a="1"/>
  <c r="I1514" i="18" s="1"/>
  <c r="I1515" i="18" a="1"/>
  <c r="I1515" i="18" s="1"/>
  <c r="I1516" i="18" a="1"/>
  <c r="I1516" i="18" s="1"/>
  <c r="I1517" i="18" a="1"/>
  <c r="I1517" i="18" s="1"/>
  <c r="I1518" i="18" a="1"/>
  <c r="I1518" i="18"/>
  <c r="I1519" i="18" a="1"/>
  <c r="I1519" i="18" s="1"/>
  <c r="I1520" i="18" a="1"/>
  <c r="I1520" i="18" s="1"/>
  <c r="I1521" i="18" a="1"/>
  <c r="I1521" i="18" s="1"/>
  <c r="I1522" i="18" a="1"/>
  <c r="I1522" i="18" s="1"/>
  <c r="I1523" i="18" a="1"/>
  <c r="I1523" i="18" s="1"/>
  <c r="I1524" i="18" a="1"/>
  <c r="I1524" i="18" s="1"/>
  <c r="I1525" i="18" a="1"/>
  <c r="I1525" i="18" s="1"/>
  <c r="I1526" i="18" a="1"/>
  <c r="I1526" i="18" s="1"/>
  <c r="I1527" i="18" a="1"/>
  <c r="I1527" i="18" s="1"/>
  <c r="I1528" i="18" a="1"/>
  <c r="I1528" i="18" s="1"/>
  <c r="I1529" i="18" a="1"/>
  <c r="I1529" i="18" s="1"/>
  <c r="I1530" i="18" a="1"/>
  <c r="I1530" i="18" s="1"/>
  <c r="I1531" i="18" a="1"/>
  <c r="I1531" i="18"/>
  <c r="I1532" i="18" a="1"/>
  <c r="I1532" i="18" s="1"/>
  <c r="I1533" i="18" a="1"/>
  <c r="I1533" i="18" s="1"/>
  <c r="I1534" i="18" a="1"/>
  <c r="I1534" i="18" s="1"/>
  <c r="I1535" i="18" a="1"/>
  <c r="I1535" i="18" s="1"/>
  <c r="I1536" i="18" a="1"/>
  <c r="I1536" i="18"/>
  <c r="I1537" i="18" a="1"/>
  <c r="I1537" i="18" s="1"/>
  <c r="I1538" i="18" a="1"/>
  <c r="I1538" i="18" s="1"/>
  <c r="I1539" i="18" a="1"/>
  <c r="I1539" i="18"/>
  <c r="I1540" i="18" a="1"/>
  <c r="I1540" i="18" s="1"/>
  <c r="I1541" i="18" a="1"/>
  <c r="I1541" i="18" s="1"/>
  <c r="I1542" i="18" a="1"/>
  <c r="I1542" i="18"/>
  <c r="I1543" i="18" a="1"/>
  <c r="I1543" i="18"/>
  <c r="I1544" i="18" a="1"/>
  <c r="I1544" i="18" s="1"/>
  <c r="I1545" i="18" a="1"/>
  <c r="I1545" i="18"/>
  <c r="I1546" i="18" a="1"/>
  <c r="I1546" i="18" s="1"/>
  <c r="I1547" i="18" a="1"/>
  <c r="I1547" i="18" s="1"/>
  <c r="I1548" i="18" a="1"/>
  <c r="I1548" i="18" s="1"/>
  <c r="I1549" i="18" a="1"/>
  <c r="I1549" i="18" s="1"/>
  <c r="I1550" i="18" a="1"/>
  <c r="I1550" i="18"/>
  <c r="I1551" i="18" a="1"/>
  <c r="I1551" i="18" s="1"/>
  <c r="I1552" i="18" a="1"/>
  <c r="I1552" i="18" s="1"/>
  <c r="I1553" i="18" a="1"/>
  <c r="I1553" i="18"/>
  <c r="I1554" i="18" a="1"/>
  <c r="I1554" i="18" s="1"/>
  <c r="I1555" i="18" a="1"/>
  <c r="I1555" i="18" s="1"/>
  <c r="I1556" i="18" a="1"/>
  <c r="I1556" i="18" s="1"/>
  <c r="I1557" i="18" a="1"/>
  <c r="I1557" i="18" s="1"/>
  <c r="I1558" i="18" a="1"/>
  <c r="I1558" i="18" s="1"/>
  <c r="I1559" i="18" a="1"/>
  <c r="I1559" i="18"/>
  <c r="I1560" i="18" a="1"/>
  <c r="I1560" i="18"/>
  <c r="I1561" i="18" a="1"/>
  <c r="I1561" i="18" s="1"/>
  <c r="I1562" i="18" a="1"/>
  <c r="I1562" i="18" s="1"/>
  <c r="I1563" i="18" a="1"/>
  <c r="I1563" i="18" s="1"/>
  <c r="I1564" i="18" a="1"/>
  <c r="I1564" i="18" s="1"/>
  <c r="I1565" i="18" a="1"/>
  <c r="I1565" i="18" s="1"/>
  <c r="I1566" i="18" a="1"/>
  <c r="I1566" i="18" s="1"/>
  <c r="I1567" i="18" a="1"/>
  <c r="I1567" i="18"/>
  <c r="I1568" i="18" a="1"/>
  <c r="I1568" i="18" s="1"/>
  <c r="I1569" i="18" a="1"/>
  <c r="I1569" i="18"/>
  <c r="I1570" i="18" a="1"/>
  <c r="I1570" i="18"/>
  <c r="I1571" i="18" a="1"/>
  <c r="I1571" i="18" s="1"/>
  <c r="I1572" i="18" a="1"/>
  <c r="I1572" i="18" s="1"/>
  <c r="I1573" i="18" a="1"/>
  <c r="I1573" i="18" s="1"/>
  <c r="I1574" i="18" a="1"/>
  <c r="I1574" i="18" s="1"/>
  <c r="I1575" i="18" a="1"/>
  <c r="I1575" i="18" s="1"/>
  <c r="I1576" i="18" a="1"/>
  <c r="I1576" i="18"/>
  <c r="I1577" i="18" a="1"/>
  <c r="I1577" i="18"/>
  <c r="I1578" i="18" a="1"/>
  <c r="I1578" i="18" s="1"/>
  <c r="I1579" i="18" a="1"/>
  <c r="I1579" i="18" s="1"/>
  <c r="I1580" i="18" a="1"/>
  <c r="I1580" i="18"/>
  <c r="I1581" i="18" a="1"/>
  <c r="I1581" i="18" s="1"/>
  <c r="I1582" i="18" a="1"/>
  <c r="I1582" i="18" s="1"/>
  <c r="I1583" i="18" a="1"/>
  <c r="I1583" i="18"/>
  <c r="I1584" i="18" a="1"/>
  <c r="I1584" i="18"/>
  <c r="I1585" i="18" a="1"/>
  <c r="I1585" i="18"/>
  <c r="I1586" i="18" a="1"/>
  <c r="I1586" i="18" s="1"/>
  <c r="I1587" i="18" a="1"/>
  <c r="I1587" i="18" s="1"/>
  <c r="I1588" i="18" a="1"/>
  <c r="I1588" i="18"/>
  <c r="I1589" i="18" a="1"/>
  <c r="I1589" i="18" s="1"/>
  <c r="I1590" i="18" a="1"/>
  <c r="I1590" i="18" s="1"/>
  <c r="I1591" i="18" a="1"/>
  <c r="I1591" i="18" s="1"/>
  <c r="I1592" i="18" a="1"/>
  <c r="I1592" i="18"/>
  <c r="I1593" i="18" a="1"/>
  <c r="I1593" i="18" s="1"/>
  <c r="I1594" i="18" a="1"/>
  <c r="I1594" i="18"/>
  <c r="I1595" i="18" a="1"/>
  <c r="I1595" i="18" s="1"/>
  <c r="I1596" i="18" a="1"/>
  <c r="I1596" i="18" s="1"/>
  <c r="I1597" i="18" a="1"/>
  <c r="I1597" i="18" s="1"/>
  <c r="I1598" i="18" a="1"/>
  <c r="I1598" i="18" s="1"/>
  <c r="I1599" i="18" a="1"/>
  <c r="I1599" i="18"/>
  <c r="I1600" i="18" a="1"/>
  <c r="I1600" i="18" s="1"/>
  <c r="I1601" i="18" a="1"/>
  <c r="I1601" i="18" s="1"/>
  <c r="I1602" i="18" a="1"/>
  <c r="I1602" i="18"/>
  <c r="I1603" i="18" a="1"/>
  <c r="I1603" i="18" s="1"/>
  <c r="I1604" i="18" a="1"/>
  <c r="I1604" i="18" s="1"/>
  <c r="I1605" i="18" a="1"/>
  <c r="I1605" i="18" s="1"/>
  <c r="I1606" i="18" a="1"/>
  <c r="I1606" i="18" s="1"/>
  <c r="I1607" i="18" a="1"/>
  <c r="I1607" i="18" s="1"/>
  <c r="I1608" i="18" a="1"/>
  <c r="I1608" i="18" s="1"/>
  <c r="I1609" i="18" a="1"/>
  <c r="I1609" i="18"/>
  <c r="I1610" i="18" a="1"/>
  <c r="I1610" i="18" s="1"/>
  <c r="I1611" i="18" a="1"/>
  <c r="I1611" i="18" s="1"/>
  <c r="I1612" i="18" a="1"/>
  <c r="I1612" i="18" s="1"/>
  <c r="I1613" i="18" a="1"/>
  <c r="I1613" i="18" s="1"/>
  <c r="I1614" i="18" a="1"/>
  <c r="I1614" i="18" s="1"/>
  <c r="I1615" i="18" a="1"/>
  <c r="I1615" i="18" s="1"/>
  <c r="I1616" i="18" a="1"/>
  <c r="I1616" i="18" s="1"/>
  <c r="I1617" i="18" a="1"/>
  <c r="I1617" i="18" s="1"/>
  <c r="I1618" i="18" a="1"/>
  <c r="I1618" i="18" s="1"/>
  <c r="I1619" i="18" a="1"/>
  <c r="I1619" i="18" s="1"/>
  <c r="I1620" i="18" a="1"/>
  <c r="I1620" i="18" s="1"/>
  <c r="I1621" i="18" a="1"/>
  <c r="I1621" i="18" s="1"/>
  <c r="I1622" i="18" a="1"/>
  <c r="I1622" i="18"/>
  <c r="I1623" i="18" a="1"/>
  <c r="I1623" i="18" s="1"/>
  <c r="I1624" i="18" a="1"/>
  <c r="I1624" i="18" s="1"/>
  <c r="I1625" i="18" a="1"/>
  <c r="I1625" i="18"/>
  <c r="I1626" i="18" a="1"/>
  <c r="I1626" i="18" s="1"/>
  <c r="I1627" i="18" a="1"/>
  <c r="I1627" i="18" s="1"/>
  <c r="I1628" i="18" a="1"/>
  <c r="I1628" i="18" s="1"/>
  <c r="I1629" i="18" a="1"/>
  <c r="I1629" i="18"/>
  <c r="I1630" i="18" a="1"/>
  <c r="I1630" i="18" s="1"/>
  <c r="I1631" i="18" a="1"/>
  <c r="I1631" i="18" s="1"/>
  <c r="I1632" i="18" a="1"/>
  <c r="I1632" i="18"/>
  <c r="I1633" i="18" a="1"/>
  <c r="I1633" i="18" s="1"/>
  <c r="I1634" i="18" a="1"/>
  <c r="I1634" i="18" s="1"/>
  <c r="I1635" i="18" a="1"/>
  <c r="I1635" i="18" s="1"/>
  <c r="I1636" i="18" a="1"/>
  <c r="I1636" i="18"/>
  <c r="I1637" i="18" a="1"/>
  <c r="I1637" i="18"/>
  <c r="I1638" i="18" a="1"/>
  <c r="I1638" i="18" s="1"/>
  <c r="I1639" i="18" a="1"/>
  <c r="I1639" i="18" s="1"/>
  <c r="I1640" i="18" a="1"/>
  <c r="I1640" i="18" s="1"/>
  <c r="I1641" i="18" a="1"/>
  <c r="I1641" i="18"/>
  <c r="I1642" i="18" a="1"/>
  <c r="I1642" i="18" s="1"/>
  <c r="I1643" i="18" a="1"/>
  <c r="I1643" i="18" s="1"/>
  <c r="I1644" i="18" a="1"/>
  <c r="I1644" i="18" s="1"/>
  <c r="I1645" i="18" a="1"/>
  <c r="I1645" i="18" s="1"/>
  <c r="I1646" i="18" a="1"/>
  <c r="I1646" i="18" s="1"/>
  <c r="I1647" i="18" a="1"/>
  <c r="I1647" i="18" s="1"/>
  <c r="I1648" i="18" a="1"/>
  <c r="I1648" i="18"/>
  <c r="I1649" i="18" a="1"/>
  <c r="I1649" i="18" s="1"/>
  <c r="I1650" i="18" a="1"/>
  <c r="I1650" i="18" s="1"/>
  <c r="I1651" i="18" a="1"/>
  <c r="I1651" i="18" s="1"/>
  <c r="I1652" i="18" a="1"/>
  <c r="I1652" i="18" s="1"/>
  <c r="I1653" i="18" a="1"/>
  <c r="I1653" i="18" s="1"/>
  <c r="I1654" i="18" a="1"/>
  <c r="I1654" i="18" s="1"/>
  <c r="I1655" i="18" a="1"/>
  <c r="I1655" i="18" s="1"/>
  <c r="I1656" i="18" a="1"/>
  <c r="I1656" i="18" s="1"/>
  <c r="I1657" i="18" a="1"/>
  <c r="I1657" i="18"/>
  <c r="I1658" i="18" a="1"/>
  <c r="I1658" i="18" s="1"/>
  <c r="I1659" i="18" a="1"/>
  <c r="I1659" i="18" s="1"/>
  <c r="I1660" i="18" a="1"/>
  <c r="I1660" i="18" s="1"/>
  <c r="I1661" i="18" a="1"/>
  <c r="I1661" i="18" s="1"/>
  <c r="I1662" i="18" a="1"/>
  <c r="I1662" i="18" s="1"/>
  <c r="I1663" i="18" a="1"/>
  <c r="I1663" i="18" s="1"/>
  <c r="I1664" i="18" a="1"/>
  <c r="I1664" i="18" s="1"/>
  <c r="I1665" i="18" a="1"/>
  <c r="I1665" i="18"/>
  <c r="I1666" i="18" a="1"/>
  <c r="I1666" i="18" s="1"/>
  <c r="I1667" i="18" a="1"/>
  <c r="I1667" i="18"/>
  <c r="I1668" i="18" a="1"/>
  <c r="I1668" i="18" s="1"/>
  <c r="I1669" i="18" a="1"/>
  <c r="I1669" i="18" s="1"/>
  <c r="I1670" i="18" a="1"/>
  <c r="I1670" i="18" s="1"/>
  <c r="I1671" i="18" a="1"/>
  <c r="I1671" i="18"/>
  <c r="I1672" i="18" a="1"/>
  <c r="I1672" i="18" s="1"/>
  <c r="I1673" i="18" a="1"/>
  <c r="I1673" i="18" s="1"/>
  <c r="I1674" i="18" a="1"/>
  <c r="I1674" i="18" s="1"/>
  <c r="I1675" i="18" a="1"/>
  <c r="I1675" i="18"/>
  <c r="I1676" i="18" a="1"/>
  <c r="I1676" i="18" s="1"/>
  <c r="I1677" i="18" a="1"/>
  <c r="I1677" i="18" s="1"/>
  <c r="I1678" i="18" a="1"/>
  <c r="I1678" i="18"/>
  <c r="I1679" i="18" a="1"/>
  <c r="I1679" i="18"/>
  <c r="I1680" i="18" a="1"/>
  <c r="I1680" i="18" s="1"/>
  <c r="I1681" i="18" a="1"/>
  <c r="I1681" i="18"/>
  <c r="I1682" i="18" a="1"/>
  <c r="I1682" i="18" s="1"/>
  <c r="I1683" i="18" a="1"/>
  <c r="I1683" i="18" s="1"/>
  <c r="I1684" i="18" a="1"/>
  <c r="I1684" i="18" s="1"/>
  <c r="I1685" i="18" a="1"/>
  <c r="I1685" i="18" s="1"/>
  <c r="I1686" i="18" a="1"/>
  <c r="I1686" i="18"/>
  <c r="I1687" i="18" a="1"/>
  <c r="I1687" i="18" s="1"/>
  <c r="I1688" i="18" a="1"/>
  <c r="I1688" i="18" s="1"/>
  <c r="I1689" i="18" a="1"/>
  <c r="I1689" i="18"/>
  <c r="I1690" i="18" a="1"/>
  <c r="I1690" i="18" s="1"/>
  <c r="I1691" i="18" a="1"/>
  <c r="I1691" i="18" s="1"/>
  <c r="I1692" i="18" a="1"/>
  <c r="I1692" i="18" s="1"/>
  <c r="I1693" i="18" a="1"/>
  <c r="I1693" i="18" s="1"/>
  <c r="I1694" i="18" a="1"/>
  <c r="I1694" i="18" s="1"/>
  <c r="I1695" i="18" a="1"/>
  <c r="I1695" i="18" s="1"/>
  <c r="I1696" i="18" a="1"/>
  <c r="I1696" i="18" s="1"/>
  <c r="I1697" i="18" a="1"/>
  <c r="I1697" i="18"/>
  <c r="I1698" i="18" a="1"/>
  <c r="I1698" i="18" s="1"/>
  <c r="I1699" i="18" a="1"/>
  <c r="I1699" i="18"/>
  <c r="I1700" i="18" a="1"/>
  <c r="I1700" i="18" s="1"/>
  <c r="I1701" i="18" a="1"/>
  <c r="I1701" i="18" s="1"/>
  <c r="I1702" i="18" a="1"/>
  <c r="I1702" i="18" s="1"/>
  <c r="I1703" i="18" a="1"/>
  <c r="I1703" i="18" s="1"/>
  <c r="I1704" i="18" a="1"/>
  <c r="I1704" i="18" s="1"/>
  <c r="I1705" i="18" a="1"/>
  <c r="I1705" i="18" s="1"/>
  <c r="I1706" i="18" a="1"/>
  <c r="I1706" i="18" s="1"/>
  <c r="I1707" i="18" a="1"/>
  <c r="I1707" i="18" s="1"/>
  <c r="I1708" i="18" a="1"/>
  <c r="I1708" i="18" s="1"/>
  <c r="I1709" i="18" a="1"/>
  <c r="I1709" i="18" s="1"/>
  <c r="I1710" i="18" a="1"/>
  <c r="I1710" i="18" s="1"/>
  <c r="I1711" i="18" a="1"/>
  <c r="I1711" i="18" s="1"/>
  <c r="I1712" i="18" a="1"/>
  <c r="I1712" i="18" s="1"/>
  <c r="I1713" i="18" a="1"/>
  <c r="I1713" i="18"/>
  <c r="I1714" i="18" a="1"/>
  <c r="I1714" i="18"/>
  <c r="I1715" i="18" a="1"/>
  <c r="I1715" i="18" s="1"/>
  <c r="I1716" i="18" a="1"/>
  <c r="I1716" i="18" s="1"/>
  <c r="I1717" i="18" a="1"/>
  <c r="I1717" i="18"/>
  <c r="I1718" i="18" a="1"/>
  <c r="I1718" i="18" s="1"/>
  <c r="I1719" i="18" a="1"/>
  <c r="I1719" i="18" s="1"/>
  <c r="I1720" i="18" a="1"/>
  <c r="I1720" i="18"/>
  <c r="I1721" i="18" a="1"/>
  <c r="I1721" i="18" s="1"/>
  <c r="I1722" i="18" a="1"/>
  <c r="I1722" i="18" s="1"/>
  <c r="I1723" i="18" a="1"/>
  <c r="I1723" i="18"/>
  <c r="I1724" i="18" a="1"/>
  <c r="I1724" i="18" s="1"/>
  <c r="I1725" i="18" a="1"/>
  <c r="I1725" i="18" s="1"/>
  <c r="I1726" i="18" a="1"/>
  <c r="I1726" i="18" s="1"/>
  <c r="I1727" i="18" a="1"/>
  <c r="I1727" i="18"/>
  <c r="I1728" i="18" a="1"/>
  <c r="I1728" i="18"/>
  <c r="I1729" i="18" a="1"/>
  <c r="I1729" i="18" s="1"/>
  <c r="I1730" i="18" a="1"/>
  <c r="I1730" i="18"/>
  <c r="I1731" i="18" a="1"/>
  <c r="I1731" i="18" s="1"/>
  <c r="I1732" i="18" a="1"/>
  <c r="I1732" i="18" s="1"/>
  <c r="I1733" i="18" a="1"/>
  <c r="I1733" i="18" s="1"/>
  <c r="I1734" i="18" a="1"/>
  <c r="I1734" i="18" s="1"/>
  <c r="I1735" i="18" a="1"/>
  <c r="I1735" i="18" s="1"/>
  <c r="I1736" i="18" a="1"/>
  <c r="I1736" i="18" s="1"/>
  <c r="I1737" i="18" a="1"/>
  <c r="I1737" i="18" s="1"/>
  <c r="I1738" i="18" a="1"/>
  <c r="I1738" i="18"/>
  <c r="I1739" i="18" a="1"/>
  <c r="I1739" i="18" s="1"/>
  <c r="I1740" i="18" a="1"/>
  <c r="I1740" i="18" s="1"/>
  <c r="I1741" i="18" a="1"/>
  <c r="I1741" i="18" s="1"/>
  <c r="I1742" i="18" a="1"/>
  <c r="I1742" i="18" s="1"/>
  <c r="I1743" i="18" a="1"/>
  <c r="I1743" i="18" s="1"/>
  <c r="I1744" i="18" a="1"/>
  <c r="I1744" i="18" s="1"/>
  <c r="I1745" i="18" a="1"/>
  <c r="I1745" i="18" s="1"/>
  <c r="I1746" i="18" a="1"/>
  <c r="I1746" i="18"/>
  <c r="I1747" i="18" a="1"/>
  <c r="I1747" i="18" s="1"/>
  <c r="I1748" i="18" a="1"/>
  <c r="I1748" i="18" s="1"/>
  <c r="I1749" i="18" a="1"/>
  <c r="I1749" i="18"/>
  <c r="I1750" i="18" a="1"/>
  <c r="I1750" i="18" s="1"/>
  <c r="I1751" i="18" a="1"/>
  <c r="I1751" i="18" s="1"/>
  <c r="I1752" i="18" a="1"/>
  <c r="I1752" i="18" s="1"/>
  <c r="I1753" i="18" a="1"/>
  <c r="I1753" i="18" s="1"/>
  <c r="I1754" i="18" a="1"/>
  <c r="I1754" i="18" s="1"/>
  <c r="I1755" i="18" a="1"/>
  <c r="I1755" i="18"/>
  <c r="I1756" i="18" a="1"/>
  <c r="I1756" i="18" s="1"/>
  <c r="I1757" i="18" a="1"/>
  <c r="I1757" i="18" s="1"/>
  <c r="I1758" i="18" a="1"/>
  <c r="I1758" i="18" s="1"/>
  <c r="I1759" i="18" a="1"/>
  <c r="I1759" i="18" s="1"/>
  <c r="I1760" i="18" a="1"/>
  <c r="I1760" i="18" s="1"/>
  <c r="I1761" i="18" a="1"/>
  <c r="I1761" i="18" s="1"/>
  <c r="I1762" i="18" a="1"/>
  <c r="I1762" i="18" s="1"/>
  <c r="I1763" i="18" a="1"/>
  <c r="I1763" i="18"/>
  <c r="I1764" i="18" a="1"/>
  <c r="I1764" i="18" s="1"/>
  <c r="I1765" i="18" a="1"/>
  <c r="I1765" i="18" s="1"/>
  <c r="I1766" i="18" a="1"/>
  <c r="I1766" i="18"/>
  <c r="I1767" i="18" a="1"/>
  <c r="I1767" i="18" s="1"/>
  <c r="I1768" i="18" a="1"/>
  <c r="I1768" i="18" s="1"/>
  <c r="I1769" i="18" a="1"/>
  <c r="I1769" i="18"/>
  <c r="I1770" i="18" a="1"/>
  <c r="I1770" i="18"/>
  <c r="I1771" i="18" a="1"/>
  <c r="I1771" i="18" s="1"/>
  <c r="I1772" i="18" a="1"/>
  <c r="I1772" i="18" s="1"/>
  <c r="I1773" i="18" a="1"/>
  <c r="I1773" i="18"/>
  <c r="I1774" i="18" a="1"/>
  <c r="I1774" i="18" s="1"/>
  <c r="I1775" i="18" a="1"/>
  <c r="I1775" i="18" s="1"/>
  <c r="I1776" i="18" a="1"/>
  <c r="I1776" i="18"/>
  <c r="I1777" i="18" a="1"/>
  <c r="I1777" i="18" s="1"/>
  <c r="I1778" i="18" a="1"/>
  <c r="I1778" i="18" s="1"/>
  <c r="I1779" i="18" a="1"/>
  <c r="I1779" i="18"/>
  <c r="I1780" i="18" a="1"/>
  <c r="I1780" i="18" s="1"/>
  <c r="I1781" i="18" a="1"/>
  <c r="I1781" i="18"/>
  <c r="I1782" i="18" a="1"/>
  <c r="I1782" i="18" s="1"/>
  <c r="I1783" i="18" a="1"/>
  <c r="I1783" i="18"/>
  <c r="I1784" i="18" a="1"/>
  <c r="I1784" i="18" s="1"/>
  <c r="I1785" i="18" a="1"/>
  <c r="I1785" i="18" s="1"/>
  <c r="I1786" i="18" a="1"/>
  <c r="I1786" i="18" s="1"/>
  <c r="I1787" i="18" a="1"/>
  <c r="I1787" i="18"/>
  <c r="I1788" i="18" a="1"/>
  <c r="I1788" i="18"/>
  <c r="I1789" i="18" a="1"/>
  <c r="I1789" i="18" s="1"/>
  <c r="I1790" i="18" a="1"/>
  <c r="I1790" i="18"/>
  <c r="I1791" i="18" a="1"/>
  <c r="I1791" i="18" s="1"/>
  <c r="I1792" i="18" a="1"/>
  <c r="I1792" i="18" s="1"/>
  <c r="I1793" i="18" a="1"/>
  <c r="I1793" i="18" s="1"/>
  <c r="I1794" i="18" a="1"/>
  <c r="I1794" i="18" s="1"/>
  <c r="I1795" i="18" a="1"/>
  <c r="I1795" i="18"/>
  <c r="I1796" i="18" a="1"/>
  <c r="I1796" i="18" s="1"/>
  <c r="I1797" i="18" a="1"/>
  <c r="I1797" i="18"/>
  <c r="I1798" i="18" a="1"/>
  <c r="I1798" i="18"/>
  <c r="I1799" i="18" a="1"/>
  <c r="I1799" i="18" s="1"/>
  <c r="I1800" i="18" a="1"/>
  <c r="I1800" i="18" s="1"/>
  <c r="I1801" i="18" a="1"/>
  <c r="I1801" i="18" s="1"/>
  <c r="I1802" i="18" a="1"/>
  <c r="I1802" i="18" s="1"/>
  <c r="I1803" i="18" a="1"/>
  <c r="I1803" i="18" s="1"/>
  <c r="I1804" i="18" a="1"/>
  <c r="I1804" i="18" s="1"/>
  <c r="I1805" i="18" a="1"/>
  <c r="I1805" i="18" s="1"/>
  <c r="I1806" i="18" a="1"/>
  <c r="I1806" i="18" s="1"/>
  <c r="I1807" i="18" a="1"/>
  <c r="I1807" i="18" s="1"/>
  <c r="I1808" i="18" a="1"/>
  <c r="I1808" i="18" s="1"/>
  <c r="I1809" i="18" a="1"/>
  <c r="I1809" i="18" s="1"/>
  <c r="I1810" i="18" a="1"/>
  <c r="I1810" i="18" s="1"/>
  <c r="I1811" i="18" a="1"/>
  <c r="I1811" i="18"/>
  <c r="I1812" i="18" a="1"/>
  <c r="I1812" i="18"/>
  <c r="I1813" i="18" a="1"/>
  <c r="I1813" i="18" s="1"/>
  <c r="I1814" i="18" a="1"/>
  <c r="I1814" i="18" s="1"/>
  <c r="I1815" i="18" a="1"/>
  <c r="I1815" i="18"/>
  <c r="I1816" i="18" a="1"/>
  <c r="I1816" i="18" s="1"/>
  <c r="I1817" i="18" a="1"/>
  <c r="I1817" i="18" s="1"/>
  <c r="I1818" i="18" a="1"/>
  <c r="I1818" i="18" s="1"/>
  <c r="I1819" i="18" a="1"/>
  <c r="I1819" i="18" s="1"/>
  <c r="I1820" i="18" a="1"/>
  <c r="I1820" i="18" s="1"/>
  <c r="I1821" i="18" a="1"/>
  <c r="I1821" i="18"/>
  <c r="I1822" i="18" a="1"/>
  <c r="I1822" i="18"/>
  <c r="I1823" i="18" a="1"/>
  <c r="I1823" i="18"/>
  <c r="I1824" i="18" a="1"/>
  <c r="I1824" i="18" s="1"/>
  <c r="I1825" i="18" a="1"/>
  <c r="I1825" i="18"/>
  <c r="I1826" i="18" a="1"/>
  <c r="I1826" i="18" s="1"/>
  <c r="I1827" i="18" a="1"/>
  <c r="I1827" i="18" s="1"/>
  <c r="I1828" i="18" a="1"/>
  <c r="I1828" i="18" s="1"/>
  <c r="I1829" i="18" a="1"/>
  <c r="I1829" i="18"/>
  <c r="I1830" i="18" a="1"/>
  <c r="I1830" i="18" s="1"/>
  <c r="I1831" i="18" a="1"/>
  <c r="I1831" i="18" s="1"/>
  <c r="I1832" i="18" a="1"/>
  <c r="I1832" i="18"/>
  <c r="I1833" i="18" a="1"/>
  <c r="I1833" i="18"/>
  <c r="I1834" i="18" a="1"/>
  <c r="I1834" i="18" s="1"/>
  <c r="I1835" i="18" a="1"/>
  <c r="I1835" i="18" s="1"/>
  <c r="I1836" i="18" a="1"/>
  <c r="I1836" i="18" s="1"/>
  <c r="I1837" i="18" a="1"/>
  <c r="I1837" i="18" s="1"/>
  <c r="I1838" i="18" a="1"/>
  <c r="I1838" i="18" s="1"/>
  <c r="I1839" i="18" a="1"/>
  <c r="I1839" i="18" s="1"/>
  <c r="I1840" i="18" a="1"/>
  <c r="I1840" i="18" s="1"/>
  <c r="I1841" i="18" a="1"/>
  <c r="I1841" i="18" s="1"/>
  <c r="I1842" i="18" a="1"/>
  <c r="I1842" i="18"/>
  <c r="I1843" i="18" a="1"/>
  <c r="I1843" i="18" s="1"/>
  <c r="I1844" i="18" a="1"/>
  <c r="I1844" i="18" s="1"/>
  <c r="I1845" i="18" a="1"/>
  <c r="I1845" i="18" s="1"/>
  <c r="I1846" i="18" a="1"/>
  <c r="I1846" i="18" s="1"/>
  <c r="I1847" i="18" a="1"/>
  <c r="I1847" i="18" s="1"/>
  <c r="I1848" i="18" a="1"/>
  <c r="I1848" i="18" s="1"/>
  <c r="I1849" i="18" a="1"/>
  <c r="I1849" i="18" s="1"/>
  <c r="I1850" i="18" a="1"/>
  <c r="I1850" i="18"/>
  <c r="I1851" i="18" a="1"/>
  <c r="I1851" i="18" s="1"/>
  <c r="I1852" i="18" a="1"/>
  <c r="I1852" i="18" s="1"/>
  <c r="I1853" i="18" a="1"/>
  <c r="I1853" i="18"/>
  <c r="I1854" i="18" a="1"/>
  <c r="I1854" i="18" s="1"/>
  <c r="I1855" i="18" a="1"/>
  <c r="I1855" i="18" s="1"/>
  <c r="I1856" i="18" a="1"/>
  <c r="I1856" i="18" s="1"/>
  <c r="I1857" i="18" a="1"/>
  <c r="I1857" i="18" s="1"/>
  <c r="I1858" i="18" a="1"/>
  <c r="I1858" i="18" s="1"/>
  <c r="I1859" i="18" a="1"/>
  <c r="I1859" i="18" s="1"/>
  <c r="I1860" i="18" a="1"/>
  <c r="I1860" i="18"/>
  <c r="I1861" i="18" a="1"/>
  <c r="I1861" i="18"/>
  <c r="I1862" i="18" a="1"/>
  <c r="I1862" i="18" s="1"/>
  <c r="I1863" i="18" a="1"/>
  <c r="I1863" i="18" s="1"/>
  <c r="I1864" i="18" a="1"/>
  <c r="I1864" i="18" s="1"/>
  <c r="I1865" i="18" a="1"/>
  <c r="I1865" i="18" s="1"/>
  <c r="I1866" i="18" a="1"/>
  <c r="I1866" i="18" s="1"/>
  <c r="I1867" i="18" a="1"/>
  <c r="I1867" i="18"/>
  <c r="I1868" i="18" a="1"/>
  <c r="I1868" i="18"/>
  <c r="I1869" i="18" a="1"/>
  <c r="I1869" i="18" s="1"/>
  <c r="I1870" i="18" a="1"/>
  <c r="I1870" i="18"/>
  <c r="I1871" i="18" a="1"/>
  <c r="I1871" i="18" s="1"/>
  <c r="I1872" i="18" a="1"/>
  <c r="I1872" i="18" s="1"/>
  <c r="I1873" i="18" a="1"/>
  <c r="I1873" i="18" s="1"/>
  <c r="I1874" i="18" a="1"/>
  <c r="I1874" i="18"/>
  <c r="I1875" i="18" a="1"/>
  <c r="I1875" i="18"/>
  <c r="I1876" i="18" a="1"/>
  <c r="I1876" i="18" s="1"/>
  <c r="I1877" i="18" a="1"/>
  <c r="I1877" i="18"/>
  <c r="I1878" i="18" a="1"/>
  <c r="I1878" i="18" s="1"/>
  <c r="I1879" i="18" a="1"/>
  <c r="I1879" i="18" s="1"/>
  <c r="I1880" i="18" a="1"/>
  <c r="I1880" i="18" s="1"/>
  <c r="I1881" i="18" a="1"/>
  <c r="I1881" i="18" s="1"/>
  <c r="I1882" i="18" a="1"/>
  <c r="I1882" i="18"/>
  <c r="I1883" i="18" a="1"/>
  <c r="I1883" i="18" s="1"/>
  <c r="I1884" i="18" a="1"/>
  <c r="I1884" i="18" s="1"/>
  <c r="I1885" i="18" a="1"/>
  <c r="I1885" i="18" s="1"/>
  <c r="I1886" i="18" a="1"/>
  <c r="I1886" i="18"/>
  <c r="I1887" i="18" a="1"/>
  <c r="I1887" i="18" s="1"/>
  <c r="I1888" i="18" a="1"/>
  <c r="I1888" i="18" s="1"/>
  <c r="I1889" i="18" a="1"/>
  <c r="I1889" i="18" s="1"/>
  <c r="I1890" i="18" a="1"/>
  <c r="I1890" i="18" s="1"/>
  <c r="I1891" i="18" a="1"/>
  <c r="I1891" i="18" s="1"/>
  <c r="I1892" i="18" a="1"/>
  <c r="I1892" i="18" s="1"/>
  <c r="I1893" i="18" a="1"/>
  <c r="I1893" i="18" s="1"/>
  <c r="I1894" i="18" a="1"/>
  <c r="I1894" i="18" s="1"/>
  <c r="I1895" i="18" a="1"/>
  <c r="I1895" i="18"/>
  <c r="I1896" i="18" a="1"/>
  <c r="I1896" i="18" s="1"/>
  <c r="I1897" i="18" a="1"/>
  <c r="I1897" i="18" s="1"/>
  <c r="I1898" i="18" a="1"/>
  <c r="I1898" i="18" s="1"/>
  <c r="I1899" i="18" a="1"/>
  <c r="I1899" i="18" s="1"/>
  <c r="I1900" i="18" a="1"/>
  <c r="I1900" i="18" s="1"/>
  <c r="I1901" i="18" a="1"/>
  <c r="I1901" i="18" s="1"/>
  <c r="I1902" i="18" a="1"/>
  <c r="I1902" i="18"/>
  <c r="I1903" i="18" a="1"/>
  <c r="I1903" i="18"/>
  <c r="I1904" i="18" a="1"/>
  <c r="I1904" i="18" s="1"/>
  <c r="I1905" i="18" a="1"/>
  <c r="I1905" i="18"/>
  <c r="I1906" i="18" a="1"/>
  <c r="I1906" i="18" s="1"/>
  <c r="I1907" i="18" a="1"/>
  <c r="I1907" i="18"/>
  <c r="I1908" i="18" a="1"/>
  <c r="I1908" i="18" s="1"/>
  <c r="I1909" i="18" a="1"/>
  <c r="I1909" i="18"/>
  <c r="I1910" i="18" a="1"/>
  <c r="I1910" i="18" s="1"/>
  <c r="I1911" i="18" a="1"/>
  <c r="I1911" i="18" s="1"/>
  <c r="I1912" i="18" a="1"/>
  <c r="I1912" i="18"/>
  <c r="I1913" i="18" a="1"/>
  <c r="I1913" i="18"/>
  <c r="I1914" i="18" a="1"/>
  <c r="I1914" i="18" s="1"/>
  <c r="I1915" i="18" a="1"/>
  <c r="I1915" i="18" s="1"/>
  <c r="I1916" i="18" a="1"/>
  <c r="I1916" i="18"/>
  <c r="I1917" i="18" a="1"/>
  <c r="I1917" i="18" s="1"/>
  <c r="I1918" i="18" a="1"/>
  <c r="I1918" i="18" s="1"/>
  <c r="I1919" i="18" a="1"/>
  <c r="I1919" i="18" s="1"/>
  <c r="I1920" i="18" a="1"/>
  <c r="I1920" i="18" s="1"/>
  <c r="I1921" i="18" a="1"/>
  <c r="I1921" i="18" s="1"/>
  <c r="I1922" i="18" a="1"/>
  <c r="I1922" i="18" s="1"/>
  <c r="I1923" i="18" a="1"/>
  <c r="I1923" i="18" s="1"/>
  <c r="I1924" i="18" a="1"/>
  <c r="I1924" i="18"/>
  <c r="I1925" i="18" a="1"/>
  <c r="I1925" i="18" s="1"/>
  <c r="I1926" i="18" a="1"/>
  <c r="I1926" i="18" s="1"/>
  <c r="I1927" i="18" a="1"/>
  <c r="I1927" i="18" s="1"/>
  <c r="I1928" i="18" a="1"/>
  <c r="I1928" i="18"/>
  <c r="I1929" i="18" a="1"/>
  <c r="I1929" i="18" s="1"/>
  <c r="I1930" i="18" a="1"/>
  <c r="I1930" i="18" s="1"/>
  <c r="I1931" i="18" a="1"/>
  <c r="I1931" i="18"/>
  <c r="I1932" i="18" a="1"/>
  <c r="I1932" i="18"/>
  <c r="I1933" i="18" a="1"/>
  <c r="I1933" i="18" s="1"/>
  <c r="I1934" i="18" a="1"/>
  <c r="I1934" i="18"/>
  <c r="I1935" i="18" a="1"/>
  <c r="I1935" i="18" s="1"/>
  <c r="I1936" i="18" a="1"/>
  <c r="I1936" i="18" s="1"/>
  <c r="I1937" i="18" a="1"/>
  <c r="I1937" i="18" s="1"/>
  <c r="I1938" i="18" a="1"/>
  <c r="I1938" i="18" s="1"/>
  <c r="I1939" i="18" a="1"/>
  <c r="I1939" i="18" s="1"/>
  <c r="I1940" i="18" a="1"/>
  <c r="I1940" i="18" s="1"/>
  <c r="I1941" i="18" a="1"/>
  <c r="I1941" i="18" s="1"/>
  <c r="I1942" i="18" a="1"/>
  <c r="I1942" i="18" s="1"/>
  <c r="I1943" i="18" a="1"/>
  <c r="I1943" i="18" s="1"/>
  <c r="I1944" i="18" a="1"/>
  <c r="I1944" i="18" s="1"/>
  <c r="I1945" i="18" a="1"/>
  <c r="I1945" i="18"/>
  <c r="I1946" i="18" a="1"/>
  <c r="I1946" i="18"/>
  <c r="I1947" i="18" a="1"/>
  <c r="I1947" i="18" s="1"/>
  <c r="I1948" i="18" a="1"/>
  <c r="I1948" i="18" s="1"/>
  <c r="I1949" i="18" a="1"/>
  <c r="I1949" i="18"/>
  <c r="I1950" i="18" a="1"/>
  <c r="I1950" i="18" s="1"/>
  <c r="I1951" i="18" a="1"/>
  <c r="I1951" i="18" s="1"/>
  <c r="I1952" i="18" a="1"/>
  <c r="I1952" i="18" s="1"/>
  <c r="I1953" i="18" a="1"/>
  <c r="I1953" i="18"/>
  <c r="I1954" i="18" a="1"/>
  <c r="I1954" i="18" s="1"/>
  <c r="I1955" i="18" a="1"/>
  <c r="I1955" i="18" s="1"/>
  <c r="I1956" i="18" a="1"/>
  <c r="I1956" i="18"/>
  <c r="I1957" i="18" a="1"/>
  <c r="I1957" i="18" s="1"/>
  <c r="I1958" i="18" a="1"/>
  <c r="I1958" i="18"/>
  <c r="I1959" i="18" a="1"/>
  <c r="I1959" i="18" s="1"/>
  <c r="I1960" i="18" a="1"/>
  <c r="I1960" i="18" s="1"/>
  <c r="I1961" i="18" a="1"/>
  <c r="I1961" i="18" s="1"/>
  <c r="I1962" i="18" a="1"/>
  <c r="I1962" i="18"/>
  <c r="I1963" i="18" a="1"/>
  <c r="I1963" i="18" s="1"/>
  <c r="I1964" i="18" a="1"/>
  <c r="I1964" i="18" s="1"/>
  <c r="I1965" i="18" a="1"/>
  <c r="I1965" i="18" s="1"/>
  <c r="I1966" i="18" a="1"/>
  <c r="I1966" i="18" s="1"/>
  <c r="I1967" i="18" a="1"/>
  <c r="I1967" i="18" s="1"/>
  <c r="I1968" i="18" a="1"/>
  <c r="I1968" i="18" s="1"/>
  <c r="I1969" i="18" a="1"/>
  <c r="I1969" i="18"/>
  <c r="I1970" i="18" a="1"/>
  <c r="I1970" i="18" s="1"/>
  <c r="I1971" i="18" a="1"/>
  <c r="I1971" i="18" s="1"/>
  <c r="I1972" i="18" a="1"/>
  <c r="I1972" i="18" s="1"/>
  <c r="I1973" i="18" a="1"/>
  <c r="I1973" i="18" s="1"/>
  <c r="I1974" i="18" a="1"/>
  <c r="I1974" i="18"/>
  <c r="I1975" i="18" a="1"/>
  <c r="I1975" i="18" s="1"/>
  <c r="I1976" i="18" a="1"/>
  <c r="I1976" i="18" s="1"/>
  <c r="I1977" i="18" a="1"/>
  <c r="I1977" i="18"/>
  <c r="I1978" i="18" a="1"/>
  <c r="I1978" i="18" s="1"/>
  <c r="I1979" i="18" a="1"/>
  <c r="I1979" i="18" s="1"/>
  <c r="I1980" i="18" a="1"/>
  <c r="I1980" i="18"/>
  <c r="I1981" i="18" a="1"/>
  <c r="I1981" i="18" s="1"/>
  <c r="I1982" i="18" a="1"/>
  <c r="I1982" i="18" s="1"/>
  <c r="I1983" i="18" a="1"/>
  <c r="I1983" i="18" s="1"/>
  <c r="I1984" i="18" a="1"/>
  <c r="I1984" i="18" s="1"/>
  <c r="I1985" i="18" a="1"/>
  <c r="I1985" i="18" s="1"/>
  <c r="I1986" i="18" a="1"/>
  <c r="I1986" i="18" s="1"/>
  <c r="I1987" i="18" a="1"/>
  <c r="I1987" i="18"/>
  <c r="I1988" i="18" a="1"/>
  <c r="I1988" i="18" s="1"/>
  <c r="I1989" i="18" a="1"/>
  <c r="I1989" i="18" s="1"/>
  <c r="I1990" i="18" a="1"/>
  <c r="I1990" i="18"/>
  <c r="I1991" i="18" a="1"/>
  <c r="I1991" i="18" s="1"/>
  <c r="I1992" i="18" a="1"/>
  <c r="I1992" i="18" s="1"/>
  <c r="I1993" i="18" a="1"/>
  <c r="I1993" i="18" s="1"/>
  <c r="I1994" i="18" a="1"/>
  <c r="I1994" i="18" s="1"/>
  <c r="I1995" i="18" a="1"/>
  <c r="I1995" i="18"/>
  <c r="I1996" i="18" a="1"/>
  <c r="I1996" i="18" s="1"/>
  <c r="I1997" i="18" a="1"/>
  <c r="I1997" i="18"/>
  <c r="I1998" i="18" a="1"/>
  <c r="I1998" i="18" s="1"/>
  <c r="I1999" i="18" a="1"/>
  <c r="I1999" i="18" s="1"/>
  <c r="I2000" i="18" a="1"/>
  <c r="I2000" i="18" s="1"/>
  <c r="I2001" i="18" a="1"/>
  <c r="I2001" i="18" s="1"/>
  <c r="I2002" i="18" a="1"/>
  <c r="I2002" i="18"/>
  <c r="I2003" i="18" a="1"/>
  <c r="I2003" i="18" s="1"/>
  <c r="I2004" i="18" a="1"/>
  <c r="I2004" i="18" s="1"/>
  <c r="I2005" i="18" a="1"/>
  <c r="I2005" i="18"/>
  <c r="I2006" i="18" a="1"/>
  <c r="I2006" i="18" s="1"/>
  <c r="I2007" i="18" a="1"/>
  <c r="I2007" i="18" s="1"/>
  <c r="I2008" i="18" a="1"/>
  <c r="I2008" i="18" s="1"/>
  <c r="I2009" i="18" a="1"/>
  <c r="I2009" i="18"/>
  <c r="I2010" i="18" a="1"/>
  <c r="I2010" i="18" s="1"/>
  <c r="I2011" i="18" a="1"/>
  <c r="I2011" i="18"/>
  <c r="I2012" i="18" a="1"/>
  <c r="I2012" i="18" s="1"/>
  <c r="I2013" i="18" a="1"/>
  <c r="I2013" i="18" s="1"/>
  <c r="I2014" i="18" a="1"/>
  <c r="I2014" i="18" s="1"/>
  <c r="I2015" i="18" a="1"/>
  <c r="I2015" i="18"/>
  <c r="I2016" i="18" a="1"/>
  <c r="I2016" i="18" s="1"/>
  <c r="I2017" i="18" a="1"/>
  <c r="I2017" i="18" s="1"/>
  <c r="I2018" i="18" a="1"/>
  <c r="I2018" i="18" s="1"/>
  <c r="I2019" i="18" a="1"/>
  <c r="I2019" i="18"/>
  <c r="I2020" i="18" a="1"/>
  <c r="I2020" i="18" s="1"/>
  <c r="I2021" i="18" a="1"/>
  <c r="I2021" i="18"/>
  <c r="I2022" i="18" a="1"/>
  <c r="I2022" i="18" s="1"/>
  <c r="I2023" i="18" a="1"/>
  <c r="I2023" i="18" s="1"/>
  <c r="I2024" i="18" a="1"/>
  <c r="I2024" i="18" s="1"/>
  <c r="I2025" i="18" a="1"/>
  <c r="I2025" i="18" s="1"/>
  <c r="I2026" i="18" a="1"/>
  <c r="I2026" i="18" s="1"/>
  <c r="I2027" i="18" a="1"/>
  <c r="I2027" i="18" s="1"/>
  <c r="I2028" i="18" a="1"/>
  <c r="I2028" i="18" s="1"/>
  <c r="I2029" i="18" a="1"/>
  <c r="I2029" i="18" s="1"/>
  <c r="I2030" i="18" a="1"/>
  <c r="I2030" i="18"/>
  <c r="I2031" i="18" a="1"/>
  <c r="I2031" i="18" s="1"/>
  <c r="I2032" i="18" a="1"/>
  <c r="I2032" i="18"/>
  <c r="I2033" i="18" a="1"/>
  <c r="I2033" i="18" s="1"/>
  <c r="I2034" i="18" a="1"/>
  <c r="I2034" i="18" s="1"/>
  <c r="I2035" i="18" a="1"/>
  <c r="I2035" i="18" s="1"/>
  <c r="I2036" i="18" a="1"/>
  <c r="I2036" i="18"/>
  <c r="I2037" i="18" a="1"/>
  <c r="I2037" i="18" s="1"/>
  <c r="I2038" i="18" a="1"/>
  <c r="I2038" i="18" s="1"/>
  <c r="I2039" i="18" a="1"/>
  <c r="I2039" i="18" s="1"/>
  <c r="I2040" i="18" a="1"/>
  <c r="I2040" i="18" s="1"/>
  <c r="I2041" i="18" a="1"/>
  <c r="I2041" i="18" s="1"/>
  <c r="I2042" i="18" a="1"/>
  <c r="I2042" i="18" s="1"/>
  <c r="I2043" i="18" a="1"/>
  <c r="I2043" i="18" s="1"/>
  <c r="I2044" i="18" a="1"/>
  <c r="I2044" i="18"/>
  <c r="I2045" i="18" a="1"/>
  <c r="I2045" i="18" s="1"/>
  <c r="I2046" i="18" a="1"/>
  <c r="I2046" i="18" s="1"/>
  <c r="I2047" i="18" a="1"/>
  <c r="I2047" i="18" s="1"/>
  <c r="I2048" i="18" a="1"/>
  <c r="I2048" i="18" s="1"/>
  <c r="I2049" i="18" a="1"/>
  <c r="I2049" i="18" s="1"/>
  <c r="I2050" i="18" a="1"/>
  <c r="I2050" i="18" s="1"/>
  <c r="I2051" i="18" a="1"/>
  <c r="I2051" i="18" s="1"/>
  <c r="I2052" i="18" a="1"/>
  <c r="I2052" i="18"/>
  <c r="I2053" i="18" a="1"/>
  <c r="I2053" i="18" s="1"/>
  <c r="I2054" i="18" a="1"/>
  <c r="I2054" i="18" s="1"/>
  <c r="I2055" i="18" a="1"/>
  <c r="I2055" i="18" s="1"/>
  <c r="I2056" i="18" a="1"/>
  <c r="I2056" i="18"/>
  <c r="I2057" i="18" a="1"/>
  <c r="I2057" i="18" s="1"/>
  <c r="I2058" i="18" a="1"/>
  <c r="I2058" i="18" s="1"/>
  <c r="I2059" i="18" a="1"/>
  <c r="I2059" i="18"/>
  <c r="I2060" i="18" a="1"/>
  <c r="I2060" i="18" s="1"/>
  <c r="I2061" i="18" a="1"/>
  <c r="I2061" i="18" s="1"/>
  <c r="I2062" i="18" a="1"/>
  <c r="I2062" i="18"/>
  <c r="I2063" i="18" a="1"/>
  <c r="I2063" i="18" s="1"/>
  <c r="I2064" i="18" a="1"/>
  <c r="I2064" i="18" s="1"/>
  <c r="I2065" i="18" a="1"/>
  <c r="I2065" i="18"/>
  <c r="I2066" i="18" a="1"/>
  <c r="I2066" i="18" s="1"/>
  <c r="I2067" i="18" a="1"/>
  <c r="I2067" i="18" s="1"/>
  <c r="I2068" i="18" a="1"/>
  <c r="I2068" i="18" s="1"/>
  <c r="I2069" i="18" a="1"/>
  <c r="I2069" i="18"/>
  <c r="I2070" i="18" a="1"/>
  <c r="I2070" i="18" s="1"/>
  <c r="I2071" i="18" a="1"/>
  <c r="I2071" i="18" s="1"/>
  <c r="I2072" i="18" a="1"/>
  <c r="I2072" i="18"/>
  <c r="I2073" i="18" a="1"/>
  <c r="I2073" i="18" s="1"/>
  <c r="I2074" i="18" a="1"/>
  <c r="I2074" i="18"/>
  <c r="I2075" i="18" a="1"/>
  <c r="I2075" i="18" s="1"/>
  <c r="I2076" i="18" a="1"/>
  <c r="I2076" i="18" s="1"/>
  <c r="I2077" i="18" a="1"/>
  <c r="I2077" i="18" s="1"/>
  <c r="I2078" i="18" a="1"/>
  <c r="I2078" i="18"/>
  <c r="I2079" i="18" a="1"/>
  <c r="I2079" i="18" s="1"/>
  <c r="I2080" i="18" a="1"/>
  <c r="I2080" i="18"/>
  <c r="I2081" i="18" a="1"/>
  <c r="I2081" i="18" s="1"/>
  <c r="I2082" i="18" a="1"/>
  <c r="I2082" i="18" s="1"/>
  <c r="I2083" i="18" a="1"/>
  <c r="I2083" i="18"/>
  <c r="I2084" i="18" a="1"/>
  <c r="I2084" i="18"/>
  <c r="I2085" i="18" a="1"/>
  <c r="I2085" i="18" s="1"/>
  <c r="I2086" i="18" a="1"/>
  <c r="I2086" i="18" s="1"/>
  <c r="I2087" i="18" a="1"/>
  <c r="I2087" i="18"/>
  <c r="I2088" i="18" a="1"/>
  <c r="I2088" i="18" s="1"/>
  <c r="I2089" i="18" a="1"/>
  <c r="I2089" i="18" s="1"/>
  <c r="I2090" i="18" a="1"/>
  <c r="I2090" i="18"/>
  <c r="I2091" i="18" a="1"/>
  <c r="I2091" i="18" s="1"/>
  <c r="I2092" i="18" a="1"/>
  <c r="I2092" i="18" s="1"/>
  <c r="I2093" i="18" a="1"/>
  <c r="I2093" i="18"/>
  <c r="I2094" i="18" a="1"/>
  <c r="I2094" i="18" s="1"/>
  <c r="I2095" i="18" a="1"/>
  <c r="I2095" i="18" s="1"/>
  <c r="I2096" i="18" a="1"/>
  <c r="I2096" i="18" s="1"/>
  <c r="I2097" i="18" a="1"/>
  <c r="I2097" i="18"/>
  <c r="I2098" i="18" a="1"/>
  <c r="I2098" i="18" s="1"/>
  <c r="I2099" i="18" a="1"/>
  <c r="I2099" i="18"/>
  <c r="I2100" i="18" a="1"/>
  <c r="I2100" i="18" s="1"/>
  <c r="I2101" i="18" a="1"/>
  <c r="I2101" i="18"/>
  <c r="I2102" i="18" a="1"/>
  <c r="I2102" i="18"/>
  <c r="I2103" i="18" a="1"/>
  <c r="I2103" i="18" s="1"/>
  <c r="I2104" i="18" a="1"/>
  <c r="I2104" i="18" s="1"/>
  <c r="I2105" i="18" a="1"/>
  <c r="I2105" i="18" s="1"/>
  <c r="I2106" i="18" a="1"/>
  <c r="I2106" i="18"/>
  <c r="I2107" i="18" a="1"/>
  <c r="I2107" i="18" s="1"/>
  <c r="I2108" i="18" a="1"/>
  <c r="I2108" i="18"/>
  <c r="I2109" i="18" a="1"/>
  <c r="I2109" i="18" s="1"/>
  <c r="I2110" i="18" a="1"/>
  <c r="I2110" i="18" s="1"/>
  <c r="I2111" i="18" a="1"/>
  <c r="I2111" i="18"/>
  <c r="I2112" i="18" a="1"/>
  <c r="I2112" i="18" s="1"/>
  <c r="I2113" i="18" a="1"/>
  <c r="I2113" i="18" s="1"/>
  <c r="I2114" i="18" a="1"/>
  <c r="I2114" i="18"/>
  <c r="I2115" i="18" a="1"/>
  <c r="I2115" i="18" s="1"/>
  <c r="I2116" i="18" a="1"/>
  <c r="I2116" i="18" s="1"/>
  <c r="I2117" i="18" a="1"/>
  <c r="I2117" i="18" s="1"/>
  <c r="I2118" i="18" a="1"/>
  <c r="I2118" i="18"/>
  <c r="I2119" i="18" a="1"/>
  <c r="I2119" i="18" s="1"/>
  <c r="I2120" i="18" a="1"/>
  <c r="I2120" i="18" s="1"/>
  <c r="I2121" i="18" a="1"/>
  <c r="I2121" i="18"/>
  <c r="I2122" i="18" a="1"/>
  <c r="I2122" i="18" s="1"/>
  <c r="I2123" i="18" a="1"/>
  <c r="I2123" i="18" s="1"/>
  <c r="I2124" i="18" a="1"/>
  <c r="I2124" i="18" s="1"/>
  <c r="I2125" i="18" a="1"/>
  <c r="I2125" i="18" s="1"/>
  <c r="I2126" i="18" a="1"/>
  <c r="I2126" i="18" s="1"/>
  <c r="I2127" i="18" a="1"/>
  <c r="I2127" i="18"/>
  <c r="I2128" i="18" a="1"/>
  <c r="I2128" i="18" s="1"/>
  <c r="I2129" i="18" a="1"/>
  <c r="I2129" i="18"/>
  <c r="I2130" i="18" a="1"/>
  <c r="I2130" i="18" s="1"/>
  <c r="I2131" i="18" a="1"/>
  <c r="I2131" i="18" s="1"/>
  <c r="I2132" i="18" a="1"/>
  <c r="I2132" i="18" s="1"/>
  <c r="I2133" i="18" a="1"/>
  <c r="I2133" i="18"/>
  <c r="I2134" i="18" a="1"/>
  <c r="I2134" i="18" s="1"/>
  <c r="I2135" i="18" a="1"/>
  <c r="I2135" i="18" s="1"/>
  <c r="I2136" i="18" a="1"/>
  <c r="I2136" i="18"/>
  <c r="I2137" i="18" a="1"/>
  <c r="I2137" i="18" s="1"/>
  <c r="I2138" i="18" a="1"/>
  <c r="I2138" i="18" s="1"/>
  <c r="I2139" i="18" a="1"/>
  <c r="I2139" i="18"/>
  <c r="I2140" i="18" a="1"/>
  <c r="I2140" i="18"/>
  <c r="I2141" i="18" a="1"/>
  <c r="I2141" i="18" s="1"/>
  <c r="I2142" i="18" a="1"/>
  <c r="I2142" i="18"/>
  <c r="I2143" i="18" a="1"/>
  <c r="I2143" i="18" s="1"/>
  <c r="I2144" i="18" a="1"/>
  <c r="I2144" i="18" s="1"/>
  <c r="I2145" i="18" a="1"/>
  <c r="I2145" i="18" s="1"/>
  <c r="I2146" i="18" a="1"/>
  <c r="I2146" i="18"/>
  <c r="I2147" i="18" a="1"/>
  <c r="I2147" i="18" s="1"/>
  <c r="I2148" i="18" a="1"/>
  <c r="I2148" i="18"/>
  <c r="I2149" i="18" a="1"/>
  <c r="I2149" i="18" s="1"/>
  <c r="I2150" i="18" a="1"/>
  <c r="I2150" i="18" s="1"/>
  <c r="I2151" i="18" a="1"/>
  <c r="I2151" i="18" s="1"/>
  <c r="I2152" i="18" a="1"/>
  <c r="I2152" i="18" s="1"/>
  <c r="I2153" i="18" a="1"/>
  <c r="I2153" i="18"/>
  <c r="I2154" i="18" a="1"/>
  <c r="I2154" i="18"/>
  <c r="I2155" i="18" a="1"/>
  <c r="I2155" i="18"/>
  <c r="I2156" i="18" a="1"/>
  <c r="I2156" i="18" s="1"/>
  <c r="I2157" i="18" a="1"/>
  <c r="I2157" i="18"/>
  <c r="I2158" i="18" a="1"/>
  <c r="I2158" i="18" s="1"/>
  <c r="I2159" i="18" a="1"/>
  <c r="I2159" i="18" s="1"/>
  <c r="I2160" i="18" a="1"/>
  <c r="I2160" i="18" s="1"/>
  <c r="I2161" i="18" a="1"/>
  <c r="I2161" i="18" s="1"/>
  <c r="I2162" i="18" a="1"/>
  <c r="I2162" i="18" s="1"/>
  <c r="I2163" i="18" a="1"/>
  <c r="I2163" i="18" s="1"/>
  <c r="I2164" i="18" a="1"/>
  <c r="I2164" i="18" s="1"/>
  <c r="I2165" i="18" a="1"/>
  <c r="I2165" i="18" s="1"/>
  <c r="I2166" i="18" a="1"/>
  <c r="I2166" i="18" s="1"/>
  <c r="I2167" i="18" a="1"/>
  <c r="I2167" i="18" s="1"/>
  <c r="I2168" i="18" a="1"/>
  <c r="I2168" i="18" s="1"/>
  <c r="I2169" i="18" a="1"/>
  <c r="I2169" i="18"/>
  <c r="I2170" i="18" a="1"/>
  <c r="I2170" i="18" s="1"/>
  <c r="I2171" i="18" a="1"/>
  <c r="I2171" i="18" s="1"/>
  <c r="I2172" i="18" a="1"/>
  <c r="I2172" i="18"/>
  <c r="I2173" i="18" a="1"/>
  <c r="I2173" i="18" s="1"/>
  <c r="I2174" i="18" a="1"/>
  <c r="I2174" i="18"/>
  <c r="I2175" i="18" a="1"/>
  <c r="I2175" i="18"/>
  <c r="I2176" i="18" a="1"/>
  <c r="I2176" i="18"/>
  <c r="I2177" i="18" a="1"/>
  <c r="I2177" i="18" s="1"/>
  <c r="I2178" i="18" a="1"/>
  <c r="I2178" i="18" s="1"/>
  <c r="I2179" i="18" a="1"/>
  <c r="I2179" i="18" s="1"/>
  <c r="I2180" i="18" a="1"/>
  <c r="I2180" i="18" s="1"/>
  <c r="I2181" i="18" a="1"/>
  <c r="I2181" i="18" s="1"/>
  <c r="I2182" i="18" a="1"/>
  <c r="I2182" i="18" s="1"/>
  <c r="I2183" i="18" a="1"/>
  <c r="I2183" i="18" s="1"/>
  <c r="I2184" i="18" a="1"/>
  <c r="I2184" i="18"/>
  <c r="I2185" i="18" a="1"/>
  <c r="I2185" i="18"/>
  <c r="I2186" i="18" a="1"/>
  <c r="I2186" i="18" s="1"/>
  <c r="I2187" i="18" a="1"/>
  <c r="I2187" i="18" s="1"/>
  <c r="I2188" i="18" a="1"/>
  <c r="I2188" i="18" s="1"/>
  <c r="I2189" i="18" a="1"/>
  <c r="I2189" i="18" s="1"/>
  <c r="I2190" i="18" a="1"/>
  <c r="I2190" i="18" s="1"/>
  <c r="I2191" i="18" a="1"/>
  <c r="I2191" i="18" s="1"/>
  <c r="I2192" i="18" a="1"/>
  <c r="I2192" i="18" s="1"/>
  <c r="I2193" i="18" a="1"/>
  <c r="I2193" i="18" s="1"/>
  <c r="I2194" i="18" a="1"/>
  <c r="I2194" i="18" s="1"/>
  <c r="I2195" i="18" a="1"/>
  <c r="I2195" i="18"/>
  <c r="I2196" i="18" a="1"/>
  <c r="I2196" i="18" s="1"/>
  <c r="I2197" i="18" a="1"/>
  <c r="I2197" i="18"/>
  <c r="I2198" i="18" a="1"/>
  <c r="I2198" i="18" s="1"/>
  <c r="I2199" i="18" a="1"/>
  <c r="I2199" i="18" s="1"/>
  <c r="I2200" i="18" a="1"/>
  <c r="I2200" i="18" s="1"/>
  <c r="I2201" i="18" a="1"/>
  <c r="I2201" i="18" s="1"/>
  <c r="I2202" i="18" a="1"/>
  <c r="I2202" i="18" s="1"/>
  <c r="I2203" i="18" a="1"/>
  <c r="I2203" i="18" s="1"/>
  <c r="I2204" i="18" a="1"/>
  <c r="I2204" i="18"/>
  <c r="I2205" i="18" a="1"/>
  <c r="I2205" i="18"/>
  <c r="I2206" i="18" a="1"/>
  <c r="I2206" i="18"/>
  <c r="I2207" i="18" a="1"/>
  <c r="I2207" i="18" s="1"/>
  <c r="I2208" i="18" a="1"/>
  <c r="I2208" i="18" s="1"/>
  <c r="I2209" i="18" a="1"/>
  <c r="I2209" i="18"/>
  <c r="I2210" i="18" a="1"/>
  <c r="I2210" i="18"/>
  <c r="I2211" i="18" a="1"/>
  <c r="I2211" i="18" s="1"/>
  <c r="I2212" i="18" a="1"/>
  <c r="I2212" i="18" s="1"/>
  <c r="I2213" i="18" a="1"/>
  <c r="I2213" i="18" s="1"/>
  <c r="I2214" i="18" a="1"/>
  <c r="I2214" i="18"/>
  <c r="I2215" i="18" a="1"/>
  <c r="I2215" i="18" s="1"/>
  <c r="I2216" i="18" a="1"/>
  <c r="I2216" i="18"/>
  <c r="I2217" i="18" a="1"/>
  <c r="I2217" i="18" s="1"/>
  <c r="I2218" i="18" a="1"/>
  <c r="I2218" i="18" s="1"/>
  <c r="I2219" i="18" a="1"/>
  <c r="I2219" i="18" s="1"/>
  <c r="I2220" i="18" a="1"/>
  <c r="I2220" i="18" s="1"/>
  <c r="I2221" i="18" a="1"/>
  <c r="I2221" i="18" s="1"/>
  <c r="I2222" i="18" a="1"/>
  <c r="I2222" i="18" s="1"/>
  <c r="I2223" i="18" a="1"/>
  <c r="I2223" i="18"/>
  <c r="I2224" i="18" a="1"/>
  <c r="I2224" i="18"/>
  <c r="I2225" i="18" a="1"/>
  <c r="I2225" i="18"/>
  <c r="I2226" i="18" a="1"/>
  <c r="I2226" i="18" s="1"/>
  <c r="I2227" i="18" a="1"/>
  <c r="I2227" i="18" s="1"/>
  <c r="I2228" i="18" a="1"/>
  <c r="I2228" i="18" s="1"/>
  <c r="I2229" i="18" a="1"/>
  <c r="I2229" i="18" s="1"/>
  <c r="I2230" i="18" a="1"/>
  <c r="I2230" i="18" s="1"/>
  <c r="I2231" i="18" a="1"/>
  <c r="I2231" i="18"/>
  <c r="I2232" i="18" a="1"/>
  <c r="I2232" i="18" s="1"/>
  <c r="I2233" i="18" a="1"/>
  <c r="I2233" i="18" s="1"/>
  <c r="I2234" i="18" a="1"/>
  <c r="I2234" i="18"/>
  <c r="I2235" i="18" a="1"/>
  <c r="I2235" i="18" s="1"/>
  <c r="I2236" i="18" a="1"/>
  <c r="I2236" i="18" s="1"/>
  <c r="I2237" i="18" a="1"/>
  <c r="I2237" i="18"/>
  <c r="I2238" i="18" a="1"/>
  <c r="I2238" i="18"/>
  <c r="I2239" i="18" a="1"/>
  <c r="I2239" i="18"/>
  <c r="I2240" i="18" a="1"/>
  <c r="I2240" i="18"/>
  <c r="I2241" i="18" a="1"/>
  <c r="I2241" i="18" s="1"/>
  <c r="I2242" i="18" a="1"/>
  <c r="I2242" i="18" s="1"/>
  <c r="I2243" i="18" a="1"/>
  <c r="I2243" i="18" s="1"/>
  <c r="I2244" i="18" a="1"/>
  <c r="I2244" i="18"/>
  <c r="I2245" i="18" a="1"/>
  <c r="I2245" i="18" s="1"/>
  <c r="I2246" i="18" a="1"/>
  <c r="I2246" i="18" s="1"/>
  <c r="I2247" i="18" a="1"/>
  <c r="I2247" i="18" s="1"/>
  <c r="I2248" i="18" a="1"/>
  <c r="I2248" i="18" s="1"/>
  <c r="I2249" i="18" a="1"/>
  <c r="I2249" i="18" s="1"/>
  <c r="I2250" i="18" a="1"/>
  <c r="I2250" i="18" s="1"/>
  <c r="I2251" i="18" a="1"/>
  <c r="I2251" i="18" s="1"/>
  <c r="I2252" i="18" a="1"/>
  <c r="I2252" i="18" s="1"/>
  <c r="I2253" i="18" a="1"/>
  <c r="I2253" i="18"/>
  <c r="I2254" i="18" a="1"/>
  <c r="I2254" i="18" s="1"/>
  <c r="I2255" i="18" a="1"/>
  <c r="I2255" i="18" s="1"/>
  <c r="I2256" i="18" a="1"/>
  <c r="I2256" i="18" s="1"/>
  <c r="I2257" i="18" a="1"/>
  <c r="I2257" i="18" s="1"/>
  <c r="I2258" i="18" a="1"/>
  <c r="I2258" i="18"/>
  <c r="I2259" i="18" a="1"/>
  <c r="I2259" i="18"/>
  <c r="I2260" i="18" a="1"/>
  <c r="I2260" i="18" s="1"/>
  <c r="I2261" i="18" a="1"/>
  <c r="I2261" i="18" s="1"/>
  <c r="I2262" i="18" a="1"/>
  <c r="I2262" i="18" s="1"/>
  <c r="I2263" i="18" a="1"/>
  <c r="I2263" i="18" s="1"/>
  <c r="I2264" i="18" a="1"/>
  <c r="I2264" i="18" s="1"/>
  <c r="I2265" i="18" a="1"/>
  <c r="I2265" i="18" s="1"/>
  <c r="I2266" i="18" a="1"/>
  <c r="I2266" i="18" s="1"/>
  <c r="I2267" i="18" a="1"/>
  <c r="I2267" i="18" s="1"/>
  <c r="I2268" i="18" a="1"/>
  <c r="I2268" i="18" s="1"/>
  <c r="I2269" i="18" a="1"/>
  <c r="I2269" i="18"/>
  <c r="I2270" i="18" a="1"/>
  <c r="I2270" i="18" s="1"/>
  <c r="I2271" i="18" a="1"/>
  <c r="I2271" i="18" s="1"/>
  <c r="I2272" i="18" a="1"/>
  <c r="I2272" i="18" s="1"/>
  <c r="I2273" i="18" a="1"/>
  <c r="I2273" i="18" s="1"/>
  <c r="I2274" i="18" a="1"/>
  <c r="I2274" i="18" s="1"/>
  <c r="I2275" i="18" a="1"/>
  <c r="I2275" i="18" s="1"/>
  <c r="I2276" i="18" a="1"/>
  <c r="I2276" i="18" s="1"/>
  <c r="I2277" i="18" a="1"/>
  <c r="I2277" i="18" s="1"/>
  <c r="I2278" i="18" a="1"/>
  <c r="I2278" i="18" s="1"/>
  <c r="I2279" i="18" a="1"/>
  <c r="I2279" i="18" s="1"/>
  <c r="I2280" i="18" a="1"/>
  <c r="I2280" i="18" s="1"/>
  <c r="I2281" i="18" a="1"/>
  <c r="I2281" i="18" s="1"/>
  <c r="I2282" i="18" a="1"/>
  <c r="I2282" i="18"/>
  <c r="I2283" i="18" a="1"/>
  <c r="I2283" i="18"/>
  <c r="I2284" i="18" a="1"/>
  <c r="I2284" i="18" s="1"/>
  <c r="I2285" i="18" a="1"/>
  <c r="I2285" i="18" s="1"/>
  <c r="I2286" i="18" a="1"/>
  <c r="I2286" i="18" s="1"/>
  <c r="I2287" i="18" a="1"/>
  <c r="I2287" i="18"/>
  <c r="I2288" i="18" a="1"/>
  <c r="I2288" i="18"/>
  <c r="I2289" i="18" a="1"/>
  <c r="I2289" i="18"/>
  <c r="I2290" i="18" a="1"/>
  <c r="I2290" i="18" s="1"/>
  <c r="I2291" i="18" a="1"/>
  <c r="I2291" i="18" s="1"/>
  <c r="I2292" i="18" a="1"/>
  <c r="I2292" i="18" s="1"/>
  <c r="I2293" i="18" a="1"/>
  <c r="I2293" i="18" s="1"/>
  <c r="I2294" i="18" a="1"/>
  <c r="I2294" i="18" s="1"/>
  <c r="I2295" i="18" a="1"/>
  <c r="I2295" i="18"/>
  <c r="I2296" i="18" a="1"/>
  <c r="I2296" i="18" s="1"/>
  <c r="I2297" i="18" a="1"/>
  <c r="I2297" i="18" s="1"/>
  <c r="I2298" i="18" a="1"/>
  <c r="I2298" i="18"/>
  <c r="I2299" i="18" a="1"/>
  <c r="I2299" i="18" s="1"/>
  <c r="I2300" i="18" a="1"/>
  <c r="I2300" i="18" s="1"/>
  <c r="I2301" i="18" a="1"/>
  <c r="I2301" i="18" s="1"/>
  <c r="I2302" i="18" a="1"/>
  <c r="I2302" i="18"/>
  <c r="I2303" i="18" a="1"/>
  <c r="I2303" i="18" s="1"/>
  <c r="I2304" i="18" a="1"/>
  <c r="I2304" i="18"/>
  <c r="I2305" i="18" a="1"/>
  <c r="I2305" i="18" s="1"/>
  <c r="I2306" i="18" a="1"/>
  <c r="I2306" i="18" s="1"/>
  <c r="I2307" i="18" a="1"/>
  <c r="I2307" i="18" s="1"/>
  <c r="I2308" i="18" a="1"/>
  <c r="I2308" i="18"/>
  <c r="I2309" i="18" a="1"/>
  <c r="I2309" i="18" s="1"/>
  <c r="I2310" i="18" a="1"/>
  <c r="I2310" i="18" s="1"/>
  <c r="I2311" i="18" a="1"/>
  <c r="I2311" i="18" s="1"/>
  <c r="I2312" i="18" a="1"/>
  <c r="I2312" i="18"/>
  <c r="I2313" i="18" a="1"/>
  <c r="I2313" i="18" s="1"/>
  <c r="I2314" i="18" a="1"/>
  <c r="I2314" i="18"/>
  <c r="I2315" i="18" a="1"/>
  <c r="I2315" i="18" s="1"/>
  <c r="I2316" i="18" a="1"/>
  <c r="I2316" i="18" s="1"/>
  <c r="I2317" i="18" a="1"/>
  <c r="I2317" i="18" s="1"/>
  <c r="I2318" i="18" a="1"/>
  <c r="I2318" i="18" s="1"/>
  <c r="I2319" i="18" a="1"/>
  <c r="I2319" i="18"/>
  <c r="I2320" i="18" a="1"/>
  <c r="I2320" i="18" s="1"/>
  <c r="I2321" i="18" a="1"/>
  <c r="I2321" i="18"/>
  <c r="I2322" i="18" a="1"/>
  <c r="I2322" i="18" s="1"/>
  <c r="I2323" i="18" a="1"/>
  <c r="I2323" i="18" s="1"/>
  <c r="I2324" i="18" a="1"/>
  <c r="I2324" i="18" s="1"/>
  <c r="I2325" i="18" a="1"/>
  <c r="I2325" i="18" s="1"/>
  <c r="I2326" i="18" a="1"/>
  <c r="I2326" i="18" s="1"/>
  <c r="I2327" i="18" a="1"/>
  <c r="I2327" i="18" s="1"/>
  <c r="I2328" i="18" a="1"/>
  <c r="I2328" i="18" s="1"/>
  <c r="I2329" i="18" a="1"/>
  <c r="I2329" i="18" s="1"/>
  <c r="I2330" i="18" a="1"/>
  <c r="I2330" i="18" s="1"/>
  <c r="I2331" i="18" a="1"/>
  <c r="I2331" i="18" s="1"/>
  <c r="I2332" i="18" a="1"/>
  <c r="I2332" i="18"/>
  <c r="I2333" i="18" a="1"/>
  <c r="I2333" i="18" s="1"/>
  <c r="I2334" i="18" a="1"/>
  <c r="I2334" i="18" s="1"/>
  <c r="I2335" i="18" a="1"/>
  <c r="I2335" i="18"/>
  <c r="I2336" i="18" a="1"/>
  <c r="I2336" i="18"/>
  <c r="I2337" i="18" a="1"/>
  <c r="I2337" i="18"/>
  <c r="I2338" i="18" a="1"/>
  <c r="I2338" i="18"/>
  <c r="I2339" i="18" a="1"/>
  <c r="I2339" i="18" s="1"/>
  <c r="I2340" i="18" a="1"/>
  <c r="I2340" i="18"/>
  <c r="I2341" i="18" a="1"/>
  <c r="I2341" i="18" s="1"/>
  <c r="I2342" i="18" a="1"/>
  <c r="I2342" i="18" s="1"/>
  <c r="I2343" i="18" a="1"/>
  <c r="I2343" i="18" s="1"/>
  <c r="I2344" i="18" a="1"/>
  <c r="I2344" i="18"/>
  <c r="I2345" i="18" a="1"/>
  <c r="I2345" i="18" s="1"/>
  <c r="I2346" i="18" a="1"/>
  <c r="I2346" i="18" s="1"/>
  <c r="I2347" i="18" a="1"/>
  <c r="I2347" i="18"/>
  <c r="I2348" i="18" a="1"/>
  <c r="I2348" i="18" s="1"/>
  <c r="I2349" i="18" a="1"/>
  <c r="I2349" i="18" s="1"/>
  <c r="I2350" i="18" a="1"/>
  <c r="I2350" i="18"/>
  <c r="I2351" i="18" a="1"/>
  <c r="I2351" i="18" s="1"/>
  <c r="I2352" i="18" a="1"/>
  <c r="I2352" i="18" s="1"/>
  <c r="I2353" i="18" a="1"/>
  <c r="I2353" i="18"/>
  <c r="I2354" i="18" a="1"/>
  <c r="I2354" i="18" s="1"/>
  <c r="I2355" i="18" a="1"/>
  <c r="I2355" i="18" s="1"/>
  <c r="I2356" i="18" a="1"/>
  <c r="I2356" i="18" s="1"/>
  <c r="I2357" i="18" a="1"/>
  <c r="I2357" i="18"/>
  <c r="I2358" i="18" a="1"/>
  <c r="I2358" i="18" s="1"/>
  <c r="I2359" i="18" a="1"/>
  <c r="I2359" i="18"/>
  <c r="I2360" i="18" a="1"/>
  <c r="I2360" i="18" s="1"/>
  <c r="I2361" i="18" a="1"/>
  <c r="I2361" i="18" s="1"/>
  <c r="I2362" i="18" a="1"/>
  <c r="I2362" i="18" s="1"/>
  <c r="I2363" i="18" a="1"/>
  <c r="I2363" i="18" s="1"/>
  <c r="I2364" i="18" a="1"/>
  <c r="I2364" i="18"/>
  <c r="I2365" i="18" a="1"/>
  <c r="I2365" i="18" s="1"/>
  <c r="I2366" i="18" a="1"/>
  <c r="I2366" i="18"/>
  <c r="I2367" i="18" a="1"/>
  <c r="I2367" i="18" s="1"/>
  <c r="I2368" i="18" a="1"/>
  <c r="I2368" i="18" s="1"/>
  <c r="I2369" i="18" a="1"/>
  <c r="I2369" i="18"/>
  <c r="I2370" i="18" a="1"/>
  <c r="I2370" i="18" s="1"/>
  <c r="I2371" i="18" a="1"/>
  <c r="I2371" i="18" s="1"/>
  <c r="I2372" i="18" a="1"/>
  <c r="I2372" i="18" s="1"/>
  <c r="I2373" i="18" a="1"/>
  <c r="I2373" i="18"/>
  <c r="I2374" i="18" a="1"/>
  <c r="I2374" i="18" s="1"/>
  <c r="I2375" i="18" a="1"/>
  <c r="I2375" i="18" s="1"/>
  <c r="I2376" i="18" a="1"/>
  <c r="I2376" i="18"/>
  <c r="I2377" i="18" a="1"/>
  <c r="I2377" i="18"/>
  <c r="I2378" i="18" a="1"/>
  <c r="I2378" i="18"/>
  <c r="I2379" i="18" a="1"/>
  <c r="I2379" i="18" s="1"/>
  <c r="I2380" i="18" a="1"/>
  <c r="I2380" i="18" s="1"/>
  <c r="I2381" i="18" a="1"/>
  <c r="I2381" i="18" s="1"/>
  <c r="I2382" i="18" a="1"/>
  <c r="I2382" i="18" s="1"/>
  <c r="I2383" i="18" a="1"/>
  <c r="I2383" i="18"/>
  <c r="I2384" i="18" a="1"/>
  <c r="I2384" i="18" s="1"/>
  <c r="I2385" i="18" a="1"/>
  <c r="I2385" i="18"/>
  <c r="I2386" i="18" a="1"/>
  <c r="I2386" i="18" s="1"/>
  <c r="I2387" i="18" a="1"/>
  <c r="I2387" i="18"/>
  <c r="I2388" i="18" a="1"/>
  <c r="I2388" i="18" s="1"/>
  <c r="I2389" i="18" a="1"/>
  <c r="I2389" i="18" s="1"/>
  <c r="I2390" i="18" a="1"/>
  <c r="I2390" i="18" s="1"/>
  <c r="I2391" i="18" a="1"/>
  <c r="I2391" i="18"/>
  <c r="I2392" i="18" a="1"/>
  <c r="I2392" i="18"/>
  <c r="I2393" i="18" a="1"/>
  <c r="I2393" i="18" s="1"/>
  <c r="I2394" i="18" a="1"/>
  <c r="I2394" i="18"/>
  <c r="I2395" i="18" a="1"/>
  <c r="I2395" i="18" s="1"/>
  <c r="I2396" i="18" a="1"/>
  <c r="I2396" i="18" s="1"/>
  <c r="I2397" i="18" a="1"/>
  <c r="I2397" i="18"/>
  <c r="I2398" i="18" a="1"/>
  <c r="I2398" i="18" s="1"/>
  <c r="I2399" i="18" a="1"/>
  <c r="I2399" i="18"/>
  <c r="I2400" i="18" a="1"/>
  <c r="I2400" i="18" s="1"/>
  <c r="I2401" i="18" a="1"/>
  <c r="I2401" i="18"/>
  <c r="I2402" i="18" a="1"/>
  <c r="I2402" i="18" s="1"/>
  <c r="I2403" i="18" a="1"/>
  <c r="I2403" i="18" s="1"/>
  <c r="I2404" i="18" a="1"/>
  <c r="I2404" i="18"/>
  <c r="I2405" i="18" a="1"/>
  <c r="I2405" i="18"/>
  <c r="I2406" i="18" a="1"/>
  <c r="I2406" i="18"/>
  <c r="I2407" i="18" a="1"/>
  <c r="I2407" i="18" s="1"/>
  <c r="I2408" i="18" a="1"/>
  <c r="I2408" i="18" s="1"/>
  <c r="I2409" i="18" a="1"/>
  <c r="I2409" i="18" s="1"/>
  <c r="I2410" i="18" a="1"/>
  <c r="I2410" i="18" s="1"/>
  <c r="I2411" i="18" a="1"/>
  <c r="I2411" i="18" s="1"/>
  <c r="I2412" i="18" a="1"/>
  <c r="I2412" i="18"/>
  <c r="I2413" i="18" a="1"/>
  <c r="I2413" i="18" s="1"/>
  <c r="I2414" i="18" a="1"/>
  <c r="I2414" i="18" s="1"/>
  <c r="I2415" i="18" a="1"/>
  <c r="I2415" i="18" s="1"/>
  <c r="I2416" i="18" a="1"/>
  <c r="I2416" i="18" s="1"/>
  <c r="I2417" i="18" a="1"/>
  <c r="I2417" i="18" s="1"/>
  <c r="I2418" i="18" a="1"/>
  <c r="I2418" i="18" s="1"/>
  <c r="I2419" i="18" a="1"/>
  <c r="I2419" i="18"/>
  <c r="I2420" i="18" a="1"/>
  <c r="I2420" i="18"/>
  <c r="I2421" i="18" a="1"/>
  <c r="I2421" i="18" s="1"/>
  <c r="I2422" i="18" a="1"/>
  <c r="I2422" i="18"/>
  <c r="I2423" i="18" a="1"/>
  <c r="I2423" i="18" s="1"/>
  <c r="I2424" i="18" a="1"/>
  <c r="I2424" i="18" s="1"/>
  <c r="I2425" i="18" a="1"/>
  <c r="I2425" i="18"/>
  <c r="I2426" i="18" a="1"/>
  <c r="I2426" i="18" s="1"/>
  <c r="I2427" i="18" a="1"/>
  <c r="I2427" i="18" s="1"/>
  <c r="I2428" i="18" a="1"/>
  <c r="I2428" i="18" s="1"/>
  <c r="I2429" i="18" a="1"/>
  <c r="I2429" i="18" s="1"/>
  <c r="I2430" i="18" a="1"/>
  <c r="I2430" i="18" s="1"/>
  <c r="I2431" i="18" a="1"/>
  <c r="I2431" i="18" s="1"/>
  <c r="I2432" i="18" a="1"/>
  <c r="I2432" i="18"/>
  <c r="I2433" i="18" a="1"/>
  <c r="I2433" i="18" s="1"/>
  <c r="I2434" i="18" a="1"/>
  <c r="I2434" i="18"/>
  <c r="I2435" i="18" a="1"/>
  <c r="I2435" i="18" s="1"/>
  <c r="I2436" i="18" a="1"/>
  <c r="I2436" i="18" s="1"/>
  <c r="I2437" i="18" a="1"/>
  <c r="I2437" i="18" s="1"/>
  <c r="I2438" i="18" a="1"/>
  <c r="I2438" i="18" s="1"/>
  <c r="I2439" i="18" a="1"/>
  <c r="I2439" i="18"/>
  <c r="I2440" i="18" a="1"/>
  <c r="I2440" i="18"/>
  <c r="I2441" i="18" a="1"/>
  <c r="I2441" i="18" s="1"/>
  <c r="I2442" i="18" a="1"/>
  <c r="I2442" i="18" s="1"/>
  <c r="I2443" i="18" a="1"/>
  <c r="I2443" i="18" s="1"/>
  <c r="I2444" i="18" a="1"/>
  <c r="I2444" i="18" s="1"/>
  <c r="I2445" i="18" a="1"/>
  <c r="I2445" i="18" s="1"/>
  <c r="I2446" i="18" a="1"/>
  <c r="I2446" i="18"/>
  <c r="I2447" i="18" a="1"/>
  <c r="I2447" i="18" s="1"/>
  <c r="I2448" i="18" a="1"/>
  <c r="I2448" i="18" s="1"/>
  <c r="I2449" i="18" a="1"/>
  <c r="I2449" i="18" s="1"/>
  <c r="I2450" i="18" a="1"/>
  <c r="I2450" i="18" s="1"/>
  <c r="I2451" i="18" a="1"/>
  <c r="I2451" i="18" s="1"/>
  <c r="I2452" i="18" a="1"/>
  <c r="I2452" i="18" s="1"/>
  <c r="I2453" i="18" a="1"/>
  <c r="I2453" i="18"/>
  <c r="I2454" i="18" a="1"/>
  <c r="I2454" i="18" s="1"/>
  <c r="I2455" i="18" a="1"/>
  <c r="I2455" i="18"/>
  <c r="I2456" i="18" a="1"/>
  <c r="I2456" i="18" s="1"/>
  <c r="I2457" i="18" a="1"/>
  <c r="I2457" i="18" s="1"/>
  <c r="I2458" i="18" a="1"/>
  <c r="I2458" i="18" s="1"/>
  <c r="I2459" i="18" a="1"/>
  <c r="I2459" i="18" s="1"/>
  <c r="I2460" i="18" a="1"/>
  <c r="I2460" i="18"/>
  <c r="I2461" i="18" a="1"/>
  <c r="I2461" i="18" s="1"/>
  <c r="I2462" i="18" a="1"/>
  <c r="I2462" i="18" s="1"/>
  <c r="I2463" i="18" a="1"/>
  <c r="I2463" i="18" s="1"/>
  <c r="I2464" i="18" a="1"/>
  <c r="I2464" i="18"/>
  <c r="I2465" i="18" a="1"/>
  <c r="I2465" i="18" s="1"/>
  <c r="I2466" i="18" a="1"/>
  <c r="I2466" i="18" s="1"/>
  <c r="I2467" i="18" a="1"/>
  <c r="I2467" i="18" s="1"/>
  <c r="I2468" i="18" a="1"/>
  <c r="I2468" i="18" s="1"/>
  <c r="I2469" i="18" a="1"/>
  <c r="I2469" i="18"/>
  <c r="I2470" i="18" a="1"/>
  <c r="I2470" i="18" s="1"/>
  <c r="I2471" i="18" a="1"/>
  <c r="I2471" i="18" s="1"/>
  <c r="I2472" i="18" a="1"/>
  <c r="I2472" i="18" s="1"/>
  <c r="I2473" i="18" a="1"/>
  <c r="I2473" i="18" s="1"/>
  <c r="I2474" i="18" a="1"/>
  <c r="I2474" i="18"/>
  <c r="I2475" i="18" a="1"/>
  <c r="I2475" i="18"/>
  <c r="I2476" i="18" a="1"/>
  <c r="I2476" i="18" s="1"/>
  <c r="I2477" i="18" a="1"/>
  <c r="I2477" i="18" s="1"/>
  <c r="I2478" i="18" a="1"/>
  <c r="I2478" i="18"/>
  <c r="I2479" i="18" a="1"/>
  <c r="I2479" i="18" s="1"/>
  <c r="I2480" i="18" a="1"/>
  <c r="I2480" i="18" s="1"/>
  <c r="I2481" i="18" a="1"/>
  <c r="I2481" i="18" s="1"/>
  <c r="I2482" i="18" a="1"/>
  <c r="I2482" i="18" s="1"/>
  <c r="I2483" i="18" a="1"/>
  <c r="I2483" i="18" s="1"/>
  <c r="I2484" i="18" a="1"/>
  <c r="I2484" i="18" s="1"/>
  <c r="I2485" i="18" a="1"/>
  <c r="I2485" i="18"/>
  <c r="I2486" i="18" a="1"/>
  <c r="I2486" i="18" s="1"/>
  <c r="I2487" i="18" a="1"/>
  <c r="I2487" i="18" s="1"/>
  <c r="I2488" i="18" a="1"/>
  <c r="I2488" i="18"/>
  <c r="I2489" i="18" a="1"/>
  <c r="I2489" i="18"/>
  <c r="I2490" i="18" a="1"/>
  <c r="I2490" i="18" s="1"/>
  <c r="I2491" i="18" a="1"/>
  <c r="I2491" i="18" s="1"/>
  <c r="I2492" i="18" a="1"/>
  <c r="I2492" i="18" s="1"/>
  <c r="I2493" i="18" a="1"/>
  <c r="I2493" i="18" s="1"/>
  <c r="I2494" i="18" a="1"/>
  <c r="I2494" i="18" s="1"/>
  <c r="I2495" i="18" a="1"/>
  <c r="I2495" i="18" s="1"/>
  <c r="I2496" i="18" a="1"/>
  <c r="I2496" i="18" s="1"/>
  <c r="I2497" i="18" a="1"/>
  <c r="I2497" i="18"/>
  <c r="I2498" i="18" a="1"/>
  <c r="I2498" i="18" s="1"/>
  <c r="I2499" i="18" a="1"/>
  <c r="I2499" i="18" s="1"/>
  <c r="I2500" i="18" a="1"/>
  <c r="I2500" i="18" s="1"/>
  <c r="I2501" i="18" a="1"/>
  <c r="I2501" i="18" s="1"/>
  <c r="I2502" i="18" a="1"/>
  <c r="I2502" i="18"/>
  <c r="I2503" i="18" a="1"/>
  <c r="I2503" i="18"/>
  <c r="I2504" i="18" a="1"/>
  <c r="I2504" i="18" s="1"/>
  <c r="I2505" i="18" a="1"/>
  <c r="I2505" i="18" s="1"/>
  <c r="I2506" i="18" a="1"/>
  <c r="I2506" i="18"/>
  <c r="I2507" i="18" a="1"/>
  <c r="I2507" i="18" s="1"/>
  <c r="I2508" i="18" a="1"/>
  <c r="I2508" i="18" s="1"/>
  <c r="I2509" i="18" a="1"/>
  <c r="I2509" i="18" s="1"/>
  <c r="I2510" i="18" a="1"/>
  <c r="I2510" i="18"/>
  <c r="I2511" i="18" a="1"/>
  <c r="I2511" i="18"/>
  <c r="I2512" i="18" a="1"/>
  <c r="I2512" i="18" s="1"/>
  <c r="I2513" i="18" a="1"/>
  <c r="I2513" i="18" s="1"/>
  <c r="I2514" i="18" a="1"/>
  <c r="I2514" i="18" s="1"/>
  <c r="I2515" i="18" a="1"/>
  <c r="I2515" i="18" s="1"/>
  <c r="I2516" i="18" a="1"/>
  <c r="I2516" i="18"/>
  <c r="I2517" i="18" a="1"/>
  <c r="I2517" i="18"/>
  <c r="I2518" i="18" a="1"/>
  <c r="I2518" i="18" s="1"/>
  <c r="I2519" i="18" a="1"/>
  <c r="I2519" i="18" s="1"/>
  <c r="I2520" i="18" a="1"/>
  <c r="I2520" i="18"/>
  <c r="I2521" i="18" a="1"/>
  <c r="I2521" i="18" s="1"/>
  <c r="I2522" i="18" a="1"/>
  <c r="I2522" i="18" s="1"/>
  <c r="I2523" i="18" a="1"/>
  <c r="I2523" i="18"/>
  <c r="I2524" i="18" a="1"/>
  <c r="I2524" i="18" s="1"/>
  <c r="I2525" i="18" a="1"/>
  <c r="I2525" i="18"/>
  <c r="I2526" i="18" a="1"/>
  <c r="I2526" i="18" s="1"/>
  <c r="I2527" i="18" a="1"/>
  <c r="I2527" i="18" s="1"/>
  <c r="I2528" i="18" a="1"/>
  <c r="I2528" i="18" s="1"/>
  <c r="I2529" i="18" a="1"/>
  <c r="I2529" i="18" s="1"/>
  <c r="I2530" i="18" a="1"/>
  <c r="I2530" i="18"/>
  <c r="I2531" i="18" a="1"/>
  <c r="I2531" i="18" s="1"/>
  <c r="I2532" i="18" a="1"/>
  <c r="I2532" i="18"/>
  <c r="I2533" i="18" a="1"/>
  <c r="I2533" i="18" s="1"/>
  <c r="I2534" i="18" a="1"/>
  <c r="I2534" i="18" s="1"/>
  <c r="I2535" i="18" a="1"/>
  <c r="I2535" i="18" s="1"/>
  <c r="I2536" i="18" a="1"/>
  <c r="I2536" i="18" s="1"/>
  <c r="I2537" i="18" a="1"/>
  <c r="I2537" i="18"/>
  <c r="I2538" i="18" a="1"/>
  <c r="I2538" i="18" s="1"/>
  <c r="I2539" i="18" a="1"/>
  <c r="I2539" i="18" s="1"/>
  <c r="I2540" i="18" a="1"/>
  <c r="I2540" i="18" s="1"/>
  <c r="I2541" i="18" a="1"/>
  <c r="I2541" i="18" s="1"/>
  <c r="I2542" i="18" a="1"/>
  <c r="I2542" i="18" s="1"/>
  <c r="I2543" i="18" a="1"/>
  <c r="I2543" i="18" s="1"/>
  <c r="I2544" i="18" a="1"/>
  <c r="I2544" i="18"/>
  <c r="I2545" i="18" a="1"/>
  <c r="I2545" i="18" s="1"/>
  <c r="I2546" i="18" a="1"/>
  <c r="I2546" i="18" s="1"/>
  <c r="I2547" i="18" a="1"/>
  <c r="I2547" i="18" s="1"/>
  <c r="I2548" i="18" a="1"/>
  <c r="I2548" i="18" s="1"/>
  <c r="I2549" i="18" a="1"/>
  <c r="I2549" i="18" s="1"/>
  <c r="I2550" i="18" a="1"/>
  <c r="I2550" i="18" s="1"/>
  <c r="I2551" i="18" a="1"/>
  <c r="I2551" i="18"/>
  <c r="I2552" i="18" a="1"/>
  <c r="I2552" i="18" s="1"/>
  <c r="I2553" i="18" a="1"/>
  <c r="I2553" i="18"/>
  <c r="I2554" i="18" a="1"/>
  <c r="I2554" i="18" s="1"/>
  <c r="I2555" i="18" a="1"/>
  <c r="I2555" i="18" s="1"/>
  <c r="I2556" i="18" a="1"/>
  <c r="I2556" i="18" s="1"/>
  <c r="I2557" i="18" a="1"/>
  <c r="I2557" i="18" s="1"/>
  <c r="I2558" i="18" a="1"/>
  <c r="I2558" i="18"/>
  <c r="I2559" i="18" a="1"/>
  <c r="I2559" i="18" s="1"/>
  <c r="I2560" i="18" a="1"/>
  <c r="I2560" i="18" s="1"/>
  <c r="I2561" i="18" a="1"/>
  <c r="I2561" i="18" s="1"/>
  <c r="I2562" i="18" a="1"/>
  <c r="I2562" i="18" s="1"/>
  <c r="I2563" i="18" a="1"/>
  <c r="I2563" i="18" s="1"/>
  <c r="I2564" i="18" a="1"/>
  <c r="I2564" i="18" s="1"/>
  <c r="I2565" i="18" a="1"/>
  <c r="I2565" i="18" s="1"/>
  <c r="I2566" i="18" a="1"/>
  <c r="I2566" i="18" s="1"/>
  <c r="I2567" i="18" a="1"/>
  <c r="I2567" i="18"/>
  <c r="I2568" i="18" a="1"/>
  <c r="I2568" i="18" s="1"/>
  <c r="I2569" i="18" a="1"/>
  <c r="I2569" i="18"/>
  <c r="I2570" i="18" a="1"/>
  <c r="I2570" i="18" s="1"/>
  <c r="I2571" i="18" a="1"/>
  <c r="I2571" i="18" s="1"/>
  <c r="I2572" i="18" a="1"/>
  <c r="I2572" i="18" s="1"/>
  <c r="I2573" i="18" a="1"/>
  <c r="I2573" i="18"/>
  <c r="I2574" i="18" a="1"/>
  <c r="I2574" i="18" s="1"/>
  <c r="I2575" i="18" a="1"/>
  <c r="I2575" i="18" s="1"/>
  <c r="I2576" i="18" a="1"/>
  <c r="I2576" i="18"/>
  <c r="I2577" i="18" a="1"/>
  <c r="I2577" i="18" s="1"/>
  <c r="I2578" i="18" a="1"/>
  <c r="I2578" i="18" s="1"/>
  <c r="I2579" i="18" a="1"/>
  <c r="I2579" i="18" s="1"/>
  <c r="I2580" i="18" a="1"/>
  <c r="I2580" i="18"/>
  <c r="I2581" i="18" a="1"/>
  <c r="I2581" i="18"/>
  <c r="I2582" i="18" a="1"/>
  <c r="I2582" i="18" s="1"/>
  <c r="I2583" i="18" a="1"/>
  <c r="I2583" i="18" s="1"/>
  <c r="I2584" i="18" a="1"/>
  <c r="I2584" i="18" s="1"/>
  <c r="I2585" i="18" a="1"/>
  <c r="I2585" i="18" s="1"/>
  <c r="I2586" i="18" a="1"/>
  <c r="I2586" i="18"/>
  <c r="I2587" i="18" a="1"/>
  <c r="I2587" i="18"/>
  <c r="I2588" i="18" a="1"/>
  <c r="I2588" i="18"/>
  <c r="I2589" i="18" a="1"/>
  <c r="I2589" i="18" s="1"/>
  <c r="I2590" i="18" a="1"/>
  <c r="I2590" i="18"/>
  <c r="I2591" i="18" a="1"/>
  <c r="I2591" i="18" s="1"/>
  <c r="I2592" i="18" a="1"/>
  <c r="I2592" i="18" s="1"/>
  <c r="I2593" i="18" a="1"/>
  <c r="I2593" i="18" s="1"/>
  <c r="I2594" i="18" a="1"/>
  <c r="I2594" i="18"/>
  <c r="I2595" i="18" a="1"/>
  <c r="I2595" i="18" s="1"/>
  <c r="I2596" i="18" a="1"/>
  <c r="I2596" i="18" s="1"/>
  <c r="I2597" i="18" a="1"/>
  <c r="I2597" i="18" s="1"/>
  <c r="I2598" i="18" a="1"/>
  <c r="I2598" i="18" s="1"/>
  <c r="I2599" i="18" a="1"/>
  <c r="I2599" i="18" s="1"/>
  <c r="I2600" i="18" a="1"/>
  <c r="I2600" i="18"/>
  <c r="I2601" i="18" a="1"/>
  <c r="I2601" i="18"/>
  <c r="I2602" i="18" a="1"/>
  <c r="I2602" i="18" s="1"/>
  <c r="I2603" i="18" a="1"/>
  <c r="I2603" i="18" s="1"/>
  <c r="I2604" i="18" a="1"/>
  <c r="I2604" i="18" s="1"/>
  <c r="I2605" i="18" a="1"/>
  <c r="I2605" i="18" s="1"/>
  <c r="I2606" i="18" a="1"/>
  <c r="I2606" i="18" s="1"/>
  <c r="I2607" i="18" a="1"/>
  <c r="I2607" i="18" s="1"/>
  <c r="I2608" i="18" a="1"/>
  <c r="I2608" i="18"/>
  <c r="I2609" i="18" a="1"/>
  <c r="I2609" i="18"/>
  <c r="I2610" i="18" a="1"/>
  <c r="I2610" i="18" s="1"/>
  <c r="I2611" i="18" a="1"/>
  <c r="I2611" i="18" s="1"/>
  <c r="I2612" i="18" a="1"/>
  <c r="I2612" i="18" s="1"/>
  <c r="I2613" i="18" a="1"/>
  <c r="I2613" i="18" s="1"/>
  <c r="I2614" i="18" a="1"/>
  <c r="I2614" i="18" s="1"/>
  <c r="I2615" i="18" a="1"/>
  <c r="I2615" i="18"/>
  <c r="I2616" i="18" a="1"/>
  <c r="I2616" i="18" s="1"/>
  <c r="I2617" i="18" a="1"/>
  <c r="I2617" i="18" s="1"/>
  <c r="I2618" i="18" a="1"/>
  <c r="I2618" i="18"/>
  <c r="I2619" i="18" a="1"/>
  <c r="I2619" i="18" s="1"/>
  <c r="I2620" i="18" a="1"/>
  <c r="I2620" i="18" s="1"/>
  <c r="I2621" i="18" a="1"/>
  <c r="I2621" i="18"/>
  <c r="I2622" i="18" a="1"/>
  <c r="I2622" i="18" s="1"/>
  <c r="I2623" i="18" a="1"/>
  <c r="I2623" i="18"/>
  <c r="I2624" i="18" a="1"/>
  <c r="I2624" i="18" s="1"/>
  <c r="I2625" i="18" a="1"/>
  <c r="I2625" i="18" s="1"/>
  <c r="I2626" i="18" a="1"/>
  <c r="I2626" i="18" s="1"/>
  <c r="I2627" i="18" a="1"/>
  <c r="I2627" i="18" s="1"/>
  <c r="I2628" i="18" a="1"/>
  <c r="I2628" i="18"/>
  <c r="I2629" i="18" a="1"/>
  <c r="I2629" i="18" s="1"/>
  <c r="I2630" i="18" a="1"/>
  <c r="I2630" i="18"/>
  <c r="I2631" i="18" a="1"/>
  <c r="I2631" i="18" s="1"/>
  <c r="I2632" i="18" a="1"/>
  <c r="I2632" i="18" s="1"/>
  <c r="I2633" i="18" a="1"/>
  <c r="I2633" i="18" s="1"/>
  <c r="I2634" i="18" a="1"/>
  <c r="I2634" i="18" s="1"/>
  <c r="I2635" i="18" a="1"/>
  <c r="I2635" i="18"/>
  <c r="I2636" i="18" a="1"/>
  <c r="I2636" i="18" s="1"/>
  <c r="I2637" i="18" a="1"/>
  <c r="I2637" i="18"/>
  <c r="I2638" i="18" a="1"/>
  <c r="I2638" i="18" s="1"/>
  <c r="I2639" i="18" a="1"/>
  <c r="I2639" i="18" s="1"/>
  <c r="I2640" i="18" a="1"/>
  <c r="I2640" i="18" s="1"/>
  <c r="I2641" i="18" a="1"/>
  <c r="I2641" i="18" s="1"/>
  <c r="I2642" i="18" a="1"/>
  <c r="I2642" i="18" s="1"/>
  <c r="I2643" i="18" a="1"/>
  <c r="I2643" i="18" s="1"/>
  <c r="I2644" i="18" a="1"/>
  <c r="I2644" i="18"/>
  <c r="I2645" i="18" a="1"/>
  <c r="I2645" i="18" s="1"/>
  <c r="I2646" i="18" a="1"/>
  <c r="I2646" i="18" s="1"/>
  <c r="I2647" i="18" a="1"/>
  <c r="I2647" i="18" s="1"/>
  <c r="I2648" i="18" a="1"/>
  <c r="I2648" i="18" s="1"/>
  <c r="I2649" i="18" a="1"/>
  <c r="I2649" i="18"/>
  <c r="I2650" i="18" a="1"/>
  <c r="I2650" i="18" s="1"/>
  <c r="I2651" i="18" a="1"/>
  <c r="I2651" i="18"/>
  <c r="I2652" i="18" a="1"/>
  <c r="I2652" i="18" s="1"/>
  <c r="I2653" i="18" a="1"/>
  <c r="I2653" i="18" s="1"/>
  <c r="I2654" i="18" a="1"/>
  <c r="I2654" i="18" s="1"/>
  <c r="I2655" i="18" a="1"/>
  <c r="I2655" i="18" s="1"/>
  <c r="I2656" i="18" a="1"/>
  <c r="I2656" i="18"/>
  <c r="I2657" i="18" a="1"/>
  <c r="I2657" i="18" s="1"/>
  <c r="I2658" i="18" a="1"/>
  <c r="I2658" i="18"/>
  <c r="I2659" i="18" a="1"/>
  <c r="I2659" i="18" s="1"/>
  <c r="I2660" i="18" a="1"/>
  <c r="I2660" i="18"/>
  <c r="I2661" i="18" a="1"/>
  <c r="I2661" i="18" s="1"/>
  <c r="I2662" i="18" a="1"/>
  <c r="I2662" i="18" s="1"/>
  <c r="I2663" i="18" a="1"/>
  <c r="I2663" i="18" s="1"/>
  <c r="I2664" i="18" a="1"/>
  <c r="I2664" i="18" s="1"/>
  <c r="I2665" i="18" a="1"/>
  <c r="I2665" i="18"/>
  <c r="I2666" i="18" a="1"/>
  <c r="I2666" i="18" s="1"/>
  <c r="I2667" i="18" a="1"/>
  <c r="I2667" i="18" s="1"/>
  <c r="I2668" i="18" a="1"/>
  <c r="I2668" i="18"/>
  <c r="I2669" i="18" a="1"/>
  <c r="I2669" i="18" s="1"/>
  <c r="I2670" i="18" a="1"/>
  <c r="I2670" i="18"/>
  <c r="I2671" i="18" a="1"/>
  <c r="I2671" i="18" s="1"/>
  <c r="I2672" i="18" a="1"/>
  <c r="I2672" i="18"/>
  <c r="I2673" i="18" a="1"/>
  <c r="I2673" i="18" s="1"/>
  <c r="I2674" i="18" a="1"/>
  <c r="I2674" i="18"/>
  <c r="AH3" i="15" l="1"/>
  <c r="AH4" i="15"/>
  <c r="AH5" i="15"/>
  <c r="AH175" i="15"/>
  <c r="AH7" i="15"/>
  <c r="AH8" i="15"/>
  <c r="AH9" i="15"/>
  <c r="AH10" i="15"/>
  <c r="AH11" i="15"/>
  <c r="AH12" i="15"/>
  <c r="AH13" i="15"/>
  <c r="AH14" i="15"/>
  <c r="AH15" i="15"/>
  <c r="AH16" i="15"/>
  <c r="AH17" i="15"/>
  <c r="AH18" i="15"/>
  <c r="AH19" i="15"/>
  <c r="AH20" i="15"/>
  <c r="AH21" i="15"/>
  <c r="AH189" i="15"/>
  <c r="AH23" i="15"/>
  <c r="AH24" i="15"/>
  <c r="AH25" i="15"/>
  <c r="AH26" i="15"/>
  <c r="AH27" i="15"/>
  <c r="AH28" i="15"/>
  <c r="AH29" i="15"/>
  <c r="AH215" i="15"/>
  <c r="AH216" i="15"/>
  <c r="AH32" i="15"/>
  <c r="AH33" i="15"/>
  <c r="AH34" i="15"/>
  <c r="AH35" i="15"/>
  <c r="AH36" i="15"/>
  <c r="AH37" i="15"/>
  <c r="AH38" i="15"/>
  <c r="AH39" i="15"/>
  <c r="AH40" i="15"/>
  <c r="AH235" i="15"/>
  <c r="AH42" i="15"/>
  <c r="AH43" i="15"/>
  <c r="AH44" i="15"/>
  <c r="AH45" i="15"/>
  <c r="AH46" i="15"/>
  <c r="AH47" i="15"/>
  <c r="AH48" i="15"/>
  <c r="AH49" i="15"/>
  <c r="AH50" i="15"/>
  <c r="AH51" i="15"/>
  <c r="AH52" i="15"/>
  <c r="AH53" i="15"/>
  <c r="AH54" i="15"/>
  <c r="AH55" i="15"/>
  <c r="AH56" i="15"/>
  <c r="AH57" i="15"/>
  <c r="AH58" i="15"/>
  <c r="AH59" i="15"/>
  <c r="AH60" i="15"/>
  <c r="AH61" i="15"/>
  <c r="AH62" i="15"/>
  <c r="AH63" i="15"/>
  <c r="AH64" i="15"/>
  <c r="AH65" i="15"/>
  <c r="AH66" i="15"/>
  <c r="AH67" i="15"/>
  <c r="AH68" i="15"/>
  <c r="AH69" i="15"/>
  <c r="AH70" i="15"/>
  <c r="AH71" i="15"/>
  <c r="AH72" i="15"/>
  <c r="AH73" i="15"/>
  <c r="AH74" i="15"/>
  <c r="AH75" i="15"/>
  <c r="AH76" i="15"/>
  <c r="AH77" i="15"/>
  <c r="AH78" i="15"/>
  <c r="AH79" i="15"/>
  <c r="AH80" i="15"/>
  <c r="AH81" i="15"/>
  <c r="AH82" i="15"/>
  <c r="AH83" i="15"/>
  <c r="AH84" i="15"/>
  <c r="AH85" i="15"/>
  <c r="AH86" i="15"/>
  <c r="AH87" i="15"/>
  <c r="AH88" i="15"/>
  <c r="AH89" i="15"/>
  <c r="AH90" i="15"/>
  <c r="AH91" i="15"/>
  <c r="AH92" i="15"/>
  <c r="AH93" i="15"/>
  <c r="AH94" i="15"/>
  <c r="AH95" i="15"/>
  <c r="AH96" i="15"/>
  <c r="AH97" i="15"/>
  <c r="AH98" i="15"/>
  <c r="AH99" i="15"/>
  <c r="AH100" i="15"/>
  <c r="AH101" i="15"/>
  <c r="AH102" i="15"/>
  <c r="AH103" i="15"/>
  <c r="AH104" i="15"/>
  <c r="AH105" i="15"/>
  <c r="AH106" i="15"/>
  <c r="AH107" i="15"/>
  <c r="AH108" i="15"/>
  <c r="AH109" i="15"/>
  <c r="AH110" i="15"/>
  <c r="AH111" i="15"/>
  <c r="AH112" i="15"/>
  <c r="AH113" i="15"/>
  <c r="AH114" i="15"/>
  <c r="AH115" i="15"/>
  <c r="AH116" i="15"/>
  <c r="AH117" i="15"/>
  <c r="AH118" i="15"/>
  <c r="AH119" i="15"/>
  <c r="AH120" i="15"/>
  <c r="AH121" i="15"/>
  <c r="AH122" i="15"/>
  <c r="AH123" i="15"/>
  <c r="AH124" i="15"/>
  <c r="AH266" i="15"/>
  <c r="AH126" i="15"/>
  <c r="AH127" i="15"/>
  <c r="AH128" i="15"/>
  <c r="AH129" i="15"/>
  <c r="AH130" i="15"/>
  <c r="AH131" i="15"/>
  <c r="AH132" i="15"/>
  <c r="AH133" i="15"/>
  <c r="AH134" i="15"/>
  <c r="AH135" i="15"/>
  <c r="AH136" i="15"/>
  <c r="AH137" i="15"/>
  <c r="AH138" i="15"/>
  <c r="AH139" i="15"/>
  <c r="AH140" i="15"/>
  <c r="AH141" i="15"/>
  <c r="AH142" i="15"/>
  <c r="AH143" i="15"/>
  <c r="AH6" i="15"/>
  <c r="AH145" i="15"/>
  <c r="AH146" i="15"/>
  <c r="AH147" i="15"/>
  <c r="AH148" i="15"/>
  <c r="AH149" i="15"/>
  <c r="AH150" i="15"/>
  <c r="AH151" i="15"/>
  <c r="AH152" i="15"/>
  <c r="AH153" i="15"/>
  <c r="AH154" i="15"/>
  <c r="AH155" i="15"/>
  <c r="AH156" i="15"/>
  <c r="AH157" i="15"/>
  <c r="AH158" i="15"/>
  <c r="AH159" i="15"/>
  <c r="AH160" i="15"/>
  <c r="AH161" i="15"/>
  <c r="AH162" i="15"/>
  <c r="AH163" i="15"/>
  <c r="AH164" i="15"/>
  <c r="AH165" i="15"/>
  <c r="AH166" i="15"/>
  <c r="AH167" i="15"/>
  <c r="AH168" i="15"/>
  <c r="AH169" i="15"/>
  <c r="AH170" i="15"/>
  <c r="AH171" i="15"/>
  <c r="AH172" i="15"/>
  <c r="AH173" i="15"/>
  <c r="AH174" i="15"/>
  <c r="AH22" i="15"/>
  <c r="AH176" i="15"/>
  <c r="AH177" i="15"/>
  <c r="AH178" i="15"/>
  <c r="AH179" i="15"/>
  <c r="AH180" i="15"/>
  <c r="AH181" i="15"/>
  <c r="AH182" i="15"/>
  <c r="AH183" i="15"/>
  <c r="AH184" i="15"/>
  <c r="AH185" i="15"/>
  <c r="AH186" i="15"/>
  <c r="AH187" i="15"/>
  <c r="AH188" i="15"/>
  <c r="AH30" i="15"/>
  <c r="AH190" i="15"/>
  <c r="AH191" i="15"/>
  <c r="AH192" i="15"/>
  <c r="AH193" i="15"/>
  <c r="AH194" i="15"/>
  <c r="AH195" i="15"/>
  <c r="AH196" i="15"/>
  <c r="AH197" i="15"/>
  <c r="AH198" i="15"/>
  <c r="AH199" i="15"/>
  <c r="AH200" i="15"/>
  <c r="AH201" i="15"/>
  <c r="AH202" i="15"/>
  <c r="AH203" i="15"/>
  <c r="AH204" i="15"/>
  <c r="AH205" i="15"/>
  <c r="AH206" i="15"/>
  <c r="AH207" i="15"/>
  <c r="AH208" i="15"/>
  <c r="AH209" i="15"/>
  <c r="AH210" i="15"/>
  <c r="AH211" i="15"/>
  <c r="AH212" i="15"/>
  <c r="AH213" i="15"/>
  <c r="AH214" i="15"/>
  <c r="AH31" i="15"/>
  <c r="AH273" i="15"/>
  <c r="AH217" i="15"/>
  <c r="AH218" i="15"/>
  <c r="AH219" i="15"/>
  <c r="AH220" i="15"/>
  <c r="AH221" i="15"/>
  <c r="AH222" i="15"/>
  <c r="AH223" i="15"/>
  <c r="AH224" i="15"/>
  <c r="AH225" i="15"/>
  <c r="AH226" i="15"/>
  <c r="AH227" i="15"/>
  <c r="AH228" i="15"/>
  <c r="AH229" i="15"/>
  <c r="AH230" i="15"/>
  <c r="AH231" i="15"/>
  <c r="AH232" i="15"/>
  <c r="AH233" i="15"/>
  <c r="AH234" i="15"/>
  <c r="AH339" i="15"/>
  <c r="AH236" i="15"/>
  <c r="AH237" i="15"/>
  <c r="AH238" i="15"/>
  <c r="AH239" i="15"/>
  <c r="AH240" i="15"/>
  <c r="AH241" i="15"/>
  <c r="AH242" i="15"/>
  <c r="AH243" i="15"/>
  <c r="AH244" i="15"/>
  <c r="AH245" i="15"/>
  <c r="AH246" i="15"/>
  <c r="AH247" i="15"/>
  <c r="AH248" i="15"/>
  <c r="AH249" i="15"/>
  <c r="AH250" i="15"/>
  <c r="AH251" i="15"/>
  <c r="AH252" i="15"/>
  <c r="AH253" i="15"/>
  <c r="AH254" i="15"/>
  <c r="AH255" i="15"/>
  <c r="AH256" i="15"/>
  <c r="AH257" i="15"/>
  <c r="AH258" i="15"/>
  <c r="AH259" i="15"/>
  <c r="AH260" i="15"/>
  <c r="AH261" i="15"/>
  <c r="AH262" i="15"/>
  <c r="AH263" i="15"/>
  <c r="AH264" i="15"/>
  <c r="AH265" i="15"/>
  <c r="AH41" i="15"/>
  <c r="AH267" i="15"/>
  <c r="AH268" i="15"/>
  <c r="AH269" i="15"/>
  <c r="AH270" i="15"/>
  <c r="AH271" i="15"/>
  <c r="AH272" i="15"/>
  <c r="AH125" i="15"/>
  <c r="AH274" i="15"/>
  <c r="AH275" i="15"/>
  <c r="AH276" i="15"/>
  <c r="AH277" i="15"/>
  <c r="AH278" i="15"/>
  <c r="AH279" i="15"/>
  <c r="AH280" i="15"/>
  <c r="AH281" i="15"/>
  <c r="AH282" i="15"/>
  <c r="AH283" i="15"/>
  <c r="AH284" i="15"/>
  <c r="AH285" i="15"/>
  <c r="AH286" i="15"/>
  <c r="AH287" i="15"/>
  <c r="AH288" i="15"/>
  <c r="AH289" i="15"/>
  <c r="AH290" i="15"/>
  <c r="AH291" i="15"/>
  <c r="AH292" i="15"/>
  <c r="AH293" i="15"/>
  <c r="AH294" i="15"/>
  <c r="AH295" i="15"/>
  <c r="AH296" i="15"/>
  <c r="AH297" i="15"/>
  <c r="AH298" i="15"/>
  <c r="AH299" i="15"/>
  <c r="AH300" i="15"/>
  <c r="AH301" i="15"/>
  <c r="AH302" i="15"/>
  <c r="AH303" i="15"/>
  <c r="AH304" i="15"/>
  <c r="AH305" i="15"/>
  <c r="AH306" i="15"/>
  <c r="AH307" i="15"/>
  <c r="AH308" i="15"/>
  <c r="AH309" i="15"/>
  <c r="AH310" i="15"/>
  <c r="AH311" i="15"/>
  <c r="AH312" i="15"/>
  <c r="AH313" i="15"/>
  <c r="AH314" i="15"/>
  <c r="AH315" i="15"/>
  <c r="AH316" i="15"/>
  <c r="AH317" i="15"/>
  <c r="AH318" i="15"/>
  <c r="AH319" i="15"/>
  <c r="AH320" i="15"/>
  <c r="AH321" i="15"/>
  <c r="AH322" i="15"/>
  <c r="AH323" i="15"/>
  <c r="AH324" i="15"/>
  <c r="AH325" i="15"/>
  <c r="AH326" i="15"/>
  <c r="AH327" i="15"/>
  <c r="AH328" i="15"/>
  <c r="AH329" i="15"/>
  <c r="AH330" i="15"/>
  <c r="AH331" i="15"/>
  <c r="AH332" i="15"/>
  <c r="AH333" i="15"/>
  <c r="AH334" i="15"/>
  <c r="AH335" i="15"/>
  <c r="AH336" i="15"/>
  <c r="AH337" i="15"/>
  <c r="AH338" i="15"/>
  <c r="AH144" i="15"/>
  <c r="AH340" i="15"/>
  <c r="AH341" i="15"/>
  <c r="AH342" i="15"/>
  <c r="AH343" i="15"/>
  <c r="AH344" i="15"/>
  <c r="AH345" i="15"/>
  <c r="AH346" i="15"/>
  <c r="AH347" i="15"/>
  <c r="AH348" i="15"/>
  <c r="AH349" i="15"/>
  <c r="AH350" i="15"/>
  <c r="AH351" i="15"/>
  <c r="AH352" i="15"/>
  <c r="AH353" i="15"/>
  <c r="AH354" i="15"/>
  <c r="AH355" i="15"/>
  <c r="AH356" i="15"/>
  <c r="AH357" i="15"/>
  <c r="AH358" i="15"/>
  <c r="AH359" i="15"/>
  <c r="AH360" i="15"/>
  <c r="AH361" i="15"/>
  <c r="AH362" i="15"/>
  <c r="AH363" i="15"/>
  <c r="AH364" i="15"/>
  <c r="AH365" i="15"/>
  <c r="AH366" i="15"/>
  <c r="AH367" i="15"/>
  <c r="AH368" i="15"/>
  <c r="AH369" i="15"/>
  <c r="AH370" i="15"/>
  <c r="AH371" i="15"/>
  <c r="AH372" i="15"/>
  <c r="AH373" i="15"/>
  <c r="AH374" i="15"/>
  <c r="AH375" i="15"/>
  <c r="AH376" i="15"/>
  <c r="AH377" i="15"/>
  <c r="AH378" i="15"/>
  <c r="AH379" i="15"/>
  <c r="AH380" i="15"/>
  <c r="AH381" i="15"/>
  <c r="AH382" i="15"/>
  <c r="AH383" i="15"/>
  <c r="AH384" i="15"/>
  <c r="AH385" i="15"/>
  <c r="AH386" i="15"/>
  <c r="AH387" i="15"/>
  <c r="AH388" i="15"/>
  <c r="AH389" i="15"/>
  <c r="AH390" i="15"/>
  <c r="AH391" i="15"/>
  <c r="AH392" i="15"/>
  <c r="AH393" i="15"/>
  <c r="AH394" i="15"/>
  <c r="AH395" i="15"/>
  <c r="AH396" i="15"/>
  <c r="AH397" i="15"/>
  <c r="AH398" i="15"/>
  <c r="AH399" i="15"/>
  <c r="AH400" i="15"/>
  <c r="AH401" i="15"/>
  <c r="AH402" i="15"/>
  <c r="AH403" i="15"/>
  <c r="AH404" i="15"/>
  <c r="AH405" i="15"/>
  <c r="AH406" i="15"/>
  <c r="AH407" i="15"/>
  <c r="AH408" i="15"/>
  <c r="AH409" i="15"/>
  <c r="AH410" i="15"/>
  <c r="AH411" i="15"/>
  <c r="AH412" i="15"/>
  <c r="AH413" i="15"/>
  <c r="AH414" i="15"/>
  <c r="AH415" i="15"/>
  <c r="AH416" i="15"/>
  <c r="AH417" i="15"/>
  <c r="AH418" i="15"/>
  <c r="AH419" i="15"/>
  <c r="AH420" i="15"/>
  <c r="AH421" i="15"/>
  <c r="AH422" i="15"/>
  <c r="AH423" i="15"/>
  <c r="AH424" i="15"/>
  <c r="AH425" i="15"/>
  <c r="AH426" i="15"/>
  <c r="AH427" i="15"/>
  <c r="AH428" i="15"/>
  <c r="AH429" i="15"/>
  <c r="AH430" i="15"/>
  <c r="AH431" i="15"/>
  <c r="AH432" i="15"/>
  <c r="AH433" i="15"/>
  <c r="AH434" i="15"/>
  <c r="AH435" i="15"/>
  <c r="AH436" i="15"/>
  <c r="AH437" i="15"/>
  <c r="AH438" i="15"/>
  <c r="AH439" i="15"/>
  <c r="AH440" i="15"/>
  <c r="AH441" i="15"/>
  <c r="AH442" i="15"/>
  <c r="AH443" i="15"/>
  <c r="AH444" i="15"/>
  <c r="AH445" i="15"/>
  <c r="AH446" i="15"/>
  <c r="AH447" i="15"/>
  <c r="AH448" i="15"/>
  <c r="AH449" i="15"/>
  <c r="AH450" i="15"/>
  <c r="AH451" i="15"/>
  <c r="AH452" i="15"/>
  <c r="AH453" i="15"/>
  <c r="AH454" i="15"/>
  <c r="AH455" i="15"/>
  <c r="AH456" i="15"/>
  <c r="AH457" i="15"/>
  <c r="AH458" i="15"/>
  <c r="AH459" i="15"/>
  <c r="AH460" i="15"/>
  <c r="AH461" i="15"/>
  <c r="AH462" i="15"/>
  <c r="AH463" i="15"/>
  <c r="AH464" i="15"/>
  <c r="AH465" i="15"/>
  <c r="AH466" i="15"/>
  <c r="AH467" i="15"/>
  <c r="AH468" i="15"/>
  <c r="AH469" i="15"/>
  <c r="AH470" i="15"/>
  <c r="AH471" i="15"/>
  <c r="AH472" i="15"/>
  <c r="AH473" i="15"/>
  <c r="AH474" i="15"/>
  <c r="AH475" i="15"/>
  <c r="AH476" i="15"/>
  <c r="AH477" i="15"/>
  <c r="AH478" i="15"/>
  <c r="AH479" i="15"/>
  <c r="AH480" i="15"/>
  <c r="AH481" i="15"/>
  <c r="AH482" i="15"/>
  <c r="AH483" i="15"/>
  <c r="AH484" i="15"/>
  <c r="AH485" i="15"/>
  <c r="AH486" i="15"/>
  <c r="AH487" i="15"/>
  <c r="AH488" i="15"/>
  <c r="AH489" i="15"/>
  <c r="AH490" i="15"/>
  <c r="AH491" i="15"/>
  <c r="AH492" i="15"/>
  <c r="AH493" i="15"/>
  <c r="AH494" i="15"/>
  <c r="AH495" i="15"/>
  <c r="AH496" i="15"/>
  <c r="AH497" i="15"/>
  <c r="AH498" i="15"/>
  <c r="AH499" i="15"/>
  <c r="AH500" i="15"/>
  <c r="AH501" i="15"/>
  <c r="AH502" i="15"/>
  <c r="AH503" i="15"/>
  <c r="AH504" i="15"/>
  <c r="AH505" i="15"/>
  <c r="AH506" i="15"/>
  <c r="AH507" i="15"/>
  <c r="AH508" i="15"/>
  <c r="AH509" i="15"/>
  <c r="AH510" i="15"/>
  <c r="AH511" i="15"/>
  <c r="AH512" i="15"/>
  <c r="AH513" i="15"/>
  <c r="AH514" i="15"/>
  <c r="AH515" i="15"/>
  <c r="AH516" i="15"/>
  <c r="AH517" i="15"/>
  <c r="AH518" i="15"/>
  <c r="AH519" i="15"/>
  <c r="AH520" i="15"/>
  <c r="AH521" i="15"/>
  <c r="AH522" i="15"/>
  <c r="AH523" i="15"/>
  <c r="AH524" i="15"/>
  <c r="AH525" i="15"/>
  <c r="AH526" i="15"/>
  <c r="AH527" i="15"/>
  <c r="AH528" i="15"/>
  <c r="AH529" i="15"/>
  <c r="AH530" i="15"/>
  <c r="AH531" i="15"/>
  <c r="AH532" i="15"/>
  <c r="AH533" i="15"/>
  <c r="AH534" i="15"/>
  <c r="AH535" i="15"/>
  <c r="AH536" i="15"/>
  <c r="AH537" i="15"/>
  <c r="AH538" i="15"/>
  <c r="AH539" i="15"/>
  <c r="AH540" i="15"/>
  <c r="AH541" i="15"/>
  <c r="AH542" i="15"/>
  <c r="AH543" i="15"/>
  <c r="AH544" i="15"/>
  <c r="AH545" i="15"/>
  <c r="AH546" i="15"/>
  <c r="AH547" i="15"/>
  <c r="AH548" i="15"/>
  <c r="AH549" i="15"/>
  <c r="AH550" i="15"/>
  <c r="AH551" i="15"/>
  <c r="AH552" i="15"/>
  <c r="AH553" i="15"/>
  <c r="AH554" i="15"/>
  <c r="AH555" i="15"/>
  <c r="AH556" i="15"/>
  <c r="AH557" i="15"/>
  <c r="AH558" i="15"/>
  <c r="AH559" i="15"/>
  <c r="AH560" i="15"/>
  <c r="AH561" i="15"/>
  <c r="AH562" i="15"/>
  <c r="AH563" i="15"/>
  <c r="AH564" i="15"/>
  <c r="AH565" i="15"/>
  <c r="AH566" i="15"/>
  <c r="AH567" i="15"/>
  <c r="AH568" i="15"/>
  <c r="AH569" i="15"/>
  <c r="AH570" i="15"/>
  <c r="AH571" i="15"/>
  <c r="AH572" i="15"/>
  <c r="AH573" i="15"/>
  <c r="AH574" i="15"/>
  <c r="AH575" i="15"/>
  <c r="AH576" i="15"/>
  <c r="AH577" i="15"/>
  <c r="AH578" i="15"/>
  <c r="AH579" i="15"/>
  <c r="AH580" i="15"/>
  <c r="AH581" i="15"/>
  <c r="AH582" i="15"/>
  <c r="AH583" i="15"/>
  <c r="AH584" i="15"/>
  <c r="AH585" i="15"/>
  <c r="AH586" i="15"/>
  <c r="AH587" i="15"/>
  <c r="AH588" i="15"/>
  <c r="AH589" i="15"/>
  <c r="AH590" i="15"/>
  <c r="AH591" i="15"/>
  <c r="AH592" i="15"/>
  <c r="AH593" i="15"/>
  <c r="AH594" i="15"/>
  <c r="AH595" i="15"/>
  <c r="AH596" i="15"/>
  <c r="AH597" i="15"/>
  <c r="AH598" i="15"/>
  <c r="AH599" i="15"/>
  <c r="AH600" i="15"/>
  <c r="AH601" i="15"/>
  <c r="AH602" i="15"/>
  <c r="AH603" i="15"/>
  <c r="AH604" i="15"/>
  <c r="AH605" i="15"/>
  <c r="AH606" i="15"/>
  <c r="AH607" i="15"/>
  <c r="AH608" i="15"/>
  <c r="AH609" i="15"/>
  <c r="AH610" i="15"/>
  <c r="AH611" i="15"/>
  <c r="AH612" i="15"/>
  <c r="AH613" i="15"/>
  <c r="AH614" i="15"/>
  <c r="AH615" i="15"/>
  <c r="AH616" i="15"/>
  <c r="AH617" i="15"/>
  <c r="AH618" i="15"/>
  <c r="AH619" i="15"/>
  <c r="AH620" i="15"/>
  <c r="AH621" i="15"/>
  <c r="AH622" i="15"/>
  <c r="AH623" i="15"/>
  <c r="AH624" i="15"/>
  <c r="AH625" i="15"/>
  <c r="AH626" i="15"/>
  <c r="AH627" i="15"/>
  <c r="AH628" i="15"/>
  <c r="AH629" i="15"/>
  <c r="AH630" i="15"/>
  <c r="AH631" i="15"/>
  <c r="AH632" i="15"/>
  <c r="AH633" i="15"/>
  <c r="AH634" i="15"/>
  <c r="AH635" i="15"/>
  <c r="AH636" i="15"/>
  <c r="AH637" i="15"/>
  <c r="AH638" i="15"/>
  <c r="AH639" i="15"/>
  <c r="AH640" i="15"/>
  <c r="AH641" i="15"/>
  <c r="AH642" i="15"/>
  <c r="AH643" i="15"/>
  <c r="AH644" i="15"/>
  <c r="AH645" i="15"/>
  <c r="AH646" i="15"/>
  <c r="AH647" i="15"/>
  <c r="AH648" i="15"/>
  <c r="AH649" i="15"/>
  <c r="AH650" i="15"/>
  <c r="AH651" i="15"/>
  <c r="AH652" i="15"/>
  <c r="AH653" i="15"/>
  <c r="AH654" i="15"/>
  <c r="AH655" i="15"/>
  <c r="AH656" i="15"/>
  <c r="AH657" i="15"/>
  <c r="AH658" i="15"/>
  <c r="AH659" i="15"/>
  <c r="AH660" i="15"/>
  <c r="AH661" i="15"/>
  <c r="AH662" i="15"/>
  <c r="AH663" i="15"/>
  <c r="AH664" i="15"/>
  <c r="AH665" i="15"/>
  <c r="AH666" i="15"/>
  <c r="AH667" i="15"/>
  <c r="AH668" i="15"/>
  <c r="AH669" i="15"/>
  <c r="AH670" i="15"/>
  <c r="AH671" i="15"/>
  <c r="AH672" i="15"/>
  <c r="AH673" i="15"/>
  <c r="AH674" i="15"/>
  <c r="AH675" i="15"/>
  <c r="AH676" i="15"/>
  <c r="AH677" i="15"/>
  <c r="AH678" i="15"/>
  <c r="AH679" i="15"/>
  <c r="AH680" i="15"/>
  <c r="AH681" i="15"/>
  <c r="AH682" i="15"/>
  <c r="AH683" i="15"/>
  <c r="AH684" i="15"/>
  <c r="AH685" i="15"/>
  <c r="AH686" i="15"/>
  <c r="AH687" i="15"/>
  <c r="AH688" i="15"/>
  <c r="AH689" i="15"/>
  <c r="AH690" i="15"/>
  <c r="AH691" i="15"/>
  <c r="AH692" i="15"/>
  <c r="AH693" i="15"/>
  <c r="AH694" i="15"/>
  <c r="AH695" i="15"/>
  <c r="AH696" i="15"/>
  <c r="AH697" i="15"/>
  <c r="AH698" i="15"/>
  <c r="AH699" i="15"/>
  <c r="AH700" i="15"/>
  <c r="AH701" i="15"/>
  <c r="AH702" i="15"/>
  <c r="AH703" i="15"/>
  <c r="AH704" i="15"/>
  <c r="AH705" i="15"/>
  <c r="AH706" i="15"/>
  <c r="AH707" i="15"/>
  <c r="AH708" i="15"/>
  <c r="AH709" i="15"/>
  <c r="AH710" i="15"/>
  <c r="AH711" i="15"/>
  <c r="AH712" i="15"/>
  <c r="AH713" i="15"/>
  <c r="AH714" i="15"/>
  <c r="AH715" i="15"/>
  <c r="AH716" i="15"/>
  <c r="AH717" i="15"/>
  <c r="AH718" i="15"/>
  <c r="AH719" i="15"/>
  <c r="AH720" i="15"/>
  <c r="AH721" i="15"/>
  <c r="AH722" i="15"/>
  <c r="AH723" i="15"/>
  <c r="AH724" i="15"/>
  <c r="AH725" i="15"/>
  <c r="AH726" i="15"/>
  <c r="AH727" i="15"/>
  <c r="AH728" i="15"/>
  <c r="AH729" i="15"/>
  <c r="AH730" i="15"/>
  <c r="AH731" i="15"/>
  <c r="AH732" i="15"/>
  <c r="AH733" i="15"/>
  <c r="AH734" i="15"/>
  <c r="AH735" i="15"/>
  <c r="AH736" i="15"/>
  <c r="AH737" i="15"/>
  <c r="AH738" i="15"/>
  <c r="AH739" i="15"/>
  <c r="AH740" i="15"/>
  <c r="AH741" i="15"/>
  <c r="AH742" i="15"/>
  <c r="AH743" i="15"/>
  <c r="AH744" i="15"/>
  <c r="AH745" i="15"/>
  <c r="AH746" i="15"/>
  <c r="AH747" i="15"/>
  <c r="AH748" i="15"/>
  <c r="AH749" i="15"/>
  <c r="AH750" i="15"/>
  <c r="AH751" i="15"/>
  <c r="AH752" i="15"/>
  <c r="AH753" i="15"/>
  <c r="AH754" i="15"/>
  <c r="AH755" i="15"/>
  <c r="AH756" i="15"/>
  <c r="AH757" i="15"/>
  <c r="AH758" i="15"/>
  <c r="AH759" i="15"/>
  <c r="AH760" i="15"/>
  <c r="AH761" i="15"/>
  <c r="AH762" i="15"/>
  <c r="AH763" i="15"/>
  <c r="AH764" i="15"/>
  <c r="AH765" i="15"/>
  <c r="AH766" i="15"/>
  <c r="AH767" i="15"/>
  <c r="AH768" i="15"/>
  <c r="AH769" i="15"/>
  <c r="AH770" i="15"/>
  <c r="AH771" i="15"/>
  <c r="AH772" i="15"/>
  <c r="AH773" i="15"/>
  <c r="AH774" i="15"/>
  <c r="AH775" i="15"/>
  <c r="AH776" i="15"/>
  <c r="AH777" i="15"/>
  <c r="AH778" i="15"/>
  <c r="AH779" i="15"/>
  <c r="AH780" i="15"/>
  <c r="AH781" i="15"/>
  <c r="AH782" i="15"/>
  <c r="AH783" i="15"/>
  <c r="AH784" i="15"/>
  <c r="AH785" i="15"/>
  <c r="AH786" i="15"/>
  <c r="AH787" i="15"/>
  <c r="AH788" i="15"/>
  <c r="AH789" i="15"/>
  <c r="AH790" i="15"/>
  <c r="AH791" i="15"/>
  <c r="AH792" i="15"/>
  <c r="AH793" i="15"/>
  <c r="AH794" i="15"/>
  <c r="AH795" i="15"/>
  <c r="AH796" i="15"/>
  <c r="AH797" i="15"/>
  <c r="AH798" i="15"/>
  <c r="AH799" i="15"/>
  <c r="AH800" i="15"/>
  <c r="AH801" i="15"/>
  <c r="AH802" i="15"/>
  <c r="AH803" i="15"/>
  <c r="AH804" i="15"/>
  <c r="AH805" i="15"/>
  <c r="AH806" i="15"/>
  <c r="AH807" i="15"/>
  <c r="AH808" i="15"/>
  <c r="AH809" i="15"/>
  <c r="AH810" i="15"/>
  <c r="AH811" i="15"/>
  <c r="AH812" i="15"/>
  <c r="AH813" i="15"/>
  <c r="AH814" i="15"/>
  <c r="AH815" i="15"/>
  <c r="AH816" i="15"/>
  <c r="AH817" i="15"/>
  <c r="AH818" i="15"/>
  <c r="AH819" i="15"/>
  <c r="AH820" i="15"/>
  <c r="AH821" i="15"/>
  <c r="AH822" i="15"/>
  <c r="AH823" i="15"/>
  <c r="AH824" i="15"/>
  <c r="AH825" i="15"/>
  <c r="AH826" i="15"/>
  <c r="AH827" i="15"/>
  <c r="AH828" i="15"/>
  <c r="AH829" i="15"/>
  <c r="AH830" i="15"/>
  <c r="AH831" i="15"/>
  <c r="AH832" i="15"/>
  <c r="AH833" i="15"/>
  <c r="AH834" i="15"/>
  <c r="AH835" i="15"/>
  <c r="AH836" i="15"/>
  <c r="AH837" i="15"/>
  <c r="AH838" i="15"/>
  <c r="AH839" i="15"/>
  <c r="AH840" i="15"/>
  <c r="AH841" i="15"/>
  <c r="AH842" i="15"/>
  <c r="AH843" i="15"/>
  <c r="AH844" i="15"/>
  <c r="AH845" i="15"/>
  <c r="AH846" i="15"/>
  <c r="AH847" i="15"/>
  <c r="AH848" i="15"/>
  <c r="AH849" i="15"/>
  <c r="AH850" i="15"/>
  <c r="AH851" i="15"/>
  <c r="AH852" i="15"/>
  <c r="AH853" i="15"/>
  <c r="AH854" i="15"/>
  <c r="AH855" i="15"/>
  <c r="AH856" i="15"/>
  <c r="AH857" i="15"/>
  <c r="AH858" i="15"/>
  <c r="AH859" i="15"/>
  <c r="AH860" i="15"/>
  <c r="AH861" i="15"/>
  <c r="AH862" i="15"/>
  <c r="AH863" i="15"/>
  <c r="AH864" i="15"/>
  <c r="AH865" i="15"/>
  <c r="AH866" i="15"/>
  <c r="AH867" i="15"/>
  <c r="AH868" i="15"/>
  <c r="AH869" i="15"/>
  <c r="AH870" i="15"/>
  <c r="AH871" i="15"/>
  <c r="AH872" i="15"/>
  <c r="AH873" i="15"/>
  <c r="AH874" i="15"/>
  <c r="AH875" i="15"/>
  <c r="AH876" i="15"/>
  <c r="AH877" i="15"/>
  <c r="AH878" i="15"/>
  <c r="AH879" i="15"/>
  <c r="AH880" i="15"/>
  <c r="AH881" i="15"/>
  <c r="AH882" i="15"/>
  <c r="AH883" i="15"/>
  <c r="AH884" i="15"/>
  <c r="AH885" i="15"/>
  <c r="AH886" i="15"/>
  <c r="AH887" i="15"/>
  <c r="AH888" i="15"/>
  <c r="AH889" i="15"/>
  <c r="AH890" i="15"/>
  <c r="AH891" i="15"/>
  <c r="AH892" i="15"/>
  <c r="AH893" i="15"/>
  <c r="AH894" i="15"/>
  <c r="AH895" i="15"/>
  <c r="AH896" i="15"/>
  <c r="AH897" i="15"/>
  <c r="AH898" i="15"/>
  <c r="AH899" i="15"/>
  <c r="AH900" i="15"/>
  <c r="AH901" i="15"/>
  <c r="AH902" i="15"/>
  <c r="AH903" i="15"/>
  <c r="AH904" i="15"/>
  <c r="AH905" i="15"/>
  <c r="AH906" i="15"/>
  <c r="AH907" i="15"/>
  <c r="AH908" i="15"/>
  <c r="AH909" i="15"/>
  <c r="AH910" i="15"/>
  <c r="AH911" i="15"/>
  <c r="AH912" i="15"/>
  <c r="AH913" i="15"/>
  <c r="AH914" i="15"/>
  <c r="AH915" i="15"/>
  <c r="AH916" i="15"/>
  <c r="AH917" i="15"/>
  <c r="AH918" i="15"/>
  <c r="AH919" i="15"/>
  <c r="AH920" i="15"/>
  <c r="AH921" i="15"/>
  <c r="AH922" i="15"/>
  <c r="AH923" i="15"/>
  <c r="AH924" i="15"/>
  <c r="AH925" i="15"/>
  <c r="AH926" i="15"/>
  <c r="AH927" i="15"/>
  <c r="AH928" i="15"/>
  <c r="AH929" i="15"/>
  <c r="AH930" i="15"/>
  <c r="AH931" i="15"/>
  <c r="AH932" i="15"/>
  <c r="AH933" i="15"/>
  <c r="AH934" i="15"/>
  <c r="AH935" i="15"/>
  <c r="AH936" i="15"/>
  <c r="AH937" i="15"/>
  <c r="AH938" i="15"/>
  <c r="AH939" i="15"/>
  <c r="AH940" i="15"/>
  <c r="AH941" i="15"/>
  <c r="AH942" i="15"/>
  <c r="AH943" i="15"/>
  <c r="AH944" i="15"/>
  <c r="AH945" i="15"/>
  <c r="AH946" i="15"/>
  <c r="AH947" i="15"/>
  <c r="AH948" i="15"/>
  <c r="AH949" i="15"/>
  <c r="AH950" i="15"/>
  <c r="AH951" i="15"/>
  <c r="AH952" i="15"/>
  <c r="AH953" i="15"/>
  <c r="AH954" i="15"/>
  <c r="AH955" i="15"/>
  <c r="AH956" i="15"/>
  <c r="AH957" i="15"/>
  <c r="AH958" i="15"/>
  <c r="AH959" i="15"/>
  <c r="AH960" i="15"/>
  <c r="AH961" i="15"/>
  <c r="AH962" i="15"/>
  <c r="AH963" i="15"/>
  <c r="AH964" i="15"/>
  <c r="AH965" i="15"/>
  <c r="AH966" i="15"/>
  <c r="AH967" i="15"/>
  <c r="AH968" i="15"/>
  <c r="AH969" i="15"/>
  <c r="AH970" i="15"/>
  <c r="AH971" i="15"/>
  <c r="AH972" i="15"/>
  <c r="AH973" i="15"/>
  <c r="AH974" i="15"/>
  <c r="AH975" i="15"/>
  <c r="AH976" i="15"/>
  <c r="AH977" i="15"/>
  <c r="AH978" i="15"/>
  <c r="AH979" i="15"/>
  <c r="AH980" i="15"/>
  <c r="AH981" i="15"/>
  <c r="AH982" i="15"/>
  <c r="AH983" i="15"/>
  <c r="AH984" i="15"/>
  <c r="AH985" i="15"/>
  <c r="AH986" i="15"/>
  <c r="AH987" i="15"/>
  <c r="AH988" i="15"/>
  <c r="AH989" i="15"/>
  <c r="AH990" i="15"/>
  <c r="AH991" i="15"/>
  <c r="AH992" i="15"/>
  <c r="AH993" i="15"/>
  <c r="AH994" i="15"/>
  <c r="AH995" i="15"/>
  <c r="AH996" i="15"/>
  <c r="AH997" i="15"/>
  <c r="AH998" i="15"/>
  <c r="AH999" i="15"/>
  <c r="AH1000" i="15"/>
  <c r="AH1001" i="15"/>
  <c r="AH1002" i="15"/>
  <c r="AH1003" i="15"/>
  <c r="AH1004" i="15"/>
  <c r="AH1005" i="15"/>
  <c r="AH1006" i="15"/>
  <c r="AH1007" i="15"/>
  <c r="AH1008" i="15"/>
  <c r="AH1009" i="15"/>
  <c r="AH1010" i="15"/>
  <c r="AH1011" i="15"/>
  <c r="AH1012" i="15"/>
  <c r="AH1013" i="15"/>
  <c r="AH1014" i="15"/>
  <c r="AH1015" i="15"/>
  <c r="AH1016" i="15"/>
  <c r="AH1017" i="15"/>
  <c r="AH1018" i="15"/>
  <c r="AH1019" i="15"/>
  <c r="AH1020" i="15"/>
  <c r="AH1021" i="15"/>
  <c r="AH1022" i="15"/>
  <c r="AH1023" i="15"/>
  <c r="AH1024" i="15"/>
  <c r="AH1025" i="15"/>
  <c r="AH1026" i="15"/>
  <c r="AH1027" i="15"/>
  <c r="AH1028" i="15"/>
  <c r="AH1029" i="15"/>
  <c r="AH1030" i="15"/>
  <c r="AH1031" i="15"/>
  <c r="AH1032" i="15"/>
  <c r="AH1033" i="15"/>
  <c r="AH1034" i="15"/>
  <c r="AH1035" i="15"/>
  <c r="AH1036" i="15"/>
  <c r="AH1037" i="15"/>
  <c r="AH1038" i="15"/>
  <c r="AH1039" i="15"/>
  <c r="AH1040" i="15"/>
  <c r="AH1041" i="15"/>
  <c r="AH1042" i="15"/>
  <c r="AH1043" i="15"/>
  <c r="AH1044" i="15"/>
  <c r="AH1045" i="15"/>
  <c r="AH1046" i="15"/>
  <c r="AH1047" i="15"/>
  <c r="AH1048" i="15"/>
  <c r="AH1049" i="15"/>
  <c r="AH1050" i="15"/>
  <c r="AH1051" i="15"/>
  <c r="AH1052" i="15"/>
  <c r="AH1053" i="15"/>
  <c r="AH1054" i="15"/>
  <c r="AH1055" i="15"/>
  <c r="AH1056" i="15"/>
  <c r="AH1057" i="15"/>
  <c r="AH1058" i="15"/>
  <c r="AH1059" i="15"/>
  <c r="AH1060" i="15"/>
  <c r="AH1061" i="15"/>
  <c r="AH1062" i="15"/>
  <c r="AH1063" i="15"/>
  <c r="AH1064" i="15"/>
  <c r="AH1065" i="15"/>
  <c r="AH1066" i="15"/>
  <c r="AH1067" i="15"/>
  <c r="AH1068" i="15"/>
  <c r="AH1069" i="15"/>
  <c r="AH1070" i="15"/>
  <c r="AH1071" i="15"/>
  <c r="AH1072" i="15"/>
  <c r="AH1073" i="15"/>
  <c r="AH1074" i="15"/>
  <c r="AH1075" i="15"/>
  <c r="AH1076" i="15"/>
  <c r="AH1077" i="15"/>
  <c r="AH1078" i="15"/>
  <c r="AH1079" i="15"/>
  <c r="AH1080" i="15"/>
  <c r="AH1081" i="15"/>
  <c r="AH1082" i="15"/>
  <c r="AH1083" i="15"/>
  <c r="AH1084" i="15"/>
  <c r="AH1085" i="15"/>
  <c r="AH1086" i="15"/>
  <c r="AH1087" i="15"/>
  <c r="AH1088" i="15"/>
  <c r="AH1089" i="15"/>
  <c r="AH1090" i="15"/>
  <c r="AH1091" i="15"/>
  <c r="AH1092" i="15"/>
  <c r="AH1093" i="15"/>
  <c r="AH1094" i="15"/>
  <c r="AH1095" i="15"/>
  <c r="AH1096" i="15"/>
  <c r="AH1097" i="15"/>
  <c r="AH1098" i="15"/>
  <c r="AH1099" i="15"/>
  <c r="AH1100" i="15"/>
  <c r="AH1101" i="15"/>
  <c r="AH1102" i="15"/>
  <c r="AH1103" i="15"/>
  <c r="AH1104" i="15"/>
  <c r="AH1105" i="15"/>
  <c r="AH1106" i="15"/>
  <c r="AH1107" i="15"/>
  <c r="AH1108" i="15"/>
  <c r="AH1109" i="15"/>
  <c r="AH1110" i="15"/>
  <c r="AH1111" i="15"/>
  <c r="AH1112" i="15"/>
  <c r="AH1113" i="15"/>
  <c r="AH1114" i="15"/>
  <c r="AH1115" i="15"/>
  <c r="AH1116" i="15"/>
  <c r="AH1117" i="15"/>
  <c r="AH1118" i="15"/>
  <c r="AH1119" i="15"/>
  <c r="AH1120" i="15"/>
  <c r="AH1121" i="15"/>
  <c r="AH1122" i="15"/>
  <c r="AH1123" i="15"/>
  <c r="AH1124" i="15"/>
  <c r="AH1125" i="15"/>
  <c r="AH1126" i="15"/>
  <c r="AH1127" i="15"/>
  <c r="AH1128" i="15"/>
  <c r="AH1129" i="15"/>
  <c r="AH1130" i="15"/>
  <c r="AH1131" i="15"/>
  <c r="AH1132" i="15"/>
  <c r="AH1133" i="15"/>
  <c r="AH1134" i="15"/>
  <c r="AH1135" i="15"/>
  <c r="AH1136" i="15"/>
  <c r="AH1137" i="15"/>
  <c r="AH1138" i="15"/>
  <c r="AH1139" i="15"/>
  <c r="AH1140" i="15"/>
  <c r="AH1141" i="15"/>
  <c r="AH1142" i="15"/>
  <c r="AH1143" i="15"/>
  <c r="AH1144" i="15"/>
  <c r="AH1145" i="15"/>
  <c r="AH1146" i="15"/>
  <c r="AH1147" i="15"/>
  <c r="AH1148" i="15"/>
  <c r="AH1149" i="15"/>
  <c r="AH1150" i="15"/>
  <c r="AH1151" i="15"/>
  <c r="AH1152" i="15"/>
  <c r="AH1153" i="15"/>
  <c r="AH1154" i="15"/>
  <c r="AH1155" i="15"/>
  <c r="AH1156" i="15"/>
  <c r="AH1157" i="15"/>
  <c r="AH1158" i="15"/>
  <c r="AH1159" i="15"/>
  <c r="AH1160" i="15"/>
  <c r="AH1161" i="15"/>
  <c r="AH1162" i="15"/>
  <c r="AH1163" i="15"/>
  <c r="AH1164" i="15"/>
  <c r="AH1165" i="15"/>
  <c r="AH1166" i="15"/>
  <c r="AH1167" i="15"/>
  <c r="AH1168" i="15"/>
  <c r="AH1169" i="15"/>
  <c r="AH1170" i="15"/>
  <c r="AH1171" i="15"/>
  <c r="AH1172" i="15"/>
  <c r="AH1173" i="15"/>
  <c r="AH1174" i="15"/>
  <c r="AH1175" i="15"/>
  <c r="AH1176" i="15"/>
  <c r="AH1177" i="15"/>
  <c r="AH1178" i="15"/>
  <c r="AH1179" i="15"/>
  <c r="AH1180" i="15"/>
  <c r="AH1181" i="15"/>
  <c r="AH1182" i="15"/>
  <c r="AH1183" i="15"/>
  <c r="AH1184" i="15"/>
  <c r="AH1185" i="15"/>
  <c r="AH1186" i="15"/>
  <c r="AH1187" i="15"/>
  <c r="AH1188" i="15"/>
  <c r="AH1189" i="15"/>
  <c r="AH1190" i="15"/>
  <c r="AH1191" i="15"/>
  <c r="AH1192" i="15"/>
  <c r="AH1193" i="15"/>
  <c r="AH1194" i="15"/>
  <c r="AH1195" i="15"/>
  <c r="AH1196" i="15"/>
  <c r="AH1197" i="15"/>
  <c r="AH1198" i="15"/>
  <c r="AH1199" i="15"/>
  <c r="AH1200" i="15"/>
  <c r="AH1201" i="15"/>
  <c r="AH1202" i="15"/>
  <c r="AH1203" i="15"/>
  <c r="AH1204" i="15"/>
  <c r="AH1205" i="15"/>
  <c r="AH1206" i="15"/>
  <c r="AH1207" i="15"/>
  <c r="AH1208" i="15"/>
  <c r="AH1209" i="15"/>
  <c r="AH1210" i="15"/>
  <c r="AH1211" i="15"/>
  <c r="AH1212" i="15"/>
  <c r="AH1213" i="15"/>
  <c r="AH1214" i="15"/>
  <c r="AH1215" i="15"/>
  <c r="AH1216" i="15"/>
  <c r="AH1217" i="15"/>
  <c r="AH1218" i="15"/>
  <c r="AH1219" i="15"/>
  <c r="AH1220" i="15"/>
  <c r="AH1221" i="15"/>
  <c r="AH1222" i="15"/>
  <c r="AH1223" i="15"/>
  <c r="AH1224" i="15"/>
  <c r="AH1225" i="15"/>
  <c r="AH1226" i="15"/>
  <c r="AH1227" i="15"/>
  <c r="AH1228" i="15"/>
  <c r="AH1229" i="15"/>
  <c r="AH1230" i="15"/>
  <c r="AH1231" i="15"/>
  <c r="AH1232" i="15"/>
  <c r="AH1233" i="15"/>
  <c r="AH1234" i="15"/>
  <c r="AH1235" i="15"/>
  <c r="AH1236" i="15"/>
  <c r="AH1237" i="15"/>
  <c r="AH1238" i="15"/>
  <c r="AH1239" i="15"/>
  <c r="AH1240" i="15"/>
  <c r="AH1241" i="15"/>
  <c r="AH1242" i="15"/>
  <c r="AH1243" i="15"/>
  <c r="AH1244" i="15"/>
  <c r="AH1245" i="15"/>
  <c r="AH1246" i="15"/>
  <c r="AH1247" i="15"/>
  <c r="AH1248" i="15"/>
  <c r="AH1249" i="15"/>
  <c r="AH1250" i="15"/>
  <c r="AH1251" i="15"/>
  <c r="AH1252" i="15"/>
  <c r="AH1253" i="15"/>
  <c r="AH1254" i="15"/>
  <c r="AH1255" i="15"/>
  <c r="AH1256" i="15"/>
  <c r="AH1257" i="15"/>
  <c r="AH1258" i="15"/>
  <c r="AH1259" i="15"/>
  <c r="AH1260" i="15"/>
  <c r="AH1261" i="15"/>
  <c r="AH1262" i="15"/>
  <c r="AH1263" i="15"/>
  <c r="AH1264" i="15"/>
  <c r="AH1265" i="15"/>
  <c r="AH1266" i="15"/>
  <c r="AH1267" i="15"/>
  <c r="AH1268" i="15"/>
  <c r="AH1269" i="15"/>
  <c r="AH1270" i="15"/>
  <c r="AH1271" i="15"/>
  <c r="AH1272" i="15"/>
  <c r="AH1273" i="15"/>
  <c r="AH1274" i="15"/>
  <c r="AH1275" i="15"/>
  <c r="AH1276" i="15"/>
  <c r="AH1277" i="15"/>
  <c r="AH1278" i="15"/>
  <c r="AH1279" i="15"/>
  <c r="AH1280" i="15"/>
  <c r="AH1281" i="15"/>
  <c r="AH1282" i="15"/>
  <c r="AH1283" i="15"/>
  <c r="AH1284" i="15"/>
  <c r="AH1285" i="15"/>
  <c r="AH1286" i="15"/>
  <c r="AH1287" i="15"/>
  <c r="AH1288" i="15"/>
  <c r="AH1289" i="15"/>
  <c r="AH1290" i="15"/>
  <c r="AH1291" i="15"/>
  <c r="AH1292" i="15"/>
  <c r="AH1293" i="15"/>
  <c r="AH1294" i="15"/>
  <c r="AH1295" i="15"/>
  <c r="AH1296" i="15"/>
  <c r="AH1297" i="15"/>
  <c r="AH1298" i="15"/>
  <c r="AH1299" i="15"/>
  <c r="AH1300" i="15"/>
  <c r="AH1301" i="15"/>
  <c r="AH1302" i="15"/>
  <c r="AH1303" i="15"/>
  <c r="AH1304" i="15"/>
  <c r="AH1305" i="15"/>
  <c r="AH1306" i="15"/>
  <c r="AH1307" i="15"/>
  <c r="AH1308" i="15"/>
  <c r="AH1309" i="15"/>
  <c r="AH1310" i="15"/>
  <c r="AH1311" i="15"/>
  <c r="AH1312" i="15"/>
  <c r="AH1313" i="15"/>
  <c r="AH1314" i="15"/>
  <c r="AH1315" i="15"/>
  <c r="AH1316" i="15"/>
  <c r="AH1317" i="15"/>
  <c r="AH1318" i="15"/>
  <c r="AH1319" i="15"/>
  <c r="AH1320" i="15"/>
  <c r="AH1321" i="15"/>
  <c r="AH1322" i="15"/>
  <c r="AH1323" i="15"/>
  <c r="AH1324" i="15"/>
  <c r="AH1325" i="15"/>
  <c r="AH1326" i="15"/>
  <c r="AH1327" i="15"/>
  <c r="AH1328" i="15"/>
  <c r="AH1329" i="15"/>
  <c r="AH1330" i="15"/>
  <c r="AH1331" i="15"/>
  <c r="AH1332" i="15"/>
  <c r="AH1333" i="15"/>
  <c r="AH1334" i="15"/>
  <c r="AH1335" i="15"/>
  <c r="AH1336" i="15"/>
  <c r="AH1337" i="15"/>
  <c r="AH1338" i="15"/>
  <c r="AH1339" i="15"/>
  <c r="AH1340" i="15"/>
  <c r="AH1341" i="15"/>
  <c r="AH1342" i="15"/>
  <c r="AH1343" i="15"/>
  <c r="AH1344" i="15"/>
  <c r="AH1345" i="15"/>
  <c r="AH1346" i="15"/>
  <c r="AH1347" i="15"/>
  <c r="AH1348" i="15"/>
  <c r="AH1349" i="15"/>
  <c r="AH1350" i="15"/>
  <c r="AH1351" i="15"/>
  <c r="AH1352" i="15"/>
  <c r="AH1353" i="15"/>
  <c r="AH1354" i="15"/>
  <c r="AH1355" i="15"/>
  <c r="AH1356" i="15"/>
  <c r="AH1357" i="15"/>
  <c r="AH1358" i="15"/>
  <c r="AH1359" i="15"/>
  <c r="AH1360" i="15"/>
  <c r="AH1361" i="15"/>
  <c r="AH1362" i="15"/>
  <c r="AH1363" i="15"/>
  <c r="AH1364" i="15"/>
  <c r="AH1365" i="15"/>
  <c r="AH1366" i="15"/>
  <c r="AH1367" i="15"/>
  <c r="AH1368" i="15"/>
  <c r="AH1369" i="15"/>
  <c r="AH1370" i="15"/>
  <c r="AH1371" i="15"/>
  <c r="AH1372" i="15"/>
  <c r="AH1373" i="15"/>
  <c r="AH1374" i="15"/>
  <c r="AH2" i="15"/>
  <c r="I6739" i="17"/>
  <c r="D6739" i="17"/>
  <c r="AD1374" i="15"/>
  <c r="AE1374" i="15"/>
  <c r="AF1374" i="15"/>
  <c r="AG1374" i="15"/>
  <c r="AI1374" i="15"/>
  <c r="AD1373" i="15"/>
  <c r="AE1373" i="15"/>
  <c r="AF1373" i="15"/>
  <c r="AG1373" i="15"/>
  <c r="AI1373" i="15"/>
  <c r="AD1372" i="15"/>
  <c r="AE1372" i="15"/>
  <c r="AF1372" i="15"/>
  <c r="AG1372" i="15"/>
  <c r="AI1372" i="15"/>
  <c r="AI1371" i="15"/>
  <c r="AG1371" i="15"/>
  <c r="AF1371" i="15"/>
  <c r="AE1371" i="15"/>
  <c r="AD1371" i="15"/>
  <c r="D6738" i="17"/>
  <c r="I6738" i="17"/>
  <c r="AE18" i="15"/>
  <c r="AE215" i="15"/>
  <c r="AE69" i="15"/>
  <c r="AE90" i="15"/>
  <c r="AE104" i="15"/>
  <c r="AE134" i="15"/>
  <c r="AE139" i="15"/>
  <c r="AE148" i="15"/>
  <c r="AE178" i="15"/>
  <c r="AE273" i="15"/>
  <c r="AE219" i="15"/>
  <c r="AE277" i="15"/>
  <c r="AE280" i="15"/>
  <c r="AE314" i="15"/>
  <c r="AE327" i="15"/>
  <c r="AE380" i="15"/>
  <c r="AE385" i="15"/>
  <c r="AE406" i="15"/>
  <c r="AE418" i="15"/>
  <c r="AE431" i="15"/>
  <c r="AE433" i="15"/>
  <c r="AE501" i="15"/>
  <c r="AE512" i="15"/>
  <c r="AE515" i="15"/>
  <c r="AI1370" i="15"/>
  <c r="AG1370" i="15"/>
  <c r="AF1370" i="15"/>
  <c r="AE1370" i="15"/>
  <c r="AD1370" i="15"/>
  <c r="B18" i="3" l="1"/>
  <c r="D18" i="3" s="1"/>
  <c r="E18" i="3"/>
  <c r="G18" i="3" s="1"/>
  <c r="AD1368" i="15"/>
  <c r="AE1368" i="15"/>
  <c r="AF1368" i="15"/>
  <c r="AG1368" i="15"/>
  <c r="AI1368" i="15"/>
  <c r="AD1369" i="15"/>
  <c r="AE1369" i="15"/>
  <c r="AF1369" i="15"/>
  <c r="AG1369" i="15"/>
  <c r="AI1369" i="15"/>
  <c r="AI1367" i="15"/>
  <c r="AG1367" i="15"/>
  <c r="AF1367" i="15"/>
  <c r="AE1367" i="15"/>
  <c r="AD1367" i="15"/>
  <c r="AI1366" i="15"/>
  <c r="AG1366" i="15"/>
  <c r="AF1366" i="15"/>
  <c r="AE1366" i="15"/>
  <c r="AD1366" i="15"/>
  <c r="I6737" i="17"/>
  <c r="AI1365" i="15"/>
  <c r="AG1365" i="15"/>
  <c r="AF1365" i="15"/>
  <c r="AE1365" i="15"/>
  <c r="AD1365" i="15"/>
  <c r="AI1364" i="15"/>
  <c r="AG1364" i="15"/>
  <c r="AF1364" i="15"/>
  <c r="AE1364" i="15"/>
  <c r="AD1364" i="15"/>
  <c r="AD1363" i="15" l="1"/>
  <c r="AI1363" i="15"/>
  <c r="AG1363" i="15"/>
  <c r="AF1363" i="15"/>
  <c r="AE1363" i="15"/>
  <c r="N15" i="3"/>
  <c r="K15" i="3"/>
  <c r="H15" i="3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2" i="2"/>
  <c r="N16" i="3"/>
  <c r="P16" i="3" s="1"/>
  <c r="N8" i="3"/>
  <c r="N9" i="3"/>
  <c r="P9" i="3" s="1"/>
  <c r="N10" i="3"/>
  <c r="P10" i="3" s="1"/>
  <c r="N11" i="3"/>
  <c r="P11" i="3" s="1"/>
  <c r="N12" i="3"/>
  <c r="N7" i="3"/>
  <c r="N3" i="3"/>
  <c r="P3" i="3" s="1"/>
  <c r="P1" i="2"/>
  <c r="P1" i="3" s="1"/>
  <c r="O1" i="2"/>
  <c r="O1" i="3" s="1"/>
  <c r="N1" i="2"/>
  <c r="N1" i="3" s="1"/>
  <c r="O41" i="2"/>
  <c r="K12" i="3"/>
  <c r="H12" i="3"/>
  <c r="E12" i="3"/>
  <c r="B12" i="3"/>
  <c r="AD661" i="15"/>
  <c r="AE661" i="15"/>
  <c r="AE4" i="15"/>
  <c r="AE5" i="15"/>
  <c r="AD501" i="15"/>
  <c r="AE9" i="15"/>
  <c r="AD10" i="15"/>
  <c r="AE278" i="15"/>
  <c r="AE12" i="15"/>
  <c r="AD677" i="15"/>
  <c r="AE677" i="15"/>
  <c r="AE14" i="15"/>
  <c r="AD701" i="15"/>
  <c r="AE701" i="15"/>
  <c r="AE16" i="15"/>
  <c r="AE17" i="15"/>
  <c r="AE19" i="15"/>
  <c r="AE20" i="15"/>
  <c r="AD21" i="15"/>
  <c r="AE21" i="15"/>
  <c r="AD25" i="15"/>
  <c r="AD26" i="15"/>
  <c r="AE26" i="15"/>
  <c r="AE27" i="15"/>
  <c r="AE28" i="15"/>
  <c r="AE32" i="15"/>
  <c r="AE34" i="15"/>
  <c r="AD447" i="15"/>
  <c r="AE447" i="15"/>
  <c r="AE40" i="15"/>
  <c r="AE43" i="15"/>
  <c r="AE44" i="15"/>
  <c r="AD45" i="15"/>
  <c r="AD702" i="15"/>
  <c r="AE702" i="15"/>
  <c r="AE47" i="15"/>
  <c r="AD48" i="15"/>
  <c r="AE48" i="15"/>
  <c r="AE49" i="15"/>
  <c r="AE50" i="15"/>
  <c r="AD388" i="15"/>
  <c r="AE388" i="15"/>
  <c r="AD410" i="15"/>
  <c r="AE410" i="15"/>
  <c r="AE53" i="15"/>
  <c r="AE54" i="15"/>
  <c r="AE52" i="15"/>
  <c r="AE56" i="15"/>
  <c r="AE57" i="15"/>
  <c r="AD46" i="15"/>
  <c r="AD711" i="15"/>
  <c r="AE711" i="15"/>
  <c r="AE60" i="15"/>
  <c r="AE61" i="15"/>
  <c r="AD62" i="15"/>
  <c r="AE63" i="15"/>
  <c r="AE64" i="15"/>
  <c r="AE65" i="15"/>
  <c r="AE66" i="15"/>
  <c r="AE55" i="15"/>
  <c r="AE68" i="15"/>
  <c r="AD435" i="15"/>
  <c r="AE435" i="15"/>
  <c r="AE70" i="15"/>
  <c r="AE320" i="15"/>
  <c r="AE72" i="15"/>
  <c r="AD369" i="15"/>
  <c r="AE369" i="15"/>
  <c r="AE76" i="15"/>
  <c r="AE79" i="15"/>
  <c r="AE81" i="15"/>
  <c r="AE82" i="15"/>
  <c r="AD343" i="15"/>
  <c r="AE343" i="15"/>
  <c r="AD84" i="15"/>
  <c r="AD745" i="15"/>
  <c r="AE745" i="15"/>
  <c r="AE87" i="15"/>
  <c r="AD58" i="15"/>
  <c r="AE89" i="15"/>
  <c r="AE91" i="15"/>
  <c r="AE92" i="15"/>
  <c r="AE93" i="15"/>
  <c r="AE94" i="15"/>
  <c r="AE96" i="15"/>
  <c r="AE97" i="15"/>
  <c r="AE98" i="15"/>
  <c r="AE99" i="15"/>
  <c r="AE100" i="15"/>
  <c r="AE102" i="15"/>
  <c r="AE103" i="15"/>
  <c r="AD83" i="15"/>
  <c r="AE74" i="15"/>
  <c r="AE106" i="15"/>
  <c r="AD768" i="15"/>
  <c r="AE768" i="15"/>
  <c r="AE108" i="15"/>
  <c r="AE110" i="15"/>
  <c r="AE112" i="15"/>
  <c r="AD104" i="15"/>
  <c r="AE113" i="15"/>
  <c r="AE105" i="15"/>
  <c r="AE116" i="15"/>
  <c r="AE118" i="15"/>
  <c r="AE119" i="15"/>
  <c r="AE120" i="15"/>
  <c r="AD391" i="15"/>
  <c r="AE391" i="15"/>
  <c r="AE123" i="15"/>
  <c r="AD266" i="15"/>
  <c r="AE126" i="15"/>
  <c r="AD800" i="15"/>
  <c r="AE800" i="15"/>
  <c r="AE129" i="15"/>
  <c r="AE130" i="15"/>
  <c r="AE131" i="15"/>
  <c r="AE132" i="15"/>
  <c r="AE115" i="15"/>
  <c r="AE135" i="15"/>
  <c r="AE136" i="15"/>
  <c r="AE133" i="15"/>
  <c r="AD827" i="15"/>
  <c r="AE827" i="15"/>
  <c r="AD460" i="15"/>
  <c r="AE460" i="15"/>
  <c r="AE140" i="15"/>
  <c r="AD117" i="15"/>
  <c r="AD492" i="15"/>
  <c r="AE492" i="15"/>
  <c r="AE143" i="15"/>
  <c r="AD837" i="15"/>
  <c r="AE837" i="15"/>
  <c r="AE145" i="15"/>
  <c r="AE147" i="15"/>
  <c r="AE149" i="15"/>
  <c r="AD150" i="15"/>
  <c r="AE151" i="15"/>
  <c r="AD426" i="15"/>
  <c r="AE426" i="15"/>
  <c r="AE153" i="15"/>
  <c r="AE155" i="15"/>
  <c r="AE156" i="15"/>
  <c r="AE157" i="15"/>
  <c r="AD101" i="15"/>
  <c r="AE159" i="15"/>
  <c r="AD160" i="15"/>
  <c r="AE160" i="15"/>
  <c r="AE161" i="15"/>
  <c r="AE158" i="15"/>
  <c r="AE164" i="15"/>
  <c r="AE165" i="15"/>
  <c r="AD475" i="15"/>
  <c r="AE475" i="15"/>
  <c r="AD489" i="15"/>
  <c r="AE489" i="15"/>
  <c r="AE169" i="15"/>
  <c r="AE170" i="15"/>
  <c r="AE295" i="15"/>
  <c r="AD344" i="15"/>
  <c r="AE344" i="15"/>
  <c r="AE22" i="15"/>
  <c r="AE176" i="15"/>
  <c r="AE166" i="15"/>
  <c r="AD178" i="15"/>
  <c r="AD179" i="15"/>
  <c r="AE179" i="15"/>
  <c r="AE180" i="15"/>
  <c r="AE141" i="15"/>
  <c r="AE183" i="15"/>
  <c r="AE184" i="15"/>
  <c r="AE185" i="15"/>
  <c r="AD186" i="15"/>
  <c r="AE186" i="15"/>
  <c r="AE30" i="15"/>
  <c r="AE190" i="15"/>
  <c r="AE191" i="15"/>
  <c r="AD194" i="15"/>
  <c r="AE195" i="15"/>
  <c r="AD196" i="15"/>
  <c r="AE196" i="15"/>
  <c r="AE197" i="15"/>
  <c r="AD502" i="15"/>
  <c r="AE502" i="15"/>
  <c r="AE199" i="15"/>
  <c r="AD520" i="15"/>
  <c r="AE520" i="15"/>
  <c r="AD201" i="15"/>
  <c r="AE142" i="15"/>
  <c r="AE203" i="15"/>
  <c r="AE204" i="15"/>
  <c r="AD205" i="15"/>
  <c r="AE205" i="15"/>
  <c r="AD172" i="15"/>
  <c r="AE188" i="15"/>
  <c r="AE167" i="15"/>
  <c r="AE209" i="15"/>
  <c r="AE210" i="15"/>
  <c r="AD211" i="15"/>
  <c r="AE173" i="15"/>
  <c r="AD137" i="15"/>
  <c r="AE214" i="15"/>
  <c r="AD31" i="15"/>
  <c r="AE218" i="15"/>
  <c r="AE171" i="15"/>
  <c r="AE221" i="15"/>
  <c r="AD222" i="15"/>
  <c r="AE223" i="15"/>
  <c r="AE225" i="15"/>
  <c r="AE226" i="15"/>
  <c r="AE227" i="15"/>
  <c r="AE228" i="15"/>
  <c r="AD229" i="15"/>
  <c r="AE229" i="15"/>
  <c r="AD230" i="15"/>
  <c r="AE230" i="15"/>
  <c r="AE231" i="15"/>
  <c r="AE232" i="15"/>
  <c r="AE233" i="15"/>
  <c r="AE351" i="15"/>
  <c r="AD339" i="15"/>
  <c r="AE339" i="15"/>
  <c r="AD236" i="15"/>
  <c r="AD213" i="15"/>
  <c r="AE238" i="15"/>
  <c r="AE239" i="15"/>
  <c r="AD193" i="15"/>
  <c r="AE193" i="15"/>
  <c r="AE242" i="15"/>
  <c r="AE243" i="15"/>
  <c r="AE244" i="15"/>
  <c r="AE245" i="15"/>
  <c r="AD246" i="15"/>
  <c r="AE224" i="15"/>
  <c r="AD249" i="15"/>
  <c r="AE250" i="15"/>
  <c r="AE240" i="15"/>
  <c r="AE253" i="15"/>
  <c r="AE256" i="15"/>
  <c r="AE257" i="15"/>
  <c r="AE258" i="15"/>
  <c r="AE259" i="15"/>
  <c r="AE247" i="15"/>
  <c r="AE261" i="15"/>
  <c r="AD547" i="15"/>
  <c r="AE547" i="15"/>
  <c r="AE263" i="15"/>
  <c r="AE264" i="15"/>
  <c r="AE265" i="15"/>
  <c r="AE41" i="15"/>
  <c r="AE268" i="15"/>
  <c r="AE270" i="15"/>
  <c r="AD309" i="15"/>
  <c r="AE125" i="15"/>
  <c r="AE274" i="15"/>
  <c r="AE181" i="15"/>
  <c r="AD206" i="15"/>
  <c r="AE281" i="15"/>
  <c r="AD187" i="15"/>
  <c r="AE187" i="15"/>
  <c r="AE283" i="15"/>
  <c r="AE284" i="15"/>
  <c r="AE285" i="15"/>
  <c r="AE286" i="15"/>
  <c r="AD177" i="15"/>
  <c r="AE177" i="15"/>
  <c r="AE288" i="15"/>
  <c r="AE289" i="15"/>
  <c r="AE290" i="15"/>
  <c r="AE287" i="15"/>
  <c r="AD292" i="15"/>
  <c r="AE292" i="15"/>
  <c r="AD583" i="15"/>
  <c r="AE583" i="15"/>
  <c r="AE207" i="15"/>
  <c r="AE252" i="15"/>
  <c r="AE248" i="15"/>
  <c r="AD584" i="15"/>
  <c r="AE584" i="15"/>
  <c r="AD298" i="15"/>
  <c r="AD592" i="15"/>
  <c r="AE592" i="15"/>
  <c r="AE300" i="15"/>
  <c r="AD614" i="15"/>
  <c r="AE614" i="15"/>
  <c r="AE302" i="15"/>
  <c r="AD636" i="15"/>
  <c r="AE636" i="15"/>
  <c r="AE305" i="15"/>
  <c r="AE308" i="15"/>
  <c r="AE272" i="15"/>
  <c r="AD310" i="15"/>
  <c r="AE311" i="15"/>
  <c r="AE313" i="15"/>
  <c r="AE315" i="15"/>
  <c r="AE317" i="15"/>
  <c r="AD318" i="15"/>
  <c r="AE262" i="15"/>
  <c r="AE321" i="15"/>
  <c r="AE322" i="15"/>
  <c r="AE323" i="15"/>
  <c r="AE326" i="15"/>
  <c r="AD342" i="15"/>
  <c r="AE342" i="15"/>
  <c r="AD330" i="15"/>
  <c r="AE212" i="15"/>
  <c r="AE333" i="15"/>
  <c r="AE334" i="15"/>
  <c r="AE282" i="15"/>
  <c r="AE335" i="15"/>
  <c r="AE336" i="15"/>
  <c r="AD646" i="15"/>
  <c r="AE646" i="15"/>
  <c r="AE332" i="15"/>
  <c r="AE144" i="15"/>
  <c r="AE340" i="15"/>
  <c r="AD341" i="15"/>
  <c r="AE341" i="15"/>
  <c r="AD648" i="15"/>
  <c r="AE648" i="15"/>
  <c r="AE349" i="15"/>
  <c r="AD345" i="15"/>
  <c r="AE345" i="15"/>
  <c r="AE346" i="15"/>
  <c r="AE347" i="15"/>
  <c r="AE348" i="15"/>
  <c r="AE338" i="15"/>
  <c r="AE350" i="15"/>
  <c r="AE352" i="15"/>
  <c r="AE353" i="15"/>
  <c r="AD354" i="15"/>
  <c r="AE354" i="15"/>
  <c r="AD355" i="15"/>
  <c r="AE355" i="15"/>
  <c r="AD356" i="15"/>
  <c r="AE356" i="15"/>
  <c r="AD357" i="15"/>
  <c r="AE357" i="15"/>
  <c r="AD358" i="15"/>
  <c r="AE358" i="15"/>
  <c r="AD359" i="15"/>
  <c r="AE359" i="15"/>
  <c r="AD360" i="15"/>
  <c r="AE360" i="15"/>
  <c r="AD361" i="15"/>
  <c r="AE361" i="15"/>
  <c r="AD362" i="15"/>
  <c r="AE362" i="15"/>
  <c r="AD363" i="15"/>
  <c r="AE363" i="15"/>
  <c r="AD364" i="15"/>
  <c r="AE364" i="15"/>
  <c r="AD365" i="15"/>
  <c r="AE365" i="15"/>
  <c r="AD366" i="15"/>
  <c r="AE366" i="15"/>
  <c r="AD367" i="15"/>
  <c r="AE367" i="15"/>
  <c r="AD368" i="15"/>
  <c r="AE368" i="15"/>
  <c r="AE279" i="15"/>
  <c r="AD370" i="15"/>
  <c r="AE370" i="15"/>
  <c r="AD371" i="15"/>
  <c r="AE371" i="15"/>
  <c r="AD372" i="15"/>
  <c r="AE372" i="15"/>
  <c r="AD373" i="15"/>
  <c r="AE373" i="15"/>
  <c r="AD374" i="15"/>
  <c r="AE374" i="15"/>
  <c r="AD375" i="15"/>
  <c r="AE375" i="15"/>
  <c r="AD376" i="15"/>
  <c r="AE376" i="15"/>
  <c r="AD377" i="15"/>
  <c r="AE377" i="15"/>
  <c r="AD378" i="15"/>
  <c r="AE378" i="15"/>
  <c r="AD380" i="15"/>
  <c r="AD381" i="15"/>
  <c r="AE381" i="15"/>
  <c r="AD382" i="15"/>
  <c r="AE382" i="15"/>
  <c r="AD383" i="15"/>
  <c r="AE383" i="15"/>
  <c r="AD384" i="15"/>
  <c r="AE384" i="15"/>
  <c r="AD385" i="15"/>
  <c r="AD386" i="15"/>
  <c r="AE386" i="15"/>
  <c r="AD387" i="15"/>
  <c r="AE387" i="15"/>
  <c r="AD389" i="15"/>
  <c r="AE389" i="15"/>
  <c r="AD390" i="15"/>
  <c r="AE390" i="15"/>
  <c r="AE75" i="15"/>
  <c r="AD392" i="15"/>
  <c r="AE392" i="15"/>
  <c r="AD393" i="15"/>
  <c r="AE393" i="15"/>
  <c r="AD394" i="15"/>
  <c r="AE394" i="15"/>
  <c r="AD395" i="15"/>
  <c r="AE395" i="15"/>
  <c r="AD396" i="15"/>
  <c r="AE396" i="15"/>
  <c r="AD397" i="15"/>
  <c r="AE397" i="15"/>
  <c r="AD398" i="15"/>
  <c r="AE398" i="15"/>
  <c r="AE306" i="15"/>
  <c r="AD400" i="15"/>
  <c r="AE400" i="15"/>
  <c r="AD401" i="15"/>
  <c r="AE401" i="15"/>
  <c r="AD402" i="15"/>
  <c r="AE402" i="15"/>
  <c r="AD403" i="15"/>
  <c r="AE403" i="15"/>
  <c r="AD404" i="15"/>
  <c r="AE404" i="15"/>
  <c r="AD405" i="15"/>
  <c r="AE405" i="15"/>
  <c r="AD406" i="15"/>
  <c r="AD379" i="15"/>
  <c r="AE379" i="15"/>
  <c r="AD408" i="15"/>
  <c r="AE408" i="15"/>
  <c r="AD409" i="15"/>
  <c r="AE409" i="15"/>
  <c r="AD175" i="15"/>
  <c r="AE175" i="15"/>
  <c r="AD411" i="15"/>
  <c r="AE411" i="15"/>
  <c r="AD412" i="15"/>
  <c r="AE412" i="15"/>
  <c r="AD413" i="15"/>
  <c r="AE413" i="15"/>
  <c r="AE39" i="15"/>
  <c r="AD399" i="15"/>
  <c r="AE399" i="15"/>
  <c r="AD407" i="15"/>
  <c r="AE407" i="15"/>
  <c r="AD417" i="15"/>
  <c r="AE417" i="15"/>
  <c r="AD418" i="15"/>
  <c r="AD419" i="15"/>
  <c r="AE419" i="15"/>
  <c r="AD420" i="15"/>
  <c r="AE420" i="15"/>
  <c r="AD421" i="15"/>
  <c r="AE421" i="15"/>
  <c r="AD422" i="15"/>
  <c r="AE422" i="15"/>
  <c r="AD423" i="15"/>
  <c r="AE423" i="15"/>
  <c r="AD424" i="15"/>
  <c r="AE424" i="15"/>
  <c r="AD425" i="15"/>
  <c r="AE425" i="15"/>
  <c r="AE11" i="15"/>
  <c r="AD427" i="15"/>
  <c r="AE427" i="15"/>
  <c r="AD428" i="15"/>
  <c r="AE428" i="15"/>
  <c r="AD429" i="15"/>
  <c r="AE429" i="15"/>
  <c r="AD430" i="15"/>
  <c r="AE430" i="15"/>
  <c r="AD431" i="15"/>
  <c r="AD432" i="15"/>
  <c r="AE432" i="15"/>
  <c r="AD433" i="15"/>
  <c r="AD434" i="15"/>
  <c r="AE434" i="15"/>
  <c r="AE36" i="15"/>
  <c r="AD436" i="15"/>
  <c r="AE436" i="15"/>
  <c r="AD437" i="15"/>
  <c r="AE437" i="15"/>
  <c r="AD438" i="15"/>
  <c r="AE438" i="15"/>
  <c r="AD439" i="15"/>
  <c r="AE439" i="15"/>
  <c r="AD440" i="15"/>
  <c r="AE440" i="15"/>
  <c r="AD441" i="15"/>
  <c r="AE441" i="15"/>
  <c r="AD442" i="15"/>
  <c r="AE442" i="15"/>
  <c r="AD443" i="15"/>
  <c r="AE443" i="15"/>
  <c r="AD444" i="15"/>
  <c r="AE444" i="15"/>
  <c r="AD445" i="15"/>
  <c r="AE445" i="15"/>
  <c r="AD415" i="15"/>
  <c r="AE415" i="15"/>
  <c r="AE122" i="15"/>
  <c r="AD448" i="15"/>
  <c r="AE448" i="15"/>
  <c r="AD449" i="15"/>
  <c r="AE449" i="15"/>
  <c r="AD450" i="15"/>
  <c r="AE450" i="15"/>
  <c r="AD451" i="15"/>
  <c r="AE451" i="15"/>
  <c r="AD452" i="15"/>
  <c r="AE452" i="15"/>
  <c r="AD453" i="15"/>
  <c r="AE453" i="15"/>
  <c r="AD454" i="15"/>
  <c r="AE454" i="15"/>
  <c r="AD455" i="15"/>
  <c r="AE455" i="15"/>
  <c r="AD456" i="15"/>
  <c r="AE456" i="15"/>
  <c r="AD457" i="15"/>
  <c r="AE457" i="15"/>
  <c r="AD458" i="15"/>
  <c r="AE458" i="15"/>
  <c r="AD459" i="15"/>
  <c r="AE459" i="15"/>
  <c r="AD461" i="15"/>
  <c r="AE461" i="15"/>
  <c r="AD462" i="15"/>
  <c r="AE462" i="15"/>
  <c r="AD463" i="15"/>
  <c r="AE463" i="15"/>
  <c r="AD464" i="15"/>
  <c r="AE464" i="15"/>
  <c r="AD465" i="15"/>
  <c r="AE465" i="15"/>
  <c r="AD466" i="15"/>
  <c r="AE466" i="15"/>
  <c r="AD467" i="15"/>
  <c r="AE467" i="15"/>
  <c r="AD468" i="15"/>
  <c r="AE468" i="15"/>
  <c r="AD469" i="15"/>
  <c r="AE469" i="15"/>
  <c r="AD470" i="15"/>
  <c r="AE470" i="15"/>
  <c r="AD471" i="15"/>
  <c r="AE471" i="15"/>
  <c r="AD472" i="15"/>
  <c r="AE472" i="15"/>
  <c r="AD473" i="15"/>
  <c r="AE473" i="15"/>
  <c r="AD474" i="15"/>
  <c r="AE474" i="15"/>
  <c r="AD476" i="15"/>
  <c r="AE476" i="15"/>
  <c r="AD477" i="15"/>
  <c r="AE477" i="15"/>
  <c r="AD478" i="15"/>
  <c r="AE478" i="15"/>
  <c r="AD479" i="15"/>
  <c r="AE479" i="15"/>
  <c r="AD480" i="15"/>
  <c r="AE480" i="15"/>
  <c r="AD481" i="15"/>
  <c r="AE481" i="15"/>
  <c r="AD482" i="15"/>
  <c r="AE482" i="15"/>
  <c r="AD483" i="15"/>
  <c r="AE483" i="15"/>
  <c r="AD484" i="15"/>
  <c r="AE484" i="15"/>
  <c r="AD485" i="15"/>
  <c r="AE485" i="15"/>
  <c r="AD486" i="15"/>
  <c r="AE486" i="15"/>
  <c r="AD487" i="15"/>
  <c r="AE487" i="15"/>
  <c r="AD488" i="15"/>
  <c r="AE488" i="15"/>
  <c r="AE71" i="15"/>
  <c r="AD490" i="15"/>
  <c r="AE490" i="15"/>
  <c r="AD491" i="15"/>
  <c r="AE491" i="15"/>
  <c r="AE216" i="15"/>
  <c r="AD493" i="15"/>
  <c r="AE493" i="15"/>
  <c r="AD494" i="15"/>
  <c r="AE494" i="15"/>
  <c r="AD495" i="15"/>
  <c r="AE495" i="15"/>
  <c r="AD496" i="15"/>
  <c r="AE496" i="15"/>
  <c r="AD416" i="15"/>
  <c r="AE416" i="15"/>
  <c r="AD498" i="15"/>
  <c r="AE498" i="15"/>
  <c r="AD446" i="15"/>
  <c r="AE446" i="15"/>
  <c r="AD500" i="15"/>
  <c r="AE500" i="15"/>
  <c r="AE59" i="15"/>
  <c r="AD497" i="15"/>
  <c r="AE497" i="15"/>
  <c r="AD503" i="15"/>
  <c r="AE503" i="15"/>
  <c r="AD504" i="15"/>
  <c r="AE504" i="15"/>
  <c r="AD505" i="15"/>
  <c r="AE505" i="15"/>
  <c r="AD506" i="15"/>
  <c r="AE506" i="15"/>
  <c r="AD507" i="15"/>
  <c r="AE507" i="15"/>
  <c r="AD508" i="15"/>
  <c r="AE508" i="15"/>
  <c r="AD509" i="15"/>
  <c r="AE509" i="15"/>
  <c r="AD510" i="15"/>
  <c r="AE510" i="15"/>
  <c r="AD511" i="15"/>
  <c r="AE511" i="15"/>
  <c r="AD512" i="15"/>
  <c r="AD513" i="15"/>
  <c r="AE513" i="15"/>
  <c r="AD514" i="15"/>
  <c r="AE514" i="15"/>
  <c r="AD515" i="15"/>
  <c r="AD516" i="15"/>
  <c r="AE516" i="15"/>
  <c r="AD517" i="15"/>
  <c r="AE517" i="15"/>
  <c r="AD518" i="15"/>
  <c r="AE518" i="15"/>
  <c r="AD519" i="15"/>
  <c r="AE519" i="15"/>
  <c r="AD499" i="15"/>
  <c r="AE499" i="15"/>
  <c r="AD521" i="15"/>
  <c r="AE521" i="15"/>
  <c r="AD522" i="15"/>
  <c r="AE522" i="15"/>
  <c r="AD523" i="15"/>
  <c r="AE523" i="15"/>
  <c r="AD524" i="15"/>
  <c r="AE524" i="15"/>
  <c r="AD525" i="15"/>
  <c r="AE525" i="15"/>
  <c r="AD526" i="15"/>
  <c r="AE526" i="15"/>
  <c r="AD527" i="15"/>
  <c r="AE527" i="15"/>
  <c r="AD528" i="15"/>
  <c r="AE528" i="15"/>
  <c r="AD529" i="15"/>
  <c r="AE529" i="15"/>
  <c r="AD530" i="15"/>
  <c r="AE530" i="15"/>
  <c r="AD531" i="15"/>
  <c r="AE531" i="15"/>
  <c r="AD532" i="15"/>
  <c r="AE532" i="15"/>
  <c r="AD533" i="15"/>
  <c r="AE533" i="15"/>
  <c r="AD534" i="15"/>
  <c r="AE534" i="15"/>
  <c r="AD535" i="15"/>
  <c r="AE535" i="15"/>
  <c r="AD536" i="15"/>
  <c r="AE536" i="15"/>
  <c r="AD537" i="15"/>
  <c r="AE537" i="15"/>
  <c r="AD538" i="15"/>
  <c r="AE538" i="15"/>
  <c r="AD539" i="15"/>
  <c r="AE539" i="15"/>
  <c r="AD540" i="15"/>
  <c r="AE540" i="15"/>
  <c r="AD541" i="15"/>
  <c r="AE541" i="15"/>
  <c r="AD542" i="15"/>
  <c r="AE542" i="15"/>
  <c r="AD543" i="15"/>
  <c r="AE543" i="15"/>
  <c r="AD544" i="15"/>
  <c r="AE544" i="15"/>
  <c r="AD545" i="15"/>
  <c r="AE545" i="15"/>
  <c r="AD546" i="15"/>
  <c r="AE546" i="15"/>
  <c r="AE138" i="15"/>
  <c r="AD548" i="15"/>
  <c r="AE548" i="15"/>
  <c r="AD549" i="15"/>
  <c r="AE549" i="15"/>
  <c r="AD550" i="15"/>
  <c r="AE550" i="15"/>
  <c r="AD551" i="15"/>
  <c r="AE551" i="15"/>
  <c r="AD552" i="15"/>
  <c r="AE552" i="15"/>
  <c r="AD553" i="15"/>
  <c r="AE553" i="15"/>
  <c r="AD554" i="15"/>
  <c r="AE554" i="15"/>
  <c r="AD555" i="15"/>
  <c r="AE555" i="15"/>
  <c r="AD556" i="15"/>
  <c r="AE556" i="15"/>
  <c r="AD557" i="15"/>
  <c r="AE557" i="15"/>
  <c r="AD558" i="15"/>
  <c r="AE558" i="15"/>
  <c r="AD559" i="15"/>
  <c r="AE559" i="15"/>
  <c r="AD560" i="15"/>
  <c r="AE560" i="15"/>
  <c r="AD561" i="15"/>
  <c r="AE561" i="15"/>
  <c r="AD562" i="15"/>
  <c r="AE562" i="15"/>
  <c r="AD563" i="15"/>
  <c r="AE563" i="15"/>
  <c r="AD564" i="15"/>
  <c r="AE564" i="15"/>
  <c r="AD565" i="15"/>
  <c r="AE565" i="15"/>
  <c r="AD566" i="15"/>
  <c r="AE566" i="15"/>
  <c r="AD567" i="15"/>
  <c r="AE567" i="15"/>
  <c r="AD568" i="15"/>
  <c r="AE568" i="15"/>
  <c r="AD569" i="15"/>
  <c r="AE569" i="15"/>
  <c r="AD570" i="15"/>
  <c r="AE570" i="15"/>
  <c r="AD571" i="15"/>
  <c r="AE571" i="15"/>
  <c r="AD572" i="15"/>
  <c r="AE572" i="15"/>
  <c r="AD573" i="15"/>
  <c r="AE573" i="15"/>
  <c r="AD574" i="15"/>
  <c r="AE574" i="15"/>
  <c r="AD575" i="15"/>
  <c r="AE575" i="15"/>
  <c r="AD576" i="15"/>
  <c r="AE576" i="15"/>
  <c r="AD577" i="15"/>
  <c r="AE577" i="15"/>
  <c r="AD578" i="15"/>
  <c r="AE578" i="15"/>
  <c r="AD579" i="15"/>
  <c r="AE579" i="15"/>
  <c r="AD580" i="15"/>
  <c r="AE580" i="15"/>
  <c r="AD581" i="15"/>
  <c r="AE581" i="15"/>
  <c r="AD582" i="15"/>
  <c r="AE582" i="15"/>
  <c r="AE6" i="15"/>
  <c r="AE198" i="15"/>
  <c r="AD585" i="15"/>
  <c r="AE585" i="15"/>
  <c r="AD586" i="15"/>
  <c r="AE586" i="15"/>
  <c r="AD587" i="15"/>
  <c r="AE587" i="15"/>
  <c r="AD588" i="15"/>
  <c r="AE588" i="15"/>
  <c r="AD589" i="15"/>
  <c r="AE589" i="15"/>
  <c r="AD590" i="15"/>
  <c r="AE590" i="15"/>
  <c r="AD591" i="15"/>
  <c r="AE591" i="15"/>
  <c r="AD200" i="15"/>
  <c r="AD593" i="15"/>
  <c r="AE593" i="15"/>
  <c r="AD594" i="15"/>
  <c r="AE594" i="15"/>
  <c r="AD595" i="15"/>
  <c r="AE595" i="15"/>
  <c r="AD596" i="15"/>
  <c r="AE596" i="15"/>
  <c r="AD597" i="15"/>
  <c r="AE597" i="15"/>
  <c r="AD598" i="15"/>
  <c r="AE598" i="15"/>
  <c r="AD599" i="15"/>
  <c r="AE599" i="15"/>
  <c r="AD600" i="15"/>
  <c r="AE600" i="15"/>
  <c r="AD601" i="15"/>
  <c r="AE601" i="15"/>
  <c r="AD602" i="15"/>
  <c r="AE602" i="15"/>
  <c r="AD603" i="15"/>
  <c r="AE603" i="15"/>
  <c r="AD604" i="15"/>
  <c r="AE604" i="15"/>
  <c r="AD605" i="15"/>
  <c r="AE605" i="15"/>
  <c r="AD606" i="15"/>
  <c r="AE606" i="15"/>
  <c r="AD607" i="15"/>
  <c r="AE607" i="15"/>
  <c r="AD608" i="15"/>
  <c r="AE608" i="15"/>
  <c r="AD609" i="15"/>
  <c r="AE609" i="15"/>
  <c r="AD610" i="15"/>
  <c r="AE610" i="15"/>
  <c r="AD611" i="15"/>
  <c r="AE611" i="15"/>
  <c r="AD612" i="15"/>
  <c r="AE612" i="15"/>
  <c r="AD613" i="15"/>
  <c r="AE613" i="15"/>
  <c r="AD615" i="15"/>
  <c r="AE615" i="15"/>
  <c r="AD616" i="15"/>
  <c r="AE616" i="15"/>
  <c r="AD617" i="15"/>
  <c r="AE617" i="15"/>
  <c r="AD618" i="15"/>
  <c r="AE618" i="15"/>
  <c r="AD619" i="15"/>
  <c r="AE619" i="15"/>
  <c r="AD620" i="15"/>
  <c r="AE620" i="15"/>
  <c r="AD621" i="15"/>
  <c r="AE621" i="15"/>
  <c r="AD622" i="15"/>
  <c r="AE622" i="15"/>
  <c r="AD623" i="15"/>
  <c r="AE623" i="15"/>
  <c r="AD624" i="15"/>
  <c r="AE624" i="15"/>
  <c r="AD625" i="15"/>
  <c r="AE625" i="15"/>
  <c r="AD626" i="15"/>
  <c r="AE626" i="15"/>
  <c r="AD627" i="15"/>
  <c r="AE627" i="15"/>
  <c r="AD628" i="15"/>
  <c r="AE628" i="15"/>
  <c r="AD629" i="15"/>
  <c r="AE629" i="15"/>
  <c r="AD630" i="15"/>
  <c r="AE630" i="15"/>
  <c r="AD631" i="15"/>
  <c r="AE631" i="15"/>
  <c r="AD632" i="15"/>
  <c r="AE632" i="15"/>
  <c r="AD633" i="15"/>
  <c r="AE633" i="15"/>
  <c r="AD634" i="15"/>
  <c r="AE634" i="15"/>
  <c r="AD635" i="15"/>
  <c r="AE635" i="15"/>
  <c r="AE293" i="15"/>
  <c r="AD637" i="15"/>
  <c r="AE637" i="15"/>
  <c r="AD638" i="15"/>
  <c r="AE638" i="15"/>
  <c r="AD639" i="15"/>
  <c r="AE639" i="15"/>
  <c r="AD640" i="15"/>
  <c r="AE640" i="15"/>
  <c r="AD641" i="15"/>
  <c r="AE641" i="15"/>
  <c r="AD642" i="15"/>
  <c r="AE642" i="15"/>
  <c r="AD643" i="15"/>
  <c r="AE643" i="15"/>
  <c r="AD644" i="15"/>
  <c r="AE644" i="15"/>
  <c r="AD645" i="15"/>
  <c r="AE645" i="15"/>
  <c r="AE297" i="15"/>
  <c r="AD647" i="15"/>
  <c r="AE647" i="15"/>
  <c r="AD325" i="15"/>
  <c r="AD649" i="15"/>
  <c r="AE649" i="15"/>
  <c r="AD650" i="15"/>
  <c r="AE650" i="15"/>
  <c r="AD651" i="15"/>
  <c r="AE651" i="15"/>
  <c r="AD652" i="15"/>
  <c r="AE652" i="15"/>
  <c r="AD653" i="15"/>
  <c r="AE653" i="15"/>
  <c r="AD654" i="15"/>
  <c r="AE654" i="15"/>
  <c r="AD655" i="15"/>
  <c r="AE655" i="15"/>
  <c r="AD656" i="15"/>
  <c r="AE656" i="15"/>
  <c r="AD657" i="15"/>
  <c r="AE657" i="15"/>
  <c r="AD658" i="15"/>
  <c r="AE658" i="15"/>
  <c r="AD659" i="15"/>
  <c r="AE659" i="15"/>
  <c r="AD660" i="15"/>
  <c r="AE660" i="15"/>
  <c r="AD662" i="15"/>
  <c r="AE662" i="15"/>
  <c r="AD663" i="15"/>
  <c r="AE663" i="15"/>
  <c r="AD664" i="15"/>
  <c r="AE664" i="15"/>
  <c r="AD665" i="15"/>
  <c r="AE665" i="15"/>
  <c r="AD666" i="15"/>
  <c r="AE666" i="15"/>
  <c r="AD667" i="15"/>
  <c r="AE667" i="15"/>
  <c r="AD668" i="15"/>
  <c r="AE668" i="15"/>
  <c r="AD669" i="15"/>
  <c r="AE669" i="15"/>
  <c r="AD670" i="15"/>
  <c r="AE670" i="15"/>
  <c r="AD671" i="15"/>
  <c r="AE671" i="15"/>
  <c r="AD672" i="15"/>
  <c r="AE672" i="15"/>
  <c r="AD673" i="15"/>
  <c r="AE673" i="15"/>
  <c r="AD674" i="15"/>
  <c r="AE674" i="15"/>
  <c r="AD675" i="15"/>
  <c r="AE675" i="15"/>
  <c r="AD676" i="15"/>
  <c r="AE676" i="15"/>
  <c r="AE304" i="15"/>
  <c r="AD678" i="15"/>
  <c r="AE678" i="15"/>
  <c r="AD679" i="15"/>
  <c r="AE679" i="15"/>
  <c r="AD680" i="15"/>
  <c r="AE680" i="15"/>
  <c r="AD681" i="15"/>
  <c r="AE681" i="15"/>
  <c r="AD682" i="15"/>
  <c r="AE682" i="15"/>
  <c r="AD683" i="15"/>
  <c r="AE683" i="15"/>
  <c r="AD684" i="15"/>
  <c r="AE684" i="15"/>
  <c r="AD685" i="15"/>
  <c r="AE685" i="15"/>
  <c r="AD686" i="15"/>
  <c r="AE686" i="15"/>
  <c r="AD687" i="15"/>
  <c r="AE687" i="15"/>
  <c r="AD688" i="15"/>
  <c r="AE688" i="15"/>
  <c r="AD689" i="15"/>
  <c r="AE689" i="15"/>
  <c r="AD690" i="15"/>
  <c r="AE690" i="15"/>
  <c r="AD691" i="15"/>
  <c r="AE691" i="15"/>
  <c r="AD692" i="15"/>
  <c r="AE692" i="15"/>
  <c r="AD693" i="15"/>
  <c r="AE693" i="15"/>
  <c r="AD694" i="15"/>
  <c r="AE694" i="15"/>
  <c r="AD695" i="15"/>
  <c r="AE695" i="15"/>
  <c r="AD696" i="15"/>
  <c r="AE696" i="15"/>
  <c r="AD697" i="15"/>
  <c r="AE697" i="15"/>
  <c r="K3" i="3"/>
  <c r="H3" i="3"/>
  <c r="E3" i="3"/>
  <c r="B3" i="3"/>
  <c r="AI1362" i="15"/>
  <c r="AG1362" i="15"/>
  <c r="AF1362" i="15"/>
  <c r="AE1362" i="15"/>
  <c r="AD1362" i="15"/>
  <c r="AI1361" i="15"/>
  <c r="AG1361" i="15"/>
  <c r="AF1361" i="15"/>
  <c r="AE1361" i="15"/>
  <c r="AD1361" i="15"/>
  <c r="AI1360" i="15"/>
  <c r="AG1360" i="15"/>
  <c r="AF1360" i="15"/>
  <c r="AE1360" i="15"/>
  <c r="AD1360" i="15"/>
  <c r="AI1359" i="15"/>
  <c r="AG1359" i="15"/>
  <c r="AF1359" i="15"/>
  <c r="AE1359" i="15"/>
  <c r="AD1359" i="15"/>
  <c r="AI1358" i="15"/>
  <c r="AG1358" i="15"/>
  <c r="AF1358" i="15"/>
  <c r="AE1358" i="15"/>
  <c r="AD1358" i="15"/>
  <c r="AF3" i="15"/>
  <c r="AG3" i="15"/>
  <c r="AI3" i="15"/>
  <c r="AF4" i="15"/>
  <c r="AG4" i="15"/>
  <c r="AI4" i="15"/>
  <c r="AF5" i="15"/>
  <c r="AG5" i="15"/>
  <c r="AI5" i="15"/>
  <c r="AF501" i="15"/>
  <c r="AG501" i="15"/>
  <c r="AI501" i="15"/>
  <c r="AF7" i="15"/>
  <c r="AG7" i="15"/>
  <c r="AI7" i="15"/>
  <c r="AF237" i="15"/>
  <c r="AG237" i="15"/>
  <c r="AI237" i="15"/>
  <c r="AG9" i="15"/>
  <c r="AI9" i="15"/>
  <c r="AG10" i="15"/>
  <c r="AI10" i="15"/>
  <c r="AF278" i="15"/>
  <c r="AG278" i="15"/>
  <c r="AI278" i="15"/>
  <c r="AG12" i="15"/>
  <c r="AI12" i="15"/>
  <c r="AF677" i="15"/>
  <c r="AG677" i="15"/>
  <c r="AI677" i="15"/>
  <c r="AG14" i="15"/>
  <c r="AI14" i="15"/>
  <c r="AF701" i="15"/>
  <c r="AG701" i="15"/>
  <c r="AI701" i="15"/>
  <c r="AG16" i="15"/>
  <c r="AI16" i="15"/>
  <c r="AG17" i="15"/>
  <c r="AI17" i="15"/>
  <c r="AG18" i="15"/>
  <c r="AI18" i="15"/>
  <c r="AF19" i="15"/>
  <c r="AG19" i="15"/>
  <c r="AI19" i="15"/>
  <c r="AF20" i="15"/>
  <c r="AG20" i="15"/>
  <c r="AI20" i="15"/>
  <c r="AG21" i="15"/>
  <c r="AI21" i="15"/>
  <c r="AF189" i="15"/>
  <c r="AG189" i="15"/>
  <c r="AI189" i="15"/>
  <c r="AF23" i="15"/>
  <c r="AG23" i="15"/>
  <c r="AI23" i="15"/>
  <c r="AF24" i="15"/>
  <c r="AG24" i="15"/>
  <c r="AI24" i="15"/>
  <c r="AF25" i="15"/>
  <c r="AG25" i="15"/>
  <c r="AI25" i="15"/>
  <c r="AG26" i="15"/>
  <c r="AI26" i="15"/>
  <c r="AF27" i="15"/>
  <c r="AG27" i="15"/>
  <c r="AI27" i="15"/>
  <c r="AG28" i="15"/>
  <c r="AI28" i="15"/>
  <c r="AF29" i="15"/>
  <c r="AG29" i="15"/>
  <c r="AI29" i="15"/>
  <c r="AF215" i="15"/>
  <c r="AG215" i="15"/>
  <c r="AI215" i="15"/>
  <c r="AF269" i="15"/>
  <c r="AG269" i="15"/>
  <c r="AI269" i="15"/>
  <c r="AG32" i="15"/>
  <c r="AI32" i="15"/>
  <c r="AF33" i="15"/>
  <c r="AG33" i="15"/>
  <c r="AI33" i="15"/>
  <c r="AF34" i="15"/>
  <c r="AG34" i="15"/>
  <c r="AI34" i="15"/>
  <c r="AF35" i="15"/>
  <c r="AG35" i="15"/>
  <c r="AI35" i="15"/>
  <c r="AF447" i="15"/>
  <c r="AG447" i="15"/>
  <c r="AI447" i="15"/>
  <c r="AF37" i="15"/>
  <c r="AG37" i="15"/>
  <c r="AI37" i="15"/>
  <c r="AF312" i="15"/>
  <c r="AG312" i="15"/>
  <c r="AI312" i="15"/>
  <c r="AF328" i="15"/>
  <c r="AG328" i="15"/>
  <c r="AI328" i="15"/>
  <c r="AG40" i="15"/>
  <c r="AI40" i="15"/>
  <c r="AF235" i="15"/>
  <c r="AG235" i="15"/>
  <c r="AI235" i="15"/>
  <c r="AF42" i="15"/>
  <c r="AG42" i="15"/>
  <c r="AI42" i="15"/>
  <c r="AG43" i="15"/>
  <c r="AI43" i="15"/>
  <c r="AG44" i="15"/>
  <c r="AI44" i="15"/>
  <c r="AG45" i="15"/>
  <c r="AI45" i="15"/>
  <c r="AF702" i="15"/>
  <c r="AG702" i="15"/>
  <c r="AI702" i="15"/>
  <c r="AF47" i="15"/>
  <c r="AG47" i="15"/>
  <c r="AI47" i="15"/>
  <c r="AG48" i="15"/>
  <c r="AI48" i="15"/>
  <c r="AF49" i="15"/>
  <c r="AG49" i="15"/>
  <c r="AI49" i="15"/>
  <c r="AF50" i="15"/>
  <c r="AG50" i="15"/>
  <c r="AI50" i="15"/>
  <c r="AF388" i="15"/>
  <c r="AG388" i="15"/>
  <c r="AI388" i="15"/>
  <c r="AF410" i="15"/>
  <c r="AG410" i="15"/>
  <c r="AI410" i="15"/>
  <c r="AF53" i="15"/>
  <c r="AG53" i="15"/>
  <c r="AI53" i="15"/>
  <c r="AG54" i="15"/>
  <c r="AI54" i="15"/>
  <c r="AG52" i="15"/>
  <c r="AI52" i="15"/>
  <c r="AG56" i="15"/>
  <c r="AI56" i="15"/>
  <c r="AF57" i="15"/>
  <c r="AG57" i="15"/>
  <c r="AI57" i="15"/>
  <c r="AG46" i="15"/>
  <c r="AI46" i="15"/>
  <c r="AF711" i="15"/>
  <c r="AG711" i="15"/>
  <c r="AI711" i="15"/>
  <c r="AG60" i="15"/>
  <c r="AI60" i="15"/>
  <c r="AF61" i="15"/>
  <c r="AG61" i="15"/>
  <c r="AI61" i="15"/>
  <c r="AF62" i="15"/>
  <c r="AG62" i="15"/>
  <c r="AI62" i="15"/>
  <c r="AF63" i="15"/>
  <c r="AG63" i="15"/>
  <c r="AI63" i="15"/>
  <c r="AG64" i="15"/>
  <c r="AI64" i="15"/>
  <c r="AF65" i="15"/>
  <c r="AG65" i="15"/>
  <c r="AI65" i="15"/>
  <c r="AF66" i="15"/>
  <c r="AG66" i="15"/>
  <c r="AI66" i="15"/>
  <c r="AF55" i="15"/>
  <c r="AG55" i="15"/>
  <c r="AI55" i="15"/>
  <c r="AF68" i="15"/>
  <c r="AG68" i="15"/>
  <c r="AI68" i="15"/>
  <c r="AF435" i="15"/>
  <c r="AG435" i="15"/>
  <c r="AI435" i="15"/>
  <c r="AF70" i="15"/>
  <c r="AG70" i="15"/>
  <c r="AI70" i="15"/>
  <c r="AF320" i="15"/>
  <c r="AG320" i="15"/>
  <c r="AI320" i="15"/>
  <c r="AF72" i="15"/>
  <c r="AG72" i="15"/>
  <c r="AI72" i="15"/>
  <c r="AF73" i="15"/>
  <c r="AG73" i="15"/>
  <c r="AI73" i="15"/>
  <c r="AF67" i="15"/>
  <c r="AG67" i="15"/>
  <c r="AI67" i="15"/>
  <c r="AF369" i="15"/>
  <c r="AG369" i="15"/>
  <c r="AI369" i="15"/>
  <c r="AG76" i="15"/>
  <c r="AI76" i="15"/>
  <c r="AF77" i="15"/>
  <c r="AG77" i="15"/>
  <c r="AI77" i="15"/>
  <c r="AF78" i="15"/>
  <c r="AG78" i="15"/>
  <c r="AI78" i="15"/>
  <c r="AG79" i="15"/>
  <c r="AI79" i="15"/>
  <c r="AF80" i="15"/>
  <c r="AG80" i="15"/>
  <c r="AI80" i="15"/>
  <c r="AG81" i="15"/>
  <c r="AI81" i="15"/>
  <c r="AG82" i="15"/>
  <c r="AI82" i="15"/>
  <c r="AF343" i="15"/>
  <c r="AG343" i="15"/>
  <c r="AI343" i="15"/>
  <c r="AF84" i="15"/>
  <c r="AG84" i="15"/>
  <c r="AI84" i="15"/>
  <c r="AF85" i="15"/>
  <c r="AG85" i="15"/>
  <c r="AI85" i="15"/>
  <c r="AF745" i="15"/>
  <c r="AG745" i="15"/>
  <c r="AI745" i="15"/>
  <c r="AF87" i="15"/>
  <c r="AG87" i="15"/>
  <c r="AI87" i="15"/>
  <c r="AG58" i="15"/>
  <c r="AI58" i="15"/>
  <c r="AG89" i="15"/>
  <c r="AI89" i="15"/>
  <c r="AG90" i="15"/>
  <c r="AI90" i="15"/>
  <c r="AG91" i="15"/>
  <c r="AI91" i="15"/>
  <c r="AG92" i="15"/>
  <c r="AI92" i="15"/>
  <c r="AG93" i="15"/>
  <c r="AI93" i="15"/>
  <c r="AF94" i="15"/>
  <c r="AG94" i="15"/>
  <c r="AI94" i="15"/>
  <c r="AF95" i="15"/>
  <c r="AG95" i="15"/>
  <c r="AI95" i="15"/>
  <c r="AG96" i="15"/>
  <c r="AI96" i="15"/>
  <c r="AG97" i="15"/>
  <c r="AI97" i="15"/>
  <c r="AF98" i="15"/>
  <c r="AG98" i="15"/>
  <c r="AI98" i="15"/>
  <c r="AF99" i="15"/>
  <c r="AG99" i="15"/>
  <c r="AI99" i="15"/>
  <c r="AF100" i="15"/>
  <c r="AG100" i="15"/>
  <c r="AI100" i="15"/>
  <c r="AF88" i="15"/>
  <c r="AG88" i="15"/>
  <c r="AI88" i="15"/>
  <c r="AF102" i="15"/>
  <c r="AG102" i="15"/>
  <c r="AI102" i="15"/>
  <c r="AF103" i="15"/>
  <c r="AG103" i="15"/>
  <c r="AI103" i="15"/>
  <c r="AF83" i="15"/>
  <c r="AG83" i="15"/>
  <c r="AI83" i="15"/>
  <c r="AF74" i="15"/>
  <c r="AG74" i="15"/>
  <c r="AI74" i="15"/>
  <c r="AF106" i="15"/>
  <c r="AG106" i="15"/>
  <c r="AI106" i="15"/>
  <c r="AF768" i="15"/>
  <c r="AG768" i="15"/>
  <c r="AI768" i="15"/>
  <c r="AG108" i="15"/>
  <c r="AI108" i="15"/>
  <c r="AF109" i="15"/>
  <c r="AG109" i="15"/>
  <c r="AI109" i="15"/>
  <c r="AG110" i="15"/>
  <c r="AI110" i="15"/>
  <c r="AF111" i="15"/>
  <c r="AG111" i="15"/>
  <c r="AI111" i="15"/>
  <c r="AF112" i="15"/>
  <c r="AG112" i="15"/>
  <c r="AI112" i="15"/>
  <c r="AG104" i="15"/>
  <c r="AI104" i="15"/>
  <c r="AF114" i="15"/>
  <c r="AG114" i="15"/>
  <c r="AI114" i="15"/>
  <c r="AF113" i="15"/>
  <c r="AG113" i="15"/>
  <c r="AI113" i="15"/>
  <c r="AG105" i="15"/>
  <c r="AI105" i="15"/>
  <c r="AG116" i="15"/>
  <c r="AI116" i="15"/>
  <c r="AG118" i="15"/>
  <c r="AI118" i="15"/>
  <c r="AG119" i="15"/>
  <c r="AI119" i="15"/>
  <c r="AG120" i="15"/>
  <c r="AI120" i="15"/>
  <c r="AF121" i="15"/>
  <c r="AG121" i="15"/>
  <c r="AI121" i="15"/>
  <c r="AF391" i="15"/>
  <c r="AG391" i="15"/>
  <c r="AI391" i="15"/>
  <c r="AF123" i="15"/>
  <c r="AG123" i="15"/>
  <c r="AI123" i="15"/>
  <c r="AF124" i="15"/>
  <c r="AG124" i="15"/>
  <c r="AI124" i="15"/>
  <c r="AG266" i="15"/>
  <c r="AI266" i="15"/>
  <c r="AG126" i="15"/>
  <c r="AI126" i="15"/>
  <c r="AF800" i="15"/>
  <c r="AG800" i="15"/>
  <c r="AI800" i="15"/>
  <c r="AF128" i="15"/>
  <c r="AG128" i="15"/>
  <c r="AI128" i="15"/>
  <c r="AG129" i="15"/>
  <c r="AI129" i="15"/>
  <c r="AF130" i="15"/>
  <c r="AG130" i="15"/>
  <c r="AI130" i="15"/>
  <c r="AF131" i="15"/>
  <c r="AG131" i="15"/>
  <c r="AI131" i="15"/>
  <c r="AF132" i="15"/>
  <c r="AG132" i="15"/>
  <c r="AI132" i="15"/>
  <c r="AF115" i="15"/>
  <c r="AG115" i="15"/>
  <c r="AI115" i="15"/>
  <c r="AG134" i="15"/>
  <c r="AI134" i="15"/>
  <c r="AF135" i="15"/>
  <c r="AG135" i="15"/>
  <c r="AI135" i="15"/>
  <c r="AG136" i="15"/>
  <c r="AI136" i="15"/>
  <c r="AG133" i="15"/>
  <c r="AI133" i="15"/>
  <c r="AF827" i="15"/>
  <c r="AG827" i="15"/>
  <c r="AI827" i="15"/>
  <c r="AF460" i="15"/>
  <c r="AG460" i="15"/>
  <c r="AI460" i="15"/>
  <c r="AG140" i="15"/>
  <c r="AI140" i="15"/>
  <c r="AG117" i="15"/>
  <c r="AI117" i="15"/>
  <c r="AF492" i="15"/>
  <c r="AG492" i="15"/>
  <c r="AI492" i="15"/>
  <c r="AG143" i="15"/>
  <c r="AI143" i="15"/>
  <c r="AF837" i="15"/>
  <c r="AG837" i="15"/>
  <c r="AI837" i="15"/>
  <c r="AF145" i="15"/>
  <c r="AG145" i="15"/>
  <c r="AI145" i="15"/>
  <c r="AF146" i="15"/>
  <c r="AG146" i="15"/>
  <c r="AI146" i="15"/>
  <c r="AG147" i="15"/>
  <c r="AI147" i="15"/>
  <c r="AG148" i="15"/>
  <c r="AI148" i="15"/>
  <c r="AG149" i="15"/>
  <c r="AI149" i="15"/>
  <c r="AG150" i="15"/>
  <c r="AI150" i="15"/>
  <c r="AG151" i="15"/>
  <c r="AI151" i="15"/>
  <c r="AF426" i="15"/>
  <c r="AG426" i="15"/>
  <c r="AI426" i="15"/>
  <c r="AF153" i="15"/>
  <c r="AG153" i="15"/>
  <c r="AI153" i="15"/>
  <c r="AF154" i="15"/>
  <c r="AG154" i="15"/>
  <c r="AI154" i="15"/>
  <c r="AF155" i="15"/>
  <c r="AG155" i="15"/>
  <c r="AI155" i="15"/>
  <c r="AG156" i="15"/>
  <c r="AI156" i="15"/>
  <c r="AG157" i="15"/>
  <c r="AI157" i="15"/>
  <c r="AG101" i="15"/>
  <c r="AI101" i="15"/>
  <c r="AF159" i="15"/>
  <c r="AG159" i="15"/>
  <c r="AI159" i="15"/>
  <c r="AG160" i="15"/>
  <c r="AI160" i="15"/>
  <c r="AF161" i="15"/>
  <c r="AG161" i="15"/>
  <c r="AI161" i="15"/>
  <c r="AF162" i="15"/>
  <c r="AG162" i="15"/>
  <c r="AI162" i="15"/>
  <c r="AF158" i="15"/>
  <c r="AG158" i="15"/>
  <c r="AI158" i="15"/>
  <c r="AF164" i="15"/>
  <c r="AG164" i="15"/>
  <c r="AI164" i="15"/>
  <c r="AF165" i="15"/>
  <c r="AG165" i="15"/>
  <c r="AI165" i="15"/>
  <c r="AF8" i="15"/>
  <c r="AG8" i="15"/>
  <c r="AI8" i="15"/>
  <c r="AF475" i="15"/>
  <c r="AG475" i="15"/>
  <c r="AI475" i="15"/>
  <c r="AF489" i="15"/>
  <c r="AG489" i="15"/>
  <c r="AI489" i="15"/>
  <c r="AF169" i="15"/>
  <c r="AG169" i="15"/>
  <c r="AI169" i="15"/>
  <c r="AG170" i="15"/>
  <c r="AI170" i="15"/>
  <c r="AG295" i="15"/>
  <c r="AI295" i="15"/>
  <c r="AF69" i="15"/>
  <c r="AG69" i="15"/>
  <c r="AI69" i="15"/>
  <c r="AF344" i="15"/>
  <c r="AG344" i="15"/>
  <c r="AI344" i="15"/>
  <c r="AF174" i="15"/>
  <c r="AG174" i="15"/>
  <c r="AI174" i="15"/>
  <c r="AG22" i="15"/>
  <c r="AI22" i="15"/>
  <c r="AF176" i="15"/>
  <c r="AG176" i="15"/>
  <c r="AI176" i="15"/>
  <c r="AF166" i="15"/>
  <c r="AG166" i="15"/>
  <c r="AI166" i="15"/>
  <c r="AG178" i="15"/>
  <c r="AI178" i="15"/>
  <c r="AG179" i="15"/>
  <c r="AI179" i="15"/>
  <c r="AG180" i="15"/>
  <c r="AI180" i="15"/>
  <c r="AG141" i="15"/>
  <c r="AI141" i="15"/>
  <c r="AF182" i="15"/>
  <c r="AG182" i="15"/>
  <c r="AI182" i="15"/>
  <c r="AG183" i="15"/>
  <c r="AI183" i="15"/>
  <c r="AG184" i="15"/>
  <c r="AI184" i="15"/>
  <c r="AF185" i="15"/>
  <c r="AG185" i="15"/>
  <c r="AI185" i="15"/>
  <c r="AG186" i="15"/>
  <c r="AI186" i="15"/>
  <c r="AF127" i="15"/>
  <c r="AG127" i="15"/>
  <c r="AI127" i="15"/>
  <c r="AF163" i="15"/>
  <c r="AG163" i="15"/>
  <c r="AI163" i="15"/>
  <c r="AF30" i="15"/>
  <c r="AG30" i="15"/>
  <c r="AI30" i="15"/>
  <c r="AF190" i="15"/>
  <c r="AG190" i="15"/>
  <c r="AI190" i="15"/>
  <c r="AG191" i="15"/>
  <c r="AI191" i="15"/>
  <c r="AF192" i="15"/>
  <c r="AG192" i="15"/>
  <c r="AI192" i="15"/>
  <c r="AF139" i="15"/>
  <c r="AG139" i="15"/>
  <c r="AI139" i="15"/>
  <c r="AG194" i="15"/>
  <c r="AI194" i="15"/>
  <c r="AF195" i="15"/>
  <c r="AG195" i="15"/>
  <c r="AI195" i="15"/>
  <c r="AG196" i="15"/>
  <c r="AI196" i="15"/>
  <c r="AF197" i="15"/>
  <c r="AG197" i="15"/>
  <c r="AI197" i="15"/>
  <c r="AF502" i="15"/>
  <c r="AG502" i="15"/>
  <c r="AI502" i="15"/>
  <c r="AF199" i="15"/>
  <c r="AG199" i="15"/>
  <c r="AI199" i="15"/>
  <c r="AF520" i="15"/>
  <c r="AG520" i="15"/>
  <c r="AI520" i="15"/>
  <c r="AF201" i="15"/>
  <c r="AG201" i="15"/>
  <c r="AI201" i="15"/>
  <c r="AF142" i="15"/>
  <c r="AG142" i="15"/>
  <c r="AI142" i="15"/>
  <c r="AF203" i="15"/>
  <c r="AG203" i="15"/>
  <c r="AI203" i="15"/>
  <c r="AG204" i="15"/>
  <c r="AI204" i="15"/>
  <c r="AG205" i="15"/>
  <c r="AI205" i="15"/>
  <c r="AG172" i="15"/>
  <c r="AI172" i="15"/>
  <c r="AF188" i="15"/>
  <c r="AG188" i="15"/>
  <c r="AI188" i="15"/>
  <c r="AF167" i="15"/>
  <c r="AG167" i="15"/>
  <c r="AI167" i="15"/>
  <c r="AG209" i="15"/>
  <c r="AI209" i="15"/>
  <c r="AG210" i="15"/>
  <c r="AI210" i="15"/>
  <c r="AG211" i="15"/>
  <c r="AI211" i="15"/>
  <c r="AG173" i="15"/>
  <c r="AI173" i="15"/>
  <c r="AF137" i="15"/>
  <c r="AG137" i="15"/>
  <c r="AI137" i="15"/>
  <c r="AF214" i="15"/>
  <c r="AG214" i="15"/>
  <c r="AI214" i="15"/>
  <c r="AG31" i="15"/>
  <c r="AI31" i="15"/>
  <c r="AG273" i="15"/>
  <c r="AI273" i="15"/>
  <c r="AF217" i="15"/>
  <c r="AG217" i="15"/>
  <c r="AI217" i="15"/>
  <c r="AG218" i="15"/>
  <c r="AI218" i="15"/>
  <c r="AF219" i="15"/>
  <c r="AG219" i="15"/>
  <c r="AI219" i="15"/>
  <c r="AG171" i="15"/>
  <c r="AI171" i="15"/>
  <c r="AG221" i="15"/>
  <c r="AI221" i="15"/>
  <c r="AF222" i="15"/>
  <c r="AG222" i="15"/>
  <c r="AI222" i="15"/>
  <c r="AF223" i="15"/>
  <c r="AG223" i="15"/>
  <c r="AI223" i="15"/>
  <c r="AF220" i="15"/>
  <c r="AG220" i="15"/>
  <c r="AI220" i="15"/>
  <c r="AF225" i="15"/>
  <c r="AG225" i="15"/>
  <c r="AI225" i="15"/>
  <c r="AF226" i="15"/>
  <c r="AG226" i="15"/>
  <c r="AI226" i="15"/>
  <c r="AF227" i="15"/>
  <c r="AG227" i="15"/>
  <c r="AI227" i="15"/>
  <c r="AF228" i="15"/>
  <c r="AG228" i="15"/>
  <c r="AI228" i="15"/>
  <c r="AG229" i="15"/>
  <c r="AI229" i="15"/>
  <c r="AG230" i="15"/>
  <c r="AI230" i="15"/>
  <c r="AG231" i="15"/>
  <c r="AI231" i="15"/>
  <c r="AF232" i="15"/>
  <c r="AG232" i="15"/>
  <c r="AI232" i="15"/>
  <c r="AF233" i="15"/>
  <c r="AG233" i="15"/>
  <c r="AI233" i="15"/>
  <c r="AF351" i="15"/>
  <c r="AG351" i="15"/>
  <c r="AI351" i="15"/>
  <c r="AG339" i="15"/>
  <c r="AI339" i="15"/>
  <c r="AG236" i="15"/>
  <c r="AI236" i="15"/>
  <c r="AF213" i="15"/>
  <c r="AG213" i="15"/>
  <c r="AI213" i="15"/>
  <c r="AF238" i="15"/>
  <c r="AG238" i="15"/>
  <c r="AI238" i="15"/>
  <c r="AG239" i="15"/>
  <c r="AI239" i="15"/>
  <c r="AG193" i="15"/>
  <c r="AI193" i="15"/>
  <c r="AF241" i="15"/>
  <c r="AG241" i="15"/>
  <c r="AI241" i="15"/>
  <c r="AF242" i="15"/>
  <c r="AG242" i="15"/>
  <c r="AI242" i="15"/>
  <c r="AF243" i="15"/>
  <c r="AG243" i="15"/>
  <c r="AI243" i="15"/>
  <c r="AF244" i="15"/>
  <c r="AG244" i="15"/>
  <c r="AI244" i="15"/>
  <c r="AF245" i="15"/>
  <c r="AG245" i="15"/>
  <c r="AI245" i="15"/>
  <c r="AG246" i="15"/>
  <c r="AI246" i="15"/>
  <c r="AF224" i="15"/>
  <c r="AG224" i="15"/>
  <c r="AI224" i="15"/>
  <c r="AF280" i="15"/>
  <c r="AG280" i="15"/>
  <c r="AI280" i="15"/>
  <c r="AG249" i="15"/>
  <c r="AI249" i="15"/>
  <c r="AF250" i="15"/>
  <c r="AG250" i="15"/>
  <c r="AI250" i="15"/>
  <c r="AF240" i="15"/>
  <c r="AG240" i="15"/>
  <c r="AI240" i="15"/>
  <c r="AF202" i="15"/>
  <c r="AG202" i="15"/>
  <c r="AI202" i="15"/>
  <c r="AF234" i="15"/>
  <c r="AG234" i="15"/>
  <c r="AI234" i="15"/>
  <c r="AF254" i="15"/>
  <c r="AG254" i="15"/>
  <c r="AI254" i="15"/>
  <c r="AF253" i="15"/>
  <c r="AG253" i="15"/>
  <c r="AI253" i="15"/>
  <c r="AF256" i="15"/>
  <c r="AG256" i="15"/>
  <c r="AI256" i="15"/>
  <c r="AG257" i="15"/>
  <c r="AI257" i="15"/>
  <c r="AG258" i="15"/>
  <c r="AI258" i="15"/>
  <c r="AF259" i="15"/>
  <c r="AG259" i="15"/>
  <c r="AI259" i="15"/>
  <c r="AF247" i="15"/>
  <c r="AG247" i="15"/>
  <c r="AI247" i="15"/>
  <c r="AF261" i="15"/>
  <c r="AG261" i="15"/>
  <c r="AI261" i="15"/>
  <c r="AF547" i="15"/>
  <c r="AG547" i="15"/>
  <c r="AI547" i="15"/>
  <c r="AG263" i="15"/>
  <c r="AI263" i="15"/>
  <c r="AG264" i="15"/>
  <c r="AI264" i="15"/>
  <c r="AF265" i="15"/>
  <c r="AG265" i="15"/>
  <c r="AI265" i="15"/>
  <c r="AF41" i="15"/>
  <c r="AG41" i="15"/>
  <c r="AI41" i="15"/>
  <c r="AF267" i="15"/>
  <c r="AG267" i="15"/>
  <c r="AI267" i="15"/>
  <c r="AF268" i="15"/>
  <c r="AG268" i="15"/>
  <c r="AI268" i="15"/>
  <c r="AF251" i="15"/>
  <c r="AG251" i="15"/>
  <c r="AI251" i="15"/>
  <c r="AG270" i="15"/>
  <c r="AI270" i="15"/>
  <c r="AF271" i="15"/>
  <c r="AG271" i="15"/>
  <c r="AI271" i="15"/>
  <c r="AG309" i="15"/>
  <c r="AI309" i="15"/>
  <c r="AF125" i="15"/>
  <c r="AG125" i="15"/>
  <c r="AI125" i="15"/>
  <c r="AG274" i="15"/>
  <c r="AI274" i="15"/>
  <c r="AF275" i="15"/>
  <c r="AG275" i="15"/>
  <c r="AI275" i="15"/>
  <c r="AF276" i="15"/>
  <c r="AG276" i="15"/>
  <c r="AI276" i="15"/>
  <c r="AF277" i="15"/>
  <c r="AG277" i="15"/>
  <c r="AI277" i="15"/>
  <c r="AG181" i="15"/>
  <c r="AI181" i="15"/>
  <c r="AG206" i="15"/>
  <c r="AI206" i="15"/>
  <c r="AF260" i="15"/>
  <c r="AG260" i="15"/>
  <c r="AI260" i="15"/>
  <c r="AG281" i="15"/>
  <c r="AI281" i="15"/>
  <c r="AG187" i="15"/>
  <c r="AI187" i="15"/>
  <c r="AF283" i="15"/>
  <c r="AG283" i="15"/>
  <c r="AI283" i="15"/>
  <c r="AG284" i="15"/>
  <c r="AI284" i="15"/>
  <c r="AG285" i="15"/>
  <c r="AI285" i="15"/>
  <c r="AF286" i="15"/>
  <c r="AG286" i="15"/>
  <c r="AI286" i="15"/>
  <c r="AG177" i="15"/>
  <c r="AI177" i="15"/>
  <c r="AF288" i="15"/>
  <c r="AG288" i="15"/>
  <c r="AI288" i="15"/>
  <c r="AF289" i="15"/>
  <c r="AG289" i="15"/>
  <c r="AI289" i="15"/>
  <c r="AF290" i="15"/>
  <c r="AG290" i="15"/>
  <c r="AI290" i="15"/>
  <c r="AF287" i="15"/>
  <c r="AG287" i="15"/>
  <c r="AI287" i="15"/>
  <c r="AG292" i="15"/>
  <c r="AI292" i="15"/>
  <c r="AF583" i="15"/>
  <c r="AG583" i="15"/>
  <c r="AI583" i="15"/>
  <c r="AF207" i="15"/>
  <c r="AG207" i="15"/>
  <c r="AI207" i="15"/>
  <c r="AG252" i="15"/>
  <c r="AI252" i="15"/>
  <c r="AG248" i="15"/>
  <c r="AI248" i="15"/>
  <c r="AF584" i="15"/>
  <c r="AG584" i="15"/>
  <c r="AI584" i="15"/>
  <c r="AG298" i="15"/>
  <c r="AI298" i="15"/>
  <c r="AF592" i="15"/>
  <c r="AG592" i="15"/>
  <c r="AI592" i="15"/>
  <c r="AF300" i="15"/>
  <c r="AG300" i="15"/>
  <c r="AI300" i="15"/>
  <c r="AF614" i="15"/>
  <c r="AG614" i="15"/>
  <c r="AI614" i="15"/>
  <c r="AF302" i="15"/>
  <c r="AG302" i="15"/>
  <c r="AI302" i="15"/>
  <c r="AF303" i="15"/>
  <c r="AG303" i="15"/>
  <c r="AI303" i="15"/>
  <c r="AF636" i="15"/>
  <c r="AG636" i="15"/>
  <c r="AI636" i="15"/>
  <c r="AG305" i="15"/>
  <c r="AI305" i="15"/>
  <c r="AF294" i="15"/>
  <c r="AG294" i="15"/>
  <c r="AI294" i="15"/>
  <c r="AG327" i="15"/>
  <c r="AI327" i="15"/>
  <c r="AF308" i="15"/>
  <c r="AG308" i="15"/>
  <c r="AI308" i="15"/>
  <c r="AF272" i="15"/>
  <c r="AG272" i="15"/>
  <c r="AI272" i="15"/>
  <c r="AG310" i="15"/>
  <c r="AI310" i="15"/>
  <c r="AF311" i="15"/>
  <c r="AG311" i="15"/>
  <c r="AI311" i="15"/>
  <c r="AF296" i="15"/>
  <c r="AG296" i="15"/>
  <c r="AI296" i="15"/>
  <c r="AF313" i="15"/>
  <c r="AG313" i="15"/>
  <c r="AI313" i="15"/>
  <c r="AF314" i="15"/>
  <c r="AG314" i="15"/>
  <c r="AI314" i="15"/>
  <c r="AG315" i="15"/>
  <c r="AI315" i="15"/>
  <c r="AF316" i="15"/>
  <c r="AG316" i="15"/>
  <c r="AI316" i="15"/>
  <c r="AG317" i="15"/>
  <c r="AI317" i="15"/>
  <c r="AF318" i="15"/>
  <c r="AG318" i="15"/>
  <c r="AI318" i="15"/>
  <c r="AF319" i="15"/>
  <c r="AG319" i="15"/>
  <c r="AI319" i="15"/>
  <c r="AF262" i="15"/>
  <c r="AG262" i="15"/>
  <c r="AI262" i="15"/>
  <c r="AG321" i="15"/>
  <c r="AI321" i="15"/>
  <c r="AF322" i="15"/>
  <c r="AG322" i="15"/>
  <c r="AI322" i="15"/>
  <c r="AG323" i="15"/>
  <c r="AI323" i="15"/>
  <c r="AF324" i="15"/>
  <c r="AG324" i="15"/>
  <c r="AI324" i="15"/>
  <c r="AF255" i="15"/>
  <c r="AG255" i="15"/>
  <c r="AI255" i="15"/>
  <c r="AG326" i="15"/>
  <c r="AI326" i="15"/>
  <c r="AF307" i="15"/>
  <c r="AG307" i="15"/>
  <c r="AI307" i="15"/>
  <c r="AF342" i="15"/>
  <c r="AG342" i="15"/>
  <c r="AI342" i="15"/>
  <c r="AF329" i="15"/>
  <c r="AG329" i="15"/>
  <c r="AI329" i="15"/>
  <c r="AG330" i="15"/>
  <c r="AI330" i="15"/>
  <c r="AF331" i="15"/>
  <c r="AG331" i="15"/>
  <c r="AI331" i="15"/>
  <c r="AG212" i="15"/>
  <c r="AI212" i="15"/>
  <c r="AF333" i="15"/>
  <c r="AG333" i="15"/>
  <c r="AI333" i="15"/>
  <c r="AG334" i="15"/>
  <c r="AI334" i="15"/>
  <c r="AF282" i="15"/>
  <c r="AG282" i="15"/>
  <c r="AI282" i="15"/>
  <c r="AF335" i="15"/>
  <c r="AG335" i="15"/>
  <c r="AI335" i="15"/>
  <c r="AF336" i="15"/>
  <c r="AG336" i="15"/>
  <c r="AI336" i="15"/>
  <c r="AF646" i="15"/>
  <c r="AG646" i="15"/>
  <c r="AI646" i="15"/>
  <c r="AG332" i="15"/>
  <c r="AI332" i="15"/>
  <c r="AF144" i="15"/>
  <c r="AG144" i="15"/>
  <c r="AI144" i="15"/>
  <c r="AG340" i="15"/>
  <c r="AI340" i="15"/>
  <c r="AF341" i="15"/>
  <c r="AG341" i="15"/>
  <c r="AI341" i="15"/>
  <c r="AF648" i="15"/>
  <c r="AG648" i="15"/>
  <c r="AI648" i="15"/>
  <c r="AF349" i="15"/>
  <c r="AG349" i="15"/>
  <c r="AI349" i="15"/>
  <c r="AF345" i="15"/>
  <c r="AG345" i="15"/>
  <c r="AI345" i="15"/>
  <c r="AF346" i="15"/>
  <c r="AG346" i="15"/>
  <c r="AI346" i="15"/>
  <c r="AF347" i="15"/>
  <c r="AG347" i="15"/>
  <c r="AI347" i="15"/>
  <c r="AF348" i="15"/>
  <c r="AG348" i="15"/>
  <c r="AI348" i="15"/>
  <c r="AF338" i="15"/>
  <c r="AG338" i="15"/>
  <c r="AI338" i="15"/>
  <c r="AF350" i="15"/>
  <c r="AG350" i="15"/>
  <c r="AI350" i="15"/>
  <c r="AF208" i="15"/>
  <c r="AG208" i="15"/>
  <c r="AI208" i="15"/>
  <c r="AF352" i="15"/>
  <c r="AG352" i="15"/>
  <c r="AI352" i="15"/>
  <c r="AF353" i="15"/>
  <c r="AG353" i="15"/>
  <c r="AI353" i="15"/>
  <c r="AF354" i="15"/>
  <c r="AG354" i="15"/>
  <c r="AI354" i="15"/>
  <c r="AF355" i="15"/>
  <c r="AG355" i="15"/>
  <c r="AI355" i="15"/>
  <c r="AF356" i="15"/>
  <c r="AG356" i="15"/>
  <c r="AI356" i="15"/>
  <c r="AF357" i="15"/>
  <c r="AG357" i="15"/>
  <c r="AI357" i="15"/>
  <c r="AF358" i="15"/>
  <c r="AG358" i="15"/>
  <c r="AI358" i="15"/>
  <c r="AF359" i="15"/>
  <c r="AG359" i="15"/>
  <c r="AI359" i="15"/>
  <c r="AF360" i="15"/>
  <c r="AG360" i="15"/>
  <c r="AI360" i="15"/>
  <c r="AF361" i="15"/>
  <c r="AG361" i="15"/>
  <c r="AI361" i="15"/>
  <c r="AF362" i="15"/>
  <c r="AG362" i="15"/>
  <c r="AI362" i="15"/>
  <c r="AF363" i="15"/>
  <c r="AG363" i="15"/>
  <c r="AI363" i="15"/>
  <c r="AF364" i="15"/>
  <c r="AG364" i="15"/>
  <c r="AI364" i="15"/>
  <c r="AF365" i="15"/>
  <c r="AG365" i="15"/>
  <c r="AI365" i="15"/>
  <c r="AF366" i="15"/>
  <c r="AG366" i="15"/>
  <c r="AI366" i="15"/>
  <c r="AF367" i="15"/>
  <c r="AG367" i="15"/>
  <c r="AI367" i="15"/>
  <c r="AF368" i="15"/>
  <c r="AG368" i="15"/>
  <c r="AI368" i="15"/>
  <c r="AF279" i="15"/>
  <c r="AG279" i="15"/>
  <c r="AI279" i="15"/>
  <c r="AF370" i="15"/>
  <c r="AG370" i="15"/>
  <c r="AI370" i="15"/>
  <c r="AF371" i="15"/>
  <c r="AG371" i="15"/>
  <c r="AI371" i="15"/>
  <c r="AF372" i="15"/>
  <c r="AG372" i="15"/>
  <c r="AI372" i="15"/>
  <c r="AF373" i="15"/>
  <c r="AG373" i="15"/>
  <c r="AI373" i="15"/>
  <c r="AF374" i="15"/>
  <c r="AG374" i="15"/>
  <c r="AI374" i="15"/>
  <c r="AF375" i="15"/>
  <c r="AG375" i="15"/>
  <c r="AI375" i="15"/>
  <c r="AF376" i="15"/>
  <c r="AG376" i="15"/>
  <c r="AI376" i="15"/>
  <c r="AF377" i="15"/>
  <c r="AG377" i="15"/>
  <c r="AI377" i="15"/>
  <c r="AF378" i="15"/>
  <c r="AG378" i="15"/>
  <c r="AI378" i="15"/>
  <c r="AF337" i="15"/>
  <c r="AG337" i="15"/>
  <c r="AI337" i="15"/>
  <c r="AF380" i="15"/>
  <c r="AG380" i="15"/>
  <c r="AI380" i="15"/>
  <c r="AF381" i="15"/>
  <c r="AG381" i="15"/>
  <c r="AI381" i="15"/>
  <c r="AF382" i="15"/>
  <c r="AG382" i="15"/>
  <c r="AI382" i="15"/>
  <c r="AF383" i="15"/>
  <c r="AG383" i="15"/>
  <c r="AI383" i="15"/>
  <c r="AF384" i="15"/>
  <c r="AG384" i="15"/>
  <c r="AI384" i="15"/>
  <c r="AF385" i="15"/>
  <c r="AG385" i="15"/>
  <c r="AI385" i="15"/>
  <c r="AF386" i="15"/>
  <c r="AG386" i="15"/>
  <c r="AI386" i="15"/>
  <c r="AF387" i="15"/>
  <c r="AG387" i="15"/>
  <c r="AI387" i="15"/>
  <c r="AF51" i="15"/>
  <c r="AG51" i="15"/>
  <c r="AI51" i="15"/>
  <c r="AF389" i="15"/>
  <c r="AG389" i="15"/>
  <c r="AI389" i="15"/>
  <c r="AF390" i="15"/>
  <c r="AG390" i="15"/>
  <c r="AI390" i="15"/>
  <c r="AF75" i="15"/>
  <c r="AG75" i="15"/>
  <c r="AI75" i="15"/>
  <c r="AF392" i="15"/>
  <c r="AG392" i="15"/>
  <c r="AI392" i="15"/>
  <c r="AF393" i="15"/>
  <c r="AG393" i="15"/>
  <c r="AI393" i="15"/>
  <c r="AF394" i="15"/>
  <c r="AG394" i="15"/>
  <c r="AI394" i="15"/>
  <c r="AF395" i="15"/>
  <c r="AG395" i="15"/>
  <c r="AI395" i="15"/>
  <c r="AF396" i="15"/>
  <c r="AG396" i="15"/>
  <c r="AI396" i="15"/>
  <c r="AF397" i="15"/>
  <c r="AG397" i="15"/>
  <c r="AI397" i="15"/>
  <c r="AF398" i="15"/>
  <c r="AG398" i="15"/>
  <c r="AI398" i="15"/>
  <c r="AF306" i="15"/>
  <c r="AG306" i="15"/>
  <c r="AI306" i="15"/>
  <c r="AF400" i="15"/>
  <c r="AG400" i="15"/>
  <c r="AI400" i="15"/>
  <c r="AF401" i="15"/>
  <c r="AG401" i="15"/>
  <c r="AI401" i="15"/>
  <c r="AF402" i="15"/>
  <c r="AG402" i="15"/>
  <c r="AI402" i="15"/>
  <c r="AF403" i="15"/>
  <c r="AG403" i="15"/>
  <c r="AI403" i="15"/>
  <c r="AF404" i="15"/>
  <c r="AG404" i="15"/>
  <c r="AI404" i="15"/>
  <c r="AF405" i="15"/>
  <c r="AG405" i="15"/>
  <c r="AI405" i="15"/>
  <c r="AF406" i="15"/>
  <c r="AG406" i="15"/>
  <c r="AI406" i="15"/>
  <c r="AF379" i="15"/>
  <c r="AG379" i="15"/>
  <c r="AI379" i="15"/>
  <c r="AF408" i="15"/>
  <c r="AG408" i="15"/>
  <c r="AI408" i="15"/>
  <c r="AF409" i="15"/>
  <c r="AG409" i="15"/>
  <c r="AI409" i="15"/>
  <c r="AG175" i="15"/>
  <c r="AI175" i="15"/>
  <c r="AF411" i="15"/>
  <c r="AG411" i="15"/>
  <c r="AI411" i="15"/>
  <c r="AF412" i="15"/>
  <c r="AG412" i="15"/>
  <c r="AI412" i="15"/>
  <c r="AF413" i="15"/>
  <c r="AG413" i="15"/>
  <c r="AI413" i="15"/>
  <c r="AG39" i="15"/>
  <c r="AI39" i="15"/>
  <c r="AF399" i="15"/>
  <c r="AG399" i="15"/>
  <c r="AI399" i="15"/>
  <c r="AF407" i="15"/>
  <c r="AG407" i="15"/>
  <c r="AI407" i="15"/>
  <c r="AF417" i="15"/>
  <c r="AG417" i="15"/>
  <c r="AI417" i="15"/>
  <c r="AF418" i="15"/>
  <c r="AG418" i="15"/>
  <c r="AI418" i="15"/>
  <c r="AF419" i="15"/>
  <c r="AG419" i="15"/>
  <c r="AI419" i="15"/>
  <c r="AF420" i="15"/>
  <c r="AG420" i="15"/>
  <c r="AI420" i="15"/>
  <c r="AF421" i="15"/>
  <c r="AG421" i="15"/>
  <c r="AI421" i="15"/>
  <c r="AF422" i="15"/>
  <c r="AG422" i="15"/>
  <c r="AI422" i="15"/>
  <c r="AF423" i="15"/>
  <c r="AG423" i="15"/>
  <c r="AI423" i="15"/>
  <c r="AF424" i="15"/>
  <c r="AG424" i="15"/>
  <c r="AI424" i="15"/>
  <c r="AF425" i="15"/>
  <c r="AG425" i="15"/>
  <c r="AI425" i="15"/>
  <c r="AG11" i="15"/>
  <c r="AI11" i="15"/>
  <c r="AF427" i="15"/>
  <c r="AG427" i="15"/>
  <c r="AI427" i="15"/>
  <c r="AF428" i="15"/>
  <c r="AG428" i="15"/>
  <c r="AI428" i="15"/>
  <c r="AF429" i="15"/>
  <c r="AG429" i="15"/>
  <c r="AI429" i="15"/>
  <c r="AF430" i="15"/>
  <c r="AG430" i="15"/>
  <c r="AI430" i="15"/>
  <c r="AF431" i="15"/>
  <c r="AG431" i="15"/>
  <c r="AI431" i="15"/>
  <c r="AF432" i="15"/>
  <c r="AG432" i="15"/>
  <c r="AI432" i="15"/>
  <c r="AF433" i="15"/>
  <c r="AG433" i="15"/>
  <c r="AI433" i="15"/>
  <c r="AF434" i="15"/>
  <c r="AG434" i="15"/>
  <c r="AI434" i="15"/>
  <c r="AF36" i="15"/>
  <c r="AG36" i="15"/>
  <c r="AI36" i="15"/>
  <c r="AF436" i="15"/>
  <c r="AG436" i="15"/>
  <c r="AI436" i="15"/>
  <c r="AF437" i="15"/>
  <c r="AG437" i="15"/>
  <c r="AI437" i="15"/>
  <c r="AF438" i="15"/>
  <c r="AG438" i="15"/>
  <c r="AI438" i="15"/>
  <c r="AF439" i="15"/>
  <c r="AG439" i="15"/>
  <c r="AI439" i="15"/>
  <c r="AF440" i="15"/>
  <c r="AG440" i="15"/>
  <c r="AI440" i="15"/>
  <c r="AF441" i="15"/>
  <c r="AG441" i="15"/>
  <c r="AI441" i="15"/>
  <c r="AF442" i="15"/>
  <c r="AG442" i="15"/>
  <c r="AI442" i="15"/>
  <c r="AF443" i="15"/>
  <c r="AG443" i="15"/>
  <c r="AI443" i="15"/>
  <c r="AF444" i="15"/>
  <c r="AG444" i="15"/>
  <c r="AI444" i="15"/>
  <c r="AF445" i="15"/>
  <c r="AG445" i="15"/>
  <c r="AI445" i="15"/>
  <c r="AF415" i="15"/>
  <c r="AG415" i="15"/>
  <c r="AI415" i="15"/>
  <c r="AG122" i="15"/>
  <c r="AI122" i="15"/>
  <c r="AF448" i="15"/>
  <c r="AG448" i="15"/>
  <c r="AI448" i="15"/>
  <c r="AF449" i="15"/>
  <c r="AG449" i="15"/>
  <c r="AI449" i="15"/>
  <c r="AF450" i="15"/>
  <c r="AG450" i="15"/>
  <c r="AI450" i="15"/>
  <c r="AF451" i="15"/>
  <c r="AG451" i="15"/>
  <c r="AI451" i="15"/>
  <c r="AF452" i="15"/>
  <c r="AG452" i="15"/>
  <c r="AI452" i="15"/>
  <c r="AF453" i="15"/>
  <c r="AG453" i="15"/>
  <c r="AI453" i="15"/>
  <c r="AF454" i="15"/>
  <c r="AG454" i="15"/>
  <c r="AI454" i="15"/>
  <c r="AF455" i="15"/>
  <c r="AG455" i="15"/>
  <c r="AI455" i="15"/>
  <c r="AF456" i="15"/>
  <c r="AG456" i="15"/>
  <c r="AI456" i="15"/>
  <c r="AF457" i="15"/>
  <c r="AG457" i="15"/>
  <c r="AI457" i="15"/>
  <c r="AF458" i="15"/>
  <c r="AG458" i="15"/>
  <c r="AI458" i="15"/>
  <c r="AF459" i="15"/>
  <c r="AG459" i="15"/>
  <c r="AI459" i="15"/>
  <c r="AF15" i="15"/>
  <c r="AG15" i="15"/>
  <c r="AI15" i="15"/>
  <c r="AF461" i="15"/>
  <c r="AG461" i="15"/>
  <c r="AI461" i="15"/>
  <c r="AF462" i="15"/>
  <c r="AG462" i="15"/>
  <c r="AI462" i="15"/>
  <c r="AF463" i="15"/>
  <c r="AG463" i="15"/>
  <c r="AI463" i="15"/>
  <c r="AF464" i="15"/>
  <c r="AG464" i="15"/>
  <c r="AI464" i="15"/>
  <c r="AF465" i="15"/>
  <c r="AG465" i="15"/>
  <c r="AI465" i="15"/>
  <c r="AF466" i="15"/>
  <c r="AG466" i="15"/>
  <c r="AI466" i="15"/>
  <c r="AF467" i="15"/>
  <c r="AG467" i="15"/>
  <c r="AI467" i="15"/>
  <c r="AF468" i="15"/>
  <c r="AG468" i="15"/>
  <c r="AI468" i="15"/>
  <c r="AF469" i="15"/>
  <c r="AG469" i="15"/>
  <c r="AI469" i="15"/>
  <c r="AF470" i="15"/>
  <c r="AG470" i="15"/>
  <c r="AI470" i="15"/>
  <c r="AF471" i="15"/>
  <c r="AG471" i="15"/>
  <c r="AI471" i="15"/>
  <c r="AF472" i="15"/>
  <c r="AG472" i="15"/>
  <c r="AI472" i="15"/>
  <c r="AF473" i="15"/>
  <c r="AG473" i="15"/>
  <c r="AI473" i="15"/>
  <c r="AF474" i="15"/>
  <c r="AG474" i="15"/>
  <c r="AI474" i="15"/>
  <c r="AF152" i="15"/>
  <c r="AG152" i="15"/>
  <c r="AI152" i="15"/>
  <c r="AF476" i="15"/>
  <c r="AG476" i="15"/>
  <c r="AI476" i="15"/>
  <c r="AF477" i="15"/>
  <c r="AG477" i="15"/>
  <c r="AI477" i="15"/>
  <c r="AF478" i="15"/>
  <c r="AG478" i="15"/>
  <c r="AI478" i="15"/>
  <c r="AF479" i="15"/>
  <c r="AG479" i="15"/>
  <c r="AI479" i="15"/>
  <c r="AF480" i="15"/>
  <c r="AG480" i="15"/>
  <c r="AI480" i="15"/>
  <c r="AF481" i="15"/>
  <c r="AG481" i="15"/>
  <c r="AI481" i="15"/>
  <c r="AF482" i="15"/>
  <c r="AG482" i="15"/>
  <c r="AI482" i="15"/>
  <c r="AF483" i="15"/>
  <c r="AG483" i="15"/>
  <c r="AI483" i="15"/>
  <c r="AF484" i="15"/>
  <c r="AG484" i="15"/>
  <c r="AI484" i="15"/>
  <c r="AF485" i="15"/>
  <c r="AG485" i="15"/>
  <c r="AI485" i="15"/>
  <c r="AF486" i="15"/>
  <c r="AG486" i="15"/>
  <c r="AI486" i="15"/>
  <c r="AF487" i="15"/>
  <c r="AG487" i="15"/>
  <c r="AI487" i="15"/>
  <c r="AF488" i="15"/>
  <c r="AG488" i="15"/>
  <c r="AI488" i="15"/>
  <c r="AF71" i="15"/>
  <c r="AG71" i="15"/>
  <c r="AI71" i="15"/>
  <c r="AF490" i="15"/>
  <c r="AG490" i="15"/>
  <c r="AI490" i="15"/>
  <c r="AF491" i="15"/>
  <c r="AG491" i="15"/>
  <c r="AI491" i="15"/>
  <c r="AG216" i="15"/>
  <c r="AI216" i="15"/>
  <c r="AF493" i="15"/>
  <c r="AG493" i="15"/>
  <c r="AI493" i="15"/>
  <c r="AF494" i="15"/>
  <c r="AG494" i="15"/>
  <c r="AI494" i="15"/>
  <c r="AF495" i="15"/>
  <c r="AG495" i="15"/>
  <c r="AI495" i="15"/>
  <c r="AF496" i="15"/>
  <c r="AG496" i="15"/>
  <c r="AI496" i="15"/>
  <c r="AF416" i="15"/>
  <c r="AG416" i="15"/>
  <c r="AI416" i="15"/>
  <c r="AF498" i="15"/>
  <c r="AG498" i="15"/>
  <c r="AI498" i="15"/>
  <c r="AF446" i="15"/>
  <c r="AG446" i="15"/>
  <c r="AI446" i="15"/>
  <c r="AF500" i="15"/>
  <c r="AG500" i="15"/>
  <c r="AI500" i="15"/>
  <c r="AF59" i="15"/>
  <c r="AG59" i="15"/>
  <c r="AI59" i="15"/>
  <c r="AF497" i="15"/>
  <c r="AG497" i="15"/>
  <c r="AI497" i="15"/>
  <c r="AF503" i="15"/>
  <c r="AG503" i="15"/>
  <c r="AI503" i="15"/>
  <c r="AF504" i="15"/>
  <c r="AG504" i="15"/>
  <c r="AI504" i="15"/>
  <c r="AF505" i="15"/>
  <c r="AG505" i="15"/>
  <c r="AI505" i="15"/>
  <c r="AF506" i="15"/>
  <c r="AG506" i="15"/>
  <c r="AI506" i="15"/>
  <c r="AF507" i="15"/>
  <c r="AG507" i="15"/>
  <c r="AI507" i="15"/>
  <c r="AF508" i="15"/>
  <c r="AG508" i="15"/>
  <c r="AI508" i="15"/>
  <c r="AF509" i="15"/>
  <c r="AG509" i="15"/>
  <c r="AI509" i="15"/>
  <c r="AF510" i="15"/>
  <c r="AG510" i="15"/>
  <c r="AI510" i="15"/>
  <c r="AF511" i="15"/>
  <c r="AG511" i="15"/>
  <c r="AI511" i="15"/>
  <c r="AF512" i="15"/>
  <c r="AG512" i="15"/>
  <c r="AI512" i="15"/>
  <c r="AF513" i="15"/>
  <c r="AG513" i="15"/>
  <c r="AI513" i="15"/>
  <c r="AF514" i="15"/>
  <c r="AG514" i="15"/>
  <c r="AI514" i="15"/>
  <c r="AF515" i="15"/>
  <c r="AG515" i="15"/>
  <c r="AI515" i="15"/>
  <c r="AF516" i="15"/>
  <c r="AG516" i="15"/>
  <c r="AI516" i="15"/>
  <c r="AF517" i="15"/>
  <c r="AG517" i="15"/>
  <c r="AI517" i="15"/>
  <c r="AF518" i="15"/>
  <c r="AG518" i="15"/>
  <c r="AI518" i="15"/>
  <c r="AF519" i="15"/>
  <c r="AG519" i="15"/>
  <c r="AI519" i="15"/>
  <c r="AF499" i="15"/>
  <c r="AG499" i="15"/>
  <c r="AI499" i="15"/>
  <c r="AF521" i="15"/>
  <c r="AG521" i="15"/>
  <c r="AI521" i="15"/>
  <c r="AF522" i="15"/>
  <c r="AG522" i="15"/>
  <c r="AI522" i="15"/>
  <c r="AF523" i="15"/>
  <c r="AG523" i="15"/>
  <c r="AI523" i="15"/>
  <c r="AF524" i="15"/>
  <c r="AG524" i="15"/>
  <c r="AI524" i="15"/>
  <c r="AF525" i="15"/>
  <c r="AG525" i="15"/>
  <c r="AI525" i="15"/>
  <c r="AF526" i="15"/>
  <c r="AG526" i="15"/>
  <c r="AI526" i="15"/>
  <c r="AF527" i="15"/>
  <c r="AG527" i="15"/>
  <c r="AI527" i="15"/>
  <c r="AF528" i="15"/>
  <c r="AG528" i="15"/>
  <c r="AI528" i="15"/>
  <c r="AF529" i="15"/>
  <c r="AG529" i="15"/>
  <c r="AI529" i="15"/>
  <c r="AF530" i="15"/>
  <c r="AG530" i="15"/>
  <c r="AI530" i="15"/>
  <c r="AF531" i="15"/>
  <c r="AG531" i="15"/>
  <c r="AI531" i="15"/>
  <c r="AF532" i="15"/>
  <c r="AG532" i="15"/>
  <c r="AI532" i="15"/>
  <c r="AF533" i="15"/>
  <c r="AG533" i="15"/>
  <c r="AI533" i="15"/>
  <c r="AF534" i="15"/>
  <c r="AG534" i="15"/>
  <c r="AI534" i="15"/>
  <c r="AF535" i="15"/>
  <c r="AG535" i="15"/>
  <c r="AI535" i="15"/>
  <c r="AF536" i="15"/>
  <c r="AG536" i="15"/>
  <c r="AI536" i="15"/>
  <c r="AF537" i="15"/>
  <c r="AG537" i="15"/>
  <c r="AI537" i="15"/>
  <c r="AF538" i="15"/>
  <c r="AG538" i="15"/>
  <c r="AI538" i="15"/>
  <c r="AF539" i="15"/>
  <c r="AG539" i="15"/>
  <c r="AI539" i="15"/>
  <c r="AF540" i="15"/>
  <c r="AG540" i="15"/>
  <c r="AI540" i="15"/>
  <c r="AF541" i="15"/>
  <c r="AG541" i="15"/>
  <c r="AI541" i="15"/>
  <c r="AF542" i="15"/>
  <c r="AG542" i="15"/>
  <c r="AI542" i="15"/>
  <c r="AF543" i="15"/>
  <c r="AG543" i="15"/>
  <c r="AI543" i="15"/>
  <c r="AF544" i="15"/>
  <c r="AG544" i="15"/>
  <c r="AI544" i="15"/>
  <c r="AF545" i="15"/>
  <c r="AG545" i="15"/>
  <c r="AI545" i="15"/>
  <c r="AF546" i="15"/>
  <c r="AG546" i="15"/>
  <c r="AI546" i="15"/>
  <c r="AG138" i="15"/>
  <c r="AI138" i="15"/>
  <c r="AF548" i="15"/>
  <c r="AG548" i="15"/>
  <c r="AI548" i="15"/>
  <c r="AF549" i="15"/>
  <c r="AG549" i="15"/>
  <c r="AI549" i="15"/>
  <c r="AF550" i="15"/>
  <c r="AG550" i="15"/>
  <c r="AI550" i="15"/>
  <c r="AF551" i="15"/>
  <c r="AG551" i="15"/>
  <c r="AI551" i="15"/>
  <c r="AF552" i="15"/>
  <c r="AG552" i="15"/>
  <c r="AI552" i="15"/>
  <c r="AF553" i="15"/>
  <c r="AG553" i="15"/>
  <c r="AI553" i="15"/>
  <c r="AF554" i="15"/>
  <c r="AG554" i="15"/>
  <c r="AI554" i="15"/>
  <c r="AF555" i="15"/>
  <c r="AG555" i="15"/>
  <c r="AI555" i="15"/>
  <c r="AF556" i="15"/>
  <c r="AG556" i="15"/>
  <c r="AI556" i="15"/>
  <c r="AF557" i="15"/>
  <c r="AG557" i="15"/>
  <c r="AI557" i="15"/>
  <c r="AF558" i="15"/>
  <c r="AG558" i="15"/>
  <c r="AI558" i="15"/>
  <c r="AF559" i="15"/>
  <c r="AG559" i="15"/>
  <c r="AI559" i="15"/>
  <c r="AF560" i="15"/>
  <c r="AG560" i="15"/>
  <c r="AI560" i="15"/>
  <c r="AF561" i="15"/>
  <c r="AG561" i="15"/>
  <c r="AI561" i="15"/>
  <c r="AF562" i="15"/>
  <c r="AG562" i="15"/>
  <c r="AI562" i="15"/>
  <c r="AF563" i="15"/>
  <c r="AG563" i="15"/>
  <c r="AI563" i="15"/>
  <c r="AF564" i="15"/>
  <c r="AG564" i="15"/>
  <c r="AI564" i="15"/>
  <c r="AF565" i="15"/>
  <c r="AG565" i="15"/>
  <c r="AI565" i="15"/>
  <c r="AF566" i="15"/>
  <c r="AG566" i="15"/>
  <c r="AI566" i="15"/>
  <c r="AF567" i="15"/>
  <c r="AG567" i="15"/>
  <c r="AI567" i="15"/>
  <c r="AF568" i="15"/>
  <c r="AG568" i="15"/>
  <c r="AI568" i="15"/>
  <c r="AF569" i="15"/>
  <c r="AG569" i="15"/>
  <c r="AI569" i="15"/>
  <c r="AF570" i="15"/>
  <c r="AG570" i="15"/>
  <c r="AI570" i="15"/>
  <c r="AF571" i="15"/>
  <c r="AG571" i="15"/>
  <c r="AI571" i="15"/>
  <c r="AF572" i="15"/>
  <c r="AG572" i="15"/>
  <c r="AI572" i="15"/>
  <c r="AF573" i="15"/>
  <c r="AG573" i="15"/>
  <c r="AI573" i="15"/>
  <c r="AF574" i="15"/>
  <c r="AG574" i="15"/>
  <c r="AI574" i="15"/>
  <c r="AF575" i="15"/>
  <c r="AG575" i="15"/>
  <c r="AI575" i="15"/>
  <c r="AF576" i="15"/>
  <c r="AG576" i="15"/>
  <c r="AI576" i="15"/>
  <c r="AF577" i="15"/>
  <c r="AG577" i="15"/>
  <c r="AI577" i="15"/>
  <c r="AF578" i="15"/>
  <c r="AG578" i="15"/>
  <c r="AI578" i="15"/>
  <c r="AF579" i="15"/>
  <c r="AG579" i="15"/>
  <c r="AI579" i="15"/>
  <c r="AF580" i="15"/>
  <c r="AG580" i="15"/>
  <c r="AI580" i="15"/>
  <c r="AF581" i="15"/>
  <c r="AG581" i="15"/>
  <c r="AI581" i="15"/>
  <c r="AF582" i="15"/>
  <c r="AG582" i="15"/>
  <c r="AI582" i="15"/>
  <c r="AG6" i="15"/>
  <c r="AI6" i="15"/>
  <c r="AF198" i="15"/>
  <c r="AG198" i="15"/>
  <c r="AI198" i="15"/>
  <c r="AF585" i="15"/>
  <c r="AG585" i="15"/>
  <c r="AI585" i="15"/>
  <c r="AF586" i="15"/>
  <c r="AG586" i="15"/>
  <c r="AI586" i="15"/>
  <c r="AF587" i="15"/>
  <c r="AG587" i="15"/>
  <c r="AI587" i="15"/>
  <c r="AF588" i="15"/>
  <c r="AG588" i="15"/>
  <c r="AI588" i="15"/>
  <c r="AF589" i="15"/>
  <c r="AG589" i="15"/>
  <c r="AI589" i="15"/>
  <c r="AF590" i="15"/>
  <c r="AG590" i="15"/>
  <c r="AI590" i="15"/>
  <c r="AF591" i="15"/>
  <c r="AG591" i="15"/>
  <c r="AI591" i="15"/>
  <c r="AF200" i="15"/>
  <c r="AG200" i="15"/>
  <c r="AI200" i="15"/>
  <c r="AF593" i="15"/>
  <c r="AG593" i="15"/>
  <c r="AI593" i="15"/>
  <c r="AF594" i="15"/>
  <c r="AG594" i="15"/>
  <c r="AI594" i="15"/>
  <c r="AF595" i="15"/>
  <c r="AG595" i="15"/>
  <c r="AI595" i="15"/>
  <c r="AF596" i="15"/>
  <c r="AG596" i="15"/>
  <c r="AI596" i="15"/>
  <c r="AF597" i="15"/>
  <c r="AG597" i="15"/>
  <c r="AI597" i="15"/>
  <c r="AF598" i="15"/>
  <c r="AG598" i="15"/>
  <c r="AI598" i="15"/>
  <c r="AF599" i="15"/>
  <c r="AG599" i="15"/>
  <c r="AI599" i="15"/>
  <c r="AF600" i="15"/>
  <c r="AG600" i="15"/>
  <c r="AI600" i="15"/>
  <c r="AF601" i="15"/>
  <c r="AG601" i="15"/>
  <c r="AI601" i="15"/>
  <c r="AF602" i="15"/>
  <c r="AG602" i="15"/>
  <c r="AI602" i="15"/>
  <c r="AF603" i="15"/>
  <c r="AG603" i="15"/>
  <c r="AI603" i="15"/>
  <c r="AF604" i="15"/>
  <c r="AG604" i="15"/>
  <c r="AI604" i="15"/>
  <c r="AF605" i="15"/>
  <c r="AG605" i="15"/>
  <c r="AI605" i="15"/>
  <c r="AF606" i="15"/>
  <c r="AG606" i="15"/>
  <c r="AI606" i="15"/>
  <c r="AF607" i="15"/>
  <c r="AG607" i="15"/>
  <c r="AI607" i="15"/>
  <c r="AF608" i="15"/>
  <c r="AG608" i="15"/>
  <c r="AI608" i="15"/>
  <c r="AF609" i="15"/>
  <c r="AG609" i="15"/>
  <c r="AI609" i="15"/>
  <c r="AF610" i="15"/>
  <c r="AG610" i="15"/>
  <c r="AI610" i="15"/>
  <c r="AF611" i="15"/>
  <c r="AG611" i="15"/>
  <c r="AI611" i="15"/>
  <c r="AF612" i="15"/>
  <c r="AG612" i="15"/>
  <c r="AI612" i="15"/>
  <c r="AF613" i="15"/>
  <c r="AG613" i="15"/>
  <c r="AI613" i="15"/>
  <c r="AF168" i="15"/>
  <c r="AG168" i="15"/>
  <c r="AI168" i="15"/>
  <c r="AF615" i="15"/>
  <c r="AG615" i="15"/>
  <c r="AI615" i="15"/>
  <c r="AF616" i="15"/>
  <c r="AG616" i="15"/>
  <c r="AI616" i="15"/>
  <c r="AF617" i="15"/>
  <c r="AG617" i="15"/>
  <c r="AI617" i="15"/>
  <c r="AF618" i="15"/>
  <c r="AG618" i="15"/>
  <c r="AI618" i="15"/>
  <c r="AF619" i="15"/>
  <c r="AG619" i="15"/>
  <c r="AI619" i="15"/>
  <c r="AF620" i="15"/>
  <c r="AG620" i="15"/>
  <c r="AI620" i="15"/>
  <c r="AF621" i="15"/>
  <c r="AG621" i="15"/>
  <c r="AI621" i="15"/>
  <c r="AF622" i="15"/>
  <c r="AG622" i="15"/>
  <c r="AI622" i="15"/>
  <c r="AF623" i="15"/>
  <c r="AG623" i="15"/>
  <c r="AI623" i="15"/>
  <c r="AF624" i="15"/>
  <c r="AG624" i="15"/>
  <c r="AI624" i="15"/>
  <c r="AF625" i="15"/>
  <c r="AG625" i="15"/>
  <c r="AI625" i="15"/>
  <c r="AF626" i="15"/>
  <c r="AG626" i="15"/>
  <c r="AI626" i="15"/>
  <c r="AF627" i="15"/>
  <c r="AG627" i="15"/>
  <c r="AI627" i="15"/>
  <c r="AF628" i="15"/>
  <c r="AG628" i="15"/>
  <c r="AI628" i="15"/>
  <c r="AF629" i="15"/>
  <c r="AG629" i="15"/>
  <c r="AI629" i="15"/>
  <c r="AF630" i="15"/>
  <c r="AG630" i="15"/>
  <c r="AI630" i="15"/>
  <c r="AF631" i="15"/>
  <c r="AG631" i="15"/>
  <c r="AI631" i="15"/>
  <c r="AF632" i="15"/>
  <c r="AG632" i="15"/>
  <c r="AI632" i="15"/>
  <c r="AF633" i="15"/>
  <c r="AG633" i="15"/>
  <c r="AI633" i="15"/>
  <c r="AF634" i="15"/>
  <c r="AG634" i="15"/>
  <c r="AI634" i="15"/>
  <c r="AF635" i="15"/>
  <c r="AG635" i="15"/>
  <c r="AI635" i="15"/>
  <c r="AF293" i="15"/>
  <c r="AG293" i="15"/>
  <c r="AI293" i="15"/>
  <c r="AF637" i="15"/>
  <c r="AG637" i="15"/>
  <c r="AI637" i="15"/>
  <c r="AF638" i="15"/>
  <c r="AG638" i="15"/>
  <c r="AI638" i="15"/>
  <c r="AF639" i="15"/>
  <c r="AG639" i="15"/>
  <c r="AI639" i="15"/>
  <c r="AF640" i="15"/>
  <c r="AG640" i="15"/>
  <c r="AI640" i="15"/>
  <c r="AF641" i="15"/>
  <c r="AG641" i="15"/>
  <c r="AI641" i="15"/>
  <c r="AF642" i="15"/>
  <c r="AG642" i="15"/>
  <c r="AI642" i="15"/>
  <c r="AF643" i="15"/>
  <c r="AG643" i="15"/>
  <c r="AI643" i="15"/>
  <c r="AF644" i="15"/>
  <c r="AG644" i="15"/>
  <c r="AI644" i="15"/>
  <c r="AF645" i="15"/>
  <c r="AG645" i="15"/>
  <c r="AI645" i="15"/>
  <c r="AF297" i="15"/>
  <c r="AG297" i="15"/>
  <c r="AI297" i="15"/>
  <c r="AF647" i="15"/>
  <c r="AG647" i="15"/>
  <c r="AI647" i="15"/>
  <c r="AG325" i="15"/>
  <c r="AI325" i="15"/>
  <c r="AF649" i="15"/>
  <c r="AG649" i="15"/>
  <c r="AI649" i="15"/>
  <c r="AF650" i="15"/>
  <c r="AG650" i="15"/>
  <c r="AI650" i="15"/>
  <c r="AF651" i="15"/>
  <c r="AG651" i="15"/>
  <c r="AI651" i="15"/>
  <c r="AF652" i="15"/>
  <c r="AG652" i="15"/>
  <c r="AI652" i="15"/>
  <c r="AF653" i="15"/>
  <c r="AG653" i="15"/>
  <c r="AI653" i="15"/>
  <c r="AF654" i="15"/>
  <c r="AG654" i="15"/>
  <c r="AI654" i="15"/>
  <c r="AF655" i="15"/>
  <c r="AG655" i="15"/>
  <c r="AI655" i="15"/>
  <c r="AF656" i="15"/>
  <c r="AG656" i="15"/>
  <c r="AI656" i="15"/>
  <c r="AF657" i="15"/>
  <c r="AG657" i="15"/>
  <c r="AI657" i="15"/>
  <c r="AF658" i="15"/>
  <c r="AG658" i="15"/>
  <c r="AI658" i="15"/>
  <c r="AF659" i="15"/>
  <c r="AG659" i="15"/>
  <c r="AI659" i="15"/>
  <c r="AF660" i="15"/>
  <c r="AG660" i="15"/>
  <c r="AI660" i="15"/>
  <c r="AF301" i="15"/>
  <c r="AG301" i="15"/>
  <c r="AI301" i="15"/>
  <c r="AF662" i="15"/>
  <c r="AG662" i="15"/>
  <c r="AI662" i="15"/>
  <c r="AF663" i="15"/>
  <c r="AG663" i="15"/>
  <c r="AI663" i="15"/>
  <c r="AF664" i="15"/>
  <c r="AG664" i="15"/>
  <c r="AI664" i="15"/>
  <c r="AF665" i="15"/>
  <c r="AG665" i="15"/>
  <c r="AI665" i="15"/>
  <c r="AF666" i="15"/>
  <c r="AG666" i="15"/>
  <c r="AI666" i="15"/>
  <c r="AF667" i="15"/>
  <c r="AG667" i="15"/>
  <c r="AI667" i="15"/>
  <c r="AF668" i="15"/>
  <c r="AG668" i="15"/>
  <c r="AI668" i="15"/>
  <c r="AF669" i="15"/>
  <c r="AG669" i="15"/>
  <c r="AI669" i="15"/>
  <c r="AF670" i="15"/>
  <c r="AG670" i="15"/>
  <c r="AI670" i="15"/>
  <c r="AF671" i="15"/>
  <c r="AG671" i="15"/>
  <c r="AI671" i="15"/>
  <c r="AF672" i="15"/>
  <c r="AG672" i="15"/>
  <c r="AI672" i="15"/>
  <c r="AF673" i="15"/>
  <c r="AG673" i="15"/>
  <c r="AI673" i="15"/>
  <c r="AF674" i="15"/>
  <c r="AG674" i="15"/>
  <c r="AI674" i="15"/>
  <c r="AF675" i="15"/>
  <c r="AG675" i="15"/>
  <c r="AI675" i="15"/>
  <c r="AF676" i="15"/>
  <c r="AG676" i="15"/>
  <c r="AI676" i="15"/>
  <c r="AG304" i="15"/>
  <c r="AI304" i="15"/>
  <c r="AF678" i="15"/>
  <c r="AG678" i="15"/>
  <c r="AI678" i="15"/>
  <c r="AF679" i="15"/>
  <c r="AG679" i="15"/>
  <c r="AI679" i="15"/>
  <c r="AF680" i="15"/>
  <c r="AG680" i="15"/>
  <c r="AI680" i="15"/>
  <c r="AF681" i="15"/>
  <c r="AG681" i="15"/>
  <c r="AI681" i="15"/>
  <c r="AF682" i="15"/>
  <c r="AG682" i="15"/>
  <c r="AI682" i="15"/>
  <c r="AF683" i="15"/>
  <c r="AG683" i="15"/>
  <c r="AI683" i="15"/>
  <c r="AF684" i="15"/>
  <c r="AG684" i="15"/>
  <c r="AI684" i="15"/>
  <c r="AF685" i="15"/>
  <c r="AG685" i="15"/>
  <c r="AI685" i="15"/>
  <c r="AF686" i="15"/>
  <c r="AG686" i="15"/>
  <c r="AI686" i="15"/>
  <c r="AF687" i="15"/>
  <c r="AG687" i="15"/>
  <c r="AI687" i="15"/>
  <c r="AF688" i="15"/>
  <c r="AG688" i="15"/>
  <c r="AI688" i="15"/>
  <c r="AF689" i="15"/>
  <c r="AG689" i="15"/>
  <c r="AI689" i="15"/>
  <c r="AF690" i="15"/>
  <c r="AG690" i="15"/>
  <c r="AI690" i="15"/>
  <c r="AF691" i="15"/>
  <c r="AG691" i="15"/>
  <c r="AI691" i="15"/>
  <c r="AF692" i="15"/>
  <c r="AG692" i="15"/>
  <c r="AI692" i="15"/>
  <c r="AF693" i="15"/>
  <c r="AG693" i="15"/>
  <c r="AI693" i="15"/>
  <c r="AF694" i="15"/>
  <c r="AG694" i="15"/>
  <c r="AI694" i="15"/>
  <c r="AF695" i="15"/>
  <c r="AG695" i="15"/>
  <c r="AI695" i="15"/>
  <c r="AF696" i="15"/>
  <c r="AG696" i="15"/>
  <c r="AI696" i="15"/>
  <c r="AF697" i="15"/>
  <c r="AG697" i="15"/>
  <c r="AI697" i="15"/>
  <c r="AD698" i="15"/>
  <c r="AE698" i="15"/>
  <c r="AF698" i="15"/>
  <c r="AG698" i="15"/>
  <c r="AI698" i="15"/>
  <c r="AD699" i="15"/>
  <c r="AE699" i="15"/>
  <c r="AF699" i="15"/>
  <c r="AG699" i="15"/>
  <c r="AI699" i="15"/>
  <c r="AD700" i="15"/>
  <c r="AE700" i="15"/>
  <c r="AF700" i="15"/>
  <c r="AG700" i="15"/>
  <c r="AI700" i="15"/>
  <c r="AD2" i="15"/>
  <c r="AE2" i="15"/>
  <c r="AG2" i="15"/>
  <c r="AI2" i="15"/>
  <c r="AD856" i="15"/>
  <c r="AE856" i="15"/>
  <c r="AF856" i="15"/>
  <c r="AG856" i="15"/>
  <c r="AI856" i="15"/>
  <c r="AD703" i="15"/>
  <c r="AE703" i="15"/>
  <c r="AF703" i="15"/>
  <c r="AG703" i="15"/>
  <c r="AI703" i="15"/>
  <c r="AD704" i="15"/>
  <c r="AE704" i="15"/>
  <c r="AF704" i="15"/>
  <c r="AG704" i="15"/>
  <c r="AI704" i="15"/>
  <c r="AD705" i="15"/>
  <c r="AE705" i="15"/>
  <c r="AF705" i="15"/>
  <c r="AG705" i="15"/>
  <c r="AI705" i="15"/>
  <c r="AD706" i="15"/>
  <c r="AE706" i="15"/>
  <c r="AF706" i="15"/>
  <c r="AG706" i="15"/>
  <c r="AI706" i="15"/>
  <c r="AD707" i="15"/>
  <c r="AE707" i="15"/>
  <c r="AF707" i="15"/>
  <c r="AG707" i="15"/>
  <c r="AI707" i="15"/>
  <c r="AD708" i="15"/>
  <c r="AE708" i="15"/>
  <c r="AF708" i="15"/>
  <c r="AG708" i="15"/>
  <c r="AI708" i="15"/>
  <c r="AD709" i="15"/>
  <c r="AE709" i="15"/>
  <c r="AF709" i="15"/>
  <c r="AG709" i="15"/>
  <c r="AI709" i="15"/>
  <c r="AD710" i="15"/>
  <c r="AE710" i="15"/>
  <c r="AF710" i="15"/>
  <c r="AG710" i="15"/>
  <c r="AI710" i="15"/>
  <c r="AE13" i="15"/>
  <c r="AF13" i="15"/>
  <c r="AG13" i="15"/>
  <c r="AI13" i="15"/>
  <c r="AD712" i="15"/>
  <c r="AE712" i="15"/>
  <c r="AF712" i="15"/>
  <c r="AG712" i="15"/>
  <c r="AI712" i="15"/>
  <c r="AD713" i="15"/>
  <c r="AE713" i="15"/>
  <c r="AF713" i="15"/>
  <c r="AG713" i="15"/>
  <c r="AI713" i="15"/>
  <c r="AD714" i="15"/>
  <c r="AE714" i="15"/>
  <c r="AF714" i="15"/>
  <c r="AG714" i="15"/>
  <c r="AI714" i="15"/>
  <c r="AD715" i="15"/>
  <c r="AE715" i="15"/>
  <c r="AF715" i="15"/>
  <c r="AG715" i="15"/>
  <c r="AI715" i="15"/>
  <c r="AD716" i="15"/>
  <c r="AE716" i="15"/>
  <c r="AF716" i="15"/>
  <c r="AG716" i="15"/>
  <c r="AI716" i="15"/>
  <c r="AD717" i="15"/>
  <c r="AE717" i="15"/>
  <c r="AF717" i="15"/>
  <c r="AG717" i="15"/>
  <c r="AI717" i="15"/>
  <c r="AD718" i="15"/>
  <c r="AE718" i="15"/>
  <c r="AF718" i="15"/>
  <c r="AG718" i="15"/>
  <c r="AI718" i="15"/>
  <c r="AD719" i="15"/>
  <c r="AE719" i="15"/>
  <c r="AF719" i="15"/>
  <c r="AG719" i="15"/>
  <c r="AI719" i="15"/>
  <c r="AD720" i="15"/>
  <c r="AE720" i="15"/>
  <c r="AF720" i="15"/>
  <c r="AG720" i="15"/>
  <c r="AI720" i="15"/>
  <c r="AD721" i="15"/>
  <c r="AE721" i="15"/>
  <c r="AF721" i="15"/>
  <c r="AG721" i="15"/>
  <c r="AI721" i="15"/>
  <c r="AD722" i="15"/>
  <c r="AE722" i="15"/>
  <c r="AF722" i="15"/>
  <c r="AG722" i="15"/>
  <c r="AI722" i="15"/>
  <c r="AD723" i="15"/>
  <c r="AE723" i="15"/>
  <c r="AF723" i="15"/>
  <c r="AG723" i="15"/>
  <c r="AI723" i="15"/>
  <c r="AD724" i="15"/>
  <c r="AE724" i="15"/>
  <c r="AF724" i="15"/>
  <c r="AG724" i="15"/>
  <c r="AI724" i="15"/>
  <c r="AD725" i="15"/>
  <c r="AE725" i="15"/>
  <c r="AF725" i="15"/>
  <c r="AG725" i="15"/>
  <c r="AI725" i="15"/>
  <c r="AD726" i="15"/>
  <c r="AE726" i="15"/>
  <c r="AF726" i="15"/>
  <c r="AG726" i="15"/>
  <c r="AI726" i="15"/>
  <c r="AD727" i="15"/>
  <c r="AE727" i="15"/>
  <c r="AF727" i="15"/>
  <c r="AG727" i="15"/>
  <c r="AI727" i="15"/>
  <c r="AD728" i="15"/>
  <c r="AE728" i="15"/>
  <c r="AF728" i="15"/>
  <c r="AG728" i="15"/>
  <c r="AI728" i="15"/>
  <c r="AD729" i="15"/>
  <c r="AE729" i="15"/>
  <c r="AF729" i="15"/>
  <c r="AG729" i="15"/>
  <c r="AI729" i="15"/>
  <c r="AD730" i="15"/>
  <c r="AE730" i="15"/>
  <c r="AF730" i="15"/>
  <c r="AG730" i="15"/>
  <c r="AI730" i="15"/>
  <c r="AD731" i="15"/>
  <c r="AE731" i="15"/>
  <c r="AF731" i="15"/>
  <c r="AG731" i="15"/>
  <c r="AI731" i="15"/>
  <c r="AD732" i="15"/>
  <c r="AE732" i="15"/>
  <c r="AF732" i="15"/>
  <c r="AG732" i="15"/>
  <c r="AI732" i="15"/>
  <c r="AD733" i="15"/>
  <c r="AE733" i="15"/>
  <c r="AF733" i="15"/>
  <c r="AG733" i="15"/>
  <c r="AI733" i="15"/>
  <c r="AD734" i="15"/>
  <c r="AE734" i="15"/>
  <c r="AF734" i="15"/>
  <c r="AG734" i="15"/>
  <c r="AI734" i="15"/>
  <c r="AD735" i="15"/>
  <c r="AE735" i="15"/>
  <c r="AF735" i="15"/>
  <c r="AG735" i="15"/>
  <c r="AI735" i="15"/>
  <c r="AD736" i="15"/>
  <c r="AE736" i="15"/>
  <c r="AF736" i="15"/>
  <c r="AG736" i="15"/>
  <c r="AI736" i="15"/>
  <c r="AD737" i="15"/>
  <c r="AE737" i="15"/>
  <c r="AF737" i="15"/>
  <c r="AG737" i="15"/>
  <c r="AI737" i="15"/>
  <c r="AD738" i="15"/>
  <c r="AE738" i="15"/>
  <c r="AF738" i="15"/>
  <c r="AG738" i="15"/>
  <c r="AI738" i="15"/>
  <c r="AD739" i="15"/>
  <c r="AE739" i="15"/>
  <c r="AF739" i="15"/>
  <c r="AG739" i="15"/>
  <c r="AI739" i="15"/>
  <c r="AD740" i="15"/>
  <c r="AE740" i="15"/>
  <c r="AF740" i="15"/>
  <c r="AG740" i="15"/>
  <c r="AI740" i="15"/>
  <c r="AD741" i="15"/>
  <c r="AE741" i="15"/>
  <c r="AF741" i="15"/>
  <c r="AG741" i="15"/>
  <c r="AI741" i="15"/>
  <c r="AD742" i="15"/>
  <c r="AE742" i="15"/>
  <c r="AF742" i="15"/>
  <c r="AG742" i="15"/>
  <c r="AI742" i="15"/>
  <c r="AD743" i="15"/>
  <c r="AE743" i="15"/>
  <c r="AF743" i="15"/>
  <c r="AG743" i="15"/>
  <c r="AI743" i="15"/>
  <c r="AD744" i="15"/>
  <c r="AE744" i="15"/>
  <c r="AF744" i="15"/>
  <c r="AG744" i="15"/>
  <c r="AI744" i="15"/>
  <c r="AE291" i="15"/>
  <c r="AF291" i="15"/>
  <c r="AG291" i="15"/>
  <c r="AI291" i="15"/>
  <c r="AD746" i="15"/>
  <c r="AE746" i="15"/>
  <c r="AF746" i="15"/>
  <c r="AG746" i="15"/>
  <c r="AI746" i="15"/>
  <c r="AD747" i="15"/>
  <c r="AE747" i="15"/>
  <c r="AF747" i="15"/>
  <c r="AG747" i="15"/>
  <c r="AI747" i="15"/>
  <c r="AD748" i="15"/>
  <c r="AE748" i="15"/>
  <c r="AF748" i="15"/>
  <c r="AG748" i="15"/>
  <c r="AI748" i="15"/>
  <c r="AD749" i="15"/>
  <c r="AE749" i="15"/>
  <c r="AF749" i="15"/>
  <c r="AG749" i="15"/>
  <c r="AI749" i="15"/>
  <c r="AD750" i="15"/>
  <c r="AE750" i="15"/>
  <c r="AF750" i="15"/>
  <c r="AG750" i="15"/>
  <c r="AI750" i="15"/>
  <c r="AD751" i="15"/>
  <c r="AE751" i="15"/>
  <c r="AF751" i="15"/>
  <c r="AG751" i="15"/>
  <c r="AI751" i="15"/>
  <c r="AD752" i="15"/>
  <c r="AE752" i="15"/>
  <c r="AF752" i="15"/>
  <c r="AG752" i="15"/>
  <c r="AI752" i="15"/>
  <c r="AD753" i="15"/>
  <c r="AE753" i="15"/>
  <c r="AF753" i="15"/>
  <c r="AG753" i="15"/>
  <c r="AI753" i="15"/>
  <c r="AD754" i="15"/>
  <c r="AE754" i="15"/>
  <c r="AF754" i="15"/>
  <c r="AG754" i="15"/>
  <c r="AI754" i="15"/>
  <c r="AD755" i="15"/>
  <c r="AE755" i="15"/>
  <c r="AF755" i="15"/>
  <c r="AG755" i="15"/>
  <c r="AI755" i="15"/>
  <c r="AD756" i="15"/>
  <c r="AE756" i="15"/>
  <c r="AF756" i="15"/>
  <c r="AG756" i="15"/>
  <c r="AI756" i="15"/>
  <c r="AD757" i="15"/>
  <c r="AE757" i="15"/>
  <c r="AF757" i="15"/>
  <c r="AG757" i="15"/>
  <c r="AI757" i="15"/>
  <c r="AD758" i="15"/>
  <c r="AE758" i="15"/>
  <c r="AF758" i="15"/>
  <c r="AG758" i="15"/>
  <c r="AI758" i="15"/>
  <c r="AD759" i="15"/>
  <c r="AE759" i="15"/>
  <c r="AF759" i="15"/>
  <c r="AG759" i="15"/>
  <c r="AI759" i="15"/>
  <c r="AD760" i="15"/>
  <c r="AE760" i="15"/>
  <c r="AF760" i="15"/>
  <c r="AG760" i="15"/>
  <c r="AI760" i="15"/>
  <c r="AD761" i="15"/>
  <c r="AE761" i="15"/>
  <c r="AF761" i="15"/>
  <c r="AG761" i="15"/>
  <c r="AI761" i="15"/>
  <c r="AD762" i="15"/>
  <c r="AE762" i="15"/>
  <c r="AF762" i="15"/>
  <c r="AG762" i="15"/>
  <c r="AI762" i="15"/>
  <c r="AD763" i="15"/>
  <c r="AE763" i="15"/>
  <c r="AF763" i="15"/>
  <c r="AG763" i="15"/>
  <c r="AI763" i="15"/>
  <c r="AD764" i="15"/>
  <c r="AE764" i="15"/>
  <c r="AF764" i="15"/>
  <c r="AG764" i="15"/>
  <c r="AI764" i="15"/>
  <c r="AD765" i="15"/>
  <c r="AE765" i="15"/>
  <c r="AF765" i="15"/>
  <c r="AG765" i="15"/>
  <c r="AI765" i="15"/>
  <c r="AD766" i="15"/>
  <c r="AE766" i="15"/>
  <c r="AF766" i="15"/>
  <c r="AG766" i="15"/>
  <c r="AI766" i="15"/>
  <c r="AD767" i="15"/>
  <c r="AE767" i="15"/>
  <c r="AF767" i="15"/>
  <c r="AG767" i="15"/>
  <c r="AI767" i="15"/>
  <c r="AF38" i="15"/>
  <c r="AG38" i="15"/>
  <c r="AI38" i="15"/>
  <c r="AD769" i="15"/>
  <c r="AE769" i="15"/>
  <c r="AF769" i="15"/>
  <c r="AG769" i="15"/>
  <c r="AI769" i="15"/>
  <c r="AD770" i="15"/>
  <c r="AE770" i="15"/>
  <c r="AF770" i="15"/>
  <c r="AG770" i="15"/>
  <c r="AI770" i="15"/>
  <c r="AD771" i="15"/>
  <c r="AE771" i="15"/>
  <c r="AF771" i="15"/>
  <c r="AG771" i="15"/>
  <c r="AI771" i="15"/>
  <c r="AD772" i="15"/>
  <c r="AE772" i="15"/>
  <c r="AF772" i="15"/>
  <c r="AG772" i="15"/>
  <c r="AI772" i="15"/>
  <c r="AD773" i="15"/>
  <c r="AE773" i="15"/>
  <c r="AF773" i="15"/>
  <c r="AG773" i="15"/>
  <c r="AI773" i="15"/>
  <c r="AD774" i="15"/>
  <c r="AE774" i="15"/>
  <c r="AF774" i="15"/>
  <c r="AG774" i="15"/>
  <c r="AI774" i="15"/>
  <c r="AD775" i="15"/>
  <c r="AE775" i="15"/>
  <c r="AF775" i="15"/>
  <c r="AG775" i="15"/>
  <c r="AI775" i="15"/>
  <c r="AD776" i="15"/>
  <c r="AE776" i="15"/>
  <c r="AF776" i="15"/>
  <c r="AG776" i="15"/>
  <c r="AI776" i="15"/>
  <c r="AD777" i="15"/>
  <c r="AE777" i="15"/>
  <c r="AF777" i="15"/>
  <c r="AG777" i="15"/>
  <c r="AI777" i="15"/>
  <c r="AD778" i="15"/>
  <c r="AE778" i="15"/>
  <c r="AF778" i="15"/>
  <c r="AG778" i="15"/>
  <c r="AI778" i="15"/>
  <c r="AD779" i="15"/>
  <c r="AE779" i="15"/>
  <c r="AF779" i="15"/>
  <c r="AG779" i="15"/>
  <c r="AI779" i="15"/>
  <c r="AD780" i="15"/>
  <c r="AE780" i="15"/>
  <c r="AF780" i="15"/>
  <c r="AG780" i="15"/>
  <c r="AI780" i="15"/>
  <c r="AD781" i="15"/>
  <c r="AE781" i="15"/>
  <c r="AF781" i="15"/>
  <c r="AG781" i="15"/>
  <c r="AI781" i="15"/>
  <c r="AD782" i="15"/>
  <c r="AE782" i="15"/>
  <c r="AF782" i="15"/>
  <c r="AG782" i="15"/>
  <c r="AI782" i="15"/>
  <c r="AD783" i="15"/>
  <c r="AE783" i="15"/>
  <c r="AF783" i="15"/>
  <c r="AG783" i="15"/>
  <c r="AI783" i="15"/>
  <c r="AD784" i="15"/>
  <c r="AE784" i="15"/>
  <c r="AF784" i="15"/>
  <c r="AG784" i="15"/>
  <c r="AI784" i="15"/>
  <c r="AD785" i="15"/>
  <c r="AE785" i="15"/>
  <c r="AF785" i="15"/>
  <c r="AG785" i="15"/>
  <c r="AI785" i="15"/>
  <c r="AD786" i="15"/>
  <c r="AE786" i="15"/>
  <c r="AF786" i="15"/>
  <c r="AG786" i="15"/>
  <c r="AI786" i="15"/>
  <c r="AD787" i="15"/>
  <c r="AE787" i="15"/>
  <c r="AF787" i="15"/>
  <c r="AG787" i="15"/>
  <c r="AI787" i="15"/>
  <c r="AD788" i="15"/>
  <c r="AE788" i="15"/>
  <c r="AF788" i="15"/>
  <c r="AG788" i="15"/>
  <c r="AI788" i="15"/>
  <c r="AD789" i="15"/>
  <c r="AE789" i="15"/>
  <c r="AF789" i="15"/>
  <c r="AG789" i="15"/>
  <c r="AI789" i="15"/>
  <c r="AD790" i="15"/>
  <c r="AE790" i="15"/>
  <c r="AF790" i="15"/>
  <c r="AG790" i="15"/>
  <c r="AI790" i="15"/>
  <c r="AD791" i="15"/>
  <c r="AE791" i="15"/>
  <c r="AF791" i="15"/>
  <c r="AG791" i="15"/>
  <c r="AI791" i="15"/>
  <c r="AD792" i="15"/>
  <c r="AE792" i="15"/>
  <c r="AF792" i="15"/>
  <c r="AG792" i="15"/>
  <c r="AI792" i="15"/>
  <c r="AD793" i="15"/>
  <c r="AE793" i="15"/>
  <c r="AF793" i="15"/>
  <c r="AG793" i="15"/>
  <c r="AI793" i="15"/>
  <c r="AD794" i="15"/>
  <c r="AE794" i="15"/>
  <c r="AF794" i="15"/>
  <c r="AG794" i="15"/>
  <c r="AI794" i="15"/>
  <c r="AD795" i="15"/>
  <c r="AE795" i="15"/>
  <c r="AF795" i="15"/>
  <c r="AG795" i="15"/>
  <c r="AI795" i="15"/>
  <c r="AD796" i="15"/>
  <c r="AE796" i="15"/>
  <c r="AF796" i="15"/>
  <c r="AG796" i="15"/>
  <c r="AI796" i="15"/>
  <c r="AD797" i="15"/>
  <c r="AE797" i="15"/>
  <c r="AF797" i="15"/>
  <c r="AG797" i="15"/>
  <c r="AI797" i="15"/>
  <c r="AD798" i="15"/>
  <c r="AE798" i="15"/>
  <c r="AF798" i="15"/>
  <c r="AG798" i="15"/>
  <c r="AI798" i="15"/>
  <c r="AD799" i="15"/>
  <c r="AE799" i="15"/>
  <c r="AF799" i="15"/>
  <c r="AG799" i="15"/>
  <c r="AI799" i="15"/>
  <c r="AD414" i="15"/>
  <c r="AE414" i="15"/>
  <c r="AF414" i="15"/>
  <c r="AG414" i="15"/>
  <c r="AI414" i="15"/>
  <c r="AD801" i="15"/>
  <c r="AE801" i="15"/>
  <c r="AF801" i="15"/>
  <c r="AG801" i="15"/>
  <c r="AI801" i="15"/>
  <c r="AD802" i="15"/>
  <c r="AE802" i="15"/>
  <c r="AF802" i="15"/>
  <c r="AG802" i="15"/>
  <c r="AI802" i="15"/>
  <c r="AD803" i="15"/>
  <c r="AE803" i="15"/>
  <c r="AF803" i="15"/>
  <c r="AG803" i="15"/>
  <c r="AI803" i="15"/>
  <c r="AD804" i="15"/>
  <c r="AE804" i="15"/>
  <c r="AF804" i="15"/>
  <c r="AG804" i="15"/>
  <c r="AI804" i="15"/>
  <c r="AD805" i="15"/>
  <c r="AE805" i="15"/>
  <c r="AF805" i="15"/>
  <c r="AG805" i="15"/>
  <c r="AI805" i="15"/>
  <c r="AD806" i="15"/>
  <c r="AE806" i="15"/>
  <c r="AF806" i="15"/>
  <c r="AG806" i="15"/>
  <c r="AI806" i="15"/>
  <c r="AD807" i="15"/>
  <c r="AE807" i="15"/>
  <c r="AF807" i="15"/>
  <c r="AG807" i="15"/>
  <c r="AI807" i="15"/>
  <c r="AD808" i="15"/>
  <c r="AE808" i="15"/>
  <c r="AF808" i="15"/>
  <c r="AG808" i="15"/>
  <c r="AI808" i="15"/>
  <c r="AD809" i="15"/>
  <c r="AE809" i="15"/>
  <c r="AF809" i="15"/>
  <c r="AG809" i="15"/>
  <c r="AI809" i="15"/>
  <c r="AD810" i="15"/>
  <c r="AE810" i="15"/>
  <c r="AF810" i="15"/>
  <c r="AG810" i="15"/>
  <c r="AI810" i="15"/>
  <c r="AD811" i="15"/>
  <c r="AE811" i="15"/>
  <c r="AF811" i="15"/>
  <c r="AG811" i="15"/>
  <c r="AI811" i="15"/>
  <c r="AD812" i="15"/>
  <c r="AE812" i="15"/>
  <c r="AF812" i="15"/>
  <c r="AG812" i="15"/>
  <c r="AI812" i="15"/>
  <c r="AD813" i="15"/>
  <c r="AE813" i="15"/>
  <c r="AF813" i="15"/>
  <c r="AG813" i="15"/>
  <c r="AI813" i="15"/>
  <c r="AD814" i="15"/>
  <c r="AE814" i="15"/>
  <c r="AF814" i="15"/>
  <c r="AG814" i="15"/>
  <c r="AI814" i="15"/>
  <c r="AD815" i="15"/>
  <c r="AE815" i="15"/>
  <c r="AF815" i="15"/>
  <c r="AG815" i="15"/>
  <c r="AI815" i="15"/>
  <c r="AD816" i="15"/>
  <c r="AE816" i="15"/>
  <c r="AF816" i="15"/>
  <c r="AG816" i="15"/>
  <c r="AI816" i="15"/>
  <c r="AD817" i="15"/>
  <c r="AE817" i="15"/>
  <c r="AF817" i="15"/>
  <c r="AG817" i="15"/>
  <c r="AI817" i="15"/>
  <c r="AD818" i="15"/>
  <c r="AE818" i="15"/>
  <c r="AF818" i="15"/>
  <c r="AG818" i="15"/>
  <c r="AI818" i="15"/>
  <c r="AD819" i="15"/>
  <c r="AE819" i="15"/>
  <c r="AF819" i="15"/>
  <c r="AG819" i="15"/>
  <c r="AI819" i="15"/>
  <c r="AD820" i="15"/>
  <c r="AE820" i="15"/>
  <c r="AF820" i="15"/>
  <c r="AG820" i="15"/>
  <c r="AI820" i="15"/>
  <c r="AD821" i="15"/>
  <c r="AE821" i="15"/>
  <c r="AF821" i="15"/>
  <c r="AG821" i="15"/>
  <c r="AI821" i="15"/>
  <c r="AD822" i="15"/>
  <c r="AE822" i="15"/>
  <c r="AF822" i="15"/>
  <c r="AG822" i="15"/>
  <c r="AI822" i="15"/>
  <c r="AD823" i="15"/>
  <c r="AE823" i="15"/>
  <c r="AF823" i="15"/>
  <c r="AG823" i="15"/>
  <c r="AI823" i="15"/>
  <c r="AD824" i="15"/>
  <c r="AE824" i="15"/>
  <c r="AF824" i="15"/>
  <c r="AG824" i="15"/>
  <c r="AI824" i="15"/>
  <c r="AD825" i="15"/>
  <c r="AE825" i="15"/>
  <c r="AF825" i="15"/>
  <c r="AG825" i="15"/>
  <c r="AI825" i="15"/>
  <c r="AD826" i="15"/>
  <c r="AE826" i="15"/>
  <c r="AF826" i="15"/>
  <c r="AG826" i="15"/>
  <c r="AI826" i="15"/>
  <c r="AD859" i="15"/>
  <c r="AE859" i="15"/>
  <c r="AF859" i="15"/>
  <c r="AG859" i="15"/>
  <c r="AI859" i="15"/>
  <c r="AD828" i="15"/>
  <c r="AE828" i="15"/>
  <c r="AF828" i="15"/>
  <c r="AG828" i="15"/>
  <c r="AI828" i="15"/>
  <c r="AD829" i="15"/>
  <c r="AE829" i="15"/>
  <c r="AF829" i="15"/>
  <c r="AG829" i="15"/>
  <c r="AI829" i="15"/>
  <c r="AD830" i="15"/>
  <c r="AE830" i="15"/>
  <c r="AF830" i="15"/>
  <c r="AG830" i="15"/>
  <c r="AI830" i="15"/>
  <c r="AD831" i="15"/>
  <c r="AE831" i="15"/>
  <c r="AF831" i="15"/>
  <c r="AG831" i="15"/>
  <c r="AI831" i="15"/>
  <c r="AD832" i="15"/>
  <c r="AE832" i="15"/>
  <c r="AF832" i="15"/>
  <c r="AG832" i="15"/>
  <c r="AI832" i="15"/>
  <c r="AD833" i="15"/>
  <c r="AE833" i="15"/>
  <c r="AF833" i="15"/>
  <c r="AG833" i="15"/>
  <c r="AI833" i="15"/>
  <c r="AD834" i="15"/>
  <c r="AE834" i="15"/>
  <c r="AF834" i="15"/>
  <c r="AG834" i="15"/>
  <c r="AI834" i="15"/>
  <c r="AD835" i="15"/>
  <c r="AE835" i="15"/>
  <c r="AF835" i="15"/>
  <c r="AG835" i="15"/>
  <c r="AI835" i="15"/>
  <c r="AD836" i="15"/>
  <c r="AE836" i="15"/>
  <c r="AF836" i="15"/>
  <c r="AG836" i="15"/>
  <c r="AI836" i="15"/>
  <c r="AE86" i="15"/>
  <c r="AF86" i="15"/>
  <c r="AG86" i="15"/>
  <c r="AI86" i="15"/>
  <c r="AD838" i="15"/>
  <c r="AE838" i="15"/>
  <c r="AF838" i="15"/>
  <c r="AG838" i="15"/>
  <c r="AI838" i="15"/>
  <c r="AD839" i="15"/>
  <c r="AE839" i="15"/>
  <c r="AF839" i="15"/>
  <c r="AG839" i="15"/>
  <c r="AI839" i="15"/>
  <c r="AD840" i="15"/>
  <c r="AE840" i="15"/>
  <c r="AF840" i="15"/>
  <c r="AG840" i="15"/>
  <c r="AI840" i="15"/>
  <c r="AD841" i="15"/>
  <c r="AE841" i="15"/>
  <c r="AF841" i="15"/>
  <c r="AG841" i="15"/>
  <c r="AI841" i="15"/>
  <c r="AD842" i="15"/>
  <c r="AE842" i="15"/>
  <c r="AF842" i="15"/>
  <c r="AG842" i="15"/>
  <c r="AI842" i="15"/>
  <c r="AD843" i="15"/>
  <c r="AE843" i="15"/>
  <c r="AF843" i="15"/>
  <c r="AG843" i="15"/>
  <c r="AI843" i="15"/>
  <c r="AD844" i="15"/>
  <c r="AE844" i="15"/>
  <c r="AF844" i="15"/>
  <c r="AG844" i="15"/>
  <c r="AI844" i="15"/>
  <c r="AD845" i="15"/>
  <c r="AE845" i="15"/>
  <c r="AF845" i="15"/>
  <c r="AG845" i="15"/>
  <c r="AI845" i="15"/>
  <c r="AD846" i="15"/>
  <c r="AE846" i="15"/>
  <c r="AF846" i="15"/>
  <c r="AG846" i="15"/>
  <c r="AI846" i="15"/>
  <c r="AD847" i="15"/>
  <c r="AE847" i="15"/>
  <c r="AF847" i="15"/>
  <c r="AG847" i="15"/>
  <c r="AI847" i="15"/>
  <c r="AD848" i="15"/>
  <c r="AE848" i="15"/>
  <c r="AF848" i="15"/>
  <c r="AG848" i="15"/>
  <c r="AI848" i="15"/>
  <c r="AD849" i="15"/>
  <c r="AE849" i="15"/>
  <c r="AF849" i="15"/>
  <c r="AG849" i="15"/>
  <c r="AI849" i="15"/>
  <c r="AD850" i="15"/>
  <c r="AE850" i="15"/>
  <c r="AF850" i="15"/>
  <c r="AG850" i="15"/>
  <c r="AI850" i="15"/>
  <c r="AD851" i="15"/>
  <c r="AE851" i="15"/>
  <c r="AF851" i="15"/>
  <c r="AG851" i="15"/>
  <c r="AI851" i="15"/>
  <c r="AD852" i="15"/>
  <c r="AE852" i="15"/>
  <c r="AF852" i="15"/>
  <c r="AG852" i="15"/>
  <c r="AI852" i="15"/>
  <c r="AD853" i="15"/>
  <c r="AE853" i="15"/>
  <c r="AF853" i="15"/>
  <c r="AG853" i="15"/>
  <c r="AI853" i="15"/>
  <c r="AD854" i="15"/>
  <c r="AE854" i="15"/>
  <c r="AF854" i="15"/>
  <c r="AG854" i="15"/>
  <c r="AI854" i="15"/>
  <c r="AD855" i="15"/>
  <c r="AE855" i="15"/>
  <c r="AF855" i="15"/>
  <c r="AG855" i="15"/>
  <c r="AI855" i="15"/>
  <c r="AE107" i="15"/>
  <c r="AF107" i="15"/>
  <c r="AG107" i="15"/>
  <c r="AI107" i="15"/>
  <c r="AD857" i="15"/>
  <c r="AE857" i="15"/>
  <c r="AF857" i="15"/>
  <c r="AG857" i="15"/>
  <c r="AI857" i="15"/>
  <c r="AD858" i="15"/>
  <c r="AE858" i="15"/>
  <c r="AF858" i="15"/>
  <c r="AG858" i="15"/>
  <c r="AI858" i="15"/>
  <c r="AF299" i="15"/>
  <c r="AG299" i="15"/>
  <c r="AI299" i="15"/>
  <c r="AD860" i="15"/>
  <c r="AE860" i="15"/>
  <c r="AF860" i="15"/>
  <c r="AG860" i="15"/>
  <c r="AI860" i="15"/>
  <c r="AD861" i="15"/>
  <c r="AE861" i="15"/>
  <c r="AF861" i="15"/>
  <c r="AG861" i="15"/>
  <c r="AI861" i="15"/>
  <c r="AD862" i="15"/>
  <c r="AE862" i="15"/>
  <c r="AF862" i="15"/>
  <c r="AG862" i="15"/>
  <c r="AI862" i="15"/>
  <c r="AD863" i="15"/>
  <c r="AE863" i="15"/>
  <c r="AF863" i="15"/>
  <c r="AG863" i="15"/>
  <c r="AI863" i="15"/>
  <c r="AD864" i="15"/>
  <c r="AE864" i="15"/>
  <c r="AF864" i="15"/>
  <c r="AG864" i="15"/>
  <c r="AI864" i="15"/>
  <c r="AD865" i="15"/>
  <c r="AE865" i="15"/>
  <c r="AF865" i="15"/>
  <c r="AG865" i="15"/>
  <c r="AI865" i="15"/>
  <c r="AD866" i="15"/>
  <c r="AE866" i="15"/>
  <c r="AF866" i="15"/>
  <c r="AG866" i="15"/>
  <c r="AI866" i="15"/>
  <c r="AD867" i="15"/>
  <c r="AE867" i="15"/>
  <c r="AF867" i="15"/>
  <c r="AG867" i="15"/>
  <c r="AI867" i="15"/>
  <c r="AD868" i="15"/>
  <c r="AE868" i="15"/>
  <c r="AF868" i="15"/>
  <c r="AG868" i="15"/>
  <c r="AI868" i="15"/>
  <c r="AD869" i="15"/>
  <c r="AE869" i="15"/>
  <c r="AF869" i="15"/>
  <c r="AG869" i="15"/>
  <c r="AI869" i="15"/>
  <c r="AD870" i="15"/>
  <c r="AE870" i="15"/>
  <c r="AF870" i="15"/>
  <c r="AG870" i="15"/>
  <c r="AI870" i="15"/>
  <c r="AD871" i="15"/>
  <c r="AE871" i="15"/>
  <c r="AF871" i="15"/>
  <c r="AG871" i="15"/>
  <c r="AI871" i="15"/>
  <c r="AD872" i="15"/>
  <c r="AE872" i="15"/>
  <c r="AF872" i="15"/>
  <c r="AG872" i="15"/>
  <c r="AI872" i="15"/>
  <c r="AD873" i="15"/>
  <c r="AE873" i="15"/>
  <c r="AF873" i="15"/>
  <c r="AG873" i="15"/>
  <c r="AI873" i="15"/>
  <c r="AD874" i="15"/>
  <c r="AE874" i="15"/>
  <c r="AF874" i="15"/>
  <c r="AG874" i="15"/>
  <c r="AI874" i="15"/>
  <c r="AD875" i="15"/>
  <c r="AE875" i="15"/>
  <c r="AF875" i="15"/>
  <c r="AG875" i="15"/>
  <c r="AI875" i="15"/>
  <c r="AD876" i="15"/>
  <c r="AE876" i="15"/>
  <c r="AF876" i="15"/>
  <c r="AG876" i="15"/>
  <c r="AI876" i="15"/>
  <c r="AD877" i="15"/>
  <c r="AE877" i="15"/>
  <c r="AF877" i="15"/>
  <c r="AG877" i="15"/>
  <c r="AI877" i="15"/>
  <c r="AD878" i="15"/>
  <c r="AE878" i="15"/>
  <c r="AF878" i="15"/>
  <c r="AG878" i="15"/>
  <c r="AI878" i="15"/>
  <c r="AD879" i="15"/>
  <c r="AE879" i="15"/>
  <c r="AF879" i="15"/>
  <c r="AG879" i="15"/>
  <c r="AI879" i="15"/>
  <c r="AD880" i="15"/>
  <c r="AE880" i="15"/>
  <c r="AF880" i="15"/>
  <c r="AG880" i="15"/>
  <c r="AI880" i="15"/>
  <c r="AD881" i="15"/>
  <c r="AE881" i="15"/>
  <c r="AF881" i="15"/>
  <c r="AG881" i="15"/>
  <c r="AI881" i="15"/>
  <c r="AD882" i="15"/>
  <c r="AE882" i="15"/>
  <c r="AF882" i="15"/>
  <c r="AG882" i="15"/>
  <c r="AI882" i="15"/>
  <c r="AD883" i="15"/>
  <c r="AE883" i="15"/>
  <c r="AF883" i="15"/>
  <c r="AG883" i="15"/>
  <c r="AI883" i="15"/>
  <c r="AD884" i="15"/>
  <c r="AE884" i="15"/>
  <c r="AF884" i="15"/>
  <c r="AG884" i="15"/>
  <c r="AI884" i="15"/>
  <c r="AD885" i="15"/>
  <c r="AE885" i="15"/>
  <c r="AF885" i="15"/>
  <c r="AG885" i="15"/>
  <c r="AI885" i="15"/>
  <c r="AD886" i="15"/>
  <c r="AE886" i="15"/>
  <c r="AF886" i="15"/>
  <c r="AG886" i="15"/>
  <c r="AI886" i="15"/>
  <c r="AD887" i="15"/>
  <c r="AE887" i="15"/>
  <c r="AF887" i="15"/>
  <c r="AG887" i="15"/>
  <c r="AI887" i="15"/>
  <c r="AD888" i="15"/>
  <c r="AE888" i="15"/>
  <c r="AF888" i="15"/>
  <c r="AG888" i="15"/>
  <c r="AI888" i="15"/>
  <c r="AD889" i="15"/>
  <c r="AE889" i="15"/>
  <c r="AF889" i="15"/>
  <c r="AG889" i="15"/>
  <c r="AI889" i="15"/>
  <c r="AD890" i="15"/>
  <c r="AE890" i="15"/>
  <c r="AF890" i="15"/>
  <c r="AG890" i="15"/>
  <c r="AI890" i="15"/>
  <c r="AD891" i="15"/>
  <c r="AE891" i="15"/>
  <c r="AF891" i="15"/>
  <c r="AG891" i="15"/>
  <c r="AI891" i="15"/>
  <c r="AD892" i="15"/>
  <c r="AE892" i="15"/>
  <c r="AF892" i="15"/>
  <c r="AG892" i="15"/>
  <c r="AI892" i="15"/>
  <c r="AD893" i="15"/>
  <c r="AE893" i="15"/>
  <c r="AF893" i="15"/>
  <c r="AG893" i="15"/>
  <c r="AI893" i="15"/>
  <c r="AD894" i="15"/>
  <c r="AE894" i="15"/>
  <c r="AF894" i="15"/>
  <c r="AG894" i="15"/>
  <c r="AI894" i="15"/>
  <c r="AD895" i="15"/>
  <c r="AE895" i="15"/>
  <c r="AF895" i="15"/>
  <c r="AG895" i="15"/>
  <c r="AI895" i="15"/>
  <c r="AD896" i="15"/>
  <c r="AE896" i="15"/>
  <c r="AF896" i="15"/>
  <c r="AG896" i="15"/>
  <c r="AI896" i="15"/>
  <c r="AD897" i="15"/>
  <c r="AE897" i="15"/>
  <c r="AF897" i="15"/>
  <c r="AG897" i="15"/>
  <c r="AI897" i="15"/>
  <c r="AD898" i="15"/>
  <c r="AE898" i="15"/>
  <c r="AF898" i="15"/>
  <c r="AG898" i="15"/>
  <c r="AI898" i="15"/>
  <c r="AD899" i="15"/>
  <c r="AE899" i="15"/>
  <c r="AF899" i="15"/>
  <c r="AG899" i="15"/>
  <c r="AI899" i="15"/>
  <c r="AD900" i="15"/>
  <c r="AE900" i="15"/>
  <c r="AF900" i="15"/>
  <c r="AG900" i="15"/>
  <c r="AI900" i="15"/>
  <c r="AD901" i="15"/>
  <c r="AE901" i="15"/>
  <c r="AF901" i="15"/>
  <c r="AG901" i="15"/>
  <c r="AI901" i="15"/>
  <c r="AD902" i="15"/>
  <c r="AE902" i="15"/>
  <c r="AF902" i="15"/>
  <c r="AG902" i="15"/>
  <c r="AI902" i="15"/>
  <c r="AD903" i="15"/>
  <c r="AE903" i="15"/>
  <c r="AF903" i="15"/>
  <c r="AG903" i="15"/>
  <c r="AI903" i="15"/>
  <c r="AD904" i="15"/>
  <c r="AE904" i="15"/>
  <c r="AF904" i="15"/>
  <c r="AG904" i="15"/>
  <c r="AI904" i="15"/>
  <c r="AD905" i="15"/>
  <c r="AE905" i="15"/>
  <c r="AF905" i="15"/>
  <c r="AG905" i="15"/>
  <c r="AI905" i="15"/>
  <c r="AD906" i="15"/>
  <c r="AE906" i="15"/>
  <c r="AF906" i="15"/>
  <c r="AG906" i="15"/>
  <c r="AI906" i="15"/>
  <c r="AD907" i="15"/>
  <c r="AE907" i="15"/>
  <c r="AF907" i="15"/>
  <c r="AG907" i="15"/>
  <c r="AI907" i="15"/>
  <c r="AD908" i="15"/>
  <c r="AE908" i="15"/>
  <c r="AF908" i="15"/>
  <c r="AG908" i="15"/>
  <c r="AI908" i="15"/>
  <c r="AD909" i="15"/>
  <c r="AE909" i="15"/>
  <c r="AF909" i="15"/>
  <c r="AG909" i="15"/>
  <c r="AI909" i="15"/>
  <c r="AD910" i="15"/>
  <c r="AE910" i="15"/>
  <c r="AF910" i="15"/>
  <c r="AG910" i="15"/>
  <c r="AI910" i="15"/>
  <c r="AD911" i="15"/>
  <c r="AE911" i="15"/>
  <c r="AF911" i="15"/>
  <c r="AG911" i="15"/>
  <c r="AI911" i="15"/>
  <c r="AD912" i="15"/>
  <c r="AE912" i="15"/>
  <c r="AF912" i="15"/>
  <c r="AG912" i="15"/>
  <c r="AI912" i="15"/>
  <c r="AD913" i="15"/>
  <c r="AE913" i="15"/>
  <c r="AF913" i="15"/>
  <c r="AG913" i="15"/>
  <c r="AI913" i="15"/>
  <c r="AD914" i="15"/>
  <c r="AE914" i="15"/>
  <c r="AF914" i="15"/>
  <c r="AG914" i="15"/>
  <c r="AI914" i="15"/>
  <c r="AD915" i="15"/>
  <c r="AE915" i="15"/>
  <c r="AF915" i="15"/>
  <c r="AG915" i="15"/>
  <c r="AI915" i="15"/>
  <c r="AD916" i="15"/>
  <c r="AE916" i="15"/>
  <c r="AF916" i="15"/>
  <c r="AG916" i="15"/>
  <c r="AI916" i="15"/>
  <c r="AD917" i="15"/>
  <c r="AE917" i="15"/>
  <c r="AF917" i="15"/>
  <c r="AG917" i="15"/>
  <c r="AI917" i="15"/>
  <c r="AD918" i="15"/>
  <c r="AE918" i="15"/>
  <c r="AF918" i="15"/>
  <c r="AG918" i="15"/>
  <c r="AI918" i="15"/>
  <c r="AD919" i="15"/>
  <c r="AE919" i="15"/>
  <c r="AF919" i="15"/>
  <c r="AG919" i="15"/>
  <c r="AI919" i="15"/>
  <c r="AD920" i="15"/>
  <c r="AE920" i="15"/>
  <c r="AF920" i="15"/>
  <c r="AG920" i="15"/>
  <c r="AI920" i="15"/>
  <c r="AD921" i="15"/>
  <c r="AE921" i="15"/>
  <c r="AF921" i="15"/>
  <c r="AG921" i="15"/>
  <c r="AI921" i="15"/>
  <c r="AD922" i="15"/>
  <c r="AE922" i="15"/>
  <c r="AF922" i="15"/>
  <c r="AG922" i="15"/>
  <c r="AI922" i="15"/>
  <c r="AD923" i="15"/>
  <c r="AE923" i="15"/>
  <c r="AF923" i="15"/>
  <c r="AG923" i="15"/>
  <c r="AI923" i="15"/>
  <c r="AD924" i="15"/>
  <c r="AE924" i="15"/>
  <c r="AF924" i="15"/>
  <c r="AG924" i="15"/>
  <c r="AI924" i="15"/>
  <c r="AD925" i="15"/>
  <c r="AE925" i="15"/>
  <c r="AF925" i="15"/>
  <c r="AG925" i="15"/>
  <c r="AI925" i="15"/>
  <c r="AD926" i="15"/>
  <c r="AE926" i="15"/>
  <c r="AF926" i="15"/>
  <c r="AG926" i="15"/>
  <c r="AI926" i="15"/>
  <c r="AD927" i="15"/>
  <c r="AE927" i="15"/>
  <c r="AF927" i="15"/>
  <c r="AG927" i="15"/>
  <c r="AI927" i="15"/>
  <c r="AD928" i="15"/>
  <c r="AE928" i="15"/>
  <c r="AF928" i="15"/>
  <c r="AG928" i="15"/>
  <c r="AI928" i="15"/>
  <c r="AD929" i="15"/>
  <c r="AE929" i="15"/>
  <c r="AF929" i="15"/>
  <c r="AG929" i="15"/>
  <c r="AI929" i="15"/>
  <c r="AD930" i="15"/>
  <c r="AE930" i="15"/>
  <c r="AF930" i="15"/>
  <c r="AG930" i="15"/>
  <c r="AI930" i="15"/>
  <c r="AD931" i="15"/>
  <c r="AE931" i="15"/>
  <c r="AF931" i="15"/>
  <c r="AG931" i="15"/>
  <c r="AI931" i="15"/>
  <c r="AD932" i="15"/>
  <c r="AE932" i="15"/>
  <c r="AF932" i="15"/>
  <c r="AG932" i="15"/>
  <c r="AI932" i="15"/>
  <c r="AD933" i="15"/>
  <c r="AE933" i="15"/>
  <c r="AF933" i="15"/>
  <c r="AG933" i="15"/>
  <c r="AI933" i="15"/>
  <c r="AD934" i="15"/>
  <c r="AE934" i="15"/>
  <c r="AF934" i="15"/>
  <c r="AG934" i="15"/>
  <c r="AI934" i="15"/>
  <c r="AD935" i="15"/>
  <c r="AE935" i="15"/>
  <c r="AF935" i="15"/>
  <c r="AG935" i="15"/>
  <c r="AI935" i="15"/>
  <c r="AD936" i="15"/>
  <c r="AE936" i="15"/>
  <c r="AF936" i="15"/>
  <c r="AG936" i="15"/>
  <c r="AI936" i="15"/>
  <c r="AD937" i="15"/>
  <c r="AE937" i="15"/>
  <c r="AF937" i="15"/>
  <c r="AG937" i="15"/>
  <c r="AI937" i="15"/>
  <c r="AD938" i="15"/>
  <c r="AE938" i="15"/>
  <c r="AF938" i="15"/>
  <c r="AG938" i="15"/>
  <c r="AI938" i="15"/>
  <c r="AD939" i="15"/>
  <c r="AE939" i="15"/>
  <c r="AF939" i="15"/>
  <c r="AG939" i="15"/>
  <c r="AI939" i="15"/>
  <c r="AD940" i="15"/>
  <c r="AE940" i="15"/>
  <c r="AF940" i="15"/>
  <c r="AG940" i="15"/>
  <c r="AI940" i="15"/>
  <c r="AD941" i="15"/>
  <c r="AE941" i="15"/>
  <c r="AF941" i="15"/>
  <c r="AG941" i="15"/>
  <c r="AI941" i="15"/>
  <c r="AD942" i="15"/>
  <c r="AE942" i="15"/>
  <c r="AF942" i="15"/>
  <c r="AG942" i="15"/>
  <c r="AI942" i="15"/>
  <c r="AD943" i="15"/>
  <c r="AE943" i="15"/>
  <c r="AF943" i="15"/>
  <c r="AG943" i="15"/>
  <c r="AI943" i="15"/>
  <c r="AD944" i="15"/>
  <c r="AE944" i="15"/>
  <c r="AF944" i="15"/>
  <c r="AG944" i="15"/>
  <c r="AI944" i="15"/>
  <c r="AD945" i="15"/>
  <c r="AE945" i="15"/>
  <c r="AF945" i="15"/>
  <c r="AG945" i="15"/>
  <c r="AI945" i="15"/>
  <c r="AD946" i="15"/>
  <c r="AE946" i="15"/>
  <c r="AF946" i="15"/>
  <c r="AG946" i="15"/>
  <c r="AI946" i="15"/>
  <c r="AD947" i="15"/>
  <c r="AE947" i="15"/>
  <c r="AF947" i="15"/>
  <c r="AG947" i="15"/>
  <c r="AI947" i="15"/>
  <c r="AD948" i="15"/>
  <c r="AE948" i="15"/>
  <c r="AF948" i="15"/>
  <c r="AG948" i="15"/>
  <c r="AI948" i="15"/>
  <c r="AD949" i="15"/>
  <c r="AE949" i="15"/>
  <c r="AF949" i="15"/>
  <c r="AG949" i="15"/>
  <c r="AI949" i="15"/>
  <c r="AD950" i="15"/>
  <c r="AE950" i="15"/>
  <c r="AF950" i="15"/>
  <c r="AG950" i="15"/>
  <c r="AI950" i="15"/>
  <c r="AD951" i="15"/>
  <c r="AE951" i="15"/>
  <c r="AF951" i="15"/>
  <c r="AG951" i="15"/>
  <c r="AI951" i="15"/>
  <c r="AD952" i="15"/>
  <c r="AE952" i="15"/>
  <c r="AF952" i="15"/>
  <c r="AG952" i="15"/>
  <c r="AI952" i="15"/>
  <c r="AD953" i="15"/>
  <c r="AE953" i="15"/>
  <c r="AF953" i="15"/>
  <c r="AG953" i="15"/>
  <c r="AI953" i="15"/>
  <c r="AD954" i="15"/>
  <c r="AE954" i="15"/>
  <c r="AF954" i="15"/>
  <c r="AG954" i="15"/>
  <c r="AI954" i="15"/>
  <c r="AD955" i="15"/>
  <c r="AE955" i="15"/>
  <c r="AF955" i="15"/>
  <c r="AG955" i="15"/>
  <c r="AI955" i="15"/>
  <c r="AD956" i="15"/>
  <c r="AE956" i="15"/>
  <c r="AF956" i="15"/>
  <c r="AG956" i="15"/>
  <c r="AI956" i="15"/>
  <c r="AD957" i="15"/>
  <c r="AE957" i="15"/>
  <c r="AF957" i="15"/>
  <c r="AG957" i="15"/>
  <c r="AI957" i="15"/>
  <c r="AD958" i="15"/>
  <c r="AE958" i="15"/>
  <c r="AF958" i="15"/>
  <c r="AG958" i="15"/>
  <c r="AI958" i="15"/>
  <c r="AD959" i="15"/>
  <c r="AE959" i="15"/>
  <c r="AF959" i="15"/>
  <c r="AG959" i="15"/>
  <c r="AI959" i="15"/>
  <c r="AD960" i="15"/>
  <c r="AE960" i="15"/>
  <c r="AF960" i="15"/>
  <c r="AG960" i="15"/>
  <c r="AI960" i="15"/>
  <c r="AD961" i="15"/>
  <c r="AE961" i="15"/>
  <c r="AF961" i="15"/>
  <c r="AG961" i="15"/>
  <c r="AI961" i="15"/>
  <c r="AD962" i="15"/>
  <c r="AE962" i="15"/>
  <c r="AF962" i="15"/>
  <c r="AG962" i="15"/>
  <c r="AI962" i="15"/>
  <c r="AD963" i="15"/>
  <c r="AE963" i="15"/>
  <c r="AF963" i="15"/>
  <c r="AG963" i="15"/>
  <c r="AI963" i="15"/>
  <c r="AD964" i="15"/>
  <c r="AE964" i="15"/>
  <c r="AF964" i="15"/>
  <c r="AG964" i="15"/>
  <c r="AI964" i="15"/>
  <c r="AD965" i="15"/>
  <c r="AE965" i="15"/>
  <c r="AF965" i="15"/>
  <c r="AG965" i="15"/>
  <c r="AI965" i="15"/>
  <c r="AD966" i="15"/>
  <c r="AE966" i="15"/>
  <c r="AF966" i="15"/>
  <c r="AG966" i="15"/>
  <c r="AI966" i="15"/>
  <c r="AD967" i="15"/>
  <c r="AE967" i="15"/>
  <c r="AF967" i="15"/>
  <c r="AG967" i="15"/>
  <c r="AI967" i="15"/>
  <c r="AD968" i="15"/>
  <c r="AE968" i="15"/>
  <c r="AF968" i="15"/>
  <c r="AG968" i="15"/>
  <c r="AI968" i="15"/>
  <c r="AD969" i="15"/>
  <c r="AE969" i="15"/>
  <c r="AF969" i="15"/>
  <c r="AG969" i="15"/>
  <c r="AI969" i="15"/>
  <c r="AD970" i="15"/>
  <c r="AE970" i="15"/>
  <c r="AF970" i="15"/>
  <c r="AG970" i="15"/>
  <c r="AI970" i="15"/>
  <c r="AD971" i="15"/>
  <c r="AE971" i="15"/>
  <c r="AF971" i="15"/>
  <c r="AG971" i="15"/>
  <c r="AI971" i="15"/>
  <c r="AD972" i="15"/>
  <c r="AE972" i="15"/>
  <c r="AF972" i="15"/>
  <c r="AG972" i="15"/>
  <c r="AI972" i="15"/>
  <c r="AD973" i="15"/>
  <c r="AE973" i="15"/>
  <c r="AF973" i="15"/>
  <c r="AG973" i="15"/>
  <c r="AI973" i="15"/>
  <c r="AD974" i="15"/>
  <c r="AE974" i="15"/>
  <c r="AF974" i="15"/>
  <c r="AG974" i="15"/>
  <c r="AI974" i="15"/>
  <c r="AD975" i="15"/>
  <c r="AE975" i="15"/>
  <c r="AF975" i="15"/>
  <c r="AG975" i="15"/>
  <c r="AI975" i="15"/>
  <c r="AD976" i="15"/>
  <c r="AE976" i="15"/>
  <c r="AF976" i="15"/>
  <c r="AG976" i="15"/>
  <c r="AI976" i="15"/>
  <c r="AD977" i="15"/>
  <c r="AE977" i="15"/>
  <c r="AF977" i="15"/>
  <c r="AG977" i="15"/>
  <c r="AI977" i="15"/>
  <c r="AD978" i="15"/>
  <c r="AE978" i="15"/>
  <c r="AF978" i="15"/>
  <c r="AG978" i="15"/>
  <c r="AI978" i="15"/>
  <c r="AD979" i="15"/>
  <c r="AE979" i="15"/>
  <c r="AF979" i="15"/>
  <c r="AG979" i="15"/>
  <c r="AI979" i="15"/>
  <c r="AD980" i="15"/>
  <c r="AE980" i="15"/>
  <c r="AF980" i="15"/>
  <c r="AG980" i="15"/>
  <c r="AI980" i="15"/>
  <c r="AD981" i="15"/>
  <c r="AE981" i="15"/>
  <c r="AF981" i="15"/>
  <c r="AG981" i="15"/>
  <c r="AI981" i="15"/>
  <c r="AD982" i="15"/>
  <c r="AE982" i="15"/>
  <c r="AF982" i="15"/>
  <c r="AG982" i="15"/>
  <c r="AI982" i="15"/>
  <c r="AD983" i="15"/>
  <c r="AE983" i="15"/>
  <c r="AF983" i="15"/>
  <c r="AG983" i="15"/>
  <c r="AI983" i="15"/>
  <c r="AD984" i="15"/>
  <c r="AE984" i="15"/>
  <c r="AF984" i="15"/>
  <c r="AG984" i="15"/>
  <c r="AI984" i="15"/>
  <c r="AD985" i="15"/>
  <c r="AE985" i="15"/>
  <c r="AF985" i="15"/>
  <c r="AG985" i="15"/>
  <c r="AI985" i="15"/>
  <c r="AD986" i="15"/>
  <c r="AE986" i="15"/>
  <c r="AF986" i="15"/>
  <c r="AG986" i="15"/>
  <c r="AI986" i="15"/>
  <c r="AD987" i="15"/>
  <c r="AE987" i="15"/>
  <c r="AF987" i="15"/>
  <c r="AG987" i="15"/>
  <c r="AI987" i="15"/>
  <c r="AD988" i="15"/>
  <c r="AE988" i="15"/>
  <c r="AF988" i="15"/>
  <c r="AG988" i="15"/>
  <c r="AI988" i="15"/>
  <c r="AD989" i="15"/>
  <c r="AE989" i="15"/>
  <c r="AF989" i="15"/>
  <c r="AG989" i="15"/>
  <c r="AI989" i="15"/>
  <c r="AD990" i="15"/>
  <c r="AE990" i="15"/>
  <c r="AF990" i="15"/>
  <c r="AG990" i="15"/>
  <c r="AI990" i="15"/>
  <c r="AD991" i="15"/>
  <c r="AE991" i="15"/>
  <c r="AF991" i="15"/>
  <c r="AG991" i="15"/>
  <c r="AI991" i="15"/>
  <c r="AD992" i="15"/>
  <c r="AE992" i="15"/>
  <c r="AF992" i="15"/>
  <c r="AG992" i="15"/>
  <c r="AI992" i="15"/>
  <c r="AD993" i="15"/>
  <c r="AE993" i="15"/>
  <c r="AF993" i="15"/>
  <c r="AG993" i="15"/>
  <c r="AI993" i="15"/>
  <c r="AD994" i="15"/>
  <c r="AE994" i="15"/>
  <c r="AF994" i="15"/>
  <c r="AG994" i="15"/>
  <c r="AI994" i="15"/>
  <c r="AD995" i="15"/>
  <c r="AE995" i="15"/>
  <c r="AF995" i="15"/>
  <c r="AG995" i="15"/>
  <c r="AI995" i="15"/>
  <c r="AD996" i="15"/>
  <c r="AE996" i="15"/>
  <c r="AF996" i="15"/>
  <c r="AG996" i="15"/>
  <c r="AI996" i="15"/>
  <c r="AD997" i="15"/>
  <c r="AE997" i="15"/>
  <c r="AF997" i="15"/>
  <c r="AG997" i="15"/>
  <c r="AI997" i="15"/>
  <c r="AD998" i="15"/>
  <c r="AE998" i="15"/>
  <c r="AF998" i="15"/>
  <c r="AG998" i="15"/>
  <c r="AI998" i="15"/>
  <c r="AD999" i="15"/>
  <c r="AE999" i="15"/>
  <c r="AF999" i="15"/>
  <c r="AG999" i="15"/>
  <c r="AI999" i="15"/>
  <c r="AD1000" i="15"/>
  <c r="AE1000" i="15"/>
  <c r="AF1000" i="15"/>
  <c r="AG1000" i="15"/>
  <c r="AI1000" i="15"/>
  <c r="AD1001" i="15"/>
  <c r="AE1001" i="15"/>
  <c r="AF1001" i="15"/>
  <c r="AG1001" i="15"/>
  <c r="AI1001" i="15"/>
  <c r="AD1002" i="15"/>
  <c r="AE1002" i="15"/>
  <c r="AF1002" i="15"/>
  <c r="AG1002" i="15"/>
  <c r="AI1002" i="15"/>
  <c r="AD1003" i="15"/>
  <c r="AE1003" i="15"/>
  <c r="AF1003" i="15"/>
  <c r="AG1003" i="15"/>
  <c r="AI1003" i="15"/>
  <c r="AD1004" i="15"/>
  <c r="AE1004" i="15"/>
  <c r="AF1004" i="15"/>
  <c r="AG1004" i="15"/>
  <c r="AI1004" i="15"/>
  <c r="AD1005" i="15"/>
  <c r="AE1005" i="15"/>
  <c r="AF1005" i="15"/>
  <c r="AG1005" i="15"/>
  <c r="AI1005" i="15"/>
  <c r="AD1006" i="15"/>
  <c r="AE1006" i="15"/>
  <c r="AF1006" i="15"/>
  <c r="AG1006" i="15"/>
  <c r="AI1006" i="15"/>
  <c r="AD1007" i="15"/>
  <c r="AE1007" i="15"/>
  <c r="AF1007" i="15"/>
  <c r="AG1007" i="15"/>
  <c r="AI1007" i="15"/>
  <c r="AD1008" i="15"/>
  <c r="AE1008" i="15"/>
  <c r="AF1008" i="15"/>
  <c r="AG1008" i="15"/>
  <c r="AI1008" i="15"/>
  <c r="AD1009" i="15"/>
  <c r="AE1009" i="15"/>
  <c r="AF1009" i="15"/>
  <c r="AG1009" i="15"/>
  <c r="AI1009" i="15"/>
  <c r="AD1010" i="15"/>
  <c r="AE1010" i="15"/>
  <c r="AF1010" i="15"/>
  <c r="AG1010" i="15"/>
  <c r="AI1010" i="15"/>
  <c r="AD1011" i="15"/>
  <c r="AE1011" i="15"/>
  <c r="AF1011" i="15"/>
  <c r="AG1011" i="15"/>
  <c r="AI1011" i="15"/>
  <c r="AD1012" i="15"/>
  <c r="AE1012" i="15"/>
  <c r="AF1012" i="15"/>
  <c r="AG1012" i="15"/>
  <c r="AI1012" i="15"/>
  <c r="AD1013" i="15"/>
  <c r="AE1013" i="15"/>
  <c r="AF1013" i="15"/>
  <c r="AG1013" i="15"/>
  <c r="AI1013" i="15"/>
  <c r="AD1014" i="15"/>
  <c r="AE1014" i="15"/>
  <c r="AF1014" i="15"/>
  <c r="AG1014" i="15"/>
  <c r="AI1014" i="15"/>
  <c r="AD1015" i="15"/>
  <c r="AE1015" i="15"/>
  <c r="AF1015" i="15"/>
  <c r="AG1015" i="15"/>
  <c r="AI1015" i="15"/>
  <c r="AD1016" i="15"/>
  <c r="AE1016" i="15"/>
  <c r="AF1016" i="15"/>
  <c r="AG1016" i="15"/>
  <c r="AI1016" i="15"/>
  <c r="AD1017" i="15"/>
  <c r="AE1017" i="15"/>
  <c r="AF1017" i="15"/>
  <c r="AG1017" i="15"/>
  <c r="AI1017" i="15"/>
  <c r="AD1018" i="15"/>
  <c r="AE1018" i="15"/>
  <c r="AF1018" i="15"/>
  <c r="AG1018" i="15"/>
  <c r="AI1018" i="15"/>
  <c r="AD1019" i="15"/>
  <c r="AE1019" i="15"/>
  <c r="AF1019" i="15"/>
  <c r="AG1019" i="15"/>
  <c r="AI1019" i="15"/>
  <c r="AD1020" i="15"/>
  <c r="AE1020" i="15"/>
  <c r="AF1020" i="15"/>
  <c r="AG1020" i="15"/>
  <c r="AI1020" i="15"/>
  <c r="AD1021" i="15"/>
  <c r="AE1021" i="15"/>
  <c r="AF1021" i="15"/>
  <c r="AG1021" i="15"/>
  <c r="AI1021" i="15"/>
  <c r="AD1022" i="15"/>
  <c r="AE1022" i="15"/>
  <c r="AF1022" i="15"/>
  <c r="AG1022" i="15"/>
  <c r="AI1022" i="15"/>
  <c r="AD1023" i="15"/>
  <c r="AE1023" i="15"/>
  <c r="AF1023" i="15"/>
  <c r="AG1023" i="15"/>
  <c r="AI1023" i="15"/>
  <c r="AD1024" i="15"/>
  <c r="AE1024" i="15"/>
  <c r="AF1024" i="15"/>
  <c r="AG1024" i="15"/>
  <c r="AI1024" i="15"/>
  <c r="AD1025" i="15"/>
  <c r="AE1025" i="15"/>
  <c r="AF1025" i="15"/>
  <c r="AG1025" i="15"/>
  <c r="AI1025" i="15"/>
  <c r="AD1026" i="15"/>
  <c r="AE1026" i="15"/>
  <c r="AF1026" i="15"/>
  <c r="AG1026" i="15"/>
  <c r="AI1026" i="15"/>
  <c r="AD1027" i="15"/>
  <c r="AE1027" i="15"/>
  <c r="AF1027" i="15"/>
  <c r="AG1027" i="15"/>
  <c r="AI1027" i="15"/>
  <c r="AD1028" i="15"/>
  <c r="AE1028" i="15"/>
  <c r="AF1028" i="15"/>
  <c r="AG1028" i="15"/>
  <c r="AI1028" i="15"/>
  <c r="AD1029" i="15"/>
  <c r="AE1029" i="15"/>
  <c r="AF1029" i="15"/>
  <c r="AG1029" i="15"/>
  <c r="AI1029" i="15"/>
  <c r="AD1030" i="15"/>
  <c r="AE1030" i="15"/>
  <c r="AF1030" i="15"/>
  <c r="AG1030" i="15"/>
  <c r="AI1030" i="15"/>
  <c r="AD1031" i="15"/>
  <c r="AE1031" i="15"/>
  <c r="AF1031" i="15"/>
  <c r="AG1031" i="15"/>
  <c r="AI1031" i="15"/>
  <c r="AD1032" i="15"/>
  <c r="AE1032" i="15"/>
  <c r="AF1032" i="15"/>
  <c r="AG1032" i="15"/>
  <c r="AI1032" i="15"/>
  <c r="AD1033" i="15"/>
  <c r="AE1033" i="15"/>
  <c r="AF1033" i="15"/>
  <c r="AG1033" i="15"/>
  <c r="AI1033" i="15"/>
  <c r="AD1034" i="15"/>
  <c r="AE1034" i="15"/>
  <c r="AF1034" i="15"/>
  <c r="AG1034" i="15"/>
  <c r="AI1034" i="15"/>
  <c r="AD1035" i="15"/>
  <c r="AE1035" i="15"/>
  <c r="AF1035" i="15"/>
  <c r="AG1035" i="15"/>
  <c r="AI1035" i="15"/>
  <c r="AD1036" i="15"/>
  <c r="AE1036" i="15"/>
  <c r="AF1036" i="15"/>
  <c r="AG1036" i="15"/>
  <c r="AI1036" i="15"/>
  <c r="AD1037" i="15"/>
  <c r="AE1037" i="15"/>
  <c r="AF1037" i="15"/>
  <c r="AG1037" i="15"/>
  <c r="AI1037" i="15"/>
  <c r="AD1038" i="15"/>
  <c r="AE1038" i="15"/>
  <c r="AF1038" i="15"/>
  <c r="AG1038" i="15"/>
  <c r="AI1038" i="15"/>
  <c r="AD1039" i="15"/>
  <c r="AE1039" i="15"/>
  <c r="AF1039" i="15"/>
  <c r="AG1039" i="15"/>
  <c r="AI1039" i="15"/>
  <c r="AD1040" i="15"/>
  <c r="AE1040" i="15"/>
  <c r="AF1040" i="15"/>
  <c r="AG1040" i="15"/>
  <c r="AI1040" i="15"/>
  <c r="AD1041" i="15"/>
  <c r="AE1041" i="15"/>
  <c r="AF1041" i="15"/>
  <c r="AG1041" i="15"/>
  <c r="AI1041" i="15"/>
  <c r="AD1042" i="15"/>
  <c r="AE1042" i="15"/>
  <c r="AF1042" i="15"/>
  <c r="AG1042" i="15"/>
  <c r="AI1042" i="15"/>
  <c r="AD1043" i="15"/>
  <c r="AE1043" i="15"/>
  <c r="AF1043" i="15"/>
  <c r="AG1043" i="15"/>
  <c r="AI1043" i="15"/>
  <c r="AD1044" i="15"/>
  <c r="AE1044" i="15"/>
  <c r="AF1044" i="15"/>
  <c r="AG1044" i="15"/>
  <c r="AI1044" i="15"/>
  <c r="AD1045" i="15"/>
  <c r="AE1045" i="15"/>
  <c r="AF1045" i="15"/>
  <c r="AG1045" i="15"/>
  <c r="AI1045" i="15"/>
  <c r="AD1046" i="15"/>
  <c r="AE1046" i="15"/>
  <c r="AF1046" i="15"/>
  <c r="AG1046" i="15"/>
  <c r="AI1046" i="15"/>
  <c r="AD1047" i="15"/>
  <c r="AE1047" i="15"/>
  <c r="AF1047" i="15"/>
  <c r="AG1047" i="15"/>
  <c r="AI1047" i="15"/>
  <c r="AD1048" i="15"/>
  <c r="AE1048" i="15"/>
  <c r="AF1048" i="15"/>
  <c r="AG1048" i="15"/>
  <c r="AI1048" i="15"/>
  <c r="AD1049" i="15"/>
  <c r="AE1049" i="15"/>
  <c r="AF1049" i="15"/>
  <c r="AG1049" i="15"/>
  <c r="AI1049" i="15"/>
  <c r="AD1050" i="15"/>
  <c r="AE1050" i="15"/>
  <c r="AF1050" i="15"/>
  <c r="AG1050" i="15"/>
  <c r="AI1050" i="15"/>
  <c r="AD1051" i="15"/>
  <c r="AE1051" i="15"/>
  <c r="AF1051" i="15"/>
  <c r="AG1051" i="15"/>
  <c r="AI1051" i="15"/>
  <c r="AD1052" i="15"/>
  <c r="AE1052" i="15"/>
  <c r="AF1052" i="15"/>
  <c r="AG1052" i="15"/>
  <c r="AI1052" i="15"/>
  <c r="AD1053" i="15"/>
  <c r="AE1053" i="15"/>
  <c r="AF1053" i="15"/>
  <c r="AG1053" i="15"/>
  <c r="AI1053" i="15"/>
  <c r="AD1054" i="15"/>
  <c r="AE1054" i="15"/>
  <c r="AF1054" i="15"/>
  <c r="AG1054" i="15"/>
  <c r="AI1054" i="15"/>
  <c r="AD1055" i="15"/>
  <c r="AE1055" i="15"/>
  <c r="AF1055" i="15"/>
  <c r="AG1055" i="15"/>
  <c r="AI1055" i="15"/>
  <c r="AD1056" i="15"/>
  <c r="AE1056" i="15"/>
  <c r="AF1056" i="15"/>
  <c r="AG1056" i="15"/>
  <c r="AI1056" i="15"/>
  <c r="AD1057" i="15"/>
  <c r="AE1057" i="15"/>
  <c r="AF1057" i="15"/>
  <c r="AG1057" i="15"/>
  <c r="AI1057" i="15"/>
  <c r="AD1058" i="15"/>
  <c r="AE1058" i="15"/>
  <c r="AF1058" i="15"/>
  <c r="AG1058" i="15"/>
  <c r="AI1058" i="15"/>
  <c r="AD1059" i="15"/>
  <c r="AE1059" i="15"/>
  <c r="AF1059" i="15"/>
  <c r="AG1059" i="15"/>
  <c r="AI1059" i="15"/>
  <c r="AD1060" i="15"/>
  <c r="AE1060" i="15"/>
  <c r="AF1060" i="15"/>
  <c r="AG1060" i="15"/>
  <c r="AI1060" i="15"/>
  <c r="AD1061" i="15"/>
  <c r="AE1061" i="15"/>
  <c r="AF1061" i="15"/>
  <c r="AG1061" i="15"/>
  <c r="AI1061" i="15"/>
  <c r="AD1062" i="15"/>
  <c r="AE1062" i="15"/>
  <c r="AF1062" i="15"/>
  <c r="AG1062" i="15"/>
  <c r="AI1062" i="15"/>
  <c r="AD1063" i="15"/>
  <c r="AE1063" i="15"/>
  <c r="AF1063" i="15"/>
  <c r="AG1063" i="15"/>
  <c r="AI1063" i="15"/>
  <c r="AD1064" i="15"/>
  <c r="AE1064" i="15"/>
  <c r="AF1064" i="15"/>
  <c r="AG1064" i="15"/>
  <c r="AI1064" i="15"/>
  <c r="AD1065" i="15"/>
  <c r="AE1065" i="15"/>
  <c r="AF1065" i="15"/>
  <c r="AG1065" i="15"/>
  <c r="AI1065" i="15"/>
  <c r="AD1066" i="15"/>
  <c r="AE1066" i="15"/>
  <c r="AF1066" i="15"/>
  <c r="AG1066" i="15"/>
  <c r="AI1066" i="15"/>
  <c r="AD1067" i="15"/>
  <c r="AE1067" i="15"/>
  <c r="AF1067" i="15"/>
  <c r="AG1067" i="15"/>
  <c r="AI1067" i="15"/>
  <c r="AD1068" i="15"/>
  <c r="AE1068" i="15"/>
  <c r="AF1068" i="15"/>
  <c r="AG1068" i="15"/>
  <c r="AI1068" i="15"/>
  <c r="AD1069" i="15"/>
  <c r="AE1069" i="15"/>
  <c r="AF1069" i="15"/>
  <c r="AG1069" i="15"/>
  <c r="AI1069" i="15"/>
  <c r="AD1070" i="15"/>
  <c r="AE1070" i="15"/>
  <c r="AF1070" i="15"/>
  <c r="AG1070" i="15"/>
  <c r="AI1070" i="15"/>
  <c r="AD1071" i="15"/>
  <c r="AE1071" i="15"/>
  <c r="AF1071" i="15"/>
  <c r="AG1071" i="15"/>
  <c r="AI1071" i="15"/>
  <c r="AD1072" i="15"/>
  <c r="AE1072" i="15"/>
  <c r="AF1072" i="15"/>
  <c r="AG1072" i="15"/>
  <c r="AI1072" i="15"/>
  <c r="AD1073" i="15"/>
  <c r="AE1073" i="15"/>
  <c r="AF1073" i="15"/>
  <c r="AG1073" i="15"/>
  <c r="AI1073" i="15"/>
  <c r="AD1074" i="15"/>
  <c r="AE1074" i="15"/>
  <c r="AF1074" i="15"/>
  <c r="AG1074" i="15"/>
  <c r="AI1074" i="15"/>
  <c r="AD1075" i="15"/>
  <c r="AE1075" i="15"/>
  <c r="AF1075" i="15"/>
  <c r="AG1075" i="15"/>
  <c r="AI1075" i="15"/>
  <c r="AD1076" i="15"/>
  <c r="AE1076" i="15"/>
  <c r="AF1076" i="15"/>
  <c r="AG1076" i="15"/>
  <c r="AI1076" i="15"/>
  <c r="AD1077" i="15"/>
  <c r="AE1077" i="15"/>
  <c r="AF1077" i="15"/>
  <c r="AG1077" i="15"/>
  <c r="AI1077" i="15"/>
  <c r="AD1078" i="15"/>
  <c r="AE1078" i="15"/>
  <c r="AF1078" i="15"/>
  <c r="AG1078" i="15"/>
  <c r="AI1078" i="15"/>
  <c r="AD1079" i="15"/>
  <c r="AE1079" i="15"/>
  <c r="AF1079" i="15"/>
  <c r="AG1079" i="15"/>
  <c r="AI1079" i="15"/>
  <c r="AD1080" i="15"/>
  <c r="AE1080" i="15"/>
  <c r="AF1080" i="15"/>
  <c r="AG1080" i="15"/>
  <c r="AI1080" i="15"/>
  <c r="AD1081" i="15"/>
  <c r="AE1081" i="15"/>
  <c r="AF1081" i="15"/>
  <c r="AG1081" i="15"/>
  <c r="AI1081" i="15"/>
  <c r="AD1082" i="15"/>
  <c r="AE1082" i="15"/>
  <c r="AF1082" i="15"/>
  <c r="AG1082" i="15"/>
  <c r="AI1082" i="15"/>
  <c r="AD1083" i="15"/>
  <c r="AE1083" i="15"/>
  <c r="AF1083" i="15"/>
  <c r="AG1083" i="15"/>
  <c r="AI1083" i="15"/>
  <c r="AD1084" i="15"/>
  <c r="AE1084" i="15"/>
  <c r="AF1084" i="15"/>
  <c r="AG1084" i="15"/>
  <c r="AI1084" i="15"/>
  <c r="AD1085" i="15"/>
  <c r="AE1085" i="15"/>
  <c r="AF1085" i="15"/>
  <c r="AG1085" i="15"/>
  <c r="AI1085" i="15"/>
  <c r="AD1086" i="15"/>
  <c r="AE1086" i="15"/>
  <c r="AF1086" i="15"/>
  <c r="AG1086" i="15"/>
  <c r="AI1086" i="15"/>
  <c r="AD1087" i="15"/>
  <c r="AE1087" i="15"/>
  <c r="AF1087" i="15"/>
  <c r="AG1087" i="15"/>
  <c r="AI1087" i="15"/>
  <c r="AD1088" i="15"/>
  <c r="AE1088" i="15"/>
  <c r="AF1088" i="15"/>
  <c r="AG1088" i="15"/>
  <c r="AI1088" i="15"/>
  <c r="AD1089" i="15"/>
  <c r="AE1089" i="15"/>
  <c r="AF1089" i="15"/>
  <c r="AG1089" i="15"/>
  <c r="AI1089" i="15"/>
  <c r="AD1090" i="15"/>
  <c r="AE1090" i="15"/>
  <c r="AF1090" i="15"/>
  <c r="AG1090" i="15"/>
  <c r="AI1090" i="15"/>
  <c r="AD1091" i="15"/>
  <c r="AE1091" i="15"/>
  <c r="AF1091" i="15"/>
  <c r="AG1091" i="15"/>
  <c r="AI1091" i="15"/>
  <c r="AD1092" i="15"/>
  <c r="AE1092" i="15"/>
  <c r="AF1092" i="15"/>
  <c r="AG1092" i="15"/>
  <c r="AI1092" i="15"/>
  <c r="AD1093" i="15"/>
  <c r="AE1093" i="15"/>
  <c r="AF1093" i="15"/>
  <c r="AG1093" i="15"/>
  <c r="AI1093" i="15"/>
  <c r="AD1094" i="15"/>
  <c r="AE1094" i="15"/>
  <c r="AF1094" i="15"/>
  <c r="AG1094" i="15"/>
  <c r="AI1094" i="15"/>
  <c r="AD1095" i="15"/>
  <c r="AE1095" i="15"/>
  <c r="AF1095" i="15"/>
  <c r="AG1095" i="15"/>
  <c r="AI1095" i="15"/>
  <c r="AD1096" i="15"/>
  <c r="AE1096" i="15"/>
  <c r="AF1096" i="15"/>
  <c r="AG1096" i="15"/>
  <c r="AI1096" i="15"/>
  <c r="AD1097" i="15"/>
  <c r="AE1097" i="15"/>
  <c r="AF1097" i="15"/>
  <c r="AG1097" i="15"/>
  <c r="AI1097" i="15"/>
  <c r="AD1098" i="15"/>
  <c r="AE1098" i="15"/>
  <c r="AF1098" i="15"/>
  <c r="AG1098" i="15"/>
  <c r="AI1098" i="15"/>
  <c r="AD1099" i="15"/>
  <c r="AE1099" i="15"/>
  <c r="AF1099" i="15"/>
  <c r="AG1099" i="15"/>
  <c r="AI1099" i="15"/>
  <c r="AD1100" i="15"/>
  <c r="AE1100" i="15"/>
  <c r="AF1100" i="15"/>
  <c r="AG1100" i="15"/>
  <c r="AI1100" i="15"/>
  <c r="AD1101" i="15"/>
  <c r="AE1101" i="15"/>
  <c r="AF1101" i="15"/>
  <c r="AG1101" i="15"/>
  <c r="AI1101" i="15"/>
  <c r="AD1102" i="15"/>
  <c r="AE1102" i="15"/>
  <c r="AF1102" i="15"/>
  <c r="AG1102" i="15"/>
  <c r="AI1102" i="15"/>
  <c r="AD1103" i="15"/>
  <c r="AE1103" i="15"/>
  <c r="AF1103" i="15"/>
  <c r="AG1103" i="15"/>
  <c r="AI1103" i="15"/>
  <c r="AD1104" i="15"/>
  <c r="AE1104" i="15"/>
  <c r="AF1104" i="15"/>
  <c r="AG1104" i="15"/>
  <c r="AI1104" i="15"/>
  <c r="AD1105" i="15"/>
  <c r="AE1105" i="15"/>
  <c r="AF1105" i="15"/>
  <c r="AG1105" i="15"/>
  <c r="AI1105" i="15"/>
  <c r="AD1106" i="15"/>
  <c r="AE1106" i="15"/>
  <c r="AF1106" i="15"/>
  <c r="AG1106" i="15"/>
  <c r="AI1106" i="15"/>
  <c r="AD1107" i="15"/>
  <c r="AE1107" i="15"/>
  <c r="AF1107" i="15"/>
  <c r="AG1107" i="15"/>
  <c r="AI1107" i="15"/>
  <c r="AD1108" i="15"/>
  <c r="AE1108" i="15"/>
  <c r="AF1108" i="15"/>
  <c r="AG1108" i="15"/>
  <c r="AI1108" i="15"/>
  <c r="AD1109" i="15"/>
  <c r="AE1109" i="15"/>
  <c r="AF1109" i="15"/>
  <c r="AG1109" i="15"/>
  <c r="AI1109" i="15"/>
  <c r="AD1110" i="15"/>
  <c r="AE1110" i="15"/>
  <c r="AF1110" i="15"/>
  <c r="AG1110" i="15"/>
  <c r="AI1110" i="15"/>
  <c r="AD1111" i="15"/>
  <c r="AE1111" i="15"/>
  <c r="AF1111" i="15"/>
  <c r="AG1111" i="15"/>
  <c r="AI1111" i="15"/>
  <c r="AD1112" i="15"/>
  <c r="AE1112" i="15"/>
  <c r="AF1112" i="15"/>
  <c r="AG1112" i="15"/>
  <c r="AI1112" i="15"/>
  <c r="AD1113" i="15"/>
  <c r="AE1113" i="15"/>
  <c r="AF1113" i="15"/>
  <c r="AG1113" i="15"/>
  <c r="AI1113" i="15"/>
  <c r="AD1114" i="15"/>
  <c r="AE1114" i="15"/>
  <c r="AF1114" i="15"/>
  <c r="AG1114" i="15"/>
  <c r="AI1114" i="15"/>
  <c r="AD1115" i="15"/>
  <c r="AE1115" i="15"/>
  <c r="AF1115" i="15"/>
  <c r="AG1115" i="15"/>
  <c r="AI1115" i="15"/>
  <c r="AD1116" i="15"/>
  <c r="AE1116" i="15"/>
  <c r="AF1116" i="15"/>
  <c r="AG1116" i="15"/>
  <c r="AI1116" i="15"/>
  <c r="AD1117" i="15"/>
  <c r="AE1117" i="15"/>
  <c r="AF1117" i="15"/>
  <c r="AG1117" i="15"/>
  <c r="AI1117" i="15"/>
  <c r="AD1118" i="15"/>
  <c r="AE1118" i="15"/>
  <c r="AF1118" i="15"/>
  <c r="AG1118" i="15"/>
  <c r="AI1118" i="15"/>
  <c r="AD1119" i="15"/>
  <c r="AE1119" i="15"/>
  <c r="AF1119" i="15"/>
  <c r="AG1119" i="15"/>
  <c r="AI1119" i="15"/>
  <c r="AD1120" i="15"/>
  <c r="AE1120" i="15"/>
  <c r="AF1120" i="15"/>
  <c r="AG1120" i="15"/>
  <c r="AI1120" i="15"/>
  <c r="AD1121" i="15"/>
  <c r="AE1121" i="15"/>
  <c r="AF1121" i="15"/>
  <c r="AG1121" i="15"/>
  <c r="AI1121" i="15"/>
  <c r="AD1122" i="15"/>
  <c r="AE1122" i="15"/>
  <c r="AF1122" i="15"/>
  <c r="AG1122" i="15"/>
  <c r="AI1122" i="15"/>
  <c r="AD1123" i="15"/>
  <c r="AE1123" i="15"/>
  <c r="AF1123" i="15"/>
  <c r="AG1123" i="15"/>
  <c r="AI1123" i="15"/>
  <c r="AD1124" i="15"/>
  <c r="AE1124" i="15"/>
  <c r="AF1124" i="15"/>
  <c r="AG1124" i="15"/>
  <c r="AI1124" i="15"/>
  <c r="AD1125" i="15"/>
  <c r="AE1125" i="15"/>
  <c r="AF1125" i="15"/>
  <c r="AG1125" i="15"/>
  <c r="AI1125" i="15"/>
  <c r="AD1126" i="15"/>
  <c r="AE1126" i="15"/>
  <c r="AF1126" i="15"/>
  <c r="AG1126" i="15"/>
  <c r="AI1126" i="15"/>
  <c r="AD1127" i="15"/>
  <c r="AE1127" i="15"/>
  <c r="AF1127" i="15"/>
  <c r="AG1127" i="15"/>
  <c r="AI1127" i="15"/>
  <c r="AD1128" i="15"/>
  <c r="AE1128" i="15"/>
  <c r="AF1128" i="15"/>
  <c r="AG1128" i="15"/>
  <c r="AI1128" i="15"/>
  <c r="AD1129" i="15"/>
  <c r="AE1129" i="15"/>
  <c r="AF1129" i="15"/>
  <c r="AG1129" i="15"/>
  <c r="AI1129" i="15"/>
  <c r="AD1130" i="15"/>
  <c r="AE1130" i="15"/>
  <c r="AF1130" i="15"/>
  <c r="AG1130" i="15"/>
  <c r="AI1130" i="15"/>
  <c r="AD1131" i="15"/>
  <c r="AE1131" i="15"/>
  <c r="AF1131" i="15"/>
  <c r="AG1131" i="15"/>
  <c r="AI1131" i="15"/>
  <c r="AD1132" i="15"/>
  <c r="AE1132" i="15"/>
  <c r="AF1132" i="15"/>
  <c r="AG1132" i="15"/>
  <c r="AI1132" i="15"/>
  <c r="AD1133" i="15"/>
  <c r="AE1133" i="15"/>
  <c r="AF1133" i="15"/>
  <c r="AG1133" i="15"/>
  <c r="AI1133" i="15"/>
  <c r="AD1134" i="15"/>
  <c r="AE1134" i="15"/>
  <c r="AF1134" i="15"/>
  <c r="AG1134" i="15"/>
  <c r="AI1134" i="15"/>
  <c r="AD1135" i="15"/>
  <c r="AE1135" i="15"/>
  <c r="AF1135" i="15"/>
  <c r="AG1135" i="15"/>
  <c r="AI1135" i="15"/>
  <c r="AD1136" i="15"/>
  <c r="AE1136" i="15"/>
  <c r="AF1136" i="15"/>
  <c r="AG1136" i="15"/>
  <c r="AI1136" i="15"/>
  <c r="AD1137" i="15"/>
  <c r="AE1137" i="15"/>
  <c r="AF1137" i="15"/>
  <c r="AG1137" i="15"/>
  <c r="AI1137" i="15"/>
  <c r="AD1138" i="15"/>
  <c r="AE1138" i="15"/>
  <c r="AF1138" i="15"/>
  <c r="AG1138" i="15"/>
  <c r="AI1138" i="15"/>
  <c r="AD1139" i="15"/>
  <c r="AE1139" i="15"/>
  <c r="AF1139" i="15"/>
  <c r="AG1139" i="15"/>
  <c r="AI1139" i="15"/>
  <c r="AD1140" i="15"/>
  <c r="AE1140" i="15"/>
  <c r="AF1140" i="15"/>
  <c r="AG1140" i="15"/>
  <c r="AI1140" i="15"/>
  <c r="AD1141" i="15"/>
  <c r="AE1141" i="15"/>
  <c r="AF1141" i="15"/>
  <c r="AG1141" i="15"/>
  <c r="AI1141" i="15"/>
  <c r="AD1142" i="15"/>
  <c r="AE1142" i="15"/>
  <c r="AF1142" i="15"/>
  <c r="AG1142" i="15"/>
  <c r="AI1142" i="15"/>
  <c r="AD1143" i="15"/>
  <c r="AE1143" i="15"/>
  <c r="AF1143" i="15"/>
  <c r="AG1143" i="15"/>
  <c r="AI1143" i="15"/>
  <c r="AD1144" i="15"/>
  <c r="AE1144" i="15"/>
  <c r="AF1144" i="15"/>
  <c r="AG1144" i="15"/>
  <c r="AI1144" i="15"/>
  <c r="AD1145" i="15"/>
  <c r="AE1145" i="15"/>
  <c r="AF1145" i="15"/>
  <c r="AG1145" i="15"/>
  <c r="AI1145" i="15"/>
  <c r="AD1146" i="15"/>
  <c r="AE1146" i="15"/>
  <c r="AF1146" i="15"/>
  <c r="AG1146" i="15"/>
  <c r="AI1146" i="15"/>
  <c r="AD1147" i="15"/>
  <c r="AE1147" i="15"/>
  <c r="AF1147" i="15"/>
  <c r="AG1147" i="15"/>
  <c r="AI1147" i="15"/>
  <c r="AD1148" i="15"/>
  <c r="AE1148" i="15"/>
  <c r="AF1148" i="15"/>
  <c r="AG1148" i="15"/>
  <c r="AI1148" i="15"/>
  <c r="AD1149" i="15"/>
  <c r="AE1149" i="15"/>
  <c r="AF1149" i="15"/>
  <c r="AG1149" i="15"/>
  <c r="AI1149" i="15"/>
  <c r="AD1150" i="15"/>
  <c r="AE1150" i="15"/>
  <c r="AF1150" i="15"/>
  <c r="AG1150" i="15"/>
  <c r="AI1150" i="15"/>
  <c r="AD1151" i="15"/>
  <c r="AE1151" i="15"/>
  <c r="AF1151" i="15"/>
  <c r="AG1151" i="15"/>
  <c r="AI1151" i="15"/>
  <c r="AD1152" i="15"/>
  <c r="AE1152" i="15"/>
  <c r="AF1152" i="15"/>
  <c r="AG1152" i="15"/>
  <c r="AI1152" i="15"/>
  <c r="AD1153" i="15"/>
  <c r="AE1153" i="15"/>
  <c r="AF1153" i="15"/>
  <c r="AG1153" i="15"/>
  <c r="AI1153" i="15"/>
  <c r="AD1154" i="15"/>
  <c r="AE1154" i="15"/>
  <c r="AF1154" i="15"/>
  <c r="AG1154" i="15"/>
  <c r="AI1154" i="15"/>
  <c r="AD1155" i="15"/>
  <c r="AE1155" i="15"/>
  <c r="AF1155" i="15"/>
  <c r="AG1155" i="15"/>
  <c r="AI1155" i="15"/>
  <c r="AD1156" i="15"/>
  <c r="AE1156" i="15"/>
  <c r="AF1156" i="15"/>
  <c r="AG1156" i="15"/>
  <c r="AI1156" i="15"/>
  <c r="AD1157" i="15"/>
  <c r="AE1157" i="15"/>
  <c r="AF1157" i="15"/>
  <c r="AG1157" i="15"/>
  <c r="AI1157" i="15"/>
  <c r="AD1158" i="15"/>
  <c r="AE1158" i="15"/>
  <c r="AF1158" i="15"/>
  <c r="AG1158" i="15"/>
  <c r="AI1158" i="15"/>
  <c r="AD1159" i="15"/>
  <c r="AE1159" i="15"/>
  <c r="AF1159" i="15"/>
  <c r="AG1159" i="15"/>
  <c r="AI1159" i="15"/>
  <c r="AD1160" i="15"/>
  <c r="AE1160" i="15"/>
  <c r="AF1160" i="15"/>
  <c r="AG1160" i="15"/>
  <c r="AI1160" i="15"/>
  <c r="AD1161" i="15"/>
  <c r="AE1161" i="15"/>
  <c r="AF1161" i="15"/>
  <c r="AG1161" i="15"/>
  <c r="AI1161" i="15"/>
  <c r="AD1162" i="15"/>
  <c r="AE1162" i="15"/>
  <c r="AF1162" i="15"/>
  <c r="AG1162" i="15"/>
  <c r="AI1162" i="15"/>
  <c r="AD1163" i="15"/>
  <c r="AE1163" i="15"/>
  <c r="AF1163" i="15"/>
  <c r="AG1163" i="15"/>
  <c r="AI1163" i="15"/>
  <c r="AD1164" i="15"/>
  <c r="AE1164" i="15"/>
  <c r="AF1164" i="15"/>
  <c r="AG1164" i="15"/>
  <c r="AI1164" i="15"/>
  <c r="AD1165" i="15"/>
  <c r="AE1165" i="15"/>
  <c r="AF1165" i="15"/>
  <c r="AG1165" i="15"/>
  <c r="AI1165" i="15"/>
  <c r="AD1166" i="15"/>
  <c r="AE1166" i="15"/>
  <c r="AF1166" i="15"/>
  <c r="AG1166" i="15"/>
  <c r="AI1166" i="15"/>
  <c r="AD1167" i="15"/>
  <c r="AE1167" i="15"/>
  <c r="AF1167" i="15"/>
  <c r="AG1167" i="15"/>
  <c r="AI1167" i="15"/>
  <c r="AD1168" i="15"/>
  <c r="AE1168" i="15"/>
  <c r="AF1168" i="15"/>
  <c r="AG1168" i="15"/>
  <c r="AI1168" i="15"/>
  <c r="AD1169" i="15"/>
  <c r="AE1169" i="15"/>
  <c r="AF1169" i="15"/>
  <c r="AG1169" i="15"/>
  <c r="AI1169" i="15"/>
  <c r="AD1170" i="15"/>
  <c r="AE1170" i="15"/>
  <c r="AF1170" i="15"/>
  <c r="AG1170" i="15"/>
  <c r="AI1170" i="15"/>
  <c r="AD1171" i="15"/>
  <c r="AE1171" i="15"/>
  <c r="AF1171" i="15"/>
  <c r="AG1171" i="15"/>
  <c r="AI1171" i="15"/>
  <c r="AD1172" i="15"/>
  <c r="AE1172" i="15"/>
  <c r="AF1172" i="15"/>
  <c r="AG1172" i="15"/>
  <c r="AI1172" i="15"/>
  <c r="AD1173" i="15"/>
  <c r="AE1173" i="15"/>
  <c r="AF1173" i="15"/>
  <c r="AG1173" i="15"/>
  <c r="AI1173" i="15"/>
  <c r="AD1174" i="15"/>
  <c r="AE1174" i="15"/>
  <c r="AF1174" i="15"/>
  <c r="AG1174" i="15"/>
  <c r="AI1174" i="15"/>
  <c r="AD1175" i="15"/>
  <c r="AE1175" i="15"/>
  <c r="AF1175" i="15"/>
  <c r="AG1175" i="15"/>
  <c r="AI1175" i="15"/>
  <c r="AD1176" i="15"/>
  <c r="AE1176" i="15"/>
  <c r="AF1176" i="15"/>
  <c r="AG1176" i="15"/>
  <c r="AI1176" i="15"/>
  <c r="AD1177" i="15"/>
  <c r="AE1177" i="15"/>
  <c r="AF1177" i="15"/>
  <c r="AG1177" i="15"/>
  <c r="AI1177" i="15"/>
  <c r="AD1178" i="15"/>
  <c r="AE1178" i="15"/>
  <c r="AF1178" i="15"/>
  <c r="AG1178" i="15"/>
  <c r="AI1178" i="15"/>
  <c r="AD1179" i="15"/>
  <c r="AE1179" i="15"/>
  <c r="AF1179" i="15"/>
  <c r="AG1179" i="15"/>
  <c r="AI1179" i="15"/>
  <c r="AD1180" i="15"/>
  <c r="AE1180" i="15"/>
  <c r="AF1180" i="15"/>
  <c r="AG1180" i="15"/>
  <c r="AI1180" i="15"/>
  <c r="AD1181" i="15"/>
  <c r="AE1181" i="15"/>
  <c r="AF1181" i="15"/>
  <c r="AG1181" i="15"/>
  <c r="AI1181" i="15"/>
  <c r="AD1182" i="15"/>
  <c r="AE1182" i="15"/>
  <c r="AF1182" i="15"/>
  <c r="AG1182" i="15"/>
  <c r="AI1182" i="15"/>
  <c r="AD1183" i="15"/>
  <c r="AE1183" i="15"/>
  <c r="AF1183" i="15"/>
  <c r="AG1183" i="15"/>
  <c r="AI1183" i="15"/>
  <c r="AD1184" i="15"/>
  <c r="AE1184" i="15"/>
  <c r="AF1184" i="15"/>
  <c r="AG1184" i="15"/>
  <c r="AI1184" i="15"/>
  <c r="AD1185" i="15"/>
  <c r="AE1185" i="15"/>
  <c r="AF1185" i="15"/>
  <c r="AG1185" i="15"/>
  <c r="AI1185" i="15"/>
  <c r="AD1186" i="15"/>
  <c r="AE1186" i="15"/>
  <c r="AF1186" i="15"/>
  <c r="AG1186" i="15"/>
  <c r="AI1186" i="15"/>
  <c r="AD1187" i="15"/>
  <c r="AE1187" i="15"/>
  <c r="AF1187" i="15"/>
  <c r="AG1187" i="15"/>
  <c r="AI1187" i="15"/>
  <c r="AD1188" i="15"/>
  <c r="AE1188" i="15"/>
  <c r="AF1188" i="15"/>
  <c r="AG1188" i="15"/>
  <c r="AI1188" i="15"/>
  <c r="AD1189" i="15"/>
  <c r="AE1189" i="15"/>
  <c r="AF1189" i="15"/>
  <c r="AG1189" i="15"/>
  <c r="AI1189" i="15"/>
  <c r="AD1190" i="15"/>
  <c r="AE1190" i="15"/>
  <c r="AF1190" i="15"/>
  <c r="AG1190" i="15"/>
  <c r="AI1190" i="15"/>
  <c r="AD1191" i="15"/>
  <c r="AE1191" i="15"/>
  <c r="AF1191" i="15"/>
  <c r="AG1191" i="15"/>
  <c r="AI1191" i="15"/>
  <c r="AD1192" i="15"/>
  <c r="AE1192" i="15"/>
  <c r="AF1192" i="15"/>
  <c r="AG1192" i="15"/>
  <c r="AI1192" i="15"/>
  <c r="AD1193" i="15"/>
  <c r="AE1193" i="15"/>
  <c r="AF1193" i="15"/>
  <c r="AG1193" i="15"/>
  <c r="AI1193" i="15"/>
  <c r="AD1194" i="15"/>
  <c r="AE1194" i="15"/>
  <c r="AF1194" i="15"/>
  <c r="AG1194" i="15"/>
  <c r="AI1194" i="15"/>
  <c r="AD1195" i="15"/>
  <c r="AE1195" i="15"/>
  <c r="AF1195" i="15"/>
  <c r="AG1195" i="15"/>
  <c r="AI1195" i="15"/>
  <c r="AD1196" i="15"/>
  <c r="AE1196" i="15"/>
  <c r="AF1196" i="15"/>
  <c r="AG1196" i="15"/>
  <c r="AI1196" i="15"/>
  <c r="AD1197" i="15"/>
  <c r="AE1197" i="15"/>
  <c r="AF1197" i="15"/>
  <c r="AG1197" i="15"/>
  <c r="AI1197" i="15"/>
  <c r="AD1198" i="15"/>
  <c r="AE1198" i="15"/>
  <c r="AF1198" i="15"/>
  <c r="AG1198" i="15"/>
  <c r="AI1198" i="15"/>
  <c r="AD1199" i="15"/>
  <c r="AE1199" i="15"/>
  <c r="AF1199" i="15"/>
  <c r="AG1199" i="15"/>
  <c r="AI1199" i="15"/>
  <c r="AD1200" i="15"/>
  <c r="AE1200" i="15"/>
  <c r="AF1200" i="15"/>
  <c r="AG1200" i="15"/>
  <c r="AI1200" i="15"/>
  <c r="AD1201" i="15"/>
  <c r="AE1201" i="15"/>
  <c r="AF1201" i="15"/>
  <c r="AG1201" i="15"/>
  <c r="AI1201" i="15"/>
  <c r="AD1202" i="15"/>
  <c r="AE1202" i="15"/>
  <c r="AF1202" i="15"/>
  <c r="AG1202" i="15"/>
  <c r="AI1202" i="15"/>
  <c r="AD1203" i="15"/>
  <c r="AE1203" i="15"/>
  <c r="AF1203" i="15"/>
  <c r="AG1203" i="15"/>
  <c r="AI1203" i="15"/>
  <c r="AD1204" i="15"/>
  <c r="AE1204" i="15"/>
  <c r="AF1204" i="15"/>
  <c r="AG1204" i="15"/>
  <c r="AI1204" i="15"/>
  <c r="AD1205" i="15"/>
  <c r="AE1205" i="15"/>
  <c r="AF1205" i="15"/>
  <c r="AG1205" i="15"/>
  <c r="AI1205" i="15"/>
  <c r="AD1206" i="15"/>
  <c r="AE1206" i="15"/>
  <c r="AF1206" i="15"/>
  <c r="AG1206" i="15"/>
  <c r="AI1206" i="15"/>
  <c r="AD1207" i="15"/>
  <c r="AE1207" i="15"/>
  <c r="AF1207" i="15"/>
  <c r="AG1207" i="15"/>
  <c r="AI1207" i="15"/>
  <c r="AD1208" i="15"/>
  <c r="AE1208" i="15"/>
  <c r="AF1208" i="15"/>
  <c r="AG1208" i="15"/>
  <c r="AI1208" i="15"/>
  <c r="AD1209" i="15"/>
  <c r="AE1209" i="15"/>
  <c r="AF1209" i="15"/>
  <c r="AG1209" i="15"/>
  <c r="AI1209" i="15"/>
  <c r="AD1210" i="15"/>
  <c r="AE1210" i="15"/>
  <c r="AF1210" i="15"/>
  <c r="AG1210" i="15"/>
  <c r="AI1210" i="15"/>
  <c r="AD1211" i="15"/>
  <c r="AE1211" i="15"/>
  <c r="AF1211" i="15"/>
  <c r="AG1211" i="15"/>
  <c r="AI1211" i="15"/>
  <c r="AD1212" i="15"/>
  <c r="AE1212" i="15"/>
  <c r="AF1212" i="15"/>
  <c r="AG1212" i="15"/>
  <c r="AI1212" i="15"/>
  <c r="AD1213" i="15"/>
  <c r="AE1213" i="15"/>
  <c r="AF1213" i="15"/>
  <c r="AG1213" i="15"/>
  <c r="AI1213" i="15"/>
  <c r="AD1214" i="15"/>
  <c r="AE1214" i="15"/>
  <c r="AF1214" i="15"/>
  <c r="AG1214" i="15"/>
  <c r="AI1214" i="15"/>
  <c r="AD1215" i="15"/>
  <c r="AE1215" i="15"/>
  <c r="AF1215" i="15"/>
  <c r="AG1215" i="15"/>
  <c r="AI1215" i="15"/>
  <c r="AD1216" i="15"/>
  <c r="AE1216" i="15"/>
  <c r="AF1216" i="15"/>
  <c r="AG1216" i="15"/>
  <c r="AI1216" i="15"/>
  <c r="AD1217" i="15"/>
  <c r="AE1217" i="15"/>
  <c r="AF1217" i="15"/>
  <c r="AG1217" i="15"/>
  <c r="AI1217" i="15"/>
  <c r="AD1218" i="15"/>
  <c r="AE1218" i="15"/>
  <c r="AF1218" i="15"/>
  <c r="AG1218" i="15"/>
  <c r="AI1218" i="15"/>
  <c r="AD1219" i="15"/>
  <c r="AE1219" i="15"/>
  <c r="AF1219" i="15"/>
  <c r="AG1219" i="15"/>
  <c r="AI1219" i="15"/>
  <c r="AD1220" i="15"/>
  <c r="AE1220" i="15"/>
  <c r="AF1220" i="15"/>
  <c r="AG1220" i="15"/>
  <c r="AI1220" i="15"/>
  <c r="AD1221" i="15"/>
  <c r="AE1221" i="15"/>
  <c r="AF1221" i="15"/>
  <c r="AG1221" i="15"/>
  <c r="AI1221" i="15"/>
  <c r="AD1222" i="15"/>
  <c r="AE1222" i="15"/>
  <c r="AF1222" i="15"/>
  <c r="AG1222" i="15"/>
  <c r="AI1222" i="15"/>
  <c r="AD1223" i="15"/>
  <c r="AE1223" i="15"/>
  <c r="AF1223" i="15"/>
  <c r="AG1223" i="15"/>
  <c r="AI1223" i="15"/>
  <c r="AD1224" i="15"/>
  <c r="AE1224" i="15"/>
  <c r="AF1224" i="15"/>
  <c r="AG1224" i="15"/>
  <c r="AI1224" i="15"/>
  <c r="AD1225" i="15"/>
  <c r="AE1225" i="15"/>
  <c r="AF1225" i="15"/>
  <c r="AG1225" i="15"/>
  <c r="AI1225" i="15"/>
  <c r="AD1226" i="15"/>
  <c r="AE1226" i="15"/>
  <c r="AF1226" i="15"/>
  <c r="AG1226" i="15"/>
  <c r="AI1226" i="15"/>
  <c r="AD1227" i="15"/>
  <c r="AE1227" i="15"/>
  <c r="AF1227" i="15"/>
  <c r="AG1227" i="15"/>
  <c r="AI1227" i="15"/>
  <c r="AD1228" i="15"/>
  <c r="AE1228" i="15"/>
  <c r="AF1228" i="15"/>
  <c r="AG1228" i="15"/>
  <c r="AI1228" i="15"/>
  <c r="AD1229" i="15"/>
  <c r="AE1229" i="15"/>
  <c r="AF1229" i="15"/>
  <c r="AG1229" i="15"/>
  <c r="AI1229" i="15"/>
  <c r="AD1230" i="15"/>
  <c r="AE1230" i="15"/>
  <c r="AF1230" i="15"/>
  <c r="AG1230" i="15"/>
  <c r="AI1230" i="15"/>
  <c r="AD1231" i="15"/>
  <c r="AE1231" i="15"/>
  <c r="AF1231" i="15"/>
  <c r="AG1231" i="15"/>
  <c r="AI1231" i="15"/>
  <c r="AD1232" i="15"/>
  <c r="AE1232" i="15"/>
  <c r="AF1232" i="15"/>
  <c r="AG1232" i="15"/>
  <c r="AI1232" i="15"/>
  <c r="AD1233" i="15"/>
  <c r="AE1233" i="15"/>
  <c r="AF1233" i="15"/>
  <c r="AG1233" i="15"/>
  <c r="AI1233" i="15"/>
  <c r="AD1234" i="15"/>
  <c r="AE1234" i="15"/>
  <c r="AF1234" i="15"/>
  <c r="AG1234" i="15"/>
  <c r="AI1234" i="15"/>
  <c r="AD1235" i="15"/>
  <c r="AE1235" i="15"/>
  <c r="AF1235" i="15"/>
  <c r="AG1235" i="15"/>
  <c r="AI1235" i="15"/>
  <c r="AD1236" i="15"/>
  <c r="AE1236" i="15"/>
  <c r="AF1236" i="15"/>
  <c r="AG1236" i="15"/>
  <c r="AI1236" i="15"/>
  <c r="AD1237" i="15"/>
  <c r="AE1237" i="15"/>
  <c r="AF1237" i="15"/>
  <c r="AG1237" i="15"/>
  <c r="AI1237" i="15"/>
  <c r="AD1238" i="15"/>
  <c r="AE1238" i="15"/>
  <c r="AF1238" i="15"/>
  <c r="AG1238" i="15"/>
  <c r="AI1238" i="15"/>
  <c r="AD1239" i="15"/>
  <c r="AE1239" i="15"/>
  <c r="AF1239" i="15"/>
  <c r="AG1239" i="15"/>
  <c r="AI1239" i="15"/>
  <c r="AD1240" i="15"/>
  <c r="AE1240" i="15"/>
  <c r="AF1240" i="15"/>
  <c r="AG1240" i="15"/>
  <c r="AI1240" i="15"/>
  <c r="AD1241" i="15"/>
  <c r="AE1241" i="15"/>
  <c r="AF1241" i="15"/>
  <c r="AG1241" i="15"/>
  <c r="AI1241" i="15"/>
  <c r="AD1242" i="15"/>
  <c r="AE1242" i="15"/>
  <c r="AF1242" i="15"/>
  <c r="AG1242" i="15"/>
  <c r="AI1242" i="15"/>
  <c r="AD1243" i="15"/>
  <c r="AE1243" i="15"/>
  <c r="AF1243" i="15"/>
  <c r="AG1243" i="15"/>
  <c r="AI1243" i="15"/>
  <c r="AD1244" i="15"/>
  <c r="AE1244" i="15"/>
  <c r="AF1244" i="15"/>
  <c r="AG1244" i="15"/>
  <c r="AI1244" i="15"/>
  <c r="AD1245" i="15"/>
  <c r="AE1245" i="15"/>
  <c r="AF1245" i="15"/>
  <c r="AG1245" i="15"/>
  <c r="AI1245" i="15"/>
  <c r="AD1246" i="15"/>
  <c r="AE1246" i="15"/>
  <c r="AF1246" i="15"/>
  <c r="AG1246" i="15"/>
  <c r="AI1246" i="15"/>
  <c r="AD1247" i="15"/>
  <c r="AE1247" i="15"/>
  <c r="AF1247" i="15"/>
  <c r="AG1247" i="15"/>
  <c r="AI1247" i="15"/>
  <c r="AD1248" i="15"/>
  <c r="AE1248" i="15"/>
  <c r="AF1248" i="15"/>
  <c r="AG1248" i="15"/>
  <c r="AI1248" i="15"/>
  <c r="AD1249" i="15"/>
  <c r="AE1249" i="15"/>
  <c r="AF1249" i="15"/>
  <c r="AG1249" i="15"/>
  <c r="AI1249" i="15"/>
  <c r="AD1250" i="15"/>
  <c r="AE1250" i="15"/>
  <c r="AF1250" i="15"/>
  <c r="AG1250" i="15"/>
  <c r="AI1250" i="15"/>
  <c r="AD1251" i="15"/>
  <c r="AE1251" i="15"/>
  <c r="AF1251" i="15"/>
  <c r="AG1251" i="15"/>
  <c r="AI1251" i="15"/>
  <c r="AD1252" i="15"/>
  <c r="AE1252" i="15"/>
  <c r="AF1252" i="15"/>
  <c r="AG1252" i="15"/>
  <c r="AI1252" i="15"/>
  <c r="AD1253" i="15"/>
  <c r="AE1253" i="15"/>
  <c r="AF1253" i="15"/>
  <c r="AG1253" i="15"/>
  <c r="AI1253" i="15"/>
  <c r="AD1254" i="15"/>
  <c r="AE1254" i="15"/>
  <c r="AF1254" i="15"/>
  <c r="AG1254" i="15"/>
  <c r="AI1254" i="15"/>
  <c r="AD1255" i="15"/>
  <c r="AE1255" i="15"/>
  <c r="AF1255" i="15"/>
  <c r="AG1255" i="15"/>
  <c r="AI1255" i="15"/>
  <c r="AD1256" i="15"/>
  <c r="AE1256" i="15"/>
  <c r="AF1256" i="15"/>
  <c r="AG1256" i="15"/>
  <c r="AI1256" i="15"/>
  <c r="AD1257" i="15"/>
  <c r="AE1257" i="15"/>
  <c r="AF1257" i="15"/>
  <c r="AG1257" i="15"/>
  <c r="AI1257" i="15"/>
  <c r="AD1258" i="15"/>
  <c r="AE1258" i="15"/>
  <c r="AF1258" i="15"/>
  <c r="AG1258" i="15"/>
  <c r="AI1258" i="15"/>
  <c r="AD1259" i="15"/>
  <c r="AE1259" i="15"/>
  <c r="AF1259" i="15"/>
  <c r="AG1259" i="15"/>
  <c r="AI1259" i="15"/>
  <c r="AD1260" i="15"/>
  <c r="AE1260" i="15"/>
  <c r="AF1260" i="15"/>
  <c r="AG1260" i="15"/>
  <c r="AI1260" i="15"/>
  <c r="AD1261" i="15"/>
  <c r="AE1261" i="15"/>
  <c r="AF1261" i="15"/>
  <c r="AG1261" i="15"/>
  <c r="AI1261" i="15"/>
  <c r="AD1262" i="15"/>
  <c r="AE1262" i="15"/>
  <c r="AF1262" i="15"/>
  <c r="AG1262" i="15"/>
  <c r="AI1262" i="15"/>
  <c r="AD1263" i="15"/>
  <c r="AE1263" i="15"/>
  <c r="AF1263" i="15"/>
  <c r="AG1263" i="15"/>
  <c r="AI1263" i="15"/>
  <c r="AD1264" i="15"/>
  <c r="AE1264" i="15"/>
  <c r="AF1264" i="15"/>
  <c r="AG1264" i="15"/>
  <c r="AI1264" i="15"/>
  <c r="AD1265" i="15"/>
  <c r="AE1265" i="15"/>
  <c r="AF1265" i="15"/>
  <c r="AG1265" i="15"/>
  <c r="AI1265" i="15"/>
  <c r="AD1266" i="15"/>
  <c r="AE1266" i="15"/>
  <c r="AF1266" i="15"/>
  <c r="AG1266" i="15"/>
  <c r="AI1266" i="15"/>
  <c r="AD1267" i="15"/>
  <c r="AE1267" i="15"/>
  <c r="AF1267" i="15"/>
  <c r="AG1267" i="15"/>
  <c r="AI1267" i="15"/>
  <c r="AD1268" i="15"/>
  <c r="AE1268" i="15"/>
  <c r="AF1268" i="15"/>
  <c r="AG1268" i="15"/>
  <c r="AI1268" i="15"/>
  <c r="AD1269" i="15"/>
  <c r="AE1269" i="15"/>
  <c r="AF1269" i="15"/>
  <c r="AG1269" i="15"/>
  <c r="AI1269" i="15"/>
  <c r="AD1270" i="15"/>
  <c r="AE1270" i="15"/>
  <c r="AF1270" i="15"/>
  <c r="AG1270" i="15"/>
  <c r="AI1270" i="15"/>
  <c r="AD1271" i="15"/>
  <c r="AE1271" i="15"/>
  <c r="AF1271" i="15"/>
  <c r="AG1271" i="15"/>
  <c r="AI1271" i="15"/>
  <c r="AD1272" i="15"/>
  <c r="AE1272" i="15"/>
  <c r="AF1272" i="15"/>
  <c r="AG1272" i="15"/>
  <c r="AI1272" i="15"/>
  <c r="AD1273" i="15"/>
  <c r="AE1273" i="15"/>
  <c r="AF1273" i="15"/>
  <c r="AG1273" i="15"/>
  <c r="AI1273" i="15"/>
  <c r="AD1274" i="15"/>
  <c r="AE1274" i="15"/>
  <c r="AF1274" i="15"/>
  <c r="AG1274" i="15"/>
  <c r="AI1274" i="15"/>
  <c r="AD1275" i="15"/>
  <c r="AE1275" i="15"/>
  <c r="AF1275" i="15"/>
  <c r="AG1275" i="15"/>
  <c r="AI1275" i="15"/>
  <c r="AD1276" i="15"/>
  <c r="AE1276" i="15"/>
  <c r="AF1276" i="15"/>
  <c r="AG1276" i="15"/>
  <c r="AI1276" i="15"/>
  <c r="AD1277" i="15"/>
  <c r="AE1277" i="15"/>
  <c r="AF1277" i="15"/>
  <c r="AG1277" i="15"/>
  <c r="AI1277" i="15"/>
  <c r="AD1278" i="15"/>
  <c r="AE1278" i="15"/>
  <c r="AF1278" i="15"/>
  <c r="AG1278" i="15"/>
  <c r="AI1278" i="15"/>
  <c r="AD1279" i="15"/>
  <c r="AE1279" i="15"/>
  <c r="AF1279" i="15"/>
  <c r="AG1279" i="15"/>
  <c r="AI1279" i="15"/>
  <c r="AD1280" i="15"/>
  <c r="AE1280" i="15"/>
  <c r="AF1280" i="15"/>
  <c r="AG1280" i="15"/>
  <c r="AI1280" i="15"/>
  <c r="AD1281" i="15"/>
  <c r="AE1281" i="15"/>
  <c r="AF1281" i="15"/>
  <c r="AG1281" i="15"/>
  <c r="AI1281" i="15"/>
  <c r="AD1282" i="15"/>
  <c r="AE1282" i="15"/>
  <c r="AF1282" i="15"/>
  <c r="AG1282" i="15"/>
  <c r="AI1282" i="15"/>
  <c r="AD1283" i="15"/>
  <c r="AE1283" i="15"/>
  <c r="AF1283" i="15"/>
  <c r="AG1283" i="15"/>
  <c r="AI1283" i="15"/>
  <c r="AD1284" i="15"/>
  <c r="AE1284" i="15"/>
  <c r="AF1284" i="15"/>
  <c r="AG1284" i="15"/>
  <c r="AI1284" i="15"/>
  <c r="AD1285" i="15"/>
  <c r="AE1285" i="15"/>
  <c r="AF1285" i="15"/>
  <c r="AG1285" i="15"/>
  <c r="AI1285" i="15"/>
  <c r="AD1286" i="15"/>
  <c r="AE1286" i="15"/>
  <c r="AF1286" i="15"/>
  <c r="AG1286" i="15"/>
  <c r="AI1286" i="15"/>
  <c r="AD1287" i="15"/>
  <c r="AE1287" i="15"/>
  <c r="AF1287" i="15"/>
  <c r="AG1287" i="15"/>
  <c r="AI1287" i="15"/>
  <c r="AD1288" i="15"/>
  <c r="AE1288" i="15"/>
  <c r="AF1288" i="15"/>
  <c r="AG1288" i="15"/>
  <c r="AI1288" i="15"/>
  <c r="AD1289" i="15"/>
  <c r="AE1289" i="15"/>
  <c r="AF1289" i="15"/>
  <c r="AG1289" i="15"/>
  <c r="AI1289" i="15"/>
  <c r="AD1290" i="15"/>
  <c r="AE1290" i="15"/>
  <c r="AF1290" i="15"/>
  <c r="AG1290" i="15"/>
  <c r="AI1290" i="15"/>
  <c r="AD1291" i="15"/>
  <c r="AE1291" i="15"/>
  <c r="AF1291" i="15"/>
  <c r="AG1291" i="15"/>
  <c r="AI1291" i="15"/>
  <c r="AD1292" i="15"/>
  <c r="AE1292" i="15"/>
  <c r="AF1292" i="15"/>
  <c r="AG1292" i="15"/>
  <c r="AI1292" i="15"/>
  <c r="AD1293" i="15"/>
  <c r="AE1293" i="15"/>
  <c r="AF1293" i="15"/>
  <c r="AG1293" i="15"/>
  <c r="AI1293" i="15"/>
  <c r="AD1294" i="15"/>
  <c r="AE1294" i="15"/>
  <c r="AF1294" i="15"/>
  <c r="AG1294" i="15"/>
  <c r="AI1294" i="15"/>
  <c r="AD1295" i="15"/>
  <c r="AE1295" i="15"/>
  <c r="AF1295" i="15"/>
  <c r="AG1295" i="15"/>
  <c r="AI1295" i="15"/>
  <c r="AD1296" i="15"/>
  <c r="AE1296" i="15"/>
  <c r="AF1296" i="15"/>
  <c r="AG1296" i="15"/>
  <c r="AI1296" i="15"/>
  <c r="AD1297" i="15"/>
  <c r="AE1297" i="15"/>
  <c r="AF1297" i="15"/>
  <c r="AG1297" i="15"/>
  <c r="AI1297" i="15"/>
  <c r="AD1298" i="15"/>
  <c r="AE1298" i="15"/>
  <c r="AF1298" i="15"/>
  <c r="AG1298" i="15"/>
  <c r="AI1298" i="15"/>
  <c r="AD1299" i="15"/>
  <c r="AE1299" i="15"/>
  <c r="AF1299" i="15"/>
  <c r="AG1299" i="15"/>
  <c r="AI1299" i="15"/>
  <c r="AD1300" i="15"/>
  <c r="AE1300" i="15"/>
  <c r="AF1300" i="15"/>
  <c r="AG1300" i="15"/>
  <c r="AI1300" i="15"/>
  <c r="AD1301" i="15"/>
  <c r="AE1301" i="15"/>
  <c r="AF1301" i="15"/>
  <c r="AG1301" i="15"/>
  <c r="AI1301" i="15"/>
  <c r="AD1302" i="15"/>
  <c r="AE1302" i="15"/>
  <c r="AF1302" i="15"/>
  <c r="AG1302" i="15"/>
  <c r="AI1302" i="15"/>
  <c r="AD1303" i="15"/>
  <c r="AE1303" i="15"/>
  <c r="AF1303" i="15"/>
  <c r="AG1303" i="15"/>
  <c r="AI1303" i="15"/>
  <c r="AD1304" i="15"/>
  <c r="AE1304" i="15"/>
  <c r="AF1304" i="15"/>
  <c r="AG1304" i="15"/>
  <c r="AI1304" i="15"/>
  <c r="AD1305" i="15"/>
  <c r="AE1305" i="15"/>
  <c r="AF1305" i="15"/>
  <c r="AG1305" i="15"/>
  <c r="AI1305" i="15"/>
  <c r="AD1306" i="15"/>
  <c r="AE1306" i="15"/>
  <c r="AF1306" i="15"/>
  <c r="AG1306" i="15"/>
  <c r="AI1306" i="15"/>
  <c r="AD1307" i="15"/>
  <c r="AE1307" i="15"/>
  <c r="AF1307" i="15"/>
  <c r="AG1307" i="15"/>
  <c r="AI1307" i="15"/>
  <c r="AD1308" i="15"/>
  <c r="AE1308" i="15"/>
  <c r="AF1308" i="15"/>
  <c r="AG1308" i="15"/>
  <c r="AI1308" i="15"/>
  <c r="AD1309" i="15"/>
  <c r="AE1309" i="15"/>
  <c r="AF1309" i="15"/>
  <c r="AG1309" i="15"/>
  <c r="AI1309" i="15"/>
  <c r="AD1310" i="15"/>
  <c r="AE1310" i="15"/>
  <c r="AF1310" i="15"/>
  <c r="AG1310" i="15"/>
  <c r="AI1310" i="15"/>
  <c r="AD1311" i="15"/>
  <c r="AE1311" i="15"/>
  <c r="AF1311" i="15"/>
  <c r="AG1311" i="15"/>
  <c r="AI1311" i="15"/>
  <c r="AD1312" i="15"/>
  <c r="AE1312" i="15"/>
  <c r="AF1312" i="15"/>
  <c r="AG1312" i="15"/>
  <c r="AI1312" i="15"/>
  <c r="AD1313" i="15"/>
  <c r="AE1313" i="15"/>
  <c r="AF1313" i="15"/>
  <c r="AG1313" i="15"/>
  <c r="AI1313" i="15"/>
  <c r="AD1314" i="15"/>
  <c r="AE1314" i="15"/>
  <c r="AF1314" i="15"/>
  <c r="AG1314" i="15"/>
  <c r="AI1314" i="15"/>
  <c r="AD1315" i="15"/>
  <c r="AE1315" i="15"/>
  <c r="AF1315" i="15"/>
  <c r="AG1315" i="15"/>
  <c r="AI1315" i="15"/>
  <c r="AD1316" i="15"/>
  <c r="AE1316" i="15"/>
  <c r="AF1316" i="15"/>
  <c r="AG1316" i="15"/>
  <c r="AI1316" i="15"/>
  <c r="AD1317" i="15"/>
  <c r="AE1317" i="15"/>
  <c r="AF1317" i="15"/>
  <c r="AG1317" i="15"/>
  <c r="AI1317" i="15"/>
  <c r="AD1318" i="15"/>
  <c r="AE1318" i="15"/>
  <c r="AF1318" i="15"/>
  <c r="AG1318" i="15"/>
  <c r="AI1318" i="15"/>
  <c r="AD1319" i="15"/>
  <c r="AE1319" i="15"/>
  <c r="AF1319" i="15"/>
  <c r="AG1319" i="15"/>
  <c r="AI1319" i="15"/>
  <c r="AD1320" i="15"/>
  <c r="AE1320" i="15"/>
  <c r="AF1320" i="15"/>
  <c r="AG1320" i="15"/>
  <c r="AI1320" i="15"/>
  <c r="AD1321" i="15"/>
  <c r="AE1321" i="15"/>
  <c r="AF1321" i="15"/>
  <c r="AG1321" i="15"/>
  <c r="AI1321" i="15"/>
  <c r="AD1322" i="15"/>
  <c r="AE1322" i="15"/>
  <c r="AF1322" i="15"/>
  <c r="AG1322" i="15"/>
  <c r="AI1322" i="15"/>
  <c r="AD1323" i="15"/>
  <c r="AE1323" i="15"/>
  <c r="AF1323" i="15"/>
  <c r="AG1323" i="15"/>
  <c r="AI1323" i="15"/>
  <c r="AD1324" i="15"/>
  <c r="AE1324" i="15"/>
  <c r="AF1324" i="15"/>
  <c r="AG1324" i="15"/>
  <c r="AI1324" i="15"/>
  <c r="AD1325" i="15"/>
  <c r="AE1325" i="15"/>
  <c r="AF1325" i="15"/>
  <c r="AG1325" i="15"/>
  <c r="AI1325" i="15"/>
  <c r="AD1326" i="15"/>
  <c r="AE1326" i="15"/>
  <c r="AF1326" i="15"/>
  <c r="AG1326" i="15"/>
  <c r="AI1326" i="15"/>
  <c r="AD1327" i="15"/>
  <c r="AE1327" i="15"/>
  <c r="AF1327" i="15"/>
  <c r="AG1327" i="15"/>
  <c r="AI1327" i="15"/>
  <c r="AD1328" i="15"/>
  <c r="AE1328" i="15"/>
  <c r="AF1328" i="15"/>
  <c r="AG1328" i="15"/>
  <c r="AI1328" i="15"/>
  <c r="AD1329" i="15"/>
  <c r="AE1329" i="15"/>
  <c r="AF1329" i="15"/>
  <c r="AG1329" i="15"/>
  <c r="AI1329" i="15"/>
  <c r="AD1330" i="15"/>
  <c r="AE1330" i="15"/>
  <c r="AF1330" i="15"/>
  <c r="AG1330" i="15"/>
  <c r="AI1330" i="15"/>
  <c r="AD1331" i="15"/>
  <c r="AE1331" i="15"/>
  <c r="AF1331" i="15"/>
  <c r="AG1331" i="15"/>
  <c r="AI1331" i="15"/>
  <c r="AD1332" i="15"/>
  <c r="AE1332" i="15"/>
  <c r="AF1332" i="15"/>
  <c r="AG1332" i="15"/>
  <c r="AI1332" i="15"/>
  <c r="AD1333" i="15"/>
  <c r="AE1333" i="15"/>
  <c r="AF1333" i="15"/>
  <c r="AG1333" i="15"/>
  <c r="AI1333" i="15"/>
  <c r="AD1334" i="15"/>
  <c r="AE1334" i="15"/>
  <c r="AF1334" i="15"/>
  <c r="AG1334" i="15"/>
  <c r="AI1334" i="15"/>
  <c r="AD1335" i="15"/>
  <c r="AE1335" i="15"/>
  <c r="AF1335" i="15"/>
  <c r="AG1335" i="15"/>
  <c r="AI1335" i="15"/>
  <c r="AD1336" i="15"/>
  <c r="AE1336" i="15"/>
  <c r="AF1336" i="15"/>
  <c r="AG1336" i="15"/>
  <c r="AI1336" i="15"/>
  <c r="AD1337" i="15"/>
  <c r="AE1337" i="15"/>
  <c r="AF1337" i="15"/>
  <c r="AG1337" i="15"/>
  <c r="AI1337" i="15"/>
  <c r="AD1338" i="15"/>
  <c r="AE1338" i="15"/>
  <c r="AF1338" i="15"/>
  <c r="AG1338" i="15"/>
  <c r="AI1338" i="15"/>
  <c r="AD1339" i="15"/>
  <c r="AE1339" i="15"/>
  <c r="AF1339" i="15"/>
  <c r="AG1339" i="15"/>
  <c r="AI1339" i="15"/>
  <c r="AD1340" i="15"/>
  <c r="AE1340" i="15"/>
  <c r="AF1340" i="15"/>
  <c r="AG1340" i="15"/>
  <c r="AI1340" i="15"/>
  <c r="AD1341" i="15"/>
  <c r="AE1341" i="15"/>
  <c r="AF1341" i="15"/>
  <c r="AG1341" i="15"/>
  <c r="AI1341" i="15"/>
  <c r="AD1342" i="15"/>
  <c r="AE1342" i="15"/>
  <c r="AF1342" i="15"/>
  <c r="AG1342" i="15"/>
  <c r="AI1342" i="15"/>
  <c r="AD1343" i="15"/>
  <c r="AE1343" i="15"/>
  <c r="AF1343" i="15"/>
  <c r="AG1343" i="15"/>
  <c r="AI1343" i="15"/>
  <c r="AD1344" i="15"/>
  <c r="AE1344" i="15"/>
  <c r="AF1344" i="15"/>
  <c r="AG1344" i="15"/>
  <c r="AI1344" i="15"/>
  <c r="AD1345" i="15"/>
  <c r="AE1345" i="15"/>
  <c r="AF1345" i="15"/>
  <c r="AG1345" i="15"/>
  <c r="AI1345" i="15"/>
  <c r="AD1346" i="15"/>
  <c r="AE1346" i="15"/>
  <c r="AF1346" i="15"/>
  <c r="AG1346" i="15"/>
  <c r="AI1346" i="15"/>
  <c r="AD1347" i="15"/>
  <c r="AE1347" i="15"/>
  <c r="AF1347" i="15"/>
  <c r="AG1347" i="15"/>
  <c r="AI1347" i="15"/>
  <c r="AD1348" i="15"/>
  <c r="AE1348" i="15"/>
  <c r="AF1348" i="15"/>
  <c r="AG1348" i="15"/>
  <c r="AI1348" i="15"/>
  <c r="AD1349" i="15"/>
  <c r="AE1349" i="15"/>
  <c r="AF1349" i="15"/>
  <c r="AG1349" i="15"/>
  <c r="AI1349" i="15"/>
  <c r="AD1350" i="15"/>
  <c r="AE1350" i="15"/>
  <c r="AF1350" i="15"/>
  <c r="AG1350" i="15"/>
  <c r="AI1350" i="15"/>
  <c r="AD1351" i="15"/>
  <c r="AE1351" i="15"/>
  <c r="AF1351" i="15"/>
  <c r="AG1351" i="15"/>
  <c r="AI1351" i="15"/>
  <c r="AD1352" i="15"/>
  <c r="AE1352" i="15"/>
  <c r="AF1352" i="15"/>
  <c r="AG1352" i="15"/>
  <c r="AI1352" i="15"/>
  <c r="AD1353" i="15"/>
  <c r="AE1353" i="15"/>
  <c r="AF1353" i="15"/>
  <c r="AG1353" i="15"/>
  <c r="AI1353" i="15"/>
  <c r="AD1354" i="15"/>
  <c r="AE1354" i="15"/>
  <c r="AF1354" i="15"/>
  <c r="AG1354" i="15"/>
  <c r="AI1354" i="15"/>
  <c r="AD1355" i="15"/>
  <c r="AE1355" i="15"/>
  <c r="AF1355" i="15"/>
  <c r="AG1355" i="15"/>
  <c r="AI1355" i="15"/>
  <c r="AD1356" i="15"/>
  <c r="AE1356" i="15"/>
  <c r="AF1356" i="15"/>
  <c r="AG1356" i="15"/>
  <c r="AI1356" i="15"/>
  <c r="AD1357" i="15"/>
  <c r="AE1357" i="15"/>
  <c r="AF1357" i="15"/>
  <c r="AG1357" i="15"/>
  <c r="AI1357" i="15"/>
  <c r="O2" i="3" l="1"/>
  <c r="O8" i="3"/>
  <c r="P8" i="3" s="1"/>
  <c r="O6" i="3"/>
  <c r="P6" i="3" s="1"/>
  <c r="O15" i="3"/>
  <c r="N41" i="2"/>
  <c r="P41" i="2" s="1"/>
  <c r="N14" i="3"/>
  <c r="P14" i="3" s="1"/>
  <c r="H17" i="3"/>
  <c r="O7" i="3"/>
  <c r="P7" i="3" s="1"/>
  <c r="O12" i="3"/>
  <c r="P12" i="3" s="1"/>
  <c r="A155" i="4"/>
  <c r="A156" i="4"/>
  <c r="A157" i="4"/>
  <c r="A158" i="4"/>
  <c r="A159" i="4"/>
  <c r="A160" i="4"/>
  <c r="A161" i="4"/>
  <c r="A162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P15" i="3" l="1"/>
  <c r="N2" i="3"/>
  <c r="N13" i="3" s="1"/>
  <c r="AI661" i="15"/>
  <c r="N17" i="3" l="1"/>
  <c r="P17" i="3" s="1"/>
  <c r="K17" i="3"/>
  <c r="M17" i="3" s="1"/>
  <c r="P2" i="3"/>
  <c r="P13" i="3" s="1"/>
  <c r="J17" i="3"/>
  <c r="E17" i="3"/>
  <c r="G17" i="3" s="1"/>
  <c r="B17" i="3"/>
  <c r="D17" i="3" s="1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I6735" i="17" l="1"/>
  <c r="I6736" i="17"/>
  <c r="E6734" i="17"/>
  <c r="D6734" i="17"/>
  <c r="I6734" i="17"/>
  <c r="I6733" i="17"/>
  <c r="I6732" i="17"/>
  <c r="I6731" i="17"/>
  <c r="I6730" i="17"/>
  <c r="I6729" i="17"/>
  <c r="I6728" i="17"/>
  <c r="I6727" i="17"/>
  <c r="I6726" i="17"/>
  <c r="I6725" i="17"/>
  <c r="I6724" i="17"/>
  <c r="I6723" i="17"/>
  <c r="I6722" i="17"/>
  <c r="I6721" i="17"/>
  <c r="I6720" i="17"/>
  <c r="I6719" i="17"/>
  <c r="I6718" i="17"/>
  <c r="I6717" i="17"/>
  <c r="I6716" i="17"/>
  <c r="I6715" i="17"/>
  <c r="I6714" i="17"/>
  <c r="I6713" i="17"/>
  <c r="I6712" i="17"/>
  <c r="I6711" i="17"/>
  <c r="I6710" i="17"/>
  <c r="I6709" i="17"/>
  <c r="I6708" i="17"/>
  <c r="I6707" i="17"/>
  <c r="I6706" i="17"/>
  <c r="I6705" i="17"/>
  <c r="I6704" i="17"/>
  <c r="I6703" i="17"/>
  <c r="I6702" i="17"/>
  <c r="I6701" i="17"/>
  <c r="I6700" i="17"/>
  <c r="I6699" i="17"/>
  <c r="I6698" i="17"/>
  <c r="I6697" i="17"/>
  <c r="I6696" i="17"/>
  <c r="I6695" i="17"/>
  <c r="I6694" i="17"/>
  <c r="I6693" i="17"/>
  <c r="I6692" i="17"/>
  <c r="I6691" i="17"/>
  <c r="I6690" i="17"/>
  <c r="I6689" i="17"/>
  <c r="I6688" i="17"/>
  <c r="I6687" i="17"/>
  <c r="I6686" i="17"/>
  <c r="I6685" i="17"/>
  <c r="I6684" i="17"/>
  <c r="I6683" i="17"/>
  <c r="I6682" i="17"/>
  <c r="I6681" i="17"/>
  <c r="I6680" i="17"/>
  <c r="I6679" i="17"/>
  <c r="I6678" i="17"/>
  <c r="I6677" i="17"/>
  <c r="I6676" i="17"/>
  <c r="I6675" i="17"/>
  <c r="I6674" i="17"/>
  <c r="I6673" i="17"/>
  <c r="I6672" i="17"/>
  <c r="I6671" i="17"/>
  <c r="I6670" i="17"/>
  <c r="I6669" i="17"/>
  <c r="I6668" i="17"/>
  <c r="I6667" i="17"/>
  <c r="I6666" i="17"/>
  <c r="I6665" i="17"/>
  <c r="I6664" i="17"/>
  <c r="I6663" i="17"/>
  <c r="I6662" i="17"/>
  <c r="I6661" i="17"/>
  <c r="I6660" i="17"/>
  <c r="I6659" i="17"/>
  <c r="I6658" i="17"/>
  <c r="I6657" i="17"/>
  <c r="I6656" i="17"/>
  <c r="I6655" i="17"/>
  <c r="I6654" i="17"/>
  <c r="I6653" i="17"/>
  <c r="I6652" i="17"/>
  <c r="I6651" i="17"/>
  <c r="I6650" i="17"/>
  <c r="I6649" i="17"/>
  <c r="I6648" i="17"/>
  <c r="I6647" i="17"/>
  <c r="I6646" i="17"/>
  <c r="I6645" i="17"/>
  <c r="I6644" i="17"/>
  <c r="I6643" i="17"/>
  <c r="I6642" i="17"/>
  <c r="I6641" i="17"/>
  <c r="I6640" i="17"/>
  <c r="I6639" i="17"/>
  <c r="I6638" i="17"/>
  <c r="I6637" i="17"/>
  <c r="I6636" i="17"/>
  <c r="I6635" i="17"/>
  <c r="I6634" i="17"/>
  <c r="I6633" i="17"/>
  <c r="I6632" i="17"/>
  <c r="I6631" i="17"/>
  <c r="I6630" i="17"/>
  <c r="I6629" i="17"/>
  <c r="I6628" i="17"/>
  <c r="I6627" i="17"/>
  <c r="I6626" i="17"/>
  <c r="I6625" i="17"/>
  <c r="I6624" i="17"/>
  <c r="I6623" i="17"/>
  <c r="I6622" i="17"/>
  <c r="I6621" i="17"/>
  <c r="I6620" i="17"/>
  <c r="I6619" i="17"/>
  <c r="I6618" i="17"/>
  <c r="I6617" i="17"/>
  <c r="I6616" i="17"/>
  <c r="I6615" i="17"/>
  <c r="I6614" i="17"/>
  <c r="I6613" i="17"/>
  <c r="I6612" i="17"/>
  <c r="I6611" i="17"/>
  <c r="I6610" i="17"/>
  <c r="I6609" i="17"/>
  <c r="I6608" i="17"/>
  <c r="I6607" i="17"/>
  <c r="I6606" i="17"/>
  <c r="I6605" i="17"/>
  <c r="I6604" i="17"/>
  <c r="I6603" i="17"/>
  <c r="I6602" i="17"/>
  <c r="I6601" i="17"/>
  <c r="I6600" i="17"/>
  <c r="I6599" i="17"/>
  <c r="I6598" i="17"/>
  <c r="I6597" i="17"/>
  <c r="I6596" i="17"/>
  <c r="I6595" i="17"/>
  <c r="I6594" i="17"/>
  <c r="I6593" i="17"/>
  <c r="I6592" i="17"/>
  <c r="I6591" i="17"/>
  <c r="I6590" i="17"/>
  <c r="I6589" i="17"/>
  <c r="I6588" i="17"/>
  <c r="I6587" i="17"/>
  <c r="I6586" i="17"/>
  <c r="I6585" i="17"/>
  <c r="I6584" i="17"/>
  <c r="I6583" i="17"/>
  <c r="I6582" i="17"/>
  <c r="I6581" i="17"/>
  <c r="I6580" i="17"/>
  <c r="I6579" i="17"/>
  <c r="I6578" i="17"/>
  <c r="I6577" i="17"/>
  <c r="I6576" i="17"/>
  <c r="I6575" i="17"/>
  <c r="I6574" i="17"/>
  <c r="I6573" i="17"/>
  <c r="I6572" i="17"/>
  <c r="I6571" i="17"/>
  <c r="I6570" i="17"/>
  <c r="I6569" i="17"/>
  <c r="I6568" i="17"/>
  <c r="I6567" i="17"/>
  <c r="I6566" i="17"/>
  <c r="I6565" i="17"/>
  <c r="I6564" i="17"/>
  <c r="I6563" i="17"/>
  <c r="I6562" i="17"/>
  <c r="I6561" i="17"/>
  <c r="I6560" i="17"/>
  <c r="I6559" i="17"/>
  <c r="I6558" i="17"/>
  <c r="I6557" i="17"/>
  <c r="I6556" i="17"/>
  <c r="I6555" i="17"/>
  <c r="I6554" i="17"/>
  <c r="I6553" i="17"/>
  <c r="I6552" i="17"/>
  <c r="I6551" i="17"/>
  <c r="I6550" i="17"/>
  <c r="I6549" i="17"/>
  <c r="I6548" i="17"/>
  <c r="I6547" i="17"/>
  <c r="I6546" i="17"/>
  <c r="I6545" i="17"/>
  <c r="I6544" i="17"/>
  <c r="I6543" i="17"/>
  <c r="I6542" i="17"/>
  <c r="I6541" i="17"/>
  <c r="I6540" i="17"/>
  <c r="I6539" i="17"/>
  <c r="I6538" i="17"/>
  <c r="I6537" i="17"/>
  <c r="I6536" i="17"/>
  <c r="I6535" i="17"/>
  <c r="I6534" i="17"/>
  <c r="I6533" i="17"/>
  <c r="I6532" i="17"/>
  <c r="I6531" i="17"/>
  <c r="I6530" i="17"/>
  <c r="I6529" i="17"/>
  <c r="I6528" i="17"/>
  <c r="I6527" i="17"/>
  <c r="I6526" i="17"/>
  <c r="I6525" i="17"/>
  <c r="I6524" i="17"/>
  <c r="I6523" i="17"/>
  <c r="I6522" i="17"/>
  <c r="I6521" i="17"/>
  <c r="I6520" i="17"/>
  <c r="I6519" i="17"/>
  <c r="I6518" i="17"/>
  <c r="I6517" i="17"/>
  <c r="I6516" i="17"/>
  <c r="I6515" i="17"/>
  <c r="I6514" i="17"/>
  <c r="I6513" i="17"/>
  <c r="I6512" i="17"/>
  <c r="I6511" i="17"/>
  <c r="I6510" i="17"/>
  <c r="I6509" i="17"/>
  <c r="I6508" i="17"/>
  <c r="I6507" i="17"/>
  <c r="I6506" i="17"/>
  <c r="I6505" i="17"/>
  <c r="I6504" i="17"/>
  <c r="I6503" i="17"/>
  <c r="I6502" i="17"/>
  <c r="I6501" i="17"/>
  <c r="I6500" i="17"/>
  <c r="I6499" i="17"/>
  <c r="I6498" i="17"/>
  <c r="I6497" i="17"/>
  <c r="I6496" i="17"/>
  <c r="I6495" i="17"/>
  <c r="I6494" i="17"/>
  <c r="I6493" i="17"/>
  <c r="I6492" i="17"/>
  <c r="I6491" i="17"/>
  <c r="I6490" i="17"/>
  <c r="I6489" i="17"/>
  <c r="I6488" i="17"/>
  <c r="I6487" i="17"/>
  <c r="I6486" i="17"/>
  <c r="I6485" i="17"/>
  <c r="I6484" i="17"/>
  <c r="I6483" i="17"/>
  <c r="I6482" i="17"/>
  <c r="I6481" i="17"/>
  <c r="I6480" i="17"/>
  <c r="I6479" i="17"/>
  <c r="I6478" i="17"/>
  <c r="I6477" i="17"/>
  <c r="I6476" i="17"/>
  <c r="I6475" i="17"/>
  <c r="I6474" i="17"/>
  <c r="I6473" i="17"/>
  <c r="I6472" i="17"/>
  <c r="I6471" i="17"/>
  <c r="I6470" i="17"/>
  <c r="I6469" i="17"/>
  <c r="I6468" i="17"/>
  <c r="I6467" i="17"/>
  <c r="I6466" i="17"/>
  <c r="I6465" i="17"/>
  <c r="I6464" i="17"/>
  <c r="I6463" i="17"/>
  <c r="I6462" i="17"/>
  <c r="I6461" i="17"/>
  <c r="I6460" i="17"/>
  <c r="I6459" i="17"/>
  <c r="I6458" i="17"/>
  <c r="I6457" i="17"/>
  <c r="I6456" i="17"/>
  <c r="I6455" i="17"/>
  <c r="I6454" i="17"/>
  <c r="I6453" i="17"/>
  <c r="I6452" i="17"/>
  <c r="I6451" i="17"/>
  <c r="I6450" i="17"/>
  <c r="I6449" i="17"/>
  <c r="I6448" i="17"/>
  <c r="I6447" i="17"/>
  <c r="I6446" i="17"/>
  <c r="I6445" i="17"/>
  <c r="I6444" i="17"/>
  <c r="I6443" i="17"/>
  <c r="I6442" i="17"/>
  <c r="I6441" i="17"/>
  <c r="I6440" i="17"/>
  <c r="I6439" i="17"/>
  <c r="I6438" i="17"/>
  <c r="I6437" i="17"/>
  <c r="I6436" i="17"/>
  <c r="I6435" i="17"/>
  <c r="I6434" i="17"/>
  <c r="I6433" i="17"/>
  <c r="I6432" i="17"/>
  <c r="I6431" i="17"/>
  <c r="I6430" i="17"/>
  <c r="I6429" i="17"/>
  <c r="I6428" i="17"/>
  <c r="I6427" i="17"/>
  <c r="I6426" i="17"/>
  <c r="I6425" i="17"/>
  <c r="I6424" i="17"/>
  <c r="I6423" i="17"/>
  <c r="I6422" i="17"/>
  <c r="I6421" i="17"/>
  <c r="I6420" i="17"/>
  <c r="I6419" i="17"/>
  <c r="I6418" i="17"/>
  <c r="I6417" i="17"/>
  <c r="I6416" i="17"/>
  <c r="I6415" i="17"/>
  <c r="I6414" i="17"/>
  <c r="I6413" i="17"/>
  <c r="I6412" i="17"/>
  <c r="I6411" i="17"/>
  <c r="I6410" i="17"/>
  <c r="I6409" i="17"/>
  <c r="I6408" i="17"/>
  <c r="I6407" i="17"/>
  <c r="I6406" i="17"/>
  <c r="I6405" i="17"/>
  <c r="I6404" i="17"/>
  <c r="I6403" i="17"/>
  <c r="I6402" i="17"/>
  <c r="I6401" i="17"/>
  <c r="I6400" i="17"/>
  <c r="I6399" i="17"/>
  <c r="I6398" i="17"/>
  <c r="I6397" i="17"/>
  <c r="I6396" i="17"/>
  <c r="I6395" i="17"/>
  <c r="I6394" i="17"/>
  <c r="I6393" i="17"/>
  <c r="I6392" i="17"/>
  <c r="I6391" i="17"/>
  <c r="I6390" i="17"/>
  <c r="I6389" i="17"/>
  <c r="I6388" i="17"/>
  <c r="I6387" i="17"/>
  <c r="I6386" i="17"/>
  <c r="I6385" i="17"/>
  <c r="I6384" i="17"/>
  <c r="I6383" i="17"/>
  <c r="I6382" i="17"/>
  <c r="I6381" i="17"/>
  <c r="I6380" i="17"/>
  <c r="I6379" i="17"/>
  <c r="I6378" i="17"/>
  <c r="I6377" i="17"/>
  <c r="I6376" i="17"/>
  <c r="I6375" i="17"/>
  <c r="I6374" i="17"/>
  <c r="I6373" i="17"/>
  <c r="I6372" i="17"/>
  <c r="I6371" i="17"/>
  <c r="I6370" i="17"/>
  <c r="I6369" i="17"/>
  <c r="I6368" i="17"/>
  <c r="I6367" i="17"/>
  <c r="I6366" i="17"/>
  <c r="I6365" i="17"/>
  <c r="I6364" i="17"/>
  <c r="I6363" i="17"/>
  <c r="I6362" i="17"/>
  <c r="I6361" i="17"/>
  <c r="I6360" i="17"/>
  <c r="I6359" i="17"/>
  <c r="I6358" i="17"/>
  <c r="I6357" i="17"/>
  <c r="I6356" i="17"/>
  <c r="I6355" i="17"/>
  <c r="I6354" i="17"/>
  <c r="I6353" i="17"/>
  <c r="I6352" i="17"/>
  <c r="I6351" i="17"/>
  <c r="I6350" i="17"/>
  <c r="I6349" i="17"/>
  <c r="I6348" i="17"/>
  <c r="I6347" i="17"/>
  <c r="I6346" i="17"/>
  <c r="I6345" i="17"/>
  <c r="I6344" i="17"/>
  <c r="I6343" i="17"/>
  <c r="I6342" i="17"/>
  <c r="I6341" i="17"/>
  <c r="I6340" i="17"/>
  <c r="I6339" i="17"/>
  <c r="I6338" i="17"/>
  <c r="I6337" i="17"/>
  <c r="I6336" i="17"/>
  <c r="I6335" i="17"/>
  <c r="I6334" i="17"/>
  <c r="I6333" i="17"/>
  <c r="I6332" i="17"/>
  <c r="I6331" i="17"/>
  <c r="I6330" i="17"/>
  <c r="I6329" i="17"/>
  <c r="I6328" i="17"/>
  <c r="I6327" i="17"/>
  <c r="I6326" i="17"/>
  <c r="I6325" i="17"/>
  <c r="I6324" i="17"/>
  <c r="I6323" i="17"/>
  <c r="I6322" i="17"/>
  <c r="I6321" i="17"/>
  <c r="I6320" i="17"/>
  <c r="I6319" i="17"/>
  <c r="I6318" i="17"/>
  <c r="I6317" i="17"/>
  <c r="I6316" i="17"/>
  <c r="I6315" i="17"/>
  <c r="I6314" i="17"/>
  <c r="I6313" i="17"/>
  <c r="I6312" i="17"/>
  <c r="I6311" i="17"/>
  <c r="I6310" i="17"/>
  <c r="I6309" i="17"/>
  <c r="I6308" i="17"/>
  <c r="I6307" i="17"/>
  <c r="I6306" i="17"/>
  <c r="I6305" i="17"/>
  <c r="I6304" i="17"/>
  <c r="I6303" i="17"/>
  <c r="I6302" i="17"/>
  <c r="I6301" i="17"/>
  <c r="I6300" i="17"/>
  <c r="I6299" i="17"/>
  <c r="I6298" i="17"/>
  <c r="I6297" i="17"/>
  <c r="I6296" i="17"/>
  <c r="I6295" i="17"/>
  <c r="I6294" i="17"/>
  <c r="I6293" i="17"/>
  <c r="I6292" i="17"/>
  <c r="I6291" i="17"/>
  <c r="I6290" i="17"/>
  <c r="I6289" i="17"/>
  <c r="I6288" i="17"/>
  <c r="I6287" i="17"/>
  <c r="I6286" i="17"/>
  <c r="I6285" i="17"/>
  <c r="I6284" i="17"/>
  <c r="I6283" i="17"/>
  <c r="I6282" i="17"/>
  <c r="I6281" i="17"/>
  <c r="I6280" i="17"/>
  <c r="I6279" i="17"/>
  <c r="I6278" i="17"/>
  <c r="I6277" i="17"/>
  <c r="I6276" i="17"/>
  <c r="I6275" i="17"/>
  <c r="I6274" i="17"/>
  <c r="I6273" i="17"/>
  <c r="I6272" i="17"/>
  <c r="I6271" i="17"/>
  <c r="I6270" i="17"/>
  <c r="I6269" i="17"/>
  <c r="I6268" i="17"/>
  <c r="I6267" i="17"/>
  <c r="I6266" i="17"/>
  <c r="I6265" i="17"/>
  <c r="I6264" i="17"/>
  <c r="I6263" i="17"/>
  <c r="I6262" i="17"/>
  <c r="I6261" i="17"/>
  <c r="I6260" i="17"/>
  <c r="I6259" i="17"/>
  <c r="I6258" i="17"/>
  <c r="I6257" i="17"/>
  <c r="I6256" i="17"/>
  <c r="I6255" i="17"/>
  <c r="I6254" i="17"/>
  <c r="I6253" i="17"/>
  <c r="I6252" i="17"/>
  <c r="I6251" i="17"/>
  <c r="I6250" i="17"/>
  <c r="I6249" i="17"/>
  <c r="I6248" i="17"/>
  <c r="I6247" i="17"/>
  <c r="I6246" i="17"/>
  <c r="I6245" i="17"/>
  <c r="I6244" i="17"/>
  <c r="I6243" i="17"/>
  <c r="I6242" i="17"/>
  <c r="I6241" i="17"/>
  <c r="I6240" i="17"/>
  <c r="I6239" i="17"/>
  <c r="I6238" i="17"/>
  <c r="I6237" i="17"/>
  <c r="I6236" i="17"/>
  <c r="I6235" i="17"/>
  <c r="I6234" i="17"/>
  <c r="I6233" i="17"/>
  <c r="I6232" i="17"/>
  <c r="I6231" i="17"/>
  <c r="I6230" i="17"/>
  <c r="I6229" i="17"/>
  <c r="I6228" i="17"/>
  <c r="I6227" i="17"/>
  <c r="I6226" i="17"/>
  <c r="I6225" i="17"/>
  <c r="I6224" i="17"/>
  <c r="I6223" i="17"/>
  <c r="I6222" i="17"/>
  <c r="I6221" i="17"/>
  <c r="I6220" i="17"/>
  <c r="I6219" i="17"/>
  <c r="I6218" i="17"/>
  <c r="I6217" i="17"/>
  <c r="I6216" i="17"/>
  <c r="I6215" i="17"/>
  <c r="I6214" i="17"/>
  <c r="I6213" i="17"/>
  <c r="I6212" i="17"/>
  <c r="I6211" i="17"/>
  <c r="I6210" i="17"/>
  <c r="I6209" i="17"/>
  <c r="I6208" i="17"/>
  <c r="I6207" i="17"/>
  <c r="I6206" i="17"/>
  <c r="I6205" i="17"/>
  <c r="I6204" i="17"/>
  <c r="I6203" i="17"/>
  <c r="I6202" i="17"/>
  <c r="I6201" i="17"/>
  <c r="I6200" i="17"/>
  <c r="I6199" i="17"/>
  <c r="I6198" i="17"/>
  <c r="I6197" i="17"/>
  <c r="I6196" i="17"/>
  <c r="I6195" i="17"/>
  <c r="I6194" i="17"/>
  <c r="I6193" i="17"/>
  <c r="I6192" i="17"/>
  <c r="I6191" i="17"/>
  <c r="I6190" i="17"/>
  <c r="I6189" i="17"/>
  <c r="I6188" i="17"/>
  <c r="I6187" i="17"/>
  <c r="I6186" i="17"/>
  <c r="I6185" i="17"/>
  <c r="I6184" i="17"/>
  <c r="I6183" i="17"/>
  <c r="I6182" i="17"/>
  <c r="I6181" i="17"/>
  <c r="I6180" i="17"/>
  <c r="I6179" i="17"/>
  <c r="I6178" i="17"/>
  <c r="I6177" i="17"/>
  <c r="I6176" i="17"/>
  <c r="I6175" i="17"/>
  <c r="I6174" i="17"/>
  <c r="I6173" i="17"/>
  <c r="I6172" i="17"/>
  <c r="I6171" i="17"/>
  <c r="I6170" i="17"/>
  <c r="I6169" i="17"/>
  <c r="I6168" i="17"/>
  <c r="I6167" i="17"/>
  <c r="I6166" i="17"/>
  <c r="I6165" i="17"/>
  <c r="I6164" i="17"/>
  <c r="I6163" i="17"/>
  <c r="I6162" i="17"/>
  <c r="I6161" i="17"/>
  <c r="I6160" i="17"/>
  <c r="I6159" i="17"/>
  <c r="I6158" i="17"/>
  <c r="I6157" i="17"/>
  <c r="I6156" i="17"/>
  <c r="I6155" i="17"/>
  <c r="I6154" i="17"/>
  <c r="I6153" i="17"/>
  <c r="I6152" i="17"/>
  <c r="I6151" i="17"/>
  <c r="I6150" i="17"/>
  <c r="I6149" i="17"/>
  <c r="I6148" i="17"/>
  <c r="I6147" i="17"/>
  <c r="I6146" i="17"/>
  <c r="I6145" i="17"/>
  <c r="I6144" i="17"/>
  <c r="I6143" i="17"/>
  <c r="I6142" i="17"/>
  <c r="I6141" i="17"/>
  <c r="I6140" i="17"/>
  <c r="I6139" i="17"/>
  <c r="I6138" i="17"/>
  <c r="I6137" i="17"/>
  <c r="I6136" i="17"/>
  <c r="I6135" i="17"/>
  <c r="I6134" i="17"/>
  <c r="I6133" i="17"/>
  <c r="I6132" i="17"/>
  <c r="I6131" i="17"/>
  <c r="I6130" i="17"/>
  <c r="I6129" i="17"/>
  <c r="I6128" i="17"/>
  <c r="I6127" i="17"/>
  <c r="I6126" i="17"/>
  <c r="I6125" i="17"/>
  <c r="I6124" i="17"/>
  <c r="I6123" i="17"/>
  <c r="I6122" i="17"/>
  <c r="I6121" i="17"/>
  <c r="I6120" i="17"/>
  <c r="I6119" i="17"/>
  <c r="I6118" i="17"/>
  <c r="I6117" i="17"/>
  <c r="I6116" i="17"/>
  <c r="I6115" i="17"/>
  <c r="I6114" i="17"/>
  <c r="I6113" i="17"/>
  <c r="I6112" i="17"/>
  <c r="I6111" i="17"/>
  <c r="I6110" i="17"/>
  <c r="I6109" i="17"/>
  <c r="I6108" i="17"/>
  <c r="I6107" i="17"/>
  <c r="I6106" i="17"/>
  <c r="I6105" i="17"/>
  <c r="I6104" i="17"/>
  <c r="I6103" i="17"/>
  <c r="I6102" i="17"/>
  <c r="I6101" i="17"/>
  <c r="I6100" i="17"/>
  <c r="I6099" i="17"/>
  <c r="I6098" i="17"/>
  <c r="I6097" i="17"/>
  <c r="I6096" i="17"/>
  <c r="I6095" i="17"/>
  <c r="I6094" i="17"/>
  <c r="I6093" i="17"/>
  <c r="I6092" i="17"/>
  <c r="I6091" i="17"/>
  <c r="I6090" i="17"/>
  <c r="I6089" i="17"/>
  <c r="I6088" i="17"/>
  <c r="I6087" i="17"/>
  <c r="I6086" i="17"/>
  <c r="I6085" i="17"/>
  <c r="I6084" i="17"/>
  <c r="I6083" i="17"/>
  <c r="I6082" i="17"/>
  <c r="I6081" i="17"/>
  <c r="I6080" i="17"/>
  <c r="I6079" i="17"/>
  <c r="I6078" i="17"/>
  <c r="I6077" i="17"/>
  <c r="I6076" i="17"/>
  <c r="I6075" i="17"/>
  <c r="I6074" i="17"/>
  <c r="I6073" i="17"/>
  <c r="I6072" i="17"/>
  <c r="I6071" i="17"/>
  <c r="I6070" i="17"/>
  <c r="I6069" i="17"/>
  <c r="I6068" i="17"/>
  <c r="I6067" i="17"/>
  <c r="I6066" i="17"/>
  <c r="I6065" i="17"/>
  <c r="I6064" i="17"/>
  <c r="I6063" i="17"/>
  <c r="I6062" i="17"/>
  <c r="I6061" i="17"/>
  <c r="I6060" i="17"/>
  <c r="I6059" i="17"/>
  <c r="I6058" i="17"/>
  <c r="I6057" i="17"/>
  <c r="I6056" i="17"/>
  <c r="I6055" i="17"/>
  <c r="I6054" i="17"/>
  <c r="I6053" i="17"/>
  <c r="I6052" i="17"/>
  <c r="I6051" i="17"/>
  <c r="I6050" i="17"/>
  <c r="I6049" i="17"/>
  <c r="I6048" i="17"/>
  <c r="I6047" i="17"/>
  <c r="I6046" i="17"/>
  <c r="I6045" i="17"/>
  <c r="I6044" i="17"/>
  <c r="I6043" i="17"/>
  <c r="I6042" i="17"/>
  <c r="I6041" i="17"/>
  <c r="I6040" i="17"/>
  <c r="I6039" i="17"/>
  <c r="I6038" i="17"/>
  <c r="I6037" i="17"/>
  <c r="I6036" i="17"/>
  <c r="I6035" i="17"/>
  <c r="I6034" i="17"/>
  <c r="I6033" i="17"/>
  <c r="I6032" i="17"/>
  <c r="I6031" i="17"/>
  <c r="I6030" i="17"/>
  <c r="I6029" i="17"/>
  <c r="I6028" i="17"/>
  <c r="I6027" i="17"/>
  <c r="I6026" i="17"/>
  <c r="I6025" i="17"/>
  <c r="I6024" i="17"/>
  <c r="I6023" i="17"/>
  <c r="I6022" i="17"/>
  <c r="I6021" i="17"/>
  <c r="I6020" i="17"/>
  <c r="I6019" i="17"/>
  <c r="I6018" i="17"/>
  <c r="I6017" i="17"/>
  <c r="I6016" i="17"/>
  <c r="I6015" i="17"/>
  <c r="I6014" i="17"/>
  <c r="I6013" i="17"/>
  <c r="I6012" i="17"/>
  <c r="I6011" i="17"/>
  <c r="I6010" i="17"/>
  <c r="I6009" i="17"/>
  <c r="I6008" i="17"/>
  <c r="I6007" i="17"/>
  <c r="I6006" i="17"/>
  <c r="I6005" i="17"/>
  <c r="I6004" i="17"/>
  <c r="I6003" i="17"/>
  <c r="I6002" i="17"/>
  <c r="I6001" i="17"/>
  <c r="I6000" i="17"/>
  <c r="I5999" i="17"/>
  <c r="I5998" i="17"/>
  <c r="I5997" i="17"/>
  <c r="I5996" i="17"/>
  <c r="I5995" i="17"/>
  <c r="I5994" i="17"/>
  <c r="I5993" i="17"/>
  <c r="I5992" i="17"/>
  <c r="I5991" i="17"/>
  <c r="I5990" i="17"/>
  <c r="I5989" i="17"/>
  <c r="I5988" i="17"/>
  <c r="I5987" i="17"/>
  <c r="I5986" i="17"/>
  <c r="I5985" i="17"/>
  <c r="I5984" i="17"/>
  <c r="I5983" i="17"/>
  <c r="I5982" i="17"/>
  <c r="I5981" i="17"/>
  <c r="I5980" i="17"/>
  <c r="I5979" i="17"/>
  <c r="I5978" i="17"/>
  <c r="I5977" i="17"/>
  <c r="I5976" i="17"/>
  <c r="I5975" i="17"/>
  <c r="I5974" i="17"/>
  <c r="I5973" i="17"/>
  <c r="I5972" i="17"/>
  <c r="I5971" i="17"/>
  <c r="I5970" i="17"/>
  <c r="I5969" i="17"/>
  <c r="I5968" i="17"/>
  <c r="I5967" i="17"/>
  <c r="I5966" i="17"/>
  <c r="I5965" i="17"/>
  <c r="I5964" i="17"/>
  <c r="I5963" i="17"/>
  <c r="I5962" i="17"/>
  <c r="I5961" i="17"/>
  <c r="I5960" i="17"/>
  <c r="I5959" i="17"/>
  <c r="I5958" i="17"/>
  <c r="I5957" i="17"/>
  <c r="I5956" i="17"/>
  <c r="I5955" i="17"/>
  <c r="I5954" i="17"/>
  <c r="I5953" i="17"/>
  <c r="I5952" i="17"/>
  <c r="I5951" i="17"/>
  <c r="I5950" i="17"/>
  <c r="I5949" i="17"/>
  <c r="I5948" i="17"/>
  <c r="I5947" i="17"/>
  <c r="I5946" i="17"/>
  <c r="I5945" i="17"/>
  <c r="I5944" i="17"/>
  <c r="I5943" i="17"/>
  <c r="I5942" i="17"/>
  <c r="I5941" i="17"/>
  <c r="I5940" i="17"/>
  <c r="I5939" i="17"/>
  <c r="I5938" i="17"/>
  <c r="I5937" i="17"/>
  <c r="I5936" i="17"/>
  <c r="I5935" i="17"/>
  <c r="I5934" i="17"/>
  <c r="I5933" i="17"/>
  <c r="I5932" i="17"/>
  <c r="I5931" i="17"/>
  <c r="I5930" i="17"/>
  <c r="I5929" i="17"/>
  <c r="I5928" i="17"/>
  <c r="I5927" i="17"/>
  <c r="I5926" i="17"/>
  <c r="I5925" i="17"/>
  <c r="I5924" i="17"/>
  <c r="I5923" i="17"/>
  <c r="I5922" i="17"/>
  <c r="I5921" i="17"/>
  <c r="I5920" i="17"/>
  <c r="I5919" i="17"/>
  <c r="I5918" i="17"/>
  <c r="I5917" i="17"/>
  <c r="I5916" i="17"/>
  <c r="I5915" i="17"/>
  <c r="I5914" i="17"/>
  <c r="I5913" i="17"/>
  <c r="I5912" i="17"/>
  <c r="I5911" i="17"/>
  <c r="I5910" i="17"/>
  <c r="I5909" i="17"/>
  <c r="I5908" i="17"/>
  <c r="I5907" i="17"/>
  <c r="I5906" i="17"/>
  <c r="I5905" i="17"/>
  <c r="I5904" i="17"/>
  <c r="I5903" i="17"/>
  <c r="I5902" i="17"/>
  <c r="I5901" i="17"/>
  <c r="I5900" i="17"/>
  <c r="I5899" i="17"/>
  <c r="I5898" i="17"/>
  <c r="I5897" i="17"/>
  <c r="I5896" i="17"/>
  <c r="I5895" i="17"/>
  <c r="I5894" i="17"/>
  <c r="I5893" i="17"/>
  <c r="I5892" i="17"/>
  <c r="I5891" i="17"/>
  <c r="I5890" i="17"/>
  <c r="I5889" i="17"/>
  <c r="I5888" i="17"/>
  <c r="I5887" i="17"/>
  <c r="I5886" i="17"/>
  <c r="I5885" i="17"/>
  <c r="I5884" i="17"/>
  <c r="I5883" i="17"/>
  <c r="I5882" i="17"/>
  <c r="I5881" i="17"/>
  <c r="I5880" i="17"/>
  <c r="I5879" i="17"/>
  <c r="I5878" i="17"/>
  <c r="I5877" i="17"/>
  <c r="I5876" i="17"/>
  <c r="I5875" i="17"/>
  <c r="I5874" i="17"/>
  <c r="I5873" i="17"/>
  <c r="I5872" i="17"/>
  <c r="I5871" i="17"/>
  <c r="I5870" i="17"/>
  <c r="I5869" i="17"/>
  <c r="I5868" i="17"/>
  <c r="I5867" i="17"/>
  <c r="I5866" i="17"/>
  <c r="I5865" i="17"/>
  <c r="I5864" i="17"/>
  <c r="I5863" i="17"/>
  <c r="I5862" i="17"/>
  <c r="I5861" i="17"/>
  <c r="I5860" i="17"/>
  <c r="I5859" i="17"/>
  <c r="I5858" i="17"/>
  <c r="I5857" i="17"/>
  <c r="I5856" i="17"/>
  <c r="I5855" i="17"/>
  <c r="I5854" i="17"/>
  <c r="I5853" i="17"/>
  <c r="I5852" i="17"/>
  <c r="I5851" i="17"/>
  <c r="I5850" i="17"/>
  <c r="I5849" i="17"/>
  <c r="I5848" i="17"/>
  <c r="I5847" i="17"/>
  <c r="I5846" i="17"/>
  <c r="I5845" i="17"/>
  <c r="I5844" i="17"/>
  <c r="I5843" i="17"/>
  <c r="I5842" i="17"/>
  <c r="I5841" i="17"/>
  <c r="I5840" i="17"/>
  <c r="I5839" i="17"/>
  <c r="I5838" i="17"/>
  <c r="I5837" i="17"/>
  <c r="I5836" i="17"/>
  <c r="I5835" i="17"/>
  <c r="I5834" i="17"/>
  <c r="I5833" i="17"/>
  <c r="I5832" i="17"/>
  <c r="I5831" i="17"/>
  <c r="I5830" i="17"/>
  <c r="I5829" i="17"/>
  <c r="I5828" i="17"/>
  <c r="I5827" i="17"/>
  <c r="I5826" i="17"/>
  <c r="I5825" i="17"/>
  <c r="I5824" i="17"/>
  <c r="I5823" i="17"/>
  <c r="I5822" i="17"/>
  <c r="I5821" i="17"/>
  <c r="I5820" i="17"/>
  <c r="I5819" i="17"/>
  <c r="I5818" i="17"/>
  <c r="I5817" i="17"/>
  <c r="I5816" i="17"/>
  <c r="I5815" i="17"/>
  <c r="I5814" i="17"/>
  <c r="I5813" i="17"/>
  <c r="I5812" i="17"/>
  <c r="I5811" i="17"/>
  <c r="I5810" i="17"/>
  <c r="I5809" i="17"/>
  <c r="I5808" i="17"/>
  <c r="I5807" i="17"/>
  <c r="I5806" i="17"/>
  <c r="I5805" i="17"/>
  <c r="I5804" i="17"/>
  <c r="I5803" i="17"/>
  <c r="I5802" i="17"/>
  <c r="I5801" i="17"/>
  <c r="I5800" i="17"/>
  <c r="I5799" i="17"/>
  <c r="I5798" i="17"/>
  <c r="I5797" i="17"/>
  <c r="I5796" i="17"/>
  <c r="I5795" i="17"/>
  <c r="I5794" i="17"/>
  <c r="I5793" i="17"/>
  <c r="I5792" i="17"/>
  <c r="I5791" i="17"/>
  <c r="I5790" i="17"/>
  <c r="I5789" i="17"/>
  <c r="I5788" i="17"/>
  <c r="I5787" i="17"/>
  <c r="I5786" i="17"/>
  <c r="I5785" i="17"/>
  <c r="I5784" i="17"/>
  <c r="I5783" i="17"/>
  <c r="I5782" i="17"/>
  <c r="I5781" i="17"/>
  <c r="I5780" i="17"/>
  <c r="I5779" i="17"/>
  <c r="I5778" i="17"/>
  <c r="I5777" i="17"/>
  <c r="I5776" i="17"/>
  <c r="I5775" i="17"/>
  <c r="I5774" i="17"/>
  <c r="I5773" i="17"/>
  <c r="I5772" i="17"/>
  <c r="I5771" i="17"/>
  <c r="I5770" i="17"/>
  <c r="I5769" i="17"/>
  <c r="I5768" i="17"/>
  <c r="I5767" i="17"/>
  <c r="I5766" i="17"/>
  <c r="I5765" i="17"/>
  <c r="I5764" i="17"/>
  <c r="I5763" i="17"/>
  <c r="I5762" i="17"/>
  <c r="I5761" i="17"/>
  <c r="I5760" i="17"/>
  <c r="I5759" i="17"/>
  <c r="I5758" i="17"/>
  <c r="I5757" i="17"/>
  <c r="I5756" i="17"/>
  <c r="I5755" i="17"/>
  <c r="I5754" i="17"/>
  <c r="I5753" i="17"/>
  <c r="I5752" i="17"/>
  <c r="I5751" i="17"/>
  <c r="I5750" i="17"/>
  <c r="I5749" i="17"/>
  <c r="I5748" i="17"/>
  <c r="I5747" i="17"/>
  <c r="I5746" i="17"/>
  <c r="I5745" i="17"/>
  <c r="I5744" i="17"/>
  <c r="I5743" i="17"/>
  <c r="I5742" i="17"/>
  <c r="I5741" i="17"/>
  <c r="I5740" i="17"/>
  <c r="I5739" i="17"/>
  <c r="I5738" i="17"/>
  <c r="I5737" i="17"/>
  <c r="I5736" i="17"/>
  <c r="I5735" i="17"/>
  <c r="I5734" i="17"/>
  <c r="I5733" i="17"/>
  <c r="I5732" i="17"/>
  <c r="I5731" i="17"/>
  <c r="I5730" i="17"/>
  <c r="I5729" i="17"/>
  <c r="I5728" i="17"/>
  <c r="I5727" i="17"/>
  <c r="I5726" i="17"/>
  <c r="I5725" i="17"/>
  <c r="I5724" i="17"/>
  <c r="I5723" i="17"/>
  <c r="I5722" i="17"/>
  <c r="I5721" i="17"/>
  <c r="I5720" i="17"/>
  <c r="I5719" i="17"/>
  <c r="I5718" i="17"/>
  <c r="I5717" i="17"/>
  <c r="I5716" i="17"/>
  <c r="I5715" i="17"/>
  <c r="I5714" i="17"/>
  <c r="I5713" i="17"/>
  <c r="I5712" i="17"/>
  <c r="I5711" i="17"/>
  <c r="I5710" i="17"/>
  <c r="I5709" i="17"/>
  <c r="I5708" i="17"/>
  <c r="I5707" i="17"/>
  <c r="I5706" i="17"/>
  <c r="I5705" i="17"/>
  <c r="I5704" i="17"/>
  <c r="I5703" i="17"/>
  <c r="I5702" i="17"/>
  <c r="I5701" i="17"/>
  <c r="I5700" i="17"/>
  <c r="I5699" i="17"/>
  <c r="I5698" i="17"/>
  <c r="I5697" i="17"/>
  <c r="I5696" i="17"/>
  <c r="I5695" i="17"/>
  <c r="I5694" i="17"/>
  <c r="I5693" i="17"/>
  <c r="I5692" i="17"/>
  <c r="I5691" i="17"/>
  <c r="I5690" i="17"/>
  <c r="I5689" i="17"/>
  <c r="I5688" i="17"/>
  <c r="I5687" i="17"/>
  <c r="I5686" i="17"/>
  <c r="I5685" i="17"/>
  <c r="I5684" i="17"/>
  <c r="I5683" i="17"/>
  <c r="I5682" i="17"/>
  <c r="I5681" i="17"/>
  <c r="I5680" i="17"/>
  <c r="I5679" i="17"/>
  <c r="I5678" i="17"/>
  <c r="I5677" i="17"/>
  <c r="I5676" i="17"/>
  <c r="I5675" i="17"/>
  <c r="I5674" i="17"/>
  <c r="I5673" i="17"/>
  <c r="I5672" i="17"/>
  <c r="I5671" i="17"/>
  <c r="I5670" i="17"/>
  <c r="I5669" i="17"/>
  <c r="I5668" i="17"/>
  <c r="I5667" i="17"/>
  <c r="I5666" i="17"/>
  <c r="I5665" i="17"/>
  <c r="I5664" i="17"/>
  <c r="I5663" i="17"/>
  <c r="I5662" i="17"/>
  <c r="I5661" i="17"/>
  <c r="I5660" i="17"/>
  <c r="I5659" i="17"/>
  <c r="I5658" i="17"/>
  <c r="I5657" i="17"/>
  <c r="I5656" i="17"/>
  <c r="I5655" i="17"/>
  <c r="I5654" i="17"/>
  <c r="I5653" i="17"/>
  <c r="I5652" i="17"/>
  <c r="I5651" i="17"/>
  <c r="I5650" i="17"/>
  <c r="I5649" i="17"/>
  <c r="I5648" i="17"/>
  <c r="I5647" i="17"/>
  <c r="I5646" i="17"/>
  <c r="I5645" i="17"/>
  <c r="I5644" i="17"/>
  <c r="I5643" i="17"/>
  <c r="I5642" i="17"/>
  <c r="I5641" i="17"/>
  <c r="I5640" i="17"/>
  <c r="I5639" i="17"/>
  <c r="I5638" i="17"/>
  <c r="I5637" i="17"/>
  <c r="I5636" i="17"/>
  <c r="I5635" i="17"/>
  <c r="I5634" i="17"/>
  <c r="I5633" i="17"/>
  <c r="I5632" i="17"/>
  <c r="I5631" i="17"/>
  <c r="I5630" i="17"/>
  <c r="I5629" i="17"/>
  <c r="I5628" i="17"/>
  <c r="I5627" i="17"/>
  <c r="I5626" i="17"/>
  <c r="I5625" i="17"/>
  <c r="I5624" i="17"/>
  <c r="I5623" i="17"/>
  <c r="I5622" i="17"/>
  <c r="I5621" i="17"/>
  <c r="I5620" i="17"/>
  <c r="I5619" i="17"/>
  <c r="I5618" i="17"/>
  <c r="I5617" i="17"/>
  <c r="I5616" i="17"/>
  <c r="I5615" i="17"/>
  <c r="I5614" i="17"/>
  <c r="I5613" i="17"/>
  <c r="I5612" i="17"/>
  <c r="I5611" i="17"/>
  <c r="I5610" i="17"/>
  <c r="I5609" i="17"/>
  <c r="I5608" i="17"/>
  <c r="I5607" i="17"/>
  <c r="I5606" i="17"/>
  <c r="I5605" i="17"/>
  <c r="I5604" i="17"/>
  <c r="I5603" i="17"/>
  <c r="I5602" i="17"/>
  <c r="I5601" i="17"/>
  <c r="I5600" i="17"/>
  <c r="I5599" i="17"/>
  <c r="I5598" i="17"/>
  <c r="I5597" i="17"/>
  <c r="I5596" i="17"/>
  <c r="I5595" i="17"/>
  <c r="I5594" i="17"/>
  <c r="I5593" i="17"/>
  <c r="I5592" i="17"/>
  <c r="I5591" i="17"/>
  <c r="I5590" i="17"/>
  <c r="I5589" i="17"/>
  <c r="I5588" i="17"/>
  <c r="I5587" i="17"/>
  <c r="I5586" i="17"/>
  <c r="I5585" i="17"/>
  <c r="I5584" i="17"/>
  <c r="I5583" i="17"/>
  <c r="I5582" i="17"/>
  <c r="I5581" i="17"/>
  <c r="I5580" i="17"/>
  <c r="I5579" i="17"/>
  <c r="I5578" i="17"/>
  <c r="I5577" i="17"/>
  <c r="I5576" i="17"/>
  <c r="I5575" i="17"/>
  <c r="I5574" i="17"/>
  <c r="I5573" i="17"/>
  <c r="I5572" i="17"/>
  <c r="I5571" i="17"/>
  <c r="I5570" i="17"/>
  <c r="I5569" i="17"/>
  <c r="I5568" i="17"/>
  <c r="I5567" i="17"/>
  <c r="I5566" i="17"/>
  <c r="I5565" i="17"/>
  <c r="I5564" i="17"/>
  <c r="I5563" i="17"/>
  <c r="I5562" i="17"/>
  <c r="I5561" i="17"/>
  <c r="I5560" i="17"/>
  <c r="I5559" i="17"/>
  <c r="I5558" i="17"/>
  <c r="I5557" i="17"/>
  <c r="I5556" i="17"/>
  <c r="I5555" i="17"/>
  <c r="I5554" i="17"/>
  <c r="I5553" i="17"/>
  <c r="I5552" i="17"/>
  <c r="I5551" i="17"/>
  <c r="I5550" i="17"/>
  <c r="I5549" i="17"/>
  <c r="I5548" i="17"/>
  <c r="I5547" i="17"/>
  <c r="I5546" i="17"/>
  <c r="I5545" i="17"/>
  <c r="I5544" i="17"/>
  <c r="I5543" i="17"/>
  <c r="I5542" i="17"/>
  <c r="I5541" i="17"/>
  <c r="I5540" i="17"/>
  <c r="I5539" i="17"/>
  <c r="I5538" i="17"/>
  <c r="I5537" i="17"/>
  <c r="I5536" i="17"/>
  <c r="I5535" i="17"/>
  <c r="I5534" i="17"/>
  <c r="I5533" i="17"/>
  <c r="I5532" i="17"/>
  <c r="I5531" i="17"/>
  <c r="I5530" i="17"/>
  <c r="I5529" i="17"/>
  <c r="I5528" i="17"/>
  <c r="I5527" i="17"/>
  <c r="I5526" i="17"/>
  <c r="I5525" i="17"/>
  <c r="I5524" i="17"/>
  <c r="I5523" i="17"/>
  <c r="I5522" i="17"/>
  <c r="I5521" i="17"/>
  <c r="I5520" i="17"/>
  <c r="I5519" i="17"/>
  <c r="I5518" i="17"/>
  <c r="I5517" i="17"/>
  <c r="I5516" i="17"/>
  <c r="I5515" i="17"/>
  <c r="I5514" i="17"/>
  <c r="I5513" i="17"/>
  <c r="I5512" i="17"/>
  <c r="I5511" i="17"/>
  <c r="I5510" i="17"/>
  <c r="I5509" i="17"/>
  <c r="I5508" i="17"/>
  <c r="I5507" i="17"/>
  <c r="I5506" i="17"/>
  <c r="I5505" i="17"/>
  <c r="I5504" i="17"/>
  <c r="I5503" i="17"/>
  <c r="I5502" i="17"/>
  <c r="I5501" i="17"/>
  <c r="I5500" i="17"/>
  <c r="I5499" i="17"/>
  <c r="I5498" i="17"/>
  <c r="I5497" i="17"/>
  <c r="I5496" i="17"/>
  <c r="I5495" i="17"/>
  <c r="I5494" i="17"/>
  <c r="I5493" i="17"/>
  <c r="I5492" i="17"/>
  <c r="I5491" i="17"/>
  <c r="I5490" i="17"/>
  <c r="I5489" i="17"/>
  <c r="I5488" i="17"/>
  <c r="I5487" i="17"/>
  <c r="I5486" i="17"/>
  <c r="I5485" i="17"/>
  <c r="I5484" i="17"/>
  <c r="I5483" i="17"/>
  <c r="I5482" i="17"/>
  <c r="I5481" i="17"/>
  <c r="I5480" i="17"/>
  <c r="I5479" i="17"/>
  <c r="I5478" i="17"/>
  <c r="I5477" i="17"/>
  <c r="I5476" i="17"/>
  <c r="I5475" i="17"/>
  <c r="I5474" i="17"/>
  <c r="I5473" i="17"/>
  <c r="I5472" i="17"/>
  <c r="I5471" i="17"/>
  <c r="I5470" i="17"/>
  <c r="I5469" i="17"/>
  <c r="I5468" i="17"/>
  <c r="I5467" i="17"/>
  <c r="I5466" i="17"/>
  <c r="I5465" i="17"/>
  <c r="I5464" i="17"/>
  <c r="I5463" i="17"/>
  <c r="I5462" i="17"/>
  <c r="I5461" i="17"/>
  <c r="I5460" i="17"/>
  <c r="I5459" i="17"/>
  <c r="I5458" i="17"/>
  <c r="I5457" i="17"/>
  <c r="I5456" i="17"/>
  <c r="I5455" i="17"/>
  <c r="I5454" i="17"/>
  <c r="I5453" i="17"/>
  <c r="I5452" i="17"/>
  <c r="I5451" i="17"/>
  <c r="I5450" i="17"/>
  <c r="I5449" i="17"/>
  <c r="I5448" i="17"/>
  <c r="I5447" i="17"/>
  <c r="I5446" i="17"/>
  <c r="I5445" i="17"/>
  <c r="I5444" i="17"/>
  <c r="I5443" i="17"/>
  <c r="I5442" i="17"/>
  <c r="I5441" i="17"/>
  <c r="I5440" i="17"/>
  <c r="I5439" i="17"/>
  <c r="I5438" i="17"/>
  <c r="I5437" i="17"/>
  <c r="I5436" i="17"/>
  <c r="I5435" i="17"/>
  <c r="I5434" i="17"/>
  <c r="I5433" i="17"/>
  <c r="I5432" i="17"/>
  <c r="I5431" i="17"/>
  <c r="I5430" i="17"/>
  <c r="I5429" i="17"/>
  <c r="I5428" i="17"/>
  <c r="I5427" i="17"/>
  <c r="I5426" i="17"/>
  <c r="I5425" i="17"/>
  <c r="I5424" i="17"/>
  <c r="I5423" i="17"/>
  <c r="I5422" i="17"/>
  <c r="I5421" i="17"/>
  <c r="I5420" i="17"/>
  <c r="I5419" i="17"/>
  <c r="I5418" i="17"/>
  <c r="I5417" i="17"/>
  <c r="I5416" i="17"/>
  <c r="I5415" i="17"/>
  <c r="I5414" i="17"/>
  <c r="I5413" i="17"/>
  <c r="I5412" i="17"/>
  <c r="I5411" i="17"/>
  <c r="I5410" i="17"/>
  <c r="I5409" i="17"/>
  <c r="I5408" i="17"/>
  <c r="I5407" i="17"/>
  <c r="I5406" i="17"/>
  <c r="I5405" i="17"/>
  <c r="I5404" i="17"/>
  <c r="I5403" i="17"/>
  <c r="I5402" i="17"/>
  <c r="I5401" i="17"/>
  <c r="I5400" i="17"/>
  <c r="I5399" i="17"/>
  <c r="I5398" i="17"/>
  <c r="I5397" i="17"/>
  <c r="I5396" i="17"/>
  <c r="I5395" i="17"/>
  <c r="I5394" i="17"/>
  <c r="I5393" i="17"/>
  <c r="I5392" i="17"/>
  <c r="I5391" i="17"/>
  <c r="I5390" i="17"/>
  <c r="I5389" i="17"/>
  <c r="I5388" i="17"/>
  <c r="I5387" i="17"/>
  <c r="I5386" i="17"/>
  <c r="I5385" i="17"/>
  <c r="I5384" i="17"/>
  <c r="I5383" i="17"/>
  <c r="I5382" i="17"/>
  <c r="I5381" i="17"/>
  <c r="I5380" i="17"/>
  <c r="I5379" i="17"/>
  <c r="I5378" i="17"/>
  <c r="I5377" i="17"/>
  <c r="I5376" i="17"/>
  <c r="I5375" i="17"/>
  <c r="I5374" i="17"/>
  <c r="I5373" i="17"/>
  <c r="I5372" i="17"/>
  <c r="I5371" i="17"/>
  <c r="I5370" i="17"/>
  <c r="I5369" i="17"/>
  <c r="I5368" i="17"/>
  <c r="I5367" i="17"/>
  <c r="I5366" i="17"/>
  <c r="I5365" i="17"/>
  <c r="I5364" i="17"/>
  <c r="I5363" i="17"/>
  <c r="I5362" i="17"/>
  <c r="I5361" i="17"/>
  <c r="I5360" i="17"/>
  <c r="I5359" i="17"/>
  <c r="I5358" i="17"/>
  <c r="I5357" i="17"/>
  <c r="I5356" i="17"/>
  <c r="I5355" i="17"/>
  <c r="I5354" i="17"/>
  <c r="I5353" i="17"/>
  <c r="I5352" i="17"/>
  <c r="I5351" i="17"/>
  <c r="I5350" i="17"/>
  <c r="I5349" i="17"/>
  <c r="I5348" i="17"/>
  <c r="I5347" i="17"/>
  <c r="I5346" i="17"/>
  <c r="I5345" i="17"/>
  <c r="I5344" i="17"/>
  <c r="I5343" i="17"/>
  <c r="I5342" i="17"/>
  <c r="I5341" i="17"/>
  <c r="I5340" i="17"/>
  <c r="I5339" i="17"/>
  <c r="I5338" i="17"/>
  <c r="I5337" i="17"/>
  <c r="I5336" i="17"/>
  <c r="I5335" i="17"/>
  <c r="I5334" i="17"/>
  <c r="I5333" i="17"/>
  <c r="I5332" i="17"/>
  <c r="I5331" i="17"/>
  <c r="I5330" i="17"/>
  <c r="I5329" i="17"/>
  <c r="I5328" i="17"/>
  <c r="I5327" i="17"/>
  <c r="I5326" i="17"/>
  <c r="I5325" i="17"/>
  <c r="I5324" i="17"/>
  <c r="I5323" i="17"/>
  <c r="I5322" i="17"/>
  <c r="I5321" i="17"/>
  <c r="I5320" i="17"/>
  <c r="I5319" i="17"/>
  <c r="I5318" i="17"/>
  <c r="I5317" i="17"/>
  <c r="I5316" i="17"/>
  <c r="I5315" i="17"/>
  <c r="I5314" i="17"/>
  <c r="I5313" i="17"/>
  <c r="I5312" i="17"/>
  <c r="I5311" i="17"/>
  <c r="I5310" i="17"/>
  <c r="I5309" i="17"/>
  <c r="I5308" i="17"/>
  <c r="I5307" i="17"/>
  <c r="I5306" i="17"/>
  <c r="I5305" i="17"/>
  <c r="I5304" i="17"/>
  <c r="I5303" i="17"/>
  <c r="I5302" i="17"/>
  <c r="I5301" i="17"/>
  <c r="I5300" i="17"/>
  <c r="I5299" i="17"/>
  <c r="I5298" i="17"/>
  <c r="I5297" i="17"/>
  <c r="I5296" i="17"/>
  <c r="I5295" i="17"/>
  <c r="I5294" i="17"/>
  <c r="I5293" i="17"/>
  <c r="I5292" i="17"/>
  <c r="I5291" i="17"/>
  <c r="I5290" i="17"/>
  <c r="I5289" i="17"/>
  <c r="I5288" i="17"/>
  <c r="I5287" i="17"/>
  <c r="I5286" i="17"/>
  <c r="I5285" i="17"/>
  <c r="I5284" i="17"/>
  <c r="I5283" i="17"/>
  <c r="I5282" i="17"/>
  <c r="I5281" i="17"/>
  <c r="I5280" i="17"/>
  <c r="I5279" i="17"/>
  <c r="I5278" i="17"/>
  <c r="I5277" i="17"/>
  <c r="I5276" i="17"/>
  <c r="I5275" i="17"/>
  <c r="I5274" i="17"/>
  <c r="I5273" i="17"/>
  <c r="I5272" i="17"/>
  <c r="I5271" i="17"/>
  <c r="I5270" i="17"/>
  <c r="I5269" i="17"/>
  <c r="I5268" i="17"/>
  <c r="I5267" i="17"/>
  <c r="I5266" i="17"/>
  <c r="I5265" i="17"/>
  <c r="I5264" i="17"/>
  <c r="I5263" i="17"/>
  <c r="I5262" i="17"/>
  <c r="I5261" i="17"/>
  <c r="I5260" i="17"/>
  <c r="I5259" i="17"/>
  <c r="I5258" i="17"/>
  <c r="I5257" i="17"/>
  <c r="I5256" i="17"/>
  <c r="I5255" i="17"/>
  <c r="I5254" i="17"/>
  <c r="I5253" i="17"/>
  <c r="I5252" i="17"/>
  <c r="I5251" i="17"/>
  <c r="I5250" i="17"/>
  <c r="I5249" i="17"/>
  <c r="I5248" i="17"/>
  <c r="I5247" i="17"/>
  <c r="I5246" i="17"/>
  <c r="I5245" i="17"/>
  <c r="I5244" i="17"/>
  <c r="I5243" i="17"/>
  <c r="I5242" i="17"/>
  <c r="I5241" i="17"/>
  <c r="I5240" i="17"/>
  <c r="I5239" i="17"/>
  <c r="I5238" i="17"/>
  <c r="I5237" i="17"/>
  <c r="I5236" i="17"/>
  <c r="I5235" i="17"/>
  <c r="I5234" i="17"/>
  <c r="I5233" i="17"/>
  <c r="I5232" i="17"/>
  <c r="I5231" i="17"/>
  <c r="I5230" i="17"/>
  <c r="I5229" i="17"/>
  <c r="I5228" i="17"/>
  <c r="I5227" i="17"/>
  <c r="I5226" i="17"/>
  <c r="I5225" i="17"/>
  <c r="I5224" i="17"/>
  <c r="I5223" i="17"/>
  <c r="I5222" i="17"/>
  <c r="I5221" i="17"/>
  <c r="I5220" i="17"/>
  <c r="I5219" i="17"/>
  <c r="I5218" i="17"/>
  <c r="I5217" i="17"/>
  <c r="I5216" i="17"/>
  <c r="I5215" i="17"/>
  <c r="I5214" i="17"/>
  <c r="I5213" i="17"/>
  <c r="I5212" i="17"/>
  <c r="I5211" i="17"/>
  <c r="I5210" i="17"/>
  <c r="I5209" i="17"/>
  <c r="I5208" i="17"/>
  <c r="I5207" i="17"/>
  <c r="I5206" i="17"/>
  <c r="I5205" i="17"/>
  <c r="I5204" i="17"/>
  <c r="I5203" i="17"/>
  <c r="I5202" i="17"/>
  <c r="I5201" i="17"/>
  <c r="I5200" i="17"/>
  <c r="I5199" i="17"/>
  <c r="I5198" i="17"/>
  <c r="I5197" i="17"/>
  <c r="I5196" i="17"/>
  <c r="I5195" i="17"/>
  <c r="I5194" i="17"/>
  <c r="I5193" i="17"/>
  <c r="I5192" i="17"/>
  <c r="I5191" i="17"/>
  <c r="I5190" i="17"/>
  <c r="I5189" i="17"/>
  <c r="I5188" i="17"/>
  <c r="I5187" i="17"/>
  <c r="I5186" i="17"/>
  <c r="I5185" i="17"/>
  <c r="I5184" i="17"/>
  <c r="I5183" i="17"/>
  <c r="I5182" i="17"/>
  <c r="I5181" i="17"/>
  <c r="I5180" i="17"/>
  <c r="I5179" i="17"/>
  <c r="I5178" i="17"/>
  <c r="I5177" i="17"/>
  <c r="I5176" i="17"/>
  <c r="I5175" i="17"/>
  <c r="I5174" i="17"/>
  <c r="I5173" i="17"/>
  <c r="I5172" i="17"/>
  <c r="I5171" i="17"/>
  <c r="I5170" i="17"/>
  <c r="I5169" i="17"/>
  <c r="I5168" i="17"/>
  <c r="I5167" i="17"/>
  <c r="I5166" i="17"/>
  <c r="I5165" i="17"/>
  <c r="I5164" i="17"/>
  <c r="I5163" i="17"/>
  <c r="I5162" i="17"/>
  <c r="I5161" i="17"/>
  <c r="I5160" i="17"/>
  <c r="I5159" i="17"/>
  <c r="I5158" i="17"/>
  <c r="I5157" i="17"/>
  <c r="I5156" i="17"/>
  <c r="I5155" i="17"/>
  <c r="I5154" i="17"/>
  <c r="I5153" i="17"/>
  <c r="I5152" i="17"/>
  <c r="I5151" i="17"/>
  <c r="I5150" i="17"/>
  <c r="I5149" i="17"/>
  <c r="I5148" i="17"/>
  <c r="I5147" i="17"/>
  <c r="I5146" i="17"/>
  <c r="I5145" i="17"/>
  <c r="I5144" i="17"/>
  <c r="I5143" i="17"/>
  <c r="I5142" i="17"/>
  <c r="I5141" i="17"/>
  <c r="I5140" i="17"/>
  <c r="I5139" i="17"/>
  <c r="I5138" i="17"/>
  <c r="I5137" i="17"/>
  <c r="I5136" i="17"/>
  <c r="I5135" i="17"/>
  <c r="I5134" i="17"/>
  <c r="I5133" i="17"/>
  <c r="I5132" i="17"/>
  <c r="I5131" i="17"/>
  <c r="I5130" i="17"/>
  <c r="I5129" i="17"/>
  <c r="I5128" i="17"/>
  <c r="I5127" i="17"/>
  <c r="I5126" i="17"/>
  <c r="I5125" i="17"/>
  <c r="I5124" i="17"/>
  <c r="I5123" i="17"/>
  <c r="I5122" i="17"/>
  <c r="I5121" i="17"/>
  <c r="I5120" i="17"/>
  <c r="I5119" i="17"/>
  <c r="I5118" i="17"/>
  <c r="I5117" i="17"/>
  <c r="I5116" i="17"/>
  <c r="I5115" i="17"/>
  <c r="I5114" i="17"/>
  <c r="I5113" i="17"/>
  <c r="I5112" i="17"/>
  <c r="I5111" i="17"/>
  <c r="I5110" i="17"/>
  <c r="I5109" i="17"/>
  <c r="I5108" i="17"/>
  <c r="I5107" i="17"/>
  <c r="I5106" i="17"/>
  <c r="I5105" i="17"/>
  <c r="I5104" i="17"/>
  <c r="I5103" i="17"/>
  <c r="I5102" i="17"/>
  <c r="I5101" i="17"/>
  <c r="I5100" i="17"/>
  <c r="I5099" i="17"/>
  <c r="I5098" i="17"/>
  <c r="I5097" i="17"/>
  <c r="I5096" i="17"/>
  <c r="I5095" i="17"/>
  <c r="I5094" i="17"/>
  <c r="I5093" i="17"/>
  <c r="I5092" i="17"/>
  <c r="I5091" i="17"/>
  <c r="I5090" i="17"/>
  <c r="I5089" i="17"/>
  <c r="I5088" i="17"/>
  <c r="I5087" i="17"/>
  <c r="I5086" i="17"/>
  <c r="I5085" i="17"/>
  <c r="I5084" i="17"/>
  <c r="I5083" i="17"/>
  <c r="I5082" i="17"/>
  <c r="I5081" i="17"/>
  <c r="I5080" i="17"/>
  <c r="I5079" i="17"/>
  <c r="I5078" i="17"/>
  <c r="I5077" i="17"/>
  <c r="I5076" i="17"/>
  <c r="I5075" i="17"/>
  <c r="I5074" i="17"/>
  <c r="I5073" i="17"/>
  <c r="I5072" i="17"/>
  <c r="I5071" i="17"/>
  <c r="I5070" i="17"/>
  <c r="I5069" i="17"/>
  <c r="I5068" i="17"/>
  <c r="I5067" i="17"/>
  <c r="I5066" i="17"/>
  <c r="I5065" i="17"/>
  <c r="I5064" i="17"/>
  <c r="I5063" i="17"/>
  <c r="I5062" i="17"/>
  <c r="I5061" i="17"/>
  <c r="I5060" i="17"/>
  <c r="I5059" i="17"/>
  <c r="I5058" i="17"/>
  <c r="I5057" i="17"/>
  <c r="I5056" i="17"/>
  <c r="I5055" i="17"/>
  <c r="I5054" i="17"/>
  <c r="I5053" i="17"/>
  <c r="I5052" i="17"/>
  <c r="I5051" i="17"/>
  <c r="I5050" i="17"/>
  <c r="I5049" i="17"/>
  <c r="I5048" i="17"/>
  <c r="I5047" i="17"/>
  <c r="I5046" i="17"/>
  <c r="I5045" i="17"/>
  <c r="I5044" i="17"/>
  <c r="I5043" i="17"/>
  <c r="I5042" i="17"/>
  <c r="I5041" i="17"/>
  <c r="I5040" i="17"/>
  <c r="I5039" i="17"/>
  <c r="I5038" i="17"/>
  <c r="I5037" i="17"/>
  <c r="I5036" i="17"/>
  <c r="I5035" i="17"/>
  <c r="I5034" i="17"/>
  <c r="I5033" i="17"/>
  <c r="I5032" i="17"/>
  <c r="I5031" i="17"/>
  <c r="I5030" i="17"/>
  <c r="I5029" i="17"/>
  <c r="I5028" i="17"/>
  <c r="I5027" i="17"/>
  <c r="I5026" i="17"/>
  <c r="I5025" i="17"/>
  <c r="I5024" i="17"/>
  <c r="I5023" i="17"/>
  <c r="I5022" i="17"/>
  <c r="I5021" i="17"/>
  <c r="I5020" i="17"/>
  <c r="I5019" i="17"/>
  <c r="I5018" i="17"/>
  <c r="I5017" i="17"/>
  <c r="I5016" i="17"/>
  <c r="I5015" i="17"/>
  <c r="I5014" i="17"/>
  <c r="I5013" i="17"/>
  <c r="I5012" i="17"/>
  <c r="I5011" i="17"/>
  <c r="I5010" i="17"/>
  <c r="I5009" i="17"/>
  <c r="I5008" i="17"/>
  <c r="I5007" i="17"/>
  <c r="I5006" i="17"/>
  <c r="I5005" i="17"/>
  <c r="I5004" i="17"/>
  <c r="I5003" i="17"/>
  <c r="I5002" i="17"/>
  <c r="I5001" i="17"/>
  <c r="I5000" i="17"/>
  <c r="I4999" i="17"/>
  <c r="I4998" i="17"/>
  <c r="I4997" i="17"/>
  <c r="I4996" i="17"/>
  <c r="I4995" i="17"/>
  <c r="I4994" i="17"/>
  <c r="I4993" i="17"/>
  <c r="I4992" i="17"/>
  <c r="I4991" i="17"/>
  <c r="I4990" i="17"/>
  <c r="I4989" i="17"/>
  <c r="I4988" i="17"/>
  <c r="I4987" i="17"/>
  <c r="I4986" i="17"/>
  <c r="I4985" i="17"/>
  <c r="I4984" i="17"/>
  <c r="I4983" i="17"/>
  <c r="I4982" i="17"/>
  <c r="I4981" i="17"/>
  <c r="I4980" i="17"/>
  <c r="I4979" i="17"/>
  <c r="I4978" i="17"/>
  <c r="I4977" i="17"/>
  <c r="I4976" i="17"/>
  <c r="I4975" i="17"/>
  <c r="I4974" i="17"/>
  <c r="I4973" i="17"/>
  <c r="I4972" i="17"/>
  <c r="I4971" i="17"/>
  <c r="I4970" i="17"/>
  <c r="I4969" i="17"/>
  <c r="I4968" i="17"/>
  <c r="I4967" i="17"/>
  <c r="I4966" i="17"/>
  <c r="I4965" i="17"/>
  <c r="I4964" i="17"/>
  <c r="I4963" i="17"/>
  <c r="I4962" i="17"/>
  <c r="I4961" i="17"/>
  <c r="I4960" i="17"/>
  <c r="I4959" i="17"/>
  <c r="I4958" i="17"/>
  <c r="I4957" i="17"/>
  <c r="I4956" i="17"/>
  <c r="I4955" i="17"/>
  <c r="I4954" i="17"/>
  <c r="I4953" i="17"/>
  <c r="I4952" i="17"/>
  <c r="I4951" i="17"/>
  <c r="I4950" i="17"/>
  <c r="I4949" i="17"/>
  <c r="I4948" i="17"/>
  <c r="I4947" i="17"/>
  <c r="I4946" i="17"/>
  <c r="I4945" i="17"/>
  <c r="I4944" i="17"/>
  <c r="I4943" i="17"/>
  <c r="I4942" i="17"/>
  <c r="I4941" i="17"/>
  <c r="I4940" i="17"/>
  <c r="I4939" i="17"/>
  <c r="I4938" i="17"/>
  <c r="I4937" i="17"/>
  <c r="I4936" i="17"/>
  <c r="I4935" i="17"/>
  <c r="I4934" i="17"/>
  <c r="I4933" i="17"/>
  <c r="I4932" i="17"/>
  <c r="I4931" i="17"/>
  <c r="I4930" i="17"/>
  <c r="I4929" i="17"/>
  <c r="I4928" i="17"/>
  <c r="I4927" i="17"/>
  <c r="I4926" i="17"/>
  <c r="I4925" i="17"/>
  <c r="I4924" i="17"/>
  <c r="I4923" i="17"/>
  <c r="I4922" i="17"/>
  <c r="I4921" i="17"/>
  <c r="I4920" i="17"/>
  <c r="I4919" i="17"/>
  <c r="I4918" i="17"/>
  <c r="I4917" i="17"/>
  <c r="I4916" i="17"/>
  <c r="I4915" i="17"/>
  <c r="I4914" i="17"/>
  <c r="I4913" i="17"/>
  <c r="I4912" i="17"/>
  <c r="I4911" i="17"/>
  <c r="I4910" i="17"/>
  <c r="I4909" i="17"/>
  <c r="I4908" i="17"/>
  <c r="I4907" i="17"/>
  <c r="I4906" i="17"/>
  <c r="I4905" i="17"/>
  <c r="I4904" i="17"/>
  <c r="I4903" i="17"/>
  <c r="I4902" i="17"/>
  <c r="I4901" i="17"/>
  <c r="I4900" i="17"/>
  <c r="I4899" i="17"/>
  <c r="I4898" i="17"/>
  <c r="I4897" i="17"/>
  <c r="I4896" i="17"/>
  <c r="I4895" i="17"/>
  <c r="I4894" i="17"/>
  <c r="I4893" i="17"/>
  <c r="I4892" i="17"/>
  <c r="I4891" i="17"/>
  <c r="I4890" i="17"/>
  <c r="I4889" i="17"/>
  <c r="I4888" i="17"/>
  <c r="I4887" i="17"/>
  <c r="I4886" i="17"/>
  <c r="I4885" i="17"/>
  <c r="I4884" i="17"/>
  <c r="I4883" i="17"/>
  <c r="I4882" i="17"/>
  <c r="I4881" i="17"/>
  <c r="I4880" i="17"/>
  <c r="I4879" i="17"/>
  <c r="I4878" i="17"/>
  <c r="I4877" i="17"/>
  <c r="I4876" i="17"/>
  <c r="I4875" i="17"/>
  <c r="I4874" i="17"/>
  <c r="I4873" i="17"/>
  <c r="I4872" i="17"/>
  <c r="I4871" i="17"/>
  <c r="I4870" i="17"/>
  <c r="I4869" i="17"/>
  <c r="I4868" i="17"/>
  <c r="I4867" i="17"/>
  <c r="I4866" i="17"/>
  <c r="I4865" i="17"/>
  <c r="I4864" i="17"/>
  <c r="I4863" i="17"/>
  <c r="I4862" i="17"/>
  <c r="I4861" i="17"/>
  <c r="I4860" i="17"/>
  <c r="I4859" i="17"/>
  <c r="I4858" i="17"/>
  <c r="I4857" i="17"/>
  <c r="I4856" i="17"/>
  <c r="I4855" i="17"/>
  <c r="I4854" i="17"/>
  <c r="I4853" i="17"/>
  <c r="I4852" i="17"/>
  <c r="I4851" i="17"/>
  <c r="I4850" i="17"/>
  <c r="I4849" i="17"/>
  <c r="I4848" i="17"/>
  <c r="I4847" i="17"/>
  <c r="I4846" i="17"/>
  <c r="I4845" i="17"/>
  <c r="I4844" i="17"/>
  <c r="I4843" i="17"/>
  <c r="I4842" i="17"/>
  <c r="I4841" i="17"/>
  <c r="I4840" i="17"/>
  <c r="I4839" i="17"/>
  <c r="I4838" i="17"/>
  <c r="I4837" i="17"/>
  <c r="I4836" i="17"/>
  <c r="I4835" i="17"/>
  <c r="I4834" i="17"/>
  <c r="I4833" i="17"/>
  <c r="I4832" i="17"/>
  <c r="I4831" i="17"/>
  <c r="I4830" i="17"/>
  <c r="I4829" i="17"/>
  <c r="I4828" i="17"/>
  <c r="I4827" i="17"/>
  <c r="I4826" i="17"/>
  <c r="I4825" i="17"/>
  <c r="I4824" i="17"/>
  <c r="I4823" i="17"/>
  <c r="I4822" i="17"/>
  <c r="I4821" i="17"/>
  <c r="I4820" i="17"/>
  <c r="I4819" i="17"/>
  <c r="I4818" i="17"/>
  <c r="I4817" i="17"/>
  <c r="I4816" i="17"/>
  <c r="I4815" i="17"/>
  <c r="I4814" i="17"/>
  <c r="I4813" i="17"/>
  <c r="I4812" i="17"/>
  <c r="I4811" i="17"/>
  <c r="I4810" i="17"/>
  <c r="I4809" i="17"/>
  <c r="I4808" i="17"/>
  <c r="I4807" i="17"/>
  <c r="I4806" i="17"/>
  <c r="I4805" i="17"/>
  <c r="I4804" i="17"/>
  <c r="I4803" i="17"/>
  <c r="I4802" i="17"/>
  <c r="I4801" i="17"/>
  <c r="I4800" i="17"/>
  <c r="I4799" i="17"/>
  <c r="I4798" i="17"/>
  <c r="I4797" i="17"/>
  <c r="I4796" i="17"/>
  <c r="I4795" i="17"/>
  <c r="I4794" i="17"/>
  <c r="I4793" i="17"/>
  <c r="I4792" i="17"/>
  <c r="I4791" i="17"/>
  <c r="I4790" i="17"/>
  <c r="I4789" i="17"/>
  <c r="I4788" i="17"/>
  <c r="I4787" i="17"/>
  <c r="I4786" i="17"/>
  <c r="I4785" i="17"/>
  <c r="I4784" i="17"/>
  <c r="I4783" i="17"/>
  <c r="I4782" i="17"/>
  <c r="I4781" i="17"/>
  <c r="I4780" i="17"/>
  <c r="I4779" i="17"/>
  <c r="I4778" i="17"/>
  <c r="I4777" i="17"/>
  <c r="I4776" i="17"/>
  <c r="I4775" i="17"/>
  <c r="I4774" i="17"/>
  <c r="I4773" i="17"/>
  <c r="I4772" i="17"/>
  <c r="I4771" i="17"/>
  <c r="I4770" i="17"/>
  <c r="I4769" i="17"/>
  <c r="I4768" i="17"/>
  <c r="I4767" i="17"/>
  <c r="I4766" i="17"/>
  <c r="I4765" i="17"/>
  <c r="I4764" i="17"/>
  <c r="I4763" i="17"/>
  <c r="I4762" i="17"/>
  <c r="I4761" i="17"/>
  <c r="I4760" i="17"/>
  <c r="I4759" i="17"/>
  <c r="I4758" i="17"/>
  <c r="I4757" i="17"/>
  <c r="I4756" i="17"/>
  <c r="I4755" i="17"/>
  <c r="I4754" i="17"/>
  <c r="I4753" i="17"/>
  <c r="I4752" i="17"/>
  <c r="I4751" i="17"/>
  <c r="I4750" i="17"/>
  <c r="I4749" i="17"/>
  <c r="I4748" i="17"/>
  <c r="I4747" i="17"/>
  <c r="I4746" i="17"/>
  <c r="I4745" i="17"/>
  <c r="I4744" i="17"/>
  <c r="I4743" i="17"/>
  <c r="I4742" i="17"/>
  <c r="I4741" i="17"/>
  <c r="I4740" i="17"/>
  <c r="I4739" i="17"/>
  <c r="I4738" i="17"/>
  <c r="I4737" i="17"/>
  <c r="I4736" i="17"/>
  <c r="I4735" i="17"/>
  <c r="I4734" i="17"/>
  <c r="I4733" i="17"/>
  <c r="I4732" i="17"/>
  <c r="I4731" i="17"/>
  <c r="I4730" i="17"/>
  <c r="I4729" i="17"/>
  <c r="I4728" i="17"/>
  <c r="I4727" i="17"/>
  <c r="I4726" i="17"/>
  <c r="I4725" i="17"/>
  <c r="I4724" i="17"/>
  <c r="I4723" i="17"/>
  <c r="I4722" i="17"/>
  <c r="I4721" i="17"/>
  <c r="I4720" i="17"/>
  <c r="I4719" i="17"/>
  <c r="I4718" i="17"/>
  <c r="I4717" i="17"/>
  <c r="I4716" i="17"/>
  <c r="I4715" i="17"/>
  <c r="I4714" i="17"/>
  <c r="I4713" i="17"/>
  <c r="I4712" i="17"/>
  <c r="I4711" i="17"/>
  <c r="I4710" i="17"/>
  <c r="I4709" i="17"/>
  <c r="I4708" i="17"/>
  <c r="I4707" i="17"/>
  <c r="I4706" i="17"/>
  <c r="I4705" i="17"/>
  <c r="I4704" i="17"/>
  <c r="I4703" i="17"/>
  <c r="I4702" i="17"/>
  <c r="I4701" i="17"/>
  <c r="I4700" i="17"/>
  <c r="I4699" i="17"/>
  <c r="I4698" i="17"/>
  <c r="I4697" i="17"/>
  <c r="I4696" i="17"/>
  <c r="I4695" i="17"/>
  <c r="I4694" i="17"/>
  <c r="I4693" i="17"/>
  <c r="I4692" i="17"/>
  <c r="I4691" i="17"/>
  <c r="I4690" i="17"/>
  <c r="I4689" i="17"/>
  <c r="I4688" i="17"/>
  <c r="I4687" i="17"/>
  <c r="I4686" i="17"/>
  <c r="I4685" i="17"/>
  <c r="I4684" i="17"/>
  <c r="I4683" i="17"/>
  <c r="I4682" i="17"/>
  <c r="I4681" i="17"/>
  <c r="I4680" i="17"/>
  <c r="I4679" i="17"/>
  <c r="I4678" i="17"/>
  <c r="I4677" i="17"/>
  <c r="I4676" i="17"/>
  <c r="I4675" i="17"/>
  <c r="I4674" i="17"/>
  <c r="I4673" i="17"/>
  <c r="I4672" i="17"/>
  <c r="I4671" i="17"/>
  <c r="I4670" i="17"/>
  <c r="I4669" i="17"/>
  <c r="I4668" i="17"/>
  <c r="I4667" i="17"/>
  <c r="I4666" i="17"/>
  <c r="I4665" i="17"/>
  <c r="I4664" i="17"/>
  <c r="I4663" i="17"/>
  <c r="I4662" i="17"/>
  <c r="I4661" i="17"/>
  <c r="I4660" i="17"/>
  <c r="I4659" i="17"/>
  <c r="I4658" i="17"/>
  <c r="I4657" i="17"/>
  <c r="I4656" i="17"/>
  <c r="I4655" i="17"/>
  <c r="I4654" i="17"/>
  <c r="I4653" i="17"/>
  <c r="I4652" i="17"/>
  <c r="I4651" i="17"/>
  <c r="I4650" i="17"/>
  <c r="I4649" i="17"/>
  <c r="I4648" i="17"/>
  <c r="I4647" i="17"/>
  <c r="I4646" i="17"/>
  <c r="I4645" i="17"/>
  <c r="I4644" i="17"/>
  <c r="I4643" i="17"/>
  <c r="I4642" i="17"/>
  <c r="I4641" i="17"/>
  <c r="I4640" i="17"/>
  <c r="I4639" i="17"/>
  <c r="I4638" i="17"/>
  <c r="I4637" i="17"/>
  <c r="I4636" i="17"/>
  <c r="I4635" i="17"/>
  <c r="I4634" i="17"/>
  <c r="I4633" i="17"/>
  <c r="I4632" i="17"/>
  <c r="I4631" i="17"/>
  <c r="I4630" i="17"/>
  <c r="I4629" i="17"/>
  <c r="I4628" i="17"/>
  <c r="I4627" i="17"/>
  <c r="I4626" i="17"/>
  <c r="I4625" i="17"/>
  <c r="I4624" i="17"/>
  <c r="I4623" i="17"/>
  <c r="I4622" i="17"/>
  <c r="I4621" i="17"/>
  <c r="I4620" i="17"/>
  <c r="I4619" i="17"/>
  <c r="I4618" i="17"/>
  <c r="I4617" i="17"/>
  <c r="I4616" i="17"/>
  <c r="I4615" i="17"/>
  <c r="I4614" i="17"/>
  <c r="I4613" i="17"/>
  <c r="I4612" i="17"/>
  <c r="I4611" i="17"/>
  <c r="I4610" i="17"/>
  <c r="I4609" i="17"/>
  <c r="I4608" i="17"/>
  <c r="I4607" i="17"/>
  <c r="I4606" i="17"/>
  <c r="I4605" i="17"/>
  <c r="I4604" i="17"/>
  <c r="I4603" i="17"/>
  <c r="I4602" i="17"/>
  <c r="I4601" i="17"/>
  <c r="I4600" i="17"/>
  <c r="I4599" i="17"/>
  <c r="I4598" i="17"/>
  <c r="I4597" i="17"/>
  <c r="I4596" i="17"/>
  <c r="I4595" i="17"/>
  <c r="I4594" i="17"/>
  <c r="I4593" i="17"/>
  <c r="I4592" i="17"/>
  <c r="I4591" i="17"/>
  <c r="I4590" i="17"/>
  <c r="I4589" i="17"/>
  <c r="I4588" i="17"/>
  <c r="I4587" i="17"/>
  <c r="I4586" i="17"/>
  <c r="I4585" i="17"/>
  <c r="I4584" i="17"/>
  <c r="I4583" i="17"/>
  <c r="I4582" i="17"/>
  <c r="I4581" i="17"/>
  <c r="I4580" i="17"/>
  <c r="I4579" i="17"/>
  <c r="I4578" i="17"/>
  <c r="I4577" i="17"/>
  <c r="I4576" i="17"/>
  <c r="I4575" i="17"/>
  <c r="I4574" i="17"/>
  <c r="I4573" i="17"/>
  <c r="I4572" i="17"/>
  <c r="I4571" i="17"/>
  <c r="I4570" i="17"/>
  <c r="I4569" i="17"/>
  <c r="I4568" i="17"/>
  <c r="I4567" i="17"/>
  <c r="I4566" i="17"/>
  <c r="I4565" i="17"/>
  <c r="I4564" i="17"/>
  <c r="I4563" i="17"/>
  <c r="I4562" i="17"/>
  <c r="I4561" i="17"/>
  <c r="I4560" i="17"/>
  <c r="I4559" i="17"/>
  <c r="I4558" i="17"/>
  <c r="I4557" i="17"/>
  <c r="I4556" i="17"/>
  <c r="I4555" i="17"/>
  <c r="I4554" i="17"/>
  <c r="I4553" i="17"/>
  <c r="I4552" i="17"/>
  <c r="I4551" i="17"/>
  <c r="I4550" i="17"/>
  <c r="I4549" i="17"/>
  <c r="I4548" i="17"/>
  <c r="I4547" i="17"/>
  <c r="I4546" i="17"/>
  <c r="I4545" i="17"/>
  <c r="I4544" i="17"/>
  <c r="I4543" i="17"/>
  <c r="I4542" i="17"/>
  <c r="I4541" i="17"/>
  <c r="I4540" i="17"/>
  <c r="I4539" i="17"/>
  <c r="I4538" i="17"/>
  <c r="I4537" i="17"/>
  <c r="I4536" i="17"/>
  <c r="I4535" i="17"/>
  <c r="I4534" i="17"/>
  <c r="I4533" i="17"/>
  <c r="I4532" i="17"/>
  <c r="I4531" i="17"/>
  <c r="I4530" i="17"/>
  <c r="I4529" i="17"/>
  <c r="I4528" i="17"/>
  <c r="I4527" i="17"/>
  <c r="I4526" i="17"/>
  <c r="I4525" i="17"/>
  <c r="I4524" i="17"/>
  <c r="I4523" i="17"/>
  <c r="I4522" i="17"/>
  <c r="I4521" i="17"/>
  <c r="I4520" i="17"/>
  <c r="I4519" i="17"/>
  <c r="I4518" i="17"/>
  <c r="I4517" i="17"/>
  <c r="I4516" i="17"/>
  <c r="I4515" i="17"/>
  <c r="I4514" i="17"/>
  <c r="I4513" i="17"/>
  <c r="I4512" i="17"/>
  <c r="I4511" i="17"/>
  <c r="I4510" i="17"/>
  <c r="I4509" i="17"/>
  <c r="I4508" i="17"/>
  <c r="I4507" i="17"/>
  <c r="I4506" i="17"/>
  <c r="I4505" i="17"/>
  <c r="I4504" i="17"/>
  <c r="I4503" i="17"/>
  <c r="I4502" i="17"/>
  <c r="I4501" i="17"/>
  <c r="I4500" i="17"/>
  <c r="I4499" i="17"/>
  <c r="I4498" i="17"/>
  <c r="I4497" i="17"/>
  <c r="I4496" i="17"/>
  <c r="I4495" i="17"/>
  <c r="I4494" i="17"/>
  <c r="I4493" i="17"/>
  <c r="I4492" i="17"/>
  <c r="I4491" i="17"/>
  <c r="I4490" i="17"/>
  <c r="I4489" i="17"/>
  <c r="I4488" i="17"/>
  <c r="I4487" i="17"/>
  <c r="I4486" i="17"/>
  <c r="I4485" i="17"/>
  <c r="I4484" i="17"/>
  <c r="I4483" i="17"/>
  <c r="I4482" i="17"/>
  <c r="I4481" i="17"/>
  <c r="I4480" i="17"/>
  <c r="I4479" i="17"/>
  <c r="I4478" i="17"/>
  <c r="I4477" i="17"/>
  <c r="I4476" i="17"/>
  <c r="I4475" i="17"/>
  <c r="I4474" i="17"/>
  <c r="I4473" i="17"/>
  <c r="I4472" i="17"/>
  <c r="I4471" i="17"/>
  <c r="I4470" i="17"/>
  <c r="I4469" i="17"/>
  <c r="I4468" i="17"/>
  <c r="I4467" i="17"/>
  <c r="I4466" i="17"/>
  <c r="I4465" i="17"/>
  <c r="I4464" i="17"/>
  <c r="I4463" i="17"/>
  <c r="I4462" i="17"/>
  <c r="I4461" i="17"/>
  <c r="I4460" i="17"/>
  <c r="I4459" i="17"/>
  <c r="I4458" i="17"/>
  <c r="I4457" i="17"/>
  <c r="I4456" i="17"/>
  <c r="I4455" i="17"/>
  <c r="I4454" i="17"/>
  <c r="I4453" i="17"/>
  <c r="I4452" i="17"/>
  <c r="I4451" i="17"/>
  <c r="I4450" i="17"/>
  <c r="I4449" i="17"/>
  <c r="I4448" i="17"/>
  <c r="I4447" i="17"/>
  <c r="I4446" i="17"/>
  <c r="I4445" i="17"/>
  <c r="I4444" i="17"/>
  <c r="I4443" i="17"/>
  <c r="I4442" i="17"/>
  <c r="I4441" i="17"/>
  <c r="I4440" i="17"/>
  <c r="I4439" i="17"/>
  <c r="I4438" i="17"/>
  <c r="I4437" i="17"/>
  <c r="I4436" i="17"/>
  <c r="I4435" i="17"/>
  <c r="I4434" i="17"/>
  <c r="I4433" i="17"/>
  <c r="I4432" i="17"/>
  <c r="I4431" i="17"/>
  <c r="I4430" i="17"/>
  <c r="I4429" i="17"/>
  <c r="I4428" i="17"/>
  <c r="I4427" i="17"/>
  <c r="I4426" i="17"/>
  <c r="I4425" i="17"/>
  <c r="I4424" i="17"/>
  <c r="I4423" i="17"/>
  <c r="I4422" i="17"/>
  <c r="I4421" i="17"/>
  <c r="I4420" i="17"/>
  <c r="I4419" i="17"/>
  <c r="I4418" i="17"/>
  <c r="I4417" i="17"/>
  <c r="I4416" i="17"/>
  <c r="I4415" i="17"/>
  <c r="I4414" i="17"/>
  <c r="I4413" i="17"/>
  <c r="I4412" i="17"/>
  <c r="I4411" i="17"/>
  <c r="I4410" i="17"/>
  <c r="I4409" i="17"/>
  <c r="I4408" i="17"/>
  <c r="I4407" i="17"/>
  <c r="I4406" i="17"/>
  <c r="I4405" i="17"/>
  <c r="I4404" i="17"/>
  <c r="I4403" i="17"/>
  <c r="I4402" i="17"/>
  <c r="I4401" i="17"/>
  <c r="I4400" i="17"/>
  <c r="I4399" i="17"/>
  <c r="I4398" i="17"/>
  <c r="I4397" i="17"/>
  <c r="I4396" i="17"/>
  <c r="I4395" i="17"/>
  <c r="I4394" i="17"/>
  <c r="I4393" i="17"/>
  <c r="I4392" i="17"/>
  <c r="I4391" i="17"/>
  <c r="I4390" i="17"/>
  <c r="I4389" i="17"/>
  <c r="I4388" i="17"/>
  <c r="I4387" i="17"/>
  <c r="I4386" i="17"/>
  <c r="I4385" i="17"/>
  <c r="I4384" i="17"/>
  <c r="I4383" i="17"/>
  <c r="I4382" i="17"/>
  <c r="I4381" i="17"/>
  <c r="I4380" i="17"/>
  <c r="I4379" i="17"/>
  <c r="I4378" i="17"/>
  <c r="I4377" i="17"/>
  <c r="I4376" i="17"/>
  <c r="I4375" i="17"/>
  <c r="I4374" i="17"/>
  <c r="I4373" i="17"/>
  <c r="I4372" i="17"/>
  <c r="I4371" i="17"/>
  <c r="I4370" i="17"/>
  <c r="I4369" i="17"/>
  <c r="I4368" i="17"/>
  <c r="I4367" i="17"/>
  <c r="I4366" i="17"/>
  <c r="I4365" i="17"/>
  <c r="I4364" i="17"/>
  <c r="I4363" i="17"/>
  <c r="I4362" i="17"/>
  <c r="I4361" i="17"/>
  <c r="I4360" i="17"/>
  <c r="I4359" i="17"/>
  <c r="I4358" i="17"/>
  <c r="I4357" i="17"/>
  <c r="I4356" i="17"/>
  <c r="I4355" i="17"/>
  <c r="I4354" i="17"/>
  <c r="I4353" i="17"/>
  <c r="I4352" i="17"/>
  <c r="I4351" i="17"/>
  <c r="I4350" i="17"/>
  <c r="I4349" i="17"/>
  <c r="I4348" i="17"/>
  <c r="I4347" i="17"/>
  <c r="I4346" i="17"/>
  <c r="I4345" i="17"/>
  <c r="I4344" i="17"/>
  <c r="I4343" i="17"/>
  <c r="I4342" i="17"/>
  <c r="I4341" i="17"/>
  <c r="I4340" i="17"/>
  <c r="I4339" i="17"/>
  <c r="I4338" i="17"/>
  <c r="I4337" i="17"/>
  <c r="I4336" i="17"/>
  <c r="I4335" i="17"/>
  <c r="I4334" i="17"/>
  <c r="I4333" i="17"/>
  <c r="I4332" i="17"/>
  <c r="I4331" i="17"/>
  <c r="I4330" i="17"/>
  <c r="I4329" i="17"/>
  <c r="I4328" i="17"/>
  <c r="I4327" i="17"/>
  <c r="I4326" i="17"/>
  <c r="I4325" i="17"/>
  <c r="I4324" i="17"/>
  <c r="I4323" i="17"/>
  <c r="I4322" i="17"/>
  <c r="I4321" i="17"/>
  <c r="I4320" i="17"/>
  <c r="I4319" i="17"/>
  <c r="I4318" i="17"/>
  <c r="I4317" i="17"/>
  <c r="I4316" i="17"/>
  <c r="I4315" i="17"/>
  <c r="I4314" i="17"/>
  <c r="I4313" i="17"/>
  <c r="I4312" i="17"/>
  <c r="I4311" i="17"/>
  <c r="I4310" i="17"/>
  <c r="I4309" i="17"/>
  <c r="I4308" i="17"/>
  <c r="I4307" i="17"/>
  <c r="I4306" i="17"/>
  <c r="I4305" i="17"/>
  <c r="I4304" i="17"/>
  <c r="I4303" i="17"/>
  <c r="I4302" i="17"/>
  <c r="I4301" i="17"/>
  <c r="I4300" i="17"/>
  <c r="I4299" i="17"/>
  <c r="I4298" i="17"/>
  <c r="I4297" i="17"/>
  <c r="I4296" i="17"/>
  <c r="I4295" i="17"/>
  <c r="I4294" i="17"/>
  <c r="I4293" i="17"/>
  <c r="I4292" i="17"/>
  <c r="I4291" i="17"/>
  <c r="I4290" i="17"/>
  <c r="I4289" i="17"/>
  <c r="I4288" i="17"/>
  <c r="I4287" i="17"/>
  <c r="I4286" i="17"/>
  <c r="I4285" i="17"/>
  <c r="I4284" i="17"/>
  <c r="I4283" i="17"/>
  <c r="I4282" i="17"/>
  <c r="I4281" i="17"/>
  <c r="I4280" i="17"/>
  <c r="I4279" i="17"/>
  <c r="I4278" i="17"/>
  <c r="I4277" i="17"/>
  <c r="I4276" i="17"/>
  <c r="I4275" i="17"/>
  <c r="I4274" i="17"/>
  <c r="I4273" i="17"/>
  <c r="I4272" i="17"/>
  <c r="I4271" i="17"/>
  <c r="I4270" i="17"/>
  <c r="I4269" i="17"/>
  <c r="I4268" i="17"/>
  <c r="I4267" i="17"/>
  <c r="I4266" i="17"/>
  <c r="I4265" i="17"/>
  <c r="I4264" i="17"/>
  <c r="I4263" i="17"/>
  <c r="I4262" i="17"/>
  <c r="I4261" i="17"/>
  <c r="I4260" i="17"/>
  <c r="I4259" i="17"/>
  <c r="I4258" i="17"/>
  <c r="I4257" i="17"/>
  <c r="I4256" i="17"/>
  <c r="I4255" i="17"/>
  <c r="I4254" i="17"/>
  <c r="I4253" i="17"/>
  <c r="I4252" i="17"/>
  <c r="I4251" i="17"/>
  <c r="I4250" i="17"/>
  <c r="I4249" i="17"/>
  <c r="I4248" i="17"/>
  <c r="I4247" i="17"/>
  <c r="I4246" i="17"/>
  <c r="I4245" i="17"/>
  <c r="I4244" i="17"/>
  <c r="I4243" i="17"/>
  <c r="I4242" i="17"/>
  <c r="I4241" i="17"/>
  <c r="I4240" i="17"/>
  <c r="I4239" i="17"/>
  <c r="I4238" i="17"/>
  <c r="I4237" i="17"/>
  <c r="I4236" i="17"/>
  <c r="I4235" i="17"/>
  <c r="I4234" i="17"/>
  <c r="I4233" i="17"/>
  <c r="I4232" i="17"/>
  <c r="I4231" i="17"/>
  <c r="I4230" i="17"/>
  <c r="I4229" i="17"/>
  <c r="I4228" i="17"/>
  <c r="I4227" i="17"/>
  <c r="I4226" i="17"/>
  <c r="I4225" i="17"/>
  <c r="I4224" i="17"/>
  <c r="I4223" i="17"/>
  <c r="I4222" i="17"/>
  <c r="I4221" i="17"/>
  <c r="I4220" i="17"/>
  <c r="I4219" i="17"/>
  <c r="I4218" i="17"/>
  <c r="I4217" i="17"/>
  <c r="I4216" i="17"/>
  <c r="I4215" i="17"/>
  <c r="I4214" i="17"/>
  <c r="I4213" i="17"/>
  <c r="I4212" i="17"/>
  <c r="I4211" i="17"/>
  <c r="I4210" i="17"/>
  <c r="I4209" i="17"/>
  <c r="I4208" i="17"/>
  <c r="I4207" i="17"/>
  <c r="I4206" i="17"/>
  <c r="I4205" i="17"/>
  <c r="I4204" i="17"/>
  <c r="I4203" i="17"/>
  <c r="I4202" i="17"/>
  <c r="I4201" i="17"/>
  <c r="I4200" i="17"/>
  <c r="I4199" i="17"/>
  <c r="I4198" i="17"/>
  <c r="I4197" i="17"/>
  <c r="I4196" i="17"/>
  <c r="I4195" i="17"/>
  <c r="I4194" i="17"/>
  <c r="I4193" i="17"/>
  <c r="I4192" i="17"/>
  <c r="I4191" i="17"/>
  <c r="I4190" i="17"/>
  <c r="I4189" i="17"/>
  <c r="I4188" i="17"/>
  <c r="I4187" i="17"/>
  <c r="I4186" i="17"/>
  <c r="I4185" i="17"/>
  <c r="I4184" i="17"/>
  <c r="I4183" i="17"/>
  <c r="I4182" i="17"/>
  <c r="I4181" i="17"/>
  <c r="I4180" i="17"/>
  <c r="I4179" i="17"/>
  <c r="I4178" i="17"/>
  <c r="I4177" i="17"/>
  <c r="I4176" i="17"/>
  <c r="I4175" i="17"/>
  <c r="I4174" i="17"/>
  <c r="I4173" i="17"/>
  <c r="I4172" i="17"/>
  <c r="I4171" i="17"/>
  <c r="I4170" i="17"/>
  <c r="I4169" i="17"/>
  <c r="I4168" i="17"/>
  <c r="I4167" i="17"/>
  <c r="I4166" i="17"/>
  <c r="I4165" i="17"/>
  <c r="I4164" i="17"/>
  <c r="I4163" i="17"/>
  <c r="I4162" i="17"/>
  <c r="I4161" i="17"/>
  <c r="I4160" i="17"/>
  <c r="I4159" i="17"/>
  <c r="I4158" i="17"/>
  <c r="I4157" i="17"/>
  <c r="I4156" i="17"/>
  <c r="I4155" i="17"/>
  <c r="I4154" i="17"/>
  <c r="I4153" i="17"/>
  <c r="I4152" i="17"/>
  <c r="I4151" i="17"/>
  <c r="I4150" i="17"/>
  <c r="I4149" i="17"/>
  <c r="I4148" i="17"/>
  <c r="I4147" i="17"/>
  <c r="I4146" i="17"/>
  <c r="I4145" i="17"/>
  <c r="I4144" i="17"/>
  <c r="I4143" i="17"/>
  <c r="I4142" i="17"/>
  <c r="I4141" i="17"/>
  <c r="I4140" i="17"/>
  <c r="I4139" i="17"/>
  <c r="I4138" i="17"/>
  <c r="I4137" i="17"/>
  <c r="I4136" i="17"/>
  <c r="I4135" i="17"/>
  <c r="I4134" i="17"/>
  <c r="I4133" i="17"/>
  <c r="I4132" i="17"/>
  <c r="I4131" i="17"/>
  <c r="I4130" i="17"/>
  <c r="I4129" i="17"/>
  <c r="I4128" i="17"/>
  <c r="I4127" i="17"/>
  <c r="I4126" i="17"/>
  <c r="I4125" i="17"/>
  <c r="I4124" i="17"/>
  <c r="I4123" i="17"/>
  <c r="I4122" i="17"/>
  <c r="I4121" i="17"/>
  <c r="I4120" i="17"/>
  <c r="I4119" i="17"/>
  <c r="I4118" i="17"/>
  <c r="I4117" i="17"/>
  <c r="I4116" i="17"/>
  <c r="I4115" i="17"/>
  <c r="I4114" i="17"/>
  <c r="I4113" i="17"/>
  <c r="I4112" i="17"/>
  <c r="I4111" i="17"/>
  <c r="I4110" i="17"/>
  <c r="I4109" i="17"/>
  <c r="I4108" i="17"/>
  <c r="I4107" i="17"/>
  <c r="I4106" i="17"/>
  <c r="I4105" i="17"/>
  <c r="I4104" i="17"/>
  <c r="I4103" i="17"/>
  <c r="I4102" i="17"/>
  <c r="I4101" i="17"/>
  <c r="I4100" i="17"/>
  <c r="I4099" i="17"/>
  <c r="I4098" i="17"/>
  <c r="I4097" i="17"/>
  <c r="I4096" i="17"/>
  <c r="I4095" i="17"/>
  <c r="I4094" i="17"/>
  <c r="I4093" i="17"/>
  <c r="I4092" i="17"/>
  <c r="I4091" i="17"/>
  <c r="I4090" i="17"/>
  <c r="I4089" i="17"/>
  <c r="I4088" i="17"/>
  <c r="I4087" i="17"/>
  <c r="I4086" i="17"/>
  <c r="I4085" i="17"/>
  <c r="I4084" i="17"/>
  <c r="I4083" i="17"/>
  <c r="I4082" i="17"/>
  <c r="I4081" i="17"/>
  <c r="I4080" i="17"/>
  <c r="I4079" i="17"/>
  <c r="I4078" i="17"/>
  <c r="I4077" i="17"/>
  <c r="I4076" i="17"/>
  <c r="I4075" i="17"/>
  <c r="I4074" i="17"/>
  <c r="I4073" i="17"/>
  <c r="I4072" i="17"/>
  <c r="I4071" i="17"/>
  <c r="I4070" i="17"/>
  <c r="I4069" i="17"/>
  <c r="I4068" i="17"/>
  <c r="I4067" i="17"/>
  <c r="I4066" i="17"/>
  <c r="I4065" i="17"/>
  <c r="I4064" i="17"/>
  <c r="I4063" i="17"/>
  <c r="I4062" i="17"/>
  <c r="I4061" i="17"/>
  <c r="I4060" i="17"/>
  <c r="I4059" i="17"/>
  <c r="I4058" i="17"/>
  <c r="I4057" i="17"/>
  <c r="I4056" i="17"/>
  <c r="I4055" i="17"/>
  <c r="I4054" i="17"/>
  <c r="I4053" i="17"/>
  <c r="I4052" i="17"/>
  <c r="I4051" i="17"/>
  <c r="I4050" i="17"/>
  <c r="I4049" i="17"/>
  <c r="I4048" i="17"/>
  <c r="I4047" i="17"/>
  <c r="I4046" i="17"/>
  <c r="I4045" i="17"/>
  <c r="I4044" i="17"/>
  <c r="I4043" i="17"/>
  <c r="I4042" i="17"/>
  <c r="I4041" i="17"/>
  <c r="I4040" i="17"/>
  <c r="I4039" i="17"/>
  <c r="I4038" i="17"/>
  <c r="I4037" i="17"/>
  <c r="I4036" i="17"/>
  <c r="I4035" i="17"/>
  <c r="I4034" i="17"/>
  <c r="I4033" i="17"/>
  <c r="I4032" i="17"/>
  <c r="I4031" i="17"/>
  <c r="I4030" i="17"/>
  <c r="I4029" i="17"/>
  <c r="I4028" i="17"/>
  <c r="I4027" i="17"/>
  <c r="I4026" i="17"/>
  <c r="I4025" i="17"/>
  <c r="I4024" i="17"/>
  <c r="I4023" i="17"/>
  <c r="I4022" i="17"/>
  <c r="I4021" i="17"/>
  <c r="I4020" i="17"/>
  <c r="I4019" i="17"/>
  <c r="I4018" i="17"/>
  <c r="I4017" i="17"/>
  <c r="I4016" i="17"/>
  <c r="I4015" i="17"/>
  <c r="I4014" i="17"/>
  <c r="I4013" i="17"/>
  <c r="I4012" i="17"/>
  <c r="I4011" i="17"/>
  <c r="I4010" i="17"/>
  <c r="I4009" i="17"/>
  <c r="I4008" i="17"/>
  <c r="I4007" i="17"/>
  <c r="I4006" i="17"/>
  <c r="I4005" i="17"/>
  <c r="I4004" i="17"/>
  <c r="I4003" i="17"/>
  <c r="I4002" i="17"/>
  <c r="I4001" i="17"/>
  <c r="I4000" i="17"/>
  <c r="I3999" i="17"/>
  <c r="I3998" i="17"/>
  <c r="I3997" i="17"/>
  <c r="I3996" i="17"/>
  <c r="I3995" i="17"/>
  <c r="I3994" i="17"/>
  <c r="I3993" i="17"/>
  <c r="I3992" i="17"/>
  <c r="I3991" i="17"/>
  <c r="I3990" i="17"/>
  <c r="I3989" i="17"/>
  <c r="I3988" i="17"/>
  <c r="I3987" i="17"/>
  <c r="I3986" i="17"/>
  <c r="I3985" i="17"/>
  <c r="I3984" i="17"/>
  <c r="I3983" i="17"/>
  <c r="I3982" i="17"/>
  <c r="I3981" i="17"/>
  <c r="I3980" i="17"/>
  <c r="I3979" i="17"/>
  <c r="I3978" i="17"/>
  <c r="I3977" i="17"/>
  <c r="I3976" i="17"/>
  <c r="I3975" i="17"/>
  <c r="I3974" i="17"/>
  <c r="I3973" i="17"/>
  <c r="I3972" i="17"/>
  <c r="I3971" i="17"/>
  <c r="I3970" i="17"/>
  <c r="I3969" i="17"/>
  <c r="I3968" i="17"/>
  <c r="I3967" i="17"/>
  <c r="I3966" i="17"/>
  <c r="I3965" i="17"/>
  <c r="I3964" i="17"/>
  <c r="I3963" i="17"/>
  <c r="I3962" i="17"/>
  <c r="I3961" i="17"/>
  <c r="I3960" i="17"/>
  <c r="I3959" i="17"/>
  <c r="I3958" i="17"/>
  <c r="I3957" i="17"/>
  <c r="I3956" i="17"/>
  <c r="I3955" i="17"/>
  <c r="I3954" i="17"/>
  <c r="I3953" i="17"/>
  <c r="I3952" i="17"/>
  <c r="I3951" i="17"/>
  <c r="I3950" i="17"/>
  <c r="I3949" i="17"/>
  <c r="I3948" i="17"/>
  <c r="I3947" i="17"/>
  <c r="I3946" i="17"/>
  <c r="I3945" i="17"/>
  <c r="I3944" i="17"/>
  <c r="I3943" i="17"/>
  <c r="I3942" i="17"/>
  <c r="I3941" i="17"/>
  <c r="I3940" i="17"/>
  <c r="I3939" i="17"/>
  <c r="I3938" i="17"/>
  <c r="I3937" i="17"/>
  <c r="I3936" i="17"/>
  <c r="I3935" i="17"/>
  <c r="I3934" i="17"/>
  <c r="I3933" i="17"/>
  <c r="I3932" i="17"/>
  <c r="I3931" i="17"/>
  <c r="I3930" i="17"/>
  <c r="I3929" i="17"/>
  <c r="I3928" i="17"/>
  <c r="I3927" i="17"/>
  <c r="I3926" i="17"/>
  <c r="I3925" i="17"/>
  <c r="I3924" i="17"/>
  <c r="I3923" i="17"/>
  <c r="I3922" i="17"/>
  <c r="I3921" i="17"/>
  <c r="I3920" i="17"/>
  <c r="I3919" i="17"/>
  <c r="I3918" i="17"/>
  <c r="I3917" i="17"/>
  <c r="I3916" i="17"/>
  <c r="I3915" i="17"/>
  <c r="I3914" i="17"/>
  <c r="I3913" i="17"/>
  <c r="I3912" i="17"/>
  <c r="I3911" i="17"/>
  <c r="I3910" i="17"/>
  <c r="I3909" i="17"/>
  <c r="I3908" i="17"/>
  <c r="I3907" i="17"/>
  <c r="I3906" i="17"/>
  <c r="I3905" i="17"/>
  <c r="I3904" i="17"/>
  <c r="I3903" i="17"/>
  <c r="I3902" i="17"/>
  <c r="I3901" i="17"/>
  <c r="I3900" i="17"/>
  <c r="I3899" i="17"/>
  <c r="I3898" i="17"/>
  <c r="I3897" i="17"/>
  <c r="I3896" i="17"/>
  <c r="I3895" i="17"/>
  <c r="I3894" i="17"/>
  <c r="I3893" i="17"/>
  <c r="I3892" i="17"/>
  <c r="I3891" i="17"/>
  <c r="I3890" i="17"/>
  <c r="I3889" i="17"/>
  <c r="I3888" i="17"/>
  <c r="I3887" i="17"/>
  <c r="I3886" i="17"/>
  <c r="I3885" i="17"/>
  <c r="I3884" i="17"/>
  <c r="I3883" i="17"/>
  <c r="I3882" i="17"/>
  <c r="I3881" i="17"/>
  <c r="I3880" i="17"/>
  <c r="I3879" i="17"/>
  <c r="I3878" i="17"/>
  <c r="I3877" i="17"/>
  <c r="I3876" i="17"/>
  <c r="I3875" i="17"/>
  <c r="I3874" i="17"/>
  <c r="I3873" i="17"/>
  <c r="I3872" i="17"/>
  <c r="I3871" i="17"/>
  <c r="I3870" i="17"/>
  <c r="I3869" i="17"/>
  <c r="I3868" i="17"/>
  <c r="I3867" i="17"/>
  <c r="I3866" i="17"/>
  <c r="I3865" i="17"/>
  <c r="I3864" i="17"/>
  <c r="I3863" i="17"/>
  <c r="I3862" i="17"/>
  <c r="I3861" i="17"/>
  <c r="I3860" i="17"/>
  <c r="I3859" i="17"/>
  <c r="I3858" i="17"/>
  <c r="I3857" i="17"/>
  <c r="I3856" i="17"/>
  <c r="I3855" i="17"/>
  <c r="I3854" i="17"/>
  <c r="I3853" i="17"/>
  <c r="I3852" i="17"/>
  <c r="I3851" i="17"/>
  <c r="I3850" i="17"/>
  <c r="I3849" i="17"/>
  <c r="I3848" i="17"/>
  <c r="I3847" i="17"/>
  <c r="I3846" i="17"/>
  <c r="I3845" i="17"/>
  <c r="I3844" i="17"/>
  <c r="I3843" i="17"/>
  <c r="I3842" i="17"/>
  <c r="I3841" i="17"/>
  <c r="I3840" i="17"/>
  <c r="I3839" i="17"/>
  <c r="I3838" i="17"/>
  <c r="I3837" i="17"/>
  <c r="I3836" i="17"/>
  <c r="I3835" i="17"/>
  <c r="I3834" i="17"/>
  <c r="I3833" i="17"/>
  <c r="I3832" i="17"/>
  <c r="I3831" i="17"/>
  <c r="I3830" i="17"/>
  <c r="I3829" i="17"/>
  <c r="I3828" i="17"/>
  <c r="I3827" i="17"/>
  <c r="I3826" i="17"/>
  <c r="I3825" i="17"/>
  <c r="I3824" i="17"/>
  <c r="I3823" i="17"/>
  <c r="I3822" i="17"/>
  <c r="I3821" i="17"/>
  <c r="I3820" i="17"/>
  <c r="I3819" i="17"/>
  <c r="I3818" i="17"/>
  <c r="I3817" i="17"/>
  <c r="I3816" i="17"/>
  <c r="I3815" i="17"/>
  <c r="I3814" i="17"/>
  <c r="I3813" i="17"/>
  <c r="I3812" i="17"/>
  <c r="I3811" i="17"/>
  <c r="I3810" i="17"/>
  <c r="I3809" i="17"/>
  <c r="I3808" i="17"/>
  <c r="I3807" i="17"/>
  <c r="I3806" i="17"/>
  <c r="I3805" i="17"/>
  <c r="I3804" i="17"/>
  <c r="I3803" i="17"/>
  <c r="I3802" i="17"/>
  <c r="I3801" i="17"/>
  <c r="I3800" i="17"/>
  <c r="I3799" i="17"/>
  <c r="I3798" i="17"/>
  <c r="I3797" i="17"/>
  <c r="I3796" i="17"/>
  <c r="I3795" i="17"/>
  <c r="I3794" i="17"/>
  <c r="I3793" i="17"/>
  <c r="I3792" i="17"/>
  <c r="I3791" i="17"/>
  <c r="I3790" i="17"/>
  <c r="I3789" i="17"/>
  <c r="I3788" i="17"/>
  <c r="I3787" i="17"/>
  <c r="I3786" i="17"/>
  <c r="I3785" i="17"/>
  <c r="I3784" i="17"/>
  <c r="I3783" i="17"/>
  <c r="I3782" i="17"/>
  <c r="I3781" i="17"/>
  <c r="I3780" i="17"/>
  <c r="I3779" i="17"/>
  <c r="I3778" i="17"/>
  <c r="I3777" i="17"/>
  <c r="I3776" i="17"/>
  <c r="I3775" i="17"/>
  <c r="I3774" i="17"/>
  <c r="I3773" i="17"/>
  <c r="I3772" i="17"/>
  <c r="I3771" i="17"/>
  <c r="I3770" i="17"/>
  <c r="I3769" i="17"/>
  <c r="I3768" i="17"/>
  <c r="I3767" i="17"/>
  <c r="I3766" i="17"/>
  <c r="I3765" i="17"/>
  <c r="I3764" i="17"/>
  <c r="I3763" i="17"/>
  <c r="I3762" i="17"/>
  <c r="I3761" i="17"/>
  <c r="I3760" i="17"/>
  <c r="I3759" i="17"/>
  <c r="I3758" i="17"/>
  <c r="I3757" i="17"/>
  <c r="I3756" i="17"/>
  <c r="I3755" i="17"/>
  <c r="I3754" i="17"/>
  <c r="I3753" i="17"/>
  <c r="I3752" i="17"/>
  <c r="I3751" i="17"/>
  <c r="I3750" i="17"/>
  <c r="I3749" i="17"/>
  <c r="I3748" i="17"/>
  <c r="I3747" i="17"/>
  <c r="I3746" i="17"/>
  <c r="I3745" i="17"/>
  <c r="I3744" i="17"/>
  <c r="I3743" i="17"/>
  <c r="I3742" i="17"/>
  <c r="I3741" i="17"/>
  <c r="I3740" i="17"/>
  <c r="I3739" i="17"/>
  <c r="I3738" i="17"/>
  <c r="I3737" i="17"/>
  <c r="I3736" i="17"/>
  <c r="I3735" i="17"/>
  <c r="I3734" i="17"/>
  <c r="I3733" i="17"/>
  <c r="I3732" i="17"/>
  <c r="I3731" i="17"/>
  <c r="I3730" i="17"/>
  <c r="I3729" i="17"/>
  <c r="I3728" i="17"/>
  <c r="I3727" i="17"/>
  <c r="I3726" i="17"/>
  <c r="I3725" i="17"/>
  <c r="I3724" i="17"/>
  <c r="I3723" i="17"/>
  <c r="I3722" i="17"/>
  <c r="I3721" i="17"/>
  <c r="I3720" i="17"/>
  <c r="I3719" i="17"/>
  <c r="I3718" i="17"/>
  <c r="I3717" i="17"/>
  <c r="I3716" i="17"/>
  <c r="I3715" i="17"/>
  <c r="I3714" i="17"/>
  <c r="I3713" i="17"/>
  <c r="I3712" i="17"/>
  <c r="I3711" i="17"/>
  <c r="I3710" i="17"/>
  <c r="I3709" i="17"/>
  <c r="I3708" i="17"/>
  <c r="I3707" i="17"/>
  <c r="I3706" i="17"/>
  <c r="I3705" i="17"/>
  <c r="I3704" i="17"/>
  <c r="I3703" i="17"/>
  <c r="I3702" i="17"/>
  <c r="I3701" i="17"/>
  <c r="I3700" i="17"/>
  <c r="I3699" i="17"/>
  <c r="I3698" i="17"/>
  <c r="I3697" i="17"/>
  <c r="I3696" i="17"/>
  <c r="I3695" i="17"/>
  <c r="I3694" i="17"/>
  <c r="I3693" i="17"/>
  <c r="I3692" i="17"/>
  <c r="I3691" i="17"/>
  <c r="I3690" i="17"/>
  <c r="I3689" i="17"/>
  <c r="I3688" i="17"/>
  <c r="I3687" i="17"/>
  <c r="I3686" i="17"/>
  <c r="I3685" i="17"/>
  <c r="I3684" i="17"/>
  <c r="I3683" i="17"/>
  <c r="I3682" i="17"/>
  <c r="I3681" i="17"/>
  <c r="I3680" i="17"/>
  <c r="I3679" i="17"/>
  <c r="I3678" i="17"/>
  <c r="I3677" i="17"/>
  <c r="I3676" i="17"/>
  <c r="I3675" i="17"/>
  <c r="I3674" i="17"/>
  <c r="I3673" i="17"/>
  <c r="I3672" i="17"/>
  <c r="I3671" i="17"/>
  <c r="I3670" i="17"/>
  <c r="I3669" i="17"/>
  <c r="I3668" i="17"/>
  <c r="I3667" i="17"/>
  <c r="I3666" i="17"/>
  <c r="I3665" i="17"/>
  <c r="I3664" i="17"/>
  <c r="I3663" i="17"/>
  <c r="I3662" i="17"/>
  <c r="I3661" i="17"/>
  <c r="I3660" i="17"/>
  <c r="I3659" i="17"/>
  <c r="I3658" i="17"/>
  <c r="I3657" i="17"/>
  <c r="I3656" i="17"/>
  <c r="I3655" i="17"/>
  <c r="I3654" i="17"/>
  <c r="I3653" i="17"/>
  <c r="I3652" i="17"/>
  <c r="I3651" i="17"/>
  <c r="I3650" i="17"/>
  <c r="I3649" i="17"/>
  <c r="I3648" i="17"/>
  <c r="I3647" i="17"/>
  <c r="I3646" i="17"/>
  <c r="I3645" i="17"/>
  <c r="I3644" i="17"/>
  <c r="I3643" i="17"/>
  <c r="I3642" i="17"/>
  <c r="I3641" i="17"/>
  <c r="I3640" i="17"/>
  <c r="I3639" i="17"/>
  <c r="I3638" i="17"/>
  <c r="I3637" i="17"/>
  <c r="I3636" i="17"/>
  <c r="I3635" i="17"/>
  <c r="I3634" i="17"/>
  <c r="I3633" i="17"/>
  <c r="I3632" i="17"/>
  <c r="I3631" i="17"/>
  <c r="I3630" i="17"/>
  <c r="I3629" i="17"/>
  <c r="I3628" i="17"/>
  <c r="I3627" i="17"/>
  <c r="I3626" i="17"/>
  <c r="I3625" i="17"/>
  <c r="I3624" i="17"/>
  <c r="I3623" i="17"/>
  <c r="I3622" i="17"/>
  <c r="I3621" i="17"/>
  <c r="I3620" i="17"/>
  <c r="I3619" i="17"/>
  <c r="I3618" i="17"/>
  <c r="I3617" i="17"/>
  <c r="I3616" i="17"/>
  <c r="I3615" i="17"/>
  <c r="I3614" i="17"/>
  <c r="I3613" i="17"/>
  <c r="I3612" i="17"/>
  <c r="I3611" i="17"/>
  <c r="I3610" i="17"/>
  <c r="I3609" i="17"/>
  <c r="I3608" i="17"/>
  <c r="I3607" i="17"/>
  <c r="I3606" i="17"/>
  <c r="I3605" i="17"/>
  <c r="I3604" i="17"/>
  <c r="I3603" i="17"/>
  <c r="I3602" i="17"/>
  <c r="I3601" i="17"/>
  <c r="I3600" i="17"/>
  <c r="I3599" i="17"/>
  <c r="I3598" i="17"/>
  <c r="I3597" i="17"/>
  <c r="I3596" i="17"/>
  <c r="I3595" i="17"/>
  <c r="I3594" i="17"/>
  <c r="I3593" i="17"/>
  <c r="I3592" i="17"/>
  <c r="I3591" i="17"/>
  <c r="I3590" i="17"/>
  <c r="I3589" i="17"/>
  <c r="I3588" i="17"/>
  <c r="I3587" i="17"/>
  <c r="I3586" i="17"/>
  <c r="I3585" i="17"/>
  <c r="I3584" i="17"/>
  <c r="I3583" i="17"/>
  <c r="I3582" i="17"/>
  <c r="I3581" i="17"/>
  <c r="I3580" i="17"/>
  <c r="I3579" i="17"/>
  <c r="I3578" i="17"/>
  <c r="I3577" i="17"/>
  <c r="I3576" i="17"/>
  <c r="I3575" i="17"/>
  <c r="I3574" i="17"/>
  <c r="I3573" i="17"/>
  <c r="I3572" i="17"/>
  <c r="I3571" i="17"/>
  <c r="I3570" i="17"/>
  <c r="I3569" i="17"/>
  <c r="I3568" i="17"/>
  <c r="I3567" i="17"/>
  <c r="I3566" i="17"/>
  <c r="I3565" i="17"/>
  <c r="I3564" i="17"/>
  <c r="I3563" i="17"/>
  <c r="I3562" i="17"/>
  <c r="I3561" i="17"/>
  <c r="I3560" i="17"/>
  <c r="I3559" i="17"/>
  <c r="I3558" i="17"/>
  <c r="I3557" i="17"/>
  <c r="I3556" i="17"/>
  <c r="I3555" i="17"/>
  <c r="I3554" i="17"/>
  <c r="I3553" i="17"/>
  <c r="I3552" i="17"/>
  <c r="I3551" i="17"/>
  <c r="I3550" i="17"/>
  <c r="I3549" i="17"/>
  <c r="I3548" i="17"/>
  <c r="I3547" i="17"/>
  <c r="I3546" i="17"/>
  <c r="I3545" i="17"/>
  <c r="I3544" i="17"/>
  <c r="I3543" i="17"/>
  <c r="I3542" i="17"/>
  <c r="I3541" i="17"/>
  <c r="I3540" i="17"/>
  <c r="I3539" i="17"/>
  <c r="I3538" i="17"/>
  <c r="I3537" i="17"/>
  <c r="I3536" i="17"/>
  <c r="I3535" i="17"/>
  <c r="I3534" i="17"/>
  <c r="I3533" i="17"/>
  <c r="I3532" i="17"/>
  <c r="I3531" i="17"/>
  <c r="I3530" i="17"/>
  <c r="I3529" i="17"/>
  <c r="I3528" i="17"/>
  <c r="I3527" i="17"/>
  <c r="I3526" i="17"/>
  <c r="I3525" i="17"/>
  <c r="I3524" i="17"/>
  <c r="I3523" i="17"/>
  <c r="I3522" i="17"/>
  <c r="I3521" i="17"/>
  <c r="I3520" i="17"/>
  <c r="I3519" i="17"/>
  <c r="I3518" i="17"/>
  <c r="I3517" i="17"/>
  <c r="I3516" i="17"/>
  <c r="I3515" i="17"/>
  <c r="I3514" i="17"/>
  <c r="I3513" i="17"/>
  <c r="I3512" i="17"/>
  <c r="I3511" i="17"/>
  <c r="I3510" i="17"/>
  <c r="I3509" i="17"/>
  <c r="I3508" i="17"/>
  <c r="I3507" i="17"/>
  <c r="I3506" i="17"/>
  <c r="I3505" i="17"/>
  <c r="I3504" i="17"/>
  <c r="I3503" i="17"/>
  <c r="I3502" i="17"/>
  <c r="I3501" i="17"/>
  <c r="I3500" i="17"/>
  <c r="I3499" i="17"/>
  <c r="I3498" i="17"/>
  <c r="I3497" i="17"/>
  <c r="I3496" i="17"/>
  <c r="I3495" i="17"/>
  <c r="I3494" i="17"/>
  <c r="I3493" i="17"/>
  <c r="I3492" i="17"/>
  <c r="I3491" i="17"/>
  <c r="I3490" i="17"/>
  <c r="I3489" i="17"/>
  <c r="I3488" i="17"/>
  <c r="I3487" i="17"/>
  <c r="I3486" i="17"/>
  <c r="I3485" i="17"/>
  <c r="I3484" i="17"/>
  <c r="I3483" i="17"/>
  <c r="I3482" i="17"/>
  <c r="I3481" i="17"/>
  <c r="I3480" i="17"/>
  <c r="I3479" i="17"/>
  <c r="I3478" i="17"/>
  <c r="I3477" i="17"/>
  <c r="I3476" i="17"/>
  <c r="I3475" i="17"/>
  <c r="I3474" i="17"/>
  <c r="I3473" i="17"/>
  <c r="I3472" i="17"/>
  <c r="I3471" i="17"/>
  <c r="I3470" i="17"/>
  <c r="I3469" i="17"/>
  <c r="I3468" i="17"/>
  <c r="I3467" i="17"/>
  <c r="I3466" i="17"/>
  <c r="I3465" i="17"/>
  <c r="I3464" i="17"/>
  <c r="I3463" i="17"/>
  <c r="I3462" i="17"/>
  <c r="I3461" i="17"/>
  <c r="I3460" i="17"/>
  <c r="I3459" i="17"/>
  <c r="I3458" i="17"/>
  <c r="I3457" i="17"/>
  <c r="I3456" i="17"/>
  <c r="I3455" i="17"/>
  <c r="I3454" i="17"/>
  <c r="I3453" i="17"/>
  <c r="I3452" i="17"/>
  <c r="I3451" i="17"/>
  <c r="I3450" i="17"/>
  <c r="I3449" i="17"/>
  <c r="I3448" i="17"/>
  <c r="I3447" i="17"/>
  <c r="I3446" i="17"/>
  <c r="I3445" i="17"/>
  <c r="I3444" i="17"/>
  <c r="I3443" i="17"/>
  <c r="I3442" i="17"/>
  <c r="I3441" i="17"/>
  <c r="I3440" i="17"/>
  <c r="I3439" i="17"/>
  <c r="I3438" i="17"/>
  <c r="I3437" i="17"/>
  <c r="I3436" i="17"/>
  <c r="I3435" i="17"/>
  <c r="I3434" i="17"/>
  <c r="I3433" i="17"/>
  <c r="I3432" i="17"/>
  <c r="I3431" i="17"/>
  <c r="I3430" i="17"/>
  <c r="I3429" i="17"/>
  <c r="I3428" i="17"/>
  <c r="I3427" i="17"/>
  <c r="I3426" i="17"/>
  <c r="I3425" i="17"/>
  <c r="I3424" i="17"/>
  <c r="I3423" i="17"/>
  <c r="I3422" i="17"/>
  <c r="I3421" i="17"/>
  <c r="I3420" i="17"/>
  <c r="I3419" i="17"/>
  <c r="I3418" i="17"/>
  <c r="I3417" i="17"/>
  <c r="I3416" i="17"/>
  <c r="I3415" i="17"/>
  <c r="I3414" i="17"/>
  <c r="I3413" i="17"/>
  <c r="I3412" i="17"/>
  <c r="I3411" i="17"/>
  <c r="I3410" i="17"/>
  <c r="I3409" i="17"/>
  <c r="I3408" i="17"/>
  <c r="I3407" i="17"/>
  <c r="I3406" i="17"/>
  <c r="I3405" i="17"/>
  <c r="I3404" i="17"/>
  <c r="I3403" i="17"/>
  <c r="I3402" i="17"/>
  <c r="I3401" i="17"/>
  <c r="I3400" i="17"/>
  <c r="I3399" i="17"/>
  <c r="I3398" i="17"/>
  <c r="I3397" i="17"/>
  <c r="I3396" i="17"/>
  <c r="I3395" i="17"/>
  <c r="I3394" i="17"/>
  <c r="I3393" i="17"/>
  <c r="I3392" i="17"/>
  <c r="I3391" i="17"/>
  <c r="I3390" i="17"/>
  <c r="I3389" i="17"/>
  <c r="I3388" i="17"/>
  <c r="I3387" i="17"/>
  <c r="I3386" i="17"/>
  <c r="I3385" i="17"/>
  <c r="I3384" i="17"/>
  <c r="I3383" i="17"/>
  <c r="I3382" i="17"/>
  <c r="I3381" i="17"/>
  <c r="I3380" i="17"/>
  <c r="I3379" i="17"/>
  <c r="I3378" i="17"/>
  <c r="I3377" i="17"/>
  <c r="I3376" i="17"/>
  <c r="I3375" i="17"/>
  <c r="I3374" i="17"/>
  <c r="I3373" i="17"/>
  <c r="I3372" i="17"/>
  <c r="I3371" i="17"/>
  <c r="I3370" i="17"/>
  <c r="I3369" i="17"/>
  <c r="I3368" i="17"/>
  <c r="I3367" i="17"/>
  <c r="I3366" i="17"/>
  <c r="I3365" i="17"/>
  <c r="I3364" i="17"/>
  <c r="I3363" i="17"/>
  <c r="I3362" i="17"/>
  <c r="I3361" i="17"/>
  <c r="I3360" i="17"/>
  <c r="I3359" i="17"/>
  <c r="I3358" i="17"/>
  <c r="I3357" i="17"/>
  <c r="I3356" i="17"/>
  <c r="I3355" i="17"/>
  <c r="I3354" i="17"/>
  <c r="I3353" i="17"/>
  <c r="I3352" i="17"/>
  <c r="I3351" i="17"/>
  <c r="I3350" i="17"/>
  <c r="I3349" i="17"/>
  <c r="I3348" i="17"/>
  <c r="I3347" i="17"/>
  <c r="I3346" i="17"/>
  <c r="I3345" i="17"/>
  <c r="I3344" i="17"/>
  <c r="I3343" i="17"/>
  <c r="I3342" i="17"/>
  <c r="I3341" i="17"/>
  <c r="I3340" i="17"/>
  <c r="I3339" i="17"/>
  <c r="I3338" i="17"/>
  <c r="I3337" i="17"/>
  <c r="I3336" i="17"/>
  <c r="I3335" i="17"/>
  <c r="I3334" i="17"/>
  <c r="I3333" i="17"/>
  <c r="I3332" i="17"/>
  <c r="I3331" i="17"/>
  <c r="I3330" i="17"/>
  <c r="I3329" i="17"/>
  <c r="I3328" i="17"/>
  <c r="I3327" i="17"/>
  <c r="I3326" i="17"/>
  <c r="I3325" i="17"/>
  <c r="I3324" i="17"/>
  <c r="I3323" i="17"/>
  <c r="I3322" i="17"/>
  <c r="I3321" i="17"/>
  <c r="I3320" i="17"/>
  <c r="I3319" i="17"/>
  <c r="I3318" i="17"/>
  <c r="I3317" i="17"/>
  <c r="I3316" i="17"/>
  <c r="I3315" i="17"/>
  <c r="I3314" i="17"/>
  <c r="I3313" i="17"/>
  <c r="I3312" i="17"/>
  <c r="I3311" i="17"/>
  <c r="I3310" i="17"/>
  <c r="I3309" i="17"/>
  <c r="I3308" i="17"/>
  <c r="I3307" i="17"/>
  <c r="I3306" i="17"/>
  <c r="I3305" i="17"/>
  <c r="I3304" i="17"/>
  <c r="I3303" i="17"/>
  <c r="I3302" i="17"/>
  <c r="I3301" i="17"/>
  <c r="I3300" i="17"/>
  <c r="I3299" i="17"/>
  <c r="I3298" i="17"/>
  <c r="I3297" i="17"/>
  <c r="I3296" i="17"/>
  <c r="I3295" i="17"/>
  <c r="I3294" i="17"/>
  <c r="I3293" i="17"/>
  <c r="I3292" i="17"/>
  <c r="I3291" i="17"/>
  <c r="I3290" i="17"/>
  <c r="I3289" i="17"/>
  <c r="I3288" i="17"/>
  <c r="I3287" i="17"/>
  <c r="I3286" i="17"/>
  <c r="I3285" i="17"/>
  <c r="I3284" i="17"/>
  <c r="I3283" i="17"/>
  <c r="I3282" i="17"/>
  <c r="I3281" i="17"/>
  <c r="I3280" i="17"/>
  <c r="I3279" i="17"/>
  <c r="I3278" i="17"/>
  <c r="I3277" i="17"/>
  <c r="I3276" i="17"/>
  <c r="I3275" i="17"/>
  <c r="I3274" i="17"/>
  <c r="I3273" i="17"/>
  <c r="I3272" i="17"/>
  <c r="I3271" i="17"/>
  <c r="I3270" i="17"/>
  <c r="I3269" i="17"/>
  <c r="I3268" i="17"/>
  <c r="I3267" i="17"/>
  <c r="I3266" i="17"/>
  <c r="I3265" i="17"/>
  <c r="I3264" i="17"/>
  <c r="I3263" i="17"/>
  <c r="I3262" i="17"/>
  <c r="I3261" i="17"/>
  <c r="I3260" i="17"/>
  <c r="I3259" i="17"/>
  <c r="I3258" i="17"/>
  <c r="I3257" i="17"/>
  <c r="I3256" i="17"/>
  <c r="I3255" i="17"/>
  <c r="I3254" i="17"/>
  <c r="I3253" i="17"/>
  <c r="I3252" i="17"/>
  <c r="I3251" i="17"/>
  <c r="I3250" i="17"/>
  <c r="I3249" i="17"/>
  <c r="I3248" i="17"/>
  <c r="I3247" i="17"/>
  <c r="I3246" i="17"/>
  <c r="I3245" i="17"/>
  <c r="I3244" i="17"/>
  <c r="I3243" i="17"/>
  <c r="I3242" i="17"/>
  <c r="I3241" i="17"/>
  <c r="I3240" i="17"/>
  <c r="I3239" i="17"/>
  <c r="I3238" i="17"/>
  <c r="I3237" i="17"/>
  <c r="I3236" i="17"/>
  <c r="I3235" i="17"/>
  <c r="I3234" i="17"/>
  <c r="I3233" i="17"/>
  <c r="I3232" i="17"/>
  <c r="I3231" i="17"/>
  <c r="I3230" i="17"/>
  <c r="I3229" i="17"/>
  <c r="I3228" i="17"/>
  <c r="I3227" i="17"/>
  <c r="I3226" i="17"/>
  <c r="I3225" i="17"/>
  <c r="I3224" i="17"/>
  <c r="I3223" i="17"/>
  <c r="I3222" i="17"/>
  <c r="I3221" i="17"/>
  <c r="I3220" i="17"/>
  <c r="I3219" i="17"/>
  <c r="I3218" i="17"/>
  <c r="I3217" i="17"/>
  <c r="I3216" i="17"/>
  <c r="I3215" i="17"/>
  <c r="I3214" i="17"/>
  <c r="I3213" i="17"/>
  <c r="I3212" i="17"/>
  <c r="I3211" i="17"/>
  <c r="I3210" i="17"/>
  <c r="I3209" i="17"/>
  <c r="I3208" i="17"/>
  <c r="I3207" i="17"/>
  <c r="I3206" i="17"/>
  <c r="I3205" i="17"/>
  <c r="I3204" i="17"/>
  <c r="I3203" i="17"/>
  <c r="I3202" i="17"/>
  <c r="I3201" i="17"/>
  <c r="I3200" i="17"/>
  <c r="I3199" i="17"/>
  <c r="I3198" i="17"/>
  <c r="I3197" i="17"/>
  <c r="I3196" i="17"/>
  <c r="I3195" i="17"/>
  <c r="I3194" i="17"/>
  <c r="I3193" i="17"/>
  <c r="I3192" i="17"/>
  <c r="I3191" i="17"/>
  <c r="I3190" i="17"/>
  <c r="I3189" i="17"/>
  <c r="I3188" i="17"/>
  <c r="I3187" i="17"/>
  <c r="I3186" i="17"/>
  <c r="I3185" i="17"/>
  <c r="I3184" i="17"/>
  <c r="I3183" i="17"/>
  <c r="I3182" i="17"/>
  <c r="I3181" i="17"/>
  <c r="I3180" i="17"/>
  <c r="I3179" i="17"/>
  <c r="I3178" i="17"/>
  <c r="I3177" i="17"/>
  <c r="I3176" i="17"/>
  <c r="I3175" i="17"/>
  <c r="I3174" i="17"/>
  <c r="I3173" i="17"/>
  <c r="I3172" i="17"/>
  <c r="I3171" i="17"/>
  <c r="I3170" i="17"/>
  <c r="I3169" i="17"/>
  <c r="I3168" i="17"/>
  <c r="I3167" i="17"/>
  <c r="I3166" i="17"/>
  <c r="I3165" i="17"/>
  <c r="I3164" i="17"/>
  <c r="I3163" i="17"/>
  <c r="I3162" i="17"/>
  <c r="I3161" i="17"/>
  <c r="I3160" i="17"/>
  <c r="I3159" i="17"/>
  <c r="I3158" i="17"/>
  <c r="I3157" i="17"/>
  <c r="I3156" i="17"/>
  <c r="I3155" i="17"/>
  <c r="I3154" i="17"/>
  <c r="I3153" i="17"/>
  <c r="I3152" i="17"/>
  <c r="I3151" i="17"/>
  <c r="I3150" i="17"/>
  <c r="I3149" i="17"/>
  <c r="I3148" i="17"/>
  <c r="I3147" i="17"/>
  <c r="I3146" i="17"/>
  <c r="I3145" i="17"/>
  <c r="I3144" i="17"/>
  <c r="I3143" i="17"/>
  <c r="I3142" i="17"/>
  <c r="I3141" i="17"/>
  <c r="I3140" i="17"/>
  <c r="I3139" i="17"/>
  <c r="I3138" i="17"/>
  <c r="I3137" i="17"/>
  <c r="I3136" i="17"/>
  <c r="I3135" i="17"/>
  <c r="I3134" i="17"/>
  <c r="I3133" i="17"/>
  <c r="I3132" i="17"/>
  <c r="I3131" i="17"/>
  <c r="I3130" i="17"/>
  <c r="I3129" i="17"/>
  <c r="I3128" i="17"/>
  <c r="I3127" i="17"/>
  <c r="I3126" i="17"/>
  <c r="I3125" i="17"/>
  <c r="I3124" i="17"/>
  <c r="I3123" i="17"/>
  <c r="I3122" i="17"/>
  <c r="I3121" i="17"/>
  <c r="I3120" i="17"/>
  <c r="I3119" i="17"/>
  <c r="I3118" i="17"/>
  <c r="I3117" i="17"/>
  <c r="I3116" i="17"/>
  <c r="I3115" i="17"/>
  <c r="I3114" i="17"/>
  <c r="I3113" i="17"/>
  <c r="I3112" i="17"/>
  <c r="I3111" i="17"/>
  <c r="I3110" i="17"/>
  <c r="I3109" i="17"/>
  <c r="I3108" i="17"/>
  <c r="I3107" i="17"/>
  <c r="I3106" i="17"/>
  <c r="I3105" i="17"/>
  <c r="I3104" i="17"/>
  <c r="I3103" i="17"/>
  <c r="I3102" i="17"/>
  <c r="I3101" i="17"/>
  <c r="I3100" i="17"/>
  <c r="I3099" i="17"/>
  <c r="I3098" i="17"/>
  <c r="I3097" i="17"/>
  <c r="I3096" i="17"/>
  <c r="I3095" i="17"/>
  <c r="I3094" i="17"/>
  <c r="I3093" i="17"/>
  <c r="I3092" i="17"/>
  <c r="I3091" i="17"/>
  <c r="I3090" i="17"/>
  <c r="I3089" i="17"/>
  <c r="I3088" i="17"/>
  <c r="I3087" i="17"/>
  <c r="I3086" i="17"/>
  <c r="I3085" i="17"/>
  <c r="I3084" i="17"/>
  <c r="I3083" i="17"/>
  <c r="I3082" i="17"/>
  <c r="I3081" i="17"/>
  <c r="I3080" i="17"/>
  <c r="I3079" i="17"/>
  <c r="I3078" i="17"/>
  <c r="I3077" i="17"/>
  <c r="I3076" i="17"/>
  <c r="I3075" i="17"/>
  <c r="I3074" i="17"/>
  <c r="I3073" i="17"/>
  <c r="I3072" i="17"/>
  <c r="I3071" i="17"/>
  <c r="I3070" i="17"/>
  <c r="I3069" i="17"/>
  <c r="I3068" i="17"/>
  <c r="I3067" i="17"/>
  <c r="I3066" i="17"/>
  <c r="I3065" i="17"/>
  <c r="I3064" i="17"/>
  <c r="I3063" i="17"/>
  <c r="I3062" i="17"/>
  <c r="I3061" i="17"/>
  <c r="I3060" i="17"/>
  <c r="I3059" i="17"/>
  <c r="I3058" i="17"/>
  <c r="I3057" i="17"/>
  <c r="I3056" i="17"/>
  <c r="I3055" i="17"/>
  <c r="I3054" i="17"/>
  <c r="I3053" i="17"/>
  <c r="I3052" i="17"/>
  <c r="I3051" i="17"/>
  <c r="I3050" i="17"/>
  <c r="I3049" i="17"/>
  <c r="I3048" i="17"/>
  <c r="I3047" i="17"/>
  <c r="I3046" i="17"/>
  <c r="I3045" i="17"/>
  <c r="I3044" i="17"/>
  <c r="I3043" i="17"/>
  <c r="I3042" i="17"/>
  <c r="I3041" i="17"/>
  <c r="I3040" i="17"/>
  <c r="I3039" i="17"/>
  <c r="I3038" i="17"/>
  <c r="I3037" i="17"/>
  <c r="I3036" i="17"/>
  <c r="I3035" i="17"/>
  <c r="I3034" i="17"/>
  <c r="I3033" i="17"/>
  <c r="I3032" i="17"/>
  <c r="I3031" i="17"/>
  <c r="I3030" i="17"/>
  <c r="I3029" i="17"/>
  <c r="I3028" i="17"/>
  <c r="I3027" i="17"/>
  <c r="I3026" i="17"/>
  <c r="I3025" i="17"/>
  <c r="I3024" i="17"/>
  <c r="I3023" i="17"/>
  <c r="I3022" i="17"/>
  <c r="I3021" i="17"/>
  <c r="I3020" i="17"/>
  <c r="I3019" i="17"/>
  <c r="I3018" i="17"/>
  <c r="I3017" i="17"/>
  <c r="I3016" i="17"/>
  <c r="I3015" i="17"/>
  <c r="I3014" i="17"/>
  <c r="I3013" i="17"/>
  <c r="I3012" i="17"/>
  <c r="I3011" i="17"/>
  <c r="I3010" i="17"/>
  <c r="I3009" i="17"/>
  <c r="I3008" i="17"/>
  <c r="I3007" i="17"/>
  <c r="I3006" i="17"/>
  <c r="I3005" i="17"/>
  <c r="I3004" i="17"/>
  <c r="I3003" i="17"/>
  <c r="I3002" i="17"/>
  <c r="I3001" i="17"/>
  <c r="I3000" i="17"/>
  <c r="I2999" i="17"/>
  <c r="I2998" i="17"/>
  <c r="I2997" i="17"/>
  <c r="I2996" i="17"/>
  <c r="I2995" i="17"/>
  <c r="I2994" i="17"/>
  <c r="I2993" i="17"/>
  <c r="I2992" i="17"/>
  <c r="I2991" i="17"/>
  <c r="I2990" i="17"/>
  <c r="I2989" i="17"/>
  <c r="I2988" i="17"/>
  <c r="I2987" i="17"/>
  <c r="I2986" i="17"/>
  <c r="I2985" i="17"/>
  <c r="I2984" i="17"/>
  <c r="I2983" i="17"/>
  <c r="I2982" i="17"/>
  <c r="I2981" i="17"/>
  <c r="I2980" i="17"/>
  <c r="I2979" i="17"/>
  <c r="I2978" i="17"/>
  <c r="I2977" i="17"/>
  <c r="I2976" i="17"/>
  <c r="I2975" i="17"/>
  <c r="I2974" i="17"/>
  <c r="I2973" i="17"/>
  <c r="I2972" i="17"/>
  <c r="I2971" i="17"/>
  <c r="I2970" i="17"/>
  <c r="I2969" i="17"/>
  <c r="I2968" i="17"/>
  <c r="I2967" i="17"/>
  <c r="I2966" i="17"/>
  <c r="I2965" i="17"/>
  <c r="I2964" i="17"/>
  <c r="I2963" i="17"/>
  <c r="I2962" i="17"/>
  <c r="I2961" i="17"/>
  <c r="I2960" i="17"/>
  <c r="I2959" i="17"/>
  <c r="I2958" i="17"/>
  <c r="I2957" i="17"/>
  <c r="I2956" i="17"/>
  <c r="I2955" i="17"/>
  <c r="I2954" i="17"/>
  <c r="I2953" i="17"/>
  <c r="I2952" i="17"/>
  <c r="I2951" i="17"/>
  <c r="I2950" i="17"/>
  <c r="I2949" i="17"/>
  <c r="I2948" i="17"/>
  <c r="I2947" i="17"/>
  <c r="I2946" i="17"/>
  <c r="I2945" i="17"/>
  <c r="I2944" i="17"/>
  <c r="I2943" i="17"/>
  <c r="I2942" i="17"/>
  <c r="I2941" i="17"/>
  <c r="I2940" i="17"/>
  <c r="I2939" i="17"/>
  <c r="I2938" i="17"/>
  <c r="I2937" i="17"/>
  <c r="I2936" i="17"/>
  <c r="I2935" i="17"/>
  <c r="I2934" i="17"/>
  <c r="I2933" i="17"/>
  <c r="I2932" i="17"/>
  <c r="I2931" i="17"/>
  <c r="I2930" i="17"/>
  <c r="I2929" i="17"/>
  <c r="I2928" i="17"/>
  <c r="I2927" i="17"/>
  <c r="I2926" i="17"/>
  <c r="I2925" i="17"/>
  <c r="I2924" i="17"/>
  <c r="I2923" i="17"/>
  <c r="I2922" i="17"/>
  <c r="I2921" i="17"/>
  <c r="I2920" i="17"/>
  <c r="I2919" i="17"/>
  <c r="I2918" i="17"/>
  <c r="I2917" i="17"/>
  <c r="I2916" i="17"/>
  <c r="I2915" i="17"/>
  <c r="I2914" i="17"/>
  <c r="I2913" i="17"/>
  <c r="I2912" i="17"/>
  <c r="I2911" i="17"/>
  <c r="I2910" i="17"/>
  <c r="I2909" i="17"/>
  <c r="I2908" i="17"/>
  <c r="I2907" i="17"/>
  <c r="I2906" i="17"/>
  <c r="I2905" i="17"/>
  <c r="I2904" i="17"/>
  <c r="I2903" i="17"/>
  <c r="I2902" i="17"/>
  <c r="I2901" i="17"/>
  <c r="I2900" i="17"/>
  <c r="I2899" i="17"/>
  <c r="I2898" i="17"/>
  <c r="I2897" i="17"/>
  <c r="I2896" i="17"/>
  <c r="I2895" i="17"/>
  <c r="I2894" i="17"/>
  <c r="I2893" i="17"/>
  <c r="I2892" i="17"/>
  <c r="I2891" i="17"/>
  <c r="I2890" i="17"/>
  <c r="I2889" i="17"/>
  <c r="I2888" i="17"/>
  <c r="I2887" i="17"/>
  <c r="I2886" i="17"/>
  <c r="I2885" i="17"/>
  <c r="I2884" i="17"/>
  <c r="I2883" i="17"/>
  <c r="I2882" i="17"/>
  <c r="I2881" i="17"/>
  <c r="I2880" i="17"/>
  <c r="I2879" i="17"/>
  <c r="I2878" i="17"/>
  <c r="I2877" i="17"/>
  <c r="I2876" i="17"/>
  <c r="I2875" i="17"/>
  <c r="I2874" i="17"/>
  <c r="I2873" i="17"/>
  <c r="I2872" i="17"/>
  <c r="I2871" i="17"/>
  <c r="I2870" i="17"/>
  <c r="I2869" i="17"/>
  <c r="I2868" i="17"/>
  <c r="I2867" i="17"/>
  <c r="I2866" i="17"/>
  <c r="I2865" i="17"/>
  <c r="I2864" i="17"/>
  <c r="I2863" i="17"/>
  <c r="I2862" i="17"/>
  <c r="I2861" i="17"/>
  <c r="I2860" i="17"/>
  <c r="I2859" i="17"/>
  <c r="I2858" i="17"/>
  <c r="I2857" i="17"/>
  <c r="I2856" i="17"/>
  <c r="I2855" i="17"/>
  <c r="I2854" i="17"/>
  <c r="I2853" i="17"/>
  <c r="I2852" i="17"/>
  <c r="I2851" i="17"/>
  <c r="I2850" i="17"/>
  <c r="I2849" i="17"/>
  <c r="I2848" i="17"/>
  <c r="I2847" i="17"/>
  <c r="I2846" i="17"/>
  <c r="I2845" i="17"/>
  <c r="I2844" i="17"/>
  <c r="I2843" i="17"/>
  <c r="I2842" i="17"/>
  <c r="I2841" i="17"/>
  <c r="I2840" i="17"/>
  <c r="I2839" i="17"/>
  <c r="I2838" i="17"/>
  <c r="I2837" i="17"/>
  <c r="I2836" i="17"/>
  <c r="I2835" i="17"/>
  <c r="I2834" i="17"/>
  <c r="I2833" i="17"/>
  <c r="I2832" i="17"/>
  <c r="I2831" i="17"/>
  <c r="I2830" i="17"/>
  <c r="I2829" i="17"/>
  <c r="I2828" i="17"/>
  <c r="I2827" i="17"/>
  <c r="I2826" i="17"/>
  <c r="I2825" i="17"/>
  <c r="I2824" i="17"/>
  <c r="I2823" i="17"/>
  <c r="I2822" i="17"/>
  <c r="I2821" i="17"/>
  <c r="I2820" i="17"/>
  <c r="I2819" i="17"/>
  <c r="I2818" i="17"/>
  <c r="I2817" i="17"/>
  <c r="I2816" i="17"/>
  <c r="I2815" i="17"/>
  <c r="I2814" i="17"/>
  <c r="I2813" i="17"/>
  <c r="I2812" i="17"/>
  <c r="I2811" i="17"/>
  <c r="I2810" i="17"/>
  <c r="I2809" i="17"/>
  <c r="I2808" i="17"/>
  <c r="I2807" i="17"/>
  <c r="I2806" i="17"/>
  <c r="I2805" i="17"/>
  <c r="I2804" i="17"/>
  <c r="I2803" i="17"/>
  <c r="I2802" i="17"/>
  <c r="I2801" i="17"/>
  <c r="I2800" i="17"/>
  <c r="I2799" i="17"/>
  <c r="I2798" i="17"/>
  <c r="I2797" i="17"/>
  <c r="I2796" i="17"/>
  <c r="I2795" i="17"/>
  <c r="I2794" i="17"/>
  <c r="I2793" i="17"/>
  <c r="I2792" i="17"/>
  <c r="I2791" i="17"/>
  <c r="I2790" i="17"/>
  <c r="I2789" i="17"/>
  <c r="I2788" i="17"/>
  <c r="I2787" i="17"/>
  <c r="I2786" i="17"/>
  <c r="I2785" i="17"/>
  <c r="I2784" i="17"/>
  <c r="I2783" i="17"/>
  <c r="I2782" i="17"/>
  <c r="I2781" i="17"/>
  <c r="I2780" i="17"/>
  <c r="I2779" i="17"/>
  <c r="I2778" i="17"/>
  <c r="I2777" i="17"/>
  <c r="I2776" i="17"/>
  <c r="I2775" i="17"/>
  <c r="I2774" i="17"/>
  <c r="I2773" i="17"/>
  <c r="I2772" i="17"/>
  <c r="I2771" i="17"/>
  <c r="I2770" i="17"/>
  <c r="I2769" i="17"/>
  <c r="I2768" i="17"/>
  <c r="I2767" i="17"/>
  <c r="I2766" i="17"/>
  <c r="I2765" i="17"/>
  <c r="I2764" i="17"/>
  <c r="I2763" i="17"/>
  <c r="I2762" i="17"/>
  <c r="I2761" i="17"/>
  <c r="I2760" i="17"/>
  <c r="I2759" i="17"/>
  <c r="I2758" i="17"/>
  <c r="I2757" i="17"/>
  <c r="I2756" i="17"/>
  <c r="I2755" i="17"/>
  <c r="I2754" i="17"/>
  <c r="I2753" i="17"/>
  <c r="I2752" i="17"/>
  <c r="I2751" i="17"/>
  <c r="I2750" i="17"/>
  <c r="I2749" i="17"/>
  <c r="I2748" i="17"/>
  <c r="I2747" i="17"/>
  <c r="I2746" i="17"/>
  <c r="I2745" i="17"/>
  <c r="I2744" i="17"/>
  <c r="I2743" i="17"/>
  <c r="I2742" i="17"/>
  <c r="I2741" i="17"/>
  <c r="I2740" i="17"/>
  <c r="I2739" i="17"/>
  <c r="I2738" i="17"/>
  <c r="I2737" i="17"/>
  <c r="I2736" i="17"/>
  <c r="I2735" i="17"/>
  <c r="I2734" i="17"/>
  <c r="I2733" i="17"/>
  <c r="I2732" i="17"/>
  <c r="I2731" i="17"/>
  <c r="I2730" i="17"/>
  <c r="I2729" i="17"/>
  <c r="I2728" i="17"/>
  <c r="I2727" i="17"/>
  <c r="I2726" i="17"/>
  <c r="I2725" i="17"/>
  <c r="I2724" i="17"/>
  <c r="I2723" i="17"/>
  <c r="I2722" i="17"/>
  <c r="I2721" i="17"/>
  <c r="I2720" i="17"/>
  <c r="I2719" i="17"/>
  <c r="I2718" i="17"/>
  <c r="I2717" i="17"/>
  <c r="I2716" i="17"/>
  <c r="I2715" i="17"/>
  <c r="I2714" i="17"/>
  <c r="I2713" i="17"/>
  <c r="I2712" i="17"/>
  <c r="I2711" i="17"/>
  <c r="I2710" i="17"/>
  <c r="I2709" i="17"/>
  <c r="I2708" i="17"/>
  <c r="I2707" i="17"/>
  <c r="I2706" i="17"/>
  <c r="I2705" i="17"/>
  <c r="I2704" i="17"/>
  <c r="I2703" i="17"/>
  <c r="I2702" i="17"/>
  <c r="I2701" i="17"/>
  <c r="I2700" i="17"/>
  <c r="I2699" i="17"/>
  <c r="I2698" i="17"/>
  <c r="I2697" i="17"/>
  <c r="I2696" i="17"/>
  <c r="I2695" i="17"/>
  <c r="I2694" i="17"/>
  <c r="I2693" i="17"/>
  <c r="I2692" i="17"/>
  <c r="I2691" i="17"/>
  <c r="I2690" i="17"/>
  <c r="I2689" i="17"/>
  <c r="I2688" i="17"/>
  <c r="I2687" i="17"/>
  <c r="I2686" i="17"/>
  <c r="I2685" i="17"/>
  <c r="I2684" i="17"/>
  <c r="I2683" i="17"/>
  <c r="I2682" i="17"/>
  <c r="I2681" i="17"/>
  <c r="I2680" i="17"/>
  <c r="I2679" i="17"/>
  <c r="I2678" i="17"/>
  <c r="I2677" i="17"/>
  <c r="I2676" i="17"/>
  <c r="I2675" i="17"/>
  <c r="I2674" i="17"/>
  <c r="I2673" i="17"/>
  <c r="I2672" i="17"/>
  <c r="I2671" i="17"/>
  <c r="I2670" i="17"/>
  <c r="I2669" i="17"/>
  <c r="I2668" i="17"/>
  <c r="I2667" i="17"/>
  <c r="I2666" i="17"/>
  <c r="I2665" i="17"/>
  <c r="I2664" i="17"/>
  <c r="I2663" i="17"/>
  <c r="I2662" i="17"/>
  <c r="I2661" i="17"/>
  <c r="I2660" i="17"/>
  <c r="I2659" i="17"/>
  <c r="I2658" i="17"/>
  <c r="I2657" i="17"/>
  <c r="I2656" i="17"/>
  <c r="I2655" i="17"/>
  <c r="I2654" i="17"/>
  <c r="I2653" i="17"/>
  <c r="I2652" i="17"/>
  <c r="I2651" i="17"/>
  <c r="I2650" i="17"/>
  <c r="I2649" i="17"/>
  <c r="I2648" i="17"/>
  <c r="I2647" i="17"/>
  <c r="I2646" i="17"/>
  <c r="I2645" i="17"/>
  <c r="I2644" i="17"/>
  <c r="I2643" i="17"/>
  <c r="I2642" i="17"/>
  <c r="I2641" i="17"/>
  <c r="I2640" i="17"/>
  <c r="I2639" i="17"/>
  <c r="I2638" i="17"/>
  <c r="I2637" i="17"/>
  <c r="I2636" i="17"/>
  <c r="I2635" i="17"/>
  <c r="I2634" i="17"/>
  <c r="I2633" i="17"/>
  <c r="I2632" i="17"/>
  <c r="I2631" i="17"/>
  <c r="I2630" i="17"/>
  <c r="I2629" i="17"/>
  <c r="I2628" i="17"/>
  <c r="I2627" i="17"/>
  <c r="I2626" i="17"/>
  <c r="I2625" i="17"/>
  <c r="I2624" i="17"/>
  <c r="I2623" i="17"/>
  <c r="I2622" i="17"/>
  <c r="I2621" i="17"/>
  <c r="I2620" i="17"/>
  <c r="I2619" i="17"/>
  <c r="I2618" i="17"/>
  <c r="I2617" i="17"/>
  <c r="I2616" i="17"/>
  <c r="I2615" i="17"/>
  <c r="I2614" i="17"/>
  <c r="I2613" i="17"/>
  <c r="I2612" i="17"/>
  <c r="I2611" i="17"/>
  <c r="I2610" i="17"/>
  <c r="I2609" i="17"/>
  <c r="I2608" i="17"/>
  <c r="I2607" i="17"/>
  <c r="I2606" i="17"/>
  <c r="I2605" i="17"/>
  <c r="I2604" i="17"/>
  <c r="I2603" i="17"/>
  <c r="I2602" i="17"/>
  <c r="I2601" i="17"/>
  <c r="I2600" i="17"/>
  <c r="I2599" i="17"/>
  <c r="I2598" i="17"/>
  <c r="I2597" i="17"/>
  <c r="I2596" i="17"/>
  <c r="I2595" i="17"/>
  <c r="I2594" i="17"/>
  <c r="I2593" i="17"/>
  <c r="I2592" i="17"/>
  <c r="I2591" i="17"/>
  <c r="I2590" i="17"/>
  <c r="I2589" i="17"/>
  <c r="I2588" i="17"/>
  <c r="I2587" i="17"/>
  <c r="I2586" i="17"/>
  <c r="I2585" i="17"/>
  <c r="I2584" i="17"/>
  <c r="I2583" i="17"/>
  <c r="I2582" i="17"/>
  <c r="I2581" i="17"/>
  <c r="I2580" i="17"/>
  <c r="I2579" i="17"/>
  <c r="I2578" i="17"/>
  <c r="I2577" i="17"/>
  <c r="I2576" i="17"/>
  <c r="I2575" i="17"/>
  <c r="I2574" i="17"/>
  <c r="I2573" i="17"/>
  <c r="I2572" i="17"/>
  <c r="I2571" i="17"/>
  <c r="I2570" i="17"/>
  <c r="I2569" i="17"/>
  <c r="I2568" i="17"/>
  <c r="I2567" i="17"/>
  <c r="I2566" i="17"/>
  <c r="I2565" i="17"/>
  <c r="I2564" i="17"/>
  <c r="I2563" i="17"/>
  <c r="I2562" i="17"/>
  <c r="I2561" i="17"/>
  <c r="I2560" i="17"/>
  <c r="I2559" i="17"/>
  <c r="I2558" i="17"/>
  <c r="I2557" i="17"/>
  <c r="I2556" i="17"/>
  <c r="I2555" i="17"/>
  <c r="I2554" i="17"/>
  <c r="I2553" i="17"/>
  <c r="I2552" i="17"/>
  <c r="I2551" i="17"/>
  <c r="I2550" i="17"/>
  <c r="I2549" i="17"/>
  <c r="I2548" i="17"/>
  <c r="I2547" i="17"/>
  <c r="I2546" i="17"/>
  <c r="I2545" i="17"/>
  <c r="I2544" i="17"/>
  <c r="I2543" i="17"/>
  <c r="I2542" i="17"/>
  <c r="I2541" i="17"/>
  <c r="I2540" i="17"/>
  <c r="I2539" i="17"/>
  <c r="I2538" i="17"/>
  <c r="I2537" i="17"/>
  <c r="I2536" i="17"/>
  <c r="I2535" i="17"/>
  <c r="I2534" i="17"/>
  <c r="I2533" i="17"/>
  <c r="I2532" i="17"/>
  <c r="I2531" i="17"/>
  <c r="I2530" i="17"/>
  <c r="I2529" i="17"/>
  <c r="I2528" i="17"/>
  <c r="I2527" i="17"/>
  <c r="I2526" i="17"/>
  <c r="I2525" i="17"/>
  <c r="I2524" i="17"/>
  <c r="I2523" i="17"/>
  <c r="I2522" i="17"/>
  <c r="I2521" i="17"/>
  <c r="I2520" i="17"/>
  <c r="I2519" i="17"/>
  <c r="I2518" i="17"/>
  <c r="I2517" i="17"/>
  <c r="I2516" i="17"/>
  <c r="I2515" i="17"/>
  <c r="I2514" i="17"/>
  <c r="I2513" i="17"/>
  <c r="I2512" i="17"/>
  <c r="I2511" i="17"/>
  <c r="I2510" i="17"/>
  <c r="I2509" i="17"/>
  <c r="I2508" i="17"/>
  <c r="I2507" i="17"/>
  <c r="I2506" i="17"/>
  <c r="I2505" i="17"/>
  <c r="I2504" i="17"/>
  <c r="I2503" i="17"/>
  <c r="I2502" i="17"/>
  <c r="I2501" i="17"/>
  <c r="I2500" i="17"/>
  <c r="I2499" i="17"/>
  <c r="I2498" i="17"/>
  <c r="I2497" i="17"/>
  <c r="I2496" i="17"/>
  <c r="I2495" i="17"/>
  <c r="I2494" i="17"/>
  <c r="I2493" i="17"/>
  <c r="I2492" i="17"/>
  <c r="I2491" i="17"/>
  <c r="I2490" i="17"/>
  <c r="I2489" i="17"/>
  <c r="I2488" i="17"/>
  <c r="I2487" i="17"/>
  <c r="I2486" i="17"/>
  <c r="I2485" i="17"/>
  <c r="I2484" i="17"/>
  <c r="I2483" i="17"/>
  <c r="I2482" i="17"/>
  <c r="I2481" i="17"/>
  <c r="I2480" i="17"/>
  <c r="I2479" i="17"/>
  <c r="I2478" i="17"/>
  <c r="I2477" i="17"/>
  <c r="I2476" i="17"/>
  <c r="I2475" i="17"/>
  <c r="I2474" i="17"/>
  <c r="I2473" i="17"/>
  <c r="I2472" i="17"/>
  <c r="I2471" i="17"/>
  <c r="I2470" i="17"/>
  <c r="I2469" i="17"/>
  <c r="I2468" i="17"/>
  <c r="I2467" i="17"/>
  <c r="I2466" i="17"/>
  <c r="I2465" i="17"/>
  <c r="I2464" i="17"/>
  <c r="I2463" i="17"/>
  <c r="I2462" i="17"/>
  <c r="I2461" i="17"/>
  <c r="I2460" i="17"/>
  <c r="I2459" i="17"/>
  <c r="I2458" i="17"/>
  <c r="I2457" i="17"/>
  <c r="I2456" i="17"/>
  <c r="I2455" i="17"/>
  <c r="I2454" i="17"/>
  <c r="I2453" i="17"/>
  <c r="I2452" i="17"/>
  <c r="I2451" i="17"/>
  <c r="I2450" i="17"/>
  <c r="I2449" i="17"/>
  <c r="I2448" i="17"/>
  <c r="I2447" i="17"/>
  <c r="I2446" i="17"/>
  <c r="I2445" i="17"/>
  <c r="I2444" i="17"/>
  <c r="I2443" i="17"/>
  <c r="I2442" i="17"/>
  <c r="I2441" i="17"/>
  <c r="I2440" i="17"/>
  <c r="I2439" i="17"/>
  <c r="I2438" i="17"/>
  <c r="I2437" i="17"/>
  <c r="I2436" i="17"/>
  <c r="I2435" i="17"/>
  <c r="I2434" i="17"/>
  <c r="I2433" i="17"/>
  <c r="I2432" i="17"/>
  <c r="I2431" i="17"/>
  <c r="I2430" i="17"/>
  <c r="I2429" i="17"/>
  <c r="I2428" i="17"/>
  <c r="I2427" i="17"/>
  <c r="I2426" i="17"/>
  <c r="I2425" i="17"/>
  <c r="I2424" i="17"/>
  <c r="I2423" i="17"/>
  <c r="I2422" i="17"/>
  <c r="I2421" i="17"/>
  <c r="I2420" i="17"/>
  <c r="I2419" i="17"/>
  <c r="I2418" i="17"/>
  <c r="I2417" i="17"/>
  <c r="I2416" i="17"/>
  <c r="I2415" i="17"/>
  <c r="I2414" i="17"/>
  <c r="I2413" i="17"/>
  <c r="I2412" i="17"/>
  <c r="I2411" i="17"/>
  <c r="I2410" i="17"/>
  <c r="I2409" i="17"/>
  <c r="I2408" i="17"/>
  <c r="I2407" i="17"/>
  <c r="I2406" i="17"/>
  <c r="I2405" i="17"/>
  <c r="I2404" i="17"/>
  <c r="I2403" i="17"/>
  <c r="I2402" i="17"/>
  <c r="I2401" i="17"/>
  <c r="I2400" i="17"/>
  <c r="I2399" i="17"/>
  <c r="I2398" i="17"/>
  <c r="I2397" i="17"/>
  <c r="I2396" i="17"/>
  <c r="I2395" i="17"/>
  <c r="I2394" i="17"/>
  <c r="I2393" i="17"/>
  <c r="I2392" i="17"/>
  <c r="I2391" i="17"/>
  <c r="I2390" i="17"/>
  <c r="I2389" i="17"/>
  <c r="I2388" i="17"/>
  <c r="I2387" i="17"/>
  <c r="I2386" i="17"/>
  <c r="I2385" i="17"/>
  <c r="I2384" i="17"/>
  <c r="I2383" i="17"/>
  <c r="I2382" i="17"/>
  <c r="I2381" i="17"/>
  <c r="I2380" i="17"/>
  <c r="I2379" i="17"/>
  <c r="I2378" i="17"/>
  <c r="I2377" i="17"/>
  <c r="I2376" i="17"/>
  <c r="I2375" i="17"/>
  <c r="I2374" i="17"/>
  <c r="I2373" i="17"/>
  <c r="I2372" i="17"/>
  <c r="I2371" i="17"/>
  <c r="I2370" i="17"/>
  <c r="I2369" i="17"/>
  <c r="I2368" i="17"/>
  <c r="I2367" i="17"/>
  <c r="I2366" i="17"/>
  <c r="I2365" i="17"/>
  <c r="I2364" i="17"/>
  <c r="I2363" i="17"/>
  <c r="I2362" i="17"/>
  <c r="I2361" i="17"/>
  <c r="I2360" i="17"/>
  <c r="I2359" i="17"/>
  <c r="I2358" i="17"/>
  <c r="I2357" i="17"/>
  <c r="I2356" i="17"/>
  <c r="I2355" i="17"/>
  <c r="I2354" i="17"/>
  <c r="I2353" i="17"/>
  <c r="I2352" i="17"/>
  <c r="I2351" i="17"/>
  <c r="I2350" i="17"/>
  <c r="I2349" i="17"/>
  <c r="I2348" i="17"/>
  <c r="I2347" i="17"/>
  <c r="I2346" i="17"/>
  <c r="I2345" i="17"/>
  <c r="I2344" i="17"/>
  <c r="I2343" i="17"/>
  <c r="I2342" i="17"/>
  <c r="I2341" i="17"/>
  <c r="I2340" i="17"/>
  <c r="I2339" i="17"/>
  <c r="I2338" i="17"/>
  <c r="I2337" i="17"/>
  <c r="I2336" i="17"/>
  <c r="I2335" i="17"/>
  <c r="I2334" i="17"/>
  <c r="I2333" i="17"/>
  <c r="I2332" i="17"/>
  <c r="I2331" i="17"/>
  <c r="I2330" i="17"/>
  <c r="I2329" i="17"/>
  <c r="I2328" i="17"/>
  <c r="I2327" i="17"/>
  <c r="I2326" i="17"/>
  <c r="I2325" i="17"/>
  <c r="I2324" i="17"/>
  <c r="I2323" i="17"/>
  <c r="I2322" i="17"/>
  <c r="I2321" i="17"/>
  <c r="I2320" i="17"/>
  <c r="I2319" i="17"/>
  <c r="I2318" i="17"/>
  <c r="I2317" i="17"/>
  <c r="I2316" i="17"/>
  <c r="I2315" i="17"/>
  <c r="I2314" i="17"/>
  <c r="I2313" i="17"/>
  <c r="I2312" i="17"/>
  <c r="I2311" i="17"/>
  <c r="I2310" i="17"/>
  <c r="I2309" i="17"/>
  <c r="I2308" i="17"/>
  <c r="I2307" i="17"/>
  <c r="I2306" i="17"/>
  <c r="I2305" i="17"/>
  <c r="I2304" i="17"/>
  <c r="I2303" i="17"/>
  <c r="I2302" i="17"/>
  <c r="I2301" i="17"/>
  <c r="I2300" i="17"/>
  <c r="I2299" i="17"/>
  <c r="I2298" i="17"/>
  <c r="I2297" i="17"/>
  <c r="I2296" i="17"/>
  <c r="I2295" i="17"/>
  <c r="I2294" i="17"/>
  <c r="I2293" i="17"/>
  <c r="I2292" i="17"/>
  <c r="I2291" i="17"/>
  <c r="I2290" i="17"/>
  <c r="I2289" i="17"/>
  <c r="I2288" i="17"/>
  <c r="I2287" i="17"/>
  <c r="I2286" i="17"/>
  <c r="I2285" i="17"/>
  <c r="I2284" i="17"/>
  <c r="I2283" i="17"/>
  <c r="I2282" i="17"/>
  <c r="I2281" i="17"/>
  <c r="I2280" i="17"/>
  <c r="I2279" i="17"/>
  <c r="I2278" i="17"/>
  <c r="I2277" i="17"/>
  <c r="I2276" i="17"/>
  <c r="I2275" i="17"/>
  <c r="I2274" i="17"/>
  <c r="I2273" i="17"/>
  <c r="I2272" i="17"/>
  <c r="I2271" i="17"/>
  <c r="I2270" i="17"/>
  <c r="I2269" i="17"/>
  <c r="I2268" i="17"/>
  <c r="I2267" i="17"/>
  <c r="I2266" i="17"/>
  <c r="I2265" i="17"/>
  <c r="I2264" i="17"/>
  <c r="I2263" i="17"/>
  <c r="I2262" i="17"/>
  <c r="I2261" i="17"/>
  <c r="I2260" i="17"/>
  <c r="I2259" i="17"/>
  <c r="I2258" i="17"/>
  <c r="I2257" i="17"/>
  <c r="I2256" i="17"/>
  <c r="I2255" i="17"/>
  <c r="I2254" i="17"/>
  <c r="I2253" i="17"/>
  <c r="I2252" i="17"/>
  <c r="I2251" i="17"/>
  <c r="I2250" i="17"/>
  <c r="I2249" i="17"/>
  <c r="I2248" i="17"/>
  <c r="I2247" i="17"/>
  <c r="I2246" i="17"/>
  <c r="I2245" i="17"/>
  <c r="I2244" i="17"/>
  <c r="I2243" i="17"/>
  <c r="I2242" i="17"/>
  <c r="I2241" i="17"/>
  <c r="I2240" i="17"/>
  <c r="I2239" i="17"/>
  <c r="I2238" i="17"/>
  <c r="I2237" i="17"/>
  <c r="I2236" i="17"/>
  <c r="I2235" i="17"/>
  <c r="I2234" i="17"/>
  <c r="I2233" i="17"/>
  <c r="I2232" i="17"/>
  <c r="I2231" i="17"/>
  <c r="I2230" i="17"/>
  <c r="I2229" i="17"/>
  <c r="I2228" i="17"/>
  <c r="I2227" i="17"/>
  <c r="I2226" i="17"/>
  <c r="I2225" i="17"/>
  <c r="I2224" i="17"/>
  <c r="I2223" i="17"/>
  <c r="I2222" i="17"/>
  <c r="I2221" i="17"/>
  <c r="I2220" i="17"/>
  <c r="I2219" i="17"/>
  <c r="I2218" i="17"/>
  <c r="I2217" i="17"/>
  <c r="I2216" i="17"/>
  <c r="I2215" i="17"/>
  <c r="I2214" i="17"/>
  <c r="I2213" i="17"/>
  <c r="I2212" i="17"/>
  <c r="I2211" i="17"/>
  <c r="I2210" i="17"/>
  <c r="I2209" i="17"/>
  <c r="I2208" i="17"/>
  <c r="I2207" i="17"/>
  <c r="I2206" i="17"/>
  <c r="I2205" i="17"/>
  <c r="I2204" i="17"/>
  <c r="I2203" i="17"/>
  <c r="I2202" i="17"/>
  <c r="I2201" i="17"/>
  <c r="I2200" i="17"/>
  <c r="I2199" i="17"/>
  <c r="I2198" i="17"/>
  <c r="I2197" i="17"/>
  <c r="I2196" i="17"/>
  <c r="I2195" i="17"/>
  <c r="I2194" i="17"/>
  <c r="I2193" i="17"/>
  <c r="I2192" i="17"/>
  <c r="I2191" i="17"/>
  <c r="I2190" i="17"/>
  <c r="I2189" i="17"/>
  <c r="I2188" i="17"/>
  <c r="I2187" i="17"/>
  <c r="I2186" i="17"/>
  <c r="I2185" i="17"/>
  <c r="I2184" i="17"/>
  <c r="I2183" i="17"/>
  <c r="I2182" i="17"/>
  <c r="I2181" i="17"/>
  <c r="I2180" i="17"/>
  <c r="I2179" i="17"/>
  <c r="I2178" i="17"/>
  <c r="I2177" i="17"/>
  <c r="I2176" i="17"/>
  <c r="I2175" i="17"/>
  <c r="I2174" i="17"/>
  <c r="I2173" i="17"/>
  <c r="I2172" i="17"/>
  <c r="I2171" i="17"/>
  <c r="I2170" i="17"/>
  <c r="I2169" i="17"/>
  <c r="I2168" i="17"/>
  <c r="I2167" i="17"/>
  <c r="I2166" i="17"/>
  <c r="I2165" i="17"/>
  <c r="I2164" i="17"/>
  <c r="I2163" i="17"/>
  <c r="I2162" i="17"/>
  <c r="I2161" i="17"/>
  <c r="I2160" i="17"/>
  <c r="I2159" i="17"/>
  <c r="I2158" i="17"/>
  <c r="I2157" i="17"/>
  <c r="I2156" i="17"/>
  <c r="I2155" i="17"/>
  <c r="I2154" i="17"/>
  <c r="I2153" i="17"/>
  <c r="I2152" i="17"/>
  <c r="I2151" i="17"/>
  <c r="I2150" i="17"/>
  <c r="I2149" i="17"/>
  <c r="I2148" i="17"/>
  <c r="I2147" i="17"/>
  <c r="I2146" i="17"/>
  <c r="I2145" i="17"/>
  <c r="I2144" i="17"/>
  <c r="I2143" i="17"/>
  <c r="I2142" i="17"/>
  <c r="I2141" i="17"/>
  <c r="I2140" i="17"/>
  <c r="I2139" i="17"/>
  <c r="I2138" i="17"/>
  <c r="I2137" i="17"/>
  <c r="I2136" i="17"/>
  <c r="I2135" i="17"/>
  <c r="I2134" i="17"/>
  <c r="I2133" i="17"/>
  <c r="I2132" i="17"/>
  <c r="I2131" i="17"/>
  <c r="I2130" i="17"/>
  <c r="I2129" i="17"/>
  <c r="I2128" i="17"/>
  <c r="I2127" i="17"/>
  <c r="I2126" i="17"/>
  <c r="I2125" i="17"/>
  <c r="I2124" i="17"/>
  <c r="I2123" i="17"/>
  <c r="I2122" i="17"/>
  <c r="I2121" i="17"/>
  <c r="I2120" i="17"/>
  <c r="I2119" i="17"/>
  <c r="I2118" i="17"/>
  <c r="I2117" i="17"/>
  <c r="I2116" i="17"/>
  <c r="I2115" i="17"/>
  <c r="I2114" i="17"/>
  <c r="I2113" i="17"/>
  <c r="I2112" i="17"/>
  <c r="I2111" i="17"/>
  <c r="I2110" i="17"/>
  <c r="I2109" i="17"/>
  <c r="I2108" i="17"/>
  <c r="I2107" i="17"/>
  <c r="I2106" i="17"/>
  <c r="I2105" i="17"/>
  <c r="I2104" i="17"/>
  <c r="I2103" i="17"/>
  <c r="I2102" i="17"/>
  <c r="I2101" i="17"/>
  <c r="I2100" i="17"/>
  <c r="I2099" i="17"/>
  <c r="I2098" i="17"/>
  <c r="I2097" i="17"/>
  <c r="I2096" i="17"/>
  <c r="I2095" i="17"/>
  <c r="I2094" i="17"/>
  <c r="I2093" i="17"/>
  <c r="I2092" i="17"/>
  <c r="I2091" i="17"/>
  <c r="I2090" i="17"/>
  <c r="I2089" i="17"/>
  <c r="I2088" i="17"/>
  <c r="I2087" i="17"/>
  <c r="I2086" i="17"/>
  <c r="I2085" i="17"/>
  <c r="I2084" i="17"/>
  <c r="I2083" i="17"/>
  <c r="I2082" i="17"/>
  <c r="I2081" i="17"/>
  <c r="I2080" i="17"/>
  <c r="I2079" i="17"/>
  <c r="I2078" i="17"/>
  <c r="I2077" i="17"/>
  <c r="I2076" i="17"/>
  <c r="I2075" i="17"/>
  <c r="I2074" i="17"/>
  <c r="I2073" i="17"/>
  <c r="I2072" i="17"/>
  <c r="I2071" i="17"/>
  <c r="I2070" i="17"/>
  <c r="I2069" i="17"/>
  <c r="I2068" i="17"/>
  <c r="I2067" i="17"/>
  <c r="I2066" i="17"/>
  <c r="I2065" i="17"/>
  <c r="I2064" i="17"/>
  <c r="I2063" i="17"/>
  <c r="I2062" i="17"/>
  <c r="I2061" i="17"/>
  <c r="I2060" i="17"/>
  <c r="I2059" i="17"/>
  <c r="I2058" i="17"/>
  <c r="I2057" i="17"/>
  <c r="I2056" i="17"/>
  <c r="I2055" i="17"/>
  <c r="I2054" i="17"/>
  <c r="I2053" i="17"/>
  <c r="I2052" i="17"/>
  <c r="I2051" i="17"/>
  <c r="I2050" i="17"/>
  <c r="I2049" i="17"/>
  <c r="I2048" i="17"/>
  <c r="I2047" i="17"/>
  <c r="I2046" i="17"/>
  <c r="I2045" i="17"/>
  <c r="I2044" i="17"/>
  <c r="I2043" i="17"/>
  <c r="I2042" i="17"/>
  <c r="I2041" i="17"/>
  <c r="I2040" i="17"/>
  <c r="I2039" i="17"/>
  <c r="I2038" i="17"/>
  <c r="I2037" i="17"/>
  <c r="I2036" i="17"/>
  <c r="I2035" i="17"/>
  <c r="I2034" i="17"/>
  <c r="I2033" i="17"/>
  <c r="I2032" i="17"/>
  <c r="I2031" i="17"/>
  <c r="I2030" i="17"/>
  <c r="I2029" i="17"/>
  <c r="I2028" i="17"/>
  <c r="I2027" i="17"/>
  <c r="I2026" i="17"/>
  <c r="I2025" i="17"/>
  <c r="I2024" i="17"/>
  <c r="I2023" i="17"/>
  <c r="I2022" i="17"/>
  <c r="I2021" i="17"/>
  <c r="I2020" i="17"/>
  <c r="I2019" i="17"/>
  <c r="I2018" i="17"/>
  <c r="I2017" i="17"/>
  <c r="I2016" i="17"/>
  <c r="I2015" i="17"/>
  <c r="I2014" i="17"/>
  <c r="I2013" i="17"/>
  <c r="I2012" i="17"/>
  <c r="I2011" i="17"/>
  <c r="I2010" i="17"/>
  <c r="I2009" i="17"/>
  <c r="I2008" i="17"/>
  <c r="I2007" i="17"/>
  <c r="I2006" i="17"/>
  <c r="I2005" i="17"/>
  <c r="I2004" i="17"/>
  <c r="I2003" i="17"/>
  <c r="I2002" i="17"/>
  <c r="I2001" i="17"/>
  <c r="I2000" i="17"/>
  <c r="I1999" i="17"/>
  <c r="I1998" i="17"/>
  <c r="I1997" i="17"/>
  <c r="I1996" i="17"/>
  <c r="I1995" i="17"/>
  <c r="I1994" i="17"/>
  <c r="I1993" i="17"/>
  <c r="I1992" i="17"/>
  <c r="I1991" i="17"/>
  <c r="I1990" i="17"/>
  <c r="I1989" i="17"/>
  <c r="I1988" i="17"/>
  <c r="I1987" i="17"/>
  <c r="I1986" i="17"/>
  <c r="I1985" i="17"/>
  <c r="I1984" i="17"/>
  <c r="I1983" i="17"/>
  <c r="I1982" i="17"/>
  <c r="I1981" i="17"/>
  <c r="I1980" i="17"/>
  <c r="I1979" i="17"/>
  <c r="I1978" i="17"/>
  <c r="I1977" i="17"/>
  <c r="I1976" i="17"/>
  <c r="I1975" i="17"/>
  <c r="I1974" i="17"/>
  <c r="I1973" i="17"/>
  <c r="I1972" i="17"/>
  <c r="I1971" i="17"/>
  <c r="I1970" i="17"/>
  <c r="I1969" i="17"/>
  <c r="I1968" i="17"/>
  <c r="I1967" i="17"/>
  <c r="I1966" i="17"/>
  <c r="I1965" i="17"/>
  <c r="I1964" i="17"/>
  <c r="I1963" i="17"/>
  <c r="I1962" i="17"/>
  <c r="I1961" i="17"/>
  <c r="I1960" i="17"/>
  <c r="I1959" i="17"/>
  <c r="I1958" i="17"/>
  <c r="I1957" i="17"/>
  <c r="I1956" i="17"/>
  <c r="I1955" i="17"/>
  <c r="I1954" i="17"/>
  <c r="I1953" i="17"/>
  <c r="I1952" i="17"/>
  <c r="I1951" i="17"/>
  <c r="I1950" i="17"/>
  <c r="I1949" i="17"/>
  <c r="I1948" i="17"/>
  <c r="I1947" i="17"/>
  <c r="I1946" i="17"/>
  <c r="I1945" i="17"/>
  <c r="I1944" i="17"/>
  <c r="I1943" i="17"/>
  <c r="I1942" i="17"/>
  <c r="I1941" i="17"/>
  <c r="I1940" i="17"/>
  <c r="I1939" i="17"/>
  <c r="I1938" i="17"/>
  <c r="I1937" i="17"/>
  <c r="I1936" i="17"/>
  <c r="I1935" i="17"/>
  <c r="I1934" i="17"/>
  <c r="I1933" i="17"/>
  <c r="I1932" i="17"/>
  <c r="I1931" i="17"/>
  <c r="I1930" i="17"/>
  <c r="I1929" i="17"/>
  <c r="I1928" i="17"/>
  <c r="I1927" i="17"/>
  <c r="I1926" i="17"/>
  <c r="I1925" i="17"/>
  <c r="I1924" i="17"/>
  <c r="I1923" i="17"/>
  <c r="I1922" i="17"/>
  <c r="I1921" i="17"/>
  <c r="I1920" i="17"/>
  <c r="I1919" i="17"/>
  <c r="I1918" i="17"/>
  <c r="I1917" i="17"/>
  <c r="I1916" i="17"/>
  <c r="I1915" i="17"/>
  <c r="I1914" i="17"/>
  <c r="I1913" i="17"/>
  <c r="I1912" i="17"/>
  <c r="I1911" i="17"/>
  <c r="I1910" i="17"/>
  <c r="I1909" i="17"/>
  <c r="I1908" i="17"/>
  <c r="I1907" i="17"/>
  <c r="I1906" i="17"/>
  <c r="I1905" i="17"/>
  <c r="I1904" i="17"/>
  <c r="I1903" i="17"/>
  <c r="I1902" i="17"/>
  <c r="I1901" i="17"/>
  <c r="I1900" i="17"/>
  <c r="I1899" i="17"/>
  <c r="I1898" i="17"/>
  <c r="I1897" i="17"/>
  <c r="I1896" i="17"/>
  <c r="I1895" i="17"/>
  <c r="I1894" i="17"/>
  <c r="I1893" i="17"/>
  <c r="I1892" i="17"/>
  <c r="I1891" i="17"/>
  <c r="I1890" i="17"/>
  <c r="I1889" i="17"/>
  <c r="I1888" i="17"/>
  <c r="I1887" i="17"/>
  <c r="I1886" i="17"/>
  <c r="I1885" i="17"/>
  <c r="I1884" i="17"/>
  <c r="I1883" i="17"/>
  <c r="I1882" i="17"/>
  <c r="I1881" i="17"/>
  <c r="I1880" i="17"/>
  <c r="I1879" i="17"/>
  <c r="I1878" i="17"/>
  <c r="I1877" i="17"/>
  <c r="I1876" i="17"/>
  <c r="I1875" i="17"/>
  <c r="I1874" i="17"/>
  <c r="I1873" i="17"/>
  <c r="I1872" i="17"/>
  <c r="I1871" i="17"/>
  <c r="I1870" i="17"/>
  <c r="I1869" i="17"/>
  <c r="I1868" i="17"/>
  <c r="I1867" i="17"/>
  <c r="I1866" i="17"/>
  <c r="I1865" i="17"/>
  <c r="I1864" i="17"/>
  <c r="I1863" i="17"/>
  <c r="I1862" i="17"/>
  <c r="I1861" i="17"/>
  <c r="I1860" i="17"/>
  <c r="I1859" i="17"/>
  <c r="I1858" i="17"/>
  <c r="I1857" i="17"/>
  <c r="I1856" i="17"/>
  <c r="I1855" i="17"/>
  <c r="I1854" i="17"/>
  <c r="I1853" i="17"/>
  <c r="I1852" i="17"/>
  <c r="I1851" i="17"/>
  <c r="I1850" i="17"/>
  <c r="I1849" i="17"/>
  <c r="I1848" i="17"/>
  <c r="I1847" i="17"/>
  <c r="I1846" i="17"/>
  <c r="I1845" i="17"/>
  <c r="I1844" i="17"/>
  <c r="I1843" i="17"/>
  <c r="I1842" i="17"/>
  <c r="I1841" i="17"/>
  <c r="I1840" i="17"/>
  <c r="I1839" i="17"/>
  <c r="I1838" i="17"/>
  <c r="I1837" i="17"/>
  <c r="I1836" i="17"/>
  <c r="I1835" i="17"/>
  <c r="I1834" i="17"/>
  <c r="I1833" i="17"/>
  <c r="I1832" i="17"/>
  <c r="I1831" i="17"/>
  <c r="I1830" i="17"/>
  <c r="I1829" i="17"/>
  <c r="I1828" i="17"/>
  <c r="I1827" i="17"/>
  <c r="I1826" i="17"/>
  <c r="I1825" i="17"/>
  <c r="I1824" i="17"/>
  <c r="I1823" i="17"/>
  <c r="I1822" i="17"/>
  <c r="I1821" i="17"/>
  <c r="I1820" i="17"/>
  <c r="I1819" i="17"/>
  <c r="I1818" i="17"/>
  <c r="I1817" i="17"/>
  <c r="I1816" i="17"/>
  <c r="I1815" i="17"/>
  <c r="I1814" i="17"/>
  <c r="I1813" i="17"/>
  <c r="I1812" i="17"/>
  <c r="I1811" i="17"/>
  <c r="I1810" i="17"/>
  <c r="I1809" i="17"/>
  <c r="I1808" i="17"/>
  <c r="I1807" i="17"/>
  <c r="I1806" i="17"/>
  <c r="I1805" i="17"/>
  <c r="I1804" i="17"/>
  <c r="I1803" i="17"/>
  <c r="I1802" i="17"/>
  <c r="I1801" i="17"/>
  <c r="I1800" i="17"/>
  <c r="I1799" i="17"/>
  <c r="I1798" i="17"/>
  <c r="I1797" i="17"/>
  <c r="I1796" i="17"/>
  <c r="I1795" i="17"/>
  <c r="I1794" i="17"/>
  <c r="I1793" i="17"/>
  <c r="I1792" i="17"/>
  <c r="I1791" i="17"/>
  <c r="I1790" i="17"/>
  <c r="I1789" i="17"/>
  <c r="I1788" i="17"/>
  <c r="I1787" i="17"/>
  <c r="I1786" i="17"/>
  <c r="I1785" i="17"/>
  <c r="I1784" i="17"/>
  <c r="I1783" i="17"/>
  <c r="I1782" i="17"/>
  <c r="I1781" i="17"/>
  <c r="I1780" i="17"/>
  <c r="I1779" i="17"/>
  <c r="I1778" i="17"/>
  <c r="I1777" i="17"/>
  <c r="I1776" i="17"/>
  <c r="I1775" i="17"/>
  <c r="I1774" i="17"/>
  <c r="I1773" i="17"/>
  <c r="I1772" i="17"/>
  <c r="I1771" i="17"/>
  <c r="I1770" i="17"/>
  <c r="I1769" i="17"/>
  <c r="I1768" i="17"/>
  <c r="I1767" i="17"/>
  <c r="I1766" i="17"/>
  <c r="I1765" i="17"/>
  <c r="I1764" i="17"/>
  <c r="I1763" i="17"/>
  <c r="I1762" i="17"/>
  <c r="I1761" i="17"/>
  <c r="I1760" i="17"/>
  <c r="I1759" i="17"/>
  <c r="I1758" i="17"/>
  <c r="I1757" i="17"/>
  <c r="I1756" i="17"/>
  <c r="I1755" i="17"/>
  <c r="I1754" i="17"/>
  <c r="I1753" i="17"/>
  <c r="I1752" i="17"/>
  <c r="I1751" i="17"/>
  <c r="I1750" i="17"/>
  <c r="I1749" i="17"/>
  <c r="I1748" i="17"/>
  <c r="I1747" i="17"/>
  <c r="I1746" i="17"/>
  <c r="I1745" i="17"/>
  <c r="I1744" i="17"/>
  <c r="I1743" i="17"/>
  <c r="I1742" i="17"/>
  <c r="I1741" i="17"/>
  <c r="I1740" i="17"/>
  <c r="I1739" i="17"/>
  <c r="I1738" i="17"/>
  <c r="I1737" i="17"/>
  <c r="I1736" i="17"/>
  <c r="I1735" i="17"/>
  <c r="I1734" i="17"/>
  <c r="I1733" i="17"/>
  <c r="I1732" i="17"/>
  <c r="I1731" i="17"/>
  <c r="I1730" i="17"/>
  <c r="I1729" i="17"/>
  <c r="I1728" i="17"/>
  <c r="I1727" i="17"/>
  <c r="I1726" i="17"/>
  <c r="I1725" i="17"/>
  <c r="I1724" i="17"/>
  <c r="I1723" i="17"/>
  <c r="I1722" i="17"/>
  <c r="I1721" i="17"/>
  <c r="I1720" i="17"/>
  <c r="I1719" i="17"/>
  <c r="I1718" i="17"/>
  <c r="I1717" i="17"/>
  <c r="I1716" i="17"/>
  <c r="I1715" i="17"/>
  <c r="I1714" i="17"/>
  <c r="I1713" i="17"/>
  <c r="I1712" i="17"/>
  <c r="I1711" i="17"/>
  <c r="I1710" i="17"/>
  <c r="I1709" i="17"/>
  <c r="I1708" i="17"/>
  <c r="I1707" i="17"/>
  <c r="I1706" i="17"/>
  <c r="I1705" i="17"/>
  <c r="I1704" i="17"/>
  <c r="I1703" i="17"/>
  <c r="I1702" i="17"/>
  <c r="I1701" i="17"/>
  <c r="I1700" i="17"/>
  <c r="I1699" i="17"/>
  <c r="I1698" i="17"/>
  <c r="I1697" i="17"/>
  <c r="I1696" i="17"/>
  <c r="I1695" i="17"/>
  <c r="I1694" i="17"/>
  <c r="I1693" i="17"/>
  <c r="I1692" i="17"/>
  <c r="I1691" i="17"/>
  <c r="I1690" i="17"/>
  <c r="I1689" i="17"/>
  <c r="I1688" i="17"/>
  <c r="I1687" i="17"/>
  <c r="I1686" i="17"/>
  <c r="I1685" i="17"/>
  <c r="I1684" i="17"/>
  <c r="I1683" i="17"/>
  <c r="I1682" i="17"/>
  <c r="I1681" i="17"/>
  <c r="I1680" i="17"/>
  <c r="I1679" i="17"/>
  <c r="I1678" i="17"/>
  <c r="I1677" i="17"/>
  <c r="I1676" i="17"/>
  <c r="I1675" i="17"/>
  <c r="I1674" i="17"/>
  <c r="I1673" i="17"/>
  <c r="I1672" i="17"/>
  <c r="I1671" i="17"/>
  <c r="I1670" i="17"/>
  <c r="I1669" i="17"/>
  <c r="I1668" i="17"/>
  <c r="I1667" i="17"/>
  <c r="I1666" i="17"/>
  <c r="I1665" i="17"/>
  <c r="I1664" i="17"/>
  <c r="I1663" i="17"/>
  <c r="I1662" i="17"/>
  <c r="I1661" i="17"/>
  <c r="I1660" i="17"/>
  <c r="I1659" i="17"/>
  <c r="I1658" i="17"/>
  <c r="I1657" i="17"/>
  <c r="I1656" i="17"/>
  <c r="I1655" i="17"/>
  <c r="I1654" i="17"/>
  <c r="I1653" i="17"/>
  <c r="I1652" i="17"/>
  <c r="I1651" i="17"/>
  <c r="I1650" i="17"/>
  <c r="I1649" i="17"/>
  <c r="I1648" i="17"/>
  <c r="I1647" i="17"/>
  <c r="I1646" i="17"/>
  <c r="I1645" i="17"/>
  <c r="I1644" i="17"/>
  <c r="I1643" i="17"/>
  <c r="I1642" i="17"/>
  <c r="I1641" i="17"/>
  <c r="I1640" i="17"/>
  <c r="I1639" i="17"/>
  <c r="I1638" i="17"/>
  <c r="I1637" i="17"/>
  <c r="I1636" i="17"/>
  <c r="I1635" i="17"/>
  <c r="I1634" i="17"/>
  <c r="I1633" i="17"/>
  <c r="I1632" i="17"/>
  <c r="I1631" i="17"/>
  <c r="I1630" i="17"/>
  <c r="I1629" i="17"/>
  <c r="I1628" i="17"/>
  <c r="I1627" i="17"/>
  <c r="I1626" i="17"/>
  <c r="I1625" i="17"/>
  <c r="I1624" i="17"/>
  <c r="I1623" i="17"/>
  <c r="I1622" i="17"/>
  <c r="I1621" i="17"/>
  <c r="I1620" i="17"/>
  <c r="I1619" i="17"/>
  <c r="I1618" i="17"/>
  <c r="I1617" i="17"/>
  <c r="I1616" i="17"/>
  <c r="I1615" i="17"/>
  <c r="I1614" i="17"/>
  <c r="I1613" i="17"/>
  <c r="I1612" i="17"/>
  <c r="I1611" i="17"/>
  <c r="I1610" i="17"/>
  <c r="I1609" i="17"/>
  <c r="I1608" i="17"/>
  <c r="I1607" i="17"/>
  <c r="I1606" i="17"/>
  <c r="I1605" i="17"/>
  <c r="I1604" i="17"/>
  <c r="I1603" i="17"/>
  <c r="I1602" i="17"/>
  <c r="I1601" i="17"/>
  <c r="I1600" i="17"/>
  <c r="I1599" i="17"/>
  <c r="I1598" i="17"/>
  <c r="I1597" i="17"/>
  <c r="I1596" i="17"/>
  <c r="I1595" i="17"/>
  <c r="I1594" i="17"/>
  <c r="I1593" i="17"/>
  <c r="I1592" i="17"/>
  <c r="I1591" i="17"/>
  <c r="I1590" i="17"/>
  <c r="I1589" i="17"/>
  <c r="I1588" i="17"/>
  <c r="I1587" i="17"/>
  <c r="I1586" i="17"/>
  <c r="I1585" i="17"/>
  <c r="I1584" i="17"/>
  <c r="I1583" i="17"/>
  <c r="I1582" i="17"/>
  <c r="I1581" i="17"/>
  <c r="I1580" i="17"/>
  <c r="I1579" i="17"/>
  <c r="I1578" i="17"/>
  <c r="I1577" i="17"/>
  <c r="I1576" i="17"/>
  <c r="I1575" i="17"/>
  <c r="I1574" i="17"/>
  <c r="I1573" i="17"/>
  <c r="I1572" i="17"/>
  <c r="I1571" i="17"/>
  <c r="I1570" i="17"/>
  <c r="I1569" i="17"/>
  <c r="I1568" i="17"/>
  <c r="I1567" i="17"/>
  <c r="I1566" i="17"/>
  <c r="I1565" i="17"/>
  <c r="I1564" i="17"/>
  <c r="I1563" i="17"/>
  <c r="I1562" i="17"/>
  <c r="I1561" i="17"/>
  <c r="I1560" i="17"/>
  <c r="I1559" i="17"/>
  <c r="I1558" i="17"/>
  <c r="I1557" i="17"/>
  <c r="I1556" i="17"/>
  <c r="I1555" i="17"/>
  <c r="I1554" i="17"/>
  <c r="I1553" i="17"/>
  <c r="I1552" i="17"/>
  <c r="I1551" i="17"/>
  <c r="I1550" i="17"/>
  <c r="I1549" i="17"/>
  <c r="I1548" i="17"/>
  <c r="I1547" i="17"/>
  <c r="I1546" i="17"/>
  <c r="I1545" i="17"/>
  <c r="I1544" i="17"/>
  <c r="I1543" i="17"/>
  <c r="I1542" i="17"/>
  <c r="I1541" i="17"/>
  <c r="I1540" i="17"/>
  <c r="I1539" i="17"/>
  <c r="I1538" i="17"/>
  <c r="I1537" i="17"/>
  <c r="I1536" i="17"/>
  <c r="I1535" i="17"/>
  <c r="I1534" i="17"/>
  <c r="I1533" i="17"/>
  <c r="I1532" i="17"/>
  <c r="I1531" i="17"/>
  <c r="I1530" i="17"/>
  <c r="I1529" i="17"/>
  <c r="I1528" i="17"/>
  <c r="I1527" i="17"/>
  <c r="I1526" i="17"/>
  <c r="I1525" i="17"/>
  <c r="I1524" i="17"/>
  <c r="I1523" i="17"/>
  <c r="I1522" i="17"/>
  <c r="I1521" i="17"/>
  <c r="I1520" i="17"/>
  <c r="I1519" i="17"/>
  <c r="I1518" i="17"/>
  <c r="I1517" i="17"/>
  <c r="I1516" i="17"/>
  <c r="I1515" i="17"/>
  <c r="I1514" i="17"/>
  <c r="I1513" i="17"/>
  <c r="I1512" i="17"/>
  <c r="I1511" i="17"/>
  <c r="I1510" i="17"/>
  <c r="I1509" i="17"/>
  <c r="I1508" i="17"/>
  <c r="I1507" i="17"/>
  <c r="I1506" i="17"/>
  <c r="I1505" i="17"/>
  <c r="I1504" i="17"/>
  <c r="I1503" i="17"/>
  <c r="I1502" i="17"/>
  <c r="I1501" i="17"/>
  <c r="I1500" i="17"/>
  <c r="I1499" i="17"/>
  <c r="I1498" i="17"/>
  <c r="I1497" i="17"/>
  <c r="I1496" i="17"/>
  <c r="I1495" i="17"/>
  <c r="I1494" i="17"/>
  <c r="I1493" i="17"/>
  <c r="I1492" i="17"/>
  <c r="I1491" i="17"/>
  <c r="I1490" i="17"/>
  <c r="I1489" i="17"/>
  <c r="I1488" i="17"/>
  <c r="I1487" i="17"/>
  <c r="I1486" i="17"/>
  <c r="I1485" i="17"/>
  <c r="I1484" i="17"/>
  <c r="I1483" i="17"/>
  <c r="I1482" i="17"/>
  <c r="I1481" i="17"/>
  <c r="I1480" i="17"/>
  <c r="I1479" i="17"/>
  <c r="I1478" i="17"/>
  <c r="I1477" i="17"/>
  <c r="I1476" i="17"/>
  <c r="I1475" i="17"/>
  <c r="I1474" i="17"/>
  <c r="I1473" i="17"/>
  <c r="I1472" i="17"/>
  <c r="I1471" i="17"/>
  <c r="I1470" i="17"/>
  <c r="I1469" i="17"/>
  <c r="I1468" i="17"/>
  <c r="I1467" i="17"/>
  <c r="I1466" i="17"/>
  <c r="I1465" i="17"/>
  <c r="I1464" i="17"/>
  <c r="I1463" i="17"/>
  <c r="I1462" i="17"/>
  <c r="I1461" i="17"/>
  <c r="I1460" i="17"/>
  <c r="I1459" i="17"/>
  <c r="I1458" i="17"/>
  <c r="I1457" i="17"/>
  <c r="I1456" i="17"/>
  <c r="I1455" i="17"/>
  <c r="I1454" i="17"/>
  <c r="I1453" i="17"/>
  <c r="I1452" i="17"/>
  <c r="I1451" i="17"/>
  <c r="I1450" i="17"/>
  <c r="I1449" i="17"/>
  <c r="I1448" i="17"/>
  <c r="I1447" i="17"/>
  <c r="I1446" i="17"/>
  <c r="I1445" i="17"/>
  <c r="I1444" i="17"/>
  <c r="I1443" i="17"/>
  <c r="I1442" i="17"/>
  <c r="I1441" i="17"/>
  <c r="I1440" i="17"/>
  <c r="I1439" i="17"/>
  <c r="I1438" i="17"/>
  <c r="I1437" i="17"/>
  <c r="I1436" i="17"/>
  <c r="I1435" i="17"/>
  <c r="I1434" i="17"/>
  <c r="I1433" i="17"/>
  <c r="I1432" i="17"/>
  <c r="I1431" i="17"/>
  <c r="I1430" i="17"/>
  <c r="I1429" i="17"/>
  <c r="I1428" i="17"/>
  <c r="I1427" i="17"/>
  <c r="I1426" i="17"/>
  <c r="I1425" i="17"/>
  <c r="I1424" i="17"/>
  <c r="I1423" i="17"/>
  <c r="I1422" i="17"/>
  <c r="I1421" i="17"/>
  <c r="I1420" i="17"/>
  <c r="I1419" i="17"/>
  <c r="I1418" i="17"/>
  <c r="I1417" i="17"/>
  <c r="I1416" i="17"/>
  <c r="I1415" i="17"/>
  <c r="I1414" i="17"/>
  <c r="I1413" i="17"/>
  <c r="I1412" i="17"/>
  <c r="I1411" i="17"/>
  <c r="I1410" i="17"/>
  <c r="I1409" i="17"/>
  <c r="I1408" i="17"/>
  <c r="I1407" i="17"/>
  <c r="I1406" i="17"/>
  <c r="I1405" i="17"/>
  <c r="I1404" i="17"/>
  <c r="I1403" i="17"/>
  <c r="I1402" i="17"/>
  <c r="I1401" i="17"/>
  <c r="I1400" i="17"/>
  <c r="I1399" i="17"/>
  <c r="I1398" i="17"/>
  <c r="I1397" i="17"/>
  <c r="I1396" i="17"/>
  <c r="I1395" i="17"/>
  <c r="I1394" i="17"/>
  <c r="I1393" i="17"/>
  <c r="I1392" i="17"/>
  <c r="I1391" i="17"/>
  <c r="I1390" i="17"/>
  <c r="I1389" i="17"/>
  <c r="I1388" i="17"/>
  <c r="I1387" i="17"/>
  <c r="I1386" i="17"/>
  <c r="I1385" i="17"/>
  <c r="I1384" i="17"/>
  <c r="I1383" i="17"/>
  <c r="I1382" i="17"/>
  <c r="I1381" i="17"/>
  <c r="I1380" i="17"/>
  <c r="I1379" i="17"/>
  <c r="I1378" i="17"/>
  <c r="I1377" i="17"/>
  <c r="I1376" i="17"/>
  <c r="I1375" i="17"/>
  <c r="I1374" i="17"/>
  <c r="I1373" i="17"/>
  <c r="I1372" i="17"/>
  <c r="I1371" i="17"/>
  <c r="I1370" i="17"/>
  <c r="I1369" i="17"/>
  <c r="I1368" i="17"/>
  <c r="I1367" i="17"/>
  <c r="I1366" i="17"/>
  <c r="I1365" i="17"/>
  <c r="I1364" i="17"/>
  <c r="I1363" i="17"/>
  <c r="I1362" i="17"/>
  <c r="I1361" i="17"/>
  <c r="I1360" i="17"/>
  <c r="I1359" i="17"/>
  <c r="I1358" i="17"/>
  <c r="I1357" i="17"/>
  <c r="I1356" i="17"/>
  <c r="I1355" i="17"/>
  <c r="I1354" i="17"/>
  <c r="I1353" i="17"/>
  <c r="I1352" i="17"/>
  <c r="I1351" i="17"/>
  <c r="I1350" i="17"/>
  <c r="I1349" i="17"/>
  <c r="I1348" i="17"/>
  <c r="I1347" i="17"/>
  <c r="I1346" i="17"/>
  <c r="I1345" i="17"/>
  <c r="I1344" i="17"/>
  <c r="I1343" i="17"/>
  <c r="I1342" i="17"/>
  <c r="I1341" i="17"/>
  <c r="I1340" i="17"/>
  <c r="I1339" i="17"/>
  <c r="I1338" i="17"/>
  <c r="I1337" i="17"/>
  <c r="I1336" i="17"/>
  <c r="I1335" i="17"/>
  <c r="I1334" i="17"/>
  <c r="I1333" i="17"/>
  <c r="I1332" i="17"/>
  <c r="I1331" i="17"/>
  <c r="I1330" i="17"/>
  <c r="I1329" i="17"/>
  <c r="I1328" i="17"/>
  <c r="I1327" i="17"/>
  <c r="I1326" i="17"/>
  <c r="I1325" i="17"/>
  <c r="I1324" i="17"/>
  <c r="I1323" i="17"/>
  <c r="I1322" i="17"/>
  <c r="I1321" i="17"/>
  <c r="I1320" i="17"/>
  <c r="I1319" i="17"/>
  <c r="I1318" i="17"/>
  <c r="I1317" i="17"/>
  <c r="I1316" i="17"/>
  <c r="I1315" i="17"/>
  <c r="I1314" i="17"/>
  <c r="I1313" i="17"/>
  <c r="I1312" i="17"/>
  <c r="I1311" i="17"/>
  <c r="I1310" i="17"/>
  <c r="I1309" i="17"/>
  <c r="I1308" i="17"/>
  <c r="I1307" i="17"/>
  <c r="I1306" i="17"/>
  <c r="I1305" i="17"/>
  <c r="I1304" i="17"/>
  <c r="I1303" i="17"/>
  <c r="I1302" i="17"/>
  <c r="I1301" i="17"/>
  <c r="I1300" i="17"/>
  <c r="I1299" i="17"/>
  <c r="I1298" i="17"/>
  <c r="I1297" i="17"/>
  <c r="I1296" i="17"/>
  <c r="I1295" i="17"/>
  <c r="I1294" i="17"/>
  <c r="I1293" i="17"/>
  <c r="I1292" i="17"/>
  <c r="I1291" i="17"/>
  <c r="I1290" i="17"/>
  <c r="I1289" i="17"/>
  <c r="I1288" i="17"/>
  <c r="I1287" i="17"/>
  <c r="I1286" i="17"/>
  <c r="I1285" i="17"/>
  <c r="I1284" i="17"/>
  <c r="I1283" i="17"/>
  <c r="I1282" i="17"/>
  <c r="I1281" i="17"/>
  <c r="I1280" i="17"/>
  <c r="I1279" i="17"/>
  <c r="I1278" i="17"/>
  <c r="I1277" i="17"/>
  <c r="I1276" i="17"/>
  <c r="I1275" i="17"/>
  <c r="I1274" i="17"/>
  <c r="I1273" i="17"/>
  <c r="I1272" i="17"/>
  <c r="I1271" i="17"/>
  <c r="I1270" i="17"/>
  <c r="I1269" i="17"/>
  <c r="I1268" i="17"/>
  <c r="I1267" i="17"/>
  <c r="I1266" i="17"/>
  <c r="I1265" i="17"/>
  <c r="I1264" i="17"/>
  <c r="I1263" i="17"/>
  <c r="I1262" i="17"/>
  <c r="I1261" i="17"/>
  <c r="I1260" i="17"/>
  <c r="I1259" i="17"/>
  <c r="I1258" i="17"/>
  <c r="I1257" i="17"/>
  <c r="I1256" i="17"/>
  <c r="I1255" i="17"/>
  <c r="I1254" i="17"/>
  <c r="I1253" i="17"/>
  <c r="I1252" i="17"/>
  <c r="I1251" i="17"/>
  <c r="I1250" i="17"/>
  <c r="I1249" i="17"/>
  <c r="I1248" i="17"/>
  <c r="I1247" i="17"/>
  <c r="I1246" i="17"/>
  <c r="I1245" i="17"/>
  <c r="I1244" i="17"/>
  <c r="I1243" i="17"/>
  <c r="I1242" i="17"/>
  <c r="I1241" i="17"/>
  <c r="I1240" i="17"/>
  <c r="I1239" i="17"/>
  <c r="I1238" i="17"/>
  <c r="I1237" i="17"/>
  <c r="I1236" i="17"/>
  <c r="I1235" i="17"/>
  <c r="I1234" i="17"/>
  <c r="I1233" i="17"/>
  <c r="I1232" i="17"/>
  <c r="I1231" i="17"/>
  <c r="I1230" i="17"/>
  <c r="I1229" i="17"/>
  <c r="I1228" i="17"/>
  <c r="I1227" i="17"/>
  <c r="I1226" i="17"/>
  <c r="I1225" i="17"/>
  <c r="I1224" i="17"/>
  <c r="I1223" i="17"/>
  <c r="I1222" i="17"/>
  <c r="I1221" i="17"/>
  <c r="I1220" i="17"/>
  <c r="I1219" i="17"/>
  <c r="I1218" i="17"/>
  <c r="I1217" i="17"/>
  <c r="I1216" i="17"/>
  <c r="I1215" i="17"/>
  <c r="I1214" i="17"/>
  <c r="I1213" i="17"/>
  <c r="I1212" i="17"/>
  <c r="I1211" i="17"/>
  <c r="I1210" i="17"/>
  <c r="I1209" i="17"/>
  <c r="I1208" i="17"/>
  <c r="I1207" i="17"/>
  <c r="I1206" i="17"/>
  <c r="I1205" i="17"/>
  <c r="I1204" i="17"/>
  <c r="I1203" i="17"/>
  <c r="I1202" i="17"/>
  <c r="I1201" i="17"/>
  <c r="I1200" i="17"/>
  <c r="I1199" i="17"/>
  <c r="I1198" i="17"/>
  <c r="I1197" i="17"/>
  <c r="I1196" i="17"/>
  <c r="I1195" i="17"/>
  <c r="I1194" i="17"/>
  <c r="I1193" i="17"/>
  <c r="I1192" i="17"/>
  <c r="I1191" i="17"/>
  <c r="I1190" i="17"/>
  <c r="I1189" i="17"/>
  <c r="I1188" i="17"/>
  <c r="I1187" i="17"/>
  <c r="I1186" i="17"/>
  <c r="I1185" i="17"/>
  <c r="I1184" i="17"/>
  <c r="I1183" i="17"/>
  <c r="I1182" i="17"/>
  <c r="I1181" i="17"/>
  <c r="I1180" i="17"/>
  <c r="I1179" i="17"/>
  <c r="I1178" i="17"/>
  <c r="I1177" i="17"/>
  <c r="I1176" i="17"/>
  <c r="I1175" i="17"/>
  <c r="I1174" i="17"/>
  <c r="I1173" i="17"/>
  <c r="I1172" i="17"/>
  <c r="I1171" i="17"/>
  <c r="I1170" i="17"/>
  <c r="I1169" i="17"/>
  <c r="I1168" i="17"/>
  <c r="I1167" i="17"/>
  <c r="I1166" i="17"/>
  <c r="I1165" i="17"/>
  <c r="I1164" i="17"/>
  <c r="I1163" i="17"/>
  <c r="I1162" i="17"/>
  <c r="I1161" i="17"/>
  <c r="I1160" i="17"/>
  <c r="I1159" i="17"/>
  <c r="I1158" i="17"/>
  <c r="I1157" i="17"/>
  <c r="I1156" i="17"/>
  <c r="I1155" i="17"/>
  <c r="I1154" i="17"/>
  <c r="I1153" i="17"/>
  <c r="I1152" i="17"/>
  <c r="I1151" i="17"/>
  <c r="I1150" i="17"/>
  <c r="I1149" i="17"/>
  <c r="I1148" i="17"/>
  <c r="I1147" i="17"/>
  <c r="I1146" i="17"/>
  <c r="I1145" i="17"/>
  <c r="I1144" i="17"/>
  <c r="I1143" i="17"/>
  <c r="I1142" i="17"/>
  <c r="I1141" i="17"/>
  <c r="I1140" i="17"/>
  <c r="I1139" i="17"/>
  <c r="I1138" i="17"/>
  <c r="I1137" i="17"/>
  <c r="I1136" i="17"/>
  <c r="I1135" i="17"/>
  <c r="I1134" i="17"/>
  <c r="I1133" i="17"/>
  <c r="I1132" i="17"/>
  <c r="I1131" i="17"/>
  <c r="I1130" i="17"/>
  <c r="I1129" i="17"/>
  <c r="I1128" i="17"/>
  <c r="I1127" i="17"/>
  <c r="I1126" i="17"/>
  <c r="I1125" i="17"/>
  <c r="I1124" i="17"/>
  <c r="I1123" i="17"/>
  <c r="I1122" i="17"/>
  <c r="I1121" i="17"/>
  <c r="I1120" i="17"/>
  <c r="I1119" i="17"/>
  <c r="I1118" i="17"/>
  <c r="I1117" i="17"/>
  <c r="I1116" i="17"/>
  <c r="I1115" i="17"/>
  <c r="I1114" i="17"/>
  <c r="I1113" i="17"/>
  <c r="I1112" i="17"/>
  <c r="I1111" i="17"/>
  <c r="I1110" i="17"/>
  <c r="I1109" i="17"/>
  <c r="I1108" i="17"/>
  <c r="I1107" i="17"/>
  <c r="I1106" i="17"/>
  <c r="I1105" i="17"/>
  <c r="I1104" i="17"/>
  <c r="I1103" i="17"/>
  <c r="I1102" i="17"/>
  <c r="I1101" i="17"/>
  <c r="I1100" i="17"/>
  <c r="I1099" i="17"/>
  <c r="I1098" i="17"/>
  <c r="I1097" i="17"/>
  <c r="I1096" i="17"/>
  <c r="I1095" i="17"/>
  <c r="I1094" i="17"/>
  <c r="I1093" i="17"/>
  <c r="I1092" i="17"/>
  <c r="I1091" i="17"/>
  <c r="I1090" i="17"/>
  <c r="I1089" i="17"/>
  <c r="I1088" i="17"/>
  <c r="I1087" i="17"/>
  <c r="I1086" i="17"/>
  <c r="I1085" i="17"/>
  <c r="I1084" i="17"/>
  <c r="I1083" i="17"/>
  <c r="I1082" i="17"/>
  <c r="I1081" i="17"/>
  <c r="I1080" i="17"/>
  <c r="I1079" i="17"/>
  <c r="I1078" i="17"/>
  <c r="I1077" i="17"/>
  <c r="I1076" i="17"/>
  <c r="I1075" i="17"/>
  <c r="I1074" i="17"/>
  <c r="I1073" i="17"/>
  <c r="I1072" i="17"/>
  <c r="I1071" i="17"/>
  <c r="I1070" i="17"/>
  <c r="I1069" i="17"/>
  <c r="I1068" i="17"/>
  <c r="I1067" i="17"/>
  <c r="I1066" i="17"/>
  <c r="I1065" i="17"/>
  <c r="I1064" i="17"/>
  <c r="I1063" i="17"/>
  <c r="I1062" i="17"/>
  <c r="I1061" i="17"/>
  <c r="I1060" i="17"/>
  <c r="I1059" i="17"/>
  <c r="I1058" i="17"/>
  <c r="I1057" i="17"/>
  <c r="I1056" i="17"/>
  <c r="I1055" i="17"/>
  <c r="I1054" i="17"/>
  <c r="I1053" i="17"/>
  <c r="I1052" i="17"/>
  <c r="I1051" i="17"/>
  <c r="I1050" i="17"/>
  <c r="I1049" i="17"/>
  <c r="I1048" i="17"/>
  <c r="I1047" i="17"/>
  <c r="I1046" i="17"/>
  <c r="I1045" i="17"/>
  <c r="I1044" i="17"/>
  <c r="I1043" i="17"/>
  <c r="I1042" i="17"/>
  <c r="I1041" i="17"/>
  <c r="I1040" i="17"/>
  <c r="I1039" i="17"/>
  <c r="I1038" i="17"/>
  <c r="I1037" i="17"/>
  <c r="I1036" i="17"/>
  <c r="I1035" i="17"/>
  <c r="I1034" i="17"/>
  <c r="I1033" i="17"/>
  <c r="I1032" i="17"/>
  <c r="I1031" i="17"/>
  <c r="I1030" i="17"/>
  <c r="I1029" i="17"/>
  <c r="I1028" i="17"/>
  <c r="I1027" i="17"/>
  <c r="I1026" i="17"/>
  <c r="I1025" i="17"/>
  <c r="I1024" i="17"/>
  <c r="I1023" i="17"/>
  <c r="I1022" i="17"/>
  <c r="I1021" i="17"/>
  <c r="I1020" i="17"/>
  <c r="I1019" i="17"/>
  <c r="I1018" i="17"/>
  <c r="I1017" i="17"/>
  <c r="I1016" i="17"/>
  <c r="I1015" i="17"/>
  <c r="I1014" i="17"/>
  <c r="I1013" i="17"/>
  <c r="I1012" i="17"/>
  <c r="I1011" i="17"/>
  <c r="I1010" i="17"/>
  <c r="I1009" i="17"/>
  <c r="I1008" i="17"/>
  <c r="I1007" i="17"/>
  <c r="I1006" i="17"/>
  <c r="I1005" i="17"/>
  <c r="I1004" i="17"/>
  <c r="I1003" i="17"/>
  <c r="I1002" i="17"/>
  <c r="I1001" i="17"/>
  <c r="I1000" i="17"/>
  <c r="I999" i="17"/>
  <c r="I998" i="17"/>
  <c r="I997" i="17"/>
  <c r="I996" i="17"/>
  <c r="I995" i="17"/>
  <c r="I994" i="17"/>
  <c r="I993" i="17"/>
  <c r="I992" i="17"/>
  <c r="I991" i="17"/>
  <c r="I990" i="17"/>
  <c r="I989" i="17"/>
  <c r="I988" i="17"/>
  <c r="I987" i="17"/>
  <c r="I986" i="17"/>
  <c r="I985" i="17"/>
  <c r="I984" i="17"/>
  <c r="I983" i="17"/>
  <c r="I982" i="17"/>
  <c r="I981" i="17"/>
  <c r="I980" i="17"/>
  <c r="I979" i="17"/>
  <c r="I978" i="17"/>
  <c r="I977" i="17"/>
  <c r="I976" i="17"/>
  <c r="I975" i="17"/>
  <c r="I974" i="17"/>
  <c r="I973" i="17"/>
  <c r="I972" i="17"/>
  <c r="I971" i="17"/>
  <c r="I970" i="17"/>
  <c r="I969" i="17"/>
  <c r="I968" i="17"/>
  <c r="I967" i="17"/>
  <c r="I966" i="17"/>
  <c r="I965" i="17"/>
  <c r="I964" i="17"/>
  <c r="I963" i="17"/>
  <c r="I962" i="17"/>
  <c r="I961" i="17"/>
  <c r="I960" i="17"/>
  <c r="I959" i="17"/>
  <c r="I958" i="17"/>
  <c r="I957" i="17"/>
  <c r="I956" i="17"/>
  <c r="I955" i="17"/>
  <c r="I954" i="17"/>
  <c r="I953" i="17"/>
  <c r="I952" i="17"/>
  <c r="I951" i="17"/>
  <c r="I950" i="17"/>
  <c r="I949" i="17"/>
  <c r="I948" i="17"/>
  <c r="I947" i="17"/>
  <c r="I946" i="17"/>
  <c r="I945" i="17"/>
  <c r="I944" i="17"/>
  <c r="I943" i="17"/>
  <c r="I942" i="17"/>
  <c r="I941" i="17"/>
  <c r="I940" i="17"/>
  <c r="I939" i="17"/>
  <c r="I938" i="17"/>
  <c r="I937" i="17"/>
  <c r="I936" i="17"/>
  <c r="I935" i="17"/>
  <c r="I934" i="17"/>
  <c r="I933" i="17"/>
  <c r="I932" i="17"/>
  <c r="I931" i="17"/>
  <c r="I930" i="17"/>
  <c r="I929" i="17"/>
  <c r="I928" i="17"/>
  <c r="I927" i="17"/>
  <c r="I926" i="17"/>
  <c r="I925" i="17"/>
  <c r="I924" i="17"/>
  <c r="I923" i="17"/>
  <c r="I922" i="17"/>
  <c r="I921" i="17"/>
  <c r="I920" i="17"/>
  <c r="I919" i="17"/>
  <c r="I918" i="17"/>
  <c r="I917" i="17"/>
  <c r="I916" i="17"/>
  <c r="I915" i="17"/>
  <c r="I914" i="17"/>
  <c r="I913" i="17"/>
  <c r="I912" i="17"/>
  <c r="I911" i="17"/>
  <c r="I910" i="17"/>
  <c r="I909" i="17"/>
  <c r="I908" i="17"/>
  <c r="I907" i="17"/>
  <c r="I906" i="17"/>
  <c r="I905" i="17"/>
  <c r="I904" i="17"/>
  <c r="I903" i="17"/>
  <c r="I902" i="17"/>
  <c r="I901" i="17"/>
  <c r="I900" i="17"/>
  <c r="I899" i="17"/>
  <c r="I898" i="17"/>
  <c r="I897" i="17"/>
  <c r="I896" i="17"/>
  <c r="I895" i="17"/>
  <c r="I894" i="17"/>
  <c r="I893" i="17"/>
  <c r="I892" i="17"/>
  <c r="I891" i="17"/>
  <c r="I890" i="17"/>
  <c r="I889" i="17"/>
  <c r="I888" i="17"/>
  <c r="I887" i="17"/>
  <c r="I886" i="17"/>
  <c r="I885" i="17"/>
  <c r="I884" i="17"/>
  <c r="I883" i="17"/>
  <c r="I882" i="17"/>
  <c r="I881" i="17"/>
  <c r="I880" i="17"/>
  <c r="I879" i="17"/>
  <c r="I878" i="17"/>
  <c r="I877" i="17"/>
  <c r="I876" i="17"/>
  <c r="I875" i="17"/>
  <c r="I874" i="17"/>
  <c r="I873" i="17"/>
  <c r="I872" i="17"/>
  <c r="I871" i="17"/>
  <c r="I870" i="17"/>
  <c r="I869" i="17"/>
  <c r="I868" i="17"/>
  <c r="I867" i="17"/>
  <c r="I866" i="17"/>
  <c r="I865" i="17"/>
  <c r="I864" i="17"/>
  <c r="I863" i="17"/>
  <c r="I862" i="17"/>
  <c r="I861" i="17"/>
  <c r="I860" i="17"/>
  <c r="I859" i="17"/>
  <c r="I858" i="17"/>
  <c r="I857" i="17"/>
  <c r="I856" i="17"/>
  <c r="I855" i="17"/>
  <c r="I854" i="17"/>
  <c r="I853" i="17"/>
  <c r="I852" i="17"/>
  <c r="I851" i="17"/>
  <c r="I850" i="17"/>
  <c r="I849" i="17"/>
  <c r="I848" i="17"/>
  <c r="I847" i="17"/>
  <c r="I846" i="17"/>
  <c r="I845" i="17"/>
  <c r="I844" i="17"/>
  <c r="I843" i="17"/>
  <c r="I842" i="17"/>
  <c r="I841" i="17"/>
  <c r="I840" i="17"/>
  <c r="I839" i="17"/>
  <c r="I838" i="17"/>
  <c r="I837" i="17"/>
  <c r="I836" i="17"/>
  <c r="I835" i="17"/>
  <c r="I834" i="17"/>
  <c r="I833" i="17"/>
  <c r="I832" i="17"/>
  <c r="I831" i="17"/>
  <c r="I830" i="17"/>
  <c r="I829" i="17"/>
  <c r="I828" i="17"/>
  <c r="I827" i="17"/>
  <c r="I826" i="17"/>
  <c r="I825" i="17"/>
  <c r="I824" i="17"/>
  <c r="I823" i="17"/>
  <c r="I822" i="17"/>
  <c r="I821" i="17"/>
  <c r="I820" i="17"/>
  <c r="I819" i="17"/>
  <c r="I818" i="17"/>
  <c r="I817" i="17"/>
  <c r="I816" i="17"/>
  <c r="I815" i="17"/>
  <c r="I814" i="17"/>
  <c r="I813" i="17"/>
  <c r="I812" i="17"/>
  <c r="I811" i="17"/>
  <c r="I810" i="17"/>
  <c r="I809" i="17"/>
  <c r="I808" i="17"/>
  <c r="I807" i="17"/>
  <c r="I806" i="17"/>
  <c r="I805" i="17"/>
  <c r="I804" i="17"/>
  <c r="I803" i="17"/>
  <c r="I802" i="17"/>
  <c r="I801" i="17"/>
  <c r="I800" i="17"/>
  <c r="I799" i="17"/>
  <c r="I798" i="17"/>
  <c r="I797" i="17"/>
  <c r="I796" i="17"/>
  <c r="I795" i="17"/>
  <c r="I794" i="17"/>
  <c r="I793" i="17"/>
  <c r="I792" i="17"/>
  <c r="I791" i="17"/>
  <c r="I790" i="17"/>
  <c r="I789" i="17"/>
  <c r="I788" i="17"/>
  <c r="I787" i="17"/>
  <c r="I786" i="17"/>
  <c r="I785" i="17"/>
  <c r="I784" i="17"/>
  <c r="I783" i="17"/>
  <c r="I782" i="17"/>
  <c r="I781" i="17"/>
  <c r="I780" i="17"/>
  <c r="I779" i="17"/>
  <c r="I778" i="17"/>
  <c r="I777" i="17"/>
  <c r="I776" i="17"/>
  <c r="I775" i="17"/>
  <c r="I774" i="17"/>
  <c r="I773" i="17"/>
  <c r="I772" i="17"/>
  <c r="I771" i="17"/>
  <c r="I770" i="17"/>
  <c r="I769" i="17"/>
  <c r="I768" i="17"/>
  <c r="I767" i="17"/>
  <c r="I766" i="17"/>
  <c r="I765" i="17"/>
  <c r="I764" i="17"/>
  <c r="I763" i="17"/>
  <c r="I762" i="17"/>
  <c r="I761" i="17"/>
  <c r="I760" i="17"/>
  <c r="I759" i="17"/>
  <c r="I758" i="17"/>
  <c r="I757" i="17"/>
  <c r="I756" i="17"/>
  <c r="I755" i="17"/>
  <c r="I754" i="17"/>
  <c r="I753" i="17"/>
  <c r="I752" i="17"/>
  <c r="I751" i="17"/>
  <c r="I750" i="17"/>
  <c r="I749" i="17"/>
  <c r="I748" i="17"/>
  <c r="I747" i="17"/>
  <c r="I746" i="17"/>
  <c r="I745" i="17"/>
  <c r="I744" i="17"/>
  <c r="I743" i="17"/>
  <c r="I742" i="17"/>
  <c r="I741" i="17"/>
  <c r="I740" i="17"/>
  <c r="I739" i="17"/>
  <c r="I738" i="17"/>
  <c r="I737" i="17"/>
  <c r="I736" i="17"/>
  <c r="I735" i="17"/>
  <c r="I734" i="17"/>
  <c r="I733" i="17"/>
  <c r="I732" i="17"/>
  <c r="I731" i="17"/>
  <c r="I730" i="17"/>
  <c r="I729" i="17"/>
  <c r="I728" i="17"/>
  <c r="I727" i="17"/>
  <c r="I726" i="17"/>
  <c r="I725" i="17"/>
  <c r="I724" i="17"/>
  <c r="I723" i="17"/>
  <c r="I722" i="17"/>
  <c r="I721" i="17"/>
  <c r="I720" i="17"/>
  <c r="I719" i="17"/>
  <c r="I718" i="17"/>
  <c r="I717" i="17"/>
  <c r="I716" i="17"/>
  <c r="I715" i="17"/>
  <c r="I714" i="17"/>
  <c r="I713" i="17"/>
  <c r="I712" i="17"/>
  <c r="I711" i="17"/>
  <c r="I710" i="17"/>
  <c r="I709" i="17"/>
  <c r="I708" i="17"/>
  <c r="I707" i="17"/>
  <c r="I706" i="17"/>
  <c r="I705" i="17"/>
  <c r="I704" i="17"/>
  <c r="I703" i="17"/>
  <c r="I702" i="17"/>
  <c r="I701" i="17"/>
  <c r="I700" i="17"/>
  <c r="I699" i="17"/>
  <c r="I698" i="17"/>
  <c r="I697" i="17"/>
  <c r="I696" i="17"/>
  <c r="I695" i="17"/>
  <c r="I694" i="17"/>
  <c r="I693" i="17"/>
  <c r="I692" i="17"/>
  <c r="I691" i="17"/>
  <c r="I690" i="17"/>
  <c r="I689" i="17"/>
  <c r="I688" i="17"/>
  <c r="I687" i="17"/>
  <c r="I686" i="17"/>
  <c r="I685" i="17"/>
  <c r="I684" i="17"/>
  <c r="I683" i="17"/>
  <c r="I682" i="17"/>
  <c r="I681" i="17"/>
  <c r="I680" i="17"/>
  <c r="I679" i="17"/>
  <c r="I678" i="17"/>
  <c r="I677" i="17"/>
  <c r="I676" i="17"/>
  <c r="I675" i="17"/>
  <c r="I674" i="17"/>
  <c r="I673" i="17"/>
  <c r="I672" i="17"/>
  <c r="I671" i="17"/>
  <c r="I670" i="17"/>
  <c r="I669" i="17"/>
  <c r="I668" i="17"/>
  <c r="I667" i="17"/>
  <c r="I666" i="17"/>
  <c r="I665" i="17"/>
  <c r="I664" i="17"/>
  <c r="I663" i="17"/>
  <c r="I662" i="17"/>
  <c r="I661" i="17"/>
  <c r="I660" i="17"/>
  <c r="I659" i="17"/>
  <c r="I658" i="17"/>
  <c r="I657" i="17"/>
  <c r="I656" i="17"/>
  <c r="I655" i="17"/>
  <c r="I654" i="17"/>
  <c r="I653" i="17"/>
  <c r="I652" i="17"/>
  <c r="I651" i="17"/>
  <c r="I650" i="17"/>
  <c r="I649" i="17"/>
  <c r="I648" i="17"/>
  <c r="I647" i="17"/>
  <c r="I646" i="17"/>
  <c r="I645" i="17"/>
  <c r="I644" i="17"/>
  <c r="I643" i="17"/>
  <c r="I642" i="17"/>
  <c r="I641" i="17"/>
  <c r="I640" i="17"/>
  <c r="I639" i="17"/>
  <c r="I638" i="17"/>
  <c r="I637" i="17"/>
  <c r="I636" i="17"/>
  <c r="I635" i="17"/>
  <c r="I634" i="17"/>
  <c r="I633" i="17"/>
  <c r="I632" i="17"/>
  <c r="I631" i="17"/>
  <c r="I630" i="17"/>
  <c r="I629" i="17"/>
  <c r="I628" i="17"/>
  <c r="I627" i="17"/>
  <c r="I626" i="17"/>
  <c r="I625" i="17"/>
  <c r="I624" i="17"/>
  <c r="I623" i="17"/>
  <c r="I622" i="17"/>
  <c r="I621" i="17"/>
  <c r="I620" i="17"/>
  <c r="I619" i="17"/>
  <c r="I618" i="17"/>
  <c r="I617" i="17"/>
  <c r="I616" i="17"/>
  <c r="I615" i="17"/>
  <c r="I614" i="17"/>
  <c r="I613" i="17"/>
  <c r="I612" i="17"/>
  <c r="I611" i="17"/>
  <c r="I610" i="17"/>
  <c r="I609" i="17"/>
  <c r="I608" i="17"/>
  <c r="I607" i="17"/>
  <c r="I606" i="17"/>
  <c r="I605" i="17"/>
  <c r="I604" i="17"/>
  <c r="I603" i="17"/>
  <c r="I602" i="17"/>
  <c r="I601" i="17"/>
  <c r="I600" i="17"/>
  <c r="I599" i="17"/>
  <c r="I598" i="17"/>
  <c r="I597" i="17"/>
  <c r="I596" i="17"/>
  <c r="I595" i="17"/>
  <c r="I594" i="17"/>
  <c r="I593" i="17"/>
  <c r="I592" i="17"/>
  <c r="I591" i="17"/>
  <c r="I590" i="17"/>
  <c r="I589" i="17"/>
  <c r="I588" i="17"/>
  <c r="I587" i="17"/>
  <c r="I586" i="17"/>
  <c r="I585" i="17"/>
  <c r="I584" i="17"/>
  <c r="I583" i="17"/>
  <c r="I582" i="17"/>
  <c r="I581" i="17"/>
  <c r="I580" i="17"/>
  <c r="I579" i="17"/>
  <c r="I578" i="17"/>
  <c r="I577" i="17"/>
  <c r="I576" i="17"/>
  <c r="I575" i="17"/>
  <c r="I574" i="17"/>
  <c r="I573" i="17"/>
  <c r="I572" i="17"/>
  <c r="I571" i="17"/>
  <c r="I570" i="17"/>
  <c r="I569" i="17"/>
  <c r="I568" i="17"/>
  <c r="I567" i="17"/>
  <c r="I566" i="17"/>
  <c r="I565" i="17"/>
  <c r="I564" i="17"/>
  <c r="I563" i="17"/>
  <c r="I562" i="17"/>
  <c r="I561" i="17"/>
  <c r="I560" i="17"/>
  <c r="I559" i="17"/>
  <c r="I558" i="17"/>
  <c r="I557" i="17"/>
  <c r="I556" i="17"/>
  <c r="I555" i="17"/>
  <c r="I554" i="17"/>
  <c r="I553" i="17"/>
  <c r="I552" i="17"/>
  <c r="I551" i="17"/>
  <c r="I550" i="17"/>
  <c r="I549" i="17"/>
  <c r="I548" i="17"/>
  <c r="I547" i="17"/>
  <c r="I546" i="17"/>
  <c r="I545" i="17"/>
  <c r="I544" i="17"/>
  <c r="I543" i="17"/>
  <c r="I542" i="17"/>
  <c r="I541" i="17"/>
  <c r="I540" i="17"/>
  <c r="I539" i="17"/>
  <c r="I538" i="17"/>
  <c r="I537" i="17"/>
  <c r="I536" i="17"/>
  <c r="I535" i="17"/>
  <c r="I534" i="17"/>
  <c r="I533" i="17"/>
  <c r="I532" i="17"/>
  <c r="I531" i="17"/>
  <c r="I530" i="17"/>
  <c r="I529" i="17"/>
  <c r="I528" i="17"/>
  <c r="I527" i="17"/>
  <c r="I526" i="17"/>
  <c r="I525" i="17"/>
  <c r="I524" i="17"/>
  <c r="I523" i="17"/>
  <c r="I522" i="17"/>
  <c r="I521" i="17"/>
  <c r="I520" i="17"/>
  <c r="I519" i="17"/>
  <c r="I518" i="17"/>
  <c r="I517" i="17"/>
  <c r="I516" i="17"/>
  <c r="I515" i="17"/>
  <c r="I514" i="17"/>
  <c r="I513" i="17"/>
  <c r="I512" i="17"/>
  <c r="I511" i="17"/>
  <c r="I510" i="17"/>
  <c r="I509" i="17"/>
  <c r="I508" i="17"/>
  <c r="I507" i="17"/>
  <c r="I506" i="17"/>
  <c r="I505" i="17"/>
  <c r="I504" i="17"/>
  <c r="I503" i="17"/>
  <c r="I502" i="17"/>
  <c r="I501" i="17"/>
  <c r="I500" i="17"/>
  <c r="I499" i="17"/>
  <c r="I498" i="17"/>
  <c r="I497" i="17"/>
  <c r="I496" i="17"/>
  <c r="I495" i="17"/>
  <c r="I494" i="17"/>
  <c r="I493" i="17"/>
  <c r="I492" i="17"/>
  <c r="I491" i="17"/>
  <c r="I490" i="17"/>
  <c r="I489" i="17"/>
  <c r="I488" i="17"/>
  <c r="I487" i="17"/>
  <c r="I486" i="17"/>
  <c r="I485" i="17"/>
  <c r="I484" i="17"/>
  <c r="I483" i="17"/>
  <c r="I482" i="17"/>
  <c r="I481" i="17"/>
  <c r="I480" i="17"/>
  <c r="I479" i="17"/>
  <c r="I478" i="17"/>
  <c r="I477" i="17"/>
  <c r="I476" i="17"/>
  <c r="I475" i="17"/>
  <c r="I474" i="17"/>
  <c r="I473" i="17"/>
  <c r="I472" i="17"/>
  <c r="I471" i="17"/>
  <c r="I470" i="17"/>
  <c r="I469" i="17"/>
  <c r="I468" i="17"/>
  <c r="I467" i="17"/>
  <c r="I466" i="17"/>
  <c r="I465" i="17"/>
  <c r="I464" i="17"/>
  <c r="I463" i="17"/>
  <c r="I462" i="17"/>
  <c r="I461" i="17"/>
  <c r="I460" i="17"/>
  <c r="I459" i="17"/>
  <c r="I458" i="17"/>
  <c r="I457" i="17"/>
  <c r="I456" i="17"/>
  <c r="I455" i="17"/>
  <c r="I454" i="17"/>
  <c r="I453" i="17"/>
  <c r="I452" i="17"/>
  <c r="I451" i="17"/>
  <c r="I450" i="17"/>
  <c r="I449" i="17"/>
  <c r="I448" i="17"/>
  <c r="I447" i="17"/>
  <c r="I446" i="17"/>
  <c r="I445" i="17"/>
  <c r="I444" i="17"/>
  <c r="I443" i="17"/>
  <c r="I442" i="17"/>
  <c r="I441" i="17"/>
  <c r="I440" i="17"/>
  <c r="I439" i="17"/>
  <c r="I438" i="17"/>
  <c r="I437" i="17"/>
  <c r="I436" i="17"/>
  <c r="I435" i="17"/>
  <c r="I434" i="17"/>
  <c r="I433" i="17"/>
  <c r="I432" i="17"/>
  <c r="I431" i="17"/>
  <c r="I430" i="17"/>
  <c r="I429" i="17"/>
  <c r="I428" i="17"/>
  <c r="I427" i="17"/>
  <c r="I426" i="17"/>
  <c r="I425" i="17"/>
  <c r="I424" i="17"/>
  <c r="I423" i="17"/>
  <c r="I422" i="17"/>
  <c r="I421" i="17"/>
  <c r="I420" i="17"/>
  <c r="I419" i="17"/>
  <c r="I418" i="17"/>
  <c r="I417" i="17"/>
  <c r="I416" i="17"/>
  <c r="I415" i="17"/>
  <c r="I414" i="17"/>
  <c r="I413" i="17"/>
  <c r="I412" i="17"/>
  <c r="I411" i="17"/>
  <c r="I410" i="17"/>
  <c r="I409" i="17"/>
  <c r="I408" i="17"/>
  <c r="I407" i="17"/>
  <c r="I406" i="17"/>
  <c r="I405" i="17"/>
  <c r="I404" i="17"/>
  <c r="I403" i="17"/>
  <c r="I402" i="17"/>
  <c r="I401" i="17"/>
  <c r="I400" i="17"/>
  <c r="I399" i="17"/>
  <c r="I398" i="17"/>
  <c r="I397" i="17"/>
  <c r="I396" i="17"/>
  <c r="I395" i="17"/>
  <c r="I394" i="17"/>
  <c r="I393" i="17"/>
  <c r="I392" i="17"/>
  <c r="I391" i="17"/>
  <c r="I390" i="17"/>
  <c r="I389" i="17"/>
  <c r="I388" i="17"/>
  <c r="I387" i="17"/>
  <c r="I386" i="17"/>
  <c r="I385" i="17"/>
  <c r="I384" i="17"/>
  <c r="I383" i="17"/>
  <c r="I382" i="17"/>
  <c r="I381" i="17"/>
  <c r="I380" i="17"/>
  <c r="I379" i="17"/>
  <c r="I378" i="17"/>
  <c r="I377" i="17"/>
  <c r="I376" i="17"/>
  <c r="I375" i="17"/>
  <c r="I374" i="17"/>
  <c r="I373" i="17"/>
  <c r="I372" i="17"/>
  <c r="I371" i="17"/>
  <c r="I370" i="17"/>
  <c r="I369" i="17"/>
  <c r="I368" i="17"/>
  <c r="I367" i="17"/>
  <c r="I366" i="17"/>
  <c r="I365" i="17"/>
  <c r="I364" i="17"/>
  <c r="I363" i="17"/>
  <c r="I362" i="17"/>
  <c r="I361" i="17"/>
  <c r="I360" i="17"/>
  <c r="I359" i="17"/>
  <c r="I358" i="17"/>
  <c r="I357" i="17"/>
  <c r="I356" i="17"/>
  <c r="I355" i="17"/>
  <c r="I354" i="17"/>
  <c r="I353" i="17"/>
  <c r="I352" i="17"/>
  <c r="I351" i="17"/>
  <c r="I350" i="17"/>
  <c r="I349" i="17"/>
  <c r="I348" i="17"/>
  <c r="I347" i="17"/>
  <c r="I346" i="17"/>
  <c r="I345" i="17"/>
  <c r="I344" i="17"/>
  <c r="I343" i="17"/>
  <c r="I342" i="17"/>
  <c r="I341" i="17"/>
  <c r="I340" i="17"/>
  <c r="I339" i="17"/>
  <c r="I338" i="17"/>
  <c r="I337" i="17"/>
  <c r="I336" i="17"/>
  <c r="I335" i="17"/>
  <c r="I334" i="17"/>
  <c r="I333" i="17"/>
  <c r="I332" i="17"/>
  <c r="I331" i="17"/>
  <c r="I330" i="17"/>
  <c r="I329" i="17"/>
  <c r="I328" i="17"/>
  <c r="I327" i="17"/>
  <c r="I326" i="17"/>
  <c r="I325" i="17"/>
  <c r="I324" i="17"/>
  <c r="I323" i="17"/>
  <c r="I322" i="17"/>
  <c r="I321" i="17"/>
  <c r="I320" i="17"/>
  <c r="I319" i="17"/>
  <c r="I318" i="17"/>
  <c r="I317" i="17"/>
  <c r="I316" i="17"/>
  <c r="I315" i="17"/>
  <c r="I314" i="17"/>
  <c r="I313" i="17"/>
  <c r="I312" i="17"/>
  <c r="I311" i="17"/>
  <c r="I310" i="17"/>
  <c r="I309" i="17"/>
  <c r="I308" i="17"/>
  <c r="I307" i="17"/>
  <c r="I306" i="17"/>
  <c r="I305" i="17"/>
  <c r="I304" i="17"/>
  <c r="I303" i="17"/>
  <c r="I302" i="17"/>
  <c r="I301" i="17"/>
  <c r="I300" i="17"/>
  <c r="I299" i="17"/>
  <c r="I298" i="17"/>
  <c r="I297" i="17"/>
  <c r="I296" i="17"/>
  <c r="I295" i="17"/>
  <c r="I294" i="17"/>
  <c r="I293" i="17"/>
  <c r="I292" i="17"/>
  <c r="I291" i="17"/>
  <c r="I290" i="17"/>
  <c r="I289" i="17"/>
  <c r="I288" i="17"/>
  <c r="I287" i="17"/>
  <c r="I286" i="17"/>
  <c r="I285" i="17"/>
  <c r="I284" i="17"/>
  <c r="I283" i="17"/>
  <c r="I282" i="17"/>
  <c r="I281" i="17"/>
  <c r="I280" i="17"/>
  <c r="I279" i="17"/>
  <c r="I278" i="17"/>
  <c r="I277" i="17"/>
  <c r="I276" i="17"/>
  <c r="I275" i="17"/>
  <c r="I274" i="17"/>
  <c r="I273" i="17"/>
  <c r="I272" i="17"/>
  <c r="I271" i="17"/>
  <c r="I270" i="17"/>
  <c r="I269" i="17"/>
  <c r="I268" i="17"/>
  <c r="I267" i="17"/>
  <c r="I266" i="17"/>
  <c r="I265" i="17"/>
  <c r="I264" i="17"/>
  <c r="I263" i="17"/>
  <c r="I262" i="17"/>
  <c r="I261" i="17"/>
  <c r="I260" i="17"/>
  <c r="I259" i="17"/>
  <c r="I258" i="17"/>
  <c r="I257" i="17"/>
  <c r="I256" i="17"/>
  <c r="I255" i="17"/>
  <c r="I254" i="17"/>
  <c r="I253" i="17"/>
  <c r="I252" i="17"/>
  <c r="I251" i="17"/>
  <c r="I250" i="17"/>
  <c r="I249" i="17"/>
  <c r="I248" i="17"/>
  <c r="I247" i="17"/>
  <c r="I246" i="17"/>
  <c r="I245" i="17"/>
  <c r="I244" i="17"/>
  <c r="I243" i="17"/>
  <c r="I242" i="17"/>
  <c r="I241" i="17"/>
  <c r="I240" i="17"/>
  <c r="I239" i="17"/>
  <c r="I238" i="17"/>
  <c r="I237" i="17"/>
  <c r="I236" i="17"/>
  <c r="I235" i="17"/>
  <c r="I234" i="17"/>
  <c r="I233" i="17"/>
  <c r="I232" i="17"/>
  <c r="I231" i="17"/>
  <c r="I230" i="17"/>
  <c r="I229" i="17"/>
  <c r="I228" i="17"/>
  <c r="I227" i="17"/>
  <c r="I226" i="17"/>
  <c r="I225" i="17"/>
  <c r="I224" i="17"/>
  <c r="I223" i="17"/>
  <c r="I222" i="17"/>
  <c r="I221" i="17"/>
  <c r="I220" i="17"/>
  <c r="I219" i="17"/>
  <c r="I218" i="17"/>
  <c r="I217" i="17"/>
  <c r="I216" i="17"/>
  <c r="I215" i="17"/>
  <c r="I214" i="17"/>
  <c r="I213" i="17"/>
  <c r="I212" i="17"/>
  <c r="I211" i="17"/>
  <c r="I210" i="17"/>
  <c r="I209" i="17"/>
  <c r="I208" i="17"/>
  <c r="I207" i="17"/>
  <c r="I206" i="17"/>
  <c r="I205" i="17"/>
  <c r="I204" i="17"/>
  <c r="I203" i="17"/>
  <c r="I202" i="17"/>
  <c r="I201" i="17"/>
  <c r="I200" i="17"/>
  <c r="I199" i="17"/>
  <c r="I198" i="17"/>
  <c r="I197" i="17"/>
  <c r="I196" i="17"/>
  <c r="I195" i="17"/>
  <c r="I194" i="17"/>
  <c r="I193" i="17"/>
  <c r="I192" i="17"/>
  <c r="I191" i="17"/>
  <c r="I190" i="17"/>
  <c r="I189" i="17"/>
  <c r="I188" i="17"/>
  <c r="I187" i="17"/>
  <c r="I186" i="17"/>
  <c r="I185" i="17"/>
  <c r="I184" i="17"/>
  <c r="I183" i="17"/>
  <c r="I182" i="17"/>
  <c r="I181" i="17"/>
  <c r="I180" i="17"/>
  <c r="I179" i="17"/>
  <c r="I178" i="17"/>
  <c r="I177" i="17"/>
  <c r="I176" i="17"/>
  <c r="I175" i="17"/>
  <c r="I174" i="17"/>
  <c r="I173" i="17"/>
  <c r="I172" i="17"/>
  <c r="I171" i="17"/>
  <c r="I170" i="17"/>
  <c r="I169" i="17"/>
  <c r="I168" i="17"/>
  <c r="I167" i="17"/>
  <c r="I166" i="17"/>
  <c r="I165" i="17"/>
  <c r="I164" i="17"/>
  <c r="I163" i="17"/>
  <c r="I162" i="17"/>
  <c r="I161" i="17"/>
  <c r="I160" i="17"/>
  <c r="I159" i="17"/>
  <c r="I158" i="17"/>
  <c r="I157" i="17"/>
  <c r="I156" i="17"/>
  <c r="I155" i="17"/>
  <c r="I154" i="17"/>
  <c r="I153" i="17"/>
  <c r="I152" i="17"/>
  <c r="I151" i="17"/>
  <c r="I150" i="17"/>
  <c r="I149" i="17"/>
  <c r="I148" i="17"/>
  <c r="I147" i="17"/>
  <c r="I146" i="17"/>
  <c r="I145" i="17"/>
  <c r="I144" i="17"/>
  <c r="I143" i="17"/>
  <c r="I142" i="17"/>
  <c r="I141" i="17"/>
  <c r="I140" i="17"/>
  <c r="I139" i="17"/>
  <c r="I138" i="17"/>
  <c r="I137" i="17"/>
  <c r="I136" i="17"/>
  <c r="I135" i="17"/>
  <c r="I134" i="17"/>
  <c r="I133" i="17"/>
  <c r="I132" i="17"/>
  <c r="I131" i="17"/>
  <c r="I130" i="17"/>
  <c r="I129" i="17"/>
  <c r="I128" i="17"/>
  <c r="I127" i="17"/>
  <c r="I126" i="17"/>
  <c r="I125" i="17"/>
  <c r="I124" i="17"/>
  <c r="I123" i="17"/>
  <c r="I122" i="17"/>
  <c r="I121" i="17"/>
  <c r="I120" i="17"/>
  <c r="I119" i="17"/>
  <c r="I118" i="17"/>
  <c r="I117" i="17"/>
  <c r="I116" i="17"/>
  <c r="I115" i="17"/>
  <c r="I114" i="17"/>
  <c r="I113" i="17"/>
  <c r="I112" i="17"/>
  <c r="I111" i="17"/>
  <c r="I110" i="17"/>
  <c r="I109" i="17"/>
  <c r="I108" i="17"/>
  <c r="I107" i="17"/>
  <c r="I106" i="17"/>
  <c r="I105" i="17"/>
  <c r="I104" i="17"/>
  <c r="I103" i="17"/>
  <c r="I102" i="17"/>
  <c r="I101" i="17"/>
  <c r="I100" i="17"/>
  <c r="I99" i="17"/>
  <c r="I98" i="17"/>
  <c r="I97" i="17"/>
  <c r="I96" i="17"/>
  <c r="I95" i="17"/>
  <c r="I94" i="17"/>
  <c r="I93" i="17"/>
  <c r="I92" i="17"/>
  <c r="I91" i="17"/>
  <c r="I90" i="17"/>
  <c r="I89" i="17"/>
  <c r="I88" i="17"/>
  <c r="I87" i="17"/>
  <c r="I86" i="17"/>
  <c r="I85" i="17"/>
  <c r="I84" i="17"/>
  <c r="I83" i="17"/>
  <c r="I82" i="17"/>
  <c r="I81" i="17"/>
  <c r="I80" i="17"/>
  <c r="I79" i="17"/>
  <c r="I78" i="17"/>
  <c r="I77" i="17"/>
  <c r="I76" i="17"/>
  <c r="I75" i="17"/>
  <c r="I74" i="17"/>
  <c r="I73" i="17"/>
  <c r="I72" i="17"/>
  <c r="I71" i="17"/>
  <c r="I70" i="17"/>
  <c r="I69" i="17"/>
  <c r="I68" i="17"/>
  <c r="I67" i="17"/>
  <c r="I66" i="17"/>
  <c r="I65" i="17"/>
  <c r="I64" i="17"/>
  <c r="I63" i="17"/>
  <c r="I62" i="17"/>
  <c r="I61" i="17"/>
  <c r="I60" i="17"/>
  <c r="I59" i="17"/>
  <c r="I58" i="17"/>
  <c r="I57" i="17"/>
  <c r="I56" i="17"/>
  <c r="I55" i="17"/>
  <c r="I54" i="17"/>
  <c r="I53" i="17"/>
  <c r="I52" i="17"/>
  <c r="I51" i="17"/>
  <c r="I50" i="17"/>
  <c r="I49" i="17"/>
  <c r="I48" i="17"/>
  <c r="I47" i="17"/>
  <c r="I46" i="17"/>
  <c r="I45" i="17"/>
  <c r="I44" i="17"/>
  <c r="I43" i="17"/>
  <c r="I42" i="17"/>
  <c r="I41" i="17"/>
  <c r="I40" i="17"/>
  <c r="I39" i="17"/>
  <c r="I38" i="17"/>
  <c r="I37" i="17"/>
  <c r="I36" i="17"/>
  <c r="I35" i="17"/>
  <c r="I34" i="17"/>
  <c r="I33" i="17"/>
  <c r="I32" i="17"/>
  <c r="I31" i="17"/>
  <c r="I30" i="17"/>
  <c r="I29" i="17"/>
  <c r="I28" i="17"/>
  <c r="I27" i="17"/>
  <c r="I26" i="17"/>
  <c r="I25" i="17"/>
  <c r="I24" i="17"/>
  <c r="I23" i="17"/>
  <c r="I22" i="17"/>
  <c r="I21" i="17"/>
  <c r="I20" i="17"/>
  <c r="I19" i="17"/>
  <c r="I18" i="17"/>
  <c r="I17" i="17"/>
  <c r="I16" i="17"/>
  <c r="I15" i="17"/>
  <c r="I14" i="17"/>
  <c r="I13" i="17"/>
  <c r="I12" i="17"/>
  <c r="I11" i="17"/>
  <c r="I10" i="17"/>
  <c r="I9" i="17"/>
  <c r="I8" i="17"/>
  <c r="I7" i="17"/>
  <c r="I6" i="17"/>
  <c r="I5" i="17"/>
  <c r="I4" i="17"/>
  <c r="I3" i="17"/>
  <c r="AE67" i="15" l="1"/>
  <c r="AE267" i="15"/>
  <c r="AE7" i="15"/>
  <c r="AE251" i="15"/>
  <c r="AE29" i="15"/>
  <c r="AD235" i="15"/>
  <c r="AE73" i="15"/>
  <c r="AE85" i="15"/>
  <c r="AD96" i="15"/>
  <c r="AD314" i="15"/>
  <c r="AE255" i="15"/>
  <c r="AF81" i="15"/>
  <c r="AF140" i="15"/>
  <c r="AF305" i="15"/>
  <c r="AD18" i="15"/>
  <c r="AE269" i="15"/>
  <c r="AE42" i="15"/>
  <c r="AD109" i="15"/>
  <c r="AE121" i="15"/>
  <c r="AD127" i="15"/>
  <c r="AD221" i="15"/>
  <c r="AD346" i="15"/>
  <c r="AD39" i="15"/>
  <c r="AE301" i="15"/>
  <c r="AF150" i="15"/>
  <c r="AF170" i="15"/>
  <c r="AF231" i="15"/>
  <c r="AF236" i="15"/>
  <c r="AF270" i="15"/>
  <c r="AF310" i="15"/>
  <c r="AE10" i="15"/>
  <c r="AD32" i="15"/>
  <c r="AD43" i="15"/>
  <c r="AD110" i="15"/>
  <c r="AE154" i="15"/>
  <c r="AE163" i="15"/>
  <c r="AD210" i="15"/>
  <c r="AD258" i="15"/>
  <c r="AD271" i="15"/>
  <c r="AE316" i="15"/>
  <c r="AD307" i="15"/>
  <c r="AF46" i="15"/>
  <c r="AF92" i="15"/>
  <c r="AF97" i="15"/>
  <c r="AF105" i="15"/>
  <c r="AF136" i="15"/>
  <c r="AF22" i="15"/>
  <c r="AF273" i="15"/>
  <c r="AF246" i="15"/>
  <c r="AF315" i="15"/>
  <c r="AF330" i="15"/>
  <c r="AD76" i="15"/>
  <c r="AD8" i="15"/>
  <c r="AD351" i="15"/>
  <c r="AD284" i="15"/>
  <c r="AD303" i="15"/>
  <c r="AD317" i="15"/>
  <c r="AD332" i="15"/>
  <c r="AD347" i="15"/>
  <c r="AF12" i="15"/>
  <c r="AF28" i="15"/>
  <c r="AF82" i="15"/>
  <c r="AF117" i="15"/>
  <c r="AF141" i="15"/>
  <c r="AF172" i="15"/>
  <c r="AF138" i="15"/>
  <c r="AD38" i="15"/>
  <c r="AF11" i="15"/>
  <c r="AE299" i="15"/>
  <c r="AF6" i="15"/>
  <c r="AE33" i="15"/>
  <c r="AD44" i="15"/>
  <c r="AD111" i="15"/>
  <c r="AD156" i="15"/>
  <c r="AE309" i="15"/>
  <c r="AE15" i="15"/>
  <c r="AE325" i="15"/>
  <c r="AD304" i="15"/>
  <c r="AF295" i="15"/>
  <c r="AF281" i="15"/>
  <c r="AF326" i="15"/>
  <c r="AD77" i="15"/>
  <c r="AD89" i="15"/>
  <c r="AE124" i="15"/>
  <c r="AD191" i="15"/>
  <c r="AE211" i="15"/>
  <c r="AD220" i="15"/>
  <c r="AD285" i="15"/>
  <c r="AD329" i="15"/>
  <c r="AD348" i="15"/>
  <c r="AD152" i="15"/>
  <c r="AF54" i="15"/>
  <c r="AF93" i="15"/>
  <c r="AF116" i="15"/>
  <c r="AF133" i="15"/>
  <c r="AF173" i="15"/>
  <c r="AF340" i="15"/>
  <c r="AE189" i="15"/>
  <c r="AD35" i="15"/>
  <c r="AE78" i="15"/>
  <c r="AD88" i="15"/>
  <c r="AE146" i="15"/>
  <c r="AD157" i="15"/>
  <c r="AD180" i="15"/>
  <c r="AD248" i="15"/>
  <c r="AE319" i="15"/>
  <c r="AD122" i="15"/>
  <c r="AF64" i="15"/>
  <c r="AF257" i="15"/>
  <c r="AF327" i="15"/>
  <c r="AD14" i="15"/>
  <c r="AE23" i="15"/>
  <c r="AE45" i="15"/>
  <c r="AD52" i="15"/>
  <c r="AD90" i="15"/>
  <c r="AE114" i="15"/>
  <c r="AE266" i="15"/>
  <c r="AE192" i="15"/>
  <c r="AE249" i="15"/>
  <c r="AD275" i="15"/>
  <c r="AD294" i="15"/>
  <c r="AE331" i="15"/>
  <c r="AF58" i="15"/>
  <c r="AF108" i="15"/>
  <c r="AF104" i="15"/>
  <c r="AF147" i="15"/>
  <c r="AF298" i="15"/>
  <c r="AE24" i="15"/>
  <c r="AD80" i="15"/>
  <c r="AD91" i="15"/>
  <c r="AD126" i="15"/>
  <c r="AD149" i="15"/>
  <c r="AD139" i="15"/>
  <c r="AD204" i="15"/>
  <c r="AE276" i="15"/>
  <c r="AD321" i="15"/>
  <c r="AD350" i="15"/>
  <c r="AE337" i="15"/>
  <c r="AE168" i="15"/>
  <c r="AF60" i="15"/>
  <c r="AF79" i="15"/>
  <c r="AF101" i="15"/>
  <c r="AF218" i="15"/>
  <c r="AF212" i="15"/>
  <c r="AF252" i="15"/>
  <c r="AE3" i="15"/>
  <c r="AD37" i="15"/>
  <c r="AD182" i="15"/>
  <c r="AD263" i="15"/>
  <c r="AD181" i="15"/>
  <c r="AD51" i="15"/>
  <c r="AD216" i="15"/>
  <c r="AF9" i="15"/>
  <c r="AF143" i="15"/>
  <c r="AF183" i="15"/>
  <c r="AE312" i="15"/>
  <c r="AE31" i="15"/>
  <c r="AE202" i="15"/>
  <c r="AD334" i="15"/>
  <c r="AE208" i="15"/>
  <c r="AF56" i="15"/>
  <c r="AF119" i="15"/>
  <c r="AF134" i="15"/>
  <c r="AF148" i="15"/>
  <c r="AF239" i="15"/>
  <c r="AD16" i="15"/>
  <c r="AE328" i="15"/>
  <c r="AD118" i="15"/>
  <c r="AD151" i="15"/>
  <c r="AD217" i="15"/>
  <c r="AE234" i="15"/>
  <c r="AD323" i="15"/>
  <c r="AD349" i="15"/>
  <c r="AD352" i="15"/>
  <c r="AF264" i="15"/>
  <c r="AD40" i="15"/>
  <c r="AE128" i="15"/>
  <c r="AE254" i="15"/>
  <c r="AE260" i="15"/>
  <c r="AD296" i="15"/>
  <c r="AF184" i="15"/>
  <c r="AF194" i="15"/>
  <c r="AF209" i="15"/>
  <c r="AF274" i="15"/>
  <c r="AF206" i="15"/>
  <c r="AD237" i="15"/>
  <c r="AD17" i="15"/>
  <c r="AE95" i="15"/>
  <c r="AD129" i="15"/>
  <c r="AD162" i="15"/>
  <c r="AE174" i="15"/>
  <c r="AD171" i="15"/>
  <c r="AE241" i="15"/>
  <c r="AD324" i="15"/>
  <c r="AD353" i="15"/>
  <c r="AF120" i="15"/>
  <c r="AE235" i="15"/>
  <c r="AE62" i="15"/>
  <c r="AE83" i="15"/>
  <c r="AE111" i="15"/>
  <c r="AE213" i="15"/>
  <c r="AE206" i="15"/>
  <c r="AE294" i="15"/>
  <c r="AE307" i="15"/>
  <c r="AF10" i="15"/>
  <c r="AF17" i="15"/>
  <c r="AF45" i="15"/>
  <c r="AF129" i="15"/>
  <c r="AF157" i="15"/>
  <c r="AF178" i="15"/>
  <c r="AF171" i="15"/>
  <c r="AF248" i="15"/>
  <c r="AF317" i="15"/>
  <c r="AF39" i="15"/>
  <c r="AD13" i="15"/>
  <c r="AD86" i="15"/>
  <c r="AD7" i="15"/>
  <c r="AD28" i="15"/>
  <c r="AD42" i="15"/>
  <c r="AD49" i="15"/>
  <c r="AD56" i="15"/>
  <c r="AD63" i="15"/>
  <c r="AD70" i="15"/>
  <c r="AD98" i="15"/>
  <c r="AD74" i="15"/>
  <c r="AD112" i="15"/>
  <c r="AD119" i="15"/>
  <c r="AD115" i="15"/>
  <c r="AD140" i="15"/>
  <c r="AD147" i="15"/>
  <c r="AD154" i="15"/>
  <c r="AD161" i="15"/>
  <c r="AD22" i="15"/>
  <c r="AD30" i="15"/>
  <c r="AD203" i="15"/>
  <c r="AD231" i="15"/>
  <c r="AD238" i="15"/>
  <c r="AD245" i="15"/>
  <c r="AD202" i="15"/>
  <c r="AD259" i="15"/>
  <c r="AD41" i="15"/>
  <c r="AD125" i="15"/>
  <c r="AD260" i="15"/>
  <c r="AD300" i="15"/>
  <c r="AD327" i="15"/>
  <c r="AD282" i="15"/>
  <c r="AD279" i="15"/>
  <c r="AD15" i="15"/>
  <c r="AE35" i="15"/>
  <c r="AE77" i="15"/>
  <c r="AE84" i="15"/>
  <c r="AE182" i="15"/>
  <c r="AE217" i="15"/>
  <c r="AE220" i="15"/>
  <c r="AE200" i="15"/>
  <c r="AF14" i="15"/>
  <c r="AF21" i="15"/>
  <c r="AF91" i="15"/>
  <c r="AF126" i="15"/>
  <c r="AF196" i="15"/>
  <c r="AF210" i="15"/>
  <c r="AF177" i="15"/>
  <c r="AF321" i="15"/>
  <c r="AF325" i="15"/>
  <c r="AD107" i="15"/>
  <c r="AD97" i="15"/>
  <c r="AD153" i="15"/>
  <c r="AD141" i="15"/>
  <c r="AD195" i="15"/>
  <c r="AD189" i="15"/>
  <c r="AD29" i="15"/>
  <c r="AD50" i="15"/>
  <c r="AD57" i="15"/>
  <c r="AD64" i="15"/>
  <c r="AD320" i="15"/>
  <c r="AD78" i="15"/>
  <c r="AD85" i="15"/>
  <c r="AD92" i="15"/>
  <c r="AD99" i="15"/>
  <c r="AD106" i="15"/>
  <c r="AD120" i="15"/>
  <c r="AD134" i="15"/>
  <c r="AD148" i="15"/>
  <c r="AD155" i="15"/>
  <c r="AD169" i="15"/>
  <c r="AD176" i="15"/>
  <c r="AD183" i="15"/>
  <c r="AD190" i="15"/>
  <c r="AD197" i="15"/>
  <c r="AD218" i="15"/>
  <c r="AD225" i="15"/>
  <c r="AD232" i="15"/>
  <c r="AD239" i="15"/>
  <c r="AD234" i="15"/>
  <c r="AD247" i="15"/>
  <c r="AD267" i="15"/>
  <c r="AD274" i="15"/>
  <c r="AD281" i="15"/>
  <c r="AD207" i="15"/>
  <c r="AD308" i="15"/>
  <c r="AD315" i="15"/>
  <c r="AD322" i="15"/>
  <c r="AD335" i="15"/>
  <c r="AD338" i="15"/>
  <c r="AD75" i="15"/>
  <c r="AD11" i="15"/>
  <c r="AD71" i="15"/>
  <c r="AD168" i="15"/>
  <c r="AD12" i="15"/>
  <c r="AE237" i="15"/>
  <c r="AE117" i="15"/>
  <c r="AE162" i="15"/>
  <c r="AE246" i="15"/>
  <c r="AE329" i="15"/>
  <c r="AE152" i="15"/>
  <c r="AF18" i="15"/>
  <c r="AF32" i="15"/>
  <c r="AF151" i="15"/>
  <c r="AF179" i="15"/>
  <c r="AF186" i="15"/>
  <c r="AF221" i="15"/>
  <c r="AF339" i="15"/>
  <c r="AF249" i="15"/>
  <c r="AF263" i="15"/>
  <c r="AF284" i="15"/>
  <c r="AF332" i="15"/>
  <c r="AF216" i="15"/>
  <c r="AD33" i="15"/>
  <c r="AD9" i="15"/>
  <c r="AD23" i="15"/>
  <c r="AD215" i="15"/>
  <c r="AD65" i="15"/>
  <c r="AD72" i="15"/>
  <c r="AD79" i="15"/>
  <c r="AD93" i="15"/>
  <c r="AD100" i="15"/>
  <c r="AD114" i="15"/>
  <c r="AD121" i="15"/>
  <c r="AD128" i="15"/>
  <c r="AD135" i="15"/>
  <c r="AD158" i="15"/>
  <c r="AD170" i="15"/>
  <c r="AD166" i="15"/>
  <c r="AD184" i="15"/>
  <c r="AD173" i="15"/>
  <c r="AD219" i="15"/>
  <c r="AD226" i="15"/>
  <c r="AD233" i="15"/>
  <c r="AD224" i="15"/>
  <c r="AD254" i="15"/>
  <c r="AD261" i="15"/>
  <c r="AD268" i="15"/>
  <c r="AD288" i="15"/>
  <c r="AD252" i="15"/>
  <c r="AD302" i="15"/>
  <c r="AD272" i="15"/>
  <c r="AD316" i="15"/>
  <c r="AD336" i="15"/>
  <c r="AD306" i="15"/>
  <c r="AD293" i="15"/>
  <c r="AE37" i="15"/>
  <c r="AE46" i="15"/>
  <c r="AE275" i="15"/>
  <c r="AE330" i="15"/>
  <c r="AF43" i="15"/>
  <c r="AF204" i="15"/>
  <c r="AF211" i="15"/>
  <c r="AF122" i="15"/>
  <c r="AF304" i="15"/>
  <c r="AD299" i="15"/>
  <c r="AD5" i="15"/>
  <c r="AD3" i="15"/>
  <c r="AD24" i="15"/>
  <c r="AD269" i="15"/>
  <c r="AD312" i="15"/>
  <c r="AD66" i="15"/>
  <c r="AD73" i="15"/>
  <c r="AD87" i="15"/>
  <c r="AD94" i="15"/>
  <c r="AD108" i="15"/>
  <c r="AD113" i="15"/>
  <c r="AD136" i="15"/>
  <c r="AD143" i="15"/>
  <c r="AD164" i="15"/>
  <c r="AD295" i="15"/>
  <c r="AD185" i="15"/>
  <c r="AD192" i="15"/>
  <c r="AD199" i="15"/>
  <c r="AD227" i="15"/>
  <c r="AD241" i="15"/>
  <c r="AD280" i="15"/>
  <c r="AD253" i="15"/>
  <c r="AD251" i="15"/>
  <c r="AD276" i="15"/>
  <c r="AD283" i="15"/>
  <c r="AD289" i="15"/>
  <c r="AD331" i="15"/>
  <c r="AD208" i="15"/>
  <c r="AD337" i="15"/>
  <c r="AD36" i="15"/>
  <c r="AE38" i="15"/>
  <c r="AE80" i="15"/>
  <c r="AE88" i="15"/>
  <c r="AE150" i="15"/>
  <c r="AE172" i="15"/>
  <c r="AE137" i="15"/>
  <c r="AE303" i="15"/>
  <c r="AE310" i="15"/>
  <c r="AE324" i="15"/>
  <c r="AF26" i="15"/>
  <c r="AF40" i="15"/>
  <c r="AF89" i="15"/>
  <c r="AF96" i="15"/>
  <c r="AF110" i="15"/>
  <c r="AF180" i="15"/>
  <c r="AF31" i="15"/>
  <c r="AF229" i="15"/>
  <c r="AF181" i="15"/>
  <c r="AF285" i="15"/>
  <c r="AD291" i="15"/>
  <c r="AD19" i="15"/>
  <c r="AD54" i="15"/>
  <c r="AD68" i="15"/>
  <c r="AD116" i="15"/>
  <c r="AD131" i="15"/>
  <c r="AD145" i="15"/>
  <c r="AD167" i="15"/>
  <c r="AD250" i="15"/>
  <c r="AD264" i="15"/>
  <c r="AD305" i="15"/>
  <c r="AD326" i="15"/>
  <c r="AD144" i="15"/>
  <c r="AE127" i="15"/>
  <c r="AE201" i="15"/>
  <c r="AE236" i="15"/>
  <c r="AE298" i="15"/>
  <c r="AE51" i="15"/>
  <c r="AF48" i="15"/>
  <c r="AF52" i="15"/>
  <c r="AF76" i="15"/>
  <c r="AF90" i="15"/>
  <c r="AF118" i="15"/>
  <c r="AF266" i="15"/>
  <c r="AF160" i="15"/>
  <c r="AF230" i="15"/>
  <c r="AF258" i="15"/>
  <c r="AF309" i="15"/>
  <c r="AF292" i="15"/>
  <c r="AF334" i="15"/>
  <c r="AF175" i="15"/>
  <c r="AF2" i="15"/>
  <c r="AD132" i="15"/>
  <c r="AD146" i="15"/>
  <c r="AD174" i="15"/>
  <c r="AD163" i="15"/>
  <c r="AD4" i="15"/>
  <c r="AD278" i="15"/>
  <c r="AD328" i="15"/>
  <c r="AD53" i="15"/>
  <c r="AD60" i="15"/>
  <c r="AD55" i="15"/>
  <c r="AD67" i="15"/>
  <c r="AD81" i="15"/>
  <c r="AD95" i="15"/>
  <c r="AD102" i="15"/>
  <c r="AD105" i="15"/>
  <c r="AD123" i="15"/>
  <c r="AD130" i="15"/>
  <c r="AD133" i="15"/>
  <c r="AD165" i="15"/>
  <c r="AD69" i="15"/>
  <c r="AD188" i="15"/>
  <c r="AD214" i="15"/>
  <c r="AD228" i="15"/>
  <c r="AD242" i="15"/>
  <c r="AD256" i="15"/>
  <c r="AD270" i="15"/>
  <c r="AD277" i="15"/>
  <c r="AD290" i="15"/>
  <c r="AD311" i="15"/>
  <c r="AD255" i="15"/>
  <c r="AD212" i="15"/>
  <c r="AD138" i="15"/>
  <c r="AE25" i="15"/>
  <c r="AE58" i="15"/>
  <c r="AE109" i="15"/>
  <c r="AE101" i="15"/>
  <c r="AE318" i="15"/>
  <c r="AF16" i="15"/>
  <c r="AF44" i="15"/>
  <c r="AF149" i="15"/>
  <c r="AF156" i="15"/>
  <c r="AF191" i="15"/>
  <c r="AF205" i="15"/>
  <c r="AF193" i="15"/>
  <c r="AF187" i="15"/>
  <c r="AF323" i="15"/>
  <c r="AD47" i="15"/>
  <c r="AD61" i="15"/>
  <c r="AD82" i="15"/>
  <c r="AD103" i="15"/>
  <c r="AD124" i="15"/>
  <c r="AD159" i="15"/>
  <c r="AD243" i="15"/>
  <c r="AD257" i="15"/>
  <c r="AD287" i="15"/>
  <c r="AD319" i="15"/>
  <c r="AD333" i="15"/>
  <c r="AD6" i="15"/>
  <c r="AD297" i="15"/>
  <c r="AE8" i="15"/>
  <c r="AE194" i="15"/>
  <c r="AE222" i="15"/>
  <c r="AE271" i="15"/>
  <c r="AE296" i="15"/>
  <c r="AD27" i="15"/>
  <c r="AD240" i="15"/>
  <c r="AD142" i="15"/>
  <c r="AD286" i="15"/>
  <c r="AD301" i="15"/>
  <c r="AD209" i="15"/>
  <c r="AD20" i="15"/>
  <c r="AD265" i="15"/>
  <c r="AD244" i="15"/>
  <c r="AD223" i="15"/>
  <c r="AD198" i="15"/>
  <c r="AD262" i="15"/>
  <c r="AD340" i="15"/>
  <c r="AD34" i="15"/>
  <c r="AD59" i="15"/>
  <c r="AD313" i="15"/>
  <c r="AD273" i="15"/>
  <c r="AF661" i="15"/>
  <c r="N5" i="3" l="1"/>
  <c r="P5" i="3" s="1"/>
  <c r="K5" i="3"/>
  <c r="N4" i="3"/>
  <c r="P4" i="3" s="1"/>
  <c r="K4" i="3"/>
  <c r="B4" i="3"/>
  <c r="E4" i="3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83" i="4"/>
  <c r="A84" i="4"/>
  <c r="A85" i="4"/>
  <c r="A86" i="4"/>
  <c r="A87" i="4"/>
  <c r="A88" i="4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2" i="2"/>
  <c r="K16" i="3"/>
  <c r="K11" i="3"/>
  <c r="K8" i="3"/>
  <c r="K9" i="3"/>
  <c r="K10" i="3"/>
  <c r="K7" i="3"/>
  <c r="M1" i="2"/>
  <c r="L8" i="3" s="1"/>
  <c r="L1" i="2"/>
  <c r="L1" i="3" s="1"/>
  <c r="K1" i="2"/>
  <c r="K1" i="3" s="1"/>
  <c r="L41" i="2"/>
  <c r="M1" i="3" l="1"/>
  <c r="L15" i="3" s="1"/>
  <c r="AG661" i="15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40" i="4" l="1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24" i="4" l="1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11" i="4" l="1"/>
  <c r="A12" i="4"/>
  <c r="A13" i="4"/>
  <c r="A14" i="4"/>
  <c r="A15" i="4"/>
  <c r="A16" i="4"/>
  <c r="A17" i="4"/>
  <c r="A18" i="4"/>
  <c r="A19" i="4"/>
  <c r="A20" i="4"/>
  <c r="A21" i="4"/>
  <c r="A22" i="4"/>
  <c r="A23" i="4"/>
  <c r="A2" i="4" l="1"/>
  <c r="A3" i="4"/>
  <c r="A4" i="4"/>
  <c r="A5" i="4"/>
  <c r="A6" i="4"/>
  <c r="A7" i="4"/>
  <c r="A8" i="4"/>
  <c r="A9" i="4"/>
  <c r="A10" i="4"/>
  <c r="O33" i="2" l="1"/>
  <c r="P33" i="2" s="1"/>
  <c r="O13" i="2"/>
  <c r="P13" i="2" s="1"/>
  <c r="O11" i="2"/>
  <c r="P11" i="2" s="1"/>
  <c r="O38" i="2"/>
  <c r="P38" i="2" s="1"/>
  <c r="O10" i="2"/>
  <c r="P10" i="2" s="1"/>
  <c r="O22" i="2"/>
  <c r="P22" i="2" s="1"/>
  <c r="O29" i="2"/>
  <c r="P29" i="2" s="1"/>
  <c r="O35" i="2"/>
  <c r="P35" i="2" s="1"/>
  <c r="O25" i="2"/>
  <c r="P25" i="2" s="1"/>
  <c r="O34" i="2"/>
  <c r="P34" i="2" s="1"/>
  <c r="O28" i="2"/>
  <c r="P28" i="2" s="1"/>
  <c r="O2" i="2"/>
  <c r="P2" i="2" s="1"/>
  <c r="O36" i="2"/>
  <c r="P36" i="2" s="1"/>
  <c r="O9" i="2"/>
  <c r="P9" i="2" s="1"/>
  <c r="O12" i="2"/>
  <c r="P12" i="2" s="1"/>
  <c r="O4" i="2"/>
  <c r="P4" i="2" s="1"/>
  <c r="O5" i="2"/>
  <c r="P5" i="2" s="1"/>
  <c r="O26" i="2"/>
  <c r="P26" i="2" s="1"/>
  <c r="O18" i="2"/>
  <c r="P18" i="2" s="1"/>
  <c r="O37" i="2"/>
  <c r="P37" i="2" s="1"/>
  <c r="O3" i="2"/>
  <c r="P3" i="2" s="1"/>
  <c r="O16" i="2"/>
  <c r="P16" i="2" s="1"/>
  <c r="O40" i="2"/>
  <c r="P40" i="2" s="1"/>
  <c r="O30" i="2"/>
  <c r="P30" i="2" s="1"/>
  <c r="O20" i="2"/>
  <c r="P20" i="2" s="1"/>
  <c r="O39" i="2"/>
  <c r="P39" i="2" s="1"/>
  <c r="O32" i="2"/>
  <c r="P32" i="2" s="1"/>
  <c r="O27" i="2"/>
  <c r="P27" i="2" s="1"/>
  <c r="O6" i="2"/>
  <c r="P6" i="2" s="1"/>
  <c r="O7" i="2"/>
  <c r="P7" i="2" s="1"/>
  <c r="O24" i="2"/>
  <c r="P24" i="2" s="1"/>
  <c r="O17" i="2"/>
  <c r="P17" i="2" s="1"/>
  <c r="O21" i="2"/>
  <c r="P21" i="2" s="1"/>
  <c r="O23" i="2"/>
  <c r="P23" i="2" s="1"/>
  <c r="O19" i="2"/>
  <c r="P19" i="2" s="1"/>
  <c r="O31" i="2"/>
  <c r="P31" i="2" s="1"/>
  <c r="O15" i="2"/>
  <c r="P15" i="2" s="1"/>
  <c r="O14" i="2"/>
  <c r="P14" i="2" s="1"/>
  <c r="O8" i="2"/>
  <c r="P8" i="2" s="1"/>
  <c r="L38" i="2"/>
  <c r="L24" i="2"/>
  <c r="L14" i="2"/>
  <c r="L10" i="2"/>
  <c r="L9" i="2"/>
  <c r="L5" i="2"/>
  <c r="L32" i="2"/>
  <c r="L28" i="2"/>
  <c r="L33" i="2"/>
  <c r="L19" i="2"/>
  <c r="L23" i="2"/>
  <c r="L37" i="2"/>
  <c r="L26" i="2"/>
  <c r="L34" i="2"/>
  <c r="L40" i="2"/>
  <c r="L11" i="2"/>
  <c r="L29" i="2"/>
  <c r="L25" i="2"/>
  <c r="L3" i="2"/>
  <c r="L4" i="2"/>
  <c r="L39" i="2"/>
  <c r="L17" i="2"/>
  <c r="L6" i="2"/>
  <c r="L31" i="2"/>
  <c r="L7" i="2"/>
  <c r="L2" i="2"/>
  <c r="L8" i="2"/>
  <c r="L30" i="2"/>
  <c r="L36" i="2"/>
  <c r="L27" i="2"/>
  <c r="L13" i="2"/>
  <c r="L16" i="2"/>
  <c r="L22" i="2"/>
  <c r="L21" i="2"/>
  <c r="L15" i="2"/>
  <c r="L35" i="2"/>
  <c r="L20" i="2"/>
  <c r="L12" i="2"/>
  <c r="L18" i="2"/>
  <c r="H4" i="3" l="1"/>
  <c r="H5" i="3"/>
  <c r="B5" i="3"/>
  <c r="D5" i="3" s="1"/>
  <c r="E5" i="3"/>
  <c r="D4" i="3"/>
  <c r="K2" i="12" l="1"/>
  <c r="K4" i="12" s="1"/>
  <c r="L2" i="12"/>
  <c r="L4" i="12" s="1"/>
  <c r="M2" i="12"/>
  <c r="M4" i="12" s="1"/>
  <c r="N2" i="12"/>
  <c r="N4" i="12" s="1"/>
  <c r="O2" i="12"/>
  <c r="O4" i="12" s="1"/>
  <c r="P2" i="12"/>
  <c r="P4" i="12" s="1"/>
  <c r="Q2" i="12"/>
  <c r="R2" i="12"/>
  <c r="S2" i="12"/>
  <c r="J2" i="12"/>
  <c r="J4" i="12" s="1"/>
  <c r="I41" i="2"/>
  <c r="F41" i="2"/>
  <c r="C41" i="2"/>
  <c r="H16" i="3" l="1"/>
  <c r="H6" i="3"/>
  <c r="H7" i="3"/>
  <c r="H8" i="3"/>
  <c r="H9" i="3"/>
  <c r="H10" i="3"/>
  <c r="H11" i="3"/>
  <c r="I6" i="3"/>
  <c r="E6" i="3" l="1"/>
  <c r="E7" i="3"/>
  <c r="E8" i="3"/>
  <c r="E9" i="3"/>
  <c r="E10" i="3"/>
  <c r="E11" i="3"/>
  <c r="B16" i="3"/>
  <c r="E16" i="3"/>
  <c r="B9" i="3"/>
  <c r="B10" i="3"/>
  <c r="B11" i="3"/>
  <c r="B6" i="3"/>
  <c r="B7" i="3"/>
  <c r="B8" i="3"/>
  <c r="B40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E3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J1" i="2"/>
  <c r="I1" i="2"/>
  <c r="I1" i="3" s="1"/>
  <c r="H1" i="2"/>
  <c r="H1" i="3" s="1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G1" i="2"/>
  <c r="G1" i="3" s="1"/>
  <c r="F1" i="2"/>
  <c r="F1" i="3" s="1"/>
  <c r="E1" i="2"/>
  <c r="E1" i="3" s="1"/>
  <c r="D1" i="2"/>
  <c r="D1" i="3" s="1"/>
  <c r="C15" i="3" s="1"/>
  <c r="C1" i="2"/>
  <c r="C1" i="3" s="1"/>
  <c r="B1" i="2"/>
  <c r="B1" i="3" s="1"/>
  <c r="E43" i="2" l="1"/>
  <c r="B43" i="2"/>
  <c r="H14" i="3"/>
  <c r="F15" i="3"/>
  <c r="G15" i="3" s="1"/>
  <c r="J1" i="3"/>
  <c r="I8" i="3"/>
  <c r="D15" i="3"/>
  <c r="G3" i="3"/>
  <c r="G4" i="3"/>
  <c r="G5" i="3"/>
  <c r="G9" i="3"/>
  <c r="G10" i="3"/>
  <c r="G11" i="3"/>
  <c r="G16" i="3"/>
  <c r="D3" i="3"/>
  <c r="D9" i="3"/>
  <c r="D10" i="3"/>
  <c r="D11" i="3"/>
  <c r="D16" i="3"/>
  <c r="H2" i="2"/>
  <c r="B2" i="2"/>
  <c r="B42" i="2" s="1"/>
  <c r="E2" i="2"/>
  <c r="E42" i="2" s="1"/>
  <c r="F6" i="3"/>
  <c r="G6" i="3" s="1"/>
  <c r="F7" i="3"/>
  <c r="G7" i="3" s="1"/>
  <c r="F8" i="3"/>
  <c r="G8" i="3" s="1"/>
  <c r="I15" i="3" l="1"/>
  <c r="J15" i="3" s="1"/>
  <c r="S15" i="3" s="1"/>
  <c r="R15" i="3"/>
  <c r="I12" i="3"/>
  <c r="I7" i="3"/>
  <c r="E14" i="3"/>
  <c r="G14" i="3" s="1"/>
  <c r="B14" i="3"/>
  <c r="D14" i="3" s="1"/>
  <c r="E41" i="2"/>
  <c r="E2" i="3" s="1"/>
  <c r="E13" i="3" s="1"/>
  <c r="B41" i="2"/>
  <c r="B2" i="3" s="1"/>
  <c r="B13" i="3" s="1"/>
  <c r="I40" i="2" l="1"/>
  <c r="J40" i="2" s="1"/>
  <c r="M16" i="3"/>
  <c r="I39" i="2"/>
  <c r="J39" i="2" s="1"/>
  <c r="F39" i="2"/>
  <c r="G39" i="2" s="1"/>
  <c r="F40" i="2"/>
  <c r="G40" i="2" s="1"/>
  <c r="C39" i="2"/>
  <c r="D39" i="2" s="1"/>
  <c r="M39" i="2" s="1"/>
  <c r="C40" i="2"/>
  <c r="D40" i="2" s="1"/>
  <c r="M40" i="2" s="1"/>
  <c r="J16" i="3"/>
  <c r="H41" i="2" l="1"/>
  <c r="H2" i="3" s="1"/>
  <c r="L12" i="3" l="1"/>
  <c r="M12" i="3" s="1"/>
  <c r="M11" i="3"/>
  <c r="M10" i="3"/>
  <c r="M9" i="3"/>
  <c r="L7" i="3"/>
  <c r="L6" i="3"/>
  <c r="M5" i="3"/>
  <c r="M4" i="3"/>
  <c r="M3" i="3"/>
  <c r="L2" i="3"/>
  <c r="M7" i="3" l="1"/>
  <c r="M8" i="3"/>
  <c r="M6" i="3"/>
  <c r="M15" i="3"/>
  <c r="T15" i="3" s="1"/>
  <c r="I2" i="3" l="1"/>
  <c r="C12" i="3" l="1"/>
  <c r="D12" i="3" s="1"/>
  <c r="C8" i="3"/>
  <c r="D8" i="3" s="1"/>
  <c r="C7" i="3"/>
  <c r="D7" i="3" s="1"/>
  <c r="C6" i="3"/>
  <c r="D6" i="3" s="1"/>
  <c r="I10" i="2" l="1"/>
  <c r="J10" i="2" s="1"/>
  <c r="I18" i="2"/>
  <c r="J18" i="2" s="1"/>
  <c r="I38" i="2"/>
  <c r="J38" i="2" s="1"/>
  <c r="I26" i="2"/>
  <c r="J26" i="2" s="1"/>
  <c r="I2" i="2"/>
  <c r="J2" i="2" s="1"/>
  <c r="I3" i="2"/>
  <c r="J3" i="2" s="1"/>
  <c r="I37" i="2"/>
  <c r="J37" i="2" s="1"/>
  <c r="I24" i="2"/>
  <c r="J24" i="2" s="1"/>
  <c r="I22" i="2"/>
  <c r="J22" i="2" s="1"/>
  <c r="I20" i="2"/>
  <c r="J20" i="2" s="1"/>
  <c r="I12" i="2"/>
  <c r="J12" i="2" s="1"/>
  <c r="I34" i="2"/>
  <c r="J34" i="2" s="1"/>
  <c r="I6" i="2"/>
  <c r="J6" i="2" s="1"/>
  <c r="I4" i="2"/>
  <c r="J4" i="2" s="1"/>
  <c r="I29" i="2"/>
  <c r="J29" i="2" s="1"/>
  <c r="I28" i="2"/>
  <c r="J28" i="2" s="1"/>
  <c r="I36" i="2"/>
  <c r="J36" i="2" s="1"/>
  <c r="I16" i="2"/>
  <c r="J16" i="2" s="1"/>
  <c r="I14" i="2"/>
  <c r="J14" i="2" s="1"/>
  <c r="I8" i="2"/>
  <c r="J8" i="2" s="1"/>
  <c r="I31" i="2"/>
  <c r="J31" i="2" s="1"/>
  <c r="I11" i="2"/>
  <c r="J11" i="2" s="1"/>
  <c r="I30" i="2"/>
  <c r="J30" i="2" s="1"/>
  <c r="I35" i="2"/>
  <c r="J35" i="2" s="1"/>
  <c r="I33" i="2"/>
  <c r="J33" i="2" s="1"/>
  <c r="I25" i="2"/>
  <c r="J25" i="2" s="1"/>
  <c r="I23" i="2"/>
  <c r="J23" i="2" s="1"/>
  <c r="I21" i="2"/>
  <c r="J21" i="2" s="1"/>
  <c r="I27" i="2"/>
  <c r="J27" i="2" s="1"/>
  <c r="I17" i="2"/>
  <c r="J17" i="2" s="1"/>
  <c r="I15" i="2"/>
  <c r="J15" i="2" s="1"/>
  <c r="I13" i="2"/>
  <c r="J13" i="2" s="1"/>
  <c r="I19" i="2"/>
  <c r="J19" i="2" s="1"/>
  <c r="I9" i="2"/>
  <c r="J9" i="2" s="1"/>
  <c r="I7" i="2"/>
  <c r="J7" i="2" s="1"/>
  <c r="I5" i="2"/>
  <c r="J5" i="2" s="1"/>
  <c r="I32" i="2"/>
  <c r="J32" i="2" s="1"/>
  <c r="F3" i="2"/>
  <c r="G3" i="2" s="1"/>
  <c r="F20" i="2"/>
  <c r="G20" i="2" s="1"/>
  <c r="F6" i="2"/>
  <c r="G6" i="2" s="1"/>
  <c r="F31" i="2"/>
  <c r="G31" i="2" s="1"/>
  <c r="F17" i="2"/>
  <c r="G17" i="2" s="1"/>
  <c r="F11" i="2"/>
  <c r="G11" i="2" s="1"/>
  <c r="F36" i="2"/>
  <c r="G36" i="2" s="1"/>
  <c r="F14" i="2"/>
  <c r="G14" i="2" s="1"/>
  <c r="F16" i="2"/>
  <c r="G16" i="2" s="1"/>
  <c r="F25" i="2"/>
  <c r="G25" i="2" s="1"/>
  <c r="F19" i="2"/>
  <c r="G19" i="2" s="1"/>
  <c r="F5" i="2"/>
  <c r="G5" i="2" s="1"/>
  <c r="F22" i="2"/>
  <c r="G22" i="2" s="1"/>
  <c r="F32" i="2"/>
  <c r="G32" i="2" s="1"/>
  <c r="F33" i="2"/>
  <c r="G33" i="2" s="1"/>
  <c r="F27" i="2"/>
  <c r="G27" i="2" s="1"/>
  <c r="F13" i="2"/>
  <c r="G13" i="2" s="1"/>
  <c r="F30" i="2"/>
  <c r="G30" i="2" s="1"/>
  <c r="F8" i="2"/>
  <c r="G8" i="2" s="1"/>
  <c r="F18" i="2"/>
  <c r="G18" i="2" s="1"/>
  <c r="F35" i="2"/>
  <c r="G35" i="2" s="1"/>
  <c r="F21" i="2"/>
  <c r="G21" i="2" s="1"/>
  <c r="F38" i="2"/>
  <c r="G38" i="2" s="1"/>
  <c r="F24" i="2"/>
  <c r="G24" i="2" s="1"/>
  <c r="F28" i="2"/>
  <c r="G28" i="2" s="1"/>
  <c r="F29" i="2"/>
  <c r="G29" i="2" s="1"/>
  <c r="F7" i="2"/>
  <c r="G7" i="2" s="1"/>
  <c r="F10" i="2"/>
  <c r="G10" i="2" s="1"/>
  <c r="F4" i="2"/>
  <c r="G4" i="2" s="1"/>
  <c r="F37" i="2"/>
  <c r="G37" i="2" s="1"/>
  <c r="F15" i="2"/>
  <c r="G15" i="2" s="1"/>
  <c r="F34" i="2"/>
  <c r="G34" i="2" s="1"/>
  <c r="F12" i="2"/>
  <c r="G12" i="2" s="1"/>
  <c r="F26" i="2"/>
  <c r="G26" i="2" s="1"/>
  <c r="F23" i="2"/>
  <c r="G23" i="2" s="1"/>
  <c r="F9" i="2"/>
  <c r="G9" i="2" s="1"/>
  <c r="C2" i="2"/>
  <c r="D2" i="2" s="1"/>
  <c r="C36" i="2"/>
  <c r="D36" i="2" s="1"/>
  <c r="M36" i="2" s="1"/>
  <c r="C38" i="2"/>
  <c r="D38" i="2" s="1"/>
  <c r="M38" i="2" s="1"/>
  <c r="C6" i="2"/>
  <c r="D6" i="2" s="1"/>
  <c r="M6" i="2" s="1"/>
  <c r="M2" i="2" l="1"/>
  <c r="J41" i="2"/>
  <c r="H13" i="3" s="1"/>
  <c r="C28" i="2"/>
  <c r="D28" i="2" s="1"/>
  <c r="M28" i="2" s="1"/>
  <c r="C12" i="2"/>
  <c r="D12" i="2" s="1"/>
  <c r="M12" i="2" s="1"/>
  <c r="C37" i="2"/>
  <c r="D37" i="2" s="1"/>
  <c r="M37" i="2" s="1"/>
  <c r="C29" i="2"/>
  <c r="D29" i="2" s="1"/>
  <c r="M29" i="2" s="1"/>
  <c r="C21" i="2"/>
  <c r="D21" i="2" s="1"/>
  <c r="M21" i="2" s="1"/>
  <c r="C13" i="2"/>
  <c r="D13" i="2" s="1"/>
  <c r="M13" i="2" s="1"/>
  <c r="C5" i="2"/>
  <c r="D5" i="2" s="1"/>
  <c r="M5" i="2" s="1"/>
  <c r="C4" i="2"/>
  <c r="D4" i="2" s="1"/>
  <c r="M4" i="2" s="1"/>
  <c r="C3" i="2"/>
  <c r="D3" i="2" s="1"/>
  <c r="M3" i="2" s="1"/>
  <c r="C20" i="2"/>
  <c r="D20" i="2" s="1"/>
  <c r="M20" i="2" s="1"/>
  <c r="C35" i="2"/>
  <c r="D35" i="2" s="1"/>
  <c r="M35" i="2" s="1"/>
  <c r="C27" i="2"/>
  <c r="D27" i="2" s="1"/>
  <c r="M27" i="2" s="1"/>
  <c r="C19" i="2"/>
  <c r="D19" i="2" s="1"/>
  <c r="M19" i="2" s="1"/>
  <c r="C11" i="2"/>
  <c r="D11" i="2" s="1"/>
  <c r="M11" i="2" s="1"/>
  <c r="C34" i="2"/>
  <c r="D34" i="2" s="1"/>
  <c r="M34" i="2" s="1"/>
  <c r="C26" i="2"/>
  <c r="D26" i="2" s="1"/>
  <c r="M26" i="2" s="1"/>
  <c r="C18" i="2"/>
  <c r="D18" i="2" s="1"/>
  <c r="M18" i="2" s="1"/>
  <c r="C10" i="2"/>
  <c r="D10" i="2" s="1"/>
  <c r="M10" i="2" s="1"/>
  <c r="C33" i="2"/>
  <c r="D33" i="2" s="1"/>
  <c r="M33" i="2" s="1"/>
  <c r="C25" i="2"/>
  <c r="D25" i="2" s="1"/>
  <c r="C17" i="2"/>
  <c r="D17" i="2" s="1"/>
  <c r="M17" i="2" s="1"/>
  <c r="C9" i="2"/>
  <c r="D9" i="2" s="1"/>
  <c r="M9" i="2" s="1"/>
  <c r="C32" i="2"/>
  <c r="D32" i="2" s="1"/>
  <c r="M32" i="2" s="1"/>
  <c r="C24" i="2"/>
  <c r="D24" i="2" s="1"/>
  <c r="M24" i="2" s="1"/>
  <c r="C16" i="2"/>
  <c r="D16" i="2" s="1"/>
  <c r="M16" i="2" s="1"/>
  <c r="C8" i="2"/>
  <c r="D8" i="2" s="1"/>
  <c r="M8" i="2" s="1"/>
  <c r="C31" i="2"/>
  <c r="D31" i="2" s="1"/>
  <c r="M31" i="2" s="1"/>
  <c r="C23" i="2"/>
  <c r="D23" i="2" s="1"/>
  <c r="M23" i="2" s="1"/>
  <c r="C15" i="2"/>
  <c r="D15" i="2" s="1"/>
  <c r="M15" i="2" s="1"/>
  <c r="C7" i="2"/>
  <c r="D7" i="2" s="1"/>
  <c r="M7" i="2" s="1"/>
  <c r="C30" i="2"/>
  <c r="D30" i="2" s="1"/>
  <c r="M30" i="2" s="1"/>
  <c r="C22" i="2"/>
  <c r="D22" i="2" s="1"/>
  <c r="M22" i="2" s="1"/>
  <c r="C14" i="2"/>
  <c r="D14" i="2" s="1"/>
  <c r="M14" i="2" s="1"/>
  <c r="F2" i="3"/>
  <c r="G2" i="3" s="1"/>
  <c r="G13" i="3" s="1"/>
  <c r="C2" i="3"/>
  <c r="D2" i="3" s="1"/>
  <c r="K14" i="3" l="1"/>
  <c r="M14" i="3" s="1"/>
  <c r="M25" i="2"/>
  <c r="K41" i="2"/>
  <c r="R2" i="3"/>
  <c r="D13" i="3"/>
  <c r="J2" i="3"/>
  <c r="S2" i="3" s="1"/>
  <c r="J4" i="3"/>
  <c r="J5" i="3"/>
  <c r="J3" i="3"/>
  <c r="J11" i="3"/>
  <c r="J10" i="3"/>
  <c r="J9" i="3"/>
  <c r="J14" i="3"/>
  <c r="J8" i="3"/>
  <c r="J7" i="3"/>
  <c r="J6" i="3"/>
  <c r="J12" i="3"/>
  <c r="F12" i="3"/>
  <c r="G12" i="3" s="1"/>
  <c r="F2" i="2"/>
  <c r="R13" i="3" l="1"/>
  <c r="R12" i="3"/>
  <c r="A22" i="12" s="1"/>
  <c r="T12" i="3"/>
  <c r="M41" i="2"/>
  <c r="K2" i="3"/>
  <c r="S12" i="3"/>
  <c r="J13" i="3"/>
  <c r="S13" i="3" s="1"/>
  <c r="G41" i="2"/>
  <c r="G2" i="2"/>
  <c r="D41" i="2"/>
  <c r="K13" i="3" l="1"/>
  <c r="M2" i="3"/>
  <c r="A25" i="12"/>
  <c r="M13" i="3" l="1"/>
  <c r="T13" i="3" s="1"/>
  <c r="T2" i="3"/>
  <c r="A28" i="1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BA6112-BEDF-44AE-8BD8-272A3C59820C}" keepAlive="1" name="Query - Anode Tantalum Mapping" description="Connection to the 'Anode Tantalum Mapping' query in the workbook." type="5" refreshedVersion="8" background="1" saveData="1">
    <dbPr connection="Provider=Microsoft.Mashup.OleDb.1;Data Source=$Workbook$;Location=&quot;Anode Tantalum Mapping&quot;;Extended Properties=&quot;&quot;" command="SELECT * FROM [Anode Tantalum Mapping]"/>
  </connection>
  <connection id="2" xr16:uid="{692E4824-67D5-4DD2-BCED-EAC89F4B04B1}" keepAlive="1" name="Query - Category_1" description="Connection to the 'Category_1' query in the workbook." type="5" refreshedVersion="0" background="1">
    <dbPr connection="Provider=Microsoft.Mashup.OleDb.1;Data Source=$Workbook$;Location=Category_1;Extended Properties=&quot;&quot;" command="SELECT * FROM [Category_1]"/>
  </connection>
  <connection id="3" xr16:uid="{D6957793-A5BB-434B-B8B3-4AC0E1E63037}" keepAlive="1" name="Query - Category_2" description="Connection to the 'Category_2' query in the workbook." type="5" refreshedVersion="0" background="1">
    <dbPr connection="Provider=Microsoft.Mashup.OleDb.1;Data Source=$Workbook$;Location=Category_2;Extended Properties=&quot;&quot;" command="SELECT * FROM [Category_2]"/>
  </connection>
  <connection id="4" xr16:uid="{78D4ABEE-93F1-45EA-9045-913B86F9CE93}" keepAlive="1" name="Query - Category_3" description="Connection to the 'Category_3' query in the workbook." type="5" refreshedVersion="0" background="1">
    <dbPr connection="Provider=Microsoft.Mashup.OleDb.1;Data Source=$Workbook$;Location=Category_3;Extended Properties=&quot;&quot;" command="SELECT * FROM [Category_3]"/>
  </connection>
  <connection id="5" xr16:uid="{44AF761C-2FA8-4FFA-AC89-6E6C4A4BC98F}" keepAlive="1" name="Query - Category_4" description="Connection to the 'Category_4' query in the workbook." type="5" refreshedVersion="0" background="1">
    <dbPr connection="Provider=Microsoft.Mashup.OleDb.1;Data Source=$Workbook$;Location=Category_4;Extended Properties=&quot;&quot;" command="SELECT * FROM [Category_4]"/>
  </connection>
  <connection id="6" xr16:uid="{103E638D-0533-4A2A-93AC-469B684B8E08}" keepAlive="1" name="Query - Category_5" description="Connection to the 'Category_5' query in the workbook." type="5" refreshedVersion="0" background="1">
    <dbPr connection="Provider=Microsoft.Mashup.OleDb.1;Data Source=$Workbook$;Location=Category_5;Extended Properties=&quot;&quot;" command="SELECT * FROM [Category_5]"/>
  </connection>
  <connection id="7" xr16:uid="{0BBBAABE-2D64-4A8D-9958-4B2D604012A0}" keepAlive="1" name="Query - Form CT" description="Connection to the 'Form CT' query in the workbook." type="5" refreshedVersion="8" background="1" saveData="1">
    <dbPr connection="Provider=Microsoft.Mashup.OleDb.1;Data Source=$Workbook$;Location=&quot;Form CT&quot;;Extended Properties=&quot;&quot;" command="SELECT * FROM [Form CT]"/>
  </connection>
  <connection id="8" xr16:uid="{EDD161C6-19B1-4735-BBD1-2FE15C4C209E}" keepAlive="1" name="Query - Form CT (2)" description="Connection to the 'Form CT (2)' query in the workbook." type="5" refreshedVersion="8" background="1" saveData="1">
    <dbPr connection="Provider=Microsoft.Mashup.OleDb.1;Data Source=$Workbook$;Location=&quot;Form CT (2)&quot;;Extended Properties=&quot;&quot;" command="SELECT * FROM [Form CT (2)]"/>
  </connection>
  <connection id="9" xr16:uid="{CDF68FD5-9CAC-41FA-A20F-5CE8AF49AF1E}" keepAlive="1" name="Query - k" description="Connection to the 'k' query in the workbook." type="5" refreshedVersion="8" background="1" saveData="1">
    <dbPr connection="Provider=Microsoft.Mashup.OleDb.1;Data Source=$Workbook$;Location=k;Extended Properties=&quot;&quot;" command="SELECT * FROM [k]"/>
  </connection>
  <connection id="10" xr16:uid="{78EC462F-BF13-4458-8D76-69C6702F343D}" keepAlive="1" name="Query - parameter modelcata (3)" description="Connection to the 'parameter modelcata (3)' query in the workbook." type="5" refreshedVersion="0" background="1">
    <dbPr connection="Provider=Microsoft.Mashup.OleDb.1;Data Source=$Workbook$;Location=&quot;parameter modelcata (3)&quot;;Extended Properties=&quot;&quot;" command="SELECT * FROM [parameter modelcata (3)]"/>
  </connection>
  <connection id="11" xr16:uid="{C767712A-2D6D-4A0A-815C-8764E5114A08}" keepAlive="1" name="Query - PowerBISuzhou ParametersECP_v" description="Connection to the 'PowerBISuzhou ParametersECP_v' query in the workbook." type="5" refreshedVersion="0" background="1">
    <dbPr connection="Provider=Microsoft.Mashup.OleDb.1;Data Source=$Workbook$;Location=&quot;PowerBISuzhou ParametersECP_v&quot;;Extended Properties=&quot;&quot;" command="SELECT * FROM [PowerBISuzhou ParametersECP_v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<sst xmlns="http://schemas.openxmlformats.org/spreadsheetml/2006/main" count="77449" uniqueCount="12371">
  <si>
    <t>Category</t>
  </si>
  <si>
    <t>B</t>
  </si>
  <si>
    <t>T59B</t>
  </si>
  <si>
    <t>T59B 2</t>
  </si>
  <si>
    <t>B-A42</t>
  </si>
  <si>
    <t>T528B</t>
  </si>
  <si>
    <t>M</t>
  </si>
  <si>
    <t>T</t>
  </si>
  <si>
    <t>T-G</t>
  </si>
  <si>
    <t>Flat T</t>
  </si>
  <si>
    <t>T-A42</t>
  </si>
  <si>
    <t>T-FP</t>
  </si>
  <si>
    <t>C</t>
  </si>
  <si>
    <t>U</t>
  </si>
  <si>
    <t>L</t>
  </si>
  <si>
    <t>T523T</t>
  </si>
  <si>
    <t>T523K</t>
  </si>
  <si>
    <t>D</t>
  </si>
  <si>
    <t>1.9V</t>
  </si>
  <si>
    <t>2.0V</t>
  </si>
  <si>
    <t>W</t>
  </si>
  <si>
    <t>Q</t>
  </si>
  <si>
    <t>X</t>
  </si>
  <si>
    <t>Y</t>
  </si>
  <si>
    <t>T530D 2</t>
  </si>
  <si>
    <t>T530D 3</t>
  </si>
  <si>
    <t>T530X</t>
  </si>
  <si>
    <t>T521X</t>
  </si>
  <si>
    <t>T530Y</t>
  </si>
  <si>
    <t>T59D 2</t>
  </si>
  <si>
    <t>T59D 1</t>
  </si>
  <si>
    <t>T59V</t>
  </si>
  <si>
    <t>T59X</t>
  </si>
  <si>
    <t>T528Z 1</t>
  </si>
  <si>
    <t>T528Z 2</t>
  </si>
  <si>
    <t>T520DV 2</t>
  </si>
  <si>
    <t>T528W</t>
  </si>
  <si>
    <t>T523V</t>
  </si>
  <si>
    <t>T523W</t>
  </si>
  <si>
    <t>T523H</t>
  </si>
  <si>
    <t>Total</t>
  </si>
  <si>
    <t xml:space="preserve">Average for 2 days </t>
  </si>
  <si>
    <t xml:space="preserve">Average for 3 Days </t>
  </si>
  <si>
    <t>Total Quantity</t>
  </si>
  <si>
    <t>NGZFormationTotalTime</t>
  </si>
  <si>
    <t>PFormationTotalTime</t>
  </si>
  <si>
    <t>YFormationTotalTime</t>
  </si>
  <si>
    <t>Cycles</t>
  </si>
  <si>
    <t>RHCycles</t>
  </si>
  <si>
    <t>RCycles</t>
  </si>
  <si>
    <t>35</t>
  </si>
  <si>
    <t>50</t>
  </si>
  <si>
    <t>60</t>
  </si>
  <si>
    <t>Total Batches</t>
  </si>
  <si>
    <t>Kpcs/Cycle</t>
  </si>
  <si>
    <t>Mat 's</t>
  </si>
  <si>
    <t>Total Cycles</t>
  </si>
  <si>
    <t>High Voltage Qty</t>
  </si>
  <si>
    <t>Assembly LotID</t>
  </si>
  <si>
    <t>Component LotID</t>
  </si>
  <si>
    <t>Assembly Item</t>
  </si>
  <si>
    <t>Component Item</t>
  </si>
  <si>
    <t>PowderType</t>
  </si>
  <si>
    <t>ReleaseDate</t>
  </si>
  <si>
    <t>ReleaseQty</t>
  </si>
  <si>
    <t>NetQty</t>
  </si>
  <si>
    <t>Department</t>
  </si>
  <si>
    <t>AnodeStatus</t>
  </si>
  <si>
    <t>Anode需要转型或split</t>
  </si>
  <si>
    <t>Owner</t>
  </si>
  <si>
    <t>系统Routing确认</t>
  </si>
  <si>
    <t>Formationelect.type</t>
  </si>
  <si>
    <t>ECPcycle</t>
  </si>
  <si>
    <t>Rcycle</t>
  </si>
  <si>
    <t>RHcycle</t>
  </si>
  <si>
    <t>AssyLF</t>
  </si>
  <si>
    <t>AssyFD
(32upor42up)</t>
  </si>
  <si>
    <t>NOVEC or Hi-PEC(Yes/No)</t>
  </si>
  <si>
    <t>MoldingEpo*y</t>
  </si>
  <si>
    <t>AutoGenerated</t>
  </si>
  <si>
    <t>TK20E157M035ASE100</t>
  </si>
  <si>
    <t>A523H157M035AS9897</t>
  </si>
  <si>
    <t>S706</t>
  </si>
  <si>
    <t>ED</t>
  </si>
  <si>
    <t>In Stock</t>
  </si>
  <si>
    <t>直接发料</t>
  </si>
  <si>
    <t>Frank</t>
  </si>
  <si>
    <t>TTS50</t>
  </si>
  <si>
    <t>T521D336M050ATE065</t>
  </si>
  <si>
    <t>A521D336M050AS9997</t>
  </si>
  <si>
    <t>FTP200</t>
  </si>
  <si>
    <t>No</t>
  </si>
  <si>
    <t>G631HX</t>
  </si>
  <si>
    <t>T520B337M2R5ATE010</t>
  </si>
  <si>
    <t>A520B167M2R5AS9997</t>
  </si>
  <si>
    <t>STA156KC</t>
  </si>
  <si>
    <t>NGZ</t>
  </si>
  <si>
    <t>NO</t>
  </si>
  <si>
    <t>T598B226M025ATE095</t>
  </si>
  <si>
    <t>A521B226M025ASMHSP</t>
  </si>
  <si>
    <t>S805</t>
  </si>
  <si>
    <t>P</t>
  </si>
  <si>
    <t>FC-1</t>
  </si>
  <si>
    <t>T521B106M035ATE100</t>
  </si>
  <si>
    <t>A521B106M035ASE100</t>
  </si>
  <si>
    <t>T521X226M075ATE120</t>
  </si>
  <si>
    <t>A521V116M075AS9997</t>
  </si>
  <si>
    <t>FTP150</t>
  </si>
  <si>
    <t>CV4160B</t>
  </si>
  <si>
    <t>T520B337M006ATE040</t>
  </si>
  <si>
    <t>A520B337M006ASALT1</t>
  </si>
  <si>
    <t>STA200KA</t>
  </si>
  <si>
    <t>42up</t>
  </si>
  <si>
    <t>Novec</t>
  </si>
  <si>
    <t>T598D107M025ATE050</t>
  </si>
  <si>
    <t>A598D107M025AS9997</t>
  </si>
  <si>
    <t>CV4113TA</t>
  </si>
  <si>
    <t>T523W167M018APE0807654</t>
  </si>
  <si>
    <t>A523W167M018AS</t>
  </si>
  <si>
    <t>FTW102K</t>
  </si>
  <si>
    <t>32up</t>
  </si>
  <si>
    <t>T523H337M020APE120</t>
  </si>
  <si>
    <t>A523H337M020AS9997</t>
  </si>
  <si>
    <t>New part type development</t>
  </si>
  <si>
    <t>T521D686M025ATE070</t>
  </si>
  <si>
    <t>A521D686M025ASMHSP</t>
  </si>
  <si>
    <t>KBP52</t>
  </si>
  <si>
    <t>EV</t>
  </si>
  <si>
    <t>Hipec</t>
  </si>
  <si>
    <t>T598D477M2R5ATE006</t>
  </si>
  <si>
    <t>A598V247M004AS</t>
  </si>
  <si>
    <t>TTS80</t>
  </si>
  <si>
    <t>T523W476M035APE100</t>
  </si>
  <si>
    <t>A523W476M035AS</t>
  </si>
  <si>
    <t>EP</t>
  </si>
  <si>
    <t>Ricky Wu</t>
  </si>
  <si>
    <t>new powder</t>
  </si>
  <si>
    <t>TK20D107M035ASE100</t>
  </si>
  <si>
    <t>A523V107M035AS9997</t>
  </si>
  <si>
    <t>For KAT V case  run</t>
  </si>
  <si>
    <t>T521V336M025ATE060</t>
  </si>
  <si>
    <t>A521V336M025AS9997</t>
  </si>
  <si>
    <t>KBP86E</t>
  </si>
  <si>
    <t>Mona Zhang</t>
  </si>
  <si>
    <t>T521D107M025ATE040</t>
  </si>
  <si>
    <t>A521D107M025ASMHSP</t>
  </si>
  <si>
    <t>T521T336M018APE0557654</t>
  </si>
  <si>
    <t>A521T336M018AS</t>
  </si>
  <si>
    <t>S15HVF</t>
  </si>
  <si>
    <t>Daniel Wang</t>
  </si>
  <si>
    <t>T598V337M2R5ATE009</t>
  </si>
  <si>
    <t>A598V337M2R5AS9997</t>
  </si>
  <si>
    <t>KBP86</t>
  </si>
  <si>
    <t>EM</t>
  </si>
  <si>
    <t>Chun Bao</t>
  </si>
  <si>
    <t>T521D476M035ATE070</t>
  </si>
  <si>
    <t>A521D476M035AS9997</t>
  </si>
  <si>
    <t>TTS40</t>
  </si>
  <si>
    <t>T521B106M035AT4226</t>
  </si>
  <si>
    <t>Constraint</t>
  </si>
  <si>
    <t>ENG-Cycle</t>
  </si>
  <si>
    <t>Batches</t>
  </si>
  <si>
    <t>32</t>
  </si>
  <si>
    <t>42</t>
  </si>
  <si>
    <t>PARENT_ITEM</t>
  </si>
  <si>
    <t>COMP_ITEM</t>
  </si>
  <si>
    <t>Anode Number</t>
  </si>
  <si>
    <t>T520T107M006ATE0357652</t>
  </si>
  <si>
    <t>A520T107M006AS9997</t>
  </si>
  <si>
    <t>1</t>
  </si>
  <si>
    <t>T520T107M006ATE0708000</t>
  </si>
  <si>
    <t>A520T107M006ASE055</t>
  </si>
  <si>
    <t>T520T107M006ATE0707034</t>
  </si>
  <si>
    <t>T520T107M006APE070</t>
  </si>
  <si>
    <t>T520T107M006ATE070</t>
  </si>
  <si>
    <t>T520T107M006ATE0707111</t>
  </si>
  <si>
    <t>T520T227M2R5ATE070</t>
  </si>
  <si>
    <t>A520T227M2R5ASE070</t>
  </si>
  <si>
    <t>T520T227M2R5ATE0708000</t>
  </si>
  <si>
    <t>T520T156M006ATE070</t>
  </si>
  <si>
    <t>A520T156M006AS</t>
  </si>
  <si>
    <t>T520T336M006ATE0704539</t>
  </si>
  <si>
    <t>A520T336M006AS</t>
  </si>
  <si>
    <t>T520T336M006AHE070</t>
  </si>
  <si>
    <t>T520T336M006ATE070</t>
  </si>
  <si>
    <t>T520T686M004ATE070</t>
  </si>
  <si>
    <t>A520T686M006ASE070</t>
  </si>
  <si>
    <t>T520T226M008ATE070</t>
  </si>
  <si>
    <t>A520T226M010ASE070</t>
  </si>
  <si>
    <t>T520T336M008ATE070</t>
  </si>
  <si>
    <t>A520T336M010ASE070</t>
  </si>
  <si>
    <t>T520T476M004ATE0704539</t>
  </si>
  <si>
    <t>A520T476M006ASE070</t>
  </si>
  <si>
    <t>T520T476M004ATE070</t>
  </si>
  <si>
    <t>T520T107M004ATE0707453</t>
  </si>
  <si>
    <t>A520T107M004ASE070</t>
  </si>
  <si>
    <t>T520T107M004ATE0707034</t>
  </si>
  <si>
    <t>T520T107M004ATE0708009</t>
  </si>
  <si>
    <t>T520C107M006ATE0457333</t>
  </si>
  <si>
    <t>A520C107M006ASE045</t>
  </si>
  <si>
    <t>T520C107M006ATE045NTXX</t>
  </si>
  <si>
    <t>A520C107M006ASMHSB</t>
  </si>
  <si>
    <t>T520C107M006AHE045</t>
  </si>
  <si>
    <t>T520C107M006ATE045</t>
  </si>
  <si>
    <t>T520C107M006ATE0454539</t>
  </si>
  <si>
    <t>T520C107M006ATE0457111</t>
  </si>
  <si>
    <t>T520C107M006ATE0457622</t>
  </si>
  <si>
    <t>T520C107M006ATE0458000</t>
  </si>
  <si>
    <t>T520C157M004ATE045</t>
  </si>
  <si>
    <t>A520C157M004ASMHSP</t>
  </si>
  <si>
    <t>T520C337M004ATE045</t>
  </si>
  <si>
    <t>A520C337M004ASMHSP</t>
  </si>
  <si>
    <t>T520C337M004ATE045NTXX</t>
  </si>
  <si>
    <t>T520C337M004ATE0457333</t>
  </si>
  <si>
    <t>A520C337M004ASE045</t>
  </si>
  <si>
    <t>T520C477M2R5AHE045</t>
  </si>
  <si>
    <t>A520C477M2R5ASMHSP</t>
  </si>
  <si>
    <t>T520C477M2R5ATE045</t>
  </si>
  <si>
    <t>T520C227M2R5ATE045</t>
  </si>
  <si>
    <t>A520C227M2R5ASMHSP</t>
  </si>
  <si>
    <t>T520C826M008ATE045</t>
  </si>
  <si>
    <t>A520C826M008ASMHSP</t>
  </si>
  <si>
    <t>T520C157M006ATE045</t>
  </si>
  <si>
    <t>A520C157M006ASMHSP</t>
  </si>
  <si>
    <t>T520C107M006ATN0457333</t>
  </si>
  <si>
    <t>T520Q476M011ATE040</t>
  </si>
  <si>
    <t>A520Q476M011ASE040</t>
  </si>
  <si>
    <t>T520Q476M011ATE040NTXX</t>
  </si>
  <si>
    <t>T520Q476M011ATE0407652</t>
  </si>
  <si>
    <t>T520Q476M011ATE0407656</t>
  </si>
  <si>
    <t>T520X687M006ATE018</t>
  </si>
  <si>
    <t>A520X687M006ASMHSP</t>
  </si>
  <si>
    <t>T520X477M006ATE0187622</t>
  </si>
  <si>
    <t>A520X477M006ASMHSP</t>
  </si>
  <si>
    <t>T520X477M006ATE0182478</t>
  </si>
  <si>
    <t>T520X477M006ATE018</t>
  </si>
  <si>
    <t>T520X477M006AHE018</t>
  </si>
  <si>
    <t>T520X108M003ATE030</t>
  </si>
  <si>
    <t>A520X108M003AS</t>
  </si>
  <si>
    <t>T520X108M003AHE030</t>
  </si>
  <si>
    <t>T520X108M004AHE040</t>
  </si>
  <si>
    <t>A520Y687M006AS9997</t>
  </si>
  <si>
    <t>T520X108M004ATE040</t>
  </si>
  <si>
    <t>T520X337M010ATE040</t>
  </si>
  <si>
    <t>A520X337M010ASMHSP</t>
  </si>
  <si>
    <t>T520X337M010AHE040</t>
  </si>
  <si>
    <t>T520X337M010ATE0407652</t>
  </si>
  <si>
    <t>T520X337M010ATE0407111</t>
  </si>
  <si>
    <t>T520X337M010ATE0402478</t>
  </si>
  <si>
    <t>T520X337M010AHE0408000</t>
  </si>
  <si>
    <t>A520X337M010AS</t>
  </si>
  <si>
    <t>T520X337M010ATE0408000</t>
  </si>
  <si>
    <t>T520X337M010ATE0407280</t>
  </si>
  <si>
    <t>T520X337M010ATE0407622</t>
  </si>
  <si>
    <t>T520X158M2R5AHE040</t>
  </si>
  <si>
    <t>A520X158M2R5ASE040</t>
  </si>
  <si>
    <t>T520X158M2R5ATE040</t>
  </si>
  <si>
    <t>T521X337M016ATE025</t>
  </si>
  <si>
    <t>A521V177M016ASMHSP</t>
  </si>
  <si>
    <t>2</t>
  </si>
  <si>
    <t>T521X337M016AHE0257545</t>
  </si>
  <si>
    <t>A521V117M016ASE050</t>
  </si>
  <si>
    <t>3</t>
  </si>
  <si>
    <t>T521X337M016ATE0257111</t>
  </si>
  <si>
    <t>T521X337M016ATE0257034</t>
  </si>
  <si>
    <t>T521X337M016ATE0257280</t>
  </si>
  <si>
    <t>T521X337M016AHE025</t>
  </si>
  <si>
    <t>T521X337M016ATE025NTXX</t>
  </si>
  <si>
    <t>T521X337M016AHE0258000</t>
  </si>
  <si>
    <t>T521X337M016ATE0258000</t>
  </si>
  <si>
    <t>T521X476M035ATE090</t>
  </si>
  <si>
    <t>A521X476M035AS9997</t>
  </si>
  <si>
    <t>T521X477M016ATK020</t>
  </si>
  <si>
    <t>A521V247M016ASMHSP</t>
  </si>
  <si>
    <t>T521X126M050ATE045</t>
  </si>
  <si>
    <t>A521V685M050ASE070</t>
  </si>
  <si>
    <t>T521X336M035ATE065</t>
  </si>
  <si>
    <t>A521X336M035AS9997</t>
  </si>
  <si>
    <t>T521X685M063AHE075</t>
  </si>
  <si>
    <t>A521V685M063AS</t>
  </si>
  <si>
    <t>T521X226M063AHE075</t>
  </si>
  <si>
    <t>A521V685M063ASSUZH</t>
  </si>
  <si>
    <t>T521X226M063ATE075</t>
  </si>
  <si>
    <t>T521X336M050AHE075</t>
  </si>
  <si>
    <t>A521V156M050AS</t>
  </si>
  <si>
    <t>T521X336M050ATE075</t>
  </si>
  <si>
    <t>T521X336M050ATE0757824</t>
  </si>
  <si>
    <t>T521X226M050ATE0752478</t>
  </si>
  <si>
    <t>A521V116M050AS</t>
  </si>
  <si>
    <t>T521X226M050ATE075</t>
  </si>
  <si>
    <t>T521X226M050AHE075</t>
  </si>
  <si>
    <t>T521X226M050ATE0757280</t>
  </si>
  <si>
    <t>T521X157M030ATE075</t>
  </si>
  <si>
    <t>A521V756M030AS9997</t>
  </si>
  <si>
    <t>T521X477M016ATI020</t>
  </si>
  <si>
    <t>T521X476M035ATE030</t>
  </si>
  <si>
    <t>A521V226M035ASMHSB</t>
  </si>
  <si>
    <t>T520T107M004ATE0708000</t>
  </si>
  <si>
    <t>T520T107M004ATE070</t>
  </si>
  <si>
    <t>T520T336M010AHE070</t>
  </si>
  <si>
    <t>T520T336M010ATE070</t>
  </si>
  <si>
    <t>T520T107M2R5AHE070</t>
  </si>
  <si>
    <t>T520T107M2R5ATE070</t>
  </si>
  <si>
    <t>T520T107M2R5AHE0707280</t>
  </si>
  <si>
    <t>T520T476M006ATE0708000</t>
  </si>
  <si>
    <t>T520T476M006ATE0707652</t>
  </si>
  <si>
    <t>T520T476M006ATE0707650</t>
  </si>
  <si>
    <t>T520T476M006ATE0707659</t>
  </si>
  <si>
    <t>T520T476M006AHE070</t>
  </si>
  <si>
    <t>T520T476M006ATE070</t>
  </si>
  <si>
    <t>T520T476M006ATE0704539</t>
  </si>
  <si>
    <t>T520T476M006ATE0707034</t>
  </si>
  <si>
    <t>T520T476M006ATE0707111</t>
  </si>
  <si>
    <t>T520T226M008ATE040</t>
  </si>
  <si>
    <t>A520T226M008AS9997</t>
  </si>
  <si>
    <t>T520T336M010ATE040</t>
  </si>
  <si>
    <t>A520T336M010ASE040</t>
  </si>
  <si>
    <t>T520C337M004ATN0457333</t>
  </si>
  <si>
    <t>T520C227M004ATN0557333</t>
  </si>
  <si>
    <t>A520C227M004ASE055</t>
  </si>
  <si>
    <t>T520C157M006ATN0557333</t>
  </si>
  <si>
    <t>A520C157M006ASE055</t>
  </si>
  <si>
    <t>T520C157M010ATN0557333</t>
  </si>
  <si>
    <t>A520C157M010ASE055</t>
  </si>
  <si>
    <t>T520C227M004ATE0457280</t>
  </si>
  <si>
    <t>A520C227M006ASE025</t>
  </si>
  <si>
    <t>T520C227M004ATE045</t>
  </si>
  <si>
    <t>A520C227M006ASMHSP</t>
  </si>
  <si>
    <t>T520C686M010ATE0457280</t>
  </si>
  <si>
    <t>A520C686M010ASMHSP</t>
  </si>
  <si>
    <t>T520C686M010ATE0458000</t>
  </si>
  <si>
    <t>A520C686M010ASE045</t>
  </si>
  <si>
    <t>T520C686M010ATE045NTXX</t>
  </si>
  <si>
    <t>T520C686M010ATE045</t>
  </si>
  <si>
    <t>T520C686M010AHE045</t>
  </si>
  <si>
    <t>T520C227M006ATE0458000</t>
  </si>
  <si>
    <t>A520C227M006ASE045</t>
  </si>
  <si>
    <t>T520C227M006ATE045</t>
  </si>
  <si>
    <t>T520C227M006ATE0452478</t>
  </si>
  <si>
    <t>T520C337M2R5AHE045</t>
  </si>
  <si>
    <t>A520C337M2R5ASMHSP</t>
  </si>
  <si>
    <t>T520C337M2R5ATE045</t>
  </si>
  <si>
    <t>T520C107M010ATE0458000</t>
  </si>
  <si>
    <t>A520C107M010ASE045</t>
  </si>
  <si>
    <t>T520C107M010ATE045</t>
  </si>
  <si>
    <t>A520C107M010ASMHSB</t>
  </si>
  <si>
    <t>T520C107M010ATE0454539</t>
  </si>
  <si>
    <t>T520C107M010ATE0452478</t>
  </si>
  <si>
    <t>T521X107M025AHE030</t>
  </si>
  <si>
    <t>A521V506M025ASMHSP</t>
  </si>
  <si>
    <t>T521X107M025ATE030</t>
  </si>
  <si>
    <t>T521X476M035AHE030</t>
  </si>
  <si>
    <t>T521X476M035ANE030</t>
  </si>
  <si>
    <t>T521X476M035AHE0308000</t>
  </si>
  <si>
    <t>A521V156M035ASE030</t>
  </si>
  <si>
    <t>T521X476M035ATE0308000</t>
  </si>
  <si>
    <t>T521X476M035ATE0307280</t>
  </si>
  <si>
    <t>T521X476M035ATE0307652</t>
  </si>
  <si>
    <t>T521X336M050AHE050</t>
  </si>
  <si>
    <t>T521X336M050ATE050</t>
  </si>
  <si>
    <t>T521X336M050ATE0507280</t>
  </si>
  <si>
    <t>T521X337M016ATE050</t>
  </si>
  <si>
    <t>T521X337M016AHE050</t>
  </si>
  <si>
    <t>T521X337M016ATE0507034</t>
  </si>
  <si>
    <t>T521X686M035ATE050</t>
  </si>
  <si>
    <t>A521V336M035ASMHSP</t>
  </si>
  <si>
    <t>T521X106M063ATE050</t>
  </si>
  <si>
    <t>A521V475M063ASSUZH</t>
  </si>
  <si>
    <t>T521X226M050AHE050</t>
  </si>
  <si>
    <t>T521X226M050ATE050</t>
  </si>
  <si>
    <t>T521X227M016AHE050</t>
  </si>
  <si>
    <t>A521V117M016ASMHSP</t>
  </si>
  <si>
    <t>T521X227M016ATE050</t>
  </si>
  <si>
    <t>A521X227M016AS</t>
  </si>
  <si>
    <t>T521X227M016ATE0507280</t>
  </si>
  <si>
    <t>T521X477M016ATE050</t>
  </si>
  <si>
    <t>A521V247M016AS9997</t>
  </si>
  <si>
    <t>T521X186M050ATE050</t>
  </si>
  <si>
    <t>A521V905M050AS</t>
  </si>
  <si>
    <t>T521X106M075ATE050</t>
  </si>
  <si>
    <t>A521V475M075ASSUZH</t>
  </si>
  <si>
    <t>T521X107M035ATE120</t>
  </si>
  <si>
    <t>A521V506M035AS9997</t>
  </si>
  <si>
    <t>T520X477M006AHE040</t>
  </si>
  <si>
    <t>T520X477M006ATE0407280</t>
  </si>
  <si>
    <t>T520X477M006ATE0407622</t>
  </si>
  <si>
    <t>T520X157M016ATE0407652</t>
  </si>
  <si>
    <t>A520X157M016ASMHSP</t>
  </si>
  <si>
    <t>T520X157M016ATE0407280</t>
  </si>
  <si>
    <t>T520X157M016AHE040</t>
  </si>
  <si>
    <t>T520X157M016ATE040</t>
  </si>
  <si>
    <t>T520X157M016ATE0407111</t>
  </si>
  <si>
    <t>T520X157M016ATE0404577</t>
  </si>
  <si>
    <t>A520X157M016ASE040</t>
  </si>
  <si>
    <t>T520X157M016ATE0407034</t>
  </si>
  <si>
    <t>T520X157M016ATE0407650</t>
  </si>
  <si>
    <t>T520X157M016ATE055</t>
  </si>
  <si>
    <t>T520X687M004AHE010</t>
  </si>
  <si>
    <t>T520X687M004ATE010</t>
  </si>
  <si>
    <t>A520X687M004ASE010</t>
  </si>
  <si>
    <t>T520X687M004ATE0107280</t>
  </si>
  <si>
    <t>T520X108M2R5ATE010</t>
  </si>
  <si>
    <t>A520X108M003ASE010</t>
  </si>
  <si>
    <t>T520X108M2R5AHE010</t>
  </si>
  <si>
    <t>T520X108M2R5ATE0108000</t>
  </si>
  <si>
    <t>T520X337M010AHE010</t>
  </si>
  <si>
    <t>A520V157M010ASE010</t>
  </si>
  <si>
    <t>T520X477M006ATE0102478</t>
  </si>
  <si>
    <t>A520X477M006ASE010</t>
  </si>
  <si>
    <t>T520X477M006AHE010</t>
  </si>
  <si>
    <t>T520X477M006ATE010</t>
  </si>
  <si>
    <t>T520X477M006ATE0108000</t>
  </si>
  <si>
    <t>T520X157M016ATE025</t>
  </si>
  <si>
    <t>T520C227M004ATE055NTXX</t>
  </si>
  <si>
    <t>T520C227M004ATE055</t>
  </si>
  <si>
    <t>T520C227M004ATE0557333</t>
  </si>
  <si>
    <t>T520C157M006ATE055NTXX</t>
  </si>
  <si>
    <t>T520C157M006ATE055</t>
  </si>
  <si>
    <t>T520C157M006ATE0557333</t>
  </si>
  <si>
    <t>T520C157M010ATE0554539</t>
  </si>
  <si>
    <t>A520C157M010ASMHSP</t>
  </si>
  <si>
    <t>T520C157M010ATE0557333</t>
  </si>
  <si>
    <t>T520C157M010ATE0557622</t>
  </si>
  <si>
    <t>T520C157M010AHE055</t>
  </si>
  <si>
    <t>T520C157M010ATE055</t>
  </si>
  <si>
    <t>T520C157M010ATE055NTXX</t>
  </si>
  <si>
    <t>T520C227M006AHE018</t>
  </si>
  <si>
    <t>T520C227M006ATE018</t>
  </si>
  <si>
    <t>T520C337M2R5ATE0184539</t>
  </si>
  <si>
    <t>A520C337M003ASE015</t>
  </si>
  <si>
    <t>T520C227M004ATE018</t>
  </si>
  <si>
    <t>T520C226M016ATE0804539</t>
  </si>
  <si>
    <t>A520C226M016ASE080</t>
  </si>
  <si>
    <t>T520T566M2R5ATE040</t>
  </si>
  <si>
    <t>A520T566M003ASE040</t>
  </si>
  <si>
    <t>T520T107M2R5ATE0408000</t>
  </si>
  <si>
    <t>T520T107M2R5AHE040</t>
  </si>
  <si>
    <t>T520T107M2R5ATE040</t>
  </si>
  <si>
    <t>T520T476M006AHE040</t>
  </si>
  <si>
    <t>A520T476M006ASE040</t>
  </si>
  <si>
    <t>T520T476M006ATE0408000</t>
  </si>
  <si>
    <t>T520T476M006ATE040</t>
  </si>
  <si>
    <t>T520T157M006ATE040</t>
  </si>
  <si>
    <t>A520T157M006AS9997</t>
  </si>
  <si>
    <t>T520T106M12RATE150</t>
  </si>
  <si>
    <t>A520T106M016ASE080</t>
  </si>
  <si>
    <t>T520T686M006ATE150</t>
  </si>
  <si>
    <t>A520T686M006ASE150</t>
  </si>
  <si>
    <t>T520T107M004ATE150</t>
  </si>
  <si>
    <t>A520T107M004ASE150</t>
  </si>
  <si>
    <t>T520T476M006ATE0707280</t>
  </si>
  <si>
    <t>T520T686M006ATE070</t>
  </si>
  <si>
    <t>T520T226M006AHE100</t>
  </si>
  <si>
    <t>A520T226M006AS</t>
  </si>
  <si>
    <t>T520T226M006ATE100</t>
  </si>
  <si>
    <t>T520T156M004ATE100</t>
  </si>
  <si>
    <t>T520T156M006AHE100</t>
  </si>
  <si>
    <t>T520T156M006ATE100</t>
  </si>
  <si>
    <t>T520T336M016ATE045</t>
  </si>
  <si>
    <t>A520T336M016AS9997</t>
  </si>
  <si>
    <t>T520T107M006APE055</t>
  </si>
  <si>
    <t>T520A226M010AHE080</t>
  </si>
  <si>
    <t>A520A226M010ASE080</t>
  </si>
  <si>
    <t>T520A476M004ATE0808000</t>
  </si>
  <si>
    <t>A520A476M004ASE080</t>
  </si>
  <si>
    <t>T520A476M004ATE0807333</t>
  </si>
  <si>
    <t>T520A156M010AHE080</t>
  </si>
  <si>
    <t>A520A156M010ASE080</t>
  </si>
  <si>
    <t>T520A106M010AHE0802478</t>
  </si>
  <si>
    <t>A520A106M010ASE080</t>
  </si>
  <si>
    <t>T520A106M010AHE080</t>
  </si>
  <si>
    <t>T520A106M010ATE0808000</t>
  </si>
  <si>
    <t>T520A106M010ATE0807333</t>
  </si>
  <si>
    <t>T520A336M006AHE080</t>
  </si>
  <si>
    <t>A520A336M006ASE080</t>
  </si>
  <si>
    <t>T520A226M006ATE0908000</t>
  </si>
  <si>
    <t>A520A226M006ASE090</t>
  </si>
  <si>
    <t>T520A226M006AHE100</t>
  </si>
  <si>
    <t>A520A226M006ASE100</t>
  </si>
  <si>
    <t>T520A476M004AHE070</t>
  </si>
  <si>
    <t>A520A476M004ASE070</t>
  </si>
  <si>
    <t>T520A336M006AHE070</t>
  </si>
  <si>
    <t>A520A336M006ASE070</t>
  </si>
  <si>
    <t>T522Y477M006AHE035</t>
  </si>
  <si>
    <t>A520Y477M006ASE035</t>
  </si>
  <si>
    <t>T522Y477M006ATE035</t>
  </si>
  <si>
    <t>T528W477M1R8ATE0074708</t>
  </si>
  <si>
    <t>A528W477M003ASE009</t>
  </si>
  <si>
    <t>T528W477M1R8ATE007</t>
  </si>
  <si>
    <t>T528W477M1R8ATE0078000</t>
  </si>
  <si>
    <t>T528W337M2R5ATE0097034</t>
  </si>
  <si>
    <t>A528W337M003ASE009</t>
  </si>
  <si>
    <t>T528W337M2R5ATE0098000</t>
  </si>
  <si>
    <t>T528W337M2R5ATE009</t>
  </si>
  <si>
    <t>T528Z227M004ATE007</t>
  </si>
  <si>
    <t>A528Z227M004ASE007</t>
  </si>
  <si>
    <t>T528Z157M006AHE007</t>
  </si>
  <si>
    <t>A528Z157M006ASE007</t>
  </si>
  <si>
    <t>T528Z157M006ATE007</t>
  </si>
  <si>
    <t>T521X337M016ATE015</t>
  </si>
  <si>
    <t>T521X686M025ATE0357652</t>
  </si>
  <si>
    <t>A521V336M025ASE060</t>
  </si>
  <si>
    <t>T521X156M063AHE035</t>
  </si>
  <si>
    <t>T521X156M063ATE035</t>
  </si>
  <si>
    <t>T521X186M050ATE0357034</t>
  </si>
  <si>
    <t>T521X186M050ATE035</t>
  </si>
  <si>
    <t>T521X156M075AHE035</t>
  </si>
  <si>
    <t>T521X156M075ATE035</t>
  </si>
  <si>
    <t>T521X156M075ATE0357280</t>
  </si>
  <si>
    <t>T521X227M016AHE035</t>
  </si>
  <si>
    <t>T521X227M016ATE035</t>
  </si>
  <si>
    <t>T521X157M016ATE040</t>
  </si>
  <si>
    <t>A520X157M016AS9997</t>
  </si>
  <si>
    <t>T521X226M050ATE070</t>
  </si>
  <si>
    <t>A521V116M050AS9997</t>
  </si>
  <si>
    <t>T521X186M050ATE070</t>
  </si>
  <si>
    <t>T521X186M050ATE0707034</t>
  </si>
  <si>
    <t>T521X107M035ATE070</t>
  </si>
  <si>
    <t>T521X476M035ATE070</t>
  </si>
  <si>
    <t>T521X476M035AHE070</t>
  </si>
  <si>
    <t>T521X476M035AHE0708000</t>
  </si>
  <si>
    <t>A521V156M035ASE090</t>
  </si>
  <si>
    <t>T521X476M035ATE0702478</t>
  </si>
  <si>
    <t>T521X126M050ATE070</t>
  </si>
  <si>
    <t>T521X336M050ATE070</t>
  </si>
  <si>
    <t>A521V156M050AS9997</t>
  </si>
  <si>
    <t>T521X337M016ATK025</t>
  </si>
  <si>
    <t>T521X337M016ATK050</t>
  </si>
  <si>
    <t>T521X477M016ATE020</t>
  </si>
  <si>
    <t>T521X107M025ATE0607034</t>
  </si>
  <si>
    <t>T521X107M025ATE0607652</t>
  </si>
  <si>
    <t>T520X477M010ATE025</t>
  </si>
  <si>
    <t>A520X477M010AS9997</t>
  </si>
  <si>
    <t>T520X108M006ATE025</t>
  </si>
  <si>
    <t>A520Y108M006AS9997</t>
  </si>
  <si>
    <t>T520X158M2R5AHE025</t>
  </si>
  <si>
    <t>A520X158M2R5ASE025</t>
  </si>
  <si>
    <t>T520X158M2R5ATE025</t>
  </si>
  <si>
    <t>T520X337M010ATE0252478</t>
  </si>
  <si>
    <t>T520X337M010ATE0257280</t>
  </si>
  <si>
    <t>T520X337M010ATE0257622</t>
  </si>
  <si>
    <t>T520X337M010ATE0258000</t>
  </si>
  <si>
    <t>A520X337K010ASE025</t>
  </si>
  <si>
    <t>T520X337M010ATE0257034</t>
  </si>
  <si>
    <t>T520X337M010ATE0257111</t>
  </si>
  <si>
    <t>T520X337M010AHE025</t>
  </si>
  <si>
    <t>T520X337M010ATE025</t>
  </si>
  <si>
    <t>T520X477M006ATE025</t>
  </si>
  <si>
    <t>T520X687M006ATE025</t>
  </si>
  <si>
    <t>T520X687M006ATE0257280</t>
  </si>
  <si>
    <t>T520X108M003AHE015</t>
  </si>
  <si>
    <t>T520X108M003ATE015</t>
  </si>
  <si>
    <t>T520X108M003ATE0158000</t>
  </si>
  <si>
    <t>A520X108K003ASE015</t>
  </si>
  <si>
    <t>T520X337M010ATE015</t>
  </si>
  <si>
    <t>A520Y337M010ASMHSB</t>
  </si>
  <si>
    <t>T520X158M2R5ATE015</t>
  </si>
  <si>
    <t>A520X158M003ASE015</t>
  </si>
  <si>
    <t>T520X158M2R5ATE0157280</t>
  </si>
  <si>
    <t>T520X687M004ATE015</t>
  </si>
  <si>
    <t>A520X687M004ASMHSB</t>
  </si>
  <si>
    <t>T520X687M004ATE0158000</t>
  </si>
  <si>
    <t>A520X687K004ASE015</t>
  </si>
  <si>
    <t>T520X687M004ATE0157280</t>
  </si>
  <si>
    <t>T520C226M016AHE080</t>
  </si>
  <si>
    <t>A520C226M016ASMHSP</t>
  </si>
  <si>
    <t>T520C226M016ATE080</t>
  </si>
  <si>
    <t>T520C226M016ATE0802478</t>
  </si>
  <si>
    <t>T520C226M016ATE0807034</t>
  </si>
  <si>
    <t>T520C157M004ATE100</t>
  </si>
  <si>
    <t>T520C476M010ATE100</t>
  </si>
  <si>
    <t>A520C476M010ASMHSP</t>
  </si>
  <si>
    <t>T520C476M010ATE1004539</t>
  </si>
  <si>
    <t>T520C476M010ATE1007333</t>
  </si>
  <si>
    <t>A520C476M010ASE100</t>
  </si>
  <si>
    <t>T520C476M010ATE100NTXX</t>
  </si>
  <si>
    <t>T520C336M006ATE100</t>
  </si>
  <si>
    <t>A520C336M006ASE100</t>
  </si>
  <si>
    <t>T520C686M006ATE100</t>
  </si>
  <si>
    <t>T520C157M006ATE015</t>
  </si>
  <si>
    <t>A520C157M006ASE015</t>
  </si>
  <si>
    <t>T520C337M2R5ATE015</t>
  </si>
  <si>
    <t>T520C337M2R5ATE015NTXX</t>
  </si>
  <si>
    <t>T520C227M004ATE015</t>
  </si>
  <si>
    <t>A520C227M006ASE015</t>
  </si>
  <si>
    <t>T520C227M006ATE0157034</t>
  </si>
  <si>
    <t>T520C227M006ATE015</t>
  </si>
  <si>
    <t>T520C337M2R5ATE0157034</t>
  </si>
  <si>
    <t>T520C157M004ATE015</t>
  </si>
  <si>
    <t>T520M157M006ATE2007280</t>
  </si>
  <si>
    <t>A520M157M006ASALT1</t>
  </si>
  <si>
    <t>T520M157M006ATE200</t>
  </si>
  <si>
    <t>T520M157M006ATE070NTXX</t>
  </si>
  <si>
    <t>A520M157M006ASE070</t>
  </si>
  <si>
    <t>T520M157M006ATE070</t>
  </si>
  <si>
    <t>T520M157M006ATE0707652</t>
  </si>
  <si>
    <t>T520M157M006ATE0707280</t>
  </si>
  <si>
    <t>T520M157M006ATE0707650</t>
  </si>
  <si>
    <t>T520M157M006ATE0707034</t>
  </si>
  <si>
    <t>T520M157M006ATE0707028</t>
  </si>
  <si>
    <t>T520M157M006ATE0708000</t>
  </si>
  <si>
    <t>T520M157M006ATE100</t>
  </si>
  <si>
    <t>T520M157M006AT4559</t>
  </si>
  <si>
    <t>T520M227M2R5ATE030</t>
  </si>
  <si>
    <t>A520M227M2R5AS9997</t>
  </si>
  <si>
    <t>T520M157M006ATE045</t>
  </si>
  <si>
    <t>T520M157M006ATE0357652</t>
  </si>
  <si>
    <t>T520M157M006ATE035</t>
  </si>
  <si>
    <t>T520M157M006ATE0357034</t>
  </si>
  <si>
    <t>T520M157M006ATE1507650</t>
  </si>
  <si>
    <t>T521B226M025AT4146</t>
  </si>
  <si>
    <t>A521B226M025AS4146</t>
  </si>
  <si>
    <t>T521B476M016ATE090</t>
  </si>
  <si>
    <t>A521B476M016AS</t>
  </si>
  <si>
    <t>T521B106M016ATE0907652</t>
  </si>
  <si>
    <t>A520B106M016ASE100</t>
  </si>
  <si>
    <t>T521B106M016ATE090</t>
  </si>
  <si>
    <t>T521B226M025ATE0907607</t>
  </si>
  <si>
    <t>A521B226M020AS</t>
  </si>
  <si>
    <t>T521B226M016ATE090</t>
  </si>
  <si>
    <t>A521B226M016ASMHSP</t>
  </si>
  <si>
    <t>T520V157M006ATE025</t>
  </si>
  <si>
    <t>A520V157M006ASMHSP</t>
  </si>
  <si>
    <t>T520V337M006ATE0257034</t>
  </si>
  <si>
    <t>A520V337M006ASMHSP</t>
  </si>
  <si>
    <t>T520V337M006ATE0257333</t>
  </si>
  <si>
    <t>T520V337M006ATE0257650</t>
  </si>
  <si>
    <t>T520V337M006ATE0258000</t>
  </si>
  <si>
    <t>T520V337M006ATE025NTYY</t>
  </si>
  <si>
    <t>T520V337M006ATE0257028</t>
  </si>
  <si>
    <t>T520V337M006ATE0257111</t>
  </si>
  <si>
    <t>T520V337M006ATE0257280</t>
  </si>
  <si>
    <t>T520V337M006ATE0257622</t>
  </si>
  <si>
    <t>T520V337M006ATE0257652</t>
  </si>
  <si>
    <t>T520V337M006ATE0254801</t>
  </si>
  <si>
    <t>T520V337M006ATE0258395</t>
  </si>
  <si>
    <t>T520V337M006ATE025NTXX</t>
  </si>
  <si>
    <t>T520V107M010ATE0254539</t>
  </si>
  <si>
    <t>A520V107M010ASMHSP</t>
  </si>
  <si>
    <t>T520V107M010ATE025NTYY</t>
  </si>
  <si>
    <t>T520V107M010ATE025</t>
  </si>
  <si>
    <t>T520V107M010AHE025</t>
  </si>
  <si>
    <t>T520V107M010ATE025NTXX</t>
  </si>
  <si>
    <t>T520V107M010ATE0257333</t>
  </si>
  <si>
    <t>T520V157M010ATE025</t>
  </si>
  <si>
    <t>A520V157M010ASMHSP</t>
  </si>
  <si>
    <t>T520V157M010AHE025</t>
  </si>
  <si>
    <t>T520B227M006ATE0354801</t>
  </si>
  <si>
    <t>A520B227M006ASALT1</t>
  </si>
  <si>
    <t>T520B227M006ATE0357650</t>
  </si>
  <si>
    <t>T520B227M006ATE035R152</t>
  </si>
  <si>
    <t>T520B227M006ATE0350003</t>
  </si>
  <si>
    <t>T520B227M006ATE0357111</t>
  </si>
  <si>
    <t>T520B227M006ATE0357652</t>
  </si>
  <si>
    <t>T520B227M006ATE035</t>
  </si>
  <si>
    <t>T520B227M006AHE035</t>
  </si>
  <si>
    <t>T520B227M006ATE035NTXX</t>
  </si>
  <si>
    <t>A520B227M006ASE045</t>
  </si>
  <si>
    <t>T520B227M006ATE0354539</t>
  </si>
  <si>
    <t>T520B227M006ATE0357034</t>
  </si>
  <si>
    <t>A520B227M006ASMHSP</t>
  </si>
  <si>
    <t>T520B227M006ATE0358000</t>
  </si>
  <si>
    <t>T520B227M006AHE0358000</t>
  </si>
  <si>
    <t>T520B157M2R5ATE035</t>
  </si>
  <si>
    <t>A520B157M004ASE035</t>
  </si>
  <si>
    <t>T520B157M003ATE035</t>
  </si>
  <si>
    <t>A520B157M003ASE035</t>
  </si>
  <si>
    <t>T520B157M006ATE0357651</t>
  </si>
  <si>
    <t>A520B157M006ASMHSP</t>
  </si>
  <si>
    <t>T520B157M006ATE035NTXX</t>
  </si>
  <si>
    <t>A520B157M006ASSTA6</t>
  </si>
  <si>
    <t>T520B157M006ATE035</t>
  </si>
  <si>
    <t>T520T107M006ATE0557652</t>
  </si>
  <si>
    <t>T520T336M008ATE080</t>
  </si>
  <si>
    <t>T520T336M010ATE080</t>
  </si>
  <si>
    <t>T520T156M12RATE080</t>
  </si>
  <si>
    <t>A520T156M12RASE080</t>
  </si>
  <si>
    <t>T520T106M12RAHE080</t>
  </si>
  <si>
    <t>T520T106M12RATE080</t>
  </si>
  <si>
    <t>T520T107M006ATE065</t>
  </si>
  <si>
    <t>T520T476M12RATE090</t>
  </si>
  <si>
    <t>A520T476M12RAS9997</t>
  </si>
  <si>
    <t>T520T157M006ATE030</t>
  </si>
  <si>
    <t>T520T157M006APE0307652</t>
  </si>
  <si>
    <t>T520W337M2R5ATE015</t>
  </si>
  <si>
    <t>A520W337M003ASMHSP</t>
  </si>
  <si>
    <t>T520W337M2R5ATE0157034</t>
  </si>
  <si>
    <t>T520W476M016AT4126</t>
  </si>
  <si>
    <t>A545W476M016AS</t>
  </si>
  <si>
    <t>T520W477M006ATE035</t>
  </si>
  <si>
    <t>A520W477M006ASMHSP</t>
  </si>
  <si>
    <t>T520W477M006ATE0357280</t>
  </si>
  <si>
    <t>T520W477M006ATE0357034</t>
  </si>
  <si>
    <t>A520W477M006ASE055</t>
  </si>
  <si>
    <t>T520W477M006ATE0358000</t>
  </si>
  <si>
    <t>T520W476M016ATNT45</t>
  </si>
  <si>
    <t>A520W476M016ASE045</t>
  </si>
  <si>
    <t>T520W336M016ATE045</t>
  </si>
  <si>
    <t>A520W336M016ASE045</t>
  </si>
  <si>
    <t>T520W336M016ATE0458000</t>
  </si>
  <si>
    <t>T520W476M016ATE0457453</t>
  </si>
  <si>
    <t>A521W476M016ASE045</t>
  </si>
  <si>
    <t>T520W476M016ATE0458009</t>
  </si>
  <si>
    <t>T528Z227M2R5ATE006</t>
  </si>
  <si>
    <t>A528Z117M003ASE005</t>
  </si>
  <si>
    <t>T528Z477M2R5ATE006</t>
  </si>
  <si>
    <t>A528Z247M003AS</t>
  </si>
  <si>
    <t>T528Z337M2R5ATE012</t>
  </si>
  <si>
    <t>A528Z337M003ASE009</t>
  </si>
  <si>
    <t>T528Z337M2R5ATE0127622</t>
  </si>
  <si>
    <t>T528Z337M2R5ATE0128000</t>
  </si>
  <si>
    <t>T528Z337M004ATE012</t>
  </si>
  <si>
    <t>A528Z337M004ASE009</t>
  </si>
  <si>
    <t>T528Z227M006ATE0128000</t>
  </si>
  <si>
    <t>A528Z227M006ASE009</t>
  </si>
  <si>
    <t>T528Z227M006ATE012</t>
  </si>
  <si>
    <t>T528Z477M2R5ATE012</t>
  </si>
  <si>
    <t>A528Z477M003ASE009</t>
  </si>
  <si>
    <t>T528Z157M006ATE012</t>
  </si>
  <si>
    <t>A528Z157M006ASE009</t>
  </si>
  <si>
    <t>T528Z227M004ATE012</t>
  </si>
  <si>
    <t>A528Z227M004ASE009</t>
  </si>
  <si>
    <t>T528Z477M2R5ATE005</t>
  </si>
  <si>
    <t>T528Z477M2R5ATE0052478</t>
  </si>
  <si>
    <t>T528Z477M2R5ATE0057622</t>
  </si>
  <si>
    <t>T528Z337M2R5ATE005</t>
  </si>
  <si>
    <t>A528Z177M003ASE005</t>
  </si>
  <si>
    <t>T528Z337M2R5ATE0058000</t>
  </si>
  <si>
    <t>T528Z477M002ATE005</t>
  </si>
  <si>
    <t>T528Z477M002ATE0057622</t>
  </si>
  <si>
    <t>T528Z477M002ATE0057034</t>
  </si>
  <si>
    <t>T528Z686M016ATE030</t>
  </si>
  <si>
    <t>A528Z686M016AS9998</t>
  </si>
  <si>
    <t>T521X107M025ATE0607652_INACTIVE</t>
  </si>
  <si>
    <t>T521X107M025ATE0608395</t>
  </si>
  <si>
    <t>T521X107M025AHE060</t>
  </si>
  <si>
    <t>T521X107M025ATE060</t>
  </si>
  <si>
    <t>T521X107M025ATE0607280</t>
  </si>
  <si>
    <t>T521X226M050ATE080</t>
  </si>
  <si>
    <t>A521X226M050AS9997</t>
  </si>
  <si>
    <t>T521X157M016ATE080</t>
  </si>
  <si>
    <t>T521X157M016ATE0807034</t>
  </si>
  <si>
    <t>A521X157M016ASE080</t>
  </si>
  <si>
    <t>T521X336M050ATE080</t>
  </si>
  <si>
    <t>A521X336M050AS9997</t>
  </si>
  <si>
    <t>T521X226M075ATE100</t>
  </si>
  <si>
    <t>T521X156M063ATE150</t>
  </si>
  <si>
    <t>T522V227M004AT4109</t>
  </si>
  <si>
    <t>A520V227M006AS</t>
  </si>
  <si>
    <t>T522V157M006ATE040</t>
  </si>
  <si>
    <t>A520V157M006AS</t>
  </si>
  <si>
    <t>T522V157M006ATE0408000</t>
  </si>
  <si>
    <t>T522V337M006ATE040</t>
  </si>
  <si>
    <t>T522V227M006ATE040</t>
  </si>
  <si>
    <t>T522V227M006ATE025</t>
  </si>
  <si>
    <t>T522V157M006ATE025</t>
  </si>
  <si>
    <t>A520V157M006ASE025</t>
  </si>
  <si>
    <t>T522V227M004ATE025</t>
  </si>
  <si>
    <t>T523H107M035APE070</t>
  </si>
  <si>
    <t>A523H107M035ASSZ01</t>
  </si>
  <si>
    <t>T523H107M035APE0707729</t>
  </si>
  <si>
    <t>T523H107M035APE0707723</t>
  </si>
  <si>
    <t>T523H108M010APE070</t>
  </si>
  <si>
    <t>A523H108M010ASSZ01</t>
  </si>
  <si>
    <t>T523H107M035AP4407</t>
  </si>
  <si>
    <t>T523H337M020APE050</t>
  </si>
  <si>
    <t>T523H108M010APE0707105</t>
  </si>
  <si>
    <t>T523H477M016APE070</t>
  </si>
  <si>
    <t>A523H477M016ASSZ01</t>
  </si>
  <si>
    <t>T523H477M016APE0707105</t>
  </si>
  <si>
    <t>T523H227M025APE070</t>
  </si>
  <si>
    <t>A523H227M025ASSZ01</t>
  </si>
  <si>
    <t>T523H227M016APE070</t>
  </si>
  <si>
    <t>A523H227M016ASSZ01</t>
  </si>
  <si>
    <t>T523H337M016APE070</t>
  </si>
  <si>
    <t>A523H337M016ASSZ01</t>
  </si>
  <si>
    <t>T523N336M016ATE040</t>
  </si>
  <si>
    <t>A521Q336M016ASTREC</t>
  </si>
  <si>
    <t>T523T336M018APE0707652</t>
  </si>
  <si>
    <t>A523T336M018AS9997</t>
  </si>
  <si>
    <t>T523T336M018ATE0707652</t>
  </si>
  <si>
    <t>T523T157M006APE0307652</t>
  </si>
  <si>
    <t>A523T157M006AS</t>
  </si>
  <si>
    <t>T523T157M006APE030</t>
  </si>
  <si>
    <t>T523T107M010APE045</t>
  </si>
  <si>
    <t>A523T476M016AS</t>
  </si>
  <si>
    <t>T523T226M025APE100</t>
  </si>
  <si>
    <t>A523T226M025AS9997</t>
  </si>
  <si>
    <t>T523T226M025AP4279</t>
  </si>
  <si>
    <t>A523T226M025AS</t>
  </si>
  <si>
    <t>T523T476M016APE090</t>
  </si>
  <si>
    <t>T523T685M035APE0907652</t>
  </si>
  <si>
    <t>A521T685M035AS9997</t>
  </si>
  <si>
    <t>T523T227M006APE035</t>
  </si>
  <si>
    <t>A520T227M006AS9997</t>
  </si>
  <si>
    <t>T525B336M016ATE090</t>
  </si>
  <si>
    <t>A521B336M016AS</t>
  </si>
  <si>
    <t>T525B107M003ATE080</t>
  </si>
  <si>
    <t>A525B107M003ASE080</t>
  </si>
  <si>
    <t>T525B157M003ATE080</t>
  </si>
  <si>
    <t>A525B157M003ASE080</t>
  </si>
  <si>
    <t>T525B226M010ATE0804539</t>
  </si>
  <si>
    <t>A525B226M010ASE080</t>
  </si>
  <si>
    <t>T525B226M010AHE080</t>
  </si>
  <si>
    <t>T525B226M010ATE080</t>
  </si>
  <si>
    <t>T525B336M010AHE080</t>
  </si>
  <si>
    <t>A525B336M010ASE080</t>
  </si>
  <si>
    <t>T525B336M010ATE080</t>
  </si>
  <si>
    <t>T525B336M010ATE0808000</t>
  </si>
  <si>
    <t>T525B476M006AHE080</t>
  </si>
  <si>
    <t>A525B476M006ASE070</t>
  </si>
  <si>
    <t>T525B476M006ATE080</t>
  </si>
  <si>
    <t>T525B107M004ATE080</t>
  </si>
  <si>
    <t>A525B107M004ASE080</t>
  </si>
  <si>
    <t>T525B686M004ATE080</t>
  </si>
  <si>
    <t>A525B686M004ASE080</t>
  </si>
  <si>
    <t>T525B686M006ATE080</t>
  </si>
  <si>
    <t>A525B686M006ASE080</t>
  </si>
  <si>
    <t>T525B336M006AHE080</t>
  </si>
  <si>
    <t>T525B336M006ATE080</t>
  </si>
  <si>
    <t>T525B476M006ATE0708000</t>
  </si>
  <si>
    <t>T525B476M006AHE070</t>
  </si>
  <si>
    <t>T525B476M006ATE070</t>
  </si>
  <si>
    <t>T525B476M010ATE070</t>
  </si>
  <si>
    <t>A525B476M010ASE070</t>
  </si>
  <si>
    <t>T525B336M016AHE070</t>
  </si>
  <si>
    <t>T525B336M016ATE070</t>
  </si>
  <si>
    <t>T525B336M016ATE0707133</t>
  </si>
  <si>
    <t>T528Z157M006ATE008</t>
  </si>
  <si>
    <t>A528Z157M006ASE008</t>
  </si>
  <si>
    <t>T528Z227M004ATE008</t>
  </si>
  <si>
    <t>A528Z227M004ASE008</t>
  </si>
  <si>
    <t>T528Z337M2R5ATE008E007</t>
  </si>
  <si>
    <t>A528Z337M003ASE007</t>
  </si>
  <si>
    <t>T528Z477M2R5ATE0088000</t>
  </si>
  <si>
    <t>T528Z227M006ATE009</t>
  </si>
  <si>
    <t>T528Z227M006ATE0098000</t>
  </si>
  <si>
    <t>T528Z477M2R5AHE009E008</t>
  </si>
  <si>
    <t>A528Z477M003ASE008</t>
  </si>
  <si>
    <t>T528Z477M2R5ATE009E008</t>
  </si>
  <si>
    <t>T528Z477M2R5ATE0098000</t>
  </si>
  <si>
    <t>T528Z477M2R5ATE009</t>
  </si>
  <si>
    <t>T528Z477M2R5AHE009</t>
  </si>
  <si>
    <t>T528Z337M004ATE009</t>
  </si>
  <si>
    <t>T528Z337M004ATE0098000</t>
  </si>
  <si>
    <t>T528Z337M2R5ATE009</t>
  </si>
  <si>
    <t>T528Z337M2R5ATE009E008</t>
  </si>
  <si>
    <t>T528Z227M004ATE0098000</t>
  </si>
  <si>
    <t>T528Z227M004ATE009</t>
  </si>
  <si>
    <t>T528Z157M006ATE009</t>
  </si>
  <si>
    <t>T545B476M008ATE070</t>
  </si>
  <si>
    <t>A545B476M008ASE070</t>
  </si>
  <si>
    <t>T545V156M035ATE125</t>
  </si>
  <si>
    <t>A545V156M035ASE090</t>
  </si>
  <si>
    <t>T545V336M025ATE060</t>
  </si>
  <si>
    <t>A545V336M025ASE060</t>
  </si>
  <si>
    <t>T545V107M016AT4546</t>
  </si>
  <si>
    <t>A521V107M016ASMHSP</t>
  </si>
  <si>
    <t>T545V107M016AT4546NTYY</t>
  </si>
  <si>
    <t>T545V107M016AT4546NTXX</t>
  </si>
  <si>
    <t>T545V157M008ATE040</t>
  </si>
  <si>
    <t>A545V157M010ASE040</t>
  </si>
  <si>
    <t>T545V157M010ATE040</t>
  </si>
  <si>
    <t>T545V227M010ATE040</t>
  </si>
  <si>
    <t>A545V227M010AS</t>
  </si>
  <si>
    <t>T545V227M006ATE040</t>
  </si>
  <si>
    <t>A545V227M006ASE040</t>
  </si>
  <si>
    <t>T545V107M016ATE040</t>
  </si>
  <si>
    <t>T545V476M016ATE045</t>
  </si>
  <si>
    <t>A545V476M016ASE045</t>
  </si>
  <si>
    <t>T545V227M010ATE045</t>
  </si>
  <si>
    <t>T545V337M006ATE045</t>
  </si>
  <si>
    <t>A545V337M006ASMHSP</t>
  </si>
  <si>
    <t>T545V107M016ATE050</t>
  </si>
  <si>
    <t>T545V107M016ATE050NTXX</t>
  </si>
  <si>
    <t>T545V107M016ATE050NTYY</t>
  </si>
  <si>
    <t>T545V477M006ATE055</t>
  </si>
  <si>
    <t>A545V477M006ASMHSP</t>
  </si>
  <si>
    <t>T545V476M020ATE055</t>
  </si>
  <si>
    <t>A545V476M020AS</t>
  </si>
  <si>
    <t>T545V476M035ATE055</t>
  </si>
  <si>
    <t>A545V476M035AS9997</t>
  </si>
  <si>
    <t>T545V156M035ATE070</t>
  </si>
  <si>
    <t>A545V156M035AS9997</t>
  </si>
  <si>
    <t>T545V476M016ATE070</t>
  </si>
  <si>
    <t>T545V476M020ATE070</t>
  </si>
  <si>
    <t>T545V226M025ATE090</t>
  </si>
  <si>
    <t>A545V226M025AS</t>
  </si>
  <si>
    <t>T545V476M020ATE090</t>
  </si>
  <si>
    <t>T545V226M020ATE090</t>
  </si>
  <si>
    <t>T545V156M025ATE090</t>
  </si>
  <si>
    <t>A520D156M025ASMHSP</t>
  </si>
  <si>
    <t>T520W476M016ATE045NTXX</t>
  </si>
  <si>
    <t>T520W476M016ATE0457034</t>
  </si>
  <si>
    <t>T520W476M016ATE0458000</t>
  </si>
  <si>
    <t>T520W476M016AHE045</t>
  </si>
  <si>
    <t>T520W476M016ATE045</t>
  </si>
  <si>
    <t>T520W477M006ATE0557034</t>
  </si>
  <si>
    <t>T520W477M006ATE055</t>
  </si>
  <si>
    <t>T520W477M006ATE0558000</t>
  </si>
  <si>
    <t>T520W227M2R5ATE025</t>
  </si>
  <si>
    <t>A520W227M004ASE025</t>
  </si>
  <si>
    <t>T520W337M2R5ATE025</t>
  </si>
  <si>
    <t>T520W686M010ATE025</t>
  </si>
  <si>
    <t>A520W686M010ASE025</t>
  </si>
  <si>
    <t>T520W157M006ATE025</t>
  </si>
  <si>
    <t>A520W157M006ASMHSP</t>
  </si>
  <si>
    <t>T520W227M004ATE0258000</t>
  </si>
  <si>
    <t>T520W227M004ATE025</t>
  </si>
  <si>
    <t>T520W477M006AT6259</t>
  </si>
  <si>
    <t>T520W477M006ATE040</t>
  </si>
  <si>
    <t>T520W107M006ATE040</t>
  </si>
  <si>
    <t>A520W107M006ASE040</t>
  </si>
  <si>
    <t>T520W107M006ATE0408000</t>
  </si>
  <si>
    <t>T520W157M006ATE040</t>
  </si>
  <si>
    <t>T520W227M004ATE040</t>
  </si>
  <si>
    <t>A520W227M004ASE040</t>
  </si>
  <si>
    <t>T520W686M010ATE040</t>
  </si>
  <si>
    <t>A520W686M010ASE040</t>
  </si>
  <si>
    <t>T545Y337M010ATE045</t>
  </si>
  <si>
    <t>A545Y337M010ASMHSP</t>
  </si>
  <si>
    <t>T545Y337M010ATE025</t>
  </si>
  <si>
    <t>T545Y337M010ATE035</t>
  </si>
  <si>
    <t>T545Y337M010ATE0352478</t>
  </si>
  <si>
    <t>T598D337M2R5ATE009</t>
  </si>
  <si>
    <t>A598D337M2R5AS</t>
  </si>
  <si>
    <t>T598D477M2R5AHE009</t>
  </si>
  <si>
    <t>A598D477M2R5AS</t>
  </si>
  <si>
    <t>T598D477M2R5ATE009</t>
  </si>
  <si>
    <t>T598D687M2R5ATE009</t>
  </si>
  <si>
    <t>A598D687M2R5AS</t>
  </si>
  <si>
    <t>T598D227M2R5ATE009</t>
  </si>
  <si>
    <t>A598D227M004AS</t>
  </si>
  <si>
    <t>T598D337M2R5ATE012</t>
  </si>
  <si>
    <t>T598D227M2R5ATE012</t>
  </si>
  <si>
    <t>T598D157M006AHE025</t>
  </si>
  <si>
    <t>A598D157M006AS</t>
  </si>
  <si>
    <t>T598D157M006ATE025</t>
  </si>
  <si>
    <t>T598D227M006AHE025</t>
  </si>
  <si>
    <t>A598D227M006AS</t>
  </si>
  <si>
    <t>T598D227M006ATE025</t>
  </si>
  <si>
    <t>T598D477M004ATE025</t>
  </si>
  <si>
    <t>A598D477M004AS</t>
  </si>
  <si>
    <t>T598D227M010AHE0257028</t>
  </si>
  <si>
    <t>A598D227M010AS</t>
  </si>
  <si>
    <t>T598D227M010ATE0257280</t>
  </si>
  <si>
    <t>T598D227M010AHE025</t>
  </si>
  <si>
    <t>T598D227M010ATE025</t>
  </si>
  <si>
    <t>T598D337M006AHE025</t>
  </si>
  <si>
    <t>A598D337M006AS</t>
  </si>
  <si>
    <t>T598D337M006ATE025</t>
  </si>
  <si>
    <t>T598D107M010AHE025</t>
  </si>
  <si>
    <t>A598D107M010AS</t>
  </si>
  <si>
    <t>T598D107M010ATE025</t>
  </si>
  <si>
    <t>A598D107M010AS4143</t>
  </si>
  <si>
    <t>T530Y337M006ATE0067034</t>
  </si>
  <si>
    <t>A530V157K006ASE006</t>
  </si>
  <si>
    <t>T530Y337M006AHE006</t>
  </si>
  <si>
    <t>T530Y337M006ATE006</t>
  </si>
  <si>
    <t>T530Y227M010AHE006</t>
  </si>
  <si>
    <t>A530V686M010ASE006</t>
  </si>
  <si>
    <t>T530Y227M010ATE006</t>
  </si>
  <si>
    <t>T530Y477M004ATE006</t>
  </si>
  <si>
    <t>A530V157M004ASE005</t>
  </si>
  <si>
    <t>T530Y687M2R5ATE0067280</t>
  </si>
  <si>
    <t>A530V337K003ASE006</t>
  </si>
  <si>
    <t>T530Y687M2R5ATE0067622</t>
  </si>
  <si>
    <t>T530Y687M2R5AHE006</t>
  </si>
  <si>
    <t>T530Y687M2R5ATE006</t>
  </si>
  <si>
    <t>T530Y108M2R5ATE0067280</t>
  </si>
  <si>
    <t>A530V337M003ASE006</t>
  </si>
  <si>
    <t>T530Y108M2R5ATE0067034</t>
  </si>
  <si>
    <t>T530Y108M2R5ATE006</t>
  </si>
  <si>
    <t>T530Y227M010ATE010</t>
  </si>
  <si>
    <t>T530Y337M006ATE0107280</t>
  </si>
  <si>
    <t>A530V157M006ASE010</t>
  </si>
  <si>
    <t>T530Y337M006AHE010</t>
  </si>
  <si>
    <t>T530Y337M006ATE010</t>
  </si>
  <si>
    <t>T530Y477M004AHE005</t>
  </si>
  <si>
    <t>T530Y477M004ATE005</t>
  </si>
  <si>
    <t>T530Y477M004ATE0058000</t>
  </si>
  <si>
    <t>T530Y477M004ATE0057280</t>
  </si>
  <si>
    <t>T530Y337M006AHE005</t>
  </si>
  <si>
    <t>A530V117M006ASE005</t>
  </si>
  <si>
    <t>T530Y337M006ATE005</t>
  </si>
  <si>
    <t>T530Y687M004AHE005</t>
  </si>
  <si>
    <t>A530V227M004ASE005</t>
  </si>
  <si>
    <t>T530Y687M004ATE005</t>
  </si>
  <si>
    <t>T530Y687M004ATE0057111</t>
  </si>
  <si>
    <t>T530Y687M004AHE0058000</t>
  </si>
  <si>
    <t>T530Y687M004ATE0058000</t>
  </si>
  <si>
    <t>T530Y477M006AHE005</t>
  </si>
  <si>
    <t>A530V157M006ASE005</t>
  </si>
  <si>
    <t>T530Y477M006ATE005</t>
  </si>
  <si>
    <t>T530Y477M006ATE0057034</t>
  </si>
  <si>
    <t>T530Y687M2R5AHE005</t>
  </si>
  <si>
    <t>T530Y687M2R5ATE005</t>
  </si>
  <si>
    <t>A530V227M003ASE005</t>
  </si>
  <si>
    <t>T530Y108M2R5ATE0057034</t>
  </si>
  <si>
    <t>A530V337M003ASE005</t>
  </si>
  <si>
    <t>T530Y108M2R5ATE0058000</t>
  </si>
  <si>
    <t>T530Y108M2R5AHE005</t>
  </si>
  <si>
    <t>T530Y108M2R5ATE005</t>
  </si>
  <si>
    <t>T530Y108M2R5ATE0057622</t>
  </si>
  <si>
    <t>T520X687M004ATE035</t>
  </si>
  <si>
    <t>A520X687M004ASMHSP</t>
  </si>
  <si>
    <t>T520X687M004AHE035</t>
  </si>
  <si>
    <t>T520X687M004ATE0358000</t>
  </si>
  <si>
    <t>A520X687M004AS</t>
  </si>
  <si>
    <t>T520X687M004ATE0357280</t>
  </si>
  <si>
    <t>T520X687M004ATE0358395</t>
  </si>
  <si>
    <t>T520X687M004ATE0357622</t>
  </si>
  <si>
    <t>T520X337M010ATE035</t>
  </si>
  <si>
    <t>T520X477M006ATE035</t>
  </si>
  <si>
    <t>T520X477M006AHE035</t>
  </si>
  <si>
    <t>T520X477M006ATE0357111</t>
  </si>
  <si>
    <t>T520X477M006ATE0358000</t>
  </si>
  <si>
    <t>A520X477M006AS</t>
  </si>
  <si>
    <t>T520X477M006ATE0357034</t>
  </si>
  <si>
    <t>T521D107M020AT4146</t>
  </si>
  <si>
    <t>A521D107M020ASMHSP</t>
  </si>
  <si>
    <t>T521D686M025AT4146</t>
  </si>
  <si>
    <t>T521D226M035AT4917</t>
  </si>
  <si>
    <t>A521D226M035AS</t>
  </si>
  <si>
    <t>T521D476M016ATE0807622</t>
  </si>
  <si>
    <t>A521V476M016ASMHSP</t>
  </si>
  <si>
    <t>T521D476M016ATE080</t>
  </si>
  <si>
    <t>A521D476M016ASMHSP</t>
  </si>
  <si>
    <t>T521D475M063ATE200</t>
  </si>
  <si>
    <t>T521D475M063ATE300</t>
  </si>
  <si>
    <t>T521D685M050AHE070</t>
  </si>
  <si>
    <t>A521D685M050ASE070</t>
  </si>
  <si>
    <t>T521D685M050ATE070</t>
  </si>
  <si>
    <t>T521D476M016ATE0707622</t>
  </si>
  <si>
    <t>T521D476M016ATE0707280</t>
  </si>
  <si>
    <t>T521D476M016ATE0707034</t>
  </si>
  <si>
    <t>A521V476M020AS</t>
  </si>
  <si>
    <t>T521D476M016ATE070</t>
  </si>
  <si>
    <t>T521D476M016ATE070DSGN</t>
  </si>
  <si>
    <t>A521D476M020ASALT1</t>
  </si>
  <si>
    <t>T521D685M050ATE090</t>
  </si>
  <si>
    <t>T521D226M050AHE090</t>
  </si>
  <si>
    <t>A521D226M050AS</t>
  </si>
  <si>
    <t>T521D226M050ATE090</t>
  </si>
  <si>
    <t>T521D226M050ATE0907133</t>
  </si>
  <si>
    <t>T521D476M016ATE090</t>
  </si>
  <si>
    <t>T521D106M050ATE0907280</t>
  </si>
  <si>
    <t>A521V106M050AS</t>
  </si>
  <si>
    <t>T521D106M050AHE090</t>
  </si>
  <si>
    <t>T521D106M050ATE090</t>
  </si>
  <si>
    <t>T521D106M050ATE0908154</t>
  </si>
  <si>
    <t>A521D106M050ASE060</t>
  </si>
  <si>
    <t>T521D106M050ATE0908152</t>
  </si>
  <si>
    <t>T521D106M050ATE0907654</t>
  </si>
  <si>
    <t>T521D565M050AHE090</t>
  </si>
  <si>
    <t>A521D565M050ASE090</t>
  </si>
  <si>
    <t>T521D565M050ATE090</t>
  </si>
  <si>
    <t>T521D476M020ATE090</t>
  </si>
  <si>
    <t>T521D186M050AHE090</t>
  </si>
  <si>
    <t>A521D186M050AS</t>
  </si>
  <si>
    <t>T521D186M050ATE090</t>
  </si>
  <si>
    <t>T521D685M050AHE090</t>
  </si>
  <si>
    <t>T521D227M016ATE035</t>
  </si>
  <si>
    <t>A521D227M016AS</t>
  </si>
  <si>
    <t>T521D476M020ATE0557622</t>
  </si>
  <si>
    <t>A521V476M020ASMHSP</t>
  </si>
  <si>
    <t>T521D476M020ATE055</t>
  </si>
  <si>
    <t>T521D157M016ATE055</t>
  </si>
  <si>
    <t>A521D157M016ASMHSP</t>
  </si>
  <si>
    <t>T521D107M020ATE055</t>
  </si>
  <si>
    <t>T521D107M020AHE055</t>
  </si>
  <si>
    <t>T521D107K020ATE055</t>
  </si>
  <si>
    <t>T521D107M020ATE0557034</t>
  </si>
  <si>
    <t>A521D107M016ASE050</t>
  </si>
  <si>
    <t>T598D107M010ATE0257652</t>
  </si>
  <si>
    <t>T598D157M010AHE025</t>
  </si>
  <si>
    <t>A598D157M010AS</t>
  </si>
  <si>
    <t>T598D157M010ATE025</t>
  </si>
  <si>
    <t>T598D336M025AHE060</t>
  </si>
  <si>
    <t>A598D336M025AS</t>
  </si>
  <si>
    <t>T598D336M025ATE060</t>
  </si>
  <si>
    <t>T598D336M025ATE0607133</t>
  </si>
  <si>
    <t>T598D476M025AHE0607028</t>
  </si>
  <si>
    <t>A598D476M025AS</t>
  </si>
  <si>
    <t>T598D476M025AHE060</t>
  </si>
  <si>
    <t>T598D476M025ATE060</t>
  </si>
  <si>
    <t>T598D476M025ATE0607133</t>
  </si>
  <si>
    <t>T598D477M2R5AHS006</t>
  </si>
  <si>
    <t>T598D477M2R5ATS009</t>
  </si>
  <si>
    <t>T598D477M2R5AHS009</t>
  </si>
  <si>
    <t>T598D106M035AHW120</t>
  </si>
  <si>
    <t>A598D106M035AS</t>
  </si>
  <si>
    <t>T598D226M035AT4334</t>
  </si>
  <si>
    <t>A598D226M035AS</t>
  </si>
  <si>
    <t>T598D477M2R5AT4541</t>
  </si>
  <si>
    <t>T598D107M016ATE050</t>
  </si>
  <si>
    <t>A598D107M016AS</t>
  </si>
  <si>
    <t>T598D107M016AHE050</t>
  </si>
  <si>
    <t>T598D107M016AHS050</t>
  </si>
  <si>
    <t>T598D107M016ATS050</t>
  </si>
  <si>
    <t>T598D106M050ATS090</t>
  </si>
  <si>
    <t>A598D106M050AS</t>
  </si>
  <si>
    <t>T598D106M050AHS090</t>
  </si>
  <si>
    <t>T598D106M035AHS120</t>
  </si>
  <si>
    <t>T598D106M050ATW090</t>
  </si>
  <si>
    <t>T598D477M004AHS025</t>
  </si>
  <si>
    <t>T598D227M010AHS025</t>
  </si>
  <si>
    <t>T598D337M006AHS025</t>
  </si>
  <si>
    <t>T598D337M006ATS025</t>
  </si>
  <si>
    <t>T598D107M010AHS025</t>
  </si>
  <si>
    <t>T598D157M010AHS025</t>
  </si>
  <si>
    <t>T598D227M006AHS025</t>
  </si>
  <si>
    <t>T598D157M006AHS025</t>
  </si>
  <si>
    <t>T598D476M016AHS070</t>
  </si>
  <si>
    <t>A598D476M016AS</t>
  </si>
  <si>
    <t>T598D227M010AHE040</t>
  </si>
  <si>
    <t>T598D227M010ATE040</t>
  </si>
  <si>
    <t>T598D107M010AHE040</t>
  </si>
  <si>
    <t>T598D107M010ATE040</t>
  </si>
  <si>
    <t>T598D337M006AHE040</t>
  </si>
  <si>
    <t>T598D337M006ATE040</t>
  </si>
  <si>
    <t>T598D227M006AHE040</t>
  </si>
  <si>
    <t>T598D227M006ATE040</t>
  </si>
  <si>
    <t>T598D157M006AHS045</t>
  </si>
  <si>
    <t>T598D157M010AHS045</t>
  </si>
  <si>
    <t>T598D226M035AHS065</t>
  </si>
  <si>
    <t>T598D157M016AHS065</t>
  </si>
  <si>
    <t>A598D157M016AS</t>
  </si>
  <si>
    <t>T598D156M035AHS065</t>
  </si>
  <si>
    <t>A598D156M035AS</t>
  </si>
  <si>
    <t>T545W157M006ATE040</t>
  </si>
  <si>
    <t>A545W157M006ASE040</t>
  </si>
  <si>
    <t>T545W107M006ATE040</t>
  </si>
  <si>
    <t>A545W107M006ASE040</t>
  </si>
  <si>
    <t>T545W686M010ATE040</t>
  </si>
  <si>
    <t>A545W686M010ASE040</t>
  </si>
  <si>
    <t>T545W476M020ATE045</t>
  </si>
  <si>
    <t>A545W476M020ASE045</t>
  </si>
  <si>
    <t>T545W336M016ATE045</t>
  </si>
  <si>
    <t>A545W336M016ASE045</t>
  </si>
  <si>
    <t>T545W476M016ATE045</t>
  </si>
  <si>
    <t>T545W477M006ATE045</t>
  </si>
  <si>
    <t>A545W477M006ASMHSP</t>
  </si>
  <si>
    <t>T545W476M020ATE070</t>
  </si>
  <si>
    <t>A545W476M016AS9997</t>
  </si>
  <si>
    <t>T545W477M006ATE035</t>
  </si>
  <si>
    <t>T545W476M020ATE055</t>
  </si>
  <si>
    <t>T545W477M006ATE055</t>
  </si>
  <si>
    <t>T545X157M016ATE040</t>
  </si>
  <si>
    <t>A545X157M016ASE040</t>
  </si>
  <si>
    <t>T545X337M016ATE025</t>
  </si>
  <si>
    <t>A545V177M016ASMHSP</t>
  </si>
  <si>
    <t>T545X476M035ATE070</t>
  </si>
  <si>
    <t>A545V156M035ASE030</t>
  </si>
  <si>
    <t>T545X186M050ATE070</t>
  </si>
  <si>
    <t>A545V905M050AS</t>
  </si>
  <si>
    <t>T545X156M063ATE150</t>
  </si>
  <si>
    <t>A545V475M063AS</t>
  </si>
  <si>
    <t>T545X107M025ATE060</t>
  </si>
  <si>
    <t>T545X106M063ATE050</t>
  </si>
  <si>
    <t>T591B227M2R5ATE025</t>
  </si>
  <si>
    <t>A591B227M2R5AS</t>
  </si>
  <si>
    <t>T591B106M25AT4146</t>
  </si>
  <si>
    <t>A591B106M025AS4146</t>
  </si>
  <si>
    <t>T591B227M006ATE035</t>
  </si>
  <si>
    <t>A591B227M006AS</t>
  </si>
  <si>
    <t>T591B227M006ATE045</t>
  </si>
  <si>
    <t>T591B107M2R5ATE045</t>
  </si>
  <si>
    <t>A591B107M006ASE045</t>
  </si>
  <si>
    <t>T591B107M004ATE045</t>
  </si>
  <si>
    <t>A598B157M006AS</t>
  </si>
  <si>
    <t>T591B157M004ATE045</t>
  </si>
  <si>
    <t>T591B227M2R5AT4902</t>
  </si>
  <si>
    <t>A591B227M2R5AS9997</t>
  </si>
  <si>
    <t>T591B337M2R5AT4902</t>
  </si>
  <si>
    <t>A591B337M2R5AS9997</t>
  </si>
  <si>
    <t>T591B157M006AT4902</t>
  </si>
  <si>
    <t>A591B157M006AS9997</t>
  </si>
  <si>
    <t>T591B107M006AT4902</t>
  </si>
  <si>
    <t>A591B107M006AS9997</t>
  </si>
  <si>
    <t>T591B227M006AT4902</t>
  </si>
  <si>
    <t>T591B107M2R5ATE055</t>
  </si>
  <si>
    <t>A598B107M004AS</t>
  </si>
  <si>
    <t>T591B107M004ATE055</t>
  </si>
  <si>
    <t>T591B157M004ATE055</t>
  </si>
  <si>
    <t>T591B107M006ATE055</t>
  </si>
  <si>
    <t>T591B157M006ATE055</t>
  </si>
  <si>
    <t>T591B335M035ATE150</t>
  </si>
  <si>
    <t>A591B335M035AS</t>
  </si>
  <si>
    <t>T591B225M050ATE150</t>
  </si>
  <si>
    <t>A591B225M050AS</t>
  </si>
  <si>
    <t>T591B225M035ATE150</t>
  </si>
  <si>
    <t>A591B225M035AS</t>
  </si>
  <si>
    <t>T591B227M006ATK045</t>
  </si>
  <si>
    <t>T591B106M025AT4146</t>
  </si>
  <si>
    <t>T591B227M006AT4146</t>
  </si>
  <si>
    <t>T591B227M2R5AT4927</t>
  </si>
  <si>
    <t>T591B336M016AT4927</t>
  </si>
  <si>
    <t>A591B336M016AS9997</t>
  </si>
  <si>
    <t>T591B337M2R5ATE009</t>
  </si>
  <si>
    <t>A520B337M2R5ASE015</t>
  </si>
  <si>
    <t>T591B107M006ATE070</t>
  </si>
  <si>
    <t>T591B107M006ATE0707280</t>
  </si>
  <si>
    <t>T591B157M006ATE070</t>
  </si>
  <si>
    <t>A591B157M006AS</t>
  </si>
  <si>
    <t>T591B226M010ATE070</t>
  </si>
  <si>
    <t>A598B226M010AS</t>
  </si>
  <si>
    <t>T591B336M010ATE070</t>
  </si>
  <si>
    <t>A591B336M010ASMHSP</t>
  </si>
  <si>
    <t>T591B476M010ATE080</t>
  </si>
  <si>
    <t>A591B476M010ASE070</t>
  </si>
  <si>
    <t>T591B336M006ATE080</t>
  </si>
  <si>
    <t>A591B336M010ASE080</t>
  </si>
  <si>
    <t>T591B336M010ATE080</t>
  </si>
  <si>
    <t>T591B336M016ATE090</t>
  </si>
  <si>
    <t>T520W337M2R5AHE040</t>
  </si>
  <si>
    <t>T520W337M2R5ATE040</t>
  </si>
  <si>
    <t>T520W107M010AHE040</t>
  </si>
  <si>
    <t>A520W107M010ASMHSP</t>
  </si>
  <si>
    <t>T520W107M010ATE040</t>
  </si>
  <si>
    <t>T520W107M010ATE0408000</t>
  </si>
  <si>
    <t>A520W107M010ASE040</t>
  </si>
  <si>
    <t>T521C157M016ATE070</t>
  </si>
  <si>
    <t>A521C157M016AS9997</t>
  </si>
  <si>
    <t>T521C226M025ATE070</t>
  </si>
  <si>
    <t>A521C107M020AS9997</t>
  </si>
  <si>
    <t>T521C826M020ATE070</t>
  </si>
  <si>
    <t>T521C107M020ATE070</t>
  </si>
  <si>
    <t>T521C336M025ATE100</t>
  </si>
  <si>
    <t>T521C475M063ATE200</t>
  </si>
  <si>
    <t>A521C475M063AS</t>
  </si>
  <si>
    <t>T521V107M020AT4546</t>
  </si>
  <si>
    <t>A521V107M020ASMHSP</t>
  </si>
  <si>
    <t>T521V157M016ATE070</t>
  </si>
  <si>
    <t>A521V157M016AS</t>
  </si>
  <si>
    <t>T521V107K020ATE070</t>
  </si>
  <si>
    <t>A521V107K020AS9997</t>
  </si>
  <si>
    <t>T521V565M050AHE070</t>
  </si>
  <si>
    <t>A521V565M050ASE070</t>
  </si>
  <si>
    <t>T521V565M050ATE070</t>
  </si>
  <si>
    <t>T521V476M016ATE070NTYY</t>
  </si>
  <si>
    <t>T521V476M016ATE070</t>
  </si>
  <si>
    <t>T521V476M016ATE0707034</t>
  </si>
  <si>
    <t>T521V476M016ATE0708000</t>
  </si>
  <si>
    <t>T521V476M016ATE070NTXX</t>
  </si>
  <si>
    <t>T521V336M016ATE0707034</t>
  </si>
  <si>
    <t>A521V336M016AS</t>
  </si>
  <si>
    <t>T521V685M050AHE070</t>
  </si>
  <si>
    <t>T521V685M050ATE070</t>
  </si>
  <si>
    <t>T591B106M025ATE100</t>
  </si>
  <si>
    <t>A591B106M025AS9997</t>
  </si>
  <si>
    <t>T591B157M006ATE045</t>
  </si>
  <si>
    <t>T591B107M006ATE045</t>
  </si>
  <si>
    <t>T591B155K050ATE200</t>
  </si>
  <si>
    <t>A591B155M050AS</t>
  </si>
  <si>
    <t>T591B155M050ATE200</t>
  </si>
  <si>
    <t>T591B475M035ATE200</t>
  </si>
  <si>
    <t>A591B475M035AS</t>
  </si>
  <si>
    <t>T591B225M050ATE200</t>
  </si>
  <si>
    <t>T591B685M035ATE200</t>
  </si>
  <si>
    <t>A591B685M035AS9997</t>
  </si>
  <si>
    <t>T591B335M035ATE200</t>
  </si>
  <si>
    <t>T591B225M035ATE200</t>
  </si>
  <si>
    <t>T591B227M006ATE070</t>
  </si>
  <si>
    <t>T591B107M2R5ATE070</t>
  </si>
  <si>
    <t>T591B336M006ATE070</t>
  </si>
  <si>
    <t>T591B686M006ATE070</t>
  </si>
  <si>
    <t>A591B686M006AS</t>
  </si>
  <si>
    <t>T591B476M010ATE070</t>
  </si>
  <si>
    <t>T591B476M006ATE070</t>
  </si>
  <si>
    <t>T591B107M004ATE070</t>
  </si>
  <si>
    <t>A591B107M004AS</t>
  </si>
  <si>
    <t>T591B157M004ATE070</t>
  </si>
  <si>
    <t>T591B226M006ATE070</t>
  </si>
  <si>
    <t>T591B336M016ATE4927</t>
  </si>
  <si>
    <t>A591B336M016AS4927</t>
  </si>
  <si>
    <t>T599D106M050ATE120</t>
  </si>
  <si>
    <t>A599D106M050AS</t>
  </si>
  <si>
    <t>T599D106M050ATE150</t>
  </si>
  <si>
    <t>T599D106M050ATE090</t>
  </si>
  <si>
    <t>A599D106M050AS9997</t>
  </si>
  <si>
    <t>T599D226M035ATE090</t>
  </si>
  <si>
    <t>A599D226M035AS9997</t>
  </si>
  <si>
    <t>T599D477M004ATE025</t>
  </si>
  <si>
    <t>T599D107M010ATE025</t>
  </si>
  <si>
    <t>A599D107M010AS9997</t>
  </si>
  <si>
    <t>T599D157M006ATE025</t>
  </si>
  <si>
    <t>A599D157M006AS</t>
  </si>
  <si>
    <t>T521D107K020ATE0557280</t>
  </si>
  <si>
    <t>T521D107M020ATE0557333</t>
  </si>
  <si>
    <t>T521D476M016ATE055</t>
  </si>
  <si>
    <t>T521D107M025ATE060</t>
  </si>
  <si>
    <t>T521D476M035ATE060</t>
  </si>
  <si>
    <t>A521D476M035AS</t>
  </si>
  <si>
    <t>T521D156M025ATE060</t>
  </si>
  <si>
    <t>A520D156K025AS</t>
  </si>
  <si>
    <t>T521D156M025ATE0607034</t>
  </si>
  <si>
    <t>T521D336M025ATE0600003</t>
  </si>
  <si>
    <t>A521D336M025ASMHSP</t>
  </si>
  <si>
    <t>T521D336M025ATE060</t>
  </si>
  <si>
    <t>T521D336M025AHE060</t>
  </si>
  <si>
    <t>T521D336M025ATE0607650</t>
  </si>
  <si>
    <t>A521D336M025ASE060</t>
  </si>
  <si>
    <t>T521D336M025ATE060NTXX</t>
  </si>
  <si>
    <t>T521D336M025ATE0604801</t>
  </si>
  <si>
    <t>T521D336M025ATE0608000</t>
  </si>
  <si>
    <t>T521D336M025ATE0607652</t>
  </si>
  <si>
    <t>T521D157M016ATE060</t>
  </si>
  <si>
    <t>T521D226M035AHE060</t>
  </si>
  <si>
    <t>T521D227M010ATE040</t>
  </si>
  <si>
    <t>A520D227M010ASE040</t>
  </si>
  <si>
    <t>T521D686M025ATE040</t>
  </si>
  <si>
    <t>T521D157M025ATE040</t>
  </si>
  <si>
    <t>A521D157M025AS</t>
  </si>
  <si>
    <t>T521D226M035ATE040</t>
  </si>
  <si>
    <t>A521D226M035ASE040</t>
  </si>
  <si>
    <t>T521D476M020ATE040</t>
  </si>
  <si>
    <t>T521D336M025ATE040</t>
  </si>
  <si>
    <t>T521D107M025ATE0407133</t>
  </si>
  <si>
    <t>A521D107M025ASMH01</t>
  </si>
  <si>
    <t>T521D107M025AHE040</t>
  </si>
  <si>
    <t>T521D107M025ATE0407280</t>
  </si>
  <si>
    <t>T521D157M016ATE0407652</t>
  </si>
  <si>
    <t>T521D157M016ATE040</t>
  </si>
  <si>
    <t>T521D476M016ATE040</t>
  </si>
  <si>
    <t>T521D107M020AT45467133</t>
  </si>
  <si>
    <t>T521D107M020AT4546</t>
  </si>
  <si>
    <t>T521D475M075ATE075</t>
  </si>
  <si>
    <t>T521D685M063AHE075</t>
  </si>
  <si>
    <t>T521D685M063ATE075</t>
  </si>
  <si>
    <t>T521D475M063AHE075</t>
  </si>
  <si>
    <t>A521D475M063ASSUZH</t>
  </si>
  <si>
    <t>T521D475M063ATE075</t>
  </si>
  <si>
    <t>T521D107M016AT4126</t>
  </si>
  <si>
    <t>A545V107M016ASE050</t>
  </si>
  <si>
    <t>T521D107M016AHE050</t>
  </si>
  <si>
    <t>A521D107M016ASMHSP</t>
  </si>
  <si>
    <t>T521D107M016ATE050</t>
  </si>
  <si>
    <t>T521D107M016ATE0507280</t>
  </si>
  <si>
    <t>T521D107M016ATE050NTXX</t>
  </si>
  <si>
    <t>T521D107M016ATE0507034</t>
  </si>
  <si>
    <t>T521D107M016ATE0508000</t>
  </si>
  <si>
    <t>T521D107M020ATE0507034</t>
  </si>
  <si>
    <t>T521D157M016AHE050</t>
  </si>
  <si>
    <t>T521D157M016ATE050</t>
  </si>
  <si>
    <t>T521D157M016ATE050NTXX</t>
  </si>
  <si>
    <t>T521D157M020AHE050</t>
  </si>
  <si>
    <t>A521D157M020AS</t>
  </si>
  <si>
    <t>T521D157M020ATE050</t>
  </si>
  <si>
    <t>A521D157M020ASMHSP</t>
  </si>
  <si>
    <t>T521D157M020ATE0507280</t>
  </si>
  <si>
    <t>T521D157M020AHE0507280</t>
  </si>
  <si>
    <t>T521D157M020ATE0507133</t>
  </si>
  <si>
    <t>T521D226M035ATE060</t>
  </si>
  <si>
    <t>T521D106M050ATE1207035</t>
  </si>
  <si>
    <t>T521D106M050ATE1207034</t>
  </si>
  <si>
    <t>T521D106M050ATE1202478</t>
  </si>
  <si>
    <t>T521D106M050ATE120</t>
  </si>
  <si>
    <t>T521D106M050ATE1207280</t>
  </si>
  <si>
    <t>T521D336M025AT4801</t>
  </si>
  <si>
    <t>T521D227M016ATE025</t>
  </si>
  <si>
    <t>T521D476M016ATE0457034</t>
  </si>
  <si>
    <t>T521D476M016AHE045</t>
  </si>
  <si>
    <t>T521D476M016ATE045</t>
  </si>
  <si>
    <t>T521D476M025ATE065</t>
  </si>
  <si>
    <t>A521D476M025ASMHSP</t>
  </si>
  <si>
    <t>T521D336M035ATE0657034</t>
  </si>
  <si>
    <t>A521D336M035ASE065</t>
  </si>
  <si>
    <t>T521D336M035AHE065</t>
  </si>
  <si>
    <t>T521D336M035ATE065</t>
  </si>
  <si>
    <t>A521D336M035ASMHSP</t>
  </si>
  <si>
    <t>T521D336M035ATE0658395</t>
  </si>
  <si>
    <t>T521D336M035ATE0657652</t>
  </si>
  <si>
    <t>T521D157M020AHE065</t>
  </si>
  <si>
    <t>T521D157M020ATE065</t>
  </si>
  <si>
    <t>T521D157M020AHE0657280</t>
  </si>
  <si>
    <t>T521D157M020ATE0657280</t>
  </si>
  <si>
    <t>T521D157M025ATE100</t>
  </si>
  <si>
    <t>T521D226M035ATE4917</t>
  </si>
  <si>
    <t>A521D226M035AS9997</t>
  </si>
  <si>
    <t>T521D157M025ATE050</t>
  </si>
  <si>
    <t>T520C107M010AHE025</t>
  </si>
  <si>
    <t>T520C107M010ATE025</t>
  </si>
  <si>
    <t>T520C337M004ATE0258000</t>
  </si>
  <si>
    <t>A520C337M004ASE025</t>
  </si>
  <si>
    <t>T520C337M004ATE025</t>
  </si>
  <si>
    <t>T520C477M2R5AHE025</t>
  </si>
  <si>
    <t>T520C477M2R5ATE025</t>
  </si>
  <si>
    <t>T520C337M2R5ATE025</t>
  </si>
  <si>
    <t>T520C337M2R5AHE025</t>
  </si>
  <si>
    <t>T520C227M006AHE025</t>
  </si>
  <si>
    <t>T520C227M006ATE025</t>
  </si>
  <si>
    <t>T520C107M006AHE025</t>
  </si>
  <si>
    <t>T520C107M006ATE025</t>
  </si>
  <si>
    <t>T520C157M004ATE025</t>
  </si>
  <si>
    <t>T520C227M004AHE025</t>
  </si>
  <si>
    <t>T520C227M004ATE025</t>
  </si>
  <si>
    <t>T520C227M004ATE025NTXX</t>
  </si>
  <si>
    <t>T520C227M2R5ATE025</t>
  </si>
  <si>
    <t>T520C826M008ATE025</t>
  </si>
  <si>
    <t>A520C826M008ASE025</t>
  </si>
  <si>
    <t>T520C157M006AHE025</t>
  </si>
  <si>
    <t>T520C157M006ATE025</t>
  </si>
  <si>
    <t>T520C157M006ATE0252478</t>
  </si>
  <si>
    <t>A520C157M006ASE025</t>
  </si>
  <si>
    <t>T520C157M006ATE0257650</t>
  </si>
  <si>
    <t>T520D337M006AT4353</t>
  </si>
  <si>
    <t>A520D337M006ASMHSP</t>
  </si>
  <si>
    <t>T520D686M016ATE0507111</t>
  </si>
  <si>
    <t>A520D686M016ASMHSP</t>
  </si>
  <si>
    <t>T520D686M016ATE0507280</t>
  </si>
  <si>
    <t>T520D686M016ATE0507034</t>
  </si>
  <si>
    <t>A520D686M016ASE050</t>
  </si>
  <si>
    <t>T520D686M016ATE0507652</t>
  </si>
  <si>
    <t>A521V686M016ASMHSP</t>
  </si>
  <si>
    <t>T520D686M016ATE0508000</t>
  </si>
  <si>
    <t>T520D686M016AHE050</t>
  </si>
  <si>
    <t>T520D686M016ATE050</t>
  </si>
  <si>
    <t>T520D108M2R5AHE015</t>
  </si>
  <si>
    <t>A520Y108M2R5ASE010</t>
  </si>
  <si>
    <t>T520D477M004ATE015</t>
  </si>
  <si>
    <t>A520D477M004ASMHSB</t>
  </si>
  <si>
    <t>T520D477M004ATE0158000</t>
  </si>
  <si>
    <t>T520D477M004ATE0157111</t>
  </si>
  <si>
    <t>T520D477M004ATE0157280</t>
  </si>
  <si>
    <t>T520D477M004ATE0157333</t>
  </si>
  <si>
    <t>T520D477M004ATE015NTXX</t>
  </si>
  <si>
    <t>T520D477M004ATE0157034</t>
  </si>
  <si>
    <t>T520D477M004ATE0152478</t>
  </si>
  <si>
    <t>T520D337M004AHE015</t>
  </si>
  <si>
    <t>A520D337M004ASPGLR</t>
  </si>
  <si>
    <t>T520D337M004ATE0154539</t>
  </si>
  <si>
    <t>T598D336M035AHS065</t>
  </si>
  <si>
    <t>A598D336M035AS</t>
  </si>
  <si>
    <t>T598D336M035ATS065</t>
  </si>
  <si>
    <t>T598D476M025AHW060</t>
  </si>
  <si>
    <t>T598D476M025ATW060</t>
  </si>
  <si>
    <t>T598D477M2R5AT4186</t>
  </si>
  <si>
    <t>T598D226M035AT4335</t>
  </si>
  <si>
    <t>T598D226M035AT4164</t>
  </si>
  <si>
    <t>T598D226M035AT4164R025</t>
  </si>
  <si>
    <t>T598D227M006AHS040</t>
  </si>
  <si>
    <t>T598D337M006AHS040</t>
  </si>
  <si>
    <t>T598D107M010AHS040</t>
  </si>
  <si>
    <t>T598D227M010AHS040</t>
  </si>
  <si>
    <t>T598D476M025ATS060</t>
  </si>
  <si>
    <t>T598D337M006AHS080</t>
  </si>
  <si>
    <t>T598D227M010AHS080</t>
  </si>
  <si>
    <t>T598D477M2R5ATW009</t>
  </si>
  <si>
    <t>T598D477M2R5AHW009</t>
  </si>
  <si>
    <t>T598D337M006ATW025</t>
  </si>
  <si>
    <t>T598D477M2R5AT4145</t>
  </si>
  <si>
    <t>T598D477M2R5AT4313</t>
  </si>
  <si>
    <t>T598D337M006AHE080</t>
  </si>
  <si>
    <t>T598D337M006ATE080</t>
  </si>
  <si>
    <t>T598D107M010AHE080</t>
  </si>
  <si>
    <t>T521V686M025ATE100</t>
  </si>
  <si>
    <t>A521V686M025AS</t>
  </si>
  <si>
    <t>T521V156M030ATE100</t>
  </si>
  <si>
    <t>A521V156M035ASE100</t>
  </si>
  <si>
    <t>T521V156M035AHE100</t>
  </si>
  <si>
    <t>T521V156M035ATE100</t>
  </si>
  <si>
    <t>A521V156M035ASMHSP</t>
  </si>
  <si>
    <t>T521V336M035ATE100</t>
  </si>
  <si>
    <t>A521V336M035ASE100</t>
  </si>
  <si>
    <t>T521V476M025ATE100</t>
  </si>
  <si>
    <t>A521V476M025AS9997</t>
  </si>
  <si>
    <t>T521V226M035ATE100</t>
  </si>
  <si>
    <t>A521V226M035AS</t>
  </si>
  <si>
    <t>T521V227M016ATE100</t>
  </si>
  <si>
    <t>A521V227M016AS9997</t>
  </si>
  <si>
    <t>T521V566M025ATE100</t>
  </si>
  <si>
    <t>A521V566M025AS9997</t>
  </si>
  <si>
    <t>T521V476M035ATE100</t>
  </si>
  <si>
    <t>A521V476M035AS</t>
  </si>
  <si>
    <t>T521V157M016ATE100</t>
  </si>
  <si>
    <t>T521V157M016ATK050</t>
  </si>
  <si>
    <t>T521V107M016ATK050</t>
  </si>
  <si>
    <t>T521V107M016ATNT50</t>
  </si>
  <si>
    <t>A521V107M016ASE050</t>
  </si>
  <si>
    <t>T521V476M016QATE055</t>
  </si>
  <si>
    <t>T521V226M025ATNT60</t>
  </si>
  <si>
    <t>A521V226M025AS</t>
  </si>
  <si>
    <t>T521V336M025ATNT60</t>
  </si>
  <si>
    <t>T521V476M016ATE040</t>
  </si>
  <si>
    <t>T521V476M025ATE065</t>
  </si>
  <si>
    <t>T521V336M035ATE065</t>
  </si>
  <si>
    <t>T521V336M035ATE0658154</t>
  </si>
  <si>
    <t>T521V226M035ATE065</t>
  </si>
  <si>
    <t>T521V107M016ATE065</t>
  </si>
  <si>
    <t>T521V476M020ATNT55</t>
  </si>
  <si>
    <t>T521V476M025ATE060</t>
  </si>
  <si>
    <t>A521V476M025AS</t>
  </si>
  <si>
    <t>T598D107M010ATE080</t>
  </si>
  <si>
    <t>T598D107M010ATE0807683</t>
  </si>
  <si>
    <t>T598D227M006AHE080</t>
  </si>
  <si>
    <t>T598D227M006ATE080</t>
  </si>
  <si>
    <t>T598D227M010ATE080</t>
  </si>
  <si>
    <t>T598D227M010AHE080</t>
  </si>
  <si>
    <t>T598D336M025AHS060</t>
  </si>
  <si>
    <t>T598D476M025AHS060</t>
  </si>
  <si>
    <t>T598D337K006AT4143</t>
  </si>
  <si>
    <t>A598D337K006AS</t>
  </si>
  <si>
    <t>T598D337M006AT4143</t>
  </si>
  <si>
    <t>T598D337M006AT41437280</t>
  </si>
  <si>
    <t>T598D107M010AT4143</t>
  </si>
  <si>
    <t>T598D477M2R5AT4146</t>
  </si>
  <si>
    <t>T598D477M2R5AT4152</t>
  </si>
  <si>
    <t>T598D477M2R5AT4542</t>
  </si>
  <si>
    <t>T598D337M2R5ATE006</t>
  </si>
  <si>
    <t>A598V167M2R5AS</t>
  </si>
  <si>
    <t>T598D687M2R5ATE006</t>
  </si>
  <si>
    <t>A598V347M2R5AS</t>
  </si>
  <si>
    <t>T598D477M2R5AHE0067028</t>
  </si>
  <si>
    <t>T598D477M2R5AHE006</t>
  </si>
  <si>
    <t>T598D477M2R5ATE0067280</t>
  </si>
  <si>
    <t>T598D227M2R5ATE006</t>
  </si>
  <si>
    <t>A598V117M2R5AS</t>
  </si>
  <si>
    <t>T598D157M010AHE045</t>
  </si>
  <si>
    <t>T598D157M010ATE045</t>
  </si>
  <si>
    <t>T598D157M006AHE045</t>
  </si>
  <si>
    <t>T598D157M006ATE045</t>
  </si>
  <si>
    <t>T598D157M016AHE065</t>
  </si>
  <si>
    <t>T598D157M016ATE065</t>
  </si>
  <si>
    <t>T598D336M040ATE065</t>
  </si>
  <si>
    <t>T598D226M035ATE065</t>
  </si>
  <si>
    <t>T598D226M035AHE065</t>
  </si>
  <si>
    <t>T598D226M035ATE0657280</t>
  </si>
  <si>
    <t>T598D336M035AHE065</t>
  </si>
  <si>
    <t>T598D336M035ATE065</t>
  </si>
  <si>
    <t>T598D336M035ATE0657280</t>
  </si>
  <si>
    <t>T598D156M035AHE065</t>
  </si>
  <si>
    <t>T598D156M035ATE065</t>
  </si>
  <si>
    <t>T598D476M016AHE070</t>
  </si>
  <si>
    <t>T598D476M016ATE070</t>
  </si>
  <si>
    <t>T598D476M025ATE070</t>
  </si>
  <si>
    <t>A591D336M035AS9997</t>
  </si>
  <si>
    <t>T598D106M050ATE090</t>
  </si>
  <si>
    <t>T598D106M050ATE0907133</t>
  </si>
  <si>
    <t>T598D106M050ATE0907280</t>
  </si>
  <si>
    <t>T598D106M050AHE090</t>
  </si>
  <si>
    <t>T598D106M035ATE120</t>
  </si>
  <si>
    <t>T598D106M035AHE120</t>
  </si>
  <si>
    <t>T598D475M075ATE200</t>
  </si>
  <si>
    <t>A598V475M075ASSUZH</t>
  </si>
  <si>
    <t>T598D475M063ATE200</t>
  </si>
  <si>
    <t>T598D227M006AHS080</t>
  </si>
  <si>
    <t>T599D337M2R5ATE025</t>
  </si>
  <si>
    <t>A599D337M003AS9997</t>
  </si>
  <si>
    <t>T599D157M004ATE025</t>
  </si>
  <si>
    <t>T599D477M2R5ATE025</t>
  </si>
  <si>
    <t>T599D227M010ATE025</t>
  </si>
  <si>
    <t>A599D227M010AS9997</t>
  </si>
  <si>
    <t>T599D157M006AT4162</t>
  </si>
  <si>
    <t>T599D157M004AT4902</t>
  </si>
  <si>
    <t>T599D157M006AT4902</t>
  </si>
  <si>
    <t>T599D157M006ATE018</t>
  </si>
  <si>
    <t>A599D157M006AS9997</t>
  </si>
  <si>
    <t>T599D337M2R5ATE018</t>
  </si>
  <si>
    <t>T599D157M006ATE045</t>
  </si>
  <si>
    <t>T599D157M004ATE045</t>
  </si>
  <si>
    <t>T599X336M035ATE065</t>
  </si>
  <si>
    <t>A599X336M035AS</t>
  </si>
  <si>
    <t>T521D227M016ATE050</t>
  </si>
  <si>
    <t>T521D686M016ATE050</t>
  </si>
  <si>
    <t>A520D686M016AS9997</t>
  </si>
  <si>
    <t>T521D127M025ATE050</t>
  </si>
  <si>
    <t>A521D127M025AS9997</t>
  </si>
  <si>
    <t>T521D107M025ATE050</t>
  </si>
  <si>
    <t>T521D107M025ATE0507634</t>
  </si>
  <si>
    <t>T521D107M025ATE0507133</t>
  </si>
  <si>
    <t>T521D476M016ATE070NTXX</t>
  </si>
  <si>
    <t>T521D565M050AHE070</t>
  </si>
  <si>
    <t>A521D565M050ASE070</t>
  </si>
  <si>
    <t>T521D565M050ATE070</t>
  </si>
  <si>
    <t>T521D686M025ATE0707652</t>
  </si>
  <si>
    <t>T523B336M025APE070</t>
  </si>
  <si>
    <t>A523B336M025AS9997</t>
  </si>
  <si>
    <t>T523B336M025APE100</t>
  </si>
  <si>
    <t>T523B476M020APE100</t>
  </si>
  <si>
    <t>A523B686M016AS9997</t>
  </si>
  <si>
    <t>T523B686M016APE100</t>
  </si>
  <si>
    <t>T523B337M006APE040</t>
  </si>
  <si>
    <t>A523B337M006AS9997</t>
  </si>
  <si>
    <t>T523M155M075APE1307652</t>
  </si>
  <si>
    <t>A521B155M063AS9997</t>
  </si>
  <si>
    <t>T525D227M010AT4546</t>
  </si>
  <si>
    <t>A520D227M010ASMHSP</t>
  </si>
  <si>
    <t>T525D477M004ATE040</t>
  </si>
  <si>
    <t>A520D477M004ASMHSP</t>
  </si>
  <si>
    <t>T525D337M006ATE040</t>
  </si>
  <si>
    <t>T525D157M010AHE055</t>
  </si>
  <si>
    <t>A520D157M010ASMHSP</t>
  </si>
  <si>
    <t>T525D157M010ATE055</t>
  </si>
  <si>
    <t>T525D107M010AHE055</t>
  </si>
  <si>
    <t>A520D107M010ASMHSP</t>
  </si>
  <si>
    <t>T525D107M010ATE055</t>
  </si>
  <si>
    <t>T521V336M025ATE0607652</t>
  </si>
  <si>
    <t>A521V336M025ASMHSP</t>
  </si>
  <si>
    <t>T521V336M025ATE0607133</t>
  </si>
  <si>
    <t>T521V336M025ATE060NTYY</t>
  </si>
  <si>
    <t>T521V336M025ATE0604801</t>
  </si>
  <si>
    <t>T521V336M025ATE0607034</t>
  </si>
  <si>
    <t>T521V336M025ATE060NTXX</t>
  </si>
  <si>
    <t>T521V336M025ATE0607280</t>
  </si>
  <si>
    <t>T521V336M025ATE0607333</t>
  </si>
  <si>
    <t>T521V107M020ATE060</t>
  </si>
  <si>
    <t>T521V107M020ATE0607652</t>
  </si>
  <si>
    <t>A521V107M020ASMH01</t>
  </si>
  <si>
    <t>T521V475M075ATE075</t>
  </si>
  <si>
    <t>T521V475M063ATE075</t>
  </si>
  <si>
    <t>A521V475M063AS</t>
  </si>
  <si>
    <t>T521V157M016ATK070</t>
  </si>
  <si>
    <t>T521V107M020AT4927</t>
  </si>
  <si>
    <t>T521V156M035ATE125</t>
  </si>
  <si>
    <t>T521V156M035ATE1257034</t>
  </si>
  <si>
    <t>T521V156M035ATE1257133</t>
  </si>
  <si>
    <t>T521V156M035AHE125</t>
  </si>
  <si>
    <t>T521V396M016ATE0307652</t>
  </si>
  <si>
    <t>A521V396M020AS</t>
  </si>
  <si>
    <t>T521V686M025ATE060</t>
  </si>
  <si>
    <t>A521V686M025AS9997</t>
  </si>
  <si>
    <t>T521V226M025ATE0607028</t>
  </si>
  <si>
    <t>A521V226M025ASMHSP</t>
  </si>
  <si>
    <t>T521V226M025ATE0607034</t>
  </si>
  <si>
    <t>T521V226M025ATE060NTXX</t>
  </si>
  <si>
    <t>T521V226M025AHE060</t>
  </si>
  <si>
    <t>T521V226M025ATE060</t>
  </si>
  <si>
    <t>T521V226M025ATE0607622</t>
  </si>
  <si>
    <t>T521V226M025ATE060NTYY</t>
  </si>
  <si>
    <t>T521V226M025ATE0607652</t>
  </si>
  <si>
    <t>T521V226M025ATE0607650</t>
  </si>
  <si>
    <t>T521V226M025ATE0607333</t>
  </si>
  <si>
    <t>T521V686M016AT4146</t>
  </si>
  <si>
    <t>T521V107M016AT4146</t>
  </si>
  <si>
    <t>T521V107M020ATE0557652</t>
  </si>
  <si>
    <t>T521V107M020ATE0557111</t>
  </si>
  <si>
    <t>T521V107M020AHE055</t>
  </si>
  <si>
    <t>T521V107M020ATE055</t>
  </si>
  <si>
    <t>T521V107K020ATE055</t>
  </si>
  <si>
    <t>A521V107K020AS</t>
  </si>
  <si>
    <t>T521V476M020ATE0557280</t>
  </si>
  <si>
    <t>T521V476M020ATE0557333</t>
  </si>
  <si>
    <t>T521V476M020ATE055</t>
  </si>
  <si>
    <t>T521V476M020ATE0557133</t>
  </si>
  <si>
    <t>T521V476M020ATE0557652</t>
  </si>
  <si>
    <t>T521V476M020ATE055NTYY</t>
  </si>
  <si>
    <t>T521V476M020ATE0557111</t>
  </si>
  <si>
    <t>T521V476M020ATE0557733</t>
  </si>
  <si>
    <t>T521V476M020ATE0558000</t>
  </si>
  <si>
    <t>T521V476M020ATE055NTXX</t>
  </si>
  <si>
    <t>T521V476M016ATE055</t>
  </si>
  <si>
    <t>T521V156M025ATNT90</t>
  </si>
  <si>
    <t>A521V156M025ASE090</t>
  </si>
  <si>
    <t>T521V156M025AHE090</t>
  </si>
  <si>
    <t>A521V156M025ASMHSP</t>
  </si>
  <si>
    <t>T521V156M025ATE090</t>
  </si>
  <si>
    <t>T521V156M025ATE0907034</t>
  </si>
  <si>
    <t>T521V156M025ATE090NTYY</t>
  </si>
  <si>
    <t>T521V156M025ATE0907111</t>
  </si>
  <si>
    <t>T521V156M025ATE090NTXX</t>
  </si>
  <si>
    <t>T521V156M025ATE0907333</t>
  </si>
  <si>
    <t>T521V107M016ATE090</t>
  </si>
  <si>
    <t>A521V107M016ASE090</t>
  </si>
  <si>
    <t>T521V226M020ATE0907034</t>
  </si>
  <si>
    <t>T521V177M018ATE0507654</t>
  </si>
  <si>
    <t>A521V177M018AS9997</t>
  </si>
  <si>
    <t>T521V686M016ATE0508001</t>
  </si>
  <si>
    <t>A521V686M016ASE050</t>
  </si>
  <si>
    <t>T521V686M016ATE0507034</t>
  </si>
  <si>
    <t>T521V686M016ATE050NTYY</t>
  </si>
  <si>
    <t>A521V686M016ASMHSS</t>
  </si>
  <si>
    <t>T521V686M016ATE0507280</t>
  </si>
  <si>
    <t>T521V686M016ATE0507652</t>
  </si>
  <si>
    <t>T521V686M016ATE0507656</t>
  </si>
  <si>
    <t>T521V686M016ATE0507152</t>
  </si>
  <si>
    <t>A521V686M016AS</t>
  </si>
  <si>
    <t>T521V686M016ATE0507333</t>
  </si>
  <si>
    <t>T521V686M016ATE050NTXX</t>
  </si>
  <si>
    <t>T521V686M016ATE050</t>
  </si>
  <si>
    <t>T521V686M016ATE0507622</t>
  </si>
  <si>
    <t>T521V686M016AHE050</t>
  </si>
  <si>
    <t>T521V686M016ATE0507035</t>
  </si>
  <si>
    <t>T521V107M020ATE050</t>
  </si>
  <si>
    <t>A521V107M020ASE050</t>
  </si>
  <si>
    <t>T521V107M020ATE0507652</t>
  </si>
  <si>
    <t>T521V137M020ATE0507654</t>
  </si>
  <si>
    <t>T521V157M016ATE050</t>
  </si>
  <si>
    <t>T521V157M016ATE050NTXX</t>
  </si>
  <si>
    <t>A521V157M016AS9997</t>
  </si>
  <si>
    <t>T521V157M016ATE0507652</t>
  </si>
  <si>
    <t>T521V686M020ATE050</t>
  </si>
  <si>
    <t>T521V686M020ATE0507111</t>
  </si>
  <si>
    <t>T521V686M016ATE0507650</t>
  </si>
  <si>
    <t>T521V686M016ATE0508000</t>
  </si>
  <si>
    <t>T521V167M018ATE0507654</t>
  </si>
  <si>
    <t>A521V167M018AS</t>
  </si>
  <si>
    <t>T521V107M016ATE0508000</t>
  </si>
  <si>
    <t>T521V107M016ATE0507124</t>
  </si>
  <si>
    <t>T521V107M016ATE0507034</t>
  </si>
  <si>
    <t>T521V107M016ATE0507622</t>
  </si>
  <si>
    <t>T521V107M016ATE050NTYY</t>
  </si>
  <si>
    <t>T521V107M016ATE0507111</t>
  </si>
  <si>
    <t>T521V107M016AHE050</t>
  </si>
  <si>
    <t>T521V107M016ATE050</t>
  </si>
  <si>
    <t>T521V107M016PTE050</t>
  </si>
  <si>
    <t>T521V107M016ATE0507453</t>
  </si>
  <si>
    <t>T521V107M016ATE050NTXX</t>
  </si>
  <si>
    <t>T521V107M016ATE0507333</t>
  </si>
  <si>
    <t>T521V476M016ATE080</t>
  </si>
  <si>
    <t>T521V476M020ATE080</t>
  </si>
  <si>
    <t>T521V106M035ATE1207652</t>
  </si>
  <si>
    <t>A521V106M035ASE120</t>
  </si>
  <si>
    <t>T521V106M035ATE120</t>
  </si>
  <si>
    <t>A521V106M035ASMHSP</t>
  </si>
  <si>
    <t>T521V106M035ATE1207656</t>
  </si>
  <si>
    <t>T521V106M035ATE1207034</t>
  </si>
  <si>
    <t>T521V107M016ATI050</t>
  </si>
  <si>
    <t>T521V686M016ATNT50</t>
  </si>
  <si>
    <t>T521V226M020ATE090NTYY</t>
  </si>
  <si>
    <t>T521V226M020ATE090</t>
  </si>
  <si>
    <t>T521V156M035ATE090</t>
  </si>
  <si>
    <t>T521V686M016ATE090</t>
  </si>
  <si>
    <t>T521V476M016ATE090</t>
  </si>
  <si>
    <t>T521V476M020AHE090</t>
  </si>
  <si>
    <t>T521V476M020ATE090</t>
  </si>
  <si>
    <t>T521V476M020ATE0907034</t>
  </si>
  <si>
    <t>T521V106M050ATE0907687</t>
  </si>
  <si>
    <t>T521V106M050AHE090</t>
  </si>
  <si>
    <t>T521V106M050ATE090</t>
  </si>
  <si>
    <t>T521V226M025ATE090NTYY</t>
  </si>
  <si>
    <t>T521V226M025ATE090NTXX</t>
  </si>
  <si>
    <t>T521V226M025ATE090</t>
  </si>
  <si>
    <t>T521V685M050AHE090</t>
  </si>
  <si>
    <t>T521V685M050ATE090</t>
  </si>
  <si>
    <t>T521V565M050AHE090</t>
  </si>
  <si>
    <t>A521V565M050ASE090</t>
  </si>
  <si>
    <t>T521V565M050ATE090</t>
  </si>
  <si>
    <t>T525D476M016ATE065</t>
  </si>
  <si>
    <t>T525D337M006ATE018</t>
  </si>
  <si>
    <t>A520D337M006ASMHSB</t>
  </si>
  <si>
    <t>T525D687M003ATE025</t>
  </si>
  <si>
    <t>A520D687M003ASMHSP</t>
  </si>
  <si>
    <t>T525D687M003AHE025</t>
  </si>
  <si>
    <t>T525D687M003ATE0258000</t>
  </si>
  <si>
    <t>A525D687M003AS</t>
  </si>
  <si>
    <t>T525D687M2R5ATE0257280</t>
  </si>
  <si>
    <t>T525D687M2R5ATE025NTXX</t>
  </si>
  <si>
    <t>T525D687M2R5ATE025</t>
  </si>
  <si>
    <t>T525D157M006ATE025</t>
  </si>
  <si>
    <t>A520D157M006ASMHSP</t>
  </si>
  <si>
    <t>T525D227M004ATE025</t>
  </si>
  <si>
    <t>A520D227M006ASMHSP</t>
  </si>
  <si>
    <t>T525D227M004ATE0257034</t>
  </si>
  <si>
    <t>T525D337M003ATE025</t>
  </si>
  <si>
    <t>A520D337M003ASMHSP</t>
  </si>
  <si>
    <t>T525D337M006ATE025</t>
  </si>
  <si>
    <t>T525D337M006AHE025</t>
  </si>
  <si>
    <t>T525D227M006AHE025</t>
  </si>
  <si>
    <t>T525D227M006ATE025</t>
  </si>
  <si>
    <t>T525D227M010ATE0257028</t>
  </si>
  <si>
    <t>T525D227M010AHE025</t>
  </si>
  <si>
    <t>T525D227M010ATE025</t>
  </si>
  <si>
    <t>T525D227M010ATE0258000</t>
  </si>
  <si>
    <t>A520D227K010ASE025</t>
  </si>
  <si>
    <t>T525D227M010ATE0257333</t>
  </si>
  <si>
    <t>T525D227M010ATE025NTXX</t>
  </si>
  <si>
    <t>T525D227M010ATE0257133</t>
  </si>
  <si>
    <t>T521V157M016AT42927280</t>
  </si>
  <si>
    <t>T521V157M016AT4292</t>
  </si>
  <si>
    <t>T521V107M016ATE035</t>
  </si>
  <si>
    <t>A521V107M016AS9997</t>
  </si>
  <si>
    <t>T521V157M016ATK040</t>
  </si>
  <si>
    <t>T521V336M025ATE025</t>
  </si>
  <si>
    <t>A521V336M025ASMHSB</t>
  </si>
  <si>
    <t>T521V336M016ATE045</t>
  </si>
  <si>
    <t>A520V336M016ASE045</t>
  </si>
  <si>
    <t>T521V476M016ATE045</t>
  </si>
  <si>
    <t>T521V226M025ATE045</t>
  </si>
  <si>
    <t>T521V686M025ATE050</t>
  </si>
  <si>
    <t>T521V107M016AT4126</t>
  </si>
  <si>
    <t>T521V156M035AT4917</t>
  </si>
  <si>
    <t>T521V686M016ATE040</t>
  </si>
  <si>
    <t>T521V226M025ATE0407280</t>
  </si>
  <si>
    <t>T521V226M025ATE040</t>
  </si>
  <si>
    <t>T521V337M006ATE040</t>
  </si>
  <si>
    <t>A520V337M006ASE025</t>
  </si>
  <si>
    <t>T521V107K020ATE040</t>
  </si>
  <si>
    <t>T521V157M016ATE040</t>
  </si>
  <si>
    <t>T521V156M025ATE040</t>
  </si>
  <si>
    <t>T521V107M016ATE040</t>
  </si>
  <si>
    <t>T521V227M006ATE040</t>
  </si>
  <si>
    <t>A520V227M006AS9997</t>
  </si>
  <si>
    <t>T521V476M025ATE040</t>
  </si>
  <si>
    <t>T521V336M025ATE0402478</t>
  </si>
  <si>
    <t>T521V336M025ATE040</t>
  </si>
  <si>
    <t>T521V336M025AHE040</t>
  </si>
  <si>
    <t>T523V187M016APE080</t>
  </si>
  <si>
    <t>A523V227M016AS9997</t>
  </si>
  <si>
    <t>T523V157M020APE080</t>
  </si>
  <si>
    <t>A523V157M020AS9997</t>
  </si>
  <si>
    <t>T523V107M025APE080</t>
  </si>
  <si>
    <t>A523V107M025AS9997</t>
  </si>
  <si>
    <t>T525D337M004AHE025</t>
  </si>
  <si>
    <t>A520D337M004ASMHSP</t>
  </si>
  <si>
    <t>T525D337M004ATE025</t>
  </si>
  <si>
    <t>T525D107M010ATE0258000</t>
  </si>
  <si>
    <t>A520D107M010AS</t>
  </si>
  <si>
    <t>T525D107M010AHE025</t>
  </si>
  <si>
    <t>T525D107M010ATE025</t>
  </si>
  <si>
    <t>T525D337M2R5ATE025</t>
  </si>
  <si>
    <t>T525D477M003ATE025</t>
  </si>
  <si>
    <t>A520D477M003ASMHSP</t>
  </si>
  <si>
    <t>T525D477M004ATE025</t>
  </si>
  <si>
    <t>T525D477M2R5ATE025</t>
  </si>
  <si>
    <t>T525D157M010AHE025</t>
  </si>
  <si>
    <t>T525D157M010ATE025</t>
  </si>
  <si>
    <t>T525D476M016AHE035</t>
  </si>
  <si>
    <t>T525D476M016ATE035</t>
  </si>
  <si>
    <t>T525D476M016ATE035NTXX</t>
  </si>
  <si>
    <t>T525D476M016ATE0357034</t>
  </si>
  <si>
    <t>A525D476M016ASE035</t>
  </si>
  <si>
    <t>T525D476M016ATA065</t>
  </si>
  <si>
    <t>T530D687M2R5ATE0067280</t>
  </si>
  <si>
    <t>A530V347M2R5AS</t>
  </si>
  <si>
    <t>T530D687M2R5ATE006</t>
  </si>
  <si>
    <t>T530D687M2R5AHE006</t>
  </si>
  <si>
    <t>T530D687M2R5ATE006NTXX</t>
  </si>
  <si>
    <t>T530D687M2R5ATE0067111</t>
  </si>
  <si>
    <t>T530D687M2R5ATE0067028</t>
  </si>
  <si>
    <t>T530D687M2R5ATE006R152</t>
  </si>
  <si>
    <t>T530D687M2R5ATE0067034</t>
  </si>
  <si>
    <t>A530V227M003ASE006</t>
  </si>
  <si>
    <t>T530D687M2R5ATE0068000</t>
  </si>
  <si>
    <t>T530D227M006AHE006</t>
  </si>
  <si>
    <t>A530V686M006ASE006</t>
  </si>
  <si>
    <t>T530D227M006ATE006</t>
  </si>
  <si>
    <t>T530D227M006ATE0067280</t>
  </si>
  <si>
    <t>T530D227M006AHE0062478</t>
  </si>
  <si>
    <t>T530D227M010AHE0068000</t>
  </si>
  <si>
    <t>T530D227M010ATE0068000</t>
  </si>
  <si>
    <t>T530D227M010AHE006</t>
  </si>
  <si>
    <t>T530D227M010ATE006</t>
  </si>
  <si>
    <t>T530D227M010ATE006NTXX</t>
  </si>
  <si>
    <t>T530D477M004AHE0062678</t>
  </si>
  <si>
    <t>A530V157M004ASE006</t>
  </si>
  <si>
    <t>T530D477M004ATE0067280</t>
  </si>
  <si>
    <t>T530D477M004AHE006</t>
  </si>
  <si>
    <t>T530D477M004ATE006</t>
  </si>
  <si>
    <t>T530D477M004AHE0067824</t>
  </si>
  <si>
    <t>T530D477M2R5ATE006</t>
  </si>
  <si>
    <t>A530V157M2R5ASE006</t>
  </si>
  <si>
    <t>T530D477M2R5AHE006</t>
  </si>
  <si>
    <t>T530D477M2R5ATE0067622</t>
  </si>
  <si>
    <t>T530D477M2R5ATE0067650</t>
  </si>
  <si>
    <t>T530D157M010AHE006</t>
  </si>
  <si>
    <t>A530V476M010ASE006</t>
  </si>
  <si>
    <t>T530D337M004AHE006</t>
  </si>
  <si>
    <t>A530V117M004ASE005</t>
  </si>
  <si>
    <t>T530D337M006ATE0067280</t>
  </si>
  <si>
    <t>A530V117M006ASE006</t>
  </si>
  <si>
    <t>T530D337M006AHE0067824</t>
  </si>
  <si>
    <t>T598D107M010AHS080</t>
  </si>
  <si>
    <t>T523V157M016APE070</t>
  </si>
  <si>
    <t>A523V157M016AS</t>
  </si>
  <si>
    <t>T523V686M035APE070</t>
  </si>
  <si>
    <t>A523V686M035AS</t>
  </si>
  <si>
    <t>T523V107M025APE070</t>
  </si>
  <si>
    <t>A523V107M025AS</t>
  </si>
  <si>
    <t>T523V107M025APE0707652</t>
  </si>
  <si>
    <t>T523V157M020APE070</t>
  </si>
  <si>
    <t>A523V157M020AS</t>
  </si>
  <si>
    <t>T523V187M020APE100</t>
  </si>
  <si>
    <t>T523V227M016APE100</t>
  </si>
  <si>
    <t>T523V686M020APE100</t>
  </si>
  <si>
    <t>A523V686M020AS</t>
  </si>
  <si>
    <t>T523V827M006APE100</t>
  </si>
  <si>
    <t>A523V827M006AS9997</t>
  </si>
  <si>
    <t>T523V107M025APE100</t>
  </si>
  <si>
    <t>T523V476M035APE100</t>
  </si>
  <si>
    <t>A523V476M035AS</t>
  </si>
  <si>
    <t>T523V686M035APE100</t>
  </si>
  <si>
    <t>T523V157M016APE100</t>
  </si>
  <si>
    <t>T523V227M018APE100</t>
  </si>
  <si>
    <t>A523V227M018AS9997</t>
  </si>
  <si>
    <t>T523V227M018APE1007654</t>
  </si>
  <si>
    <t>T523V336M035APE100</t>
  </si>
  <si>
    <t>A523V336M035AS</t>
  </si>
  <si>
    <t>T523V337M016APE100</t>
  </si>
  <si>
    <t>A523V337M016AS9998</t>
  </si>
  <si>
    <t>T523V476M025APE100</t>
  </si>
  <si>
    <t>A523V476M025AS</t>
  </si>
  <si>
    <t>T523V108M006APE100</t>
  </si>
  <si>
    <t>A523V108M006AS9997</t>
  </si>
  <si>
    <t>T523V156M050APE100</t>
  </si>
  <si>
    <t>A523V186M050AS9997</t>
  </si>
  <si>
    <t>T523V157M016APE050</t>
  </si>
  <si>
    <t>T523V157M016APE0504292</t>
  </si>
  <si>
    <t>T523V157M020APE050</t>
  </si>
  <si>
    <t>T523V227M016APE050</t>
  </si>
  <si>
    <t>T523V106M063APE120</t>
  </si>
  <si>
    <t>A523V106M063AS9997</t>
  </si>
  <si>
    <t>T523V106M063APE090</t>
  </si>
  <si>
    <t>T523V686M035AP4546</t>
  </si>
  <si>
    <t>T523V686M035AP42917280</t>
  </si>
  <si>
    <t>T523V157M016AP42927280</t>
  </si>
  <si>
    <t>T523V686M035AP4292</t>
  </si>
  <si>
    <t>T523V157M020APE100</t>
  </si>
  <si>
    <t>T523V186M050APE100</t>
  </si>
  <si>
    <t>T523V227M020APE100</t>
  </si>
  <si>
    <t>A523V227M020AS9997</t>
  </si>
  <si>
    <t>T523V687M006APE100</t>
  </si>
  <si>
    <t>A523V687M006AS9997</t>
  </si>
  <si>
    <t>T525A106M010AHE080</t>
  </si>
  <si>
    <t>T593V686M035APE070</t>
  </si>
  <si>
    <t>T593V686M035APE100</t>
  </si>
  <si>
    <t>T593V476M035APE100</t>
  </si>
  <si>
    <t>T599B336M006ATE070</t>
  </si>
  <si>
    <t>A599B336M010AS</t>
  </si>
  <si>
    <t>T599B336M004ATE070</t>
  </si>
  <si>
    <t>T599B476M006ATE070</t>
  </si>
  <si>
    <t>A599B476M006AS</t>
  </si>
  <si>
    <t>T599B476M004ATE070</t>
  </si>
  <si>
    <t>T599B336M010ATE070</t>
  </si>
  <si>
    <t>T599B686M004ATE070</t>
  </si>
  <si>
    <t>A599B686M004AS</t>
  </si>
  <si>
    <t>T599B107K2R5ATE055</t>
  </si>
  <si>
    <t>A599B107K2R5AS</t>
  </si>
  <si>
    <t>T599B107M2R5ATE055</t>
  </si>
  <si>
    <t>A599B107M2R5AS</t>
  </si>
  <si>
    <t>T599B336M010ATE150</t>
  </si>
  <si>
    <t>T599B336M006ATE090</t>
  </si>
  <si>
    <t>T599B336M010ATE090</t>
  </si>
  <si>
    <t>T599B686M004ATE090</t>
  </si>
  <si>
    <t>T599B336M004ATE090</t>
  </si>
  <si>
    <t>T599B476M006ATE090</t>
  </si>
  <si>
    <t>T599B476M004ATE090</t>
  </si>
  <si>
    <t>T530D337M006AHE0062678</t>
  </si>
  <si>
    <t>T530D337M006AHE006</t>
  </si>
  <si>
    <t>T530D337M006ATE006</t>
  </si>
  <si>
    <t>T530D337M006ATE0107034</t>
  </si>
  <si>
    <t>T530D337M006ATE010NTXX</t>
  </si>
  <si>
    <t>T530D337M006AHE010</t>
  </si>
  <si>
    <t>A530V157M006ASMHSP</t>
  </si>
  <si>
    <t>T530D337M006ATE010</t>
  </si>
  <si>
    <t>T530D337M006ATE0102478</t>
  </si>
  <si>
    <t>T530D477M004AHE010</t>
  </si>
  <si>
    <t>A530V227M004ASALT1</t>
  </si>
  <si>
    <t>T530D477M004ATE010</t>
  </si>
  <si>
    <t>T530D477M004ATE010E009</t>
  </si>
  <si>
    <t>T530D477M004ATE0104801</t>
  </si>
  <si>
    <t>A530V227M004ASE010</t>
  </si>
  <si>
    <t>T530D477M004ATE0107622</t>
  </si>
  <si>
    <t>T530D477M2R5ATE0107622</t>
  </si>
  <si>
    <t>T530D477M2R5ATE010</t>
  </si>
  <si>
    <t>T530D687M003AHE010</t>
  </si>
  <si>
    <t>A530V227M003ASE010</t>
  </si>
  <si>
    <t>T530D687M003ATE010</t>
  </si>
  <si>
    <t>A530V337M003ASE010</t>
  </si>
  <si>
    <t>T530D687M003ATE0107034</t>
  </si>
  <si>
    <t>T530D687M003AHE0102678</t>
  </si>
  <si>
    <t>T530D687M003ATE0107622</t>
  </si>
  <si>
    <t>T530D687M003AHE0107824</t>
  </si>
  <si>
    <t>T530D687M2R5ATE007NTXX</t>
  </si>
  <si>
    <t>T530D477M003ATE010</t>
  </si>
  <si>
    <t>A530V157M003AS</t>
  </si>
  <si>
    <t>T530D227M010AHE0102678</t>
  </si>
  <si>
    <t>T530D227M010ATE0107280</t>
  </si>
  <si>
    <t>T530D227M010AHE010</t>
  </si>
  <si>
    <t>T530D227M010ATE010</t>
  </si>
  <si>
    <t>T530D227M010AHE0107824</t>
  </si>
  <si>
    <t>T530D227M010ATE010E006</t>
  </si>
  <si>
    <t>T530D687M2R5ATE010</t>
  </si>
  <si>
    <t>T530D157M010ATE010</t>
  </si>
  <si>
    <t>T530D157M010AHE010</t>
  </si>
  <si>
    <t>T530D337M006ATE0107622</t>
  </si>
  <si>
    <t>T530D337M006ATE0108000</t>
  </si>
  <si>
    <t>T530D227M006AHE0052478</t>
  </si>
  <si>
    <t>A530V686M006ASE005</t>
  </si>
  <si>
    <t>T530D567M2R5ATE0058000</t>
  </si>
  <si>
    <t>A530V197M2R5ASE005</t>
  </si>
  <si>
    <t>T530D567M2R5ATE0057280</t>
  </si>
  <si>
    <t>T530D567M2R5AHE005</t>
  </si>
  <si>
    <t>T530D567M2R5ATE005</t>
  </si>
  <si>
    <t>T530D157M010AHE005</t>
  </si>
  <si>
    <t>A530V476M010ASE005</t>
  </si>
  <si>
    <t>T530D157M010ATE005</t>
  </si>
  <si>
    <t>T530D157M010ATE0058000</t>
  </si>
  <si>
    <t>T530D337M004AHE005</t>
  </si>
  <si>
    <t>T530D337M004ATE005</t>
  </si>
  <si>
    <t>T530D337M004ATE0058000</t>
  </si>
  <si>
    <t>T530D477M2R5ATE0057034</t>
  </si>
  <si>
    <t>A530V157M2R5ASE005</t>
  </si>
  <si>
    <t>T530D477M2R5AHE005</t>
  </si>
  <si>
    <t>T520D337M006ATE015E012</t>
  </si>
  <si>
    <t>A520D337K006ASE015</t>
  </si>
  <si>
    <t>T520D337M006ATE0157034</t>
  </si>
  <si>
    <t>T520D337M006AHE015</t>
  </si>
  <si>
    <t>T520D337M006ATE015</t>
  </si>
  <si>
    <t>T520D337M006ATE0157622</t>
  </si>
  <si>
    <t>T520D337M006ATE0157280</t>
  </si>
  <si>
    <t>T520D337M006ATE015E010</t>
  </si>
  <si>
    <t>T520D337M006ATE0157028</t>
  </si>
  <si>
    <t>T520D337M006ATE0157111</t>
  </si>
  <si>
    <t>T520D337M006ATE015NTXX</t>
  </si>
  <si>
    <t>T520D686M016ATE0507650</t>
  </si>
  <si>
    <t>T520D227M004ATE050</t>
  </si>
  <si>
    <t>T520D227M006ATE0507280</t>
  </si>
  <si>
    <t>T520D227M006AHE050</t>
  </si>
  <si>
    <t>T520D227M006ATE050</t>
  </si>
  <si>
    <t>T520D227M006ATE0502478</t>
  </si>
  <si>
    <t>T520D476M016ATE0702478</t>
  </si>
  <si>
    <t>T520D476M016ATE070NTXX</t>
  </si>
  <si>
    <t>A520D476M016ASMHSP</t>
  </si>
  <si>
    <t>T520D476M016ATE0707622</t>
  </si>
  <si>
    <t>T520D476M016AHE070</t>
  </si>
  <si>
    <t>T520D476M016ATE070</t>
  </si>
  <si>
    <t>T520D476M016ATE0704539</t>
  </si>
  <si>
    <t>T520D476M016ATE0707280</t>
  </si>
  <si>
    <t>T520D476M016ATE0707650</t>
  </si>
  <si>
    <t>A520D476K016AS</t>
  </si>
  <si>
    <t>T520D476M016ATE0708000</t>
  </si>
  <si>
    <t>T520D476M016ATE0707111</t>
  </si>
  <si>
    <t>T520D476M016ATE0707333</t>
  </si>
  <si>
    <t>T520D476M016ATE0707034</t>
  </si>
  <si>
    <t>T520D476M016ATE0707627</t>
  </si>
  <si>
    <t>T520D157M010ATN0557333</t>
  </si>
  <si>
    <t>A520D157M010AS</t>
  </si>
  <si>
    <t>T520D157M006ATN0557333</t>
  </si>
  <si>
    <t>A520D157M006AS</t>
  </si>
  <si>
    <t>T520D476M016ATN0707333</t>
  </si>
  <si>
    <t>T520D687M003ATE040</t>
  </si>
  <si>
    <t>T520D337M006ATE0407608</t>
  </si>
  <si>
    <t>T520D337M006ATE040</t>
  </si>
  <si>
    <t>T520D337M006AHE040</t>
  </si>
  <si>
    <t>T520D337M006ATE0407333</t>
  </si>
  <si>
    <t>T520D337M006ATE0407622</t>
  </si>
  <si>
    <t>T520D337M006ATE0402478</t>
  </si>
  <si>
    <t>T520D337M006ATE0408000</t>
  </si>
  <si>
    <t>T520D337M006ATE040E025</t>
  </si>
  <si>
    <t>T520D337M006ATE0407280</t>
  </si>
  <si>
    <t>T520D337M006ATE0404539</t>
  </si>
  <si>
    <t>T520D687M2R5ATE0407622</t>
  </si>
  <si>
    <t>T520D687M2R5ATE0402478</t>
  </si>
  <si>
    <t>T520D687M2R5ATE040</t>
  </si>
  <si>
    <t>T520D687M2R5ATE0408000</t>
  </si>
  <si>
    <t>A520D687M003AS</t>
  </si>
  <si>
    <t>T521B226M020ATE090</t>
  </si>
  <si>
    <t>T521B226M020AHE090</t>
  </si>
  <si>
    <t>T521B156M020ATE090</t>
  </si>
  <si>
    <t>A521B156M020ASE090</t>
  </si>
  <si>
    <t>T521B156M020ATE0907034</t>
  </si>
  <si>
    <t>T521B336M016ATE090</t>
  </si>
  <si>
    <t>T521B156M016ATE090</t>
  </si>
  <si>
    <t>A521B156M016ASE090</t>
  </si>
  <si>
    <t>T521B156M016ATE0907650</t>
  </si>
  <si>
    <t>A521B156M016AS9997</t>
  </si>
  <si>
    <t>T521B156M016ATE0907652</t>
  </si>
  <si>
    <t>T521B226M025ATE1002478</t>
  </si>
  <si>
    <t>T521B226M025ATE1007652</t>
  </si>
  <si>
    <t>T521B106M020ATE100</t>
  </si>
  <si>
    <t>A521B106M025ASE100</t>
  </si>
  <si>
    <t>T521B106M020ATE1007034</t>
  </si>
  <si>
    <t>T521B155M063ATE100</t>
  </si>
  <si>
    <t>T521B226M016ATE100</t>
  </si>
  <si>
    <t>A520B226M016AS9997</t>
  </si>
  <si>
    <t>T521B106M025ATE100</t>
  </si>
  <si>
    <t>T521B336M025ATE100</t>
  </si>
  <si>
    <t>A521B336M025AS9997</t>
  </si>
  <si>
    <t>T521B825M025ATE1007034</t>
  </si>
  <si>
    <t>A521B106M016AS9997</t>
  </si>
  <si>
    <t>T521B226M020ATE100</t>
  </si>
  <si>
    <t>T521B156M035ATE100</t>
  </si>
  <si>
    <t>A521B156M035AS</t>
  </si>
  <si>
    <t>T521B685M025ATE1007034</t>
  </si>
  <si>
    <t>A521B685M025AS9997</t>
  </si>
  <si>
    <t>T521B226M025AT4207</t>
  </si>
  <si>
    <t>T521B336M016ATE070</t>
  </si>
  <si>
    <t>T521B157M006ATE070</t>
  </si>
  <si>
    <t>T520D157M010ATE0408000</t>
  </si>
  <si>
    <t>T520D157M010ATE040NTXX</t>
  </si>
  <si>
    <t>T520D157M010ATE0404539</t>
  </si>
  <si>
    <t>T520D157M010ATE0407111</t>
  </si>
  <si>
    <t>T520D157M010ATE040</t>
  </si>
  <si>
    <t>T520D157M010AHE040</t>
  </si>
  <si>
    <t>T520D157M010ATE0402478</t>
  </si>
  <si>
    <t>T520D227M010AT45517034</t>
  </si>
  <si>
    <t>T520D227M010AT4551</t>
  </si>
  <si>
    <t>T520D337M006AT4551</t>
  </si>
  <si>
    <t>T520D337M006ATE0184539</t>
  </si>
  <si>
    <t>T520D337M006ATE0187034</t>
  </si>
  <si>
    <t>T520D337M006ATE0187133</t>
  </si>
  <si>
    <t>T520D337M006ATE018NTXX</t>
  </si>
  <si>
    <t>T520D337M006ATE018NTYY</t>
  </si>
  <si>
    <t>T520D337M006ATE0187280</t>
  </si>
  <si>
    <t>T520D337M006ATE0187333</t>
  </si>
  <si>
    <t>T520D227M006ATE018</t>
  </si>
  <si>
    <t>T520D477M004ATE018E015</t>
  </si>
  <si>
    <t>T520D477M004ATE0184539</t>
  </si>
  <si>
    <t>T520D477M004ATE0187333</t>
  </si>
  <si>
    <t>T520D477M004ATE0187280</t>
  </si>
  <si>
    <t>T520D477M004ATE018</t>
  </si>
  <si>
    <t>T520D477M004AHE018</t>
  </si>
  <si>
    <t>T520D477M004ATE0187111</t>
  </si>
  <si>
    <t>T520D477M004ATE018NTXX</t>
  </si>
  <si>
    <t>T520D157M010AHE018</t>
  </si>
  <si>
    <t>A520D157M010ASMHSB</t>
  </si>
  <si>
    <t>T520D157M010ATE018</t>
  </si>
  <si>
    <t>T520D157M010ATE0407280</t>
  </si>
  <si>
    <t>T520D157M010ATE0407608</t>
  </si>
  <si>
    <t>T520D227M006ATE0407280</t>
  </si>
  <si>
    <t>T520D227M006ATE0407333</t>
  </si>
  <si>
    <t>T520D227M006ATE040</t>
  </si>
  <si>
    <t>T520D227M006AHE040</t>
  </si>
  <si>
    <t>T520D227M006ATE0404539</t>
  </si>
  <si>
    <t>T520D227M006ATE0407111</t>
  </si>
  <si>
    <t>T520D227M006ATE0408000</t>
  </si>
  <si>
    <t>A520D227M006AS</t>
  </si>
  <si>
    <t>T520D227M006ATE040NTXX</t>
  </si>
  <si>
    <t>T520D337M004ATE040</t>
  </si>
  <si>
    <t>T520D337M004ATE0407280</t>
  </si>
  <si>
    <t>T520D157M006ATE040NTXX</t>
  </si>
  <si>
    <t>T520D227M004ATE040</t>
  </si>
  <si>
    <t>T520D477M004ATE0407111</t>
  </si>
  <si>
    <t>T520D477M004ATE040R009</t>
  </si>
  <si>
    <t>T520D477M004AHE040</t>
  </si>
  <si>
    <t>T520D477M004ATE0407608</t>
  </si>
  <si>
    <t>T530D477M2R5ATE005</t>
  </si>
  <si>
    <t>T530D227M006ATE0058000</t>
  </si>
  <si>
    <t>T530D227M006AHE005</t>
  </si>
  <si>
    <t>T530D227M006ATE005</t>
  </si>
  <si>
    <t>T545Q336M016ATE040</t>
  </si>
  <si>
    <t>A545Q336M016AS9997</t>
  </si>
  <si>
    <t>T545Q336M016ATE050</t>
  </si>
  <si>
    <t>A521Q336M016ASE040</t>
  </si>
  <si>
    <t>T545T107M006APE070</t>
  </si>
  <si>
    <t>A545T107M006ASE055</t>
  </si>
  <si>
    <t>T545T107M006ATE070</t>
  </si>
  <si>
    <t>A545T107M006ASE070</t>
  </si>
  <si>
    <t>T545T336M010ATE080</t>
  </si>
  <si>
    <t>A545T336M010ASE070</t>
  </si>
  <si>
    <t>T548W687M006ATE100</t>
  </si>
  <si>
    <t>A548W687M006AS9997</t>
  </si>
  <si>
    <t>T548W476M035APE100</t>
  </si>
  <si>
    <t>A548W476M035AS9997</t>
  </si>
  <si>
    <t>T548W687M006APE055</t>
  </si>
  <si>
    <t>T548W476M025ATE070</t>
  </si>
  <si>
    <t>A545W476M025AS9997</t>
  </si>
  <si>
    <t>T548W107M016APE050</t>
  </si>
  <si>
    <t>T548W107M016ATE050</t>
  </si>
  <si>
    <t>T548W686M016APE050</t>
  </si>
  <si>
    <t>T548W686M016ATE050</t>
  </si>
  <si>
    <t>T520D477M004ATE0407622</t>
  </si>
  <si>
    <t>T520D477M004ATE040R622</t>
  </si>
  <si>
    <t>T520D477M004ATE0402478</t>
  </si>
  <si>
    <t>T520D477M004ATE0407280</t>
  </si>
  <si>
    <t>T520D157M010AHE015</t>
  </si>
  <si>
    <t>T520D157M010ATE015</t>
  </si>
  <si>
    <t>T520D477M006ATE0157034</t>
  </si>
  <si>
    <t>A520D477M006ASMHSP</t>
  </si>
  <si>
    <t>T520D477M006ATE015NTXX</t>
  </si>
  <si>
    <t>T520D477M006AHE015</t>
  </si>
  <si>
    <t>T520D477M006ATE015</t>
  </si>
  <si>
    <t>T520D477M006ATE0158000</t>
  </si>
  <si>
    <t>A520D477M006ASE015</t>
  </si>
  <si>
    <t>T520D477M006ATE0157111</t>
  </si>
  <si>
    <t>T520D687M2R5ATE015</t>
  </si>
  <si>
    <t>A520D687M003ASMHSB</t>
  </si>
  <si>
    <t>T520D687M2R5AHE015</t>
  </si>
  <si>
    <t>T520D687M2R5ATE0157111</t>
  </si>
  <si>
    <t>T520D687M2R5ATE015NTXX</t>
  </si>
  <si>
    <t>T520D687M2R5ATE0157280</t>
  </si>
  <si>
    <t>T520D687M2R5ATE0158000</t>
  </si>
  <si>
    <t>A520D687K003ASE015</t>
  </si>
  <si>
    <t>T520D687M2R5ATE0152478</t>
  </si>
  <si>
    <t>T520D687M2R5ATE0154539</t>
  </si>
  <si>
    <t>T520D687M2R5ATE015E010</t>
  </si>
  <si>
    <t>T520D687M2R5ATE0157622</t>
  </si>
  <si>
    <t>T520D687M2R5ATE0157333</t>
  </si>
  <si>
    <t>T521B556M016ATE0707654</t>
  </si>
  <si>
    <t>A521B556M016AS</t>
  </si>
  <si>
    <t>T521B107M006ATE070</t>
  </si>
  <si>
    <t>A520B107M006AS</t>
  </si>
  <si>
    <t>T521B226M016ATE070</t>
  </si>
  <si>
    <t>T521B335M035ATE1507280</t>
  </si>
  <si>
    <t>A521B335M035AS</t>
  </si>
  <si>
    <t>T521B335M035ATE150</t>
  </si>
  <si>
    <t>T521B156M035ATE150</t>
  </si>
  <si>
    <t>T521B685M035ATE150</t>
  </si>
  <si>
    <t>A521B685M035AS</t>
  </si>
  <si>
    <t>T521B475M035ATE150</t>
  </si>
  <si>
    <t>A521B475M035AS</t>
  </si>
  <si>
    <t>T521B106M035AHE150</t>
  </si>
  <si>
    <t>A521B106M035AS</t>
  </si>
  <si>
    <t>T521B106M035ATE150</t>
  </si>
  <si>
    <t>T521B153M025ATE080</t>
  </si>
  <si>
    <t>A521B226M020AS9997</t>
  </si>
  <si>
    <t>T521B226M020ATE080</t>
  </si>
  <si>
    <t>T521B156M025ATE080</t>
  </si>
  <si>
    <t>A521B156M025AS9997</t>
  </si>
  <si>
    <t>T521B476M016ATE055</t>
  </si>
  <si>
    <t>T521B476M018ATE0557654</t>
  </si>
  <si>
    <t>A521B476M016AS9997</t>
  </si>
  <si>
    <t>T521B565M025ATE1007034</t>
  </si>
  <si>
    <t>A521B565M025AS9997</t>
  </si>
  <si>
    <t>T521B156M020ATE1007034</t>
  </si>
  <si>
    <t>T521B106M025ATE1007034</t>
  </si>
  <si>
    <t>T521B156M025ATE100</t>
  </si>
  <si>
    <t>A521B156M025ASMHSP</t>
  </si>
  <si>
    <t>T521B336M020ATE100</t>
  </si>
  <si>
    <t>T521B106M016ATE1007028</t>
  </si>
  <si>
    <t>T521B106M016AHE100</t>
  </si>
  <si>
    <t>T521B106M016ATE100</t>
  </si>
  <si>
    <t>T521B226M025ATE1007129</t>
  </si>
  <si>
    <t>T520D337M004ATE045</t>
  </si>
  <si>
    <t>T520D157M006ATE045</t>
  </si>
  <si>
    <t>T520D157M006ATE0457280</t>
  </si>
  <si>
    <t>T520D107M010AHE018</t>
  </si>
  <si>
    <t>A520D107M010ASMHSB</t>
  </si>
  <si>
    <t>T520D107M010ATE018</t>
  </si>
  <si>
    <t>T520D107M010ATE018NTXX</t>
  </si>
  <si>
    <t>T520D227M010ATE0187063</t>
  </si>
  <si>
    <t>A520D227M010ASMHSB</t>
  </si>
  <si>
    <t>T520D227M010AHE0182478</t>
  </si>
  <si>
    <t>T520D227M010ATE0182478</t>
  </si>
  <si>
    <t>T520D227M010AHE018</t>
  </si>
  <si>
    <t>T520D227M010ATE018</t>
  </si>
  <si>
    <t>T520D227M010ATE0187280</t>
  </si>
  <si>
    <t>T520D227M010ATE0187622</t>
  </si>
  <si>
    <t>T520D227M010ATE0187627</t>
  </si>
  <si>
    <t>T520D227M010ATE0188000</t>
  </si>
  <si>
    <t>A520D227M010ASE018</t>
  </si>
  <si>
    <t>T520D227M010AHE0187824</t>
  </si>
  <si>
    <t>T520D337M006AHE018</t>
  </si>
  <si>
    <t>T520D337M006ATE018</t>
  </si>
  <si>
    <t>T520D337M006ATE0188000</t>
  </si>
  <si>
    <t>T520D156M025ATE060</t>
  </si>
  <si>
    <t>T520D156M025ATE0607280</t>
  </si>
  <si>
    <t>T520D156M025AHE0607280</t>
  </si>
  <si>
    <t>T520D156M025ATE0608000</t>
  </si>
  <si>
    <t>T520D156M025AHE060</t>
  </si>
  <si>
    <t>T520D156M025ATE0607034</t>
  </si>
  <si>
    <t>T520D156M025ATE0607608</t>
  </si>
  <si>
    <t>T520D477M004ATN0157333</t>
  </si>
  <si>
    <t>A520D477K004ASE015</t>
  </si>
  <si>
    <t>T520D687M2R5ATN0157333</t>
  </si>
  <si>
    <t>T520D108M2R5ATN0157333</t>
  </si>
  <si>
    <t>T520D227M010ATN0257333</t>
  </si>
  <si>
    <t>T520D337M006ATN0257333</t>
  </si>
  <si>
    <t>A520D337M006ASE040</t>
  </si>
  <si>
    <t>T520D227M010ATN0407333</t>
  </si>
  <si>
    <t>A520D227K010ASALT1</t>
  </si>
  <si>
    <t>T520D477M004ATE040X350</t>
  </si>
  <si>
    <t>T520D477M004ATE040</t>
  </si>
  <si>
    <t>T520D157M008ATE040</t>
  </si>
  <si>
    <t>T520D227M010ATE0407034</t>
  </si>
  <si>
    <t>T520D227M010ATE0402478</t>
  </si>
  <si>
    <t>T520D227M010ATE0404539</t>
  </si>
  <si>
    <t>T520D227M010ATE040</t>
  </si>
  <si>
    <t>T520D227M010ATE0407333</t>
  </si>
  <si>
    <t>T520D227M010ATE0407622</t>
  </si>
  <si>
    <t>T520D227M010ATE040NTXX</t>
  </si>
  <si>
    <t>T520D227M010ATE0407652</t>
  </si>
  <si>
    <t>T520D227M010AHE040</t>
  </si>
  <si>
    <t>T520D227M010ATE0407280</t>
  </si>
  <si>
    <t>T520D227M010AHE0407280</t>
  </si>
  <si>
    <t>T520D337M006ATE0407034</t>
  </si>
  <si>
    <t>T520D227M2R5ATE040</t>
  </si>
  <si>
    <t>A520V227M004ASMHSP</t>
  </si>
  <si>
    <t>T520D337M006ATE045</t>
  </si>
  <si>
    <t>T520D337M006AHE045</t>
  </si>
  <si>
    <t>T520D337M006ATE0457222</t>
  </si>
  <si>
    <t>T520D337M006ATE0457622</t>
  </si>
  <si>
    <t>T520D337M006ATE0452478</t>
  </si>
  <si>
    <t>T520D337M006ATE0457280</t>
  </si>
  <si>
    <t>T520D686M010ATE1004539</t>
  </si>
  <si>
    <t>A520D686M010ASE100</t>
  </si>
  <si>
    <t>T520D686M010ATE100</t>
  </si>
  <si>
    <t>T520D686M010ATE100NTXX</t>
  </si>
  <si>
    <t>T520D337M006ATN0187333</t>
  </si>
  <si>
    <t>T520D477M004ATN0187333</t>
  </si>
  <si>
    <t>T520D157M006ATNT40</t>
  </si>
  <si>
    <t>A520D157M006ASE025</t>
  </si>
  <si>
    <t>T520D157M010ATE055</t>
  </si>
  <si>
    <t>T520D157M010AHE055</t>
  </si>
  <si>
    <t>T520D157M010ATE0557333</t>
  </si>
  <si>
    <t>T520D157M010ATE0557622</t>
  </si>
  <si>
    <t>T520D157M010ATE0552478</t>
  </si>
  <si>
    <t>T520D157M010ATE0557280</t>
  </si>
  <si>
    <t>T520D157M016ATE055</t>
  </si>
  <si>
    <t>A521D157M016AS9997</t>
  </si>
  <si>
    <t>T520D227M004ATE065</t>
  </si>
  <si>
    <t>T520D227M004ATE0658000</t>
  </si>
  <si>
    <t>T520D107M010ATE0807454</t>
  </si>
  <si>
    <t>T520D107M010ATE0807627</t>
  </si>
  <si>
    <t>T520D156M025ATE080</t>
  </si>
  <si>
    <t>T520D156M025AHE080</t>
  </si>
  <si>
    <t>T521B226M025ATE100</t>
  </si>
  <si>
    <t>T521B226M025ATE1007280</t>
  </si>
  <si>
    <t>T521B105M063ATE2007280</t>
  </si>
  <si>
    <t>A521B105M063AS</t>
  </si>
  <si>
    <t>T521B105M063ATE200</t>
  </si>
  <si>
    <t>T521B155M050ATE200</t>
  </si>
  <si>
    <t>A521B155M063AS</t>
  </si>
  <si>
    <t>T521B225M050ATE200</t>
  </si>
  <si>
    <t>A521B225M050AS</t>
  </si>
  <si>
    <t>T521B684M063ATE200</t>
  </si>
  <si>
    <t>A521B684M063AS</t>
  </si>
  <si>
    <t>T521B335M050ATE200</t>
  </si>
  <si>
    <t>A521B335M050AS</t>
  </si>
  <si>
    <t>T521B335M050AHE200</t>
  </si>
  <si>
    <t>T521B335M050ATE2007280</t>
  </si>
  <si>
    <t>T521B335M050AHE2007280</t>
  </si>
  <si>
    <t>T521B106M035ATE200</t>
  </si>
  <si>
    <t>T521B335M035ATE200</t>
  </si>
  <si>
    <t>T521B105M050ATE200</t>
  </si>
  <si>
    <t>T521B105M050ATE2007280</t>
  </si>
  <si>
    <t>T521B155M063ATE200</t>
  </si>
  <si>
    <t>T521B475M035ATE200</t>
  </si>
  <si>
    <t>T521B156M035ATE200</t>
  </si>
  <si>
    <t>T521B684M050ATE200</t>
  </si>
  <si>
    <t>T521B685M035ATE200</t>
  </si>
  <si>
    <t>T523W476M035AP4291</t>
  </si>
  <si>
    <t>T523W476M035AP42917280</t>
  </si>
  <si>
    <t>T523W476M035AP4643</t>
  </si>
  <si>
    <t>T523W476K035APE100</t>
  </si>
  <si>
    <t>T520D156M025AHE0807280</t>
  </si>
  <si>
    <t>T520D156M025ATE0807280</t>
  </si>
  <si>
    <t>T520D107M010ATE0807280</t>
  </si>
  <si>
    <t>T520D107M010ATE0807622</t>
  </si>
  <si>
    <t>T520D107M010ATE080</t>
  </si>
  <si>
    <t>T520D107M010AHE080</t>
  </si>
  <si>
    <t>T520D107M010ATE0807222</t>
  </si>
  <si>
    <t>T520D337M006ATNT18</t>
  </si>
  <si>
    <t>T520D337M006AT4356</t>
  </si>
  <si>
    <t>A520D337K006ASE018</t>
  </si>
  <si>
    <t>T520D477M004AT4801</t>
  </si>
  <si>
    <t>A520D477M004ASPGLR</t>
  </si>
  <si>
    <t>T520D107M010AT4801</t>
  </si>
  <si>
    <t>T520D477M006ATE0308000</t>
  </si>
  <si>
    <t>A520D477M006ASE025</t>
  </si>
  <si>
    <t>T520D477M006ATE0307280</t>
  </si>
  <si>
    <t>T520D477M006ATE030</t>
  </si>
  <si>
    <t>T520D477M006ATE0307028</t>
  </si>
  <si>
    <t>T520D108M2R5ATE0307824</t>
  </si>
  <si>
    <t>T520D108M2R5AHE030</t>
  </si>
  <si>
    <t>T520D108M2R5ATE030</t>
  </si>
  <si>
    <t>T520D108M2R5ATE0307919</t>
  </si>
  <si>
    <t>T520D108M2R5ATE0308000</t>
  </si>
  <si>
    <t>T520D476M016AHE035</t>
  </si>
  <si>
    <t>T520D476M016ATE035</t>
  </si>
  <si>
    <t>T520D476M016ATE0357280</t>
  </si>
  <si>
    <t>T520D476M016ATE0358000</t>
  </si>
  <si>
    <t>A520V476M016AS</t>
  </si>
  <si>
    <t>T520D476M016ATE0357622</t>
  </si>
  <si>
    <t>T520D108M2R5ATE4R5NTXX</t>
  </si>
  <si>
    <t>A520D108M2R5ASE4R5</t>
  </si>
  <si>
    <t>T520D227M010ATNT25</t>
  </si>
  <si>
    <t>T520D337M006ATNT25</t>
  </si>
  <si>
    <t>T520D687M2R5ATE0108000</t>
  </si>
  <si>
    <t>T520D687M2R5AHE010</t>
  </si>
  <si>
    <t>A520D687M003ASPGLR</t>
  </si>
  <si>
    <t>T520D687M2R5ATE010</t>
  </si>
  <si>
    <t>T520D337M006ATE0107280</t>
  </si>
  <si>
    <t>A520D337M006ASPGLR</t>
  </si>
  <si>
    <t>T520D337M006ATE010</t>
  </si>
  <si>
    <t>T520D477M006ATE010E006</t>
  </si>
  <si>
    <t>A520D477M006AS9997</t>
  </si>
  <si>
    <t>T520D477M004ATE010</t>
  </si>
  <si>
    <t>T520D477M004ATE0104539</t>
  </si>
  <si>
    <t>T520D477M004ATE0107034</t>
  </si>
  <si>
    <t>T520D477M004ATE0107280</t>
  </si>
  <si>
    <t>T520D477M004ATE010NTXX</t>
  </si>
  <si>
    <t>T520D477M004ATE0107622</t>
  </si>
  <si>
    <t>T520D108M2R5ATE010E006</t>
  </si>
  <si>
    <t>T520D108M2R5ATE010</t>
  </si>
  <si>
    <t>T520D337M006AHE010</t>
  </si>
  <si>
    <t>T520D337M006ATE010NTXX</t>
  </si>
  <si>
    <t>T520D337M006ATE0107650</t>
  </si>
  <si>
    <t>T520D337M006ATE0108000</t>
  </si>
  <si>
    <t>T520D687M004ATE010E006</t>
  </si>
  <si>
    <t>A520D687M004AS9997</t>
  </si>
  <si>
    <t>T520D687M004ATE015</t>
  </si>
  <si>
    <t>A520D687M004ASMHSP</t>
  </si>
  <si>
    <t>T520D687M004ATE0158000</t>
  </si>
  <si>
    <t>A520D687M004ASE015</t>
  </si>
  <si>
    <t>T520D687M004ATE0154539</t>
  </si>
  <si>
    <t>T520D687M003AHE015</t>
  </si>
  <si>
    <t>T520D687M003ATE015</t>
  </si>
  <si>
    <t>T520D157M006ATE015</t>
  </si>
  <si>
    <t>T520D157M006ATE015NTXX</t>
  </si>
  <si>
    <t>T520D157M006ATE0158000</t>
  </si>
  <si>
    <t>A520D157K006ASE015</t>
  </si>
  <si>
    <t>T520D227M006ATE0157454</t>
  </si>
  <si>
    <t>A520D227M006ASPGLR</t>
  </si>
  <si>
    <t>T520D227M006ATE0157622</t>
  </si>
  <si>
    <t>T520D227M006AHE015</t>
  </si>
  <si>
    <t>T520D227M006ATE015</t>
  </si>
  <si>
    <t>T520D227M006ATE0157280</t>
  </si>
  <si>
    <t>T520D227M006ATE0158000</t>
  </si>
  <si>
    <t>A520D227K006ASE015</t>
  </si>
  <si>
    <t>T520D337M004ATE015</t>
  </si>
  <si>
    <t>T520D108M2R5ATE015NTXX</t>
  </si>
  <si>
    <t>T520D108M2R5ATE0157333</t>
  </si>
  <si>
    <t>T520D108M2R5ATE0157824</t>
  </si>
  <si>
    <t>T520D108M2R5ATE0154539</t>
  </si>
  <si>
    <t>T520D108M2R5ATE0158395</t>
  </si>
  <si>
    <t>T520D108M2R5ATE0152478</t>
  </si>
  <si>
    <t>T520D108M2R5ATE0157919</t>
  </si>
  <si>
    <t>T520D108M2R5AHE0157790</t>
  </si>
  <si>
    <t>T520D108M2R5ATE015</t>
  </si>
  <si>
    <t>T520D337M006ATE0257333</t>
  </si>
  <si>
    <t>T523W476M035APE1002478</t>
  </si>
  <si>
    <t>T523W476M035APE1007723</t>
  </si>
  <si>
    <t>T523W476M035APE1007106</t>
  </si>
  <si>
    <t>T523W476M035APE1004292</t>
  </si>
  <si>
    <t>T523W476M035APE1004577</t>
  </si>
  <si>
    <t>T523W476M035APE1007105</t>
  </si>
  <si>
    <t>T523W687M006APE100</t>
  </si>
  <si>
    <t>A523W687M006AS9997</t>
  </si>
  <si>
    <t>T523W827M006APE100</t>
  </si>
  <si>
    <t>A523W827M006AS9997</t>
  </si>
  <si>
    <t>T523W476M025APE100</t>
  </si>
  <si>
    <t>A523W476M025AS</t>
  </si>
  <si>
    <t>T523W476M040APE100</t>
  </si>
  <si>
    <t>A523W476M040AS9997</t>
  </si>
  <si>
    <t>T523W226M035APE100</t>
  </si>
  <si>
    <t>A523W226M035AS</t>
  </si>
  <si>
    <t>T523W157K016APE100</t>
  </si>
  <si>
    <t>A523W157K016AS</t>
  </si>
  <si>
    <t>T523W157M016APE100</t>
  </si>
  <si>
    <t>A523W157M016AS</t>
  </si>
  <si>
    <t>T523W566M035APE100</t>
  </si>
  <si>
    <t>A523W566M035AS</t>
  </si>
  <si>
    <t>T523W686K016APE100</t>
  </si>
  <si>
    <t>A523W686K016AS</t>
  </si>
  <si>
    <t>T523W686M016APE100</t>
  </si>
  <si>
    <t>A523W686M016AS</t>
  </si>
  <si>
    <t>T523W476M035AP4262</t>
  </si>
  <si>
    <t>T523W476M035AP4276</t>
  </si>
  <si>
    <t>T523W476M035AP6256</t>
  </si>
  <si>
    <t>T523W476M035AP62567105</t>
  </si>
  <si>
    <t>T523W107K016APE070</t>
  </si>
  <si>
    <t>A523W107K020AS</t>
  </si>
  <si>
    <t>T523W107M016APE070</t>
  </si>
  <si>
    <t>A523W107M016AS</t>
  </si>
  <si>
    <t>T523W107M020APE070</t>
  </si>
  <si>
    <t>A523W107M020AS</t>
  </si>
  <si>
    <t>T523W107K020APE070</t>
  </si>
  <si>
    <t>T520V227M004ATE0257333</t>
  </si>
  <si>
    <t>T520V227M004ATE0257650</t>
  </si>
  <si>
    <t>T520V227M004ATE0258000</t>
  </si>
  <si>
    <t>T520V227M004ATE0252478</t>
  </si>
  <si>
    <t>T520V227M004ATE025Z160</t>
  </si>
  <si>
    <t>T520V227M004AHE025</t>
  </si>
  <si>
    <t>T520V227M004ATE025</t>
  </si>
  <si>
    <t>T520V227M004ATE0257622</t>
  </si>
  <si>
    <t>T520V227M006ATE025</t>
  </si>
  <si>
    <t>A520V227M006ASMHSP</t>
  </si>
  <si>
    <t>T520V227M006AHE025</t>
  </si>
  <si>
    <t>T520V227M006ATE0257028</t>
  </si>
  <si>
    <t>T520V227M006ATE0257034</t>
  </si>
  <si>
    <t>T520V227M006ATE0257561</t>
  </si>
  <si>
    <t>T520V227M006ATE0257333</t>
  </si>
  <si>
    <t>T520V227M006ATE0257622</t>
  </si>
  <si>
    <t>T520V227M006ATE025NTYY</t>
  </si>
  <si>
    <t>T520V227M006ATE0257111</t>
  </si>
  <si>
    <t>T520V227M006ATE0258000</t>
  </si>
  <si>
    <t>T520V227M006ATE0257608</t>
  </si>
  <si>
    <t>T520V227M006ATE0252478</t>
  </si>
  <si>
    <t>T520V227M006ATE0257280</t>
  </si>
  <si>
    <t>T520V227M006ATE0257650</t>
  </si>
  <si>
    <t>T520V227M006ATE025NTXX</t>
  </si>
  <si>
    <t>T520D337M006ATE025</t>
  </si>
  <si>
    <t>T520D337M006AHE025</t>
  </si>
  <si>
    <t>T520D337M006ATE0258000</t>
  </si>
  <si>
    <t>T520D337M006ATE0258001</t>
  </si>
  <si>
    <t>T520D337M006ATE0257280</t>
  </si>
  <si>
    <t>T520D337M006ATE0257622</t>
  </si>
  <si>
    <t>T520D157M008ATE025</t>
  </si>
  <si>
    <t>T520D687M004ATE0254539</t>
  </si>
  <si>
    <t>T520D687M004ATE0258000</t>
  </si>
  <si>
    <t>A520D687M004ASE025</t>
  </si>
  <si>
    <t>T520D687M004ATE0257333</t>
  </si>
  <si>
    <t>T520D687M004ATE025</t>
  </si>
  <si>
    <t>T520D687M004AHE025</t>
  </si>
  <si>
    <t>T520D687M004ATE025NTXX</t>
  </si>
  <si>
    <t>T520D227M2R5ATE006</t>
  </si>
  <si>
    <t>A520V117M004ASE006</t>
  </si>
  <si>
    <t>T520D337M2R5ATE006</t>
  </si>
  <si>
    <t>A520V177M003ASE005</t>
  </si>
  <si>
    <t>T520D157M006ATE006</t>
  </si>
  <si>
    <t>A520V756M006ASE006</t>
  </si>
  <si>
    <t>T520D337M004AHE006</t>
  </si>
  <si>
    <t>A520V177M004ASE005</t>
  </si>
  <si>
    <t>T520D108M2R5ATE006NTXX</t>
  </si>
  <si>
    <t>A520D108M2R5ASE006</t>
  </si>
  <si>
    <t>T520D108M2R5ATE006</t>
  </si>
  <si>
    <t>T520D108M2R5ATE006E4R5</t>
  </si>
  <si>
    <t>T520D227M004ATE006</t>
  </si>
  <si>
    <t>T520D157M006ATE0557333</t>
  </si>
  <si>
    <t>T520D157M006ATE055</t>
  </si>
  <si>
    <t>T523W566M035APE0707105</t>
  </si>
  <si>
    <t>T523W686K016APE070</t>
  </si>
  <si>
    <t>T523W686M016APE070</t>
  </si>
  <si>
    <t>T523W686M025APE070</t>
  </si>
  <si>
    <t>A523W686M025AS</t>
  </si>
  <si>
    <t>T523W157M016APE070</t>
  </si>
  <si>
    <t>T523W157K016APE070</t>
  </si>
  <si>
    <t>T523W566M035APE070</t>
  </si>
  <si>
    <t>T523W476M025APE070</t>
  </si>
  <si>
    <t>T523W107M016APE050</t>
  </si>
  <si>
    <t>T523W107K020APE050</t>
  </si>
  <si>
    <t>T523W107M020APE050</t>
  </si>
  <si>
    <t>T523W157K016APE050</t>
  </si>
  <si>
    <t>T523W157M016APE050</t>
  </si>
  <si>
    <t>T523W686K016APE050</t>
  </si>
  <si>
    <t>T523W686M016APE050</t>
  </si>
  <si>
    <t>T523W476M025APE050</t>
  </si>
  <si>
    <t>T523W686M025APE050</t>
  </si>
  <si>
    <t>T523W107K016APE050</t>
  </si>
  <si>
    <t>T523W157M016APE080</t>
  </si>
  <si>
    <t>A523W157M016AS9997</t>
  </si>
  <si>
    <t>T523W107M020APE080</t>
  </si>
  <si>
    <t>A523W107M020AS9997</t>
  </si>
  <si>
    <t>T523W476K035APE090</t>
  </si>
  <si>
    <t>T523W476M035APE090</t>
  </si>
  <si>
    <t>T523W107K020APE100</t>
  </si>
  <si>
    <t>T523W107M020APE100</t>
  </si>
  <si>
    <t>T523W336M025APE100</t>
  </si>
  <si>
    <t>A523W336M025AS</t>
  </si>
  <si>
    <t>T520V227M010ATE025NTYY</t>
  </si>
  <si>
    <t>A520V227M010ASMHSP</t>
  </si>
  <si>
    <t>T520V227M010AHE025</t>
  </si>
  <si>
    <t>T520V227M010ATE025</t>
  </si>
  <si>
    <t>T520V337M006AHE025</t>
  </si>
  <si>
    <t>T520V337M006ATE025</t>
  </si>
  <si>
    <t>T520V337M006ATE0252478</t>
  </si>
  <si>
    <t>T520V337M006ATE0254539</t>
  </si>
  <si>
    <t>T520V686M010ATE0258000</t>
  </si>
  <si>
    <t>A520V686M010ASE025</t>
  </si>
  <si>
    <t>T520V686M010ATE025</t>
  </si>
  <si>
    <t>T520V227M2R5ATE025</t>
  </si>
  <si>
    <t>T520V337M004ATE025</t>
  </si>
  <si>
    <t>A520V337M004ASMHSP</t>
  </si>
  <si>
    <t>T520V337M004ATE0257111</t>
  </si>
  <si>
    <t>T520V337M004ATE025NTXX</t>
  </si>
  <si>
    <t>T520V337M004AHE025</t>
  </si>
  <si>
    <t>T520V687M006ATE025</t>
  </si>
  <si>
    <t>A520V687M006AS</t>
  </si>
  <si>
    <t>T520V157M004ATE025</t>
  </si>
  <si>
    <t>T520V337M2R5ATE0254539</t>
  </si>
  <si>
    <t>A520V337M003ASMHSP</t>
  </si>
  <si>
    <t>T520V337M2R5ATE025</t>
  </si>
  <si>
    <t>T520V337M2R5AHE025</t>
  </si>
  <si>
    <t>T520V337M2R5ATE0257034</t>
  </si>
  <si>
    <t>T520V337M2R5ATE0252478</t>
  </si>
  <si>
    <t>T520V337M2R5ATE0257280</t>
  </si>
  <si>
    <t>T520V337M2R5ATE0258000</t>
  </si>
  <si>
    <t>A520V337K003AS</t>
  </si>
  <si>
    <t>T520D157M006AHE055</t>
  </si>
  <si>
    <t>T520D157M006ATE0552478</t>
  </si>
  <si>
    <t>T520D107M010ATE0550003</t>
  </si>
  <si>
    <t>T520D107M010ATE0554125</t>
  </si>
  <si>
    <t>T520D107M010ATE0557333</t>
  </si>
  <si>
    <t>T520D107M010ATE0557454</t>
  </si>
  <si>
    <t>T520D107M010ATE0557622</t>
  </si>
  <si>
    <t>T520D107M010ATE055</t>
  </si>
  <si>
    <t>T520D107M010AHE055</t>
  </si>
  <si>
    <t>T520D107M010ATE0557280</t>
  </si>
  <si>
    <t>T520D107M010ATE0554539</t>
  </si>
  <si>
    <t>T520D107M010ATE0554801</t>
  </si>
  <si>
    <t>T520D107M010ATE0557034</t>
  </si>
  <si>
    <t>T520D107M010ATE0557111</t>
  </si>
  <si>
    <t>T520D107M010ATE0558000</t>
  </si>
  <si>
    <t>T520D107M010ATE055NTXX</t>
  </si>
  <si>
    <t>T520D107M010ATE0552478</t>
  </si>
  <si>
    <t>T520D157M010ATE0554539</t>
  </si>
  <si>
    <t>T520D157M010ATE055NTXX</t>
  </si>
  <si>
    <t>T520D477M2R5ATE006NTXX</t>
  </si>
  <si>
    <t>A520V247M003ASE006</t>
  </si>
  <si>
    <t>T520D477M2R5AHE006</t>
  </si>
  <si>
    <t>T520D477M2R5ATE006</t>
  </si>
  <si>
    <t>T520D477M2R5ATE0067034</t>
  </si>
  <si>
    <t>T520D477M2R5ATE0067333</t>
  </si>
  <si>
    <t>T520D477M2R5ATE0068000</t>
  </si>
  <si>
    <t>T520D337M006AHE006</t>
  </si>
  <si>
    <t>A598V247M003ASALT1</t>
  </si>
  <si>
    <t>T520D477M2R5ATE007</t>
  </si>
  <si>
    <t>T520D157M004ATE007</t>
  </si>
  <si>
    <t>A520D157M006ASE007</t>
  </si>
  <si>
    <t>T520D108M2R5ATE007NTXX</t>
  </si>
  <si>
    <t>T520D108M2R5ATE007</t>
  </si>
  <si>
    <t>T520D157M006AHE007</t>
  </si>
  <si>
    <t>T520D337M2R5ATE007E006</t>
  </si>
  <si>
    <t>A520D337M003ASE006</t>
  </si>
  <si>
    <t>T520D337M2R5ATE0077034</t>
  </si>
  <si>
    <t>A520D337M003ASE009</t>
  </si>
  <si>
    <t>T520D337M2R5ATE0078000</t>
  </si>
  <si>
    <t>T520D337M2R5ATE007NTXX</t>
  </si>
  <si>
    <t>T520D337M2R5ATE007</t>
  </si>
  <si>
    <t>T520D337M2R5ATE0077622</t>
  </si>
  <si>
    <t>T520D107M006ATE007</t>
  </si>
  <si>
    <t>A520D107M010ASE007</t>
  </si>
  <si>
    <t>T520D227M004ATE007</t>
  </si>
  <si>
    <t>A520D227M004ASE007</t>
  </si>
  <si>
    <t>T520D227M004ATE012</t>
  </si>
  <si>
    <t>T520D477M004ATE012</t>
  </si>
  <si>
    <t>T520D477M006ATE025NTXX</t>
  </si>
  <si>
    <t>T520D477M006ATE0258000</t>
  </si>
  <si>
    <t>T520D477M006ATE025</t>
  </si>
  <si>
    <t>T520D477K006ATE025</t>
  </si>
  <si>
    <t>T520D477M006AHE025</t>
  </si>
  <si>
    <t>T520V337M003AHE025</t>
  </si>
  <si>
    <t>T520V337M003ATE025</t>
  </si>
  <si>
    <t>T520V337M2R5ATE045</t>
  </si>
  <si>
    <t>T520V476M016ATE0454539</t>
  </si>
  <si>
    <t>T520V476M016ATE045</t>
  </si>
  <si>
    <t>T520V476M016ATE0457622</t>
  </si>
  <si>
    <t>T520V476M016AHE045</t>
  </si>
  <si>
    <t>T520V476M016ATE0454577</t>
  </si>
  <si>
    <t>T520V476M016ATE0457034</t>
  </si>
  <si>
    <t>T520V336M016ATE045</t>
  </si>
  <si>
    <t>A520V336M016ASMHSP</t>
  </si>
  <si>
    <t>T520V336M016ATE0457650</t>
  </si>
  <si>
    <t>T520V336M016ATE0457111</t>
  </si>
  <si>
    <t>T520V336M016ATE0458000</t>
  </si>
  <si>
    <t>T520V337M006ATE045</t>
  </si>
  <si>
    <t>T520V337M006AHE045</t>
  </si>
  <si>
    <t>T520V337M006ATE0457028</t>
  </si>
  <si>
    <t>T520V686M010AHE045</t>
  </si>
  <si>
    <t>A520V686M010AS</t>
  </si>
  <si>
    <t>T520V686M010ATE045</t>
  </si>
  <si>
    <t>A520V686M010ASMHSP</t>
  </si>
  <si>
    <t>T520V686M010ATE0458000</t>
  </si>
  <si>
    <t>T520V337M2R5ATE0077280</t>
  </si>
  <si>
    <t>A520V337M003ASE007</t>
  </si>
  <si>
    <t>T520V337M2R5ATE0078000</t>
  </si>
  <si>
    <t>T520V337M2R5ATE007E006</t>
  </si>
  <si>
    <t>A520V337M004ASE007</t>
  </si>
  <si>
    <t>T520V337M2R5ATE007</t>
  </si>
  <si>
    <t>T520D157M006ATE025NTXX</t>
  </si>
  <si>
    <t>T520D157M006ATE025</t>
  </si>
  <si>
    <t>T520D157M006ATE0254539</t>
  </si>
  <si>
    <t>T520D157M006ATE0257333</t>
  </si>
  <si>
    <t>T520D227M006ATE025</t>
  </si>
  <si>
    <t>T520D477M004ATE0257034</t>
  </si>
  <si>
    <t>T520D477M004ATE0257333</t>
  </si>
  <si>
    <t>T520D477M004ATE0257622</t>
  </si>
  <si>
    <t>T520D477M004ATE0254539</t>
  </si>
  <si>
    <t>T520D477M004ATE025</t>
  </si>
  <si>
    <t>T520D337M006ATE0257034</t>
  </si>
  <si>
    <t>T520D337M006ATE0257652</t>
  </si>
  <si>
    <t>T520D337M006ATE0257650</t>
  </si>
  <si>
    <t>T520D337M006ATE025NTXX</t>
  </si>
  <si>
    <t>T520D337M006ATE0257111</t>
  </si>
  <si>
    <t>T520D337M006ATE0257608</t>
  </si>
  <si>
    <t>T520D477M004ATE0122478</t>
  </si>
  <si>
    <t>T520D477M004ATE0127034</t>
  </si>
  <si>
    <t>T520D477M004ATE0127622</t>
  </si>
  <si>
    <t>T520D477M004ATE0128000</t>
  </si>
  <si>
    <t>T520D477M004ATE012NTSM</t>
  </si>
  <si>
    <t>T520D477M004ATE0127627</t>
  </si>
  <si>
    <t>T520D477M004ATE012NTXX</t>
  </si>
  <si>
    <t>T520D477M004ATE0124539</t>
  </si>
  <si>
    <t>T520D477M004ATE0124801</t>
  </si>
  <si>
    <t>A520D477M004ASE010</t>
  </si>
  <si>
    <t>T520D477M004ATE0127280</t>
  </si>
  <si>
    <t>T520D337M004ATE012</t>
  </si>
  <si>
    <t>T520D337M004ATE0128000</t>
  </si>
  <si>
    <t>A520D337M004ASE009</t>
  </si>
  <si>
    <t>T520D477M004ATE0120003</t>
  </si>
  <si>
    <t>T520D477M004ATE0127333</t>
  </si>
  <si>
    <t>T520D687M004ATE0124539</t>
  </si>
  <si>
    <t>A520D687M004ASE012</t>
  </si>
  <si>
    <t>T520D687M004ATE012NTXX</t>
  </si>
  <si>
    <t>T520D687M004ATE0127280</t>
  </si>
  <si>
    <t>T520D687M004ATE012</t>
  </si>
  <si>
    <t>T520D687M004ATE0122478</t>
  </si>
  <si>
    <t>T520D337M006ATE012</t>
  </si>
  <si>
    <t>T520D227M010ATE0408000</t>
  </si>
  <si>
    <t>T520D157M006ATE009E007</t>
  </si>
  <si>
    <t>A520V157M006ASE009</t>
  </si>
  <si>
    <t>T520D227M006ATE009E006</t>
  </si>
  <si>
    <t>T520D227M006AHE009E007</t>
  </si>
  <si>
    <t>T520D227M006AHE009</t>
  </si>
  <si>
    <t>T520D227M006ATE009</t>
  </si>
  <si>
    <t>T520D227M006ATE0097622</t>
  </si>
  <si>
    <t>T520D337M004ATE009E006</t>
  </si>
  <si>
    <t>T520D337M004ATE0098000</t>
  </si>
  <si>
    <t>T520V477M2R5ATE0077034</t>
  </si>
  <si>
    <t>A520V477M2R5ASE007</t>
  </si>
  <si>
    <t>T520V477M2R5ATE007NTYY</t>
  </si>
  <si>
    <t>T520V157M006ATE007</t>
  </si>
  <si>
    <t>A520V157M006ASE007</t>
  </si>
  <si>
    <t>T520V157M006AHE007</t>
  </si>
  <si>
    <t>T520V227M2R5ATE0077608</t>
  </si>
  <si>
    <t>A520V227M004ASE007</t>
  </si>
  <si>
    <t>T520V107M006ATE0078000</t>
  </si>
  <si>
    <t>A520V107M010ASE009</t>
  </si>
  <si>
    <t>T520V227M004ATE007</t>
  </si>
  <si>
    <t>T520V227M006ATE0078000</t>
  </si>
  <si>
    <t>A520V227M006ASE009</t>
  </si>
  <si>
    <t>T520V477M2R5ATE007</t>
  </si>
  <si>
    <t>A520V477M2R5ASE009</t>
  </si>
  <si>
    <t>T520V477M2R5ATE0074539</t>
  </si>
  <si>
    <t>T520V477M2R5ATE007NTXX</t>
  </si>
  <si>
    <t>T520V227M004ATE0097034</t>
  </si>
  <si>
    <t>A520V227M004ASPGLR</t>
  </si>
  <si>
    <t>T520V227M004ATE009</t>
  </si>
  <si>
    <t>A520V227M004ASE009</t>
  </si>
  <si>
    <t>T520V227M004ATE009NTYY</t>
  </si>
  <si>
    <t>T520V227M004ATE0098000</t>
  </si>
  <si>
    <t>T520V227M006AHE009E007</t>
  </si>
  <si>
    <t>T520V227M006ATE009E007</t>
  </si>
  <si>
    <t>T520V686M010ATE0457034</t>
  </si>
  <si>
    <t>T520V686M010ATE045NTYY</t>
  </si>
  <si>
    <t>T520V686M010ATE045NTXX</t>
  </si>
  <si>
    <t>T520V227M010AHE045</t>
  </si>
  <si>
    <t>T520V227M010ATE045</t>
  </si>
  <si>
    <t>T520V227M010ATE0458000</t>
  </si>
  <si>
    <t>A520V227M010ASE045</t>
  </si>
  <si>
    <t>T520V227M2R5ATE045</t>
  </si>
  <si>
    <t>T520V227M004ATE045</t>
  </si>
  <si>
    <t>T520V227M004AHE045</t>
  </si>
  <si>
    <t>T520V227M004ATE0457622</t>
  </si>
  <si>
    <t>T520V227M004ATE0458000</t>
  </si>
  <si>
    <t>T520V227M004ATE0454539</t>
  </si>
  <si>
    <t>T520V107M006ATE045</t>
  </si>
  <si>
    <t>T520V107M006ATE0458000</t>
  </si>
  <si>
    <t>A520V107M006ASE045</t>
  </si>
  <si>
    <t>T520V107M006ATE045Z160</t>
  </si>
  <si>
    <t>T520V226M020ATE045</t>
  </si>
  <si>
    <t>A521V226M020ASMHSP</t>
  </si>
  <si>
    <t>T520V226M020ATE0458000</t>
  </si>
  <si>
    <t>A520V226M020ASE045</t>
  </si>
  <si>
    <t>T520V107M010ATE045</t>
  </si>
  <si>
    <t>T520V107M010ATE0452478</t>
  </si>
  <si>
    <t>T520V107M010ATE0457111</t>
  </si>
  <si>
    <t>T520V227M006AHE009</t>
  </si>
  <si>
    <t>T520V227M006ATE009</t>
  </si>
  <si>
    <t>T520V107M006ATE009E007</t>
  </si>
  <si>
    <t>T520V107M006AHE009</t>
  </si>
  <si>
    <t>T520V227M2R5AHE009</t>
  </si>
  <si>
    <t>T520V227M2R5ATE009</t>
  </si>
  <si>
    <t>T520V227M2R5ATE009E007</t>
  </si>
  <si>
    <t>T520V227M2R5ATE0097034</t>
  </si>
  <si>
    <t>T520V337M003ATE0092478</t>
  </si>
  <si>
    <t>T520V337M003ATE0097650</t>
  </si>
  <si>
    <t>T520V337M003AHE009</t>
  </si>
  <si>
    <t>T520V337M003ATE009</t>
  </si>
  <si>
    <t>T520V337M003ATE0098000</t>
  </si>
  <si>
    <t>A520V337M003ASE009</t>
  </si>
  <si>
    <t>T520V157M006ATE0098000</t>
  </si>
  <si>
    <t>T520V157M006ATE009E006</t>
  </si>
  <si>
    <t>T520V477M2R5ATE009NTYY</t>
  </si>
  <si>
    <t>T520V477M2R5ATE0098000</t>
  </si>
  <si>
    <t>T520V477M2R5ATE009NTXX</t>
  </si>
  <si>
    <t>T520V477M2R5ATE0097622</t>
  </si>
  <si>
    <t>T520V477M2R5ATE0097280</t>
  </si>
  <si>
    <t>T520V477M2R5ATE009E007</t>
  </si>
  <si>
    <t>T520V477M2R5AHE009E007</t>
  </si>
  <si>
    <t>T520V107M010ATE0458000</t>
  </si>
  <si>
    <t>T520V107M010ATE0457034</t>
  </si>
  <si>
    <t>T520V107M010ATE0457333</t>
  </si>
  <si>
    <t>T520V107M010ATE0457028</t>
  </si>
  <si>
    <t>T520V107M010ATE0457280</t>
  </si>
  <si>
    <t>T520V107M010ATE045NTYY</t>
  </si>
  <si>
    <t>T520V107M010ATE045NTXX</t>
  </si>
  <si>
    <t>T520V157M006ATE045NTXX</t>
  </si>
  <si>
    <t>T523W167M018APE100</t>
  </si>
  <si>
    <t>A523W167M018AS9997</t>
  </si>
  <si>
    <t>T523W167M018APE1007654</t>
  </si>
  <si>
    <t>T523W686M020APE100</t>
  </si>
  <si>
    <t>A523W686M020AS</t>
  </si>
  <si>
    <t>T523W686K020APE100</t>
  </si>
  <si>
    <t>T523W686M025APE100</t>
  </si>
  <si>
    <t>T523W107K016APE100</t>
  </si>
  <si>
    <t>T523W107M016APE100</t>
  </si>
  <si>
    <t>T523W227M016APE100</t>
  </si>
  <si>
    <t>A523W227M016AS9998</t>
  </si>
  <si>
    <t>T525Y337M010ATE025</t>
  </si>
  <si>
    <t>A520Y337M010ASMHSP</t>
  </si>
  <si>
    <t>T525Y477M006ATE035</t>
  </si>
  <si>
    <t>A520Y477M006ASMHSP</t>
  </si>
  <si>
    <t>T525Y337M010AHE035</t>
  </si>
  <si>
    <t>T525Y337M010ATE035</t>
  </si>
  <si>
    <t>T525Y337M010ATE0358000</t>
  </si>
  <si>
    <t>A525Y337M010ASE035</t>
  </si>
  <si>
    <t>T525Y337M010ATE0357280</t>
  </si>
  <si>
    <t>T528B277M2R5APE006</t>
  </si>
  <si>
    <t>A528B906M2R5AS</t>
  </si>
  <si>
    <t>T528B277M2R5APE0067652</t>
  </si>
  <si>
    <t>T528B277M002APE006</t>
  </si>
  <si>
    <t>A528B906M002ASE006</t>
  </si>
  <si>
    <t>T528B277M002APE0067034</t>
  </si>
  <si>
    <t>T528B277M002APE0067652</t>
  </si>
  <si>
    <t>T528B227M2R5APE009</t>
  </si>
  <si>
    <t>T528B277M002APE0097034</t>
  </si>
  <si>
    <t>T528B277M002APE009</t>
  </si>
  <si>
    <t>T528B337M2R5APE009</t>
  </si>
  <si>
    <t>T528B277M2R5APE009</t>
  </si>
  <si>
    <t>T528B277M2R5APE0097652</t>
  </si>
  <si>
    <t>T528T157M006ATE035</t>
  </si>
  <si>
    <t>A528K157M006ASE100</t>
  </si>
  <si>
    <t>T528T127M2R5APE0097652</t>
  </si>
  <si>
    <t>A528T606M2R5AS9997</t>
  </si>
  <si>
    <t>T528T227M2R5APE0097652</t>
  </si>
  <si>
    <t>A528T117M2R5AS9997</t>
  </si>
  <si>
    <t>T530X157M016AT40478000</t>
  </si>
  <si>
    <t>A530V476M016ASE015</t>
  </si>
  <si>
    <t>T530X108M2R5ATE004</t>
  </si>
  <si>
    <t>A530V337M003ASE004</t>
  </si>
  <si>
    <t>T530X108M2R5ATE0047034</t>
  </si>
  <si>
    <t>T530X477M006ATE0048000</t>
  </si>
  <si>
    <t>A530V157M006ASE004</t>
  </si>
  <si>
    <t>T530X477M006AHE0042478</t>
  </si>
  <si>
    <t>T530X477M006ATE0042478</t>
  </si>
  <si>
    <t>T530X477M006AHE004</t>
  </si>
  <si>
    <t>T530X477M006ATE004</t>
  </si>
  <si>
    <t>T530X337M010AHE0042678</t>
  </si>
  <si>
    <t>A530V117M010ASE004</t>
  </si>
  <si>
    <t>T530X337M010AHE0048000</t>
  </si>
  <si>
    <t>T530X337M010ATE0048000</t>
  </si>
  <si>
    <t>T530X337M010ATE004</t>
  </si>
  <si>
    <t>T530X337M010AHE004</t>
  </si>
  <si>
    <t>T530X337M010ATE0042478</t>
  </si>
  <si>
    <t>T530X337M010AHE0047824</t>
  </si>
  <si>
    <t>T530X337M006ATE010</t>
  </si>
  <si>
    <t>A530V107M010AS</t>
  </si>
  <si>
    <t>T530X337M010ATE0107622</t>
  </si>
  <si>
    <t>A530V157M010ASE010</t>
  </si>
  <si>
    <t>T530X337M010AHE0102678</t>
  </si>
  <si>
    <t>T530X337M010ATE0102678</t>
  </si>
  <si>
    <t>T530X337M010ATE0108000</t>
  </si>
  <si>
    <t>T530X337M010ATE0102478</t>
  </si>
  <si>
    <t>T530X337M010AHE010</t>
  </si>
  <si>
    <t>T530X337M010ATE010</t>
  </si>
  <si>
    <t>T530X337M010ATE0107824</t>
  </si>
  <si>
    <t>T530X337M010AHE0107824</t>
  </si>
  <si>
    <t>T530X337M010AHE0102478</t>
  </si>
  <si>
    <t>T530X337M010AHE0107505</t>
  </si>
  <si>
    <t>T530X337M010AHE0107919</t>
  </si>
  <si>
    <t>T530X337M010AHE0108395</t>
  </si>
  <si>
    <t>T530X337M010ATE0108395</t>
  </si>
  <si>
    <t>T530X687M006AHE0102478</t>
  </si>
  <si>
    <t>A530V227M006ASE010</t>
  </si>
  <si>
    <t>T530X687M006ATE0107622</t>
  </si>
  <si>
    <t>T530X687M006AHE010</t>
  </si>
  <si>
    <t>T530X687M006ATE010</t>
  </si>
  <si>
    <t>T530X687M004AHE0107824</t>
  </si>
  <si>
    <t>A530V337M004ASE010</t>
  </si>
  <si>
    <t>T530X477M006ATE010</t>
  </si>
  <si>
    <t>A530V227K006ASE010</t>
  </si>
  <si>
    <t>T530X477M006AHE010</t>
  </si>
  <si>
    <t>T530X477M006AHE0102478</t>
  </si>
  <si>
    <t>T530X477M006ATE0102478</t>
  </si>
  <si>
    <t>T530X477M006AHE0102678</t>
  </si>
  <si>
    <t>T530X477M006ATE0107280</t>
  </si>
  <si>
    <t>T530X477M006AHE0107824</t>
  </si>
  <si>
    <t>T530X477M006ATE0108000</t>
  </si>
  <si>
    <t>T530X477M006AHE0108000</t>
  </si>
  <si>
    <t>T530X477M006ATE0107622</t>
  </si>
  <si>
    <t>T530X687M004AHE006</t>
  </si>
  <si>
    <t>A530V227M004ASE006</t>
  </si>
  <si>
    <t>T530X687M004AHE0067824</t>
  </si>
  <si>
    <t>T530X687M004AHE0062678</t>
  </si>
  <si>
    <t>T530X687M004AHE0062478</t>
  </si>
  <si>
    <t>T530X687M004ATE0062478</t>
  </si>
  <si>
    <t>A530V227M004ASE004</t>
  </si>
  <si>
    <t>T530X477M006ATE0062678</t>
  </si>
  <si>
    <t>T530X687M004AHE004</t>
  </si>
  <si>
    <t>T530X687M004ATE004</t>
  </si>
  <si>
    <t>T530X108M2R5ATE0048000</t>
  </si>
  <si>
    <t>T530X108M2R5AHE004</t>
  </si>
  <si>
    <t>T530X477M006AHE0067505</t>
  </si>
  <si>
    <t>A530V157M006ASE006</t>
  </si>
  <si>
    <t>T530X158M2R5ATE006</t>
  </si>
  <si>
    <t>A530V477M003ASE006</t>
  </si>
  <si>
    <t>T530X477M006ATE0062478</t>
  </si>
  <si>
    <t>T530X477M006AHE0062478</t>
  </si>
  <si>
    <t>T530X477M006AHE0067824</t>
  </si>
  <si>
    <t>T530X477M006ATE0067824</t>
  </si>
  <si>
    <t>T530X477M006AHE006</t>
  </si>
  <si>
    <t>T530X477M006AHE0062678</t>
  </si>
  <si>
    <t>T530X108M004ATE0067622</t>
  </si>
  <si>
    <t>A530V477M004ASE010</t>
  </si>
  <si>
    <t>T530X108M004AHE006</t>
  </si>
  <si>
    <t>T530X108M004ATE006</t>
  </si>
  <si>
    <t>T530X108M004ATE0067280</t>
  </si>
  <si>
    <t>A530V337M004ASE006</t>
  </si>
  <si>
    <t>T530X108M004ATE0068000</t>
  </si>
  <si>
    <t>T520D337M004ATE0097622</t>
  </si>
  <si>
    <t>T520D337M2R5ATE009</t>
  </si>
  <si>
    <t>T520D337M2R5ATE009E007</t>
  </si>
  <si>
    <t>T520D477M2R5ATE009</t>
  </si>
  <si>
    <t>A520D477M003ASE009</t>
  </si>
  <si>
    <t>T520D477M2R5AHE009</t>
  </si>
  <si>
    <t>T520D477M2R5ATE009E007</t>
  </si>
  <si>
    <t>T520D477M2R5ATE009E006</t>
  </si>
  <si>
    <t>T520D477M2R5AHE009E006</t>
  </si>
  <si>
    <t>T520D157M008ATE055</t>
  </si>
  <si>
    <t>T520D157M006ATE0557034</t>
  </si>
  <si>
    <t>T520D157M006ATE0557650</t>
  </si>
  <si>
    <t>T520D157M006ATE0557280</t>
  </si>
  <si>
    <t>T520D157M006ATE0557622</t>
  </si>
  <si>
    <t>T520D157M006ATE055NTXX</t>
  </si>
  <si>
    <t>T520D227M010ATE0257111</t>
  </si>
  <si>
    <t>T520D227M010ATE025NTXX</t>
  </si>
  <si>
    <t>T520D227M010ATE0254539</t>
  </si>
  <si>
    <t>T520D227M010ATE0254125</t>
  </si>
  <si>
    <t>T520D227M010ATE0258000</t>
  </si>
  <si>
    <t>T520D227M010ATE0257034</t>
  </si>
  <si>
    <t>T520D227M010ATE0257280</t>
  </si>
  <si>
    <t>T520D227M010AHE025</t>
  </si>
  <si>
    <t>T520D227M010ATE025</t>
  </si>
  <si>
    <t>T530X337M010AHE006</t>
  </si>
  <si>
    <t>A530V117M010ASE006</t>
  </si>
  <si>
    <t>T530X337M010ATE006</t>
  </si>
  <si>
    <t>T530X337M010ATE0062478</t>
  </si>
  <si>
    <t>T530X687M2R5AHE006</t>
  </si>
  <si>
    <t>T530X687M2R5ATE006</t>
  </si>
  <si>
    <t>T530X687M006ATE0182478</t>
  </si>
  <si>
    <t>A530V227M006ASE018</t>
  </si>
  <si>
    <t>T530X687M006ATE0187034</t>
  </si>
  <si>
    <t>T530X687M006AHE018</t>
  </si>
  <si>
    <t>T530X687M006ATE018</t>
  </si>
  <si>
    <t>T530X687M006ATE0187652</t>
  </si>
  <si>
    <t>T530X157M016AT4047</t>
  </si>
  <si>
    <t>A530V756M016ASMHSP</t>
  </si>
  <si>
    <t>T530X108M003AT4801</t>
  </si>
  <si>
    <t>A530V477M003ASE010</t>
  </si>
  <si>
    <t>T530X108M2R5ATE0052478</t>
  </si>
  <si>
    <t>T530X687M004AHE005</t>
  </si>
  <si>
    <t>T530X158M2R5ATE0057622</t>
  </si>
  <si>
    <t>A530V477M2R5ASE005</t>
  </si>
  <si>
    <t>T530X158M2R5ATE0052478</t>
  </si>
  <si>
    <t>T530X158M2R5AHE005</t>
  </si>
  <si>
    <t>T530X158M2R5ATE005</t>
  </si>
  <si>
    <t>T530X158M2R5ATE0058000</t>
  </si>
  <si>
    <t>T530X477M006AHE005</t>
  </si>
  <si>
    <t>T530X337M010ATE005</t>
  </si>
  <si>
    <t>T530X337M010AHE005</t>
  </si>
  <si>
    <t>A530V117M010ASE005</t>
  </si>
  <si>
    <t>T530X337M010AHE0052678</t>
  </si>
  <si>
    <t>T530X158M003ATE0088000</t>
  </si>
  <si>
    <t>A530V477M003AS</t>
  </si>
  <si>
    <t>T530X158M003AHE008</t>
  </si>
  <si>
    <t>T530X158M003ATE008</t>
  </si>
  <si>
    <t>T530X158M003ATE0087280</t>
  </si>
  <si>
    <t>T530X158M003ATE0082478</t>
  </si>
  <si>
    <t>T530X477M004ATE010</t>
  </si>
  <si>
    <t>T530X108M003ATE010X622</t>
  </si>
  <si>
    <t>T530X108M003ATE0107034</t>
  </si>
  <si>
    <t>T530X108M003ATE0107622</t>
  </si>
  <si>
    <t>T530X108M003ATE0107280</t>
  </si>
  <si>
    <t>T530X108M003ATE0108000</t>
  </si>
  <si>
    <t>T530X108M003AHE0108000</t>
  </si>
  <si>
    <t>T530X108M003AHE010</t>
  </si>
  <si>
    <t>T530X108M003ATE010</t>
  </si>
  <si>
    <t>T530X108M003ATE0104801</t>
  </si>
  <si>
    <t>T530X687M004AHE0102478</t>
  </si>
  <si>
    <t>T530X687M004AHE010</t>
  </si>
  <si>
    <t>T530X687M004ATE010</t>
  </si>
  <si>
    <t>T530X687M004ATE0107622</t>
  </si>
  <si>
    <t>T530X687M004AHE0102678</t>
  </si>
  <si>
    <t>T530X477M010ATE020</t>
  </si>
  <si>
    <t>A530V247M010AS</t>
  </si>
  <si>
    <t>T530X157M016ATE0257111</t>
  </si>
  <si>
    <t>T530X157M016ATE0252478</t>
  </si>
  <si>
    <t>T530X157M016ATE0258000</t>
  </si>
  <si>
    <t>A530V476M016ASE025</t>
  </si>
  <si>
    <t>T520D227M010ATE0252478</t>
  </si>
  <si>
    <t>T520D227M010ATE0257608</t>
  </si>
  <si>
    <t>T520D227M010ATE025NTYY</t>
  </si>
  <si>
    <t>T520D227M010ATE0257028</t>
  </si>
  <si>
    <t>T520D227M010ATE0257333</t>
  </si>
  <si>
    <t>T520D227M010ATE0257622</t>
  </si>
  <si>
    <t>T520D157M010ATE0257034</t>
  </si>
  <si>
    <t>T520D157M010ATE0254047</t>
  </si>
  <si>
    <t>T520D157M010AHE025</t>
  </si>
  <si>
    <t>T520D157M010ATE025</t>
  </si>
  <si>
    <t>T520D477M006ATE0257280</t>
  </si>
  <si>
    <t>T520D477M006ATE0257034</t>
  </si>
  <si>
    <t>T520D157M010AT4047</t>
  </si>
  <si>
    <t>T520D337M006AT4047</t>
  </si>
  <si>
    <t>A520D337M006ASE009</t>
  </si>
  <si>
    <t>T520D337M006ATE0097280</t>
  </si>
  <si>
    <t>T520D337M006ATE0097652</t>
  </si>
  <si>
    <t>T520D337M006ATE0097034</t>
  </si>
  <si>
    <t>T520D337M006ATE0097650</t>
  </si>
  <si>
    <t>T520D337M006ATE009NTXX</t>
  </si>
  <si>
    <t>T520D337M006AHE009</t>
  </si>
  <si>
    <t>T520D337M006ATE009</t>
  </si>
  <si>
    <t>T520D337M004ATE0097650</t>
  </si>
  <si>
    <t>T520D337M004ATE009E007</t>
  </si>
  <si>
    <t>T520D337M004AHE009</t>
  </si>
  <si>
    <t>T520D337M004ATE009</t>
  </si>
  <si>
    <t>T520D227M2R5ATE009</t>
  </si>
  <si>
    <t>T520D227M2R5ATE009E007</t>
  </si>
  <si>
    <t>T520D108M2R5ATE009E007</t>
  </si>
  <si>
    <t>T520D108M2R5ATE009</t>
  </si>
  <si>
    <t>T520D157M006ATE009</t>
  </si>
  <si>
    <t>T520Y687M006ATE018</t>
  </si>
  <si>
    <t>A520Y687M006ASMHSP</t>
  </si>
  <si>
    <t>T520Y687M006ATE0187280</t>
  </si>
  <si>
    <t>T520Y227M010ATE018</t>
  </si>
  <si>
    <t>A520Y227M010ASMHSB</t>
  </si>
  <si>
    <t>T520Y477M006ATE0187622</t>
  </si>
  <si>
    <t>T520Y477M006ATE018</t>
  </si>
  <si>
    <t>A520Y477M006ASMHSB</t>
  </si>
  <si>
    <t>T520Y157M010AHE018</t>
  </si>
  <si>
    <t>A520Y157M010ASMHSB</t>
  </si>
  <si>
    <t>T520Y108M2R5AHE015</t>
  </si>
  <si>
    <t>T520Y158M2R5ATE015NTSM</t>
  </si>
  <si>
    <t>A520Y158M003AS</t>
  </si>
  <si>
    <t>T520Y158M2R5ATE015</t>
  </si>
  <si>
    <t>T520Y158M2R5ATE0157333</t>
  </si>
  <si>
    <t>T520Y337M010ATE0157650</t>
  </si>
  <si>
    <t>T520Y337M010ATE0158395</t>
  </si>
  <si>
    <t>T520Y337M010ATE015</t>
  </si>
  <si>
    <t>T520Y337M010AHE015</t>
  </si>
  <si>
    <t>T530X157M016ATE025</t>
  </si>
  <si>
    <t>T530X157M016AHE025</t>
  </si>
  <si>
    <t>T530X157M016AHE015</t>
  </si>
  <si>
    <t>T530X157M016ATE015</t>
  </si>
  <si>
    <t>T530X157M016ATE0157280</t>
  </si>
  <si>
    <t>T530X157M016ATE0157622</t>
  </si>
  <si>
    <t>T530X157M016ATE0158000</t>
  </si>
  <si>
    <t>T530X157M016ATE0157034</t>
  </si>
  <si>
    <t>T530X157M016ATE0152478</t>
  </si>
  <si>
    <t>T530X157M016AHE0157505</t>
  </si>
  <si>
    <t>T530X157M016ATE0157652</t>
  </si>
  <si>
    <t>T530X157M016AHE0157824</t>
  </si>
  <si>
    <t>T530X158M2R5ATE015</t>
  </si>
  <si>
    <t>T530X157M016ATE0402478</t>
  </si>
  <si>
    <t>T530X157M016AHE040</t>
  </si>
  <si>
    <t>T530X157M016ATE0408000</t>
  </si>
  <si>
    <t>T548Q476M016APE050</t>
  </si>
  <si>
    <t>T548Q476M016ATE050</t>
  </si>
  <si>
    <t>T548Q686M016APE050</t>
  </si>
  <si>
    <t>T548Q686M016ATE050</t>
  </si>
  <si>
    <t>T520Y337M010ATE0158000</t>
  </si>
  <si>
    <t>A520Y337M010ASE015</t>
  </si>
  <si>
    <t>T520Y687M004ATE015</t>
  </si>
  <si>
    <t>A520Y687M004ASMHSB</t>
  </si>
  <si>
    <t>T520Y337M006AHE015</t>
  </si>
  <si>
    <t>T520Y337M006ATE015</t>
  </si>
  <si>
    <t>T520Y477M006ATE0157280</t>
  </si>
  <si>
    <t>T520Y477M006AHE015</t>
  </si>
  <si>
    <t>T520Y477M006ATE015</t>
  </si>
  <si>
    <t>T520Y477M006ATE0157111</t>
  </si>
  <si>
    <t>T520Y337M006ATE0402478</t>
  </si>
  <si>
    <t>T520Y337M006ATE0407034</t>
  </si>
  <si>
    <t>T520Y337M006ATE0407280</t>
  </si>
  <si>
    <t>T520Y477M006ATE010R152</t>
  </si>
  <si>
    <t>A520Y477M006ASPGLR</t>
  </si>
  <si>
    <t>T520Y157M010ATE015</t>
  </si>
  <si>
    <t>T520Y687M2R5ATE015</t>
  </si>
  <si>
    <t>T520Y108M2R5ATE015</t>
  </si>
  <si>
    <t>T520Y108M2R5AT4047</t>
  </si>
  <si>
    <t>T520Y477M006ATE0107622</t>
  </si>
  <si>
    <t>A520V227M006ASMHSM</t>
  </si>
  <si>
    <t>T520Y477M006AHE010</t>
  </si>
  <si>
    <t>T520Y477M006ATE010</t>
  </si>
  <si>
    <t>T520V157M006ATE0457333</t>
  </si>
  <si>
    <t>T520V157M006ATE045NTYY</t>
  </si>
  <si>
    <t>T520V157M006ATE045</t>
  </si>
  <si>
    <t>T520V157M006ATE0454539</t>
  </si>
  <si>
    <t>T520V157M006ATE0457280</t>
  </si>
  <si>
    <t>T520V686M010ATE0602478</t>
  </si>
  <si>
    <t>T520V686M010ATE0604539</t>
  </si>
  <si>
    <t>T520V686M010ATE060</t>
  </si>
  <si>
    <t>T520V686M010AHE060</t>
  </si>
  <si>
    <t>T520V336M016AHE060</t>
  </si>
  <si>
    <t>T520V336M016ATE060</t>
  </si>
  <si>
    <t>T520V336M016ATE0607622</t>
  </si>
  <si>
    <t>T520V336M016ATE0607111</t>
  </si>
  <si>
    <t>T520V477M2R5ATE0097034</t>
  </si>
  <si>
    <t>T520V477M2R5ATE0094801</t>
  </si>
  <si>
    <t>T520V477M2R5ATE009E006</t>
  </si>
  <si>
    <t>T520V477M2R5AHE009</t>
  </si>
  <si>
    <t>T520V477M2R5ATE009</t>
  </si>
  <si>
    <t>T520V477M2R5ATE0094539</t>
  </si>
  <si>
    <t>T520V107M006ATE0098000</t>
  </si>
  <si>
    <t>T520V107M006AHE009E007</t>
  </si>
  <si>
    <t>T520V227M2R5ATE0098000</t>
  </si>
  <si>
    <t>T520V337M004AHE009</t>
  </si>
  <si>
    <t>A520V337M004ASE009</t>
  </si>
  <si>
    <t>T520Y477M006ATE0107034</t>
  </si>
  <si>
    <t>T520Y477M006ATE0107280</t>
  </si>
  <si>
    <t>T520Y477M006ATE010NTXX</t>
  </si>
  <si>
    <t>T520Y108M2R5AHE010</t>
  </si>
  <si>
    <t>T520Y108M2R5ATE010</t>
  </si>
  <si>
    <t>T520Y108M2R5ATE0107028</t>
  </si>
  <si>
    <t>T520Y108M2R5ATE0107622</t>
  </si>
  <si>
    <t>T520Y337M006ATE010</t>
  </si>
  <si>
    <t>T520Y687M004AHE010</t>
  </si>
  <si>
    <t>A520Y687M004ASPGLR</t>
  </si>
  <si>
    <t>T520Y687M004ATE010</t>
  </si>
  <si>
    <t>T520Y687M004ATE0107622</t>
  </si>
  <si>
    <t>T520Y687M004ATE0108000</t>
  </si>
  <si>
    <t>A520Y687M004ASE010</t>
  </si>
  <si>
    <t>T520Y337M010ATE0358000</t>
  </si>
  <si>
    <t>T520Y337M010ATE0357280</t>
  </si>
  <si>
    <t>T520Y337M006ATE040</t>
  </si>
  <si>
    <t>T520Y227M010ATE0407034</t>
  </si>
  <si>
    <t>A520Y227M010ASMHSP</t>
  </si>
  <si>
    <t>T520Y227M010ATE0407622</t>
  </si>
  <si>
    <t>T520Y227M010ATE040</t>
  </si>
  <si>
    <t>T520Y227M010ATE0407280</t>
  </si>
  <si>
    <t>T520Y227M010AHE040</t>
  </si>
  <si>
    <t>T520Y337M010AT4108</t>
  </si>
  <si>
    <t>A520Y337M010ASE035</t>
  </si>
  <si>
    <t>T520Y157M010ATE018</t>
  </si>
  <si>
    <t>T520Y108M2R5ATE006</t>
  </si>
  <si>
    <t>T520Y337M006ATE0257280</t>
  </si>
  <si>
    <t>T520Y337M006ATE025</t>
  </si>
  <si>
    <t>T520Y108M2R5ATE025</t>
  </si>
  <si>
    <t>A520Y108M003ASE025</t>
  </si>
  <si>
    <t>T520Y108M2R5AHE025</t>
  </si>
  <si>
    <t>T520Y477M010ATE025</t>
  </si>
  <si>
    <t>A520Y477M010AS9997</t>
  </si>
  <si>
    <t>T520Y157M010AHE025</t>
  </si>
  <si>
    <t>A520Y157M010ASMHSP</t>
  </si>
  <si>
    <t>T520Y157M010ATE025</t>
  </si>
  <si>
    <t>T520Y477M006ATE0257280</t>
  </si>
  <si>
    <t>T520Y477M006ATE025</t>
  </si>
  <si>
    <t>T520Y477M006ATE0258000</t>
  </si>
  <si>
    <t>T520Y687M2R5ATE025</t>
  </si>
  <si>
    <t>A520Y687M004ASMHSP</t>
  </si>
  <si>
    <t>T520Y337M010ATE025</t>
  </si>
  <si>
    <t>T520Y687M004ATE025</t>
  </si>
  <si>
    <t>T520Y687M006ATE025</t>
  </si>
  <si>
    <t>T520Y337M010ATE0357652</t>
  </si>
  <si>
    <t>T520V337M004ATE009</t>
  </si>
  <si>
    <t>T520V337M004ATE0098000</t>
  </si>
  <si>
    <t>T520V337M004ATE0097650</t>
  </si>
  <si>
    <t>A520V337M004ASPGLR</t>
  </si>
  <si>
    <t>T520V337M004ATE0097034</t>
  </si>
  <si>
    <t>T520V337M004ATE0097280</t>
  </si>
  <si>
    <t>T520V337M004ATE0097652</t>
  </si>
  <si>
    <t>T520V337M004AHE009E007</t>
  </si>
  <si>
    <t>T520V337M004ATE009E007</t>
  </si>
  <si>
    <t>T520V157M004ATE009E007</t>
  </si>
  <si>
    <t>T520V157M004ATE0098000</t>
  </si>
  <si>
    <t>T520V337M2R5ATE009NTXX</t>
  </si>
  <si>
    <t>A520V337M003ASPGLR</t>
  </si>
  <si>
    <t>T520V337M2R5ATE0097608</t>
  </si>
  <si>
    <t>T520V337M2R5ATE0097650</t>
  </si>
  <si>
    <t>T520V337M2R5ATE009NTYY</t>
  </si>
  <si>
    <t>T520V337M2R5AHE009</t>
  </si>
  <si>
    <t>T520V337M2R5ATE009</t>
  </si>
  <si>
    <t>T520V337M2R5ATE0098000</t>
  </si>
  <si>
    <t>T520V337M2R5ATE009E007</t>
  </si>
  <si>
    <t>T520V337M2R5ATE0097028</t>
  </si>
  <si>
    <t>T520V337M2R5ATE0097034</t>
  </si>
  <si>
    <t>T520V337M2R5ATE0097280</t>
  </si>
  <si>
    <t>T520V337M2R5ATE009E006</t>
  </si>
  <si>
    <t>T520V337M2R5ATE0092478</t>
  </si>
  <si>
    <t>T520Y337M010ATE035</t>
  </si>
  <si>
    <t>T520Y337M010AHE035</t>
  </si>
  <si>
    <t>T520Y477M006ATE035X622</t>
  </si>
  <si>
    <t>T520Y477M006ATE0357622</t>
  </si>
  <si>
    <t>T520Y477M006ATE035</t>
  </si>
  <si>
    <t>T520Y477M006AHE035</t>
  </si>
  <si>
    <t>T520Y477M006ATE0358000</t>
  </si>
  <si>
    <t>T520Y477M006ATE0357280</t>
  </si>
  <si>
    <t>T521W476K020AT4277</t>
  </si>
  <si>
    <t>A521W476K020AS4277</t>
  </si>
  <si>
    <t>T521W476M020AHE040</t>
  </si>
  <si>
    <t>A521W476M020ASE045</t>
  </si>
  <si>
    <t>T521W476M020ATE040</t>
  </si>
  <si>
    <t>T521W156M035ATE040</t>
  </si>
  <si>
    <t>A521W156M035AS9997</t>
  </si>
  <si>
    <t>T521W226K020ATE040</t>
  </si>
  <si>
    <t>A521W226K020AS</t>
  </si>
  <si>
    <t>T521W226M020ATE040</t>
  </si>
  <si>
    <t>T521W476M016ATE040</t>
  </si>
  <si>
    <t>T521W226M025ATE040</t>
  </si>
  <si>
    <t>A521W226M025AS</t>
  </si>
  <si>
    <t>T521W226M025ATE070</t>
  </si>
  <si>
    <t>T521W226K020ATE070</t>
  </si>
  <si>
    <t>T521W226M020ATE070</t>
  </si>
  <si>
    <t>T521W476M016ATE045</t>
  </si>
  <si>
    <t>T521W476M016ATE0457652</t>
  </si>
  <si>
    <t>T520V337M2R5ATE0094539</t>
  </si>
  <si>
    <t>T520V337M004ATE018</t>
  </si>
  <si>
    <t>T520V337M004ATE0188000</t>
  </si>
  <si>
    <t>A520V337M004ASE018</t>
  </si>
  <si>
    <t>T520V337M004ATE0187280</t>
  </si>
  <si>
    <t>T520V337M2R5ATE0187650</t>
  </si>
  <si>
    <t>T520V157M006ATE0188000</t>
  </si>
  <si>
    <t>T520V157M006ATE018NTXX</t>
  </si>
  <si>
    <t>T520V157M006ATE018NTYY</t>
  </si>
  <si>
    <t>T520V157M006ATE0184539</t>
  </si>
  <si>
    <t>T520V157M006ATE018</t>
  </si>
  <si>
    <t>T520V157M006ATE0187034</t>
  </si>
  <si>
    <t>T520V337M006ATE018NTXX</t>
  </si>
  <si>
    <t>T520V337M006ATE018</t>
  </si>
  <si>
    <t>T520V337M006AHE018</t>
  </si>
  <si>
    <t>T520V337M006ATE018NTYY</t>
  </si>
  <si>
    <t>T520V477M003ATE018</t>
  </si>
  <si>
    <t>A520V477M003ASMHSP</t>
  </si>
  <si>
    <t>T520V477M2R5ATE018</t>
  </si>
  <si>
    <t>T520V477M2R5AHE018</t>
  </si>
  <si>
    <t>T520V107M010AHE018</t>
  </si>
  <si>
    <t>A520V107M010ASMHSB</t>
  </si>
  <si>
    <t>T520V107M010ATE018</t>
  </si>
  <si>
    <t>T520V107M010ATE0182478</t>
  </si>
  <si>
    <t>T520V107M010ATE0187034</t>
  </si>
  <si>
    <t>T520V227M006ATE018E015</t>
  </si>
  <si>
    <t>T520V227M006ATE018</t>
  </si>
  <si>
    <t>T520V227M006ATE0187280</t>
  </si>
  <si>
    <t>T520V227M004ATE018</t>
  </si>
  <si>
    <t>T520V157M010ATE0188395</t>
  </si>
  <si>
    <t>T520V157M010ATE0187126</t>
  </si>
  <si>
    <t>T520V157M010AHE018</t>
  </si>
  <si>
    <t>T520V157M010ATE018</t>
  </si>
  <si>
    <t>T520V157M010ATE0187919</t>
  </si>
  <si>
    <t>T520V157M010AHE0187919</t>
  </si>
  <si>
    <t>T520V157M008ATE040</t>
  </si>
  <si>
    <t>T520V157M008ATE0408000</t>
  </si>
  <si>
    <t>A520V157M010ASE040</t>
  </si>
  <si>
    <t>T520V157M010ATE0407333</t>
  </si>
  <si>
    <t>T520V157M010ATE040NTXX</t>
  </si>
  <si>
    <t>T520V157M010ATE0404539</t>
  </si>
  <si>
    <t>T520V157M010ATE040</t>
  </si>
  <si>
    <t>T520V686M010ATE040</t>
  </si>
  <si>
    <t>T520V686M010ATE0408000</t>
  </si>
  <si>
    <t>A520V686M010ASE040</t>
  </si>
  <si>
    <t>T520V227M004ATE040</t>
  </si>
  <si>
    <t>T520V227M004ATE0408000</t>
  </si>
  <si>
    <t>T520V227M006ATE0408000</t>
  </si>
  <si>
    <t>T520V227M006ATE0407034</t>
  </si>
  <si>
    <t>T520V227M006ATE0407111</t>
  </si>
  <si>
    <t>T520V227M006ATE040</t>
  </si>
  <si>
    <t>T521W476M016ATE0457034</t>
  </si>
  <si>
    <t>T521W476M016ATE0457280</t>
  </si>
  <si>
    <t>T521W476K020ATE045</t>
  </si>
  <si>
    <t>A521W476K020AS</t>
  </si>
  <si>
    <t>T521W476M020ATE045</t>
  </si>
  <si>
    <t>T521W476M020ATE0457034</t>
  </si>
  <si>
    <t>T521W476M020ATE045NTXX</t>
  </si>
  <si>
    <t>T521W476M020ATE045NTYS</t>
  </si>
  <si>
    <t>T521W476M020ATE0457111</t>
  </si>
  <si>
    <t>T521W476M020ATE0457733</t>
  </si>
  <si>
    <t>T521W476M020ATE045NTYY</t>
  </si>
  <si>
    <t>T521W477M006ATE055</t>
  </si>
  <si>
    <t>A521W477M006AS9998</t>
  </si>
  <si>
    <t>T521W226K020ATE055</t>
  </si>
  <si>
    <t>T521W226M020ATE055</t>
  </si>
  <si>
    <t>T548V157M016AT4546NTXX</t>
  </si>
  <si>
    <t>A520V157M016AS9997</t>
  </si>
  <si>
    <t>T548V157M016AP4546</t>
  </si>
  <si>
    <t>A548V157M016AS</t>
  </si>
  <si>
    <t>T548V157M016AP4546NTYY</t>
  </si>
  <si>
    <t>T548V157M016APE050</t>
  </si>
  <si>
    <t>T548V157M016ATE050</t>
  </si>
  <si>
    <t>T548V108M006ATE100</t>
  </si>
  <si>
    <t>A548V108M006AS9997</t>
  </si>
  <si>
    <t>T548V108M006APE055</t>
  </si>
  <si>
    <t>T591D477M004AT4927</t>
  </si>
  <si>
    <t>A591D477M004AS</t>
  </si>
  <si>
    <t>T591D337M2R5ATE012</t>
  </si>
  <si>
    <t>A591D337M2R5AS</t>
  </si>
  <si>
    <t>T591D227M2R5ATE012</t>
  </si>
  <si>
    <t>A591D227M004AS</t>
  </si>
  <si>
    <t>T591D476M020ATE050</t>
  </si>
  <si>
    <t>A591D476M020AS</t>
  </si>
  <si>
    <t>T520V227M006ATE0407622</t>
  </si>
  <si>
    <t>T520V227M010ATE040</t>
  </si>
  <si>
    <t>T520V226M020ATE0407622</t>
  </si>
  <si>
    <t>T520V226M020AHE040</t>
  </si>
  <si>
    <t>T520V226M020ATE040</t>
  </si>
  <si>
    <t>T520V226M020AHE0402478</t>
  </si>
  <si>
    <t>T520V226M020ATE0402478</t>
  </si>
  <si>
    <t>T520V477M002AHE040</t>
  </si>
  <si>
    <t>A520V477M002AS</t>
  </si>
  <si>
    <t>T520V477M002ATE040</t>
  </si>
  <si>
    <t>T520V337M006ATE040</t>
  </si>
  <si>
    <t>T520V337M006AHE040</t>
  </si>
  <si>
    <t>T520V337M006ATE0402478</t>
  </si>
  <si>
    <t>T520V337M006ATE040NTYY</t>
  </si>
  <si>
    <t>T520V337M006ATE040E025</t>
  </si>
  <si>
    <t>T520V337M006ATE0408000</t>
  </si>
  <si>
    <t>T520V337M006ATE040NTXX</t>
  </si>
  <si>
    <t>T520V157M006ATE0402478</t>
  </si>
  <si>
    <t>T520V157M006ATE0408000</t>
  </si>
  <si>
    <t>T520V157M006ATE0407608</t>
  </si>
  <si>
    <t>T520V157M006ATE0401336</t>
  </si>
  <si>
    <t>T520V157M006ATE0407660</t>
  </si>
  <si>
    <t>T520V157M006AHE040</t>
  </si>
  <si>
    <t>T520V157M006ATE040</t>
  </si>
  <si>
    <t>T591D686M020ATE050</t>
  </si>
  <si>
    <t>A591D686M020AS</t>
  </si>
  <si>
    <t>T591D686M020ATE0507133</t>
  </si>
  <si>
    <t>T591D107M016ATE050</t>
  </si>
  <si>
    <t>A591D107M016AS</t>
  </si>
  <si>
    <t>T591D336M025ATE060</t>
  </si>
  <si>
    <t>A591D336M025AS</t>
  </si>
  <si>
    <t>T591D226M025ATE060</t>
  </si>
  <si>
    <t>A591D226M025AS</t>
  </si>
  <si>
    <t>T591D476M025ATE060</t>
  </si>
  <si>
    <t>A591D476M025AS</t>
  </si>
  <si>
    <t>T591D227M2R5ATE006</t>
  </si>
  <si>
    <t>A591V117M2R5AS</t>
  </si>
  <si>
    <t>T591D687M2R5ATE006</t>
  </si>
  <si>
    <t>T591D477M2R5ATE0067133</t>
  </si>
  <si>
    <t>A591V247M004AS</t>
  </si>
  <si>
    <t>T591D477M2R5ATE006</t>
  </si>
  <si>
    <t>T591D337M2R5ATE006</t>
  </si>
  <si>
    <t>A591V167M2R5AS</t>
  </si>
  <si>
    <t>T591D106M050ATE090</t>
  </si>
  <si>
    <t>A591D106M050AS</t>
  </si>
  <si>
    <t>T591D475M075ATE200</t>
  </si>
  <si>
    <t>A591V475M075ASSUZH</t>
  </si>
  <si>
    <t>T591D475M063ATE200</t>
  </si>
  <si>
    <t>T591D477M004AT4926</t>
  </si>
  <si>
    <t>T591D337M2R5ATE015</t>
  </si>
  <si>
    <t>A591D337M003AS</t>
  </si>
  <si>
    <t>T591D107M010ATE035</t>
  </si>
  <si>
    <t>A591D107M010ASE025</t>
  </si>
  <si>
    <t>T591D106M035ATE120</t>
  </si>
  <si>
    <t>A591V106M035AS</t>
  </si>
  <si>
    <t>T591D107M010ATE040</t>
  </si>
  <si>
    <t>A591D107M010AS4902</t>
  </si>
  <si>
    <t>T591D227M010ATE040</t>
  </si>
  <si>
    <t>A591D227M010AS</t>
  </si>
  <si>
    <t>T591D337M006ATE040</t>
  </si>
  <si>
    <t>A591D337M006AS</t>
  </si>
  <si>
    <t>T591D686M020ATE040</t>
  </si>
  <si>
    <t>T591D227M006ATE040</t>
  </si>
  <si>
    <t>A591D227M006AS</t>
  </si>
  <si>
    <t>T591D227M006ATE080</t>
  </si>
  <si>
    <t>T520V157M006ATE0407028</t>
  </si>
  <si>
    <t>T520V157M006ATE040E025</t>
  </si>
  <si>
    <t>T520V337M2R5ATE040</t>
  </si>
  <si>
    <t>T520V337M2R5ATE0407622</t>
  </si>
  <si>
    <t>T520V337M2R5ATE0408000</t>
  </si>
  <si>
    <t>T520V477M006ATE040</t>
  </si>
  <si>
    <t>A520V477M006ASMHSP</t>
  </si>
  <si>
    <t>T520V337M004AHE040</t>
  </si>
  <si>
    <t>T520V477M2R5ATE012</t>
  </si>
  <si>
    <t>T520V477M2R5AHE012</t>
  </si>
  <si>
    <t>A520V477M003ASE012</t>
  </si>
  <si>
    <t>T520V477M2R5ATE0124801</t>
  </si>
  <si>
    <t>T520V477M2R5ATE0127034</t>
  </si>
  <si>
    <t>T520V477M2R5ATE012NTXX</t>
  </si>
  <si>
    <t>T520V477M2R5ATE0128000</t>
  </si>
  <si>
    <t>T520V477M2R5ATE012NTYY</t>
  </si>
  <si>
    <t>T520V477M2R5ATE0124539</t>
  </si>
  <si>
    <t>T520V477M2R5ATE0127333</t>
  </si>
  <si>
    <t>T520V477M2R5ATE0127622</t>
  </si>
  <si>
    <t>T520V227M004ATE012E009</t>
  </si>
  <si>
    <t>T520V227M004ATE0124539</t>
  </si>
  <si>
    <t>T520V227M006ATE0127333</t>
  </si>
  <si>
    <t>T520V227M006ATE012E009</t>
  </si>
  <si>
    <t>T520V227M006ATE0127622</t>
  </si>
  <si>
    <t>T520V227M006ATE0124539</t>
  </si>
  <si>
    <t>A520V227M006ASPGLR</t>
  </si>
  <si>
    <t>T591D337M006ATE080</t>
  </si>
  <si>
    <t>T591D227M010ATE080</t>
  </si>
  <si>
    <t>T591D107M010ATE080</t>
  </si>
  <si>
    <t>T591D337M006ATE025</t>
  </si>
  <si>
    <t>T591D477M004ATE025</t>
  </si>
  <si>
    <t>A591D477M004ASMHSP</t>
  </si>
  <si>
    <t>T591D227M006ATE025</t>
  </si>
  <si>
    <t>T591D157M006ATE025</t>
  </si>
  <si>
    <t>A591D157M006AS</t>
  </si>
  <si>
    <t>T591D227M010ATE025</t>
  </si>
  <si>
    <t>T591D107M010ATE025</t>
  </si>
  <si>
    <t>T591D157M010ATE025</t>
  </si>
  <si>
    <t>A591D157M010AS</t>
  </si>
  <si>
    <t>T591D476M016ATE070</t>
  </si>
  <si>
    <t>T591D336M025AT4902</t>
  </si>
  <si>
    <t>T591D477M004AT4902</t>
  </si>
  <si>
    <t>T591D107M010AT4902</t>
  </si>
  <si>
    <t>T591D337M2R5ATE009</t>
  </si>
  <si>
    <t>T591D687M2R5ATE009</t>
  </si>
  <si>
    <t>A591D687M2R5AS</t>
  </si>
  <si>
    <t>T591D477M2R5ATE009</t>
  </si>
  <si>
    <t>A591D477M2R5AS</t>
  </si>
  <si>
    <t>T591D227M2R5ATE009</t>
  </si>
  <si>
    <t>T591D337M2R5ATE018</t>
  </si>
  <si>
    <t>T591D157M006ATE045</t>
  </si>
  <si>
    <t>T591D157M010ATE045</t>
  </si>
  <si>
    <t>T591D157M016ATE065</t>
  </si>
  <si>
    <t>A591D157M016AS</t>
  </si>
  <si>
    <t>T591D336M035ATE065</t>
  </si>
  <si>
    <t>A591D336M035AS</t>
  </si>
  <si>
    <t>T591D226M035ATE065</t>
  </si>
  <si>
    <t>A591D226M035AS</t>
  </si>
  <si>
    <t>T520V227M006ATE0127650</t>
  </si>
  <si>
    <t>T520V227M006ATE012NTYY</t>
  </si>
  <si>
    <t>T520V227M006ATE012</t>
  </si>
  <si>
    <t>T520V227M006AHE012</t>
  </si>
  <si>
    <t>T520V107M006ATE012E009</t>
  </si>
  <si>
    <t>T520V227M2R5ATE0158000</t>
  </si>
  <si>
    <t>A520V227K004ASE015</t>
  </si>
  <si>
    <t>T520V227M2R5ATE015NTXX</t>
  </si>
  <si>
    <t>T520V227M2R5ATE015NTYY</t>
  </si>
  <si>
    <t>T520V227M2R5AHE015</t>
  </si>
  <si>
    <t>T520V227M2R5ATE015</t>
  </si>
  <si>
    <t>T520V227M2R5ATE0157111</t>
  </si>
  <si>
    <t>T520V337M003ATE0158000</t>
  </si>
  <si>
    <t>A520V337M003ASE015</t>
  </si>
  <si>
    <t>T520V337M003ATE015</t>
  </si>
  <si>
    <t>T520V337M003AHE015</t>
  </si>
  <si>
    <t>T520V337M003ATE015E012</t>
  </si>
  <si>
    <t>T520V337M2R5ATE0152478</t>
  </si>
  <si>
    <t>T520V337M2R5ATE0154539</t>
  </si>
  <si>
    <t>T520V337M006ATE0157919</t>
  </si>
  <si>
    <t>A520V337M006ASMHSB</t>
  </si>
  <si>
    <t>T520V337M006ATE015NTYY</t>
  </si>
  <si>
    <t>A520V337M006ASE015</t>
  </si>
  <si>
    <t>T520V337M006ATE0157280</t>
  </si>
  <si>
    <t>T520V337M006AHE015</t>
  </si>
  <si>
    <t>T520V337M006ATE015</t>
  </si>
  <si>
    <t>T520V337M006ATE0152478</t>
  </si>
  <si>
    <t>T520V337M006ATE0158395</t>
  </si>
  <si>
    <t>T520V477M003ATE015</t>
  </si>
  <si>
    <t>T520V477M2R5ATE015</t>
  </si>
  <si>
    <t>T520V477M2R5ATE015E012</t>
  </si>
  <si>
    <t>T520V107M006ATE012</t>
  </si>
  <si>
    <t>T520V157M006ATE012</t>
  </si>
  <si>
    <t>T520V157M006ATE012E009</t>
  </si>
  <si>
    <t>T520V227M2R5ATE012E009</t>
  </si>
  <si>
    <t>T520V227M2R5AHE012</t>
  </si>
  <si>
    <t>T520V227M2R5ATE012</t>
  </si>
  <si>
    <t>T520V227M2R5AHE0128000</t>
  </si>
  <si>
    <t>T520V337M003ATE012</t>
  </si>
  <si>
    <t>T520V337M003ATE0128000</t>
  </si>
  <si>
    <t>A520V337M003ASE012</t>
  </si>
  <si>
    <t>T520V337M2R5ATE0124539</t>
  </si>
  <si>
    <t>T520V337M2R5ATE012E009</t>
  </si>
  <si>
    <t>T520V337M004ATE0124539</t>
  </si>
  <si>
    <t>T520V337M004ATE012NTYY</t>
  </si>
  <si>
    <t>T520V337M004ATE012</t>
  </si>
  <si>
    <t>T520V337M004AHE012</t>
  </si>
  <si>
    <t>T520V337M004ATE0127280</t>
  </si>
  <si>
    <t>T520V337M004ATE012NTXX</t>
  </si>
  <si>
    <t>T520V337M004ATE0127333</t>
  </si>
  <si>
    <t>T520V157M004ATE012E009</t>
  </si>
  <si>
    <t>T520V157M004ATE012</t>
  </si>
  <si>
    <t>A520V157M006ASPGLR</t>
  </si>
  <si>
    <t>T520V477M006ATE035</t>
  </si>
  <si>
    <t>T520V477M006ATE0357034</t>
  </si>
  <si>
    <t>A520V477M006ASE055</t>
  </si>
  <si>
    <t>T520V107M006ATE015NTXX</t>
  </si>
  <si>
    <t>A520V107M010ASE015</t>
  </si>
  <si>
    <t>T520V107M006ATE015NTYY</t>
  </si>
  <si>
    <t>A520V107M010ASMHSS</t>
  </si>
  <si>
    <t>T520V107M006ATE015</t>
  </si>
  <si>
    <t>T520V337M2R5ATE0157333</t>
  </si>
  <si>
    <t>T520V337M2R5ATE015</t>
  </si>
  <si>
    <t>T520V337M2R5ATE015NTXX</t>
  </si>
  <si>
    <t>T520V337M2R5ATE015NTYY</t>
  </si>
  <si>
    <t>T520V157M006ATE015NTYY</t>
  </si>
  <si>
    <t>A520V157K006ASE015</t>
  </si>
  <si>
    <t>T520V157M006ATE0158000</t>
  </si>
  <si>
    <t>T520V157M006AHE015</t>
  </si>
  <si>
    <t>T520V157M006ATE015</t>
  </si>
  <si>
    <t>T520V157M006ATE0157034</t>
  </si>
  <si>
    <t>T520V157M006ATE015NTXX</t>
  </si>
  <si>
    <t>T520V157M006ATE0157111</t>
  </si>
  <si>
    <t>T520V337M006AHE0157790</t>
  </si>
  <si>
    <t>T520V107M010ATE015</t>
  </si>
  <si>
    <t>T520V157M010ATE015</t>
  </si>
  <si>
    <t>T520V227M004ATE015NTYY</t>
  </si>
  <si>
    <t>T520V227M004ATE0157034</t>
  </si>
  <si>
    <t>T520V227M004ATE0157333</t>
  </si>
  <si>
    <t>T520V227M004ATE0158000</t>
  </si>
  <si>
    <t>T520V227M004ATE0157280</t>
  </si>
  <si>
    <t>T520V227M004ATE0157622</t>
  </si>
  <si>
    <t>T520V227M004ATE0152478</t>
  </si>
  <si>
    <t>T520V227M004ATE015NTXX</t>
  </si>
  <si>
    <t>T520V227M004AHE015</t>
  </si>
  <si>
    <t>T520V227M004ATE015</t>
  </si>
  <si>
    <t>T520V227M006ATE0158000</t>
  </si>
  <si>
    <t>A520V227K006ASE015</t>
  </si>
  <si>
    <t>T520V227M006AHE015</t>
  </si>
  <si>
    <t>A520V227M006ASMHSB</t>
  </si>
  <si>
    <t>T520V227M006ATE015</t>
  </si>
  <si>
    <t>T520V227M006AHE0152478</t>
  </si>
  <si>
    <t>T520V227M006ATE0154539</t>
  </si>
  <si>
    <t>T520V227M006ATE0157622</t>
  </si>
  <si>
    <t>T520V227M006ATE015NTXX</t>
  </si>
  <si>
    <t>T520V227M006ATE0157034</t>
  </si>
  <si>
    <t>T520V227M006AHE0152678</t>
  </si>
  <si>
    <t>T520V227M006ATE015NTYY</t>
  </si>
  <si>
    <t>T520V157M004ATE0158000</t>
  </si>
  <si>
    <t>T520V157M004ATE015</t>
  </si>
  <si>
    <t>T520V107M016ATE050</t>
  </si>
  <si>
    <t>T520V107M010ATE050</t>
  </si>
  <si>
    <t>T520V107M010AHE050</t>
  </si>
  <si>
    <t>T520V107M010ATE0502478</t>
  </si>
  <si>
    <t>T520V476M016AHE070</t>
  </si>
  <si>
    <t>T520V476M016ATE070</t>
  </si>
  <si>
    <t>T520V476M016ATE0704539</t>
  </si>
  <si>
    <t>T520V476M016ATE0707034</t>
  </si>
  <si>
    <t>T520V476M016ATE0707622</t>
  </si>
  <si>
    <t>T520V476M016ATE070NTYY</t>
  </si>
  <si>
    <t>T520V476M016ATE0702478</t>
  </si>
  <si>
    <t>T520V336M016ATE0707650</t>
  </si>
  <si>
    <t>T520V336M016AHE070</t>
  </si>
  <si>
    <t>T520V336M016ATE070</t>
  </si>
  <si>
    <t>T520V336M016ATE070NTXX</t>
  </si>
  <si>
    <t>T520V336M016ATE0707333</t>
  </si>
  <si>
    <t>T520V476M016ATE0707111</t>
  </si>
  <si>
    <t>T520V476M016ATE0708000</t>
  </si>
  <si>
    <t>T520V476M016ATE070NTXX</t>
  </si>
  <si>
    <t>T520V476M016ATE0707280</t>
  </si>
  <si>
    <t>T520V336M016ATE0708000</t>
  </si>
  <si>
    <t>T520V336M016ATE070NTYY</t>
  </si>
  <si>
    <t>T520V687M006ATE070</t>
  </si>
  <si>
    <t>A520V687M006AS9997</t>
  </si>
  <si>
    <t>T520V157M006ATN0457333</t>
  </si>
  <si>
    <t>T520V337M004ATE040</t>
  </si>
  <si>
    <t>T520V337M004ATE0408000</t>
  </si>
  <si>
    <t>A520V337M004ASE025</t>
  </si>
  <si>
    <t>T520V687M006ATE040</t>
  </si>
  <si>
    <t>T593W476M035APE100</t>
  </si>
  <si>
    <t>T593W476M035APE090</t>
  </si>
  <si>
    <t>T520V477M006ATE0558000</t>
  </si>
  <si>
    <t>T520V477M006ATE0558001</t>
  </si>
  <si>
    <t>T520V477M006ATE0557034</t>
  </si>
  <si>
    <t>T520V477M006ATE055</t>
  </si>
  <si>
    <t>T520V477M006ATE0557280</t>
  </si>
  <si>
    <t>T520V477M006ATE0557028</t>
  </si>
  <si>
    <t>T520V477M006ATE055NTXX</t>
  </si>
  <si>
    <t>T520V477M006ATE055NTYY</t>
  </si>
  <si>
    <t>T520V687M006ATE055</t>
  </si>
  <si>
    <t>T520V337M006ATNT18</t>
  </si>
  <si>
    <t>A520V337M006ASE018</t>
  </si>
  <si>
    <t>T520V156M025ATE090</t>
  </si>
  <si>
    <t>T520V156M025ATE0907622</t>
  </si>
  <si>
    <t>T520V156M025ATE0907111</t>
  </si>
  <si>
    <t>T520V226M020ATE0908000</t>
  </si>
  <si>
    <t>A520V226M020ASE090</t>
  </si>
  <si>
    <t>T520V226M020ATE090R350</t>
  </si>
  <si>
    <t>A520V226M025ASE090</t>
  </si>
  <si>
    <t>T520V226M020ATE090</t>
  </si>
  <si>
    <t>T520V226M020ATE090E040</t>
  </si>
  <si>
    <t>T520V226M020ATE0907622</t>
  </si>
  <si>
    <t>T520V226M020ATE0902478</t>
  </si>
  <si>
    <t>T520V226M020AHE090</t>
  </si>
  <si>
    <t>T520V686M010ATE100</t>
  </si>
  <si>
    <t>T520V156M035ATE100</t>
  </si>
  <si>
    <t>A520V156M035ASE090</t>
  </si>
  <si>
    <t>T520V687M006ATE100</t>
  </si>
  <si>
    <t>T520V227M004ATE006</t>
  </si>
  <si>
    <t>T520V477M2R5ATE006</t>
  </si>
  <si>
    <t>T520V477M2R5ATE0064539</t>
  </si>
  <si>
    <t>T520V477M2R5ATE0067034</t>
  </si>
  <si>
    <t>T520V157M006ATE006</t>
  </si>
  <si>
    <t>T520V227M2R5ATE006</t>
  </si>
  <si>
    <t>T520V337M2R5ATE0068000</t>
  </si>
  <si>
    <t>T520V337M2R5AHE006</t>
  </si>
  <si>
    <t>T520V337M006ATNT25</t>
  </si>
  <si>
    <t>T520V687M006ATE035</t>
  </si>
  <si>
    <t>T520V337M006ATN0257333</t>
  </si>
  <si>
    <t>T520V227M004ATN0157333</t>
  </si>
  <si>
    <t>T523K476M12RAPE090</t>
  </si>
  <si>
    <t>A521T476M016ASE090</t>
  </si>
  <si>
    <t>T523K156M020APE1007652</t>
  </si>
  <si>
    <t>A523K156M020AS</t>
  </si>
  <si>
    <t>T523K156M020APE1507652</t>
  </si>
  <si>
    <t>T525T107M2R5ATE080</t>
  </si>
  <si>
    <t>A520T107M2R5ASE070</t>
  </si>
  <si>
    <t>T525T476M006AHE080</t>
  </si>
  <si>
    <t>T525T476M006ATE080</t>
  </si>
  <si>
    <t>T525T336M010AHE080</t>
  </si>
  <si>
    <t>A525T336M010ASE070</t>
  </si>
  <si>
    <t>T525T336M010ATE080</t>
  </si>
  <si>
    <t>T525T336M008ATE080</t>
  </si>
  <si>
    <t>T591V686M020AT4927</t>
  </si>
  <si>
    <t>A591V686M020AS4927</t>
  </si>
  <si>
    <t>T591V157M006ATE045</t>
  </si>
  <si>
    <t>A591V157M006AS</t>
  </si>
  <si>
    <t>T591V157M010ATE045</t>
  </si>
  <si>
    <t>A591V157M010AS</t>
  </si>
  <si>
    <t>T591V337M004ATE045</t>
  </si>
  <si>
    <t>A591V337M004AS</t>
  </si>
  <si>
    <t>T591V107M010ATE045</t>
  </si>
  <si>
    <t>A591V107M010ASE045</t>
  </si>
  <si>
    <t>T591V227M006ATE045</t>
  </si>
  <si>
    <t>A591V227M006AS</t>
  </si>
  <si>
    <t>T591V227M2R5ATE009</t>
  </si>
  <si>
    <t>A591V227M004ASE009</t>
  </si>
  <si>
    <t>T591V227M004ATE009</t>
  </si>
  <si>
    <t>T591V227M2R5ATE015</t>
  </si>
  <si>
    <t>T591V477M2R5AT4309</t>
  </si>
  <si>
    <t>A591V477M2R5AS</t>
  </si>
  <si>
    <t>T591V106M035ATE120</t>
  </si>
  <si>
    <t>T591V227M004ATE018</t>
  </si>
  <si>
    <t>T591V227M004ATE025</t>
  </si>
  <si>
    <t>T591V337M004ATE025</t>
  </si>
  <si>
    <t>T591V157M010ATE025</t>
  </si>
  <si>
    <t>T591V157M006ATE025</t>
  </si>
  <si>
    <t>T591V107M010ATE025</t>
  </si>
  <si>
    <t>A591V107M010AS</t>
  </si>
  <si>
    <t>T591V227M006ATE025</t>
  </si>
  <si>
    <t>T591V337M2R5ATE025</t>
  </si>
  <si>
    <t>A591V337M003AS</t>
  </si>
  <si>
    <t>T591V107M010AT4902</t>
  </si>
  <si>
    <t>A591V107M010AS4902</t>
  </si>
  <si>
    <t>T591V477M2R5AT4902</t>
  </si>
  <si>
    <t>T591V337M006AT4902</t>
  </si>
  <si>
    <t>A591V337M006AS</t>
  </si>
  <si>
    <t>T591V477M2R5AT4926</t>
  </si>
  <si>
    <t>T591V227M2R5ATE012</t>
  </si>
  <si>
    <t>T591V477M2R5ATE012</t>
  </si>
  <si>
    <t>T591V337M2R5ATE012</t>
  </si>
  <si>
    <t>T591V686M020ATE050</t>
  </si>
  <si>
    <t>T591V107M016ATE050</t>
  </si>
  <si>
    <t>A591V107M016AS9997</t>
  </si>
  <si>
    <t>T598X477M010AT4143</t>
  </si>
  <si>
    <t>A598V247M010AS</t>
  </si>
  <si>
    <t>T598X227M020ATE050</t>
  </si>
  <si>
    <t>A598V117M020AS9997</t>
  </si>
  <si>
    <t>T598X476M035AT4264</t>
  </si>
  <si>
    <t>A598V226M035AS4264</t>
  </si>
  <si>
    <t>T598X336M035ATE0657280</t>
  </si>
  <si>
    <t>A598X336M035AS</t>
  </si>
  <si>
    <t>T598X336M035AHE065</t>
  </si>
  <si>
    <t>T598X336M035ATE065</t>
  </si>
  <si>
    <t>T598X336M050ATE075</t>
  </si>
  <si>
    <t>A598X336M035AS9997</t>
  </si>
  <si>
    <t>T598X156M075ATE075</t>
  </si>
  <si>
    <t>T598X156M063ATE075</t>
  </si>
  <si>
    <t>T598X106M075ATE075</t>
  </si>
  <si>
    <t>A598V475M075AS9997</t>
  </si>
  <si>
    <t>T598X476M035ATE0757280</t>
  </si>
  <si>
    <t>A598V226M035AS</t>
  </si>
  <si>
    <t>T598X476M035ATE075</t>
  </si>
  <si>
    <t>T598X106M075ATE090</t>
  </si>
  <si>
    <t>T598X106M063ATE090</t>
  </si>
  <si>
    <t>T598X476M035AT4246</t>
  </si>
  <si>
    <t>T598X687M006ATE018</t>
  </si>
  <si>
    <t>A598V337M006ASE018</t>
  </si>
  <si>
    <t>T598X106M075ATE100</t>
  </si>
  <si>
    <t>T598X336M035AHS065</t>
  </si>
  <si>
    <t>T598X337M010ATE025</t>
  </si>
  <si>
    <t>A598V177M010AS</t>
  </si>
  <si>
    <t>T598X477M010ATE025</t>
  </si>
  <si>
    <t>T598X477M006ATE025</t>
  </si>
  <si>
    <t>T598X687M006ATE025</t>
  </si>
  <si>
    <t>A598V337M006AS</t>
  </si>
  <si>
    <t>T598X108M2R5ATE005</t>
  </si>
  <si>
    <t>T598X226M050ATE120</t>
  </si>
  <si>
    <t>A598V116M050AS9997</t>
  </si>
  <si>
    <t>T598X226M075ATE120</t>
  </si>
  <si>
    <t>T520B336M006AT4047</t>
  </si>
  <si>
    <t>A520B336K010AS</t>
  </si>
  <si>
    <t>T520B227M006AT4047</t>
  </si>
  <si>
    <t>T520B626M010ATE018</t>
  </si>
  <si>
    <t>A520B626M010AS9997</t>
  </si>
  <si>
    <t>T520B337M2R5ATE0187333</t>
  </si>
  <si>
    <t>A520B337M2R5ASE018</t>
  </si>
  <si>
    <t>T520B337M2R5AHE018</t>
  </si>
  <si>
    <t>T520B337M2R5ATE018</t>
  </si>
  <si>
    <t>T520B626M011ATE018</t>
  </si>
  <si>
    <t>A520B626M011AS9997</t>
  </si>
  <si>
    <t>T520B157M004AHE018</t>
  </si>
  <si>
    <t>A520B157M004ASE018</t>
  </si>
  <si>
    <t>T520B157M004ATE018</t>
  </si>
  <si>
    <t>T520B626M006ATE018</t>
  </si>
  <si>
    <t>A520B626M006AS9997</t>
  </si>
  <si>
    <t>T520B157M006ATE018</t>
  </si>
  <si>
    <t>A520B157M006ASMHSB</t>
  </si>
  <si>
    <t>T520B157M006AHE018</t>
  </si>
  <si>
    <t>T520B157M006ATE0188152</t>
  </si>
  <si>
    <t>T520B157M006ATE0187652</t>
  </si>
  <si>
    <t>A520B157M006ASE025</t>
  </si>
  <si>
    <t>T520B107M006ATE0187280</t>
  </si>
  <si>
    <t>A520B107M006ASE018</t>
  </si>
  <si>
    <t>T520B107M006ATE018</t>
  </si>
  <si>
    <t>T520B107M006ATE0258000</t>
  </si>
  <si>
    <t>A520B107M006ASE025</t>
  </si>
  <si>
    <t>T520B107M006ATE0254539</t>
  </si>
  <si>
    <t>T520B107M006AHE025</t>
  </si>
  <si>
    <t>T520B107M006AT4801</t>
  </si>
  <si>
    <t>A520B107M006ASMHSP</t>
  </si>
  <si>
    <t>T520B227M006AT4801</t>
  </si>
  <si>
    <t>T520B157M006AT4801</t>
  </si>
  <si>
    <t>T520B337M2R5AT4801</t>
  </si>
  <si>
    <t>A520B337M2R5ASE035</t>
  </si>
  <si>
    <t>T520B227M2R5AT4801</t>
  </si>
  <si>
    <t>A520B227M006ASMHSB</t>
  </si>
  <si>
    <t>T520B476M006ATE040</t>
  </si>
  <si>
    <t>A520B476K006AS</t>
  </si>
  <si>
    <t>T520B157M003ATE040</t>
  </si>
  <si>
    <t>A520B157K003AS</t>
  </si>
  <si>
    <t>T520B336M010ATE0408000</t>
  </si>
  <si>
    <t>T520B336M010AHE040</t>
  </si>
  <si>
    <t>A520B336M010ASMHSP</t>
  </si>
  <si>
    <t>T520B336M010ATE040</t>
  </si>
  <si>
    <t>T520B336M006ATE0404047</t>
  </si>
  <si>
    <t>T520B336M006AHE0402478</t>
  </si>
  <si>
    <t>T520B336M006ATE0402478</t>
  </si>
  <si>
    <t>T520B336M006ATE0407280</t>
  </si>
  <si>
    <t>T520B336M006ATE040</t>
  </si>
  <si>
    <t>T520B336M006AHE040</t>
  </si>
  <si>
    <t>T520B336M006AHE0402678</t>
  </si>
  <si>
    <t>T520B107M003ATE040</t>
  </si>
  <si>
    <t>A520B107K003AS</t>
  </si>
  <si>
    <t>T520B157M004ATE040</t>
  </si>
  <si>
    <t>A520B157K004ASE040</t>
  </si>
  <si>
    <t>T520B157M004ATE0407333</t>
  </si>
  <si>
    <t>T520B157M006AHE035</t>
  </si>
  <si>
    <t>T520B157M006ATE0354522</t>
  </si>
  <si>
    <t>T520B157M006ATE0354539</t>
  </si>
  <si>
    <t>T520B157M006ATE0358000</t>
  </si>
  <si>
    <t>T520B157M006ATE0357034</t>
  </si>
  <si>
    <t>A520B157M006ASALT2</t>
  </si>
  <si>
    <t>T520B157M006ATE0357652</t>
  </si>
  <si>
    <t>T520B157M006ATE0357650</t>
  </si>
  <si>
    <t>T520B336M010AHE035</t>
  </si>
  <si>
    <t>A520B336M010ASE035</t>
  </si>
  <si>
    <t>T520B336M010ATE035</t>
  </si>
  <si>
    <t>T520B336M010ATE0358000</t>
  </si>
  <si>
    <t>T520B476M010AHE035</t>
  </si>
  <si>
    <t>A520B476M010ASMHSP</t>
  </si>
  <si>
    <t>T520B476M010ATE035</t>
  </si>
  <si>
    <t>T520B476M010ATE0352478</t>
  </si>
  <si>
    <t>T520B476M010ATE0357034</t>
  </si>
  <si>
    <t>T520B107M003ATE035</t>
  </si>
  <si>
    <t>A520B107M003ASE035</t>
  </si>
  <si>
    <t>T520B127M006ATE035</t>
  </si>
  <si>
    <t>A520B127M006ASE035</t>
  </si>
  <si>
    <t>T520B127M006ATE0358000</t>
  </si>
  <si>
    <t>T520B157M004ATE0354539</t>
  </si>
  <si>
    <t>A520B157M004ASE030</t>
  </si>
  <si>
    <t>T520B107M006ATE025</t>
  </si>
  <si>
    <t>T520B336M008ATE025</t>
  </si>
  <si>
    <t>A520B336M010ASE025</t>
  </si>
  <si>
    <t>T520B686M006ATE025</t>
  </si>
  <si>
    <t>A520B686M006ASE025</t>
  </si>
  <si>
    <t>T520B227M2R5ATE025</t>
  </si>
  <si>
    <t>A520B227M2R5ASE025</t>
  </si>
  <si>
    <t>T520B157M006ATE025E018</t>
  </si>
  <si>
    <t>T520B157M006ATE0257034</t>
  </si>
  <si>
    <t>T520B157M006ATE025</t>
  </si>
  <si>
    <t>T520B157M006AHE025</t>
  </si>
  <si>
    <t>T520B157K006ATE025</t>
  </si>
  <si>
    <t>T520B336M010ATE0258000</t>
  </si>
  <si>
    <t>T520B336M010AHE025</t>
  </si>
  <si>
    <t>T520B336M010ATE025</t>
  </si>
  <si>
    <t>T520B476M006ATE0258000</t>
  </si>
  <si>
    <t>A520B476M006ASE025</t>
  </si>
  <si>
    <t>T520B476M006AHE025</t>
  </si>
  <si>
    <t>T520B476M006ATE025</t>
  </si>
  <si>
    <t>T520B686M004ATE025</t>
  </si>
  <si>
    <t>A520B686M004ASE025</t>
  </si>
  <si>
    <t>T520B107M004ATE025</t>
  </si>
  <si>
    <t>A520B107M004ASE025</t>
  </si>
  <si>
    <t>T520B107M004AHE025</t>
  </si>
  <si>
    <t>T520B107M2R5ATE025</t>
  </si>
  <si>
    <t>A520B107M003ASE025</t>
  </si>
  <si>
    <t>T520B336M006ATE025</t>
  </si>
  <si>
    <t>T520B157M004ATE015</t>
  </si>
  <si>
    <t>A520B157M004ASE015</t>
  </si>
  <si>
    <t>T520B227M2R5ATE015</t>
  </si>
  <si>
    <t>A520B227M2R5ASE021</t>
  </si>
  <si>
    <t>T520B227M2R5AHE015</t>
  </si>
  <si>
    <t>A520B227M2R5ASE015</t>
  </si>
  <si>
    <t>T520B227M2R5ATE0157034</t>
  </si>
  <si>
    <t>T520B227M2R5ATE0158000</t>
  </si>
  <si>
    <t>T520B337M2R5ATE015</t>
  </si>
  <si>
    <t>T520B337M2R5ATE0157111</t>
  </si>
  <si>
    <t>T520B337M2R5ATE0157034</t>
  </si>
  <si>
    <t>T520B337M2R5ATE015E013</t>
  </si>
  <si>
    <t>T520B337M2R5ATE015NTXX</t>
  </si>
  <si>
    <t>T520B107M006AHE015</t>
  </si>
  <si>
    <t>A520B107M006ASE015</t>
  </si>
  <si>
    <t>T520B107M006ATE015</t>
  </si>
  <si>
    <t>T520B107M006ATE045</t>
  </si>
  <si>
    <t>T520B107M006ATE0454539</t>
  </si>
  <si>
    <t>T520B107M006ATE0457333</t>
  </si>
  <si>
    <t>A520B107M006ASE070</t>
  </si>
  <si>
    <t>T520B107M006ATE0452478</t>
  </si>
  <si>
    <t>T520B107M006ATE0457650</t>
  </si>
  <si>
    <t>T520B107M006ATE0458000</t>
  </si>
  <si>
    <t>T520B157M004ATE0407034</t>
  </si>
  <si>
    <t>T520B107M004ATE0408000</t>
  </si>
  <si>
    <t>A520B107K004AS</t>
  </si>
  <si>
    <t>T520B107M004AHE040</t>
  </si>
  <si>
    <t>T520B107M004ATE040</t>
  </si>
  <si>
    <t>T520B107M004ATE0402478</t>
  </si>
  <si>
    <t>T520B107M004ATE0407627</t>
  </si>
  <si>
    <t>T520B107M2R5ATE040</t>
  </si>
  <si>
    <t>T520B107M2R5ATE0407650</t>
  </si>
  <si>
    <t>T520B226M016ATE040</t>
  </si>
  <si>
    <t>T520B686M004ATE040</t>
  </si>
  <si>
    <t>A520B686K004AS</t>
  </si>
  <si>
    <t>T520B107M006ATE0407608</t>
  </si>
  <si>
    <t>T520B107M006ATE0407111</t>
  </si>
  <si>
    <t>T520B107M006ATE0407622</t>
  </si>
  <si>
    <t>T520B107M006ATE0402478</t>
  </si>
  <si>
    <t>T520B107M006ATE0407034</t>
  </si>
  <si>
    <t>T520B107M006ATE0407650</t>
  </si>
  <si>
    <t>T520B107M006ATE040</t>
  </si>
  <si>
    <t>T520B107M006AHE040</t>
  </si>
  <si>
    <t>T520B107M006ATE0408000</t>
  </si>
  <si>
    <t>T520B336M008AHE040</t>
  </si>
  <si>
    <t>T520B157M004ATE0357333</t>
  </si>
  <si>
    <t>T520B476M006ATE035</t>
  </si>
  <si>
    <t>A520B476M006ASE035</t>
  </si>
  <si>
    <t>T520B476M008AHE035</t>
  </si>
  <si>
    <t>T520B476M008ATE035</t>
  </si>
  <si>
    <t>T520B686M004ATE035</t>
  </si>
  <si>
    <t>A520B686M004ASE035</t>
  </si>
  <si>
    <t>T520B107M004ATE035</t>
  </si>
  <si>
    <t>T520B107M004ATE0352478</t>
  </si>
  <si>
    <t>T520B107M004ATE0357650</t>
  </si>
  <si>
    <t>T520B107M004ATE0358000</t>
  </si>
  <si>
    <t>T520B107M2R5ATE035</t>
  </si>
  <si>
    <t>T520B227M004ATE035</t>
  </si>
  <si>
    <t>T520B227M004ATE0352478</t>
  </si>
  <si>
    <t>T520B227M004ATE0358000</t>
  </si>
  <si>
    <t>A520B227M004ASE035</t>
  </si>
  <si>
    <t>T520B227M004ATE0357034</t>
  </si>
  <si>
    <t>T520B227M004ATE0357453</t>
  </si>
  <si>
    <t>T520B336M006ATE035</t>
  </si>
  <si>
    <t>T520B227M2R5ATE0358000</t>
  </si>
  <si>
    <t>T520B227M2R5ATE0357650</t>
  </si>
  <si>
    <t>A520B227M2R5ASE035</t>
  </si>
  <si>
    <t>T520B227M2R5ATE035</t>
  </si>
  <si>
    <t>T520B336M008ATE040</t>
  </si>
  <si>
    <t>T520B337M006ATE0407652</t>
  </si>
  <si>
    <t>T520B476M006AHE040</t>
  </si>
  <si>
    <t>T520B476M006ATE0408000</t>
  </si>
  <si>
    <t>T520B686M006AHE040</t>
  </si>
  <si>
    <t>A520B686M006ASMHSP</t>
  </si>
  <si>
    <t>T520B686M006ATE040</t>
  </si>
  <si>
    <t>T520B686M006ATE0407034</t>
  </si>
  <si>
    <t>A520B686K006AS</t>
  </si>
  <si>
    <t>T520B107M010ATE0707652</t>
  </si>
  <si>
    <t>A520B107M010AS9997</t>
  </si>
  <si>
    <t>T520B476M008AHE070</t>
  </si>
  <si>
    <t>T520B476M008ATE070</t>
  </si>
  <si>
    <t>T520B337M006ATE0707652</t>
  </si>
  <si>
    <t>T520B337M006ATE070</t>
  </si>
  <si>
    <t>T520B337M006ATE0707034</t>
  </si>
  <si>
    <t>A520B337M006AS9997</t>
  </si>
  <si>
    <t>T520B686M006ATE0707622</t>
  </si>
  <si>
    <t>T520B686M006ATE0708000</t>
  </si>
  <si>
    <t>T520B686M006ATE070</t>
  </si>
  <si>
    <t>T520B227M2R5AHE035</t>
  </si>
  <si>
    <t>T520B227M2R5ATE0357034</t>
  </si>
  <si>
    <t>T520B227M2R5ATE0350003</t>
  </si>
  <si>
    <t>T520B227M2R5ATE0357652</t>
  </si>
  <si>
    <t>T520B227M2R5ATE0354801</t>
  </si>
  <si>
    <t>T520B227M2R5ATE0357111</t>
  </si>
  <si>
    <t>T520B227M2R5ATE0357333</t>
  </si>
  <si>
    <t>T520B337M2R5ATE0357034</t>
  </si>
  <si>
    <t>T520B337M2R5ATE035</t>
  </si>
  <si>
    <t>T520B337M2R5ATE0350003</t>
  </si>
  <si>
    <t>T520B337M2R5ATE0354801</t>
  </si>
  <si>
    <t>T520B337M2R5ATE0358000</t>
  </si>
  <si>
    <t>T520B107M006ATE035</t>
  </si>
  <si>
    <t>T520B107M006AHE035</t>
  </si>
  <si>
    <t>T520B107M006ATE0358000</t>
  </si>
  <si>
    <t>T520B107M006ATE0354539</t>
  </si>
  <si>
    <t>T520B107M006ATE0357333</t>
  </si>
  <si>
    <t>T520B107M006ATE0357034</t>
  </si>
  <si>
    <t>T520B107M006ATE0457111</t>
  </si>
  <si>
    <t>T520B107M006ATE0457652</t>
  </si>
  <si>
    <t>T520B107M006ATE0457651</t>
  </si>
  <si>
    <t>T520B686M006ATE045</t>
  </si>
  <si>
    <t>A520B686M006ASE045</t>
  </si>
  <si>
    <t>T520B337M2R5ATE0452478</t>
  </si>
  <si>
    <t>A520B337M2R5ASE045</t>
  </si>
  <si>
    <t>T520B337M2R5AHE045</t>
  </si>
  <si>
    <t>T520B337M2R5ATE045</t>
  </si>
  <si>
    <t>T520B337M2R5ATE0457622</t>
  </si>
  <si>
    <t>T520B337M2R5ATE0458000</t>
  </si>
  <si>
    <t>T520B157M006ATE0457280</t>
  </si>
  <si>
    <t>T520B157M006ATE045</t>
  </si>
  <si>
    <t>T520B157M006AHE045</t>
  </si>
  <si>
    <t>T520B157M006ATE0458000</t>
  </si>
  <si>
    <t>T520B157M006ATE045NTXX</t>
  </si>
  <si>
    <t>T520B227M006ATE0457280</t>
  </si>
  <si>
    <t>T520B227M006ATE0458000</t>
  </si>
  <si>
    <t>T520B227M006ATE0457650</t>
  </si>
  <si>
    <t>T520B686M006ATE0707034</t>
  </si>
  <si>
    <t>T520B336M008ATE070</t>
  </si>
  <si>
    <t>T520B107M006ATE0702478</t>
  </si>
  <si>
    <t>T520B107M006ATE0708000</t>
  </si>
  <si>
    <t>T520B107M006AHE070</t>
  </si>
  <si>
    <t>T520B107M006ATE070</t>
  </si>
  <si>
    <t>T520B107M006ATE0704539</t>
  </si>
  <si>
    <t>T520B107M006ATE070E040</t>
  </si>
  <si>
    <t>T520B107M006ATE0707028</t>
  </si>
  <si>
    <t>T520B107M006ATE0707034</t>
  </si>
  <si>
    <t>T520B107M006ATE0707224</t>
  </si>
  <si>
    <t>T520B107M006ATE0707280</t>
  </si>
  <si>
    <t>T520B107M006ATE0707622</t>
  </si>
  <si>
    <t>T520B107M006ATE0704801</t>
  </si>
  <si>
    <t>T520B107M006ATE0700003</t>
  </si>
  <si>
    <t>T520B107M006ATE0707333</t>
  </si>
  <si>
    <t>T520B107M006ATE070E060</t>
  </si>
  <si>
    <t>T520B686M004ATE070</t>
  </si>
  <si>
    <t>T520B227M006ATE070E045</t>
  </si>
  <si>
    <t>T520B227M006ATE070</t>
  </si>
  <si>
    <t>T520B227M006AHE070</t>
  </si>
  <si>
    <t>T520B227M006ATE0707652</t>
  </si>
  <si>
    <t>T520B227M006ATE0708000</t>
  </si>
  <si>
    <t>T520B227M006ATE0702478</t>
  </si>
  <si>
    <t>T520B107M2R5ATE070</t>
  </si>
  <si>
    <t>T520B107M2R5ATE0708000</t>
  </si>
  <si>
    <t>T520B227M004ATE070</t>
  </si>
  <si>
    <t>T520B227M004AHE070</t>
  </si>
  <si>
    <t>T520B227M004ATE0708000</t>
  </si>
  <si>
    <t>A520B227M004AS</t>
  </si>
  <si>
    <t>T520B107M003ATE0708000</t>
  </si>
  <si>
    <t>T520B107M003ATE070</t>
  </si>
  <si>
    <t>T520B107M003AHE070</t>
  </si>
  <si>
    <t>T520B157M004ATE0707622</t>
  </si>
  <si>
    <t>T520B157M004ATE0708000</t>
  </si>
  <si>
    <t>T520B157M004ATE070</t>
  </si>
  <si>
    <t>T520B476M006ATE0707280</t>
  </si>
  <si>
    <t>T520B476M006ATE0707027</t>
  </si>
  <si>
    <t>T520B476M006AHE0708000</t>
  </si>
  <si>
    <t>T520B476M006ATE0707034</t>
  </si>
  <si>
    <t>T520B476M006ATE070</t>
  </si>
  <si>
    <t>T520B476M006AHE070</t>
  </si>
  <si>
    <t>T520B476M006ATE0702478</t>
  </si>
  <si>
    <t>T520B476M006ATE0704539</t>
  </si>
  <si>
    <t>T520B336M006ATE070</t>
  </si>
  <si>
    <t>T520B336M006AHE070</t>
  </si>
  <si>
    <t>T520B336M006ATE0707622</t>
  </si>
  <si>
    <t>T520B336M006ATE0708000</t>
  </si>
  <si>
    <t>T520B336M010ATE0702478</t>
  </si>
  <si>
    <t>T520B336M010ATE0707111</t>
  </si>
  <si>
    <t>T520B336M010ATE070X622</t>
  </si>
  <si>
    <t>T520B336M010ATE0707622</t>
  </si>
  <si>
    <t>T520B336M010AHE070</t>
  </si>
  <si>
    <t>T520B157M006ATE0700003</t>
  </si>
  <si>
    <t>T520B157M006ATE070</t>
  </si>
  <si>
    <t>T520B157M006AHE070</t>
  </si>
  <si>
    <t>T520B157M006ATE0707034</t>
  </si>
  <si>
    <t>A520B157M006ASE070</t>
  </si>
  <si>
    <t>T520B157M006ATE0708000</t>
  </si>
  <si>
    <t>T520B157M006ATE0707028</t>
  </si>
  <si>
    <t>T520B157M006ATE070E040</t>
  </si>
  <si>
    <t>T520B157M003ATE070</t>
  </si>
  <si>
    <t>T520B107M004ATE0707608</t>
  </si>
  <si>
    <t>T520B107M004ATE0702478</t>
  </si>
  <si>
    <t>T520B107M004ATE070</t>
  </si>
  <si>
    <t>T520B107M004ATE0707333</t>
  </si>
  <si>
    <t>T520B107M004ATE0708000</t>
  </si>
  <si>
    <t>T520B336M010ATE070</t>
  </si>
  <si>
    <t>T520B336M010ATE0707333</t>
  </si>
  <si>
    <t>T520B336M010ATE0708000</t>
  </si>
  <si>
    <t>T520B336M010ATE0707034</t>
  </si>
  <si>
    <t>T520B336M010ATE0707627</t>
  </si>
  <si>
    <t>T520B476M010ATE070NTXX</t>
  </si>
  <si>
    <t>A520B476M010ASE070</t>
  </si>
  <si>
    <t>T520B476M010ATE0707034</t>
  </si>
  <si>
    <t>T520B476M010ATE0707333</t>
  </si>
  <si>
    <t>T520B476M010ATE0707622</t>
  </si>
  <si>
    <t>T520B157M006AT4522</t>
  </si>
  <si>
    <t>T520B157M006AT4522E035</t>
  </si>
  <si>
    <t>T520B157M006AT45224801</t>
  </si>
  <si>
    <t>T520B227M006ATK035</t>
  </si>
  <si>
    <t>T520B227M006ATE045</t>
  </si>
  <si>
    <t>T520B227M006ATE0457034</t>
  </si>
  <si>
    <t>T520B227M006ATE0457651</t>
  </si>
  <si>
    <t>T520B227M006ATE0457652</t>
  </si>
  <si>
    <t>T520B227M004AHE045</t>
  </si>
  <si>
    <t>T520B227M004ATE045</t>
  </si>
  <si>
    <t>T520B227M004ATE0452478</t>
  </si>
  <si>
    <t>T520B227M004ATE0458000</t>
  </si>
  <si>
    <t>T520B227M004ATE0454539</t>
  </si>
  <si>
    <t>T520B106M016ATE1007034</t>
  </si>
  <si>
    <t>T520B106M016ATE1007333</t>
  </si>
  <si>
    <t>T520B106M016ATE1002478</t>
  </si>
  <si>
    <t>T520B106M016ATE1004539</t>
  </si>
  <si>
    <t>T520B106M016ATE1007650</t>
  </si>
  <si>
    <t>T520B106M016AHE100</t>
  </si>
  <si>
    <t>T520B106M016ATE100</t>
  </si>
  <si>
    <t>T520B476M010ATE0708002</t>
  </si>
  <si>
    <t>T520B476M010ATE0704539</t>
  </si>
  <si>
    <t>T520B476M010ATE070</t>
  </si>
  <si>
    <t>T520B476M010AHE070</t>
  </si>
  <si>
    <t>T520B476M010AHE0702478</t>
  </si>
  <si>
    <t>T520B476M010ATE0708000</t>
  </si>
  <si>
    <t>T520B476M010ATE070DSGN</t>
  </si>
  <si>
    <t>T520B227M2R5ATE0707622</t>
  </si>
  <si>
    <t>T520B227M2R5ATE070</t>
  </si>
  <si>
    <t>T520B227M2R5AHE070</t>
  </si>
  <si>
    <t>T520B337M2R5ATE070</t>
  </si>
  <si>
    <t>A520B337M003ASE070</t>
  </si>
  <si>
    <t>T520B336M008ATE035</t>
  </si>
  <si>
    <t>T520B686M006ATE035</t>
  </si>
  <si>
    <t>A520B686M006ASE035</t>
  </si>
  <si>
    <t>T520B227M2R5ATE055</t>
  </si>
  <si>
    <t>A520B227M2R5ASE055</t>
  </si>
  <si>
    <t>T520B106M016ATN1007333</t>
  </si>
  <si>
    <t>T520B107M003ATE025</t>
  </si>
  <si>
    <t>T520B157M004AHE025</t>
  </si>
  <si>
    <t>A520B157M004ASE025</t>
  </si>
  <si>
    <t>T520B157M004ATE025</t>
  </si>
  <si>
    <t>T520B157M003ATE025</t>
  </si>
  <si>
    <t>A520B157M003ASE025</t>
  </si>
  <si>
    <t>T520B227M004ATE025</t>
  </si>
  <si>
    <t>T520B227M006ATE0257034</t>
  </si>
  <si>
    <t>T520B227M006ATE025</t>
  </si>
  <si>
    <t>T520B227M006AHE025</t>
  </si>
  <si>
    <t>T520B227M006ATE0258000</t>
  </si>
  <si>
    <t>A520B227M006ASE025</t>
  </si>
  <si>
    <t>T520B227M006ATE0252478</t>
  </si>
  <si>
    <t>T520B227M006ATE0257028</t>
  </si>
  <si>
    <t>T520B227M006ATE0257652</t>
  </si>
  <si>
    <t>T520B227M006ATE025NTXX</t>
  </si>
  <si>
    <t>T520B227M2R5ATE021E015</t>
  </si>
  <si>
    <t>T520B227M2R5ATE010</t>
  </si>
  <si>
    <t>T520B227M2R5ATE030</t>
  </si>
  <si>
    <t>A520B227M2R5ASE030</t>
  </si>
  <si>
    <t>T520B157M004ATE0302478</t>
  </si>
  <si>
    <t>T520B157M004ATE0307627</t>
  </si>
  <si>
    <t>T520B157M004ATE030</t>
  </si>
  <si>
    <t>T520B157M004ATE0307280</t>
  </si>
  <si>
    <t>T520B107M004ATN0707333</t>
  </si>
  <si>
    <t>T520L337M2R5ATE009</t>
  </si>
  <si>
    <t>A520L337M003ASE009</t>
  </si>
  <si>
    <t>T520L337M2R5ATE0097650</t>
  </si>
  <si>
    <t>T520L337M2R5ATE025</t>
  </si>
  <si>
    <t>A520L337M003ASE012</t>
  </si>
  <si>
    <t>T520L107M008ATE025</t>
  </si>
  <si>
    <t>A520L107M010ASE025</t>
  </si>
  <si>
    <t>T520L227M004AHE025</t>
  </si>
  <si>
    <t>A520L227M004ASE025</t>
  </si>
  <si>
    <t>T520L227M004ATE025</t>
  </si>
  <si>
    <t>T520L107M010AHE025</t>
  </si>
  <si>
    <t>T520L107M010ATE025</t>
  </si>
  <si>
    <t>T520L157M006ATE0257034</t>
  </si>
  <si>
    <t>A520L157M006ASE025</t>
  </si>
  <si>
    <t>T520L157M006ATE0257652</t>
  </si>
  <si>
    <t>T520L157M006ATE0257650</t>
  </si>
  <si>
    <t>T520L157M006ATE025</t>
  </si>
  <si>
    <t>A520L157M006ASMHSP</t>
  </si>
  <si>
    <t>T520L157M006ATE012</t>
  </si>
  <si>
    <t>A520L157M006ASE012</t>
  </si>
  <si>
    <t>T520L157M006ATE0128000</t>
  </si>
  <si>
    <t>T520L227M004ATE012</t>
  </si>
  <si>
    <t>A520L227M004ASE012</t>
  </si>
  <si>
    <t>T520L337M2R5ATE0127034</t>
  </si>
  <si>
    <t>T520L337M2R5ATE012</t>
  </si>
  <si>
    <t>T520L337M2R5ATE0127111</t>
  </si>
  <si>
    <t>T520L337M2R5ATE0127650</t>
  </si>
  <si>
    <t>T520L337M2R5ATE0127280</t>
  </si>
  <si>
    <t>T520L337M2R5ATE0127622</t>
  </si>
  <si>
    <t>T520L337M2R5ATE0128000</t>
  </si>
  <si>
    <t>T520L337M2R5ATE015</t>
  </si>
  <si>
    <t>A520L337M003AS9998</t>
  </si>
  <si>
    <t>T520U157M006ATE045</t>
  </si>
  <si>
    <t>A520U157M006ASMHSP</t>
  </si>
  <si>
    <t>T520U157M006ATE0557333</t>
  </si>
  <si>
    <t>A520U157M006ASE045</t>
  </si>
  <si>
    <t>T520U107M004ATE055</t>
  </si>
  <si>
    <t>A520U107M004ASE055</t>
  </si>
  <si>
    <t>T520U107M006ATE055</t>
  </si>
  <si>
    <t>A520U107M006ASE055</t>
  </si>
  <si>
    <t>T520U107M006ATE0552478</t>
  </si>
  <si>
    <t>T520U476M010ATE0558000</t>
  </si>
  <si>
    <t>A520U476M010ASE055</t>
  </si>
  <si>
    <t>T520U476M010ATE055</t>
  </si>
  <si>
    <t>T520U686M004ATE055</t>
  </si>
  <si>
    <t>A520U686M006ASE055</t>
  </si>
  <si>
    <t>T520U227M2R5ATE055</t>
  </si>
  <si>
    <t>A520U227M003ASE055</t>
  </si>
  <si>
    <t>T520U157M2R5ATE055</t>
  </si>
  <si>
    <t>A520U157M003ASE055</t>
  </si>
  <si>
    <t>T520U686M006ATE055</t>
  </si>
  <si>
    <t>A520U686M006ASMHSP</t>
  </si>
  <si>
    <t>T520U686M010ATE055</t>
  </si>
  <si>
    <t>A520U686M010ASE055</t>
  </si>
  <si>
    <t>T520U686M010ATE055NTXX</t>
  </si>
  <si>
    <t>T520U686M010ATE0557333</t>
  </si>
  <si>
    <t>T520U157M004ATE055</t>
  </si>
  <si>
    <t>A520U157M004ASE055</t>
  </si>
  <si>
    <t>T520U336M010ATE0708000</t>
  </si>
  <si>
    <t>A520U336M010ASE070</t>
  </si>
  <si>
    <t>T520U336M010ATE070</t>
  </si>
  <si>
    <t>T520U336M008ATE070</t>
  </si>
  <si>
    <t>T520U686M006ATE070</t>
  </si>
  <si>
    <t>T521M565M035ATE100</t>
  </si>
  <si>
    <t>A521M565K035AS9997</t>
  </si>
  <si>
    <t>T521Q336M016ATE0407652</t>
  </si>
  <si>
    <t>A521Q336M016ASMHSP</t>
  </si>
  <si>
    <t>T521Q336M016ATE0407752</t>
  </si>
  <si>
    <t>T521Q336M016AHE040</t>
  </si>
  <si>
    <t>T521Q336M016ATE040</t>
  </si>
  <si>
    <t>T521Q336M018ATE0407652</t>
  </si>
  <si>
    <t>A521Q336M018ASE040</t>
  </si>
  <si>
    <t>T521T336M016ATE045</t>
  </si>
  <si>
    <t>A521T336M016ASMHSP</t>
  </si>
  <si>
    <t>T521T106M025AP4546</t>
  </si>
  <si>
    <t>A521T106M035AS</t>
  </si>
  <si>
    <t>T521T106M025ATE1007652</t>
  </si>
  <si>
    <t>A521T106M025AS</t>
  </si>
  <si>
    <t>T521T106M025ATE100</t>
  </si>
  <si>
    <t>T521T685M035ATE100</t>
  </si>
  <si>
    <t>T521T226M025ATE1007607</t>
  </si>
  <si>
    <t>A521T226M025AS9997</t>
  </si>
  <si>
    <t>T521T106M035APE100</t>
  </si>
  <si>
    <t>T521T336M016ATE0557652</t>
  </si>
  <si>
    <t>A521T336M016ASALT1</t>
  </si>
  <si>
    <t>T521T276M018ATE0557652</t>
  </si>
  <si>
    <t>A521T276M018ASALT1</t>
  </si>
  <si>
    <t>T521T276M018ATE055</t>
  </si>
  <si>
    <t>T521T336M018APE0557659</t>
  </si>
  <si>
    <t>A521T336M018ASTR01</t>
  </si>
  <si>
    <t>T521T106M025ATE0608152</t>
  </si>
  <si>
    <t>T521T106M025AHE060</t>
  </si>
  <si>
    <t>T521T106M025ATE060</t>
  </si>
  <si>
    <t>T521T106M025ATE0607652</t>
  </si>
  <si>
    <t>T521T685M035ATE1207652</t>
  </si>
  <si>
    <t>T521T336M018APE0907654</t>
  </si>
  <si>
    <t>T521T476M016ATE0907607</t>
  </si>
  <si>
    <t>T521T476M12RATE090</t>
  </si>
  <si>
    <t>T521T685M035APE0908151</t>
  </si>
  <si>
    <t>A521T685M035ASTR01</t>
  </si>
  <si>
    <t>T521T685M035APE090</t>
  </si>
  <si>
    <t>A521T685M035ASE090</t>
  </si>
  <si>
    <t>T521T685M035APE0907652</t>
  </si>
  <si>
    <t>T521T336M016ATE050</t>
  </si>
  <si>
    <t>T521T336M016ATE0508152</t>
  </si>
  <si>
    <t>T521T336M016ATE0502478</t>
  </si>
  <si>
    <t>T521T336M016ATE0507652</t>
  </si>
  <si>
    <t>T521T276M018ATE050</t>
  </si>
  <si>
    <t>T521T336M016ATE070</t>
  </si>
  <si>
    <t>T521T476M006ATE070</t>
  </si>
  <si>
    <t>T521T336M018ATE0807654</t>
  </si>
  <si>
    <t>A521T336M018AS9997</t>
  </si>
  <si>
    <t>T528K157M006ATE150</t>
  </si>
  <si>
    <t>A528K157M006ASE150</t>
  </si>
  <si>
    <t>T528K227M004ATE100</t>
  </si>
  <si>
    <t>A528K227M004ASE100</t>
  </si>
  <si>
    <t>T528K157M006ATE100</t>
  </si>
  <si>
    <t>T528K157M006ATE2007280</t>
  </si>
  <si>
    <t>T528M337M003ATE150</t>
  </si>
  <si>
    <t>A528M337M003ASE150</t>
  </si>
  <si>
    <t>T528M107M010ATE150</t>
  </si>
  <si>
    <t>A528M107M010ASE150</t>
  </si>
  <si>
    <t>T528M227M004ATE150</t>
  </si>
  <si>
    <t>A528M227M004ASE150</t>
  </si>
  <si>
    <t>T545D686M025ATE070</t>
  </si>
  <si>
    <t>A545D686M025AS9997</t>
  </si>
  <si>
    <t>T545D106M050ATE120</t>
  </si>
  <si>
    <t>A545D106M050ASE090</t>
  </si>
  <si>
    <t>T545D336M035ATE065</t>
  </si>
  <si>
    <t>A545D336M035AS9997</t>
  </si>
  <si>
    <t>T545D686M016ATE050</t>
  </si>
  <si>
    <t>A545V686M016AS</t>
  </si>
  <si>
    <t>T545D107M016ATE050</t>
  </si>
  <si>
    <t>T545D475M063ATE300</t>
  </si>
  <si>
    <t>T545D227M010ATE040</t>
  </si>
  <si>
    <t>A545D227M010ASE040</t>
  </si>
  <si>
    <t>T545D336M035AT4404</t>
  </si>
  <si>
    <t>T545D685M050ATE090</t>
  </si>
  <si>
    <t>A545D685M050ASE070</t>
  </si>
  <si>
    <t>T545M157M006ATE200</t>
  </si>
  <si>
    <t>A545M157M006ASE070</t>
  </si>
  <si>
    <t>T548N336M016APE050</t>
  </si>
  <si>
    <t>T548N336M016ATE050</t>
  </si>
  <si>
    <t>T591X477M006ATE025</t>
  </si>
  <si>
    <t>T591X687M006ATE0257133</t>
  </si>
  <si>
    <t>A591V337M006ASE025</t>
  </si>
  <si>
    <t>T591X687M006ATE025</t>
  </si>
  <si>
    <t>T591X337M010ATE025</t>
  </si>
  <si>
    <t>T591X477M010ATE025</t>
  </si>
  <si>
    <t>T591X826M030ATE065</t>
  </si>
  <si>
    <t>A591X416M030AS9997</t>
  </si>
  <si>
    <t>T591X156M063ATE075</t>
  </si>
  <si>
    <t>T591X156M075ATE075</t>
  </si>
  <si>
    <t>T591X476M035ATE075</t>
  </si>
  <si>
    <t>A591V226M035AS</t>
  </si>
  <si>
    <t>T591X336M050ATE075</t>
  </si>
  <si>
    <t>A591V176M050AS9997</t>
  </si>
  <si>
    <t>T591X106M075ATE090</t>
  </si>
  <si>
    <t>T591X106M063ATE090</t>
  </si>
  <si>
    <t>T591X108M003AT4902</t>
  </si>
  <si>
    <t>A591X108M003AS9997</t>
  </si>
  <si>
    <t>T598B336M006AHE080</t>
  </si>
  <si>
    <t>A598B336M010ASMHSP</t>
  </si>
  <si>
    <t>T598B336M006ATE080</t>
  </si>
  <si>
    <t>A598B336M010AS</t>
  </si>
  <si>
    <t>T598B336M010ATE080</t>
  </si>
  <si>
    <t>T598B336M010AHE080</t>
  </si>
  <si>
    <t>T598B336M010ATE080R025</t>
  </si>
  <si>
    <t>T598B107M004AHS055</t>
  </si>
  <si>
    <t>T598B157M006AHS055</t>
  </si>
  <si>
    <t>T598B107M006AHS055</t>
  </si>
  <si>
    <t>T598B157M004AHS055</t>
  </si>
  <si>
    <t>T598B107M2R5AHS055</t>
  </si>
  <si>
    <t>T598B107M004AT4162</t>
  </si>
  <si>
    <t>A598B107M006AS4162</t>
  </si>
  <si>
    <t>T598B227M2R5ATE025</t>
  </si>
  <si>
    <t>A598B227M2R5AS</t>
  </si>
  <si>
    <t>T598B107M004AHE045</t>
  </si>
  <si>
    <t>T598B107M004ATE045</t>
  </si>
  <si>
    <t>T598B157M006ATE045</t>
  </si>
  <si>
    <t>T598B157M006AHE045</t>
  </si>
  <si>
    <t>T598B107M006AHE045</t>
  </si>
  <si>
    <t>T598B107M006ATE045</t>
  </si>
  <si>
    <t>T598B157M004AHE045</t>
  </si>
  <si>
    <t>T598B157M004ATE045</t>
  </si>
  <si>
    <t>T598B107M2R5ATE045</t>
  </si>
  <si>
    <t>A598B107M006ASE045</t>
  </si>
  <si>
    <t>T598B227M004ATE045</t>
  </si>
  <si>
    <t>A598B227M006AS9997</t>
  </si>
  <si>
    <t>T598B227M004AT4216</t>
  </si>
  <si>
    <t>T598B107M004AHE055</t>
  </si>
  <si>
    <t>T598B107M004ATE055</t>
  </si>
  <si>
    <t>T598B157M006AHE055</t>
  </si>
  <si>
    <t>T598B157M006ATE055</t>
  </si>
  <si>
    <t>T598B107M2R5ATE055</t>
  </si>
  <si>
    <t>T598B107M2R5AHE055</t>
  </si>
  <si>
    <t>T598B107M006AHE055</t>
  </si>
  <si>
    <t>T598B107M006ATE055</t>
  </si>
  <si>
    <t>T598B157M004AHE055</t>
  </si>
  <si>
    <t>T598B157M004ATE055</t>
  </si>
  <si>
    <t>T598B107M006AT4775</t>
  </si>
  <si>
    <t>T598B476M010ATW070</t>
  </si>
  <si>
    <t>A598B476M010AS</t>
  </si>
  <si>
    <t>T598B686M006ATW070</t>
  </si>
  <si>
    <t>A598B686M006AS</t>
  </si>
  <si>
    <t>T598B107M004ATW070</t>
  </si>
  <si>
    <t>T598B107M004AHS045</t>
  </si>
  <si>
    <t>T598B157M006ATW045</t>
  </si>
  <si>
    <t>T598B226M016ATE100</t>
  </si>
  <si>
    <t>A599B336M010AS9997</t>
  </si>
  <si>
    <t>T598B226M010AHS070</t>
  </si>
  <si>
    <t>T598B336M006AHS070</t>
  </si>
  <si>
    <t>T598B336M010AHS070</t>
  </si>
  <si>
    <t>T598B226M006AHS070</t>
  </si>
  <si>
    <t>T598B107M2R5AHS070</t>
  </si>
  <si>
    <t>T598B107M006AHS070</t>
  </si>
  <si>
    <t>T598B157M004AHS070</t>
  </si>
  <si>
    <t>T598B476M010AHS070</t>
  </si>
  <si>
    <t>T598B476M010ATS070</t>
  </si>
  <si>
    <t>T598B686M006ATS070</t>
  </si>
  <si>
    <t>T598B686M006AHS070</t>
  </si>
  <si>
    <t>T598B476M006AHS070</t>
  </si>
  <si>
    <t>T598B107M004AHS070</t>
  </si>
  <si>
    <t>T598B107M004ATS070</t>
  </si>
  <si>
    <t>T598B157M006AHS070</t>
  </si>
  <si>
    <t>T598BB225M050ATE200</t>
  </si>
  <si>
    <t>T598B226M006AT4336</t>
  </si>
  <si>
    <t>T598B476M006AT4336</t>
  </si>
  <si>
    <t>T598B157M006AHS045</t>
  </si>
  <si>
    <t>T598B107M006AHS045</t>
  </si>
  <si>
    <t>T598B157M004AHS045</t>
  </si>
  <si>
    <t>T598B475M035ATE200</t>
  </si>
  <si>
    <t>A598B475M035AS</t>
  </si>
  <si>
    <t>T598B475M035AHE200</t>
  </si>
  <si>
    <t>T598B685M035ATE200</t>
  </si>
  <si>
    <t>A598B685M035AS9997</t>
  </si>
  <si>
    <t>T598B225M035AHE200</t>
  </si>
  <si>
    <t>A598B225M035AS</t>
  </si>
  <si>
    <t>T598B225M035ATE200</t>
  </si>
  <si>
    <t>T598B107M2R5AT4314</t>
  </si>
  <si>
    <t>A598B107M006AS4314</t>
  </si>
  <si>
    <t>T598B336M006AHS080</t>
  </si>
  <si>
    <t>T598B336M010AHS080</t>
  </si>
  <si>
    <t>T598B225M050AHS150</t>
  </si>
  <si>
    <t>T598B335M035AHS150</t>
  </si>
  <si>
    <t>A598B335M035AS</t>
  </si>
  <si>
    <t>T598B225M035AHS150</t>
  </si>
  <si>
    <t>T598B225M035AHS200</t>
  </si>
  <si>
    <t>T598B335M035AHS200</t>
  </si>
  <si>
    <t>T598B475M035AHS200</t>
  </si>
  <si>
    <t>T598B225M050AHS200</t>
  </si>
  <si>
    <t>T598B155K050AHS200</t>
  </si>
  <si>
    <t>A598B155M050AS</t>
  </si>
  <si>
    <t>T598B155M050AHS200</t>
  </si>
  <si>
    <t>T598B476M006AHE070</t>
  </si>
  <si>
    <t>T598B476M006ATE070</t>
  </si>
  <si>
    <t>T598B226M010AHE070</t>
  </si>
  <si>
    <t>T598B226M010ATE070</t>
  </si>
  <si>
    <t>T598B336M006ATE070</t>
  </si>
  <si>
    <t>T598B336M006AHE070</t>
  </si>
  <si>
    <t>T598B336M010AHE070</t>
  </si>
  <si>
    <t>T598B336M010ATE070</t>
  </si>
  <si>
    <t>T598B226M006ATE070</t>
  </si>
  <si>
    <t>T598B226M006AHE070</t>
  </si>
  <si>
    <t>T598B107M2R5ATE070</t>
  </si>
  <si>
    <t>T598B107M2R5AHE070</t>
  </si>
  <si>
    <t>T598B107M004AHE070</t>
  </si>
  <si>
    <t>T598B107M004ATE070</t>
  </si>
  <si>
    <t>T598B157M006AHE070</t>
  </si>
  <si>
    <t>T598B157M006ATE070</t>
  </si>
  <si>
    <t>T598B107M006AHE070</t>
  </si>
  <si>
    <t>T598B107M006ATE070</t>
  </si>
  <si>
    <t>T598B107M010ATE070</t>
  </si>
  <si>
    <t>A598B107M010AS9997</t>
  </si>
  <si>
    <t>T598B157M004ATE070</t>
  </si>
  <si>
    <t>T598B157M004AHE070</t>
  </si>
  <si>
    <t>T598B476M010AHE070</t>
  </si>
  <si>
    <t>T598B476M010ATE070</t>
  </si>
  <si>
    <t>T598B476M010ATE0707280</t>
  </si>
  <si>
    <t>T598B476M010ATE0707683</t>
  </si>
  <si>
    <t>T598B686M006AHE070</t>
  </si>
  <si>
    <t>T598B686M006ATE070</t>
  </si>
  <si>
    <t>T598B225M035AHE150</t>
  </si>
  <si>
    <t>T598B335M035ATE150</t>
  </si>
  <si>
    <t>T598B335M035AHE150</t>
  </si>
  <si>
    <t>T598B225M050ATE150</t>
  </si>
  <si>
    <t>A598B225M050AS</t>
  </si>
  <si>
    <t>T598B225M050AHE150</t>
  </si>
  <si>
    <t>T598B225M035ATE150</t>
  </si>
  <si>
    <t>T598B155K050AHE200</t>
  </si>
  <si>
    <t>T598B155K050ATE200</t>
  </si>
  <si>
    <t>T598B155M050AHE200</t>
  </si>
  <si>
    <t>T598B155M050ATE200</t>
  </si>
  <si>
    <t>T598B225M050ATE200</t>
  </si>
  <si>
    <t>T598B225M050AHE200</t>
  </si>
  <si>
    <t>T598B335M035AHE200</t>
  </si>
  <si>
    <t>T598B335M035ATE200</t>
  </si>
  <si>
    <t>T598V227M006ATE015</t>
  </si>
  <si>
    <t>A598V227M006AS9997</t>
  </si>
  <si>
    <t>T598V227M2R5AT4186</t>
  </si>
  <si>
    <t>A598V227M004AS</t>
  </si>
  <si>
    <t>T598V227M2R5ATE012</t>
  </si>
  <si>
    <t>A598V227M004ASE012</t>
  </si>
  <si>
    <t>T598V227M004ATE018</t>
  </si>
  <si>
    <t>T598V337M004AHE025</t>
  </si>
  <si>
    <t>A598V337M004AS</t>
  </si>
  <si>
    <t>T598V337M004ATE025</t>
  </si>
  <si>
    <t>T598V157M010AHE025</t>
  </si>
  <si>
    <t>A598V157M010AS</t>
  </si>
  <si>
    <t>T598V157M010ATE025</t>
  </si>
  <si>
    <t>T598V157M010ATE0257280</t>
  </si>
  <si>
    <t>T598V227M006AHE025</t>
  </si>
  <si>
    <t>A598V227M006AS</t>
  </si>
  <si>
    <t>T598V227M006ATE025</t>
  </si>
  <si>
    <t>T598V107M010AHE025</t>
  </si>
  <si>
    <t>A598V107M010AS</t>
  </si>
  <si>
    <t>T598V107M010ATE025</t>
  </si>
  <si>
    <t>T598V157M006AHE025</t>
  </si>
  <si>
    <t>A598V157M006AS</t>
  </si>
  <si>
    <t>T598V157M006ATE025</t>
  </si>
  <si>
    <t>T598V157M006AHS025</t>
  </si>
  <si>
    <t>T598V227M006AHS025</t>
  </si>
  <si>
    <t>T598V107M010AHS025</t>
  </si>
  <si>
    <t>T598V157M010AHS025</t>
  </si>
  <si>
    <t>T598V157M010AHE045</t>
  </si>
  <si>
    <t>T598V157M010ATE045</t>
  </si>
  <si>
    <t>T598V337M004AHE045</t>
  </si>
  <si>
    <t>T598V337M004ATE045</t>
  </si>
  <si>
    <t>T598V227M006AHE045</t>
  </si>
  <si>
    <t>T598V227M006ATE045</t>
  </si>
  <si>
    <t>T598V157M006AHE045</t>
  </si>
  <si>
    <t>T598V157M006ATE045</t>
  </si>
  <si>
    <t>T598V107M010ATE045</t>
  </si>
  <si>
    <t>T598V227M2R5ATE015</t>
  </si>
  <si>
    <t>A598V227M004ASE015</t>
  </si>
  <si>
    <t>T598V187M2R5ATE015</t>
  </si>
  <si>
    <t>A591V337M003AS9997</t>
  </si>
  <si>
    <t>T598V106M035AHE120</t>
  </si>
  <si>
    <t>A598V106M035AS</t>
  </si>
  <si>
    <t>T598V106M035ATE120</t>
  </si>
  <si>
    <t>T598V337M004AHS025</t>
  </si>
  <si>
    <t>T598V106M035AHS120</t>
  </si>
  <si>
    <t>T598V337M2R5AT4313</t>
  </si>
  <si>
    <t>A598V337M004AS4313</t>
  </si>
  <si>
    <t>T598V337M2R5AT4541</t>
  </si>
  <si>
    <t>A598V337M003AS</t>
  </si>
  <si>
    <t>T598V477M2R5AT4541</t>
  </si>
  <si>
    <t>A598V477M2R5AS</t>
  </si>
  <si>
    <t>T598V227M2R5ATE009</t>
  </si>
  <si>
    <t>A598V227M004ASE009</t>
  </si>
  <si>
    <t>T598V227M004ATE009</t>
  </si>
  <si>
    <t>T598V227M2R5AT4145</t>
  </si>
  <si>
    <t>T598V227M006AT4145</t>
  </si>
  <si>
    <t>T598V337M2R5ATE006</t>
  </si>
  <si>
    <t>T598V157M006AHS045</t>
  </si>
  <si>
    <t>T598V157M010AHS045</t>
  </si>
  <si>
    <t>T598V107M010AHS045</t>
  </si>
  <si>
    <t>T598V337M004AHS045</t>
  </si>
  <si>
    <t>T598V227M006AHS045</t>
  </si>
  <si>
    <t>T598V107M010AHE045</t>
  </si>
  <si>
    <t>T598V337M004ATW025</t>
  </si>
  <si>
    <t>T598V107M020ATE040</t>
  </si>
  <si>
    <t>T520W686M010AHE040</t>
  </si>
  <si>
    <t>A523W476M035ASE100</t>
  </si>
  <si>
    <t>T521X186M063ATE100</t>
  </si>
  <si>
    <t>A521V905M075ASSUZH</t>
  </si>
  <si>
    <t>T521X186M075ATE100</t>
  </si>
  <si>
    <t>A521V116M075ASSUZH</t>
  </si>
  <si>
    <t>A521B336M020AS</t>
  </si>
  <si>
    <t>T521B336M020ATE070</t>
  </si>
  <si>
    <t>A521B226M020ASMHSP</t>
  </si>
  <si>
    <t>T521B336M020ATE0907102</t>
  </si>
  <si>
    <t>T521B685M035AHE200</t>
  </si>
  <si>
    <t>T523T406M018APE0458154</t>
  </si>
  <si>
    <t>A523T406M018AS9997</t>
  </si>
  <si>
    <t>T523T685M040APE1008154</t>
  </si>
  <si>
    <t>A523T685M040AS9997</t>
  </si>
  <si>
    <t>T520V337M2R5ATE012</t>
  </si>
  <si>
    <t>T521V686M025AT4226</t>
  </si>
  <si>
    <t>T525B107M010ATE045</t>
  </si>
  <si>
    <t>T521V336M025ATE060R152</t>
  </si>
  <si>
    <t>A521V686M020ASMHSP</t>
  </si>
  <si>
    <t>T521V157M016ATE0507280</t>
  </si>
  <si>
    <t>T591V227M004ATE015</t>
  </si>
  <si>
    <t>A591V227M006ASE015</t>
  </si>
  <si>
    <t>T530D337M006ATE0107280</t>
  </si>
  <si>
    <t>A598D107M025AS</t>
  </si>
  <si>
    <t>A520C227M006ASMHSS</t>
  </si>
  <si>
    <t>A520V157M006ASMHSM</t>
  </si>
  <si>
    <t>T521W107M016ATE090</t>
  </si>
  <si>
    <t>A521W107M016AS9997</t>
  </si>
  <si>
    <t>T521W107M016ATE100</t>
  </si>
  <si>
    <t>T520B227M006ATE0258152</t>
  </si>
  <si>
    <t>T521T336M018APE0558159</t>
  </si>
  <si>
    <t>T521T336M016ATE045R025</t>
  </si>
  <si>
    <t>T598B337M2R5ATE009</t>
  </si>
  <si>
    <t>T598B107M010ATE050</t>
  </si>
  <si>
    <t>A598V227M006ASE018</t>
  </si>
  <si>
    <t>T598V227M004ATE015</t>
  </si>
  <si>
    <t>A598V227M006ASE015</t>
  </si>
  <si>
    <t>KBP74</t>
  </si>
  <si>
    <t>KBP34</t>
  </si>
  <si>
    <t>KBP76</t>
  </si>
  <si>
    <t>T598D477M2R5AT4143</t>
  </si>
  <si>
    <t>TK15D686M035ASE100</t>
  </si>
  <si>
    <t>A523W686M035AS9997</t>
  </si>
  <si>
    <t>A521W476M020AS9997</t>
  </si>
  <si>
    <t>KBP74E</t>
  </si>
  <si>
    <t>MHSP trial run</t>
  </si>
  <si>
    <t>A521V336M035AS9997</t>
  </si>
  <si>
    <t>A521D106M050AS9997</t>
  </si>
  <si>
    <t>KBP23A</t>
  </si>
  <si>
    <t>KBP23E</t>
  </si>
  <si>
    <t>A520D337M006AS9997</t>
  </si>
  <si>
    <t>KBP86F</t>
  </si>
  <si>
    <t>STA156KA</t>
  </si>
  <si>
    <t>Split2820,Anode 转型为A520B337M2R5ASE015</t>
  </si>
  <si>
    <t>T521X107M035ATE050</t>
  </si>
  <si>
    <t>A521V506M035AS</t>
  </si>
  <si>
    <t>A520D227M006ASE009</t>
  </si>
  <si>
    <t>T521X107M035ATE030</t>
  </si>
  <si>
    <t>T521X107M035ATE100</t>
  </si>
  <si>
    <t>T598D686M025ATE050</t>
  </si>
  <si>
    <t>T598B106M035ATE150</t>
  </si>
  <si>
    <t>A598B106M035AS9997</t>
  </si>
  <si>
    <t>A520D337M006ASE010</t>
  </si>
  <si>
    <t>T598X226M075AH4332</t>
  </si>
  <si>
    <t>A598V116M075ASSUZH</t>
  </si>
  <si>
    <t>T598X156M075AHE075</t>
  </si>
  <si>
    <t>T598X156M075AHS075</t>
  </si>
  <si>
    <t>T598X156M075ATS075</t>
  </si>
  <si>
    <t>T598X156M075ATW075</t>
  </si>
  <si>
    <t>T598X156M075AHW075</t>
  </si>
  <si>
    <t>T598X156M075ATW100</t>
  </si>
  <si>
    <t>S.PN</t>
  </si>
  <si>
    <t>PowderPN</t>
  </si>
  <si>
    <t>Powder</t>
  </si>
  <si>
    <t>1st</t>
  </si>
  <si>
    <t>2nd</t>
  </si>
  <si>
    <t>有效</t>
  </si>
  <si>
    <t>Date</t>
  </si>
  <si>
    <t>Lots</t>
  </si>
  <si>
    <t>2025</t>
  </si>
  <si>
    <t>KBP126</t>
  </si>
  <si>
    <t>KBP126X</t>
  </si>
  <si>
    <t>A520B107M006AS9997</t>
  </si>
  <si>
    <t>A520B157M006AS9997</t>
  </si>
  <si>
    <t>TTS150</t>
  </si>
  <si>
    <t>S15MB</t>
  </si>
  <si>
    <t>KBP84</t>
  </si>
  <si>
    <t>KBP44</t>
  </si>
  <si>
    <t>KBP40</t>
  </si>
  <si>
    <t>FTW400</t>
  </si>
  <si>
    <t>T520V107M006ATE009</t>
  </si>
  <si>
    <t>KBP84E</t>
  </si>
  <si>
    <t>A520V477M2R5AS9997</t>
  </si>
  <si>
    <t>FTW700E</t>
  </si>
  <si>
    <t>A521B226M025AS9997</t>
  </si>
  <si>
    <t>KBP84X</t>
  </si>
  <si>
    <t>C275</t>
  </si>
  <si>
    <t>KBP80X</t>
  </si>
  <si>
    <t>A521D107M025ASMH02</t>
  </si>
  <si>
    <t>KBP54</t>
  </si>
  <si>
    <t>A521D107M025ASALT2</t>
  </si>
  <si>
    <t>FTW503</t>
  </si>
  <si>
    <t>A521D686M025AS9997</t>
  </si>
  <si>
    <t>FTW700</t>
  </si>
  <si>
    <t>A521T106M025AS9997</t>
  </si>
  <si>
    <t>KBP86X</t>
  </si>
  <si>
    <t>T521T476M016ATE090</t>
  </si>
  <si>
    <t>S706F</t>
  </si>
  <si>
    <t>KBP23</t>
  </si>
  <si>
    <t>A521V107M020AS9997</t>
  </si>
  <si>
    <t>A521V226M035AS9997</t>
  </si>
  <si>
    <t>S706E</t>
  </si>
  <si>
    <t>KBP55</t>
  </si>
  <si>
    <t>TTS175</t>
  </si>
  <si>
    <t>KBP76E</t>
  </si>
  <si>
    <t>A598D476M025AS9997</t>
  </si>
  <si>
    <t>KBP34E</t>
  </si>
  <si>
    <t>A599X336M035AS9997</t>
  </si>
  <si>
    <t>TTS12KM</t>
  </si>
  <si>
    <t>KBP126E</t>
  </si>
  <si>
    <t>S15HVE</t>
  </si>
  <si>
    <t>A521T276M018ASALT2</t>
  </si>
  <si>
    <t>FTW110K</t>
  </si>
  <si>
    <t>T521T336M016ATE055</t>
  </si>
  <si>
    <t>T521V167M018ATE050</t>
  </si>
  <si>
    <t>A521V247M016AS</t>
  </si>
  <si>
    <t>S15HV100</t>
  </si>
  <si>
    <t>TTS125</t>
  </si>
  <si>
    <t>A520X687M004ASPGLR</t>
  </si>
  <si>
    <t>STA156KB</t>
  </si>
  <si>
    <t>FTW102KG</t>
  </si>
  <si>
    <t>HV200</t>
  </si>
  <si>
    <t>T521B556M016ATE070</t>
  </si>
  <si>
    <t>A521W226M025AS9997</t>
  </si>
  <si>
    <t>KBP52E</t>
  </si>
  <si>
    <t>A520C227M006AS9997</t>
  </si>
  <si>
    <t>S506</t>
  </si>
  <si>
    <t>S805G</t>
  </si>
  <si>
    <t>STA200KE</t>
  </si>
  <si>
    <t>T521T336M018APE055</t>
  </si>
  <si>
    <t>FTW121K</t>
  </si>
  <si>
    <t>FTW121KR</t>
  </si>
  <si>
    <t>FTW121KE</t>
  </si>
  <si>
    <t>A523H107M035AS9997</t>
  </si>
  <si>
    <t>HV80</t>
  </si>
  <si>
    <t>A520C227M006ASMHSB</t>
  </si>
  <si>
    <t>A521B336M020AS9997</t>
  </si>
  <si>
    <t>S8053</t>
  </si>
  <si>
    <t>T523V686M035AP4291</t>
  </si>
  <si>
    <t>A521D157M025AS9997</t>
  </si>
  <si>
    <t>FTW700X</t>
  </si>
  <si>
    <t>TTS150E</t>
  </si>
  <si>
    <t>A521V226M025AS9997</t>
  </si>
  <si>
    <t>KBP54E</t>
  </si>
  <si>
    <t>A521B106M035AS9997</t>
  </si>
  <si>
    <t>FTW400E</t>
  </si>
  <si>
    <t>A523T107M010AS9997</t>
  </si>
  <si>
    <t>T523T685M040APE100</t>
  </si>
  <si>
    <t>T523W167M018APE080</t>
  </si>
  <si>
    <t>T523T406M018APE045</t>
  </si>
  <si>
    <t>2024</t>
  </si>
  <si>
    <t>SKIPR</t>
  </si>
  <si>
    <t>PTSA</t>
  </si>
  <si>
    <t>STA156KX</t>
  </si>
  <si>
    <t>A520B227M006AS9997</t>
  </si>
  <si>
    <t>S15MBF</t>
  </si>
  <si>
    <t>A520B337M2R5AS9997</t>
  </si>
  <si>
    <t>STA156KE</t>
  </si>
  <si>
    <t>A520T156M006AS9997</t>
  </si>
  <si>
    <t>KBP40X</t>
  </si>
  <si>
    <t>A520V226M020ASE040</t>
  </si>
  <si>
    <t>KBP76X</t>
  </si>
  <si>
    <t>S15MBX</t>
  </si>
  <si>
    <t>S805X</t>
  </si>
  <si>
    <t>A521B226M025ASMHSS</t>
  </si>
  <si>
    <t>KBP80N</t>
  </si>
  <si>
    <t>A521D107M025AS9997</t>
  </si>
  <si>
    <t>A521D336M035AS9997</t>
  </si>
  <si>
    <t>KBP44E</t>
  </si>
  <si>
    <t>A521T336M016AS9997</t>
  </si>
  <si>
    <t>A521V177M016AS9997</t>
  </si>
  <si>
    <t>A530V157M006AS9997</t>
  </si>
  <si>
    <t>KBP72F</t>
  </si>
  <si>
    <t>S15MBE</t>
  </si>
  <si>
    <t>S15MF</t>
  </si>
  <si>
    <t>S15ME</t>
  </si>
  <si>
    <t>KBP74F</t>
  </si>
  <si>
    <t>KBP76F</t>
  </si>
  <si>
    <t>A521T276M018ASMHSP</t>
  </si>
  <si>
    <t>A521V686M020AS9997</t>
  </si>
  <si>
    <t>TTS50K</t>
  </si>
  <si>
    <t>TTS40H</t>
  </si>
  <si>
    <t>KBP44F</t>
  </si>
  <si>
    <t>FTW102S</t>
  </si>
  <si>
    <t>FTP200H</t>
  </si>
  <si>
    <t>T521T336M018ATE080</t>
  </si>
  <si>
    <t>FTW120K</t>
  </si>
  <si>
    <t>A598V347M2R5AS9997</t>
  </si>
  <si>
    <t>A521V476M035AS9997</t>
  </si>
  <si>
    <t>A521B156M035AS9997</t>
  </si>
  <si>
    <t>A521V336M035AS</t>
  </si>
  <si>
    <t>S15MBHS</t>
  </si>
  <si>
    <t>HV300</t>
  </si>
  <si>
    <t>A521V685M063AS9997</t>
  </si>
  <si>
    <t>HV200E</t>
  </si>
  <si>
    <t>TTS50E</t>
  </si>
  <si>
    <t>KBP52K</t>
  </si>
  <si>
    <t>A521W476K020AS9997</t>
  </si>
  <si>
    <t>A523W566M035AS9997</t>
  </si>
  <si>
    <t>A545V117M016AS</t>
  </si>
  <si>
    <t>A521T106M035AS9997</t>
  </si>
  <si>
    <t>TTS80X</t>
  </si>
  <si>
    <t>KBP86H</t>
  </si>
  <si>
    <t>S805H</t>
  </si>
  <si>
    <t>TTS50S</t>
  </si>
  <si>
    <t>A520W157M006ASE040</t>
  </si>
  <si>
    <t>S15HVG</t>
  </si>
  <si>
    <t>A523H108M010AS9997</t>
  </si>
  <si>
    <t>A523H108M010AS9998</t>
  </si>
  <si>
    <t>A520X337M010ASE010</t>
  </si>
  <si>
    <t>S805E</t>
  </si>
  <si>
    <t>S8054</t>
  </si>
  <si>
    <t>T523K156M020APE150</t>
  </si>
  <si>
    <t>2023</t>
  </si>
  <si>
    <t>A520B337M006ASE040</t>
  </si>
  <si>
    <t>A520D108M2R5ASE015</t>
  </si>
  <si>
    <t>A520D156M025AS9997</t>
  </si>
  <si>
    <t>A520D157M006ASPGLR</t>
  </si>
  <si>
    <t>NT50</t>
  </si>
  <si>
    <t>KBP72E</t>
  </si>
  <si>
    <t>A520V337M003AS9997</t>
  </si>
  <si>
    <t>KBP74X</t>
  </si>
  <si>
    <t>KBP121E</t>
  </si>
  <si>
    <t>A520X477M006AS9997</t>
  </si>
  <si>
    <t>A521B156M025AS</t>
  </si>
  <si>
    <t>KBP83X</t>
  </si>
  <si>
    <t>A521B226M025AS</t>
  </si>
  <si>
    <t>FTP150H</t>
  </si>
  <si>
    <t>A521D107M025AS</t>
  </si>
  <si>
    <t>A521Q336M016AS9997</t>
  </si>
  <si>
    <t>KBP86Y</t>
  </si>
  <si>
    <t>FTW102KB</t>
  </si>
  <si>
    <t>KBP86B</t>
  </si>
  <si>
    <t>A521V106M035AS9997</t>
  </si>
  <si>
    <t>A521V686M016AS9997</t>
  </si>
  <si>
    <t>KBP40E</t>
  </si>
  <si>
    <t>A528B906M002AS9997</t>
  </si>
  <si>
    <t>A530V756M016AS9997</t>
  </si>
  <si>
    <t>A598B476M010AS9997</t>
  </si>
  <si>
    <t>A598D336M035AS9997</t>
  </si>
  <si>
    <t>FTP200X</t>
  </si>
  <si>
    <t>KBP74Y</t>
  </si>
  <si>
    <t>A598V226M035AS9997</t>
  </si>
  <si>
    <t>A521T276M018AS9997</t>
  </si>
  <si>
    <t>A521V686M020AS</t>
  </si>
  <si>
    <t>FTW102Y</t>
  </si>
  <si>
    <t>T521T336M018APE090</t>
  </si>
  <si>
    <t>TTS40G</t>
  </si>
  <si>
    <t>KBP52X</t>
  </si>
  <si>
    <t>TTS40E</t>
  </si>
  <si>
    <t>TTS40F</t>
  </si>
  <si>
    <t>A521V156M035AS9997</t>
  </si>
  <si>
    <t>A521V475M075AS9997</t>
  </si>
  <si>
    <t>A521D476M025AS</t>
  </si>
  <si>
    <t>A598V227M004AS9997</t>
  </si>
  <si>
    <t>C515</t>
  </si>
  <si>
    <t>FTP85</t>
  </si>
  <si>
    <t>A598V247M010AS9997</t>
  </si>
  <si>
    <t>A520U157M004AS9997</t>
  </si>
  <si>
    <t>TTS40Y</t>
  </si>
  <si>
    <t>TTS50M</t>
  </si>
  <si>
    <t>2022</t>
  </si>
  <si>
    <t>T520B227M2R5ATE021</t>
  </si>
  <si>
    <t xml:space="preserve">KBP74X </t>
  </si>
  <si>
    <t>A520B686K006AS9997</t>
  </si>
  <si>
    <t>A520C107M010ASMHSP</t>
  </si>
  <si>
    <t xml:space="preserve">STA156KE </t>
  </si>
  <si>
    <t>A520Y108M2R5AS9997</t>
  </si>
  <si>
    <t xml:space="preserve">KBP121E </t>
  </si>
  <si>
    <t>A520U107M006AS9997</t>
  </si>
  <si>
    <t>A520U476M010AS9997</t>
  </si>
  <si>
    <t>A520V337M004AS9997</t>
  </si>
  <si>
    <t>NT71</t>
  </si>
  <si>
    <t>FTA50</t>
  </si>
  <si>
    <t xml:space="preserve">KBP76 </t>
  </si>
  <si>
    <t>A520X158M003AS9997</t>
  </si>
  <si>
    <t>A520X477M006ASPGLR</t>
  </si>
  <si>
    <t>TTS175X</t>
  </si>
  <si>
    <t>A521D107M025ASALT1</t>
  </si>
  <si>
    <t>TTS50X</t>
  </si>
  <si>
    <t>A521D686M025ASE070</t>
  </si>
  <si>
    <t>FTW102KY</t>
  </si>
  <si>
    <t>KBP120NN</t>
  </si>
  <si>
    <t>FTW102KW</t>
  </si>
  <si>
    <t>A521V476M020AS9997</t>
  </si>
  <si>
    <t>TTS50Y</t>
  </si>
  <si>
    <t>TTS50W</t>
  </si>
  <si>
    <t>A528Z477M003AS9997</t>
  </si>
  <si>
    <t>A530V337M004AS9997</t>
  </si>
  <si>
    <t>KBP126F</t>
  </si>
  <si>
    <t>A530V477M004AS9997</t>
  </si>
  <si>
    <t>KBP86D</t>
  </si>
  <si>
    <t>KBP74H</t>
  </si>
  <si>
    <t>FTP200G</t>
  </si>
  <si>
    <t>FTP200Y</t>
  </si>
  <si>
    <t>A598V157M010AS9997</t>
  </si>
  <si>
    <t>A520W157M006ASE025</t>
  </si>
  <si>
    <t>KBP55E</t>
  </si>
  <si>
    <t>A598V247M004AS9997</t>
  </si>
  <si>
    <t>A520D156M025ASE080</t>
  </si>
  <si>
    <t>A523W686M025AS9997</t>
  </si>
  <si>
    <t>A521B556M016AS9997</t>
  </si>
  <si>
    <t>A521D227M016AS9997</t>
  </si>
  <si>
    <t>A598D687M2R5AS9997</t>
  </si>
  <si>
    <t>KBP86G</t>
  </si>
  <si>
    <t>KBP86M</t>
  </si>
  <si>
    <t>KBP86S</t>
  </si>
  <si>
    <t>A520U686M006AS9997</t>
  </si>
  <si>
    <t>A521V475M075AS</t>
  </si>
  <si>
    <t>A520U227M003AS9997</t>
  </si>
  <si>
    <t>A520L107M010AS9997</t>
  </si>
  <si>
    <t>T530X687M004ATE006</t>
  </si>
  <si>
    <t>A521D476M025AS9997</t>
  </si>
  <si>
    <t>A598B107M004AS9997</t>
  </si>
  <si>
    <t>T523V157M016AP4292</t>
  </si>
  <si>
    <t>A521D157M020AS9997</t>
  </si>
  <si>
    <t>KBP83E</t>
  </si>
  <si>
    <t>A520L337M003ASE025</t>
  </si>
  <si>
    <t>A520L337M003AS9997</t>
  </si>
  <si>
    <t>A520D227M004ASPGLR</t>
  </si>
  <si>
    <t>A520U157M006AS9997</t>
  </si>
  <si>
    <t>A598V107M020AS9997</t>
  </si>
  <si>
    <t>NT40</t>
  </si>
  <si>
    <t>2020-2021</t>
  </si>
  <si>
    <t>NT80</t>
  </si>
  <si>
    <t>KBP121</t>
  </si>
  <si>
    <t>KBP121X</t>
  </si>
  <si>
    <t>FTW102KX</t>
  </si>
  <si>
    <t>KBP83</t>
  </si>
  <si>
    <t>STA156KP</t>
  </si>
  <si>
    <t>A520B157M006ASALT1</t>
  </si>
  <si>
    <t>STA156KY</t>
  </si>
  <si>
    <t>KBP15FE</t>
  </si>
  <si>
    <t>STA250KH</t>
  </si>
  <si>
    <t>STA250KG</t>
  </si>
  <si>
    <t>STA250KI</t>
  </si>
  <si>
    <t>STA250KL</t>
  </si>
  <si>
    <t>A520C107M010ASE025</t>
  </si>
  <si>
    <t>A520C157M010AS9997</t>
  </si>
  <si>
    <t>A520C226M016AS9997</t>
  </si>
  <si>
    <t>KBP121F</t>
  </si>
  <si>
    <t>KBP121Y</t>
  </si>
  <si>
    <t>A520C227M003ASE025</t>
  </si>
  <si>
    <t>A520C337M2R5ASE025</t>
  </si>
  <si>
    <t>A520D108M2R5AS9997</t>
  </si>
  <si>
    <t>KBP72</t>
  </si>
  <si>
    <t>A520D227M010ASE025</t>
  </si>
  <si>
    <t>KBP72A</t>
  </si>
  <si>
    <t>KBP46</t>
  </si>
  <si>
    <t>A520D687M004ASPGLR</t>
  </si>
  <si>
    <t>A520M157M006AS9997</t>
  </si>
  <si>
    <t>A520T336M010AS9997</t>
  </si>
  <si>
    <t>A520T476M006AS9997</t>
  </si>
  <si>
    <t>A520V107M006AS9997</t>
  </si>
  <si>
    <t>A520V157M010ASE018</t>
  </si>
  <si>
    <t>A520V227M006ASALT2</t>
  </si>
  <si>
    <t>A520V227M010AS9997</t>
  </si>
  <si>
    <t>KBP126Y</t>
  </si>
  <si>
    <t>A520V336M016AS9997</t>
  </si>
  <si>
    <t>A520V337M006AS9997</t>
  </si>
  <si>
    <t>A520V337M006AS</t>
  </si>
  <si>
    <t>KBP75</t>
  </si>
  <si>
    <t>A520V476M016AS9997</t>
  </si>
  <si>
    <t>A520W107M006AS9997</t>
  </si>
  <si>
    <t>A520W107M010AS9997</t>
  </si>
  <si>
    <t>KBP74US</t>
  </si>
  <si>
    <t>A520X687M006ASE025</t>
  </si>
  <si>
    <t>STA156KF</t>
  </si>
  <si>
    <t>A520Y477M006AS9997</t>
  </si>
  <si>
    <t>A521B106M025AS9997</t>
  </si>
  <si>
    <t>KBP83Y</t>
  </si>
  <si>
    <t>A521C475M063AS9997</t>
  </si>
  <si>
    <t>TTS175H</t>
  </si>
  <si>
    <t>A521D107M016AS9997</t>
  </si>
  <si>
    <t>A521D107M020ASE055</t>
  </si>
  <si>
    <t xml:space="preserve">KBP83E </t>
  </si>
  <si>
    <t>KBP56</t>
  </si>
  <si>
    <t>A521D107M020AS9997</t>
  </si>
  <si>
    <t>A521D157M016ASE055</t>
  </si>
  <si>
    <t>FTP20X</t>
  </si>
  <si>
    <t>S506E</t>
  </si>
  <si>
    <t>FTW102X</t>
  </si>
  <si>
    <t>A521T336M016AS</t>
  </si>
  <si>
    <t>TTS80E</t>
  </si>
  <si>
    <t>FTW102KK</t>
  </si>
  <si>
    <t>TTS80F</t>
  </si>
  <si>
    <t>KBP120NE</t>
  </si>
  <si>
    <t>KBP120NB</t>
  </si>
  <si>
    <t>KBP120NW</t>
  </si>
  <si>
    <t>FTW102KC</t>
  </si>
  <si>
    <t>A521T476M016AS9997</t>
  </si>
  <si>
    <t>A521V156M025AS9997</t>
  </si>
  <si>
    <t>FTW400X</t>
  </si>
  <si>
    <t>KBP40T</t>
  </si>
  <si>
    <t>A521V476M016AS9997</t>
  </si>
  <si>
    <t xml:space="preserve">NT40 </t>
  </si>
  <si>
    <t>A521V686M016ASTREC</t>
  </si>
  <si>
    <t>A521V117M016AS9997</t>
  </si>
  <si>
    <t>FTW102KE</t>
  </si>
  <si>
    <t>A523T476M016AS9997</t>
  </si>
  <si>
    <t>TTS80H</t>
  </si>
  <si>
    <t>TTS50G</t>
  </si>
  <si>
    <t>TTS50N</t>
  </si>
  <si>
    <t>TTS50F</t>
  </si>
  <si>
    <t>A523V157M016AS9997</t>
  </si>
  <si>
    <t>TTS80G</t>
  </si>
  <si>
    <t>FTW150K</t>
  </si>
  <si>
    <t>TTS50H</t>
  </si>
  <si>
    <t>TTS50J</t>
  </si>
  <si>
    <t>TTS50KS</t>
  </si>
  <si>
    <t>TTS50NK</t>
  </si>
  <si>
    <t>A523W476M035AS9997</t>
  </si>
  <si>
    <t>#N/A</t>
  </si>
  <si>
    <t>A530V686M006AS9997</t>
  </si>
  <si>
    <t>A530V686M010AS</t>
  </si>
  <si>
    <t>A530V227M004AS9997</t>
  </si>
  <si>
    <t>A530V197M2R5AS9997</t>
  </si>
  <si>
    <t>A530V227M003AS9997</t>
  </si>
  <si>
    <t>A530V227M006AS9997</t>
  </si>
  <si>
    <t>A530V227K006AS9997</t>
  </si>
  <si>
    <t>A530V337M003AS9997</t>
  </si>
  <si>
    <t>A545V107M016AS</t>
  </si>
  <si>
    <t>A545W476M016ASE045</t>
  </si>
  <si>
    <t>A591D107M010AS</t>
  </si>
  <si>
    <t>A598D106M050AS9997</t>
  </si>
  <si>
    <t>NT50VS</t>
  </si>
  <si>
    <t>A598V107M010AS9997</t>
  </si>
  <si>
    <t>A598D107M016AS9997</t>
  </si>
  <si>
    <t>A598D157M016AS9997</t>
  </si>
  <si>
    <t>A598D227M010AS9997</t>
  </si>
  <si>
    <t>A598D337M006AS9997</t>
  </si>
  <si>
    <t>FTW700G</t>
  </si>
  <si>
    <t>NT50G</t>
  </si>
  <si>
    <t xml:space="preserve">NT50G </t>
  </si>
  <si>
    <t>A598V247M003AS</t>
  </si>
  <si>
    <t>A598V247M003AS9997</t>
  </si>
  <si>
    <t>A523V686M035AS9997</t>
  </si>
  <si>
    <t>A520Y227M010ASE018</t>
  </si>
  <si>
    <t xml:space="preserve">KBP121 </t>
  </si>
  <si>
    <t>A521T276M018AS</t>
  </si>
  <si>
    <t>KBP120NT</t>
  </si>
  <si>
    <t>A521V107M016ASE040</t>
  </si>
  <si>
    <t>A521T476M12RAS</t>
  </si>
  <si>
    <t>A598V337M006AS9997</t>
  </si>
  <si>
    <t>A598D477M004AS9997</t>
  </si>
  <si>
    <t>A591B107M006AS</t>
  </si>
  <si>
    <t>A520C686M006ASE100</t>
  </si>
  <si>
    <t>A521W226K020AS9997</t>
  </si>
  <si>
    <t>TTS40K</t>
  </si>
  <si>
    <t>A598D476M016AS9997</t>
  </si>
  <si>
    <t>A599B107K2R5AS9997</t>
  </si>
  <si>
    <t>STA156KH</t>
  </si>
  <si>
    <t>A599B107M2R5AS9997</t>
  </si>
  <si>
    <t>A520W157M006AS9997</t>
  </si>
  <si>
    <t>A523K156M020AS9997</t>
  </si>
  <si>
    <t>A598B335M035AS9997</t>
  </si>
  <si>
    <t>KBP75G</t>
  </si>
  <si>
    <t>A523W686M020AS9997</t>
  </si>
  <si>
    <t>TTS80NK</t>
  </si>
  <si>
    <t>A523V476M025AS9997</t>
  </si>
  <si>
    <t>A523V336M035AS9997</t>
  </si>
  <si>
    <t>A523V686M020AS9997</t>
  </si>
  <si>
    <t>KBP74K</t>
  </si>
  <si>
    <t>A521V107M020AS4927</t>
  </si>
  <si>
    <t>TTS125G</t>
  </si>
  <si>
    <t>A523W226M035AS9997</t>
  </si>
  <si>
    <t>A523W336M025AS9997</t>
  </si>
  <si>
    <t>S805Y</t>
  </si>
  <si>
    <t>S805Z</t>
  </si>
  <si>
    <t>A598V227M003AS9997</t>
  </si>
  <si>
    <t>T521V137M020ATE050</t>
  </si>
  <si>
    <t>T521V177M018ATE050</t>
  </si>
  <si>
    <t>A521V167M018AS9997</t>
  </si>
  <si>
    <t>A521B606M016AS9997</t>
  </si>
  <si>
    <t>A521B506M016AS9997</t>
  </si>
  <si>
    <t>2018-2020</t>
  </si>
  <si>
    <t>FTW102KA</t>
  </si>
  <si>
    <t>FTW100E</t>
  </si>
  <si>
    <t>A520B107M003AS9997</t>
  </si>
  <si>
    <t>STA156KG</t>
  </si>
  <si>
    <t>A520B157M006AS9998</t>
  </si>
  <si>
    <t xml:space="preserve">STA156KF </t>
  </si>
  <si>
    <t>KBP83F</t>
  </si>
  <si>
    <t>STA200E</t>
  </si>
  <si>
    <t xml:space="preserve">STA200E </t>
  </si>
  <si>
    <t>STA200KF</t>
  </si>
  <si>
    <t>A520B476M010ASE035</t>
  </si>
  <si>
    <t>A520B476M010AS9997</t>
  </si>
  <si>
    <t>A520C107M006ASE025</t>
  </si>
  <si>
    <t>A520C107M006AS9997</t>
  </si>
  <si>
    <t>A520C107M010AS9997</t>
  </si>
  <si>
    <t>A520C336M006AS9997</t>
  </si>
  <si>
    <t>NT40E</t>
  </si>
  <si>
    <t>A520C337M004AS9997</t>
  </si>
  <si>
    <t>A520C337M003AS9997</t>
  </si>
  <si>
    <t>A520C476M010AS9997</t>
  </si>
  <si>
    <t>A520C477M2R5ASE025</t>
  </si>
  <si>
    <t>A520C686M010AS9997</t>
  </si>
  <si>
    <t>A520C826M010ASE025</t>
  </si>
  <si>
    <t>A520C826M010AS9997</t>
  </si>
  <si>
    <t>A520D157M010ASE015</t>
  </si>
  <si>
    <t>A520D157M010AS9997</t>
  </si>
  <si>
    <t>KBP75E</t>
  </si>
  <si>
    <t>A520D227M010AS9997</t>
  </si>
  <si>
    <t>A520D477M004AS9997</t>
  </si>
  <si>
    <t>A520D687M003AS9997</t>
  </si>
  <si>
    <t xml:space="preserve">KBP74F </t>
  </si>
  <si>
    <t>A520V107K010ASE018</t>
  </si>
  <si>
    <t>A520V157M006AS9997</t>
  </si>
  <si>
    <t xml:space="preserve">KBP74E </t>
  </si>
  <si>
    <t>A520V157M010ASE025</t>
  </si>
  <si>
    <t xml:space="preserve">KBP72E </t>
  </si>
  <si>
    <t>A520V227M010ASE025</t>
  </si>
  <si>
    <t>A520V336K016AS</t>
  </si>
  <si>
    <t xml:space="preserve">KBP54 </t>
  </si>
  <si>
    <t>A520V477M006AS9997</t>
  </si>
  <si>
    <t>A520V477M2R5ASPGLR</t>
  </si>
  <si>
    <t>A520W336M016AS9997</t>
  </si>
  <si>
    <t>A520W337M003AS9997</t>
  </si>
  <si>
    <t>A520W337M003ASE015</t>
  </si>
  <si>
    <t>A520W337M003ASE025</t>
  </si>
  <si>
    <t>A520Y108M003ASE015</t>
  </si>
  <si>
    <t>A520Y157M010ASE015</t>
  </si>
  <si>
    <t>A520Y337M006ASE010</t>
  </si>
  <si>
    <t>A520Y337M010AS9997</t>
  </si>
  <si>
    <t>A520Y477M006ASE010</t>
  </si>
  <si>
    <t>A520Y477M006ASE025</t>
  </si>
  <si>
    <t>A520Y687M006AS</t>
  </si>
  <si>
    <t>A520Y687M004ASE025</t>
  </si>
  <si>
    <t>A521B225M050AS9997</t>
  </si>
  <si>
    <t>A521B335M050AS9997</t>
  </si>
  <si>
    <t>A521B475M035AS9997</t>
  </si>
  <si>
    <t>A521V106M050AS9997</t>
  </si>
  <si>
    <t>A521D226M050AS9997</t>
  </si>
  <si>
    <t>FTP20F</t>
  </si>
  <si>
    <t>A521V475M063AS9997</t>
  </si>
  <si>
    <t>A521D565M050AS9997</t>
  </si>
  <si>
    <t>A521D685M050AS9997</t>
  </si>
  <si>
    <t>NT50E</t>
  </si>
  <si>
    <t>TTS80K</t>
  </si>
  <si>
    <t xml:space="preserve">TTS80 </t>
  </si>
  <si>
    <t>KBP121K</t>
  </si>
  <si>
    <t>A521T336M016AS9998</t>
  </si>
  <si>
    <t>A521T476M016AS</t>
  </si>
  <si>
    <t>FTP400E</t>
  </si>
  <si>
    <t>NT50X</t>
  </si>
  <si>
    <t>A521V905M050AS9997</t>
  </si>
  <si>
    <t>A523T157M006AS9997</t>
  </si>
  <si>
    <t>T523T336M018APE070</t>
  </si>
  <si>
    <t>A523V476M035AS9997</t>
  </si>
  <si>
    <t>A523W157K016AS9997</t>
  </si>
  <si>
    <t>A525B476M006ASE080</t>
  </si>
  <si>
    <t>A525D227M004ASE025</t>
  </si>
  <si>
    <t>A520D337M006ASE025</t>
  </si>
  <si>
    <t>A525D337M006ASE025</t>
  </si>
  <si>
    <t>A525D337M003ASE025</t>
  </si>
  <si>
    <t>A520D477M004AS</t>
  </si>
  <si>
    <t>A525D477M003ASE025</t>
  </si>
  <si>
    <t>A525D687M003ASE025</t>
  </si>
  <si>
    <t>A528W477M003AS9997</t>
  </si>
  <si>
    <t xml:space="preserve">A528Z337M004ASE009 </t>
  </si>
  <si>
    <t>A530V117M006AS9997</t>
  </si>
  <si>
    <t>A530V476M016AS9997</t>
  </si>
  <si>
    <t>A545V477M006ASE055</t>
  </si>
  <si>
    <t>A545W477M006AS9997</t>
  </si>
  <si>
    <t>A545W477M006ASE055</t>
  </si>
  <si>
    <t>A545Y337M010ASE035</t>
  </si>
  <si>
    <t>A545Y337M010AS9997</t>
  </si>
  <si>
    <t>A591B227M006AS9997</t>
  </si>
  <si>
    <t>A591D476M016AS9997</t>
  </si>
  <si>
    <t>A591V337M006AS9997</t>
  </si>
  <si>
    <t>A591V246M035AS9997</t>
  </si>
  <si>
    <t>A598B475M035AS9997</t>
  </si>
  <si>
    <t>A598D226M035AS9997</t>
  </si>
  <si>
    <t>A525D227M010AS9997</t>
  </si>
  <si>
    <t>A521V107M016AS4146</t>
  </si>
  <si>
    <t>A598D477M003AS9997</t>
  </si>
  <si>
    <t>A520Y337M010ASE025</t>
  </si>
  <si>
    <t>A525Y477M006ASE035</t>
  </si>
  <si>
    <t>A591V226M035AS9997</t>
  </si>
  <si>
    <t>A598D247M003AS9997</t>
  </si>
  <si>
    <t>A520C157M004ASE045</t>
  </si>
  <si>
    <t>A598B225M050AS9997</t>
  </si>
  <si>
    <t>S598D226M035AHE065</t>
  </si>
  <si>
    <t>S598D337M006AHE025</t>
  </si>
  <si>
    <t>S598D336M035AHE065</t>
  </si>
  <si>
    <t>A520C157M004ASE025</t>
  </si>
  <si>
    <t>S598B476M010AHE070</t>
  </si>
  <si>
    <t>A520C157M006AS9997</t>
  </si>
  <si>
    <t>S15HV</t>
  </si>
  <si>
    <t>A520D687M003ASE010</t>
  </si>
  <si>
    <t>T599B686K2R5ATE050</t>
  </si>
  <si>
    <t>A599B686K2R5AS9997</t>
  </si>
  <si>
    <t>FTW100K</t>
  </si>
  <si>
    <t>A591D107M010AS9997</t>
  </si>
  <si>
    <t>A598B157M006AS9997</t>
  </si>
  <si>
    <t>S598B336M010AHE080</t>
  </si>
  <si>
    <t>KBP74G</t>
  </si>
  <si>
    <t>A530V476M016ASE040</t>
  </si>
  <si>
    <t>A598D156M035AS9997</t>
  </si>
  <si>
    <t>S521B226M025AHE100</t>
  </si>
  <si>
    <t>A521D106M050ASE090</t>
  </si>
  <si>
    <t>NT50K</t>
  </si>
  <si>
    <t>A598B225M035AS9997</t>
  </si>
  <si>
    <t>2015-2017</t>
  </si>
  <si>
    <t>Combine</t>
  </si>
  <si>
    <t>comments</t>
  </si>
  <si>
    <t>notes</t>
  </si>
  <si>
    <t>orderNumber</t>
  </si>
  <si>
    <t/>
  </si>
  <si>
    <t>,pull in</t>
  </si>
  <si>
    <t>fixed,TopRunners,pull in</t>
  </si>
  <si>
    <t>fixed,TopRunners</t>
  </si>
  <si>
    <t>fixed,TopRunners,push out</t>
  </si>
  <si>
    <t>fixed,pass due,push out</t>
  </si>
  <si>
    <t>pass due</t>
  </si>
  <si>
    <t>fixed,pass due</t>
  </si>
  <si>
    <t>2026</t>
  </si>
  <si>
    <t>anodeLotID</t>
  </si>
  <si>
    <t>partNumber</t>
  </si>
  <si>
    <t>component</t>
  </si>
  <si>
    <t>powderName</t>
  </si>
  <si>
    <t>planDate</t>
  </si>
  <si>
    <t>quantity</t>
  </si>
  <si>
    <t>startDate</t>
  </si>
  <si>
    <t>needDate</t>
  </si>
  <si>
    <t>category</t>
  </si>
  <si>
    <t>ecpCycle</t>
  </si>
  <si>
    <t>rCycle</t>
  </si>
  <si>
    <t>uano</t>
  </si>
  <si>
    <t>cv</t>
  </si>
  <si>
    <t>electrolyteType</t>
  </si>
  <si>
    <t>width</t>
  </si>
  <si>
    <t>length</t>
  </si>
  <si>
    <t>thickness</t>
  </si>
  <si>
    <t>wiresize</t>
  </si>
  <si>
    <t>barsPerLid</t>
  </si>
  <si>
    <t>piecesPerBar</t>
  </si>
  <si>
    <t>lidRequest</t>
  </si>
  <si>
    <t>ecpRoute</t>
  </si>
  <si>
    <t>up</t>
  </si>
  <si>
    <t>formationCT</t>
  </si>
  <si>
    <t>batchSize</t>
  </si>
  <si>
    <t>subInventory</t>
  </si>
  <si>
    <t>ANODE-KO</t>
  </si>
  <si>
    <t>S24143SXU3P</t>
  </si>
  <si>
    <t>S35113SP</t>
  </si>
  <si>
    <t>S59112SJ4</t>
  </si>
  <si>
    <t>S45152IXU2P</t>
  </si>
  <si>
    <t>S54142IXJU8P</t>
  </si>
  <si>
    <t>S35103SXU2P</t>
  </si>
  <si>
    <t>S58112SJ</t>
  </si>
  <si>
    <t>S34153SXU2P</t>
  </si>
  <si>
    <t>S45103XNU2P</t>
  </si>
  <si>
    <t>S34103SXU2P</t>
  </si>
  <si>
    <t>For KAT W case  run</t>
  </si>
  <si>
    <t>合并发料</t>
  </si>
  <si>
    <t>EC</t>
  </si>
  <si>
    <t>Jiaxin Fang</t>
  </si>
  <si>
    <t>FTW121KF</t>
  </si>
  <si>
    <t xml:space="preserve">TTS125    </t>
  </si>
  <si>
    <t>T520B157M006ATE0188151</t>
  </si>
  <si>
    <t>T520B686M006AHE070</t>
  </si>
  <si>
    <t>A598D686M025AS</t>
  </si>
  <si>
    <t>T598D477M2R5AT4314</t>
  </si>
  <si>
    <t>T598D687M2R5AT4314</t>
  </si>
  <si>
    <t>T591V337M2R5ATE009</t>
  </si>
  <si>
    <t>A591V337M2R5AS</t>
  </si>
  <si>
    <t>A591V227M004ASE008</t>
  </si>
  <si>
    <t>T591V337M2R5ATE015</t>
  </si>
  <si>
    <t>T521T106M025ATE0657652</t>
  </si>
  <si>
    <t>A521T106M025ASMHSP</t>
  </si>
  <si>
    <t>T591V227M004ATE012</t>
  </si>
  <si>
    <t>T598X156M063ATW075</t>
  </si>
  <si>
    <t>T598X156M063ATS075</t>
  </si>
  <si>
    <t>A598B167M2R5AS</t>
  </si>
  <si>
    <t>T598V337M2R5ATE012</t>
  </si>
  <si>
    <t>A598V337M2R5AS</t>
  </si>
  <si>
    <t>T598V227M004ATE012</t>
  </si>
  <si>
    <t>A598V227M004ASE008</t>
  </si>
  <si>
    <t>T598V337M2R5ATE015</t>
  </si>
  <si>
    <t>A521W476M020ASMHSP</t>
  </si>
  <si>
    <t>S25153SXU2P</t>
  </si>
  <si>
    <t>T521X226M075ATE075</t>
  </si>
  <si>
    <t>2604ZK17</t>
  </si>
  <si>
    <t>2602Z427</t>
  </si>
  <si>
    <t>A598V337M2R5AS9997转A598V337M2R5AS</t>
  </si>
  <si>
    <t>MT&amp;aging/Bake out 优化</t>
  </si>
  <si>
    <t>FTW102KH</t>
  </si>
  <si>
    <t>A520D477M004ASE012</t>
  </si>
  <si>
    <t>CP11</t>
  </si>
  <si>
    <t>T521D226M063ATE120</t>
  </si>
  <si>
    <t>A521D226M063AS9997</t>
  </si>
  <si>
    <t>Kane Kang</t>
  </si>
  <si>
    <t>Corin Wang</t>
  </si>
  <si>
    <t>prepeare sample for MT optimization</t>
  </si>
  <si>
    <t>停线3天</t>
  </si>
  <si>
    <t>fixed,pass due,pull in</t>
  </si>
  <si>
    <t>S37113P</t>
  </si>
  <si>
    <t>fixed,pull in</t>
  </si>
  <si>
    <t>S40113BP7</t>
  </si>
  <si>
    <t>S30123BP7</t>
  </si>
  <si>
    <t>S20113U9P</t>
  </si>
  <si>
    <t>A520B157M006ASTR01</t>
  </si>
  <si>
    <t>T598B686M006AT4775</t>
  </si>
  <si>
    <t>A598B227M004AS</t>
  </si>
  <si>
    <t>2604YH37</t>
  </si>
  <si>
    <t>2604YI37</t>
  </si>
  <si>
    <t>T521B556M016ATE0708154</t>
  </si>
  <si>
    <t>T523W167M018APE050</t>
  </si>
  <si>
    <t>2604Z557</t>
  </si>
  <si>
    <t>T523W167M018APE0808154</t>
  </si>
  <si>
    <t>T523W167M018APE0808159</t>
  </si>
  <si>
    <t xml:space="preserve">S706      </t>
  </si>
  <si>
    <t xml:space="preserve">STA200KA  </t>
  </si>
  <si>
    <t>S45103SXMU2P</t>
  </si>
  <si>
    <t>S20113V6BP7</t>
  </si>
  <si>
    <t>RouteChainName</t>
  </si>
  <si>
    <t>KS2 Cycles</t>
  </si>
  <si>
    <t>T520B227M004ATE0452478-A520B227M004ASE035-STA156KA</t>
  </si>
  <si>
    <t>T520B227M004ATE070-A520B227M004AS-STA156KA</t>
  </si>
  <si>
    <t>T520B227M006ATE035-A520B227M006AS9997-STA200KE</t>
  </si>
  <si>
    <t>T520B337M006ATE0407652-A520B337M006ASALT1-STA200KA</t>
  </si>
  <si>
    <t>T520B337M006ATE040-A520B337M006AS9997-STA200KA</t>
  </si>
  <si>
    <t>T520B337M006ATE040-A520B337M006ASALT1-STA200KA</t>
  </si>
  <si>
    <t>T520B337M006ATE040-A520B337M006ASE040-STA200KA</t>
  </si>
  <si>
    <t>T520B337M006ATE0707652-A520B337M006ASE040-STA200KA</t>
  </si>
  <si>
    <t>T520B337M006ATE070-A520B337M006ASALT1-STA200KA</t>
  </si>
  <si>
    <t>T520B337M006ATE070-A520B337M006ASE040-STA200KA</t>
  </si>
  <si>
    <t>T520M157M006ATE0707650-A520M157M006ASALT1-S15MB</t>
  </si>
  <si>
    <t>T520M157M006ATE0707650-A520M157M006ASE070-STA156KA</t>
  </si>
  <si>
    <t>T520M157M006ATE070-A520M157M006AS9997-STA156KA</t>
  </si>
  <si>
    <t>T520M157M006ATE070-A520M157M006ASALT1-S15MB</t>
  </si>
  <si>
    <t>T520M157M006ATE070-A520M157M006ASE070-STA156KA</t>
  </si>
  <si>
    <t>T520M157M006ATE200-A520M157M006AS9997-S15MB</t>
  </si>
  <si>
    <t>T520M157M006ATE200-A520M157M006ASALT1-S15MB</t>
  </si>
  <si>
    <t>T520M157M006ATE200-A520M157M006ASALT1-STA156KA</t>
  </si>
  <si>
    <t>T520M157M006ATE200-A520M157M006ASE070-STA156KA</t>
  </si>
  <si>
    <t>T520V107M006ATE045-A520V107M006ASE045-NT50</t>
  </si>
  <si>
    <t>T521B106M016ATE1007028-A520B106M016ASE100-KBP40</t>
  </si>
  <si>
    <t>T521B106M016ATE100-A520B106M016ASE100-KBP40</t>
  </si>
  <si>
    <t>T521B106M035AHE150-A521B106M035AS-TTS40</t>
  </si>
  <si>
    <t>T521B106M035ATE150-A521B106M035AS-TTS40</t>
  </si>
  <si>
    <t>T521B106M035ATE200-A521B106M035AS-TTS40</t>
  </si>
  <si>
    <t>T521B156M035ATE100-A521B156M035AS-TTS50</t>
  </si>
  <si>
    <t>T521B156M035ATE150-A521B156M035AS-TTS50</t>
  </si>
  <si>
    <t>T521B156M035ATE200-A521B156M035AS9997-S706H</t>
  </si>
  <si>
    <t>T521B156M035ATE200-A521B156M035AS9997-TTS50</t>
  </si>
  <si>
    <t>T521B156M035ATE200-A521B156M035AS9997-TTS50H</t>
  </si>
  <si>
    <t>T521B156M035ATE200-A521B156M035AS-TTS50</t>
  </si>
  <si>
    <t>T521B335M035ATE150-A521B335M035AS-FTW400</t>
  </si>
  <si>
    <t>T521B335M035ATE200-A521B335M035AS-FTW400</t>
  </si>
  <si>
    <t>T521B475M035ATE150-A521B475M035AS-FTW400</t>
  </si>
  <si>
    <t>T521B475M035ATE200-A521B475M035AS9997-FTW400</t>
  </si>
  <si>
    <t>T521B475M035ATE200-A521B475M035AS-FTW400</t>
  </si>
  <si>
    <t>T521B685M035ATE150-A521B685M035AS-FTW400</t>
  </si>
  <si>
    <t>T521D106M050AHE090-A521D106M050ASE090-FTP150</t>
  </si>
  <si>
    <t>T521D106M050ATE0907654-A521D106M050ASE060-FTP150</t>
  </si>
  <si>
    <t>T521D106M050ATE0907654-A521D106M050ASE060-PTSA</t>
  </si>
  <si>
    <t>T521D106M050ATE090-A521D106M050AS9997-FTP150</t>
  </si>
  <si>
    <t>T521D106M050ATE090-A521D106M050ASE060-FTP150</t>
  </si>
  <si>
    <t>T521D106M050ATE090-A521D106M050ASE090-FTP150</t>
  </si>
  <si>
    <t>T521D106M050ATE090-A521D106M050AS-FTP150</t>
  </si>
  <si>
    <t>T521D106M050ATE090-A598D106M050AS-FTP150</t>
  </si>
  <si>
    <t>T521D226M035ATE040-A521D226M035ASE040-FTP200</t>
  </si>
  <si>
    <t>T521D226M035ATE060-A521D226M035AS-KBP86E</t>
  </si>
  <si>
    <t>T521D336M035ATE0657652-A521D336M035AS9997-FTP200</t>
  </si>
  <si>
    <t>T521D336M035ATE0657652-A521D336M035ASE065-FTP200</t>
  </si>
  <si>
    <t>T521D336M035ATE0658395-A521D336M035ASE065-FTP200</t>
  </si>
  <si>
    <t>T521D336M035ATE065-A521D336M035AS9997-FTP200</t>
  </si>
  <si>
    <t>T521D336M035ATE065-A521D336M035ASE065-FTP200</t>
  </si>
  <si>
    <t>T521D476M035ATE060-A521D476M035AS-TTS40</t>
  </si>
  <si>
    <t>T521D476M035ATE070-A521D476M035AS9997-KBP52X</t>
  </si>
  <si>
    <t>T521D476M035ATE070-A521D476M035AS9997-TTS40</t>
  </si>
  <si>
    <t>T521D476M035ATE070-A521D476M035AS9997-TTS40E</t>
  </si>
  <si>
    <t>T521D476M035ATE070-A521D476M035AS9997-TTS40H</t>
  </si>
  <si>
    <t>T521D476M035ATE070-A521D476M035AS-TTS40</t>
  </si>
  <si>
    <t>T521T106M025AHE060-A521T106M025AS-FTW700</t>
  </si>
  <si>
    <t>T521T106M025ATE0607652-A521T106M025AS9997-FTW700</t>
  </si>
  <si>
    <t>T521T106M025ATE0607652-A521T106M025AS-FTW700</t>
  </si>
  <si>
    <t>T521T106M025ATE060-A521T106M025AS9997-FTW700</t>
  </si>
  <si>
    <t>T521T106M025ATE060-A521T106M025AS-FTW700</t>
  </si>
  <si>
    <t>T521T106M025ATE100-A521T106M025AS-FTW700</t>
  </si>
  <si>
    <t>T521T106M035APE100-A521T106M035AS9997-S706</t>
  </si>
  <si>
    <t>T521T106M035APE100-A521T106M035AS-S706</t>
  </si>
  <si>
    <t>T521T685M035APE0907652-A521T685M035AS9997-KBP52</t>
  </si>
  <si>
    <t>T521T685M035APE0907652-A521T685M035ASE090-KBP52</t>
  </si>
  <si>
    <t>T521T685M035APE0907652-A521T685M035ASE090-S706F</t>
  </si>
  <si>
    <t>T521T685M035APE090-A521T685M035ASE090-KBP52</t>
  </si>
  <si>
    <t>T521V107M016AT4146-A521V107M020ASE050-KBP74</t>
  </si>
  <si>
    <t>T521V107M016AT4146-A521V107M020ASE050-KBP76</t>
  </si>
  <si>
    <t>T521V107M016AT4146-A521V107M020ASE050-PTSA</t>
  </si>
  <si>
    <t>T521V107M020AT4927-A521V107M020AS4927-KBP74</t>
  </si>
  <si>
    <t>T521V107M020AT4927-A521V107M020ASE050-KBP74</t>
  </si>
  <si>
    <t>T521V226M035ATE065-A521V226M035AS-TTS40</t>
  </si>
  <si>
    <t>T521V226M035ATE100-A521V226M035AS9997-TTS40</t>
  </si>
  <si>
    <t>T521V226M035ATE100-A521V226M035AS-TTS40</t>
  </si>
  <si>
    <t>T521V336M035ATE100-A521V336M035AS9997-TTS50</t>
  </si>
  <si>
    <t>T521V336M035ATE100-A521V336M035ASE100-TTS50</t>
  </si>
  <si>
    <t>T521V476M025ATE100-A521V476M025AS9997-TTS50</t>
  </si>
  <si>
    <t>T521V476M035ATE1007706-A521V476M035AS-S706</t>
  </si>
  <si>
    <t>T521V476M035ATE100-A521V476M035AS9997-S506</t>
  </si>
  <si>
    <t>T521V476M035ATE100-A521V476M035AS9997-S706</t>
  </si>
  <si>
    <t>T521V476M035ATE100-A521V476M035AS9997-TTS50</t>
  </si>
  <si>
    <t>T521V476M035ATE100-A521V476M035AS-S706</t>
  </si>
  <si>
    <t>T521V686M016AT4146-A521V686M020AS-KBP74</t>
  </si>
  <si>
    <t>T521V686M020ATE0507111-A521V686M020AS-KBP74</t>
  </si>
  <si>
    <t>T521V686M020ATE0507111-A521V686M020AS-PTSA</t>
  </si>
  <si>
    <t>T521V686M020ATE050-A521V686M020AS-KBP74</t>
  </si>
  <si>
    <t>T521W226K020ATE055-A521W226K020AS9997-TTS40K</t>
  </si>
  <si>
    <t>T521W226M020ATE055-A521W226K020AS-TTS40</t>
  </si>
  <si>
    <t>T521W476K020AT4277-A521W476K020AS4277-KBP52K</t>
  </si>
  <si>
    <t>T521W476K020AT4277-A521W476K020AS9997-KBP52K</t>
  </si>
  <si>
    <t>T521W476K020AT4277-A521W476K020AS-KBP52K</t>
  </si>
  <si>
    <t>T521W476K020AT4277-A521W476M020AS-KBP52K</t>
  </si>
  <si>
    <t>T521W476M016ATE040-A521W476M016ASE045-NT50</t>
  </si>
  <si>
    <t>T521W476M016ATE045-A521W476M016ASE045-NT50</t>
  </si>
  <si>
    <t>T521W476M016ATE045-A521W476M020ASE045-NT50</t>
  </si>
  <si>
    <t>T521W476M020AHE040-A521W476M020ASE045-NT50</t>
  </si>
  <si>
    <t>T521W476M020ATE040-A521W476M020ASE045-NT50</t>
  </si>
  <si>
    <t>T521W476M020ATE0457111-A521W476M020ASE045-NT50</t>
  </si>
  <si>
    <t>T521W476M020ATE0457733-A521W476M020ASE045-NT50</t>
  </si>
  <si>
    <t>T521W476M020ATE045-A521W476M020ASE045-NT50</t>
  </si>
  <si>
    <t>T521W476M020ATE045NTXX-A521W476M020ASE045-NT50</t>
  </si>
  <si>
    <t>T521W476M020ATE045NTYY-A521W476M020ASE045-NT50</t>
  </si>
  <si>
    <t>T521X107M035ATE120-A521V506M035AS9997-TTS50</t>
  </si>
  <si>
    <t>T521X476M035ATE090-A521X476M035AS9997-TTS40</t>
  </si>
  <si>
    <t>T521X476M035ATE090-A521X476M035AS9997-TTS40A</t>
  </si>
  <si>
    <t>T521X476M035ATE090-A521X476M035AS9997-TTS40B</t>
  </si>
  <si>
    <t>T523B336M025APE100-A523B336M025AS9997-KBP86S</t>
  </si>
  <si>
    <t>T523H107M035APE070-A523H107M035AS9997-S706E</t>
  </si>
  <si>
    <t>T523T226M025AP4279-A523T226M025AS-S805G</t>
  </si>
  <si>
    <t>T523V106M063APE090-A523V106M063AS9997-HV200</t>
  </si>
  <si>
    <t>T523V107M025APE0707652-A523V107M025AS-TTS50</t>
  </si>
  <si>
    <t>T523V107M025APE070-A523V107M025AS-TTS50</t>
  </si>
  <si>
    <t>T523V107M025APE100-A523V107M025AS9997-TTS50</t>
  </si>
  <si>
    <t>T523V107M025APE100-A523V107M025AS9997-TTS50H</t>
  </si>
  <si>
    <t>T523V107M025APE100-A523V107M025AS-TTS50</t>
  </si>
  <si>
    <t>T523V107M025APE100-A523V107M025AS-TTS50H</t>
  </si>
  <si>
    <t>T523V156M050APE100-A523V186M050AS9997-FTP200</t>
  </si>
  <si>
    <t>T523V157M016AP42927280-A523V157M016AS-TTS50Y</t>
  </si>
  <si>
    <t>T523V157M016APE0504292-A523V157M016AS-TTS50E</t>
  </si>
  <si>
    <t>T523V157M016APE0504292-A523V157M016AS-TTS50Y</t>
  </si>
  <si>
    <t>T523V157M016APE050-A523V157M016AS9997-TTS50E</t>
  </si>
  <si>
    <t>T523V157M016APE050-A523V157M016AS9997-TTS50S</t>
  </si>
  <si>
    <t>T523V157M016APE050-A523V157M016AS-TTS50E</t>
  </si>
  <si>
    <t>T523V157M016APE050-A523V157M016AS-TTS50S</t>
  </si>
  <si>
    <t>T523V157M016APE050-A523V157M016AS-TTS50Y</t>
  </si>
  <si>
    <t>T523V157M016APE070-A523V157M016AS-TTS50</t>
  </si>
  <si>
    <t>T523V157M016APE100-A523V157M016AS-TTS50</t>
  </si>
  <si>
    <t>T523V157M020APE050-A523V157M020AS-TTS50</t>
  </si>
  <si>
    <t>T523V157M020APE070-A523V157M020AS-TTS50</t>
  </si>
  <si>
    <t>T523V157M020APE100-A523V157M020AS9997-FTW700</t>
  </si>
  <si>
    <t>T523V157M020APE100-A523V157M020AS9997-FTW700G</t>
  </si>
  <si>
    <t>T523V157M020APE100-A523V157M020AS-TTS50</t>
  </si>
  <si>
    <t>T523V186M050APE100-A523V186M050AS9997-FTP200</t>
  </si>
  <si>
    <t>T523V187M020APE100-A523V157M020AS9997-FTW700</t>
  </si>
  <si>
    <t>T523V227M016APE100-A523V227M016AS9997-FTW102S</t>
  </si>
  <si>
    <t>T523V227M018APE1007654-A523V227M018AS9997-FTW102K</t>
  </si>
  <si>
    <t>T523V227M018APE1007654-T523V227M018AS9997-FTW102K</t>
  </si>
  <si>
    <t>T523V227M018APE100-A523V227M018AS9997-FTW102K</t>
  </si>
  <si>
    <t>T523V336M035APE100-A523V336M035AS9997-TTS40</t>
  </si>
  <si>
    <t>T523V476M025APE100-A523V476M025AS9997-TTS40</t>
  </si>
  <si>
    <t>T523V476M035APE100-A523V476M035AS9997-TTS40</t>
  </si>
  <si>
    <t>T523V476M035APE100-A523V476M035AS-TTS40</t>
  </si>
  <si>
    <t>T523V686M020APE100-A523V686M020AS9997-TTS40</t>
  </si>
  <si>
    <t>T523V686M020APE100-A523V686M020AS-TTS40</t>
  </si>
  <si>
    <t>T523V686M035AP42917280-A523V686M035AS-TTS50</t>
  </si>
  <si>
    <t>T523V686M035AP42917706-A523V686M035AS-TTS50</t>
  </si>
  <si>
    <t>T523V686M035AP4546-A523V686M035AS-TTS50</t>
  </si>
  <si>
    <t>T523V686M035APE070-A523V686M035AS-TTS50</t>
  </si>
  <si>
    <t>T523V686M035APE1007706-A523V686M035AS-TTS50</t>
  </si>
  <si>
    <t>T523V686M035APE100-A523V686M035AS9997-TTS50</t>
  </si>
  <si>
    <t>T523V686M035APE100-A523V686M035AS9997-TTS50G</t>
  </si>
  <si>
    <t>T523V686M035APE100-A523V686M035AS-S506</t>
  </si>
  <si>
    <t>T523V686M035APE100-A523V686M035AS-TTS50</t>
  </si>
  <si>
    <t>T523W107K020APE070-A523W107K020AS-TTS50K</t>
  </si>
  <si>
    <t>T523W107K020APE100-A523W107K020AS-TTS50</t>
  </si>
  <si>
    <t>T523W107K020APE100-A523W107K020AS-TTS50K</t>
  </si>
  <si>
    <t>T523W107M016APE050-A523W107M016AS-TTS50</t>
  </si>
  <si>
    <t>T523W107M016APE0707706-A523W107M016AS-TTS50</t>
  </si>
  <si>
    <t>T523W107M016APE070-A523W107M016AS-TTS50</t>
  </si>
  <si>
    <t>T523W107M016APE100-A523W107M016AS9997-TTS50</t>
  </si>
  <si>
    <t>T523W107M016APE100-A523W107M016AS-TTS50</t>
  </si>
  <si>
    <t>T523W107M020APE050-A523W107M020AS-TTS50</t>
  </si>
  <si>
    <t>T523W107M020APE070-A523W107M020AS-TTS50</t>
  </si>
  <si>
    <t>T523W107M020APE100-A523W107M016AS-TTS50</t>
  </si>
  <si>
    <t>T523W107M020APE100-A523W107M020AS9997-TTS80</t>
  </si>
  <si>
    <t>T523W107M020APE100-A523W107M020AS9997-TTS80Y</t>
  </si>
  <si>
    <t>T523W107M020APE100-A523W107M020AS-TTS50</t>
  </si>
  <si>
    <t>T523W107M020APE100-A523W107M020AS-TTS80</t>
  </si>
  <si>
    <t>T523W107M020APE100-A523W107M020AS-TTS80NK</t>
  </si>
  <si>
    <t>T523W107M020APE100-A523W107M020AS-TTS80Y</t>
  </si>
  <si>
    <t>T523W107M020APE100-T523W107M020APE100-TTS50</t>
  </si>
  <si>
    <t>T523W157M016APE050-A523W157M016AS-FTW102K</t>
  </si>
  <si>
    <t>T523W157M016APE050-A523W157M016AS-FTW102Y</t>
  </si>
  <si>
    <t>T523W157M016APE050-A523W157M016AS-TTS80</t>
  </si>
  <si>
    <t>T523W157M016APE070-A523W157K016AS9997-TTS80</t>
  </si>
  <si>
    <t>T523W157M016APE070-A523W157K016AS9997-TTS80G</t>
  </si>
  <si>
    <t>T523W157M016APE070-A523W157M016AS9997-TTS80</t>
  </si>
  <si>
    <t>T523W157M016APE070-A523W157M016AS9997-TTS80G</t>
  </si>
  <si>
    <t>T523W157M016APE070-A523W157M016AS-FTW102K</t>
  </si>
  <si>
    <t>T523W157M016APE070-A523W157M016AS-TTS80</t>
  </si>
  <si>
    <t>T523W157M016APE070-A523W157M016AS-TTS80G</t>
  </si>
  <si>
    <t>T523W157M016APE100-A523W157M016AS9997-TTS80</t>
  </si>
  <si>
    <t>T523W157M016APE100-A523W157M016AS-FTW102K</t>
  </si>
  <si>
    <t>T523W157M016APE100-A523W157M016AS-TTS80</t>
  </si>
  <si>
    <t>T523W167M018APE1007654-A523W167M018AS9997-FTW102K</t>
  </si>
  <si>
    <t>T523W167M018APE100-A523W167M018AS9997-FTW102K</t>
  </si>
  <si>
    <t>T523W226M035APE100-A523W226M035AS9997-TTS40</t>
  </si>
  <si>
    <t>T523W226M035APE100-A523W226M035AS-TTS40</t>
  </si>
  <si>
    <t>T523W336M025APE100-A523W336M025AS9997-TTS40</t>
  </si>
  <si>
    <t>T523W476M025APE100-A523W476M035AS-TTS50</t>
  </si>
  <si>
    <t>T523W476M035AP42767706-A523W476M035AS-TTS50</t>
  </si>
  <si>
    <t>T523W476M035AP4276-A523W476M035AS-TTS50</t>
  </si>
  <si>
    <t>T523W476M035AP42917280-A523W476M035AS-TTS50</t>
  </si>
  <si>
    <t>T523W476M035AP42917280-A523W476M035AS-TTS50S</t>
  </si>
  <si>
    <t>T523W476M035AP42917706-A523W476M035AS-TTS50</t>
  </si>
  <si>
    <t>T523W476M035AP4291-A523W476M035AS-TTS50</t>
  </si>
  <si>
    <t>T523W476M035APE090-A523W476M035AS-TTS50</t>
  </si>
  <si>
    <t>T523W476M035APE1002478-A523W476M035AS-TTS50</t>
  </si>
  <si>
    <t>T523W476M035APE1004292-A523W476M035AS-TTS50</t>
  </si>
  <si>
    <t>T523W476M035APE1007105-A523W476M035AS-TTS50</t>
  </si>
  <si>
    <t>T523W476M035APE1007706-A523W476M035AS-TTS50</t>
  </si>
  <si>
    <t>T523W476M035APE1007723-A523W476M035AS-TTS50</t>
  </si>
  <si>
    <t>T523W476M035APE100-A523W476K035AS9997-TTS50</t>
  </si>
  <si>
    <t>T523W476M035APE100-A523W476M035AS9997-TTS50</t>
  </si>
  <si>
    <t>T523W476M035APE100-A523W476M035AS-TTS50</t>
  </si>
  <si>
    <t>T523W476M035APE100-A523W476M035AS-TTS50S</t>
  </si>
  <si>
    <t>T523W476M040APE100-A523W476M040AS9997-TTS50</t>
  </si>
  <si>
    <t>T523W566M035APE0707105-A523W566M035AS-S706</t>
  </si>
  <si>
    <t>T523W566M035APE0707706-A523W566M035AS-S706</t>
  </si>
  <si>
    <t>T523W566M035APE070-A523W566M035AS-S706</t>
  </si>
  <si>
    <t>T523W566M035APE1007706-A523W566M035AS-S706</t>
  </si>
  <si>
    <t>T523W566M035APE100-A523W566M035AS9997-S706</t>
  </si>
  <si>
    <t>T523W566M035APE100-A523W566M035AS-S706</t>
  </si>
  <si>
    <t>T523W686M016APE050-A523W686M016AS-TTS50</t>
  </si>
  <si>
    <t>T523W686M016APE0707706-A523W686M016AS-TTS50</t>
  </si>
  <si>
    <t>T523W686M016APE070-A523W686M016AS-TTS50</t>
  </si>
  <si>
    <t>T523W686M016APE1007706-A523W686M016AS-TTS50</t>
  </si>
  <si>
    <t>T523W686M016APE100-A523W686M016AS-TTS50</t>
  </si>
  <si>
    <t>T523W686M020APE100-A523W686M020AS9997-KBP74</t>
  </si>
  <si>
    <t>T523W686M020APE100-A523W686M020AS9997-TTS50</t>
  </si>
  <si>
    <t>T523W686M020APE100-A523W686M020AS-TTS50</t>
  </si>
  <si>
    <t>T523W686M025APE100-A523W686M025AS9997-KBP74</t>
  </si>
  <si>
    <t>T523W686M025APE100-A523W686M025AS9997-KBP74NK</t>
  </si>
  <si>
    <t>T523W686M025APE100-A523W686M025AS9997-TTS50</t>
  </si>
  <si>
    <t>T523W686M025APE100-A523W686M025AS-TTS50</t>
  </si>
  <si>
    <t>T591B225M035ATE200-A591B225M035AS-TTS175</t>
  </si>
  <si>
    <t>T591B225M050ATE150-A591B225M050AS-TTS175</t>
  </si>
  <si>
    <t>T591B225M050ATE200-A591B225M050AS-TTS175</t>
  </si>
  <si>
    <t>T591B226M006ATE070-A598B226M010AS-KBP46</t>
  </si>
  <si>
    <t>T591B226M010ATE070-A598B226M010AS-KBP46</t>
  </si>
  <si>
    <t>T591B227M006ATE045-A591B227M006AS-STA156KG</t>
  </si>
  <si>
    <t>T591B336M006ATE070-A591B336M010ASMHSP-TTS80</t>
  </si>
  <si>
    <t>T591B336M010ATE070-A591B336M010ASMHSP-TTS80</t>
  </si>
  <si>
    <t>T591B475M035ATE200-A591B475M035AS-FTP200</t>
  </si>
  <si>
    <t>T591D106M035ATE120-A591V106M035AS-TTS175</t>
  </si>
  <si>
    <t>T591D106M050ATE090-A591D106M050AS-FTP150</t>
  </si>
  <si>
    <t>T591D107M016ATE050-A591D107M016AS-TTS50</t>
  </si>
  <si>
    <t>T591D157M016ATE065-A591D157M016AS-TTS50</t>
  </si>
  <si>
    <t>T591D226M025ATE060-A591D226M025AS-FTP200</t>
  </si>
  <si>
    <t>T591D226M025ATE060-A591D226M025AS-FTP200G</t>
  </si>
  <si>
    <t>T591D226M025ATE060-A591D226M025AS-FTP200H</t>
  </si>
  <si>
    <t>T591D226M035ATE065-A591D226M035AS-FTP200</t>
  </si>
  <si>
    <t>T591D336M025ATE060-A591D336M025AS-FTP200</t>
  </si>
  <si>
    <t>T591D336M035ATE065-A591D336M035AS-FTP200</t>
  </si>
  <si>
    <t>T591D476M016ATE070-A591D476M016AS9997-NT40</t>
  </si>
  <si>
    <t>T591D476M016ATE070-A591D476M020AS-FTP200</t>
  </si>
  <si>
    <t>T591D476M020ATE050-A591D476M020AS-FTP200</t>
  </si>
  <si>
    <t>T591D476M025ATE060-A591D476M025AS-FTP200</t>
  </si>
  <si>
    <t>T591D686M020ATE040-A591D686M020AS-TTS50</t>
  </si>
  <si>
    <t>T591D686M020ATE0507133-A591D686M020AS-TTS50</t>
  </si>
  <si>
    <t>T591D686M020ATE050-A591D686M020AS-TTS50</t>
  </si>
  <si>
    <t>T591V106M035ATE120-A591V106M035AS-TTS175</t>
  </si>
  <si>
    <t>T591X476M035ATE075-A591V226M035AS-TTS40</t>
  </si>
  <si>
    <t>T591X476M035ATE075-A591V246M035AS9997-C275</t>
  </si>
  <si>
    <t>T591X476M035ATE075-A598V226M035AS9997-TTS40</t>
  </si>
  <si>
    <t>T598B155K050ATE200-A598B155M050AS-TTS175</t>
  </si>
  <si>
    <t>T598B225M035ATE150-A598B225M035AS9997-TTS175</t>
  </si>
  <si>
    <t>T598B225M035ATE150-A598B225M035AS-TTS175</t>
  </si>
  <si>
    <t>T598B225M050ATE150-A591B225M050AS-TTS175</t>
  </si>
  <si>
    <t>T598B225M050ATE150-A598B225M050AS-TTS175</t>
  </si>
  <si>
    <t>T598B225M050ATE200-A598B225M050AS9997-TTS175</t>
  </si>
  <si>
    <t>T598B225M050ATE200-A598B225M050AS-TTS175</t>
  </si>
  <si>
    <t>T598B226M006AT4336-A598B226M010AS-KBP46</t>
  </si>
  <si>
    <t>T598B226M006ATE070-A598B226M010AS-KBP46</t>
  </si>
  <si>
    <t>T598B226M010ATE070-A598B226M010AS-KBP40</t>
  </si>
  <si>
    <t>T598B226M010ATE070-A598B226M010AS-KBP46</t>
  </si>
  <si>
    <t>T598B335M035ATE150-A598B335M035AS9997-FTP200</t>
  </si>
  <si>
    <t>T598B335M035ATE150-A598B335M035AS-FTP200</t>
  </si>
  <si>
    <t>T598B336M006ATE070-A598B336M010ASMHSP-TTS80</t>
  </si>
  <si>
    <t>T598B336M010ATE070-A598B336M010ASMHSP-TTS80</t>
  </si>
  <si>
    <t>T598B475M035AHE200-A598B475M035AS-FTP200</t>
  </si>
  <si>
    <t>T598B475M035ATE200-A598B475M035AS9997-FTP200</t>
  </si>
  <si>
    <t>T598B475M035ATE200-A598B475M035AS-FTP200</t>
  </si>
  <si>
    <t>T598B476M010ATE070-A598B476M010AS9997-TTS80</t>
  </si>
  <si>
    <t>T598B685M035ATE200-A598B685M035AS9997-TTS40</t>
  </si>
  <si>
    <t>T598D106M035AHE120-A598D106M035AS-TTS175</t>
  </si>
  <si>
    <t>T598D106M035ATE120-A598D106M035AS-TTS175</t>
  </si>
  <si>
    <t>T598D106M050AHS090-A598D106M050AS-FTP150</t>
  </si>
  <si>
    <t>T598D106M050ATE0907133-A598D106M050AS-FTP150</t>
  </si>
  <si>
    <t>T598D106M050ATE0907280-A598D106M050AS9997-HV200</t>
  </si>
  <si>
    <t>T598D106M050ATE0907280-A598D106M050AS-FTP150</t>
  </si>
  <si>
    <t>T598D106M050ATE090-A598D106M050AS9997-HV200</t>
  </si>
  <si>
    <t>T598D106M050ATE090-A598D106M050AS-FTP150</t>
  </si>
  <si>
    <t>T598D106M050ATE090-A598D106M050AS-FTP150H</t>
  </si>
  <si>
    <t>T598D106M050ATS090-A598D106M050AS-FTP150</t>
  </si>
  <si>
    <t>T598D106M050ATW090-A598D106M050AS-FTP150</t>
  </si>
  <si>
    <t>T598D107M016AHE050-A598D107M016AS-TTS50</t>
  </si>
  <si>
    <t>T598D107M016ATE050-A598D107M016AS-TTS50</t>
  </si>
  <si>
    <t>T598D107M016ATS050-A598D107M016AS-TTS50</t>
  </si>
  <si>
    <t>T598D156M035AHE065-A598D156M035AS-FTP200</t>
  </si>
  <si>
    <t>T598D156M035ATE065-A598D156M035AS9997-FTP200</t>
  </si>
  <si>
    <t>T598D156M035ATE065-A598D156M035AS-FTP200</t>
  </si>
  <si>
    <t>T598D156M035ATE065-A598D156M035AT9997-FTP200</t>
  </si>
  <si>
    <t>T598D157M016AHE065-A598D157M016AS-TTS50</t>
  </si>
  <si>
    <t>T598D157M016ATE065-A598D157M016AS9997-TTS50</t>
  </si>
  <si>
    <t>T598D157M016ATE065-A598D157M016AS-TTS50</t>
  </si>
  <si>
    <t>T598D226M035AT4164-A598D226M035AS-FTP200</t>
  </si>
  <si>
    <t>T598D226M035AT4164R025-A598D226M035AS-FTP200</t>
  </si>
  <si>
    <t>T598D226M035AT4334-A598D226M035AS-FTP200</t>
  </si>
  <si>
    <t>T598D226M035AT4335-A598D226M035AS-FTP200</t>
  </si>
  <si>
    <t>T598D226M035ATE065-A598D156M035AS-FTP200</t>
  </si>
  <si>
    <t>T598D226M035ATE065-A598D226M035AS9997-FTP200</t>
  </si>
  <si>
    <t>T598D226M035ATE065-A598D226M035AS-FTP200</t>
  </si>
  <si>
    <t>T598D336M025ATE060-A598D336M025AS-FTP200</t>
  </si>
  <si>
    <t>T598D336M035AHE065-A598D336M035ASE065-FTP200</t>
  </si>
  <si>
    <t>T598D336M035AHE065-A598D336M035AS-FTP200</t>
  </si>
  <si>
    <t>T598D336M035AHS065-A598D336M035AS-FTP200</t>
  </si>
  <si>
    <t>T598D336M035ATE0657280-A598D336M035AS9997-FTP200</t>
  </si>
  <si>
    <t>T598D336M035ATE0657280-A598D336M035AS-FTP200</t>
  </si>
  <si>
    <t>T598D336M035ATE065-A598D336M035AS9997-FTP200</t>
  </si>
  <si>
    <t>T598D336M035ATE065-A598D336M035AS-FTP200</t>
  </si>
  <si>
    <t>T598D336M035ATS065-A598D336M035AS-FTP200</t>
  </si>
  <si>
    <t>T598D336M040ATE065-A598D336M035AS-FTP200</t>
  </si>
  <si>
    <t>T598D476M016ATE070-A598D476M016AS9997-TTS50</t>
  </si>
  <si>
    <t>T598D476M016ATE070-A598D476M016AS-TTS50</t>
  </si>
  <si>
    <t>T598D476M025AHE060-A598D476M025AS-FTP200</t>
  </si>
  <si>
    <t>T598D476M025AHS060-A598D476M025AS-FTP200</t>
  </si>
  <si>
    <t>T598D476M025AHW060-A598D476M025AS-FTP200</t>
  </si>
  <si>
    <t>T598D476M025ATE0607133-A598D476M025AS-FTP200</t>
  </si>
  <si>
    <t>T598D476M025ATE060-A598D476M025AS9997-KBP34E</t>
  </si>
  <si>
    <t>T598D476M025ATE060-A598D476M025AS-FTP200</t>
  </si>
  <si>
    <t>T598D476M025ATS060-A598D476M025AS-FTP200</t>
  </si>
  <si>
    <t>T598D476M025ATW060-A598D476M025AS-FTP200</t>
  </si>
  <si>
    <t>T598V106M035AHE120-A598V106M035AS-TTS175</t>
  </si>
  <si>
    <t>T598V106M035ATE120-A598V106M035AS-TTS175</t>
  </si>
  <si>
    <t>T598X226M050ATE120-A598V116M050AS9997-FTP200G</t>
  </si>
  <si>
    <t>T598X226M050ATE120-A598V116M050AS9997-FTP200H</t>
  </si>
  <si>
    <t>T598X336M035AHE065-A598X336M035AS-FTP200</t>
  </si>
  <si>
    <t>T598X336M035ATE0657280-A598X336M035AS-FTP200</t>
  </si>
  <si>
    <t>T598X336M035ATE065-A598X336M035AS9999-FTP200</t>
  </si>
  <si>
    <t>T598X336M035ATE065-A598X336M035AS-FTP200</t>
  </si>
  <si>
    <t>T598X476M035AT4264-A598V226M035AS4264-TTS40</t>
  </si>
  <si>
    <t>T598X476M035ATE0757280-A598V226M035AS-TTS40</t>
  </si>
  <si>
    <t>T598X476M035ATE075-A591V226M035AS9997-TTS40</t>
  </si>
  <si>
    <t>T598X476M035ATE075-A598V226M035AS9997-TTS40</t>
  </si>
  <si>
    <t>T598X476M035ATE075-A598V226M035AS9997-TTS40G</t>
  </si>
  <si>
    <t>T598X476M035ATE075-A598V226M035AS-TTS40</t>
  </si>
  <si>
    <t>T599B336M004ATE070-A599B336M010AS-TTS80</t>
  </si>
  <si>
    <t>T599B336M004ATE090-A599B336M010AS-TTS80</t>
  </si>
  <si>
    <t>T599B336M006ATE070-A599B336M010AS-TTS80</t>
  </si>
  <si>
    <t>T599B336M006ATE090-A599B336M010AS-TTS80</t>
  </si>
  <si>
    <t>T599B336M010ATE070-A599B336M010AS-TTS80</t>
  </si>
  <si>
    <t>T599B336M010ATE090-A599B336M010AS-TTS80</t>
  </si>
  <si>
    <t>T599B336M010ATE150-A599B336M010AS9997-TTS80</t>
  </si>
  <si>
    <t>T599B336M010ATE150-A599B336M010AS9997-TTS80G</t>
  </si>
  <si>
    <t>T599B336M010ATE150-A599B336M010AS-TTS80</t>
  </si>
  <si>
    <t>T599B476M004ATE070-A599B476M006AS-TTS80</t>
  </si>
  <si>
    <t>T599B476M004ATE090-A599B476M006AS-TTS80</t>
  </si>
  <si>
    <t>T599B476M006ATE070-A599B476M006AS-TTS80</t>
  </si>
  <si>
    <t>T599B476M006ATE090-A599B476M006AS-TTS80</t>
  </si>
  <si>
    <t>T599B686M004ATE070-A599B686M004AS-TTS80</t>
  </si>
  <si>
    <t>T599B686M004ATE090-A599B686M004AS-TTS80</t>
  </si>
  <si>
    <t>T599D106M050ATE120-A599D106M050AS-FTP150</t>
  </si>
  <si>
    <t>T599D106M050ATE150-A599D106M050AS-FTP150</t>
  </si>
  <si>
    <t>T599D226M035ATE090-A599D226M035AS9997-FTP200</t>
  </si>
  <si>
    <t>T599D226M035ATE090-A599D226M035AS9997-FTP200H</t>
  </si>
  <si>
    <t>T599X336M035ATE065-A598X336M035AS-FTP200</t>
  </si>
  <si>
    <t>T598D106M035AHW120-A598D106M035AS-TTS175</t>
  </si>
  <si>
    <t>T523W336M025APE100-A523W336M025AS-TTS40</t>
  </si>
  <si>
    <t>T523V476M025APE100-A523V476M025AS-TTS40</t>
  </si>
  <si>
    <t>T523V336M035APE100-A523V336M035AS-TTS40</t>
  </si>
  <si>
    <t>T523W476M035APE100-A523W476M035AS-S706</t>
  </si>
  <si>
    <t>T521V336M035ATE065-A521V336M035AS9997-TTS50</t>
  </si>
  <si>
    <t>T598D107M016AHS050-A598D107M016AS-TTS50</t>
  </si>
  <si>
    <t>T521V336M035ATE065-A521V336M035ASE100-TTS50</t>
  </si>
  <si>
    <t>T598B106M035ATE150-A598B106M035AS9997-TTS50</t>
  </si>
  <si>
    <t>T598B106M035ATE200-A598B106M035AS9997-TTS50</t>
  </si>
  <si>
    <t>T521V686M025ATE100-A521V686M025AS9997-S15HV100</t>
  </si>
  <si>
    <t>T521V336M035ATE0658154-A521V336M035ASE100-TTS50</t>
  </si>
  <si>
    <t>T523W476M035APE100-A523W476M035AS-S706E</t>
  </si>
  <si>
    <t>T521W476K020AT4277-A521W476K020AS4277-KBP52</t>
  </si>
  <si>
    <t>T593V686M035APE070-A523V686M035AS-TTS50</t>
  </si>
  <si>
    <t>T593V686M035APE100-A523V686M035AS-TTS50</t>
  </si>
  <si>
    <t>T593V476M035APE100-A523V476M035AS-TTS40</t>
  </si>
  <si>
    <t>T593W476M035APE100-A523W476M035AS-TTS50</t>
  </si>
  <si>
    <t>T593W476M035APE090-A523W476M035AS-TTS50</t>
  </si>
  <si>
    <t>T523H337M020APE120-A523H337M020AS9997-FTW102K</t>
  </si>
  <si>
    <t>T521T685M035APE0907652-A521T685M035ASE090-KBP52Y</t>
  </si>
  <si>
    <t>T521B106M035ATE100-A521B106M035AS9997-TTS50</t>
  </si>
  <si>
    <t>T523V686M035AP42917280-A523V686M035AS-S706</t>
  </si>
  <si>
    <t>T523V686M035AP42917280-A523V686M035AS-S706Z</t>
  </si>
  <si>
    <t>T521X107M035ATE120-A521V506M035AS9997-S706</t>
  </si>
  <si>
    <t>T521T106M025AP4546-A521T106M035AS-S706</t>
  </si>
  <si>
    <t>T521B106M035ATE100-A521B106M035ASE100-TTS50</t>
  </si>
  <si>
    <t>T521T106M025ATE0608152-A521T106M025AS-FTW700</t>
  </si>
  <si>
    <t>T521D106M050ATE0908152-A521D106M050ASE060-FTP150</t>
  </si>
  <si>
    <t>T598D476M025AHE0607028-A598D476M025AS-FTP200</t>
  </si>
  <si>
    <t>T521T685M035APE0908151-A521T685M035ASTR01-KBP52</t>
  </si>
  <si>
    <t>T521D106M050ATE0908154-A521D106M050ASE060-FTP150</t>
  </si>
  <si>
    <t>T523W107M016APE070-A523W107M016AS-S706</t>
  </si>
  <si>
    <t>T523W167M018APE1007654-A523W167M018AS9997-S15HV100</t>
  </si>
  <si>
    <t>T521D336M050ATE065-A521D336M050AS9997-FTW400E</t>
  </si>
  <si>
    <t>T523W167M018APE0807654-A523W167M018AS-FTW102K</t>
  </si>
  <si>
    <t>T523W476M035APE100-A523W476M035ASE100-S706</t>
  </si>
  <si>
    <t>T521W107M016ATE100-A521W107M016AS9997-S15HV100</t>
  </si>
  <si>
    <t>T523T685M040APE1008154-A523T685M040AS9997-TTS40</t>
  </si>
  <si>
    <t>T520B107M006ATE040-A520B107M006AS9997-STA156KA</t>
  </si>
  <si>
    <t>T521X226M050ATE075-A521V116M050AS9997-KBP23E</t>
  </si>
  <si>
    <t>T521X186M050ATE070-A521V905M050AS9997-KBP23E</t>
  </si>
  <si>
    <t>T521D336M035AHE065-A521D336M035ASE065-FTP200</t>
  </si>
  <si>
    <t>T521B106M035AT4226-A521B106M035ASE100-TTS50</t>
  </si>
  <si>
    <t>T523T685M040APE1008154-A523T685M040AS9997-TTS50</t>
  </si>
  <si>
    <t>T523W476M035APE1007105-A523W476M035ASE100-S706</t>
  </si>
  <si>
    <t>T523W476M035APE1007723-A523W476M035ASE100-S706</t>
  </si>
  <si>
    <t>T598B226M006ATE070-A598B226M010AS-KBP40</t>
  </si>
  <si>
    <t>T521B226M025ATE100-A521B226M025AS9997-S805N</t>
  </si>
  <si>
    <t>T521B685M035AHE200-A521B685M035AS-FTW400</t>
  </si>
  <si>
    <t>TK20D107M035ASE100-A523V107M035AS9997-S706</t>
  </si>
  <si>
    <t>TK20E157M035ASE100-A523H157M035AS9897-TTS50</t>
  </si>
  <si>
    <t>TK20E157M035ASE100-A523H157M035AS9897-S706</t>
  </si>
  <si>
    <t>TK15D686M035ASE100-A523W686M035AS9997-S706</t>
  </si>
  <si>
    <t>TK20D107M035ASE100-A523V107M035AS9997-TTS50</t>
  </si>
  <si>
    <t>TK15D686M035ASE100-A523W686M035AS9997-TTS50</t>
  </si>
  <si>
    <t>T523W476M035AP42917280-A523W476M035ASE100-S706</t>
  </si>
  <si>
    <t>T521X107M035ATE030-A521V506M035AS-S706</t>
  </si>
  <si>
    <t>T523H107M035APE0707729-A523H107M035AS9997-S706E</t>
  </si>
  <si>
    <t>T523W476M035AP4276-A523W476M035ASE100-S706</t>
  </si>
  <si>
    <t>T523B337M006APE040-A523B337M006AS9997-STA156KA</t>
  </si>
  <si>
    <t>T521X107M035ATE050-A521V506M035AS-S706</t>
  </si>
  <si>
    <t>T521X107M035ATE100-A521V506M035AS-S706</t>
  </si>
  <si>
    <t>T523H107M035APE0707729-A523H107M035ASSZ01-S706E</t>
  </si>
  <si>
    <t>T521T685M035APE0907652-A521T685M035ASE090-KBP52X</t>
  </si>
  <si>
    <t>KS2</t>
  </si>
  <si>
    <t>S59113</t>
  </si>
  <si>
    <t xml:space="preserve">HV200     </t>
  </si>
  <si>
    <t xml:space="preserve">TTS12KM   </t>
  </si>
  <si>
    <t>Manually</t>
  </si>
  <si>
    <t>X20104BP6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</si>
  <si>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</si>
  <si>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</si>
  <si>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</si>
  <si>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</si>
  <si>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</si>
  <si>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</si>
  <si>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</si>
  <si>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</si>
  <si>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8</t>
  </si>
  <si>
    <t>S35103XMU2P</t>
  </si>
  <si>
    <t>S13133SXMU3P</t>
  </si>
  <si>
    <t>S58112SXNC</t>
  </si>
  <si>
    <t>X10104V4BP7</t>
  </si>
  <si>
    <t>S58103JU2P</t>
  </si>
  <si>
    <t>S38113SP</t>
  </si>
  <si>
    <t>STA156KR</t>
  </si>
  <si>
    <t>T521X226M075AHE100</t>
  </si>
  <si>
    <t>T530X687M006ATE008</t>
  </si>
  <si>
    <t>A521D226M035ASMHSP</t>
  </si>
  <si>
    <t>In stock</t>
  </si>
  <si>
    <t>G63HX</t>
  </si>
  <si>
    <t>FTW503 REPLACEMENT</t>
  </si>
  <si>
    <t>S35112XU2P</t>
  </si>
  <si>
    <t>S55103XNU2P</t>
  </si>
  <si>
    <t>S76103JU2P</t>
  </si>
  <si>
    <t>S34143SXU2P</t>
  </si>
  <si>
    <t>S38112SJ</t>
  </si>
  <si>
    <t>S37113CP</t>
  </si>
  <si>
    <t>S24143XU2P</t>
  </si>
  <si>
    <t>S38113C</t>
  </si>
  <si>
    <t>S35103SXDU2P</t>
  </si>
  <si>
    <t>S34143XSU2P</t>
  </si>
  <si>
    <t>S38112S</t>
  </si>
  <si>
    <t>S58113C</t>
  </si>
  <si>
    <t>S58112ISCKP</t>
  </si>
  <si>
    <t>S56162XU2P</t>
  </si>
  <si>
    <t>S68112SJ</t>
  </si>
  <si>
    <t>S58112J</t>
  </si>
  <si>
    <t>X20103FEBP5</t>
  </si>
  <si>
    <t>S30123BP5</t>
  </si>
  <si>
    <t>PartType</t>
  </si>
  <si>
    <t>Cspec</t>
  </si>
  <si>
    <t>Cspec2</t>
  </si>
  <si>
    <t>ParameterName</t>
  </si>
  <si>
    <t>Parttype combine</t>
  </si>
  <si>
    <t>PartType+PowderType</t>
  </si>
  <si>
    <t>ParameterValue</t>
  </si>
  <si>
    <t>CarouselwashTime</t>
    <phoneticPr fontId="9" type="noConversion"/>
  </si>
  <si>
    <t>520D227/004</t>
  </si>
  <si>
    <t>E007</t>
  </si>
  <si>
    <t>0000</t>
  </si>
  <si>
    <t>KMS_RouteECP</t>
  </si>
  <si>
    <t>520D227/004S506E007</t>
  </si>
  <si>
    <t>S59102YS4</t>
  </si>
  <si>
    <t>520D227/006</t>
  </si>
  <si>
    <t>520D227/006S506E007</t>
  </si>
  <si>
    <t>598B107/004</t>
  </si>
  <si>
    <t>E070</t>
  </si>
  <si>
    <t>598B107/004KBP74HE070</t>
  </si>
  <si>
    <t>530V227/006</t>
  </si>
  <si>
    <t>E004</t>
  </si>
  <si>
    <t>530V227/006KBP72EE004</t>
  </si>
  <si>
    <t>S36102YSXMU1</t>
  </si>
  <si>
    <t>523W686/025</t>
  </si>
  <si>
    <t>E100</t>
  </si>
  <si>
    <t>523W686/025KBP74E100</t>
  </si>
  <si>
    <t>S40103BP6</t>
  </si>
  <si>
    <t>523V157/016</t>
  </si>
  <si>
    <t>E050</t>
  </si>
  <si>
    <t>523V157/016TTS50NE050</t>
  </si>
  <si>
    <t>591D226/025</t>
  </si>
  <si>
    <t>E060</t>
  </si>
  <si>
    <t>591D226/025FTP200GE060</t>
  </si>
  <si>
    <t>S40123BP6</t>
  </si>
  <si>
    <t>591D226/025FTP200HE060</t>
  </si>
  <si>
    <t>S40113BP6</t>
  </si>
  <si>
    <t>528Z157/006</t>
  </si>
  <si>
    <t>E012</t>
  </si>
  <si>
    <t>528Z157/006S506E012</t>
  </si>
  <si>
    <t>S36102YS</t>
  </si>
  <si>
    <t>528Z337/004</t>
  </si>
  <si>
    <t>528Z337/004S506E012</t>
  </si>
  <si>
    <t>598V337/006</t>
  </si>
  <si>
    <t>KBP72G</t>
  </si>
  <si>
    <t>E025</t>
  </si>
  <si>
    <t>598V337/006KBP72GE025</t>
  </si>
  <si>
    <t>S35113P1</t>
  </si>
  <si>
    <t>598V157/010</t>
  </si>
  <si>
    <t>TTS80V</t>
  </si>
  <si>
    <t>598V157/010TTS80VE025</t>
  </si>
  <si>
    <t>S35133SXU2P</t>
  </si>
  <si>
    <t>523W107/020</t>
  </si>
  <si>
    <t>TTS80Y</t>
  </si>
  <si>
    <t>523W107/020TTS80YE100</t>
  </si>
  <si>
    <t>S40133BP6</t>
  </si>
  <si>
    <t>523W107/020TTS80GE100</t>
  </si>
  <si>
    <t>528Z227/006</t>
  </si>
  <si>
    <t>528Z227/006S506E012</t>
  </si>
  <si>
    <t>528Z157/006S5060000</t>
  </si>
  <si>
    <t>591V107/010</t>
  </si>
  <si>
    <t>4902</t>
  </si>
  <si>
    <t>591V107/010KBP554902</t>
  </si>
  <si>
    <t>591D107/010</t>
  </si>
  <si>
    <t>591D107/010KBP55E025</t>
  </si>
  <si>
    <t>E040</t>
  </si>
  <si>
    <t>591D107/010KBP55E040</t>
  </si>
  <si>
    <t>E080</t>
  </si>
  <si>
    <t>591D107/010KBP55E080</t>
  </si>
  <si>
    <t>591D107/010KBP554902</t>
  </si>
  <si>
    <t>598D107/010</t>
  </si>
  <si>
    <t>7652</t>
  </si>
  <si>
    <t>598D107/010KBP55E025</t>
  </si>
  <si>
    <t>528Z227/004</t>
  </si>
  <si>
    <t>E008</t>
  </si>
  <si>
    <t>528Z227/004S506E008</t>
  </si>
  <si>
    <t>S38102S</t>
  </si>
  <si>
    <t>520W227/004</t>
  </si>
  <si>
    <t>520W227/004S506E025</t>
  </si>
  <si>
    <t>S58102YH</t>
  </si>
  <si>
    <t>525B336/010</t>
  </si>
  <si>
    <t>4095</t>
  </si>
  <si>
    <t>525B336/010S7064095</t>
  </si>
  <si>
    <t>S25101</t>
  </si>
  <si>
    <t>521V157/016</t>
  </si>
  <si>
    <t>521V157/016FTW102KE050</t>
  </si>
  <si>
    <t>520Y337/010</t>
  </si>
  <si>
    <t>520Y337/010KBP74EE025</t>
  </si>
  <si>
    <t>S34133SXU2P</t>
  </si>
  <si>
    <t>520D337/006</t>
  </si>
  <si>
    <t>4353</t>
  </si>
  <si>
    <t>520D337/006KBP764353</t>
  </si>
  <si>
    <t>E009</t>
  </si>
  <si>
    <t>528Z337/004KBP76E009</t>
  </si>
  <si>
    <t>520D687/004</t>
  </si>
  <si>
    <t>520D687/004KBP76E012</t>
  </si>
  <si>
    <t>S36112SWC</t>
  </si>
  <si>
    <t>591V227/004</t>
  </si>
  <si>
    <t>591V227/004KBP55E025</t>
  </si>
  <si>
    <t>S59112SJ</t>
  </si>
  <si>
    <t>598D106/050</t>
  </si>
  <si>
    <t>E090</t>
  </si>
  <si>
    <t>598D106/050FTP150E090</t>
  </si>
  <si>
    <t>521V156/035</t>
  </si>
  <si>
    <t>E030</t>
  </si>
  <si>
    <t>521V156/035FTW400E030</t>
  </si>
  <si>
    <t>X30123BP6</t>
  </si>
  <si>
    <t>520B686/010</t>
  </si>
  <si>
    <t>520B686/010KBP86EE070</t>
  </si>
  <si>
    <t>S44103XMU2P</t>
  </si>
  <si>
    <t>525D337/006</t>
  </si>
  <si>
    <t>525D337/006KBP76XE025</t>
  </si>
  <si>
    <t>S34113SXU2P</t>
  </si>
  <si>
    <t>598V247/004</t>
  </si>
  <si>
    <t>E006</t>
  </si>
  <si>
    <t>598V247/004TTS80XE006</t>
  </si>
  <si>
    <t>S48112SJ</t>
  </si>
  <si>
    <t>598V247/004TTS80YE006</t>
  </si>
  <si>
    <t>TTS80Z</t>
  </si>
  <si>
    <t>598V247/004TTS80ZE006</t>
  </si>
  <si>
    <t>S49112SJ</t>
  </si>
  <si>
    <t>598D337/2R5</t>
  </si>
  <si>
    <t>598D337/2R5KBP74E009</t>
  </si>
  <si>
    <t>598D337/2R5KBP74E012</t>
  </si>
  <si>
    <t>530V336/016</t>
  </si>
  <si>
    <t>C410</t>
  </si>
  <si>
    <t>530V336/016C4100000</t>
  </si>
  <si>
    <t>S34102Y</t>
  </si>
  <si>
    <t>528Z227/004S5060000</t>
  </si>
  <si>
    <t>523V157/020</t>
  </si>
  <si>
    <t>523V157/020KBP126E100</t>
  </si>
  <si>
    <t>521V177/018</t>
  </si>
  <si>
    <t>521V177/018FTW102KE050</t>
  </si>
  <si>
    <t>S35153SXU2P</t>
  </si>
  <si>
    <t>521V137/020</t>
  </si>
  <si>
    <t>521V137/020FTW102KE050</t>
  </si>
  <si>
    <t>545W476/016</t>
  </si>
  <si>
    <t>E045</t>
  </si>
  <si>
    <t>545W476/016KBP40E045</t>
  </si>
  <si>
    <t>S31103BSP5</t>
  </si>
  <si>
    <t>530V227/004</t>
  </si>
  <si>
    <t>E005</t>
  </si>
  <si>
    <t>530V227/004KBP74E005</t>
  </si>
  <si>
    <t>S58112C</t>
  </si>
  <si>
    <t>521W476/020</t>
  </si>
  <si>
    <t>521W476/020KBP52KE045</t>
  </si>
  <si>
    <t>S30113BP5</t>
  </si>
  <si>
    <t>520Y227/010</t>
  </si>
  <si>
    <t>E018</t>
  </si>
  <si>
    <t>520Y227/010KBP74E018</t>
  </si>
  <si>
    <t>521D107/025</t>
  </si>
  <si>
    <t>521D107/025KBP52E050</t>
  </si>
  <si>
    <t>520X158/003</t>
  </si>
  <si>
    <t>E015</t>
  </si>
  <si>
    <t>520X158/003S15MBE015</t>
  </si>
  <si>
    <t>S38112YC</t>
  </si>
  <si>
    <t>521V336/025</t>
  </si>
  <si>
    <t>521V336/025KBP52E025</t>
  </si>
  <si>
    <t>530V157/003</t>
  </si>
  <si>
    <t>E010</t>
  </si>
  <si>
    <t>530V157/003KBP74E010</t>
  </si>
  <si>
    <t>530V197/2R5</t>
  </si>
  <si>
    <t>530V197/2R5KBP84EE005</t>
  </si>
  <si>
    <t>520X477/006</t>
  </si>
  <si>
    <t>520X477/006STA156KXE010</t>
  </si>
  <si>
    <t>S38112YS</t>
  </si>
  <si>
    <t>525T476/006</t>
  </si>
  <si>
    <t>525T476/006KBP86E080</t>
  </si>
  <si>
    <t>S36112XSCP</t>
  </si>
  <si>
    <t>521C107/016</t>
  </si>
  <si>
    <t>521C107/016FTW102KEE070</t>
  </si>
  <si>
    <t>S44143SXU2P</t>
  </si>
  <si>
    <t>521D107/025KBP52E040</t>
  </si>
  <si>
    <t>598V227/004</t>
  </si>
  <si>
    <t>NT50B</t>
  </si>
  <si>
    <t>4145</t>
  </si>
  <si>
    <t>598V227/004NT50B4145</t>
  </si>
  <si>
    <t>S59142SJ</t>
  </si>
  <si>
    <t>598V227/004NT50G4145</t>
  </si>
  <si>
    <t>NT50H</t>
  </si>
  <si>
    <t>598V227/004NT50H4145</t>
  </si>
  <si>
    <t>521X476/035</t>
  </si>
  <si>
    <t>TTS40A</t>
  </si>
  <si>
    <t>521X476/035TTS40AE090</t>
  </si>
  <si>
    <t>X30104BP6</t>
  </si>
  <si>
    <t>TTS40B</t>
  </si>
  <si>
    <t>521X476/035TTS40BE090</t>
  </si>
  <si>
    <t>X30114BP7</t>
  </si>
  <si>
    <t>521B476/016</t>
  </si>
  <si>
    <t>521B476/016FTW102KE090</t>
  </si>
  <si>
    <t>S45153XNU2P</t>
  </si>
  <si>
    <t>523V107/025</t>
  </si>
  <si>
    <t>523V107/025TTS50E100</t>
  </si>
  <si>
    <t>598V227/004KBP55E015</t>
  </si>
  <si>
    <t>521V686/016</t>
  </si>
  <si>
    <t>521V686/016KBP86E050</t>
  </si>
  <si>
    <t>521T336/016</t>
  </si>
  <si>
    <t>521T336/016FTW102KE045</t>
  </si>
  <si>
    <t>520L337/003</t>
  </si>
  <si>
    <t>520L337/003KBP126E009</t>
  </si>
  <si>
    <t>S58112S</t>
  </si>
  <si>
    <t>520T566/003</t>
  </si>
  <si>
    <t>520T566/003S706E040</t>
  </si>
  <si>
    <t>S26102SX</t>
  </si>
  <si>
    <t>520W107/006</t>
  </si>
  <si>
    <t>520W107/006S5060000</t>
  </si>
  <si>
    <t>S28102Y</t>
  </si>
  <si>
    <t>520W686/010</t>
  </si>
  <si>
    <t>520W686/010S506E025</t>
  </si>
  <si>
    <t>520W686/010S506E040</t>
  </si>
  <si>
    <t>S58103P</t>
  </si>
  <si>
    <t>520V477/002</t>
  </si>
  <si>
    <t>520V477/002S5060000</t>
  </si>
  <si>
    <t>S37103SP</t>
  </si>
  <si>
    <t>599X336/035</t>
  </si>
  <si>
    <t>E065</t>
  </si>
  <si>
    <t>599X336/035FTP200E065</t>
  </si>
  <si>
    <t>X30114BP6</t>
  </si>
  <si>
    <t>520B337/006</t>
  </si>
  <si>
    <t>520B337/006STA200KAE040</t>
  </si>
  <si>
    <t>S74142U2P</t>
  </si>
  <si>
    <t>520B337/006STA200KAE070</t>
  </si>
  <si>
    <t>521T276/018</t>
  </si>
  <si>
    <t>KBP126M</t>
  </si>
  <si>
    <t>E055</t>
  </si>
  <si>
    <t>521T276/018KBP126ME055</t>
  </si>
  <si>
    <t>521B226/025</t>
  </si>
  <si>
    <t>4146</t>
  </si>
  <si>
    <t>521B226/025S7064146</t>
  </si>
  <si>
    <t>S23133SXU3P</t>
  </si>
  <si>
    <t>520V337/003</t>
  </si>
  <si>
    <t>520V337/003S506E006</t>
  </si>
  <si>
    <t>S58102YS4</t>
  </si>
  <si>
    <t>520T107/2R5</t>
  </si>
  <si>
    <t>520T107/2R5S805E040</t>
  </si>
  <si>
    <t>S26102YSX</t>
  </si>
  <si>
    <t>520B157/006</t>
  </si>
  <si>
    <t>E035</t>
  </si>
  <si>
    <t>520B157/006STA156KAE035</t>
  </si>
  <si>
    <t>4522</t>
  </si>
  <si>
    <t>520B157/006STA156KA4522</t>
  </si>
  <si>
    <t>4801</t>
  </si>
  <si>
    <t>520B157/006STA156KA4801</t>
  </si>
  <si>
    <t>525B686/004</t>
  </si>
  <si>
    <t>525B686/004KBP74E080</t>
  </si>
  <si>
    <t>S26113CP</t>
  </si>
  <si>
    <t>521D226/035</t>
  </si>
  <si>
    <t>521D226/035TTS50XE060</t>
  </si>
  <si>
    <t>S40133V3P7</t>
  </si>
  <si>
    <t>523V227/016</t>
  </si>
  <si>
    <t>523V227/016TTS80E050</t>
  </si>
  <si>
    <t>521T276/018KBP86EE055</t>
  </si>
  <si>
    <t>520D686/010</t>
  </si>
  <si>
    <t>520D686/010KBP52E100</t>
  </si>
  <si>
    <t>520V337/004</t>
  </si>
  <si>
    <t>520V337/004KBP86XE025</t>
  </si>
  <si>
    <t>520C477/2R5</t>
  </si>
  <si>
    <t>520C477/2R5KBP126E025</t>
  </si>
  <si>
    <t>S55103XU2P</t>
  </si>
  <si>
    <t>520C157/006</t>
  </si>
  <si>
    <t>520C157/006KBP126E025</t>
  </si>
  <si>
    <t>523V157/016TTS50YE050</t>
  </si>
  <si>
    <t>521D106/050</t>
  </si>
  <si>
    <t>521D106/050FTP200E090</t>
  </si>
  <si>
    <t>X20103BP5</t>
  </si>
  <si>
    <t>521V177/016</t>
  </si>
  <si>
    <t>521V177/016KBP86E025</t>
  </si>
  <si>
    <t>NT50A</t>
  </si>
  <si>
    <t>598V227/004NT50A4145</t>
  </si>
  <si>
    <t>S59122SJ</t>
  </si>
  <si>
    <t>530V476/016</t>
  </si>
  <si>
    <t>530V476/016KBP40E015</t>
  </si>
  <si>
    <t>S31123BSP6</t>
  </si>
  <si>
    <t>523V227/016FTW102SE100</t>
  </si>
  <si>
    <t>S50103BP7</t>
  </si>
  <si>
    <t>523V187/016</t>
  </si>
  <si>
    <t>523V187/016KBP86E080</t>
  </si>
  <si>
    <t>521T336/016KBP86E045</t>
  </si>
  <si>
    <t>S35152IXU2P</t>
  </si>
  <si>
    <t>520T106/12R</t>
  </si>
  <si>
    <t>520T106/12RS506E040</t>
  </si>
  <si>
    <t>520T106/12RS506E070</t>
  </si>
  <si>
    <t>S26112SXP</t>
  </si>
  <si>
    <t>598B107/006</t>
  </si>
  <si>
    <t>4314</t>
  </si>
  <si>
    <t>598B107/006STA156KA4314</t>
  </si>
  <si>
    <t>598V337/004</t>
  </si>
  <si>
    <t>4313</t>
  </si>
  <si>
    <t>598V337/004TTS804313</t>
  </si>
  <si>
    <t>521B226/025S805XE100</t>
  </si>
  <si>
    <t>S33143SXU3P</t>
  </si>
  <si>
    <t>523W107/020TTS80NKE100</t>
  </si>
  <si>
    <t>S30123ZBP6</t>
  </si>
  <si>
    <t>523V157/016TTS50EE050</t>
  </si>
  <si>
    <t>523V107/025TTS50HE100</t>
  </si>
  <si>
    <t>598D687/2R5</t>
  </si>
  <si>
    <t>598D687/2R5KBP86E009</t>
  </si>
  <si>
    <t>S57112SJ</t>
  </si>
  <si>
    <t>520W157/006</t>
  </si>
  <si>
    <t>520W157/006KBP52E040</t>
  </si>
  <si>
    <t>521D107/020</t>
  </si>
  <si>
    <t>521D107/020KBP86E055</t>
  </si>
  <si>
    <t>S24143SXU2P</t>
  </si>
  <si>
    <t>598D475/075</t>
  </si>
  <si>
    <t>E200</t>
  </si>
  <si>
    <t>598D475/075TTS125E200</t>
  </si>
  <si>
    <t>598V247/004TTS80GE006</t>
  </si>
  <si>
    <t>S47112XDJ</t>
  </si>
  <si>
    <t>598V247/004TTS80HE006</t>
  </si>
  <si>
    <t>S57112XDJ</t>
  </si>
  <si>
    <t>521V226/025</t>
  </si>
  <si>
    <t>521V226/025KBP52E040</t>
  </si>
  <si>
    <t>598V227/004KBP86EE015</t>
  </si>
  <si>
    <t>523B336/025</t>
  </si>
  <si>
    <t>523B336/025KBP86ME070</t>
  </si>
  <si>
    <t>S34143XU2P</t>
  </si>
  <si>
    <t>521V476/035</t>
  </si>
  <si>
    <t>521V476/035S506E100</t>
  </si>
  <si>
    <t>S30124ZBP7</t>
  </si>
  <si>
    <t>528Z337/2R5</t>
  </si>
  <si>
    <t>528Z337/2R5S506E007</t>
  </si>
  <si>
    <t>520U227/003</t>
  </si>
  <si>
    <t>520U227/003KBP126EE055</t>
  </si>
  <si>
    <t>521T336/016KBP86E050</t>
  </si>
  <si>
    <t>521V107/020</t>
  </si>
  <si>
    <t>521V107/020PTSA4146</t>
  </si>
  <si>
    <t>S40113QP6</t>
  </si>
  <si>
    <t>598D476/025</t>
  </si>
  <si>
    <t>598D476/025KBP74EE060</t>
  </si>
  <si>
    <t>S30123QP5</t>
  </si>
  <si>
    <t>520V337/003KBP86E040</t>
  </si>
  <si>
    <t>520D337/003</t>
  </si>
  <si>
    <t>520D337/003S506E007</t>
  </si>
  <si>
    <t>520D157/006</t>
  </si>
  <si>
    <t>520D157/006S506E007</t>
  </si>
  <si>
    <t>523W686/020</t>
  </si>
  <si>
    <t>523W686/020KBP74E100</t>
  </si>
  <si>
    <t>520T336/010</t>
  </si>
  <si>
    <t>520T336/010KBP86E040</t>
  </si>
  <si>
    <t>520T336/010KBP86E070</t>
  </si>
  <si>
    <t>523V157/016KBP86EE050</t>
  </si>
  <si>
    <t>520L107/010</t>
  </si>
  <si>
    <t>520L107/010KBP126EE025</t>
  </si>
  <si>
    <t>528Z227/004S506E007</t>
  </si>
  <si>
    <t>S59102S4</t>
  </si>
  <si>
    <t>521T106/025</t>
  </si>
  <si>
    <t>521T106/025KBP86YE060</t>
  </si>
  <si>
    <t>S25152ISXU3P</t>
  </si>
  <si>
    <t>523V686/035</t>
  </si>
  <si>
    <t>523V686/035TTS50GE100</t>
  </si>
  <si>
    <t>S30123ZBP7</t>
  </si>
  <si>
    <t>521B556/016</t>
  </si>
  <si>
    <t>521B556/016FTW102KE070</t>
  </si>
  <si>
    <t>S44143XMU2P</t>
  </si>
  <si>
    <t>523W157/016</t>
  </si>
  <si>
    <t>523W157/016TTS80GE070</t>
  </si>
  <si>
    <t>KBP74NK</t>
  </si>
  <si>
    <t>523W686/025KBP74NKE100</t>
  </si>
  <si>
    <t>520X108/003</t>
  </si>
  <si>
    <t>520X108/003STA156KAE010</t>
  </si>
  <si>
    <t>521D476/020</t>
  </si>
  <si>
    <t>521D476/020KBP76E040</t>
  </si>
  <si>
    <t>520D687/004KBP76E015</t>
  </si>
  <si>
    <t>S35103SXMU2P</t>
  </si>
  <si>
    <t>520D157/006KBP76E015</t>
  </si>
  <si>
    <t>K025</t>
  </si>
  <si>
    <t>521V177/016KBP86K025</t>
  </si>
  <si>
    <t>521V247/016</t>
  </si>
  <si>
    <t>E020</t>
  </si>
  <si>
    <t>521V247/016FTW102KE020</t>
  </si>
  <si>
    <t>K020</t>
  </si>
  <si>
    <t>521V247/016FTW102KK020</t>
  </si>
  <si>
    <t>I020</t>
  </si>
  <si>
    <t>521V247/016FTW102KI020</t>
  </si>
  <si>
    <t>521T336/018</t>
  </si>
  <si>
    <t>521T336/018FTW120KE080</t>
  </si>
  <si>
    <t>S54142IXU2P</t>
  </si>
  <si>
    <t>521D157/020</t>
  </si>
  <si>
    <t>521D157/020KBP52E065</t>
  </si>
  <si>
    <t>S40123BP5</t>
  </si>
  <si>
    <t>520W336/016</t>
  </si>
  <si>
    <t>520W336/016KBP40E045</t>
  </si>
  <si>
    <t>521B226/020</t>
  </si>
  <si>
    <t>521B226/020KBP52E090</t>
  </si>
  <si>
    <t>598V227/004KBP55E009</t>
  </si>
  <si>
    <t>S59142SJ4</t>
  </si>
  <si>
    <t>598V227/004KBP55EE015</t>
  </si>
  <si>
    <t>S59132SJ</t>
  </si>
  <si>
    <t>KBP55F</t>
  </si>
  <si>
    <t>598V227/004KBP55FE015</t>
  </si>
  <si>
    <t>S59112CSJ</t>
  </si>
  <si>
    <t>528Z337/003</t>
  </si>
  <si>
    <t>528Z337/003S506E007</t>
  </si>
  <si>
    <t>528Z337/003S506E008</t>
  </si>
  <si>
    <t>528Z157/006S506E007</t>
  </si>
  <si>
    <t>528Z157/006S506E008</t>
  </si>
  <si>
    <t>520V157/006</t>
  </si>
  <si>
    <t>520V157/006KBP76E012</t>
  </si>
  <si>
    <t>530V117/006</t>
  </si>
  <si>
    <t>530V117/006KBP74EE006</t>
  </si>
  <si>
    <t>S37112YXM</t>
  </si>
  <si>
    <t>521Q336/016</t>
  </si>
  <si>
    <t>BACK</t>
  </si>
  <si>
    <t>521Q336/016KBP86EBACK</t>
  </si>
  <si>
    <t>521X157/016</t>
  </si>
  <si>
    <t>521X157/016FTW700BACK</t>
  </si>
  <si>
    <t>S30103QP5</t>
  </si>
  <si>
    <t>520Y687/004</t>
  </si>
  <si>
    <t>520Y687/004KBP74E015</t>
  </si>
  <si>
    <t>530V227/004KBP74E006</t>
  </si>
  <si>
    <t>S58112</t>
  </si>
  <si>
    <t>520W686/010KBP52XE025</t>
  </si>
  <si>
    <t>545W476/020</t>
  </si>
  <si>
    <t>545W476/020KBP52E055</t>
  </si>
  <si>
    <t>545W476/020KBP52E045</t>
  </si>
  <si>
    <t>7654</t>
  </si>
  <si>
    <t>521D106/050PTSAE090</t>
  </si>
  <si>
    <t>521T276/018KBP126YE055</t>
  </si>
  <si>
    <t>521T276/018KBP120NEE055</t>
  </si>
  <si>
    <t>520B157/006STA156KAE070</t>
  </si>
  <si>
    <t>520B157/006S15MBE070</t>
  </si>
  <si>
    <t>536V117/010</t>
  </si>
  <si>
    <t>536V117/010S506E006</t>
  </si>
  <si>
    <t>S56102Y</t>
  </si>
  <si>
    <t>528W477/003</t>
  </si>
  <si>
    <t>528W477/003KBP76E009</t>
  </si>
  <si>
    <t>S58112YSJ</t>
  </si>
  <si>
    <t>521V336/025TTS40E030</t>
  </si>
  <si>
    <t>521T336/016FTW102KYE050</t>
  </si>
  <si>
    <t>521T336/016KBP86YE050</t>
  </si>
  <si>
    <t>520T336/006</t>
  </si>
  <si>
    <t>520T336/006KBP40E070</t>
  </si>
  <si>
    <t>S36162XP</t>
  </si>
  <si>
    <t>528Z337/003S506E012</t>
  </si>
  <si>
    <t>S56112YS</t>
  </si>
  <si>
    <t>521V226/025KBP52E060</t>
  </si>
  <si>
    <t>591V227/004KBP55E009</t>
  </si>
  <si>
    <t>591V227/004KBP55E012</t>
  </si>
  <si>
    <t>598V226/035</t>
  </si>
  <si>
    <t>E075</t>
  </si>
  <si>
    <t>598V226/035TTS40GE075</t>
  </si>
  <si>
    <t>X30114V6BP7</t>
  </si>
  <si>
    <t>530V337/003</t>
  </si>
  <si>
    <t>530V337/003KBP86EE005</t>
  </si>
  <si>
    <t>591D337/003</t>
  </si>
  <si>
    <t>591D337/003KBP55E015</t>
  </si>
  <si>
    <t>591D227/004</t>
  </si>
  <si>
    <t>591D227/004KBP55E009</t>
  </si>
  <si>
    <t>591D337/2R5</t>
  </si>
  <si>
    <t>591D337/2R5KBP74E009</t>
  </si>
  <si>
    <t>591D227/004KBP55E012</t>
  </si>
  <si>
    <t>520W107/006KBP74E040</t>
  </si>
  <si>
    <t>523V157/016TTS50E050</t>
  </si>
  <si>
    <t>523V157/016TTS50E070</t>
  </si>
  <si>
    <t>S30113BP7</t>
  </si>
  <si>
    <t>523V157/016TTS50E100</t>
  </si>
  <si>
    <t>598D227/004</t>
  </si>
  <si>
    <t>598D227/004KBP55E009</t>
  </si>
  <si>
    <t>598D227/004KBP55E012</t>
  </si>
  <si>
    <t>591D337/2R5KBP74E012</t>
  </si>
  <si>
    <t>520C157/006KBP126E055</t>
  </si>
  <si>
    <t>S35153XU2P</t>
  </si>
  <si>
    <t>520B227/006</t>
  </si>
  <si>
    <t>520B227/006S15MBE045</t>
  </si>
  <si>
    <t>S45102IXNU2P</t>
  </si>
  <si>
    <t>520B227/006S15MBE035</t>
  </si>
  <si>
    <t>523W107/016</t>
  </si>
  <si>
    <t>523W107/016TTS50E100</t>
  </si>
  <si>
    <t>520D107/010</t>
  </si>
  <si>
    <t>520D107/010S506E007</t>
  </si>
  <si>
    <t>598V227/004KBP86E009</t>
  </si>
  <si>
    <t>520C226/016</t>
  </si>
  <si>
    <t>520C226/016KBP52E080</t>
  </si>
  <si>
    <t>521W476/016</t>
  </si>
  <si>
    <t>521W476/016KBP74EE045</t>
  </si>
  <si>
    <t>530V337/004</t>
  </si>
  <si>
    <t>530V337/004KBP74E010</t>
  </si>
  <si>
    <t>S36113</t>
  </si>
  <si>
    <t>523K226/018</t>
  </si>
  <si>
    <t>523K226/018KBP121E090</t>
  </si>
  <si>
    <t>521D227/016</t>
  </si>
  <si>
    <t>521D227/016TTS80E025</t>
  </si>
  <si>
    <t>S44143SXDU2P</t>
  </si>
  <si>
    <t>521D227/016TTS80E035</t>
  </si>
  <si>
    <t>530V337/003KBP74E006</t>
  </si>
  <si>
    <t>S38112SC</t>
  </si>
  <si>
    <t>530V337/003KBP74E004</t>
  </si>
  <si>
    <t>598V117/020</t>
  </si>
  <si>
    <t>598V117/020KBP86GE050</t>
  </si>
  <si>
    <t>521X476/035TTS40GE090</t>
  </si>
  <si>
    <t>X30113BP6</t>
  </si>
  <si>
    <t>KBP55G</t>
  </si>
  <si>
    <t>598V227/004KBP55GE015</t>
  </si>
  <si>
    <t>525T336/010</t>
  </si>
  <si>
    <t>525T336/010KBP86E080</t>
  </si>
  <si>
    <t>520B476/010</t>
  </si>
  <si>
    <t>520B476/010KBP86E035</t>
  </si>
  <si>
    <t>S45103XMU2P</t>
  </si>
  <si>
    <t>520B476/010KBP86E070</t>
  </si>
  <si>
    <t>521D157/020KBP52E050</t>
  </si>
  <si>
    <t>521D476/025</t>
  </si>
  <si>
    <t>521D476/025S706EE065</t>
  </si>
  <si>
    <t>S40133ZBP5</t>
  </si>
  <si>
    <t>528Z227/004S506E012</t>
  </si>
  <si>
    <t>522Y477/006</t>
  </si>
  <si>
    <t>522Y477/006KBP74E035</t>
  </si>
  <si>
    <t>S33103CBP3</t>
  </si>
  <si>
    <t>528Z227/006S5060000</t>
  </si>
  <si>
    <t>528Z337/006</t>
  </si>
  <si>
    <t>528Z337/006S5060000</t>
  </si>
  <si>
    <t>520T566/2R5</t>
  </si>
  <si>
    <t>520T566/2R5S706E040</t>
  </si>
  <si>
    <t>S26112YSX</t>
  </si>
  <si>
    <t>528Z337/003S5060000</t>
  </si>
  <si>
    <t>520C107/010</t>
  </si>
  <si>
    <t>520C107/010KBP86E025</t>
  </si>
  <si>
    <t>598D107/010KBP55E040</t>
  </si>
  <si>
    <t>598D107/010KBP55E080</t>
  </si>
  <si>
    <t>591D227/010</t>
  </si>
  <si>
    <t>591D227/010KBP55E025</t>
  </si>
  <si>
    <t>521D476/035</t>
  </si>
  <si>
    <t>521D476/035KBP52XE070</t>
  </si>
  <si>
    <t>PAND</t>
  </si>
  <si>
    <t>520V337/003KBP74XPAND</t>
  </si>
  <si>
    <t>S38112YSJ</t>
  </si>
  <si>
    <t>520V337/003KBP74XE007</t>
  </si>
  <si>
    <t>S59112YSJ4</t>
  </si>
  <si>
    <t>521D227/016FTW102KE025</t>
  </si>
  <si>
    <t>520B227/2R5</t>
  </si>
  <si>
    <t>520B227/2R5STA156KAE015</t>
  </si>
  <si>
    <t>520V227/006</t>
  </si>
  <si>
    <t>520V227/006S506E007</t>
  </si>
  <si>
    <t>520B107/004</t>
  </si>
  <si>
    <t>520B107/004KBP74E025</t>
  </si>
  <si>
    <t>S36112</t>
  </si>
  <si>
    <t>598D687/2R5S805E009</t>
  </si>
  <si>
    <t>598B685/035</t>
  </si>
  <si>
    <t>598B685/035TTS40E200</t>
  </si>
  <si>
    <t>X20103BP6</t>
  </si>
  <si>
    <t>598V167/2R5</t>
  </si>
  <si>
    <t>598V167/2R5KBP74E006</t>
  </si>
  <si>
    <t>528Z687/2R5</t>
  </si>
  <si>
    <t>528Z687/2R5S805E007</t>
  </si>
  <si>
    <t>528Z687/2R5S805E009</t>
  </si>
  <si>
    <t>599B107/2R5</t>
  </si>
  <si>
    <t>STA156KK</t>
  </si>
  <si>
    <t>599B107/2R5STA156KKE055</t>
  </si>
  <si>
    <t>S45153SXMU2P</t>
  </si>
  <si>
    <t>523T226/025</t>
  </si>
  <si>
    <t>4279</t>
  </si>
  <si>
    <t>523T226/025S8054279</t>
  </si>
  <si>
    <t>520B227/006S15MBBACK</t>
  </si>
  <si>
    <t>530V477/003</t>
  </si>
  <si>
    <t>530V477/003KBP86EE008</t>
  </si>
  <si>
    <t>S36112YXM</t>
  </si>
  <si>
    <t>528Z687/003</t>
  </si>
  <si>
    <t>528Z687/003S805E006</t>
  </si>
  <si>
    <t>KBP86K</t>
  </si>
  <si>
    <t>523W107/020KBP86KE100</t>
  </si>
  <si>
    <t>598V337/006KBP76E025</t>
  </si>
  <si>
    <t>591V337/006</t>
  </si>
  <si>
    <t>591V337/006KBP76E025</t>
  </si>
  <si>
    <t>520B565/025</t>
  </si>
  <si>
    <t>520B565/025C275E100</t>
  </si>
  <si>
    <t>X36102Y</t>
  </si>
  <si>
    <t>521V107/020KBP764146</t>
  </si>
  <si>
    <t>528Z687/003S5060000</t>
  </si>
  <si>
    <t>520T336/006S805E040</t>
  </si>
  <si>
    <t>S36112YX</t>
  </si>
  <si>
    <t>528Z687/2R5S706E007</t>
  </si>
  <si>
    <t>528W107/003</t>
  </si>
  <si>
    <t>C120</t>
  </si>
  <si>
    <t>528W107/003C1200000</t>
  </si>
  <si>
    <t>NH175</t>
  </si>
  <si>
    <t>528W107/003NH1750000</t>
  </si>
  <si>
    <t>520T107/004</t>
  </si>
  <si>
    <t>520T107/004STA156KXE070</t>
  </si>
  <si>
    <t>S36102IXU2P</t>
  </si>
  <si>
    <t>523W157/016FTW102YE050</t>
  </si>
  <si>
    <t>520T107/004STA156KXE040</t>
  </si>
  <si>
    <t>598D687/2R5KBP86GE009</t>
  </si>
  <si>
    <t>598V117/2R5</t>
  </si>
  <si>
    <t>598V117/2R5KBP55E006</t>
  </si>
  <si>
    <t>520V227/004</t>
  </si>
  <si>
    <t>520V227/004KBP76EE007</t>
  </si>
  <si>
    <t>521V107/016</t>
  </si>
  <si>
    <t>521V107/016KBP86E040</t>
  </si>
  <si>
    <t>521D336/035</t>
  </si>
  <si>
    <t>521D336/035PTSAE065</t>
  </si>
  <si>
    <t>X20113V3EP5</t>
  </si>
  <si>
    <t>520D337/006KBP76XE015</t>
  </si>
  <si>
    <t>520T107/2R5S805E070</t>
  </si>
  <si>
    <t>S26102SXP</t>
  </si>
  <si>
    <t>523W686/025TTS50E100</t>
  </si>
  <si>
    <t>S30123BP6</t>
  </si>
  <si>
    <t>525T686/004</t>
  </si>
  <si>
    <t>525T686/004S805E080</t>
  </si>
  <si>
    <t>S28101</t>
  </si>
  <si>
    <t>528W477/003S5060000</t>
  </si>
  <si>
    <t>S58102YS</t>
  </si>
  <si>
    <t>525B686/006</t>
  </si>
  <si>
    <t>525B686/006S7060000</t>
  </si>
  <si>
    <t>S26112P</t>
  </si>
  <si>
    <t>520T106/016</t>
  </si>
  <si>
    <t>E150</t>
  </si>
  <si>
    <t>520T106/016S506E150</t>
  </si>
  <si>
    <t>K070</t>
  </si>
  <si>
    <t>521V157/016FTW102KK070</t>
  </si>
  <si>
    <t>598V247/004KBP86YE006</t>
  </si>
  <si>
    <t>530V686/006</t>
  </si>
  <si>
    <t>530V686/006KBP74E006</t>
  </si>
  <si>
    <t>521C226/025</t>
  </si>
  <si>
    <t>521C226/025KBP86E070</t>
  </si>
  <si>
    <t>523V157/020FTW700GE100</t>
  </si>
  <si>
    <t>520D337/006KBP76EE009</t>
  </si>
  <si>
    <t>530V227/004KBP86EE005</t>
  </si>
  <si>
    <t>523W107/020KBP86E080</t>
  </si>
  <si>
    <t>523W157/016FTW102KE080</t>
  </si>
  <si>
    <t>523W157/016KBP86E080</t>
  </si>
  <si>
    <t>523V157/020S706E080</t>
  </si>
  <si>
    <t>4292</t>
  </si>
  <si>
    <t>7280</t>
  </si>
  <si>
    <t>523V157/016TTS50Y4292</t>
  </si>
  <si>
    <t>523W476/035</t>
  </si>
  <si>
    <t>4291</t>
  </si>
  <si>
    <t>523W476/035TTS504291</t>
  </si>
  <si>
    <t>523T226/025S805YE100</t>
  </si>
  <si>
    <t>S40133BJP5</t>
  </si>
  <si>
    <t>520B107/006</t>
  </si>
  <si>
    <t>520B107/006PTSAE040</t>
  </si>
  <si>
    <t>521V686/020</t>
  </si>
  <si>
    <t>521V686/020PTSAE050</t>
  </si>
  <si>
    <t>591D106/050</t>
  </si>
  <si>
    <t>591D106/050FTP150E090</t>
  </si>
  <si>
    <t>522V157/006</t>
  </si>
  <si>
    <t>522V157/006KBP52E025</t>
  </si>
  <si>
    <t>S56103P</t>
  </si>
  <si>
    <t>521B476/018</t>
  </si>
  <si>
    <t>521B476/018FTW102KE055</t>
  </si>
  <si>
    <t>521C157/016</t>
  </si>
  <si>
    <t>521C157/016FTW102KE070</t>
  </si>
  <si>
    <t>521V167/018</t>
  </si>
  <si>
    <t>521V167/018FTW102KE050</t>
  </si>
  <si>
    <t>528Z227/006KBP76E009</t>
  </si>
  <si>
    <t>520B157/006S15MB4522</t>
  </si>
  <si>
    <t>520B157/006S15MB4801</t>
  </si>
  <si>
    <t>598V117/020KBP86EE050</t>
  </si>
  <si>
    <t>598V117/020KBP86FE050</t>
  </si>
  <si>
    <t>591D337/003KBP55E018</t>
  </si>
  <si>
    <t>598V337/003</t>
  </si>
  <si>
    <t>4541</t>
  </si>
  <si>
    <t>598V337/003KBP554541</t>
  </si>
  <si>
    <t>591V477/2R5</t>
  </si>
  <si>
    <t>4926</t>
  </si>
  <si>
    <t>591V477/2R5KBP744926</t>
  </si>
  <si>
    <t>4309</t>
  </si>
  <si>
    <t>591V477/2R5KBP744309</t>
  </si>
  <si>
    <t>598V477/2R5</t>
  </si>
  <si>
    <t>598V477/2R5KBP744541</t>
  </si>
  <si>
    <t>530V197/2R5KBP86EE005</t>
  </si>
  <si>
    <t>S56102YSXMU1</t>
  </si>
  <si>
    <t>520T336/006S805E070</t>
  </si>
  <si>
    <t>520T566/2R5S706E070</t>
  </si>
  <si>
    <t>591V227/004KBP55E015</t>
  </si>
  <si>
    <t>591V227/004KBP55E018</t>
  </si>
  <si>
    <t>520V157/006S506E006</t>
  </si>
  <si>
    <t>S58102S4</t>
  </si>
  <si>
    <t>599X336/035FTP200GE065</t>
  </si>
  <si>
    <t>520V337/003S506E007</t>
  </si>
  <si>
    <t>520V337/004S506E007</t>
  </si>
  <si>
    <t>530V476/016KBP83EE015</t>
  </si>
  <si>
    <t>520L157/006</t>
  </si>
  <si>
    <t>520L157/006KBP126E012</t>
  </si>
  <si>
    <t>598V247/003</t>
  </si>
  <si>
    <t>598V247/003KBP74Y4145</t>
  </si>
  <si>
    <t>520V337/006</t>
  </si>
  <si>
    <t>520V337/006KBP126E015</t>
  </si>
  <si>
    <t>520U686/006</t>
  </si>
  <si>
    <t>520U686/006KBP126EE055</t>
  </si>
  <si>
    <t>520Y337/006</t>
  </si>
  <si>
    <t>520Y337/006KBP76E010</t>
  </si>
  <si>
    <t>S36102YSXMJU1</t>
  </si>
  <si>
    <t>598V116/050</t>
  </si>
  <si>
    <t>E120</t>
  </si>
  <si>
    <t>598V116/050FTP200HE120</t>
  </si>
  <si>
    <t>X20104V4BP6</t>
  </si>
  <si>
    <t>520V107/010</t>
  </si>
  <si>
    <t>520V107/010KBP86XE015</t>
  </si>
  <si>
    <t>S55103SXU2P</t>
  </si>
  <si>
    <t>520V337/004KBP76E025</t>
  </si>
  <si>
    <t>520V227/004KBP52E007</t>
  </si>
  <si>
    <t>523V157/020FTW700E100</t>
  </si>
  <si>
    <t>S30103BP7</t>
  </si>
  <si>
    <t>520V337/004PTSAE009</t>
  </si>
  <si>
    <t>522V227/006</t>
  </si>
  <si>
    <t>522V227/006KBP52E040</t>
  </si>
  <si>
    <t>S26113HKP</t>
  </si>
  <si>
    <t>520V687/006</t>
  </si>
  <si>
    <t>520V687/006STA156KAE035</t>
  </si>
  <si>
    <t>598V337/004TTS80GE025</t>
  </si>
  <si>
    <t>598V157/010KBP86E025</t>
  </si>
  <si>
    <t>598V157/010KBP86SE025</t>
  </si>
  <si>
    <t>523B336/025KBP86SE100</t>
  </si>
  <si>
    <t>S40123BP7</t>
  </si>
  <si>
    <t>591D337/006</t>
  </si>
  <si>
    <t>591D337/006KBP55E040</t>
  </si>
  <si>
    <t>521D107/025PTSAE040</t>
  </si>
  <si>
    <t>S30113QP5E</t>
  </si>
  <si>
    <t>530V686/010</t>
  </si>
  <si>
    <t>530V686/010KBP74EE010</t>
  </si>
  <si>
    <t>S55103SXMU2P</t>
  </si>
  <si>
    <t>520B686/006</t>
  </si>
  <si>
    <t>520B686/006KBP74E025</t>
  </si>
  <si>
    <t>S36112C</t>
  </si>
  <si>
    <t>523V156/050</t>
  </si>
  <si>
    <t>523V156/050FTP200E100</t>
  </si>
  <si>
    <t>X20103BP7</t>
  </si>
  <si>
    <t>520V687/006STA156KAE025</t>
  </si>
  <si>
    <t>520B686/006KBP86EE070</t>
  </si>
  <si>
    <t>520Y337/010PTSAE025</t>
  </si>
  <si>
    <t>520C337/2R5</t>
  </si>
  <si>
    <t>520C337/2R5KBP126E045</t>
  </si>
  <si>
    <t>520C337/004</t>
  </si>
  <si>
    <t>520C337/004KBP126E025</t>
  </si>
  <si>
    <t>520C477/2R5KBP126E045</t>
  </si>
  <si>
    <t>520T226/010</t>
  </si>
  <si>
    <t>520T226/010KBP74E070</t>
  </si>
  <si>
    <t>S35102ISXU2P</t>
  </si>
  <si>
    <t>521D336/035FTP200BACK</t>
  </si>
  <si>
    <t>X30103BEP5</t>
  </si>
  <si>
    <t>520V227/006PTSAE015</t>
  </si>
  <si>
    <t>520W686/010NT50BACK</t>
  </si>
  <si>
    <t>521V156/035FTW4000000</t>
  </si>
  <si>
    <t>521D156/035</t>
  </si>
  <si>
    <t>521D156/035FTW4000000</t>
  </si>
  <si>
    <t>528Z687/2R5S805E008</t>
  </si>
  <si>
    <t>528Z177/003</t>
  </si>
  <si>
    <t>528Z177/003S506E004</t>
  </si>
  <si>
    <t>545W476/016KBP52E045</t>
  </si>
  <si>
    <t>528Z117/003</t>
  </si>
  <si>
    <t>528Z117/003KBP74E006</t>
  </si>
  <si>
    <t>S59112S4</t>
  </si>
  <si>
    <t>598V337/2R5</t>
  </si>
  <si>
    <t>598V337/2R5KBP86GE009</t>
  </si>
  <si>
    <t>598V337/2R5KBP86HE009</t>
  </si>
  <si>
    <t>523W476/025</t>
  </si>
  <si>
    <t>523W476/025TTS50E100</t>
  </si>
  <si>
    <t>523W476/035TTS50S4291</t>
  </si>
  <si>
    <t>523W686/025TTS50E070</t>
  </si>
  <si>
    <t>523W686/025TTS50E050</t>
  </si>
  <si>
    <t>521V156/040</t>
  </si>
  <si>
    <t>E125</t>
  </si>
  <si>
    <t>521V156/040FTW400E125</t>
  </si>
  <si>
    <t>520W477/006</t>
  </si>
  <si>
    <t>520W477/006STA200KA0000</t>
  </si>
  <si>
    <t>S30103BP5</t>
  </si>
  <si>
    <t>521V336/035</t>
  </si>
  <si>
    <t>521V336/035TTS50E040</t>
  </si>
  <si>
    <t>520T476/006</t>
  </si>
  <si>
    <t>520T476/006KBP86E070</t>
  </si>
  <si>
    <t>520T107/004STA156KAE070</t>
  </si>
  <si>
    <t>S37112XCP</t>
  </si>
  <si>
    <t>530V337/003FTW700E010</t>
  </si>
  <si>
    <t>S57112YS</t>
  </si>
  <si>
    <t>530V757/2R5</t>
  </si>
  <si>
    <t>530V757/2R5FTW700E015</t>
  </si>
  <si>
    <t>S37112YS</t>
  </si>
  <si>
    <t>521D565/050</t>
  </si>
  <si>
    <t>521D565/050FTP150E070</t>
  </si>
  <si>
    <t>X30103BP5</t>
  </si>
  <si>
    <t>528Z346/016</t>
  </si>
  <si>
    <t>528Z346/016NT50E020</t>
  </si>
  <si>
    <t>528Z686/016</t>
  </si>
  <si>
    <t>528Z686/016FTW700E030</t>
  </si>
  <si>
    <t>521V156/025</t>
  </si>
  <si>
    <t>521V156/025FTW400E090</t>
  </si>
  <si>
    <t>530V157/004</t>
  </si>
  <si>
    <t>530V157/004FTW700E006</t>
  </si>
  <si>
    <t>S59112Y</t>
  </si>
  <si>
    <t>530V507/006</t>
  </si>
  <si>
    <t>STA150KA</t>
  </si>
  <si>
    <t>530V507/006STA150KA0000</t>
  </si>
  <si>
    <t>S36112Y</t>
  </si>
  <si>
    <t>K040</t>
  </si>
  <si>
    <t>521V157/016FTW102KK040</t>
  </si>
  <si>
    <t>K050</t>
  </si>
  <si>
    <t>521V157/016FTW102KK050</t>
  </si>
  <si>
    <t>520W686/010KBP52E025</t>
  </si>
  <si>
    <t>S58102H</t>
  </si>
  <si>
    <t>591V107/010TTS80E025</t>
  </si>
  <si>
    <t>520Y157/010</t>
  </si>
  <si>
    <t>520Y157/010S506E018</t>
  </si>
  <si>
    <t>S28102YS</t>
  </si>
  <si>
    <t>520B107/006S805E015</t>
  </si>
  <si>
    <t>528Z587/003</t>
  </si>
  <si>
    <t>528Z587/003S706E006</t>
  </si>
  <si>
    <t>523W107/020TTS50KE070</t>
  </si>
  <si>
    <t>521D476/020FTW400E090</t>
  </si>
  <si>
    <t>530V337/004FTW700E006</t>
  </si>
  <si>
    <t>S58112Y</t>
  </si>
  <si>
    <t>528W337/003</t>
  </si>
  <si>
    <t>528W337/003S506E009</t>
  </si>
  <si>
    <t>S38102YS</t>
  </si>
  <si>
    <t>520T106/016FTW400E150</t>
  </si>
  <si>
    <t>520Y157/010S506E025</t>
  </si>
  <si>
    <t>525B476/006</t>
  </si>
  <si>
    <t>525B476/006S7064095</t>
  </si>
  <si>
    <t>S26101</t>
  </si>
  <si>
    <t>520V177/003</t>
  </si>
  <si>
    <t>520V177/003S506E006</t>
  </si>
  <si>
    <t>521V156/035C275E125</t>
  </si>
  <si>
    <t>520B626/010</t>
  </si>
  <si>
    <t>520B626/010S805E018</t>
  </si>
  <si>
    <t>S38102</t>
  </si>
  <si>
    <t>520C158/2R5</t>
  </si>
  <si>
    <t>520C158/2R5STA150KAE025</t>
  </si>
  <si>
    <t>S38102Y</t>
  </si>
  <si>
    <t>528Z337/004KBP86E009</t>
  </si>
  <si>
    <t>520D108/2R5</t>
  </si>
  <si>
    <t>520D108/2R5STA156KEE006</t>
  </si>
  <si>
    <t>S58102SXMJU1P</t>
  </si>
  <si>
    <t>521D686/025</t>
  </si>
  <si>
    <t>521D686/025KBP74EE070</t>
  </si>
  <si>
    <t>S24153SXU3P</t>
  </si>
  <si>
    <t>520X158/003S15MBXE015</t>
  </si>
  <si>
    <t>S58103SU1P</t>
  </si>
  <si>
    <t>521D336/025</t>
  </si>
  <si>
    <t>521D336/025KBP52EE040</t>
  </si>
  <si>
    <t>598B155/050</t>
  </si>
  <si>
    <t>TTS175K</t>
  </si>
  <si>
    <t>598B155/050TTS175KE200</t>
  </si>
  <si>
    <t>591B155/050</t>
  </si>
  <si>
    <t>591B155/050TTS175KE200</t>
  </si>
  <si>
    <t>521V226/035</t>
  </si>
  <si>
    <t>521V226/035TTS40E040</t>
  </si>
  <si>
    <t>528Z227/006KBP76E012</t>
  </si>
  <si>
    <t>521V475/075</t>
  </si>
  <si>
    <t>521V475/075TTS125E050</t>
  </si>
  <si>
    <t>591D687/2R5</t>
  </si>
  <si>
    <t>591D687/2R5KBP86E009</t>
  </si>
  <si>
    <t>521D686/016</t>
  </si>
  <si>
    <t>521D686/016FTW400E050</t>
  </si>
  <si>
    <t>4251</t>
  </si>
  <si>
    <t>530V686/010FTW7004251</t>
  </si>
  <si>
    <t>4740</t>
  </si>
  <si>
    <t>530V686/010FTW7004740</t>
  </si>
  <si>
    <t>520W247/003</t>
  </si>
  <si>
    <t>E4R5</t>
  </si>
  <si>
    <t>520W247/003S506E4R5</t>
  </si>
  <si>
    <t>522V157/006NT50E025</t>
  </si>
  <si>
    <t>522V157/006NT50E040</t>
  </si>
  <si>
    <t>S26103P</t>
  </si>
  <si>
    <t>530V157/004FTW700E005</t>
  </si>
  <si>
    <t>520C157/006FTW700E015</t>
  </si>
  <si>
    <t>520M227/2R5</t>
  </si>
  <si>
    <t>520M227/2R5STA156KAE030</t>
  </si>
  <si>
    <t>S36101XM</t>
  </si>
  <si>
    <t>528Z337/003NT50E012</t>
  </si>
  <si>
    <t>528Z337/2R5NT50E009</t>
  </si>
  <si>
    <t>523V227/016FTW102KE100</t>
  </si>
  <si>
    <t>520C107/006</t>
  </si>
  <si>
    <t>INST</t>
  </si>
  <si>
    <t>520C107/006KBP74INST</t>
  </si>
  <si>
    <t>S36102YC</t>
  </si>
  <si>
    <t>523V157/020S706E100</t>
  </si>
  <si>
    <t>528Z227/004S506E009</t>
  </si>
  <si>
    <t>528Z157/006S506E009</t>
  </si>
  <si>
    <t>528Z477/003</t>
  </si>
  <si>
    <t>528Z477/003KBP76E009</t>
  </si>
  <si>
    <t>520U686/006KBP74E055</t>
  </si>
  <si>
    <t>S35113XP</t>
  </si>
  <si>
    <t>520U107/006</t>
  </si>
  <si>
    <t>520U107/006S805E055</t>
  </si>
  <si>
    <t>520U336/010</t>
  </si>
  <si>
    <t>520U336/010S506E070</t>
  </si>
  <si>
    <t>520U686/010</t>
  </si>
  <si>
    <t>520U686/010S805E055</t>
  </si>
  <si>
    <t>520U227/003S805E055</t>
  </si>
  <si>
    <t>S35113SXP</t>
  </si>
  <si>
    <t>520U157/004</t>
  </si>
  <si>
    <t>520U157/004S805E055</t>
  </si>
  <si>
    <t>520U157/003</t>
  </si>
  <si>
    <t>520U157/003NT71E055</t>
  </si>
  <si>
    <t>520B337/2R5</t>
  </si>
  <si>
    <t>520B337/2R5STA150KAE009</t>
  </si>
  <si>
    <t>S56102</t>
  </si>
  <si>
    <t>528Z477/003KBP76E012</t>
  </si>
  <si>
    <t>521D336/035KBP44EE065</t>
  </si>
  <si>
    <t>S43163SXMU3P</t>
  </si>
  <si>
    <t>523V107/025TTS50E070</t>
  </si>
  <si>
    <t>520V117/003</t>
  </si>
  <si>
    <t>520V117/003S506E4R5</t>
  </si>
  <si>
    <t>523V157/020TTS50E050</t>
  </si>
  <si>
    <t>523V157/020TTS50E070</t>
  </si>
  <si>
    <t>523V157/020TTS50E100</t>
  </si>
  <si>
    <t>520D177/003</t>
  </si>
  <si>
    <t>520D177/003NT50E007</t>
  </si>
  <si>
    <t>520V226/025</t>
  </si>
  <si>
    <t>520V226/025FTW400E090</t>
  </si>
  <si>
    <t>520V177/004</t>
  </si>
  <si>
    <t>520V177/004NT50E007</t>
  </si>
  <si>
    <t>521D475/075</t>
  </si>
  <si>
    <t>521D475/075TTS125E075</t>
  </si>
  <si>
    <t>521V106/035</t>
  </si>
  <si>
    <t>521V106/035KBP74EE120</t>
  </si>
  <si>
    <t>S13133SXU3P</t>
  </si>
  <si>
    <t>4277</t>
  </si>
  <si>
    <t>521W476/020KBP52K4277</t>
  </si>
  <si>
    <t>4207</t>
  </si>
  <si>
    <t>521B226/025S8054207</t>
  </si>
  <si>
    <t>530V476/010</t>
  </si>
  <si>
    <t>S506NB</t>
  </si>
  <si>
    <t>4667</t>
  </si>
  <si>
    <t>530V476/010S506NB4667</t>
  </si>
  <si>
    <t>S59102Y</t>
  </si>
  <si>
    <t>528Z177/003S506E006</t>
  </si>
  <si>
    <t>528Z247/003</t>
  </si>
  <si>
    <t>528Z247/003S506E006</t>
  </si>
  <si>
    <t>521W686/016</t>
  </si>
  <si>
    <t>521W686/016FTW7000000</t>
  </si>
  <si>
    <t>521D685/050</t>
  </si>
  <si>
    <t>521D685/050FTP150E070</t>
  </si>
  <si>
    <t>530V117/006FTW700E005</t>
  </si>
  <si>
    <t>530V117/006FTW700E006</t>
  </si>
  <si>
    <t>521B106/025</t>
  </si>
  <si>
    <t>521B106/025FTW400E200</t>
  </si>
  <si>
    <t>S50102BP5</t>
  </si>
  <si>
    <t>528B626/011</t>
  </si>
  <si>
    <t>NT70</t>
  </si>
  <si>
    <t>528B626/011NT70E018</t>
  </si>
  <si>
    <t>530V477/003FTW700E005</t>
  </si>
  <si>
    <t>S58112YS</t>
  </si>
  <si>
    <t>520D337/003FTA50E007</t>
  </si>
  <si>
    <t>520T226/006</t>
  </si>
  <si>
    <t>520T226/006FTW400E100</t>
  </si>
  <si>
    <t>S26102XSP</t>
  </si>
  <si>
    <t>521V476/020</t>
  </si>
  <si>
    <t>521V476/020NT40E070</t>
  </si>
  <si>
    <t>530V227/006KBP72EE006</t>
  </si>
  <si>
    <t>523V107/025S706E080</t>
  </si>
  <si>
    <t>530V477/003KBP121EE008</t>
  </si>
  <si>
    <t>S16103SU2P</t>
  </si>
  <si>
    <t>PGLR</t>
  </si>
  <si>
    <t>520X477/006KBP76PGLR</t>
  </si>
  <si>
    <t>520V227/006KBP86E018</t>
  </si>
  <si>
    <t>520V337/006KBP126E018</t>
  </si>
  <si>
    <t>522V337/006</t>
  </si>
  <si>
    <t>522V337/006KBP126E040</t>
  </si>
  <si>
    <t>523V186/050</t>
  </si>
  <si>
    <t>523V186/050FTP200E100</t>
  </si>
  <si>
    <t>521T336/016FTW102KE055</t>
  </si>
  <si>
    <t>598V117/020KBP86HE050</t>
  </si>
  <si>
    <t>520T476/004</t>
  </si>
  <si>
    <t>520T476/004S805E070</t>
  </si>
  <si>
    <t>S26112XSP</t>
  </si>
  <si>
    <t>520C477/003</t>
  </si>
  <si>
    <t>520C477/003S706E025</t>
  </si>
  <si>
    <t>S38102YC</t>
  </si>
  <si>
    <t>520D117/006</t>
  </si>
  <si>
    <t>520D117/006NT50E007</t>
  </si>
  <si>
    <t>S59102Y4</t>
  </si>
  <si>
    <t>520D117/004</t>
  </si>
  <si>
    <t>520D117/004NT50E007</t>
  </si>
  <si>
    <t>DSGN</t>
  </si>
  <si>
    <t>521D476/020KBP74EE070</t>
  </si>
  <si>
    <t>598D477/2R5</t>
  </si>
  <si>
    <t>598D477/2R5KBP74XE009</t>
  </si>
  <si>
    <t>520D337/006KBP121EE009</t>
  </si>
  <si>
    <t>S58102SJU1P</t>
  </si>
  <si>
    <t>521T336/016FTW102KBE050</t>
  </si>
  <si>
    <t>521T336/016KBP86BE050</t>
  </si>
  <si>
    <t>521V116/075</t>
  </si>
  <si>
    <t>521V116/075FTP150E120</t>
  </si>
  <si>
    <t>530V157/010</t>
  </si>
  <si>
    <t>530V157/010KBP74FE010</t>
  </si>
  <si>
    <t>S37103SU2P</t>
  </si>
  <si>
    <t>520D756/006</t>
  </si>
  <si>
    <t>520D756/006NT50E007</t>
  </si>
  <si>
    <t>598V116/075</t>
  </si>
  <si>
    <t>598V116/075HV300E120</t>
  </si>
  <si>
    <t>530V177/003</t>
  </si>
  <si>
    <t>530V177/003NT50E007</t>
  </si>
  <si>
    <t>530V117/004</t>
  </si>
  <si>
    <t>530V117/004NT50E007</t>
  </si>
  <si>
    <t>530V756/006</t>
  </si>
  <si>
    <t>530V756/006NT50E007</t>
  </si>
  <si>
    <t>S38112Y</t>
  </si>
  <si>
    <t>522V227/006NT50E025</t>
  </si>
  <si>
    <t>S38113HKP</t>
  </si>
  <si>
    <t>522V227/006NT50E040</t>
  </si>
  <si>
    <t>522V337/006FTW700E040</t>
  </si>
  <si>
    <t>S38103HKP</t>
  </si>
  <si>
    <t>4092</t>
  </si>
  <si>
    <t>530V157/010NT504092</t>
  </si>
  <si>
    <t>521V685/050</t>
  </si>
  <si>
    <t>521V685/050FTP150E090</t>
  </si>
  <si>
    <t>521T276/018KBP86E055</t>
  </si>
  <si>
    <t>520B626/006</t>
  </si>
  <si>
    <t>520B626/006FTW700E018</t>
  </si>
  <si>
    <t>530V117/004NT50E006</t>
  </si>
  <si>
    <t>521V476/020FTW400E045</t>
  </si>
  <si>
    <t>521V476/020FTW400E070</t>
  </si>
  <si>
    <t>521V476/020FTW400E080</t>
  </si>
  <si>
    <t>521D476/020FTW400E045</t>
  </si>
  <si>
    <t>528Z157/006NT50E012</t>
  </si>
  <si>
    <t>520B157/004</t>
  </si>
  <si>
    <t>520B157/004STA156KAE040</t>
  </si>
  <si>
    <t>S46112C</t>
  </si>
  <si>
    <t>521W336/020</t>
  </si>
  <si>
    <t>521W336/020S506E055</t>
  </si>
  <si>
    <t>521D107/025KBP52E060</t>
  </si>
  <si>
    <t>520V247/003</t>
  </si>
  <si>
    <t>520V247/003S506E004</t>
  </si>
  <si>
    <t>520V177/003S506E004</t>
  </si>
  <si>
    <t>520V177/003S506E4R5</t>
  </si>
  <si>
    <t>520V247/003S506E4R5</t>
  </si>
  <si>
    <t>528Z247/003S506E4R5</t>
  </si>
  <si>
    <t>528Z177/003S506E4R5</t>
  </si>
  <si>
    <t>521X476/035FTP200E070</t>
  </si>
  <si>
    <t>521X336/035</t>
  </si>
  <si>
    <t>FTA23</t>
  </si>
  <si>
    <t>521X336/035FTA23E065</t>
  </si>
  <si>
    <t>521D476/035TTS40HE070</t>
  </si>
  <si>
    <t>S30124BP7</t>
  </si>
  <si>
    <t>528Z227/004KBP74E012</t>
  </si>
  <si>
    <t>520D156/025</t>
  </si>
  <si>
    <t>520D156/025KBP44EE060</t>
  </si>
  <si>
    <t>521V686/020KBP744146</t>
  </si>
  <si>
    <t>521V685/063</t>
  </si>
  <si>
    <t>521V685/063HV200E075</t>
  </si>
  <si>
    <t>528Z477/003KBP86E009</t>
  </si>
  <si>
    <t>521D106/050KBP23EE090</t>
  </si>
  <si>
    <t>X22133SXU4P</t>
  </si>
  <si>
    <t>520X228/2R5</t>
  </si>
  <si>
    <t>520X228/2R5STA150KAE010</t>
  </si>
  <si>
    <t>520B337/2R5STA156KAE035</t>
  </si>
  <si>
    <t>S36102C</t>
  </si>
  <si>
    <t>520C227/004</t>
  </si>
  <si>
    <t>520C227/004FTW700E055</t>
  </si>
  <si>
    <t>530V227/003</t>
  </si>
  <si>
    <t>530V227/003FTW700E006</t>
  </si>
  <si>
    <t>S59112YS</t>
  </si>
  <si>
    <t>4096</t>
  </si>
  <si>
    <t>530V476/010NT504096</t>
  </si>
  <si>
    <t>528B626/011NT50E018</t>
  </si>
  <si>
    <t>520D337/003FTA50E009</t>
  </si>
  <si>
    <t>S59112YS4</t>
  </si>
  <si>
    <t>521V226/020</t>
  </si>
  <si>
    <t>521V226/020FTW400E090</t>
  </si>
  <si>
    <t>X30123BP5</t>
  </si>
  <si>
    <t>520T686/004</t>
  </si>
  <si>
    <t>520T686/004NT80E040</t>
  </si>
  <si>
    <t>S26111X</t>
  </si>
  <si>
    <t>520T686/004NT80E070</t>
  </si>
  <si>
    <t>S26112XP</t>
  </si>
  <si>
    <t>525T336/010NT80E070</t>
  </si>
  <si>
    <t>S28111</t>
  </si>
  <si>
    <t>521V106/050</t>
  </si>
  <si>
    <t>521V106/050C275E075</t>
  </si>
  <si>
    <t>521B685/025</t>
  </si>
  <si>
    <t>TTS30RT</t>
  </si>
  <si>
    <t>521B685/025TTS30RTE100</t>
  </si>
  <si>
    <t>520B157/004STA156KAE070</t>
  </si>
  <si>
    <t>521V905/050</t>
  </si>
  <si>
    <t>521V905/050C275E035</t>
  </si>
  <si>
    <t>520B157/004S805E015</t>
  </si>
  <si>
    <t>S38112J</t>
  </si>
  <si>
    <t>521V186/050</t>
  </si>
  <si>
    <t>521V186/050C275E070</t>
  </si>
  <si>
    <t>4108</t>
  </si>
  <si>
    <t>520Y337/010FTW7004108</t>
  </si>
  <si>
    <t>S33103BP3</t>
  </si>
  <si>
    <t>520B107/004STA156KAE040</t>
  </si>
  <si>
    <t>S48112C</t>
  </si>
  <si>
    <t>520B107/004STA156KAE070</t>
  </si>
  <si>
    <t>545V476/016</t>
  </si>
  <si>
    <t>545V476/016FTW400E045</t>
  </si>
  <si>
    <t>S36161S</t>
  </si>
  <si>
    <t>520Y157/010NT50E018</t>
  </si>
  <si>
    <t>520Y157/010FTA50E018</t>
  </si>
  <si>
    <t>520T336/016</t>
  </si>
  <si>
    <t>520T336/016STA156KAE045</t>
  </si>
  <si>
    <t>S56162XP1</t>
  </si>
  <si>
    <t>599B107/2R5STA156KAE055</t>
  </si>
  <si>
    <t>520C227/006</t>
  </si>
  <si>
    <t>520C227/006KBP126E055</t>
  </si>
  <si>
    <t>520T476/006KBP86E040</t>
  </si>
  <si>
    <t>S36102ISXU2P</t>
  </si>
  <si>
    <t>525V686/010</t>
  </si>
  <si>
    <t>525V686/010S506E025</t>
  </si>
  <si>
    <t>S58102Y</t>
  </si>
  <si>
    <t>525W686/010</t>
  </si>
  <si>
    <t>525W686/010S506E025</t>
  </si>
  <si>
    <t>520C686/010</t>
  </si>
  <si>
    <t>520C686/010KBP74INST</t>
  </si>
  <si>
    <t>521C475/063</t>
  </si>
  <si>
    <t>FTP200K</t>
  </si>
  <si>
    <t>521C475/063FTP200KE200</t>
  </si>
  <si>
    <t>520B226/016</t>
  </si>
  <si>
    <t>520B226/016FTW400E040</t>
  </si>
  <si>
    <t>S56102YC</t>
  </si>
  <si>
    <t>521X227/016</t>
  </si>
  <si>
    <t>521X227/016KBP86E050</t>
  </si>
  <si>
    <t>S34143SXDU2P</t>
  </si>
  <si>
    <t>520D156/035</t>
  </si>
  <si>
    <t>520D156/035FTW4000000</t>
  </si>
  <si>
    <t>520T106/016FTW400E080</t>
  </si>
  <si>
    <t>521V156/035KBP40E0000</t>
  </si>
  <si>
    <t>520V247/003NT50E007</t>
  </si>
  <si>
    <t>520V117/006</t>
  </si>
  <si>
    <t>520V117/006NT50E007</t>
  </si>
  <si>
    <t>S59112Y4</t>
  </si>
  <si>
    <t>521V685/063HV200E050</t>
  </si>
  <si>
    <t>598D477/2R5KBP74YE009</t>
  </si>
  <si>
    <t>521B156/035</t>
  </si>
  <si>
    <t>521B156/035TTS50HE200</t>
  </si>
  <si>
    <t>530V686/006FTA50E005</t>
  </si>
  <si>
    <t>520B626/011</t>
  </si>
  <si>
    <t>520B626/011S805E018</t>
  </si>
  <si>
    <t>520C227/004FTW700E025</t>
  </si>
  <si>
    <t>520C227/004FTW700E045</t>
  </si>
  <si>
    <t>528Z227/004NT50E007</t>
  </si>
  <si>
    <t>528Z227/004NT50E008</t>
  </si>
  <si>
    <t>528Z227/004NT50E009</t>
  </si>
  <si>
    <t>528Z227/004NT50E012</t>
  </si>
  <si>
    <t>521B106/016</t>
  </si>
  <si>
    <t>521B106/016FTW400E090</t>
  </si>
  <si>
    <t>S40102BP5</t>
  </si>
  <si>
    <t>520B107/006S805E018</t>
  </si>
  <si>
    <t>520B227/2R5STA156KAE070</t>
  </si>
  <si>
    <t>S37112C</t>
  </si>
  <si>
    <t>520T107/004STA156KAE150</t>
  </si>
  <si>
    <t>520B127/006</t>
  </si>
  <si>
    <t>520B127/006S805E045</t>
  </si>
  <si>
    <t>520B127/006S805E070</t>
  </si>
  <si>
    <t>520B227/003</t>
  </si>
  <si>
    <t>520B227/003S805E040</t>
  </si>
  <si>
    <t>521V226/025FTW400E045</t>
  </si>
  <si>
    <t>521D106/050FTP150E120</t>
  </si>
  <si>
    <t>521V905/050C275E050</t>
  </si>
  <si>
    <t>521V116/050</t>
  </si>
  <si>
    <t>521V116/050C275E075</t>
  </si>
  <si>
    <t>521V116/050C275E050</t>
  </si>
  <si>
    <t>521V156/050</t>
  </si>
  <si>
    <t>521V156/050C275E050</t>
  </si>
  <si>
    <t>528Z227/004FTA50E008</t>
  </si>
  <si>
    <t>528Z227/004FTA50E009</t>
  </si>
  <si>
    <t>591D227/010NT50E025</t>
  </si>
  <si>
    <t>525B336/010FTW700E080</t>
  </si>
  <si>
    <t>S26111</t>
  </si>
  <si>
    <t>520B686/004</t>
  </si>
  <si>
    <t>520B686/004FTW700E070</t>
  </si>
  <si>
    <t>530V477/003FTW700E008</t>
  </si>
  <si>
    <t>530V477/2R5</t>
  </si>
  <si>
    <t>530V477/2R5FTW700E005</t>
  </si>
  <si>
    <t>520B227/2R5STA156KAE035</t>
  </si>
  <si>
    <t>S37112</t>
  </si>
  <si>
    <t>521V106/035FTW400E120</t>
  </si>
  <si>
    <t>521T276/018FTW120KE055</t>
  </si>
  <si>
    <t>598D477/004</t>
  </si>
  <si>
    <t>S025</t>
  </si>
  <si>
    <t>598D477/004STA156KAS025</t>
  </si>
  <si>
    <t>S55153SXU2P</t>
  </si>
  <si>
    <t>530V197/2R5FTW700E005</t>
  </si>
  <si>
    <t>530V686/010FTW700E006</t>
  </si>
  <si>
    <t>530V227/006FTW700E010</t>
  </si>
  <si>
    <t>530V227/006FTW700E018</t>
  </si>
  <si>
    <t>520V756/006</t>
  </si>
  <si>
    <t>520V756/006S506E006</t>
  </si>
  <si>
    <t>S591024</t>
  </si>
  <si>
    <t>520T107/006</t>
  </si>
  <si>
    <t>520T107/006STA156KAE070</t>
  </si>
  <si>
    <t>S38102XCP</t>
  </si>
  <si>
    <t>528Z337/003NT50E009</t>
  </si>
  <si>
    <t>520T686/006</t>
  </si>
  <si>
    <t>520T686/006STA156KAE150</t>
  </si>
  <si>
    <t>S37112P</t>
  </si>
  <si>
    <t>4109</t>
  </si>
  <si>
    <t>522V227/006NT504109</t>
  </si>
  <si>
    <t>591V227/2R5</t>
  </si>
  <si>
    <t>591V227/2R5NT50E009</t>
  </si>
  <si>
    <t>525B107/004</t>
  </si>
  <si>
    <t>525B107/004STA156KAE080</t>
  </si>
  <si>
    <t>S48112SC</t>
  </si>
  <si>
    <t>520D157/004</t>
  </si>
  <si>
    <t>520D157/004FTA50E007</t>
  </si>
  <si>
    <t>520D157/006FTA50E007</t>
  </si>
  <si>
    <t>520D227/004FTA50E007</t>
  </si>
  <si>
    <t>520V227/2R5</t>
  </si>
  <si>
    <t>520V227/2R5FTA50E007</t>
  </si>
  <si>
    <t>520V107/006</t>
  </si>
  <si>
    <t>520V107/006FTA50E007</t>
  </si>
  <si>
    <t>525B107/003</t>
  </si>
  <si>
    <t>525B107/003STA156KAE080</t>
  </si>
  <si>
    <t>521T685/035</t>
  </si>
  <si>
    <t>521T685/035NT50E090</t>
  </si>
  <si>
    <t>591D106/050TTS175E090</t>
  </si>
  <si>
    <t>591D226/025FTP200E060</t>
  </si>
  <si>
    <t>S30113BP6</t>
  </si>
  <si>
    <t>521B106/035</t>
  </si>
  <si>
    <t>521B106/035TTS40E100</t>
  </si>
  <si>
    <t>S20103BP6</t>
  </si>
  <si>
    <t>521T336/016TTS80E045</t>
  </si>
  <si>
    <t>521T336/016TTS80E050</t>
  </si>
  <si>
    <t>521W226/025</t>
  </si>
  <si>
    <t>521W226/025TTS40E070</t>
  </si>
  <si>
    <t>591D107/010NT504902</t>
  </si>
  <si>
    <t>520W686/010NT50E025</t>
  </si>
  <si>
    <t>520W686/010NT50E040</t>
  </si>
  <si>
    <t>S33103BP4</t>
  </si>
  <si>
    <t>598D337/006</t>
  </si>
  <si>
    <t>4143</t>
  </si>
  <si>
    <t>598D337/006NT504143</t>
  </si>
  <si>
    <t>520X158/003STA156KAE015</t>
  </si>
  <si>
    <t>520Y337/010KBP121EE035</t>
  </si>
  <si>
    <t>520L337/003KBP121E012</t>
  </si>
  <si>
    <t>598D336/035</t>
  </si>
  <si>
    <t>598D336/035FTP200E065</t>
  </si>
  <si>
    <t>X20113V6BP7</t>
  </si>
  <si>
    <t>530V227/003FTW700E005</t>
  </si>
  <si>
    <t>525B226/010</t>
  </si>
  <si>
    <t>525B226/010NT50E080</t>
  </si>
  <si>
    <t>S26112</t>
  </si>
  <si>
    <t>520T107/006STA156KAE035</t>
  </si>
  <si>
    <t>S39102XC</t>
  </si>
  <si>
    <t>528Z227/006FTA50E012</t>
  </si>
  <si>
    <t>525B686/006NT80E080</t>
  </si>
  <si>
    <t>528Z157/006NT50E007</t>
  </si>
  <si>
    <t>528Z157/006NT50E008</t>
  </si>
  <si>
    <t>528Z157/006NT50E009</t>
  </si>
  <si>
    <t>520T227/2R5</t>
  </si>
  <si>
    <t>520T227/2R5STA156KAE070</t>
  </si>
  <si>
    <t>S38112XCP</t>
  </si>
  <si>
    <t>545V156/025</t>
  </si>
  <si>
    <t>545V156/025FTW400E090</t>
  </si>
  <si>
    <t>545V226/020</t>
  </si>
  <si>
    <t>545V226/020FTW400E090</t>
  </si>
  <si>
    <t>521B226/020NT50E090</t>
  </si>
  <si>
    <t>520T107/006STA156KAE055</t>
  </si>
  <si>
    <t>S38102XC</t>
  </si>
  <si>
    <t>545D106/050</t>
  </si>
  <si>
    <t>545D106/050FTP150E120</t>
  </si>
  <si>
    <t>545V156/035</t>
  </si>
  <si>
    <t>545V156/035FTW400E125</t>
  </si>
  <si>
    <t>545W336/016</t>
  </si>
  <si>
    <t>545W336/016NT40E045</t>
  </si>
  <si>
    <t>S32103BSP5</t>
  </si>
  <si>
    <t>520V157/004</t>
  </si>
  <si>
    <t>520V157/004FTA50E007</t>
  </si>
  <si>
    <t>520V157/006FTA50E007</t>
  </si>
  <si>
    <t>520V227/004FTA50E007</t>
  </si>
  <si>
    <t>520D107/010FTA50E007</t>
  </si>
  <si>
    <t>591V227/004NT50E009</t>
  </si>
  <si>
    <t>520C477/2R5STA156KAE025</t>
  </si>
  <si>
    <t>S47102YC</t>
  </si>
  <si>
    <t>520B107/004STA156KAE035</t>
  </si>
  <si>
    <t>591D476/020</t>
  </si>
  <si>
    <t>591D476/020FTP200E050</t>
  </si>
  <si>
    <t>591D476/016</t>
  </si>
  <si>
    <t>591D476/016NT40E070</t>
  </si>
  <si>
    <t>520L227/004</t>
  </si>
  <si>
    <t>520L227/004NT71E025</t>
  </si>
  <si>
    <t>S37102YS</t>
  </si>
  <si>
    <t>530V157/004KBP72E005</t>
  </si>
  <si>
    <t>598B475/035</t>
  </si>
  <si>
    <t>598B475/035FTP200E200</t>
  </si>
  <si>
    <t>523T736/2R5</t>
  </si>
  <si>
    <t>523T736/2R5STA200KAE009</t>
  </si>
  <si>
    <t>S57102SXGTJ6</t>
  </si>
  <si>
    <t>528B906/002</t>
  </si>
  <si>
    <t>528B906/002STA156KAE006</t>
  </si>
  <si>
    <t>S59102SXGJ6</t>
  </si>
  <si>
    <t>591B107/006</t>
  </si>
  <si>
    <t>591B107/006STA156KA4902</t>
  </si>
  <si>
    <t>S48113CP</t>
  </si>
  <si>
    <t>591B337/2R5</t>
  </si>
  <si>
    <t>591B337/2R5STA156KAE009</t>
  </si>
  <si>
    <t>S58112SCJ</t>
  </si>
  <si>
    <t>520V157/006KBP74E025</t>
  </si>
  <si>
    <t>520D157/006KBP74E040</t>
  </si>
  <si>
    <t>520D157/006KBP74E045</t>
  </si>
  <si>
    <t>520V227/004KBP74E040</t>
  </si>
  <si>
    <t>520V227/004KBP74E025</t>
  </si>
  <si>
    <t>520V157/006KBP74E045</t>
  </si>
  <si>
    <t>520V107/010KBP74E050</t>
  </si>
  <si>
    <t>4551</t>
  </si>
  <si>
    <t>520D337/006KBP744551</t>
  </si>
  <si>
    <t>521V476/020NT40E080</t>
  </si>
  <si>
    <t>520V227/004S506E007</t>
  </si>
  <si>
    <t>528B277/2R5</t>
  </si>
  <si>
    <t>NT120</t>
  </si>
  <si>
    <t>528B277/2R5NT120E009</t>
  </si>
  <si>
    <t>S58102SXGTJ6</t>
  </si>
  <si>
    <t>545V905/050</t>
  </si>
  <si>
    <t>545V905/050C275E070</t>
  </si>
  <si>
    <t>521V107/020FTW700E050</t>
  </si>
  <si>
    <t>S40103QP5</t>
  </si>
  <si>
    <t>520W476/016</t>
  </si>
  <si>
    <t>520W476/016FTW400E045</t>
  </si>
  <si>
    <t>520W336/016FTW400E045</t>
  </si>
  <si>
    <t>520Q476/011</t>
  </si>
  <si>
    <t>520Q476/011NT50E040</t>
  </si>
  <si>
    <t>S30103BSP5</t>
  </si>
  <si>
    <t>530V476/016NT40E040</t>
  </si>
  <si>
    <t>S31113BSP6</t>
  </si>
  <si>
    <t>521T685/035NT50E100</t>
  </si>
  <si>
    <t>S40132BP5</t>
  </si>
  <si>
    <t>520C826/008</t>
  </si>
  <si>
    <t>520C826/008S706E045</t>
  </si>
  <si>
    <t>520C826/008S706E025</t>
  </si>
  <si>
    <t>521X336/050</t>
  </si>
  <si>
    <t>521X336/050C275E080</t>
  </si>
  <si>
    <t>X20103BEP5</t>
  </si>
  <si>
    <t>530V337/003FTW700E005</t>
  </si>
  <si>
    <t>530V337/003FTW700E006</t>
  </si>
  <si>
    <t>520D107/006</t>
  </si>
  <si>
    <t>520D107/006FTA50E007</t>
  </si>
  <si>
    <t>521D106/050C275E120</t>
  </si>
  <si>
    <t>520C227/004NT120E015</t>
  </si>
  <si>
    <t>S47112YXM</t>
  </si>
  <si>
    <t>591V227/004NT50E012</t>
  </si>
  <si>
    <t>521T106/025FTW700E100</t>
  </si>
  <si>
    <t>S50123BP6</t>
  </si>
  <si>
    <t>591D476/016TTS50E050</t>
  </si>
  <si>
    <t>S34143XSP1</t>
  </si>
  <si>
    <t>591D106/035</t>
  </si>
  <si>
    <t>591D106/035TTS175E120</t>
  </si>
  <si>
    <t>591D107/016</t>
  </si>
  <si>
    <t>591D107/016TTS50E050</t>
  </si>
  <si>
    <t>598D337/006NT50E025</t>
  </si>
  <si>
    <t>598D107/016</t>
  </si>
  <si>
    <t>598D107/016TTS50E050</t>
  </si>
  <si>
    <t>520C336/006</t>
  </si>
  <si>
    <t>520C336/006S506E100</t>
  </si>
  <si>
    <t>S38113XCP</t>
  </si>
  <si>
    <t>521V156/025FTW400E040</t>
  </si>
  <si>
    <t>521V476/020NT40E040</t>
  </si>
  <si>
    <t>521W476/016NT50E040</t>
  </si>
  <si>
    <t>S30103BP6</t>
  </si>
  <si>
    <t>523T227/006</t>
  </si>
  <si>
    <t>523T227/006STA200KAE035</t>
  </si>
  <si>
    <t>S78101XDJ</t>
  </si>
  <si>
    <t>4917</t>
  </si>
  <si>
    <t>521D226/035FTW4004917</t>
  </si>
  <si>
    <t>598D157/016</t>
  </si>
  <si>
    <t>598D157/016TTS50E065</t>
  </si>
  <si>
    <t>S33133SU2P</t>
  </si>
  <si>
    <t>598D107/010NT504143</t>
  </si>
  <si>
    <t>521B105/063</t>
  </si>
  <si>
    <t>521B105/063TTS125E200</t>
  </si>
  <si>
    <t>X20103EFBP5</t>
  </si>
  <si>
    <t>521B225/050</t>
  </si>
  <si>
    <t>521B225/050TTS125E200</t>
  </si>
  <si>
    <t>521B335/035</t>
  </si>
  <si>
    <t>521B335/035FTW400E150</t>
  </si>
  <si>
    <t>X20103EFBP6</t>
  </si>
  <si>
    <t>521B475/035</t>
  </si>
  <si>
    <t>521B475/035FTW400E150</t>
  </si>
  <si>
    <t>591D157/016</t>
  </si>
  <si>
    <t>591D157/016TTS50E065</t>
  </si>
  <si>
    <t>TF07B336/013</t>
  </si>
  <si>
    <t>TF07B336/013STA156KAE120</t>
  </si>
  <si>
    <t>S50101BP4</t>
  </si>
  <si>
    <t>520D477/003</t>
  </si>
  <si>
    <t>520D477/003KBP74E009</t>
  </si>
  <si>
    <t>599D226/035</t>
  </si>
  <si>
    <t>599D226/035FTP200E090</t>
  </si>
  <si>
    <t>525B686/006FTW700E080</t>
  </si>
  <si>
    <t>520T686/006STA156KAE070</t>
  </si>
  <si>
    <t>530V157/006</t>
  </si>
  <si>
    <t>530V157/006FTW700E006</t>
  </si>
  <si>
    <t>S56112Y4</t>
  </si>
  <si>
    <t>525A106/010</t>
  </si>
  <si>
    <t>525A106/010NT50E080</t>
  </si>
  <si>
    <t>S27102Y</t>
  </si>
  <si>
    <t>530V227/004FTW700E006</t>
  </si>
  <si>
    <t>S39112Y</t>
  </si>
  <si>
    <t>530V227/003FTW700E010</t>
  </si>
  <si>
    <t>S35112YS</t>
  </si>
  <si>
    <t>530V686/010FTW700E010</t>
  </si>
  <si>
    <t>525B476/010</t>
  </si>
  <si>
    <t>525B476/010FTW700E035</t>
  </si>
  <si>
    <t>520B337/2R5STA156KAE045</t>
  </si>
  <si>
    <t>520B686/004FTW700E035</t>
  </si>
  <si>
    <t>S36112YC</t>
  </si>
  <si>
    <t>520B686/004FTW700E040</t>
  </si>
  <si>
    <t>520V756/006S506E007</t>
  </si>
  <si>
    <t>520T336/006NT80E070</t>
  </si>
  <si>
    <t>521M565/035</t>
  </si>
  <si>
    <t>521M565/035FTW400E100</t>
  </si>
  <si>
    <t>521B106/016FTW400E100</t>
  </si>
  <si>
    <t>521V116/050C275E070</t>
  </si>
  <si>
    <t>520C686/006</t>
  </si>
  <si>
    <t>520C686/006NT71E100</t>
  </si>
  <si>
    <t>S38103XCP</t>
  </si>
  <si>
    <t>520V117/004</t>
  </si>
  <si>
    <t>520V117/004S506E006</t>
  </si>
  <si>
    <t>520U107/004</t>
  </si>
  <si>
    <t>520U107/004NT71E055</t>
  </si>
  <si>
    <t>591B685/035</t>
  </si>
  <si>
    <t>591B685/035TTS40E200</t>
  </si>
  <si>
    <t>X30103BP6</t>
  </si>
  <si>
    <t>598D337/006NT50E040</t>
  </si>
  <si>
    <t>598D337/006NT50E080</t>
  </si>
  <si>
    <t>598D227/010</t>
  </si>
  <si>
    <t>598D227/010NT50E040</t>
  </si>
  <si>
    <t>598D227/010NT50E080</t>
  </si>
  <si>
    <t>598B336/010</t>
  </si>
  <si>
    <t>598B336/010NT50E080</t>
  </si>
  <si>
    <t>591D476/020FTP200E070</t>
  </si>
  <si>
    <t>S40103BP7</t>
  </si>
  <si>
    <t>520T107/004STA156KAE040</t>
  </si>
  <si>
    <t>S37112XC</t>
  </si>
  <si>
    <t>520V107/006NT50E045</t>
  </si>
  <si>
    <t>591D336/035</t>
  </si>
  <si>
    <t>591D336/035FTP200E065</t>
  </si>
  <si>
    <t>X20113BV6P7</t>
  </si>
  <si>
    <t>521B155/063</t>
  </si>
  <si>
    <t>521B155/063TTS175E200</t>
  </si>
  <si>
    <t>520X337/010</t>
  </si>
  <si>
    <t>520X337/010KBP74E010</t>
  </si>
  <si>
    <t>520D337/006KBP74E018</t>
  </si>
  <si>
    <t>520L227/004KBP121E012</t>
  </si>
  <si>
    <t>S58113S</t>
  </si>
  <si>
    <t>598D226/035</t>
  </si>
  <si>
    <t>598D226/035FTP200E065</t>
  </si>
  <si>
    <t>X20103V6BP7</t>
  </si>
  <si>
    <t>598B225/050</t>
  </si>
  <si>
    <t>598B225/050TTS125E200</t>
  </si>
  <si>
    <t>521D476/025TTS50E065</t>
  </si>
  <si>
    <t>4164</t>
  </si>
  <si>
    <t>598D226/035FTP2004164</t>
  </si>
  <si>
    <t>528Z227/004KBP74E009</t>
  </si>
  <si>
    <t>528Z337/003KBP74E009</t>
  </si>
  <si>
    <t>545V227/010</t>
  </si>
  <si>
    <t>545V227/010TTS80E040</t>
  </si>
  <si>
    <t>520M157/006</t>
  </si>
  <si>
    <t>520M157/006STA156KAE070</t>
  </si>
  <si>
    <t>520W107/010</t>
  </si>
  <si>
    <t>520W107/010NT50E040</t>
  </si>
  <si>
    <t>528Z117/2R5</t>
  </si>
  <si>
    <t>528Z117/2R5S506E006</t>
  </si>
  <si>
    <t>520V337/003FTA50E007</t>
  </si>
  <si>
    <t>520V477/003</t>
  </si>
  <si>
    <t>520V477/003FTA50E007</t>
  </si>
  <si>
    <t>545V476/016FTW400E070</t>
  </si>
  <si>
    <t>521D226/050</t>
  </si>
  <si>
    <t>521D226/050C275E090</t>
  </si>
  <si>
    <t>528Z117/003S506E006</t>
  </si>
  <si>
    <t>521T106/025FTW700E060</t>
  </si>
  <si>
    <t>591D227/010NT50E040</t>
  </si>
  <si>
    <t>591D227/010NT50E080</t>
  </si>
  <si>
    <t>591V337/003</t>
  </si>
  <si>
    <t>591V337/003NT50E012</t>
  </si>
  <si>
    <t>591D337/006NT50E080</t>
  </si>
  <si>
    <t>591D337/006NT50E040</t>
  </si>
  <si>
    <t>591V106/035</t>
  </si>
  <si>
    <t>591V106/035TTS175E120</t>
  </si>
  <si>
    <t>520B107/010</t>
  </si>
  <si>
    <t>520B107/010STA156KAE070</t>
  </si>
  <si>
    <t>S47172C</t>
  </si>
  <si>
    <t>523N336/016</t>
  </si>
  <si>
    <t>523N336/016NT50E040</t>
  </si>
  <si>
    <t>598D336/035C275E065</t>
  </si>
  <si>
    <t>528Z337/003FTA50E007</t>
  </si>
  <si>
    <t>528Z337/003FTA50E008</t>
  </si>
  <si>
    <t>598D106/035</t>
  </si>
  <si>
    <t>598D106/035TTS175E120</t>
  </si>
  <si>
    <t>591B227/2R5</t>
  </si>
  <si>
    <t>591B227/2R5STA156KA4902</t>
  </si>
  <si>
    <t>S37112SC</t>
  </si>
  <si>
    <t>591B157/006</t>
  </si>
  <si>
    <t>591B157/006STA156KA4902</t>
  </si>
  <si>
    <t>S47113CP</t>
  </si>
  <si>
    <t>523M155/075</t>
  </si>
  <si>
    <t>TTS12</t>
  </si>
  <si>
    <t>E130</t>
  </si>
  <si>
    <t>523M155/075TTS12E130</t>
  </si>
  <si>
    <t>520B157/003</t>
  </si>
  <si>
    <t>520B157/003FTW700E025</t>
  </si>
  <si>
    <t>S46112</t>
  </si>
  <si>
    <t>521C475/063TTS175E200</t>
  </si>
  <si>
    <t>X20113BP6</t>
  </si>
  <si>
    <t>591V337/006KBP724902</t>
  </si>
  <si>
    <t>S38113HKCP</t>
  </si>
  <si>
    <t>591V107/010NT504902</t>
  </si>
  <si>
    <t>591V477/2R5KBP724902</t>
  </si>
  <si>
    <t>591D336/025</t>
  </si>
  <si>
    <t>591D336/025FTP2004902</t>
  </si>
  <si>
    <t>520D337/003KBP54E009</t>
  </si>
  <si>
    <t>520V337/003KBP54E009</t>
  </si>
  <si>
    <t>528Z477/003KBP74E009</t>
  </si>
  <si>
    <t>530V477/003KBP74E008</t>
  </si>
  <si>
    <t>520B476/010KBP74E070</t>
  </si>
  <si>
    <t>S36111C</t>
  </si>
  <si>
    <t>520D157/010</t>
  </si>
  <si>
    <t>520D157/010KBP74E040</t>
  </si>
  <si>
    <t>520D227/010</t>
  </si>
  <si>
    <t>520D227/010KBP74E018</t>
  </si>
  <si>
    <t>525B476/006KBP74E070</t>
  </si>
  <si>
    <t>525T476/006KBP83E070</t>
  </si>
  <si>
    <t>525T476/006KBP83E080</t>
  </si>
  <si>
    <t>521D475/063</t>
  </si>
  <si>
    <t>E300</t>
  </si>
  <si>
    <t>521D475/063TTS125E300</t>
  </si>
  <si>
    <t>598D247/003</t>
  </si>
  <si>
    <t>598D247/003KBP744145</t>
  </si>
  <si>
    <t>521Q336/016KBP86E040</t>
  </si>
  <si>
    <t>521V177/016KBP86E050</t>
  </si>
  <si>
    <t>598V247/003KBP74X4145</t>
  </si>
  <si>
    <t>S37112XDJ</t>
  </si>
  <si>
    <t>530V227/006KBP86EE010</t>
  </si>
  <si>
    <t>S36112XM</t>
  </si>
  <si>
    <t>523V157/016TTS504292</t>
  </si>
  <si>
    <t>520V477/2R5</t>
  </si>
  <si>
    <t>520V477/2R5KBP86E009</t>
  </si>
  <si>
    <t>4643</t>
  </si>
  <si>
    <t>523W476/035TTS504643</t>
  </si>
  <si>
    <t>520V477/2R5KBP86E007</t>
  </si>
  <si>
    <t>528Z277/004</t>
  </si>
  <si>
    <t>528Z277/004C515E005</t>
  </si>
  <si>
    <t>4333</t>
  </si>
  <si>
    <t>525B336/010S7064333</t>
  </si>
  <si>
    <t>598V337/2R5KBP86E009</t>
  </si>
  <si>
    <t>521B106/025KBP40XE100</t>
  </si>
  <si>
    <t>528S157/006</t>
  </si>
  <si>
    <t>528S157/006STA200KAE200</t>
  </si>
  <si>
    <t>S39101X3</t>
  </si>
  <si>
    <t>528Z247/003S506E004</t>
  </si>
  <si>
    <t>520T107/006STA200KAE070</t>
  </si>
  <si>
    <t>S38102YX</t>
  </si>
  <si>
    <t>523W476/035TTS50SE100</t>
  </si>
  <si>
    <t>521W226/020</t>
  </si>
  <si>
    <t>521W226/020S506E055</t>
  </si>
  <si>
    <t>530V477/003FTW700E006</t>
  </si>
  <si>
    <t>520C227/003</t>
  </si>
  <si>
    <t>520C227/003NT50E025</t>
  </si>
  <si>
    <t>520C336/010</t>
  </si>
  <si>
    <t>520C336/010NT50E100</t>
  </si>
  <si>
    <t>S35103XCP</t>
  </si>
  <si>
    <t>520C826/010</t>
  </si>
  <si>
    <t>520C826/010NT50E045</t>
  </si>
  <si>
    <t>520B686/004FTW700E025</t>
  </si>
  <si>
    <t>4047</t>
  </si>
  <si>
    <t>530V476/016NT404047</t>
  </si>
  <si>
    <t>591D476/025</t>
  </si>
  <si>
    <t>591D476/025FTP200E060</t>
  </si>
  <si>
    <t>S20103V6BP7</t>
  </si>
  <si>
    <t>F07B336/013</t>
  </si>
  <si>
    <t>F07B336/013STA156KAE150</t>
  </si>
  <si>
    <t>591D337/003NT50E015</t>
  </si>
  <si>
    <t>520V157/006KBP74E040</t>
  </si>
  <si>
    <t>520D337/006KBP74E040</t>
  </si>
  <si>
    <t>591D337/003NT50E018</t>
  </si>
  <si>
    <t>520D157/006KBP74E055</t>
  </si>
  <si>
    <t>598D477/003</t>
  </si>
  <si>
    <t>598D477/003KBP72E009</t>
  </si>
  <si>
    <t>520T157/006</t>
  </si>
  <si>
    <t>520T157/006S15HVEE030</t>
  </si>
  <si>
    <t>S67172XU2P</t>
  </si>
  <si>
    <t>520V337/003KBP54E006</t>
  </si>
  <si>
    <t>521V475/063</t>
  </si>
  <si>
    <t>521V475/063TTS125E050</t>
  </si>
  <si>
    <t>525D337/006KBP74E018</t>
  </si>
  <si>
    <t>598B225/050TTS175E200</t>
  </si>
  <si>
    <t>530V117/010</t>
  </si>
  <si>
    <t>530V117/010KBP74E005</t>
  </si>
  <si>
    <t>520W337/003</t>
  </si>
  <si>
    <t>520W337/003KBP74E025</t>
  </si>
  <si>
    <t>S57103SU2P</t>
  </si>
  <si>
    <t>520W337/003KBP74E040</t>
  </si>
  <si>
    <t>591B227/006</t>
  </si>
  <si>
    <t>591B227/006STA156KABACK</t>
  </si>
  <si>
    <t>S56112IXHCU1P</t>
  </si>
  <si>
    <t>520X687/004</t>
  </si>
  <si>
    <t>520X687/004KBP74E015</t>
  </si>
  <si>
    <t>S54103SXU2P</t>
  </si>
  <si>
    <t>520V686/010</t>
  </si>
  <si>
    <t>520V686/010NT50E040</t>
  </si>
  <si>
    <t>520V686/010NT50E060</t>
  </si>
  <si>
    <t>528Z157/006FTA50E007</t>
  </si>
  <si>
    <t>598D476/025FTP200E060</t>
  </si>
  <si>
    <t>598D336/025</t>
  </si>
  <si>
    <t>598D336/025FTP200E060</t>
  </si>
  <si>
    <t>598V106/035</t>
  </si>
  <si>
    <t>598V106/035TTS175E120</t>
  </si>
  <si>
    <t>521B106/035TTS40E200</t>
  </si>
  <si>
    <t>528Z227/004FTA50E007</t>
  </si>
  <si>
    <t>520T336/006NT40E070</t>
  </si>
  <si>
    <t>523T157/006</t>
  </si>
  <si>
    <t>523T157/006STA156KAE030</t>
  </si>
  <si>
    <t>S78102CXJ</t>
  </si>
  <si>
    <t>545W476/020TTS40E055</t>
  </si>
  <si>
    <t>S56103XSU2P</t>
  </si>
  <si>
    <t>521B155/063TTS175E100</t>
  </si>
  <si>
    <t>520B476/006</t>
  </si>
  <si>
    <t>520B476/006KBP74E035</t>
  </si>
  <si>
    <t>S26112C</t>
  </si>
  <si>
    <t>530V157/006KBP74E010</t>
  </si>
  <si>
    <t>S58112XNC</t>
  </si>
  <si>
    <t>520D227/010KBP74E040</t>
  </si>
  <si>
    <t>520D477/004</t>
  </si>
  <si>
    <t>520D477/004KBP74E025</t>
  </si>
  <si>
    <t>520D337/006KBP74E025</t>
  </si>
  <si>
    <t>520D687/003</t>
  </si>
  <si>
    <t>520D687/003KBP74INST</t>
  </si>
  <si>
    <t>S36102SC</t>
  </si>
  <si>
    <t>520D687/003KBP74E040</t>
  </si>
  <si>
    <t>528Z337/004KBP74E009</t>
  </si>
  <si>
    <t>520D687/003KBP74E015</t>
  </si>
  <si>
    <t>523V227/020</t>
  </si>
  <si>
    <t>523V227/020TTS80E100</t>
  </si>
  <si>
    <t>S31133ZU6P</t>
  </si>
  <si>
    <t>591B475/035</t>
  </si>
  <si>
    <t>591B475/035FTP200E200</t>
  </si>
  <si>
    <t>520V227/006KBP74E015</t>
  </si>
  <si>
    <t>520V227/004KBP74EE015</t>
  </si>
  <si>
    <t>520W477/006STA156KAE035</t>
  </si>
  <si>
    <t>520W477/006STA156KAE040</t>
  </si>
  <si>
    <t>520W477/006STA156KAE055</t>
  </si>
  <si>
    <t>6259</t>
  </si>
  <si>
    <t>520W477/006STA156KA6259</t>
  </si>
  <si>
    <t>520V477/006</t>
  </si>
  <si>
    <t>520V477/006STA156KAE035</t>
  </si>
  <si>
    <t>520V477/006STA156KAE055</t>
  </si>
  <si>
    <t>528W477/003KBP121EE007</t>
  </si>
  <si>
    <t>525Y337/010</t>
  </si>
  <si>
    <t>525Y337/010KBP74E025</t>
  </si>
  <si>
    <t>525Y337/010KBP74E035</t>
  </si>
  <si>
    <t>520D477/006</t>
  </si>
  <si>
    <t>520D477/006KBP74E015</t>
  </si>
  <si>
    <t>S35103SXMJU2P</t>
  </si>
  <si>
    <t>525B336/016</t>
  </si>
  <si>
    <t>525B336/016KBP74E090</t>
  </si>
  <si>
    <t>S44143XU2P</t>
  </si>
  <si>
    <t>591B336/016</t>
  </si>
  <si>
    <t>591B336/016KBP74E090</t>
  </si>
  <si>
    <t>521T276/018FTW102KE055</t>
  </si>
  <si>
    <t>521V116/050FTP200E075</t>
  </si>
  <si>
    <t>520D157/006KBP54E009</t>
  </si>
  <si>
    <t>4546</t>
  </si>
  <si>
    <t>521V107/020FTW7004546</t>
  </si>
  <si>
    <t>521D107/020NT504546</t>
  </si>
  <si>
    <t>591B227/2R5STA156KAE025</t>
  </si>
  <si>
    <t>520B476/006KBP74E025</t>
  </si>
  <si>
    <t>530V337/004KBP74E006</t>
  </si>
  <si>
    <t>S37113XNC</t>
  </si>
  <si>
    <t>528Z227/006KBP74E009</t>
  </si>
  <si>
    <t>525B686/006KBP74E080</t>
  </si>
  <si>
    <t>530V157/2R5</t>
  </si>
  <si>
    <t>530V157/2R5KBP74E006</t>
  </si>
  <si>
    <t>520X477/006KBP74E018</t>
  </si>
  <si>
    <t>520B336/010</t>
  </si>
  <si>
    <t>520B336/010KBP74E035</t>
  </si>
  <si>
    <t>545V476/016NT40E070</t>
  </si>
  <si>
    <t>545W477/006</t>
  </si>
  <si>
    <t>545W477/006STA156KAE035</t>
  </si>
  <si>
    <t>545W477/006STA156KAE045</t>
  </si>
  <si>
    <t>545W477/006STA156KAE055</t>
  </si>
  <si>
    <t>545X157/016</t>
  </si>
  <si>
    <t>545X157/016KBP74E040</t>
  </si>
  <si>
    <t>S33103BCSP4</t>
  </si>
  <si>
    <t>520V686/010NT50E025</t>
  </si>
  <si>
    <t>530V227/003KBP74E005</t>
  </si>
  <si>
    <t>530V227/006KBP72EE005</t>
  </si>
  <si>
    <t>530V117/006KBP74E005</t>
  </si>
  <si>
    <t>520V477/003KBP74E018</t>
  </si>
  <si>
    <t>521D226/050FTP200E090</t>
  </si>
  <si>
    <t>4927</t>
  </si>
  <si>
    <t>591B227/2R5STA156KA4927</t>
  </si>
  <si>
    <t>598D106/050HV200E090</t>
  </si>
  <si>
    <t>525D687/003</t>
  </si>
  <si>
    <t>HSPP</t>
  </si>
  <si>
    <t>525D687/003NT50HSPP</t>
  </si>
  <si>
    <t>S24103BSP4</t>
  </si>
  <si>
    <t>521V905/050FTP200E070</t>
  </si>
  <si>
    <t>598V157/010TTS80E025</t>
  </si>
  <si>
    <t>591B225/050</t>
  </si>
  <si>
    <t>591B225/050TTS175E150</t>
  </si>
  <si>
    <t>591B225/050TTS175E200</t>
  </si>
  <si>
    <t>598B225/050TTS175E150</t>
  </si>
  <si>
    <t>598B155/050TTS175E200</t>
  </si>
  <si>
    <t>591B155/050TTS175E200</t>
  </si>
  <si>
    <t>521W226/020TTS40KE055</t>
  </si>
  <si>
    <t>520D477/004KBP74E010</t>
  </si>
  <si>
    <t>525D337/006KBP74E025</t>
  </si>
  <si>
    <t>520D337/003KBP74XE007</t>
  </si>
  <si>
    <t>S58102YSU1</t>
  </si>
  <si>
    <t>7133</t>
  </si>
  <si>
    <t>520V477/2R5KBP754546</t>
  </si>
  <si>
    <t>521V336/035FTW400E050</t>
  </si>
  <si>
    <t>520D108/2R5STA156KAE009</t>
  </si>
  <si>
    <t>520D108/2R5STA156KAE010</t>
  </si>
  <si>
    <t>520D108/2R5STA156KAE012</t>
  </si>
  <si>
    <t>591D337/006NT50E025</t>
  </si>
  <si>
    <t>520V117/003S506E006</t>
  </si>
  <si>
    <t>520V117/003S506E007</t>
  </si>
  <si>
    <t>591V337/003NT50E025</t>
  </si>
  <si>
    <t>591D336/025FTP200E060</t>
  </si>
  <si>
    <t>591B336/010</t>
  </si>
  <si>
    <t>591B336/010NT50E080</t>
  </si>
  <si>
    <t>591V246/035</t>
  </si>
  <si>
    <t>591V246/035C275E075</t>
  </si>
  <si>
    <t>591V176/050</t>
  </si>
  <si>
    <t>591V176/050C275E075</t>
  </si>
  <si>
    <t>521T476/016</t>
  </si>
  <si>
    <t>521T476/016STA156KAE090</t>
  </si>
  <si>
    <t>S56162IXU2P</t>
  </si>
  <si>
    <t>530V157/006KBP74E004</t>
  </si>
  <si>
    <t>530V157/006KBP74E005</t>
  </si>
  <si>
    <t>S38112</t>
  </si>
  <si>
    <t>530V227/004KBP74E004</t>
  </si>
  <si>
    <t>528Z247/003KBP74E005</t>
  </si>
  <si>
    <t>520V247/003KBP74E006</t>
  </si>
  <si>
    <t>528Z177/003KBP74E005</t>
  </si>
  <si>
    <t>598V227/004NT504145</t>
  </si>
  <si>
    <t>591D226/035</t>
  </si>
  <si>
    <t>591D226/035FTP200E065</t>
  </si>
  <si>
    <t>521B685/035</t>
  </si>
  <si>
    <t>521B685/035FTW400E200</t>
  </si>
  <si>
    <t>520B476/006KBP74E070</t>
  </si>
  <si>
    <t>520D477/004KBP74E018</t>
  </si>
  <si>
    <t>4335</t>
  </si>
  <si>
    <t>598D226/035FTP2004335</t>
  </si>
  <si>
    <t>520D337/006KBP74E015</t>
  </si>
  <si>
    <t>520V227/006KBP74E018</t>
  </si>
  <si>
    <t>545V107/016</t>
  </si>
  <si>
    <t>545V107/016TTS80E050</t>
  </si>
  <si>
    <t>521V107/016TTS80E040</t>
  </si>
  <si>
    <t>525D227/004</t>
  </si>
  <si>
    <t>525D227/004NT40E025</t>
  </si>
  <si>
    <t>528Z337/004KBP74E012</t>
  </si>
  <si>
    <t>525D157/010</t>
  </si>
  <si>
    <t>525D157/010KBP74E025</t>
  </si>
  <si>
    <t>525D157/010KBP74E055</t>
  </si>
  <si>
    <t>525D227/010</t>
  </si>
  <si>
    <t>525D227/010KBP724546</t>
  </si>
  <si>
    <t>591V157/010</t>
  </si>
  <si>
    <t>591V157/010TTS80E045</t>
  </si>
  <si>
    <t>598V157/010TTS80E045</t>
  </si>
  <si>
    <t>591V337/004</t>
  </si>
  <si>
    <t>591V337/004TTS80E045</t>
  </si>
  <si>
    <t>598V337/004TTS80E045</t>
  </si>
  <si>
    <t>591V227/006</t>
  </si>
  <si>
    <t>591V227/006TTS80E025</t>
  </si>
  <si>
    <t>598D157/010</t>
  </si>
  <si>
    <t>598D157/010TTS80E045</t>
  </si>
  <si>
    <t>591V686/020</t>
  </si>
  <si>
    <t>591V686/020KBP74US4927</t>
  </si>
  <si>
    <t>591B336/016KBP74US4927</t>
  </si>
  <si>
    <t>591B227/2R5STA156KGE025</t>
  </si>
  <si>
    <t>S58112SJC</t>
  </si>
  <si>
    <t>599D157/006</t>
  </si>
  <si>
    <t>599D157/006TTS80E045</t>
  </si>
  <si>
    <t>S35103SXDU3P</t>
  </si>
  <si>
    <t>592V227/004</t>
  </si>
  <si>
    <t>592V227/004NT50E018</t>
  </si>
  <si>
    <t>591V227/004NT50E018</t>
  </si>
  <si>
    <t>591V227/004NT50E025</t>
  </si>
  <si>
    <t>598X336/035</t>
  </si>
  <si>
    <t>598X336/035FTP200E065</t>
  </si>
  <si>
    <t>520Y337/006KBP54E010</t>
  </si>
  <si>
    <t>S56112YC</t>
  </si>
  <si>
    <t>520B686/006KBP74E070</t>
  </si>
  <si>
    <t>530V686/010KBP74E010</t>
  </si>
  <si>
    <t>530V477/2R5KBP74E005</t>
  </si>
  <si>
    <t>S59113S</t>
  </si>
  <si>
    <t>591V107/020</t>
  </si>
  <si>
    <t>591V107/020FTW700E055</t>
  </si>
  <si>
    <t>520Y477/006</t>
  </si>
  <si>
    <t>520Y477/006KBP74E015</t>
  </si>
  <si>
    <t>520V337/003KBP74E040</t>
  </si>
  <si>
    <t>520X337/010KBP74E025</t>
  </si>
  <si>
    <t>520X337/010KBP74E040</t>
  </si>
  <si>
    <t>525B476/006KBP74E080</t>
  </si>
  <si>
    <t>520C227/004KBP74E055</t>
  </si>
  <si>
    <t>591V337/006KBP74E4902</t>
  </si>
  <si>
    <t>598V337/006KBP72E025</t>
  </si>
  <si>
    <t>520B227/006STA156KAE070</t>
  </si>
  <si>
    <t>S35102XNU2P</t>
  </si>
  <si>
    <t>520D227/004KBP72E009</t>
  </si>
  <si>
    <t>520V107/010KBP74E009</t>
  </si>
  <si>
    <t>598D477/004KBP74GE025</t>
  </si>
  <si>
    <t>S36162SC</t>
  </si>
  <si>
    <t>598D156/035</t>
  </si>
  <si>
    <t>598D156/035FTP200E065</t>
  </si>
  <si>
    <t>523V107/025TTS50GE100</t>
  </si>
  <si>
    <t>S40133BP5</t>
  </si>
  <si>
    <t>598D477/004KBP74HE025</t>
  </si>
  <si>
    <t>S36112SC</t>
  </si>
  <si>
    <t>599D337/003</t>
  </si>
  <si>
    <t>599D337/003TTS80E025</t>
  </si>
  <si>
    <t>520V226/020</t>
  </si>
  <si>
    <t>520V226/020NT40E090</t>
  </si>
  <si>
    <t>520B337/2R5STA156KAE015</t>
  </si>
  <si>
    <t>598V187/2R5</t>
  </si>
  <si>
    <t>598V187/2R5NT50GE015</t>
  </si>
  <si>
    <t>S58102YSJ</t>
  </si>
  <si>
    <t>598B227/006</t>
  </si>
  <si>
    <t>598B227/006STA156KAE045</t>
  </si>
  <si>
    <t>530V117/006NT40EE005</t>
  </si>
  <si>
    <t>530V117/006KBP74EE005</t>
  </si>
  <si>
    <t>530V337/003KBP74EE005</t>
  </si>
  <si>
    <t>S10HV</t>
  </si>
  <si>
    <t>521T685/035S10HVE090</t>
  </si>
  <si>
    <t>598V337/2R5KBP75E009</t>
  </si>
  <si>
    <t>S79102SXJ</t>
  </si>
  <si>
    <t>530V337/003KBP74FE005</t>
  </si>
  <si>
    <t>S45103SXU2P</t>
  </si>
  <si>
    <t>530V337/004KBP121FE010</t>
  </si>
  <si>
    <t>520B227/004</t>
  </si>
  <si>
    <t>520B227/004STA156KAE035</t>
  </si>
  <si>
    <t>520B227/004STA156KAE045</t>
  </si>
  <si>
    <t>520B227/004STA156KAE070</t>
  </si>
  <si>
    <t>520D337/003KBP54E007</t>
  </si>
  <si>
    <t>520V157/006KBP74E018</t>
  </si>
  <si>
    <t>520D227/006KBP74E018</t>
  </si>
  <si>
    <t>520D227/006KBP74E025</t>
  </si>
  <si>
    <t>520Y477/006KBP74E010</t>
  </si>
  <si>
    <t>521Q336/018</t>
  </si>
  <si>
    <t>521Q336/018NT50E040</t>
  </si>
  <si>
    <t>521V686/020KBP74E050</t>
  </si>
  <si>
    <t>521B336/016</t>
  </si>
  <si>
    <t>521B336/016KBP74E070</t>
  </si>
  <si>
    <t>525B336/016KBP74E070</t>
  </si>
  <si>
    <t>599B336/010</t>
  </si>
  <si>
    <t>599B336/010TTS80E150</t>
  </si>
  <si>
    <t>S34143U2P</t>
  </si>
  <si>
    <t>599B686/2R5</t>
  </si>
  <si>
    <t>599B686/2R5NT50E050</t>
  </si>
  <si>
    <t>S56113P</t>
  </si>
  <si>
    <t>599B686/2R5NT50AE050</t>
  </si>
  <si>
    <t>S54103SXMU2P</t>
  </si>
  <si>
    <t>599B686/2R5TTS80E050</t>
  </si>
  <si>
    <t>S54143SXMU2P</t>
  </si>
  <si>
    <t>521W476/016NT50E045</t>
  </si>
  <si>
    <t>521W476/020NT50E040</t>
  </si>
  <si>
    <t>521V107/016KBP74E065</t>
  </si>
  <si>
    <t>521V107/016FTW700E065</t>
  </si>
  <si>
    <t>S40103BP5</t>
  </si>
  <si>
    <t>521B475/035FTW400E200</t>
  </si>
  <si>
    <t>521B335/035FTW400E200</t>
  </si>
  <si>
    <t>520Y477/006KBP72FE010</t>
  </si>
  <si>
    <t>S36102SXDU1</t>
  </si>
  <si>
    <t>523T157/006STA156KBE030</t>
  </si>
  <si>
    <t>S78102YXCJ</t>
  </si>
  <si>
    <t>598D477/004KBP74E025</t>
  </si>
  <si>
    <t>598V107/010</t>
  </si>
  <si>
    <t>598V107/010TTS80E045</t>
  </si>
  <si>
    <t>591D477/2R5</t>
  </si>
  <si>
    <t>591D477/2R5KBP72E009</t>
  </si>
  <si>
    <t>4245</t>
  </si>
  <si>
    <t>591D477/2R5KBP724245</t>
  </si>
  <si>
    <t>4542</t>
  </si>
  <si>
    <t>598D477/2R5KBP724542</t>
  </si>
  <si>
    <t>598D157/006</t>
  </si>
  <si>
    <t>598D157/006TTS80E045</t>
  </si>
  <si>
    <t>591D227/006</t>
  </si>
  <si>
    <t>591D227/006TTS80E040</t>
  </si>
  <si>
    <t>591D227/006TTS80E080</t>
  </si>
  <si>
    <t>598D107/010NT50VSE040</t>
  </si>
  <si>
    <t>598D107/010NT50VSE080</t>
  </si>
  <si>
    <t>591V157/006</t>
  </si>
  <si>
    <t>591V157/006NT50VSE025</t>
  </si>
  <si>
    <t>591V157/006NT50VSE045</t>
  </si>
  <si>
    <t>591D157/006</t>
  </si>
  <si>
    <t>591D157/006NT50VSE025</t>
  </si>
  <si>
    <t>598D157/006NT50VSE025</t>
  </si>
  <si>
    <t>598D227/006</t>
  </si>
  <si>
    <t>598D227/006NT50VSE025</t>
  </si>
  <si>
    <t>591D227/006NT50VSE025</t>
  </si>
  <si>
    <t>520V226/020FTW400E045</t>
  </si>
  <si>
    <t>520V226/020FTW400E090</t>
  </si>
  <si>
    <t>KBP72X</t>
  </si>
  <si>
    <t>520X337/010KBP72XE010</t>
  </si>
  <si>
    <t>520V107/010KBP54E015</t>
  </si>
  <si>
    <t>599D107/010</t>
  </si>
  <si>
    <t>599D107/010TTS80E025</t>
  </si>
  <si>
    <t>S35153SXU3P</t>
  </si>
  <si>
    <t>599D227/010</t>
  </si>
  <si>
    <t>599D227/010TTS80E025</t>
  </si>
  <si>
    <t>520D687/004KBP74E025</t>
  </si>
  <si>
    <t>520W337/003KBP72INST</t>
  </si>
  <si>
    <t>S59102YSHK</t>
  </si>
  <si>
    <t>520W337/003FTA50INST</t>
  </si>
  <si>
    <t>S59102SHK</t>
  </si>
  <si>
    <t>520V477/006STA156KAE040</t>
  </si>
  <si>
    <t>545V477/006</t>
  </si>
  <si>
    <t>545V477/006STA156KAINST</t>
  </si>
  <si>
    <t>S58101XM</t>
  </si>
  <si>
    <t>545V477/006STA156KAE055</t>
  </si>
  <si>
    <t>520B227/2R5STA156KA4801</t>
  </si>
  <si>
    <t>S37112YC</t>
  </si>
  <si>
    <t>530V477/003KBP744801</t>
  </si>
  <si>
    <t>520Y477/006FTW700E025</t>
  </si>
  <si>
    <t>520Y477/006FTW700E035</t>
  </si>
  <si>
    <t>591V337/003KBP74E012</t>
  </si>
  <si>
    <t>S58102YJS</t>
  </si>
  <si>
    <t>KBP74A</t>
  </si>
  <si>
    <t>591V337/003KBP74AE012</t>
  </si>
  <si>
    <t>598V187/2R5NT50E015</t>
  </si>
  <si>
    <t>S58102S</t>
  </si>
  <si>
    <t>520V337/003KBP75E009</t>
  </si>
  <si>
    <t>520D157/010KBP74E015</t>
  </si>
  <si>
    <t>520D157/010KBP74E018</t>
  </si>
  <si>
    <t>530V227/004KBP72FE010</t>
  </si>
  <si>
    <t>S35103SU2P</t>
  </si>
  <si>
    <t>530V227/004KBP72EE010</t>
  </si>
  <si>
    <t>528B906/002STA156KAE009</t>
  </si>
  <si>
    <t>528B906/2R5</t>
  </si>
  <si>
    <t>528B906/2R5STA156KAE009</t>
  </si>
  <si>
    <t>528B906/2R5STA156KAE006</t>
  </si>
  <si>
    <t>530V476/016KBP74FE025</t>
  </si>
  <si>
    <t>S25103SXU2P</t>
  </si>
  <si>
    <t>530V476/016KBP83FE015</t>
  </si>
  <si>
    <t>520D337/006KBP76E010</t>
  </si>
  <si>
    <t>521V686/016KBP74E040</t>
  </si>
  <si>
    <t>521V686/016KBP744146</t>
  </si>
  <si>
    <t>598D477/004STA156KGE025</t>
  </si>
  <si>
    <t>S54143SXU2P</t>
  </si>
  <si>
    <t>520V107/010KBP76E045</t>
  </si>
  <si>
    <t>520T156/12R</t>
  </si>
  <si>
    <t>520T156/12RFTW400E080</t>
  </si>
  <si>
    <t>598D227/010KBP126E025</t>
  </si>
  <si>
    <t>599B336/010TTS80GE150</t>
  </si>
  <si>
    <t>S54143U2P</t>
  </si>
  <si>
    <t>520M157/006STA156KAE035</t>
  </si>
  <si>
    <t>520U476/010</t>
  </si>
  <si>
    <t>520U476/010KBP74E055</t>
  </si>
  <si>
    <t>520B686/006KBP74E040</t>
  </si>
  <si>
    <t>591B106/025</t>
  </si>
  <si>
    <t>591B106/025TTS404146</t>
  </si>
  <si>
    <t>545Y337/010</t>
  </si>
  <si>
    <t>545Y337/010KBP74E045</t>
  </si>
  <si>
    <t>528Z337/004KBP72EE009</t>
  </si>
  <si>
    <t>523W687/006</t>
  </si>
  <si>
    <t>523W687/006STA156KAE100</t>
  </si>
  <si>
    <t>S51153SBP5</t>
  </si>
  <si>
    <t>520B227/006STA156KAE025</t>
  </si>
  <si>
    <t>520B227/006STA156KAE045</t>
  </si>
  <si>
    <t>598V337/003NT504541</t>
  </si>
  <si>
    <t>598D107/010NT50E025</t>
  </si>
  <si>
    <t>521W226/025TTS40E040</t>
  </si>
  <si>
    <t>523T157/006STA156KEE030</t>
  </si>
  <si>
    <t>521W476/020NT50E045</t>
  </si>
  <si>
    <t>530V757/2R5KBP121EE005</t>
  </si>
  <si>
    <t>S36103SXMU1P</t>
  </si>
  <si>
    <t>598D476/016</t>
  </si>
  <si>
    <t>598D476/016TTS50E070</t>
  </si>
  <si>
    <t>521V107/020KBP744146</t>
  </si>
  <si>
    <t>520B107/003</t>
  </si>
  <si>
    <t>520B107/003STA156KAE025</t>
  </si>
  <si>
    <t>520B686/006KBP74E045</t>
  </si>
  <si>
    <t>525B476/010KBP74E035</t>
  </si>
  <si>
    <t>S36112YSC</t>
  </si>
  <si>
    <t>525B476/010KBP74E070</t>
  </si>
  <si>
    <t>S36111SC</t>
  </si>
  <si>
    <t>591B227/006STA156KAE070</t>
  </si>
  <si>
    <t>591B227/006STA156KAE035</t>
  </si>
  <si>
    <t>591X416/030</t>
  </si>
  <si>
    <t>591X416/030TTS40E065</t>
  </si>
  <si>
    <t>X20103EV3P5</t>
  </si>
  <si>
    <t>520Y108/2R5</t>
  </si>
  <si>
    <t>520Y108/2R5STA156KAE010</t>
  </si>
  <si>
    <t>598V227/004KBP544145</t>
  </si>
  <si>
    <t>598D227/010KBP54E025</t>
  </si>
  <si>
    <t>598V247/003KBP754145</t>
  </si>
  <si>
    <t>530V227/003KBP74FE006</t>
  </si>
  <si>
    <t>521V247/016FTW102KE050</t>
  </si>
  <si>
    <t>530V227/003KBP74EE006</t>
  </si>
  <si>
    <t>530V476/010KBP52E005</t>
  </si>
  <si>
    <t>523T685/035</t>
  </si>
  <si>
    <t>523T685/035NT50E090</t>
  </si>
  <si>
    <t>521V117/016</t>
  </si>
  <si>
    <t>521V117/016FTW700E050</t>
  </si>
  <si>
    <t>525T336/010KBP83E080</t>
  </si>
  <si>
    <t>521V476/016</t>
  </si>
  <si>
    <t>521V476/016KBP76E070</t>
  </si>
  <si>
    <t>520V107/010KBP76E050</t>
  </si>
  <si>
    <t>598B157/006</t>
  </si>
  <si>
    <t>598B157/006STA156KAE055</t>
  </si>
  <si>
    <t>598B157/006STA156KAE070</t>
  </si>
  <si>
    <t>591B157/006STA156KAE055</t>
  </si>
  <si>
    <t>520X687/004KBP74E035</t>
  </si>
  <si>
    <t>530V197/2R5KBP74EE005</t>
  </si>
  <si>
    <t>520V477/003KBP74E015</t>
  </si>
  <si>
    <t>545V337/006</t>
  </si>
  <si>
    <t>545V337/006KBP72E045</t>
  </si>
  <si>
    <t>520B107/006STA156KAE025</t>
  </si>
  <si>
    <t>520V157/010</t>
  </si>
  <si>
    <t>520V157/010KBP74E040</t>
  </si>
  <si>
    <t>598B157/006STA156KAE045</t>
  </si>
  <si>
    <t>598D337/006NT50GE025</t>
  </si>
  <si>
    <t>S55153SP</t>
  </si>
  <si>
    <t>520C826/010KBP74E025</t>
  </si>
  <si>
    <t>520T106/016KBP54EE080</t>
  </si>
  <si>
    <t>S45102IXU2P</t>
  </si>
  <si>
    <t>545V476/020</t>
  </si>
  <si>
    <t>545V476/020TTS40E070</t>
  </si>
  <si>
    <t>523W686/020KBP74USE100</t>
  </si>
  <si>
    <t>520X337/010KBP72E010</t>
  </si>
  <si>
    <t>520D337/006KBP74E009</t>
  </si>
  <si>
    <t>520D337/006KBP74E010</t>
  </si>
  <si>
    <t>591V107/010NT50VSE025</t>
  </si>
  <si>
    <t>591V107/010NT50VSE045</t>
  </si>
  <si>
    <t>591D107/010NT50VSE025</t>
  </si>
  <si>
    <t>591D107/010NT50VSE040</t>
  </si>
  <si>
    <t>591D107/010NT50VSE080</t>
  </si>
  <si>
    <t>598D107/010NT50VSE025</t>
  </si>
  <si>
    <t>521W226/020TTS40E055</t>
  </si>
  <si>
    <t>521W226/020TTS40E040</t>
  </si>
  <si>
    <t>521W226/020TTS40E070</t>
  </si>
  <si>
    <t>520Q476/011KBP52E040</t>
  </si>
  <si>
    <t>521V247/016FTW102KE025</t>
  </si>
  <si>
    <t>591V337/003KBP55E012</t>
  </si>
  <si>
    <t>521V686/016KBP74E050</t>
  </si>
  <si>
    <t>598B227/2R5</t>
  </si>
  <si>
    <t>598B227/2R5STA156KAE025</t>
  </si>
  <si>
    <t>598V337/006KBP72EE025</t>
  </si>
  <si>
    <t>S35133P1</t>
  </si>
  <si>
    <t>598D477/004STA156KAE025</t>
  </si>
  <si>
    <t>520Y158/003</t>
  </si>
  <si>
    <t>520Y158/003STA156KAE015</t>
  </si>
  <si>
    <t>591V247/004</t>
  </si>
  <si>
    <t>591V247/004TTS80E006</t>
  </si>
  <si>
    <t>S065</t>
  </si>
  <si>
    <t>598D336/035FTP200S065</t>
  </si>
  <si>
    <t>S060</t>
  </si>
  <si>
    <t>598D476/025FTP200S060</t>
  </si>
  <si>
    <t>598D227/010KBP55S025</t>
  </si>
  <si>
    <t>598D337/006KBP55S025</t>
  </si>
  <si>
    <t>525D477/004</t>
  </si>
  <si>
    <t>525D477/004KBP76E025</t>
  </si>
  <si>
    <t>525D477/004KBP76E040</t>
  </si>
  <si>
    <t>598D337/006KBP55E025</t>
  </si>
  <si>
    <t>521D186/050</t>
  </si>
  <si>
    <t>521D186/050FTP200E090</t>
  </si>
  <si>
    <t>598D477/004TTS80GE025</t>
  </si>
  <si>
    <t>598D477/004TTS80HE025</t>
  </si>
  <si>
    <t>S34103SXDU2P</t>
  </si>
  <si>
    <t>598D107/010TTS80E040</t>
  </si>
  <si>
    <t>S35103CSXU2P</t>
  </si>
  <si>
    <t>598D157/006TTS80E025</t>
  </si>
  <si>
    <t>591D227/006TTS80E025</t>
  </si>
  <si>
    <t>598D227/006TTS80E025</t>
  </si>
  <si>
    <t>598B225/035</t>
  </si>
  <si>
    <t>598B225/035TTS175E150</t>
  </si>
  <si>
    <t>598B225/035TTS175E200</t>
  </si>
  <si>
    <t>591B225/035</t>
  </si>
  <si>
    <t>591B225/035TTS175E150</t>
  </si>
  <si>
    <t>591B225/035TTS175E200</t>
  </si>
  <si>
    <t>598B335/035</t>
  </si>
  <si>
    <t>598B335/035FTP200E150</t>
  </si>
  <si>
    <t>598B335/035FTP200E200</t>
  </si>
  <si>
    <t>591B335/035</t>
  </si>
  <si>
    <t>591B335/035FTP200E150</t>
  </si>
  <si>
    <t>591B335/035FTP200E200</t>
  </si>
  <si>
    <t>530V476/016KBP46E015</t>
  </si>
  <si>
    <t>530V476/016KBP46E025</t>
  </si>
  <si>
    <t>520V476/016</t>
  </si>
  <si>
    <t>520V476/016KBP74EE045</t>
  </si>
  <si>
    <t>523V157/016KBP74GE050</t>
  </si>
  <si>
    <t>591B226/010</t>
  </si>
  <si>
    <t>591B226/010KBP46E070</t>
  </si>
  <si>
    <t>598B226/010</t>
  </si>
  <si>
    <t>598B226/010KBP46E070</t>
  </si>
  <si>
    <t>4336</t>
  </si>
  <si>
    <t>598B226/010KBP464336</t>
  </si>
  <si>
    <t>521W226/020TTS40KE040</t>
  </si>
  <si>
    <t>521W226/020TTS40KE070</t>
  </si>
  <si>
    <t>530V157/006KBP76E010</t>
  </si>
  <si>
    <t>S58112XN</t>
  </si>
  <si>
    <t>520V227/004KBP76E045</t>
  </si>
  <si>
    <t>520V227/004KBP76E040</t>
  </si>
  <si>
    <t>520C227/003KBP52E025</t>
  </si>
  <si>
    <t>520D337/006KBP76E018</t>
  </si>
  <si>
    <t>520M157/006STA156KAE200</t>
  </si>
  <si>
    <t>520B107/006KBP126E035</t>
  </si>
  <si>
    <t>528Z247/003KBP74E006</t>
  </si>
  <si>
    <t>520B107/006KBP126E070</t>
  </si>
  <si>
    <t>520V227/006KBP86E025</t>
  </si>
  <si>
    <t>520D477/004KBP76E018</t>
  </si>
  <si>
    <t>598V227/006</t>
  </si>
  <si>
    <t>598V227/006KBP74E015</t>
  </si>
  <si>
    <t>S55123SXU2P</t>
  </si>
  <si>
    <t>KBP55H(BEIFEN 3+8)</t>
  </si>
  <si>
    <t>598V227/004KBP55H(BEIFEN 3+8)4145</t>
  </si>
  <si>
    <t>598V227/004KBP554145</t>
  </si>
  <si>
    <t>4186</t>
  </si>
  <si>
    <t>598V227/004KBP554186</t>
  </si>
  <si>
    <t>520D108/2R5STA156KAE030</t>
  </si>
  <si>
    <t>591D477/004</t>
  </si>
  <si>
    <t>591D477/004KBP74US4902</t>
  </si>
  <si>
    <t>591D477/004KBP74US4926</t>
  </si>
  <si>
    <t>591D477/004KBP74US4927</t>
  </si>
  <si>
    <t>598V247/003KBP74US4145</t>
  </si>
  <si>
    <t>523W107/020TTS80E100</t>
  </si>
  <si>
    <t>520V686/010KBP52E045</t>
  </si>
  <si>
    <t>520M157/006STA156KXE035</t>
  </si>
  <si>
    <t>S45153XMU2P</t>
  </si>
  <si>
    <t>521D157/020KBP83EE050</t>
  </si>
  <si>
    <t>520X337/010KBP121EE010</t>
  </si>
  <si>
    <t>520D477/004KBP744801</t>
  </si>
  <si>
    <t>591V337/003KBP52E012</t>
  </si>
  <si>
    <t>521W476/016KBP52E045</t>
  </si>
  <si>
    <t>520D477/004KBP764801</t>
  </si>
  <si>
    <t>520D477/004KBP76E010</t>
  </si>
  <si>
    <t>520D477/004KBP76E012</t>
  </si>
  <si>
    <t>520D477/006KBP76E025</t>
  </si>
  <si>
    <t>523T226/025S805GE100</t>
  </si>
  <si>
    <t>521B476/016FTW102KE055</t>
  </si>
  <si>
    <t>7333</t>
  </si>
  <si>
    <t>520B107/006STA156KAE035</t>
  </si>
  <si>
    <t>S48112YC</t>
  </si>
  <si>
    <t>520B107/006STA156KAE070</t>
  </si>
  <si>
    <t>520B107/006KBP126E045</t>
  </si>
  <si>
    <t>520B107/006KBP1264801</t>
  </si>
  <si>
    <t>520C337/004KBP126E045</t>
  </si>
  <si>
    <t>520W107/006KBP74EE040</t>
  </si>
  <si>
    <t>545V107/020</t>
  </si>
  <si>
    <t>545V107/020KBP74E055</t>
  </si>
  <si>
    <t>S40123QP6</t>
  </si>
  <si>
    <t>598V337/2R5KBP75GE009</t>
  </si>
  <si>
    <t>520C107/010KBP126E025</t>
  </si>
  <si>
    <t>521T336/016FTW102KE050</t>
  </si>
  <si>
    <t>525D337/006KBP76E040</t>
  </si>
  <si>
    <t>520D108/2R5KBP126E006</t>
  </si>
  <si>
    <t>S58112S3</t>
  </si>
  <si>
    <t>S050</t>
  </si>
  <si>
    <t>598D107/016TTS50S050</t>
  </si>
  <si>
    <t>598D156/035FTP200S065</t>
  </si>
  <si>
    <t>598D157/006TTS80S025</t>
  </si>
  <si>
    <t>598D157/010TTS80S025</t>
  </si>
  <si>
    <t>S045</t>
  </si>
  <si>
    <t>598D157/010TTS80S045</t>
  </si>
  <si>
    <t>598D157/016TTS50S065</t>
  </si>
  <si>
    <t>598D226/035FTP200S065</t>
  </si>
  <si>
    <t>598D227/006TTS80S025</t>
  </si>
  <si>
    <t>S080</t>
  </si>
  <si>
    <t>598D227/010KBP55S080</t>
  </si>
  <si>
    <t>520C826/010KBP74XE025</t>
  </si>
  <si>
    <t>S35103XU2P</t>
  </si>
  <si>
    <t>598D107/010KBP554143</t>
  </si>
  <si>
    <t>598D337/006KBP554143</t>
  </si>
  <si>
    <t>520D227/010KBP76E025</t>
  </si>
  <si>
    <t>520D227/010KBP76E040</t>
  </si>
  <si>
    <t>520D337/006KBP76E015</t>
  </si>
  <si>
    <t>525D227/010KBP76E025</t>
  </si>
  <si>
    <t>599D337/003STA156KAE025</t>
  </si>
  <si>
    <t>S55153SXU3P</t>
  </si>
  <si>
    <t>4152</t>
  </si>
  <si>
    <t>598V247/003KBP744152</t>
  </si>
  <si>
    <t>520V336/016</t>
  </si>
  <si>
    <t>520V336/016KBP76E060</t>
  </si>
  <si>
    <t>520V336/016KBP76E045</t>
  </si>
  <si>
    <t>521V476/016KBP76E040</t>
  </si>
  <si>
    <t>521V476/016KBP76E055</t>
  </si>
  <si>
    <t>521V476/016KBP76E090</t>
  </si>
  <si>
    <t>520W476/016KBP40E045</t>
  </si>
  <si>
    <t>520D476/016</t>
  </si>
  <si>
    <t>520D476/016KBP76E035</t>
  </si>
  <si>
    <t>520Y687/006</t>
  </si>
  <si>
    <t>520Y687/006STA156KAINST</t>
  </si>
  <si>
    <t>591B476/010</t>
  </si>
  <si>
    <t>591B476/010KBP74E070</t>
  </si>
  <si>
    <t>520X687/006</t>
  </si>
  <si>
    <t>520X687/006STA156KAE025</t>
  </si>
  <si>
    <t>520X687/006STA156KAE018</t>
  </si>
  <si>
    <t>520Y687/006STA156KAE018</t>
  </si>
  <si>
    <t>598B157/004</t>
  </si>
  <si>
    <t>S070</t>
  </si>
  <si>
    <t>598B157/004STA156KAS070</t>
  </si>
  <si>
    <t>598B226/006</t>
  </si>
  <si>
    <t>598B226/006KBP46S070</t>
  </si>
  <si>
    <t>598B336/006</t>
  </si>
  <si>
    <t>598B336/006TTS80S070</t>
  </si>
  <si>
    <t>598B336/006TTS80S080</t>
  </si>
  <si>
    <t>598B336/010TTS80S080</t>
  </si>
  <si>
    <t>598B476/006</t>
  </si>
  <si>
    <t>598B476/006KBP74S070</t>
  </si>
  <si>
    <t>598B226/010KBP40S070</t>
  </si>
  <si>
    <t>598B107/2R5</t>
  </si>
  <si>
    <t>S055</t>
  </si>
  <si>
    <t>598B107/2R5KBP74S055</t>
  </si>
  <si>
    <t>598B107/2R5KBP74S070</t>
  </si>
  <si>
    <t>598B226/006KBP40S070</t>
  </si>
  <si>
    <t>520V686/010KBP52XE045</t>
  </si>
  <si>
    <t>KBP52Y</t>
  </si>
  <si>
    <t>520V686/010KBP52YE045</t>
  </si>
  <si>
    <t>598V247/004TTS804146</t>
  </si>
  <si>
    <t>520D227/010KBP764551</t>
  </si>
  <si>
    <t>523B686/016</t>
  </si>
  <si>
    <t>523B686/016FTW102KE100</t>
  </si>
  <si>
    <t>521B226/016</t>
  </si>
  <si>
    <t>521B226/016KBP74E070</t>
  </si>
  <si>
    <t>7129</t>
  </si>
  <si>
    <t>521B226/025S706E100</t>
  </si>
  <si>
    <t>545V177/016</t>
  </si>
  <si>
    <t>545V177/016KBP86E025</t>
  </si>
  <si>
    <t>598D227/010KBP74FE025</t>
  </si>
  <si>
    <t>S35143SXMU2P</t>
  </si>
  <si>
    <t>521V107/020KBP744927</t>
  </si>
  <si>
    <t>520D477/004KBP76E040</t>
  </si>
  <si>
    <t>520V157/006KBP76E040</t>
  </si>
  <si>
    <t>520D157/006KBP76E055</t>
  </si>
  <si>
    <t>520B227/006S15MBE025</t>
  </si>
  <si>
    <t>520B227/006S15MBE070</t>
  </si>
  <si>
    <t>520M157/006S15MBE070</t>
  </si>
  <si>
    <t>520M157/006S15MBE200</t>
  </si>
  <si>
    <t>530V476/010KBP52E006</t>
  </si>
  <si>
    <t>598D107/016KBP86EE050</t>
  </si>
  <si>
    <t>521Q336/016FTW102KE040</t>
  </si>
  <si>
    <t>598B476/010</t>
  </si>
  <si>
    <t>598B476/010TTS80E070</t>
  </si>
  <si>
    <t>598V227/006KBP74AE015</t>
  </si>
  <si>
    <t>520V686/010KBP52E025</t>
  </si>
  <si>
    <t>KBP74B</t>
  </si>
  <si>
    <t>598V227/006KBP74BE015</t>
  </si>
  <si>
    <t>598V227/003</t>
  </si>
  <si>
    <t>598V227/003KBP74E009</t>
  </si>
  <si>
    <t>598V227/003KBP74GE009</t>
  </si>
  <si>
    <t>521B106/025KBP40E100</t>
  </si>
  <si>
    <t>598V227/003KBP74HE009</t>
  </si>
  <si>
    <t>S79122SJ</t>
  </si>
  <si>
    <t>521B226/016KBP86EE090</t>
  </si>
  <si>
    <t>521D476/035KBP44FE070</t>
  </si>
  <si>
    <t>598V227/004KBP86GE009</t>
  </si>
  <si>
    <t>599D477/004</t>
  </si>
  <si>
    <t>599D477/004STA156KAE025</t>
  </si>
  <si>
    <t>599D477/2R5</t>
  </si>
  <si>
    <t>599D477/2R5STA156KAE025</t>
  </si>
  <si>
    <t>521D226/035KBP86EE060</t>
  </si>
  <si>
    <t>521T666/018</t>
  </si>
  <si>
    <t>E888</t>
  </si>
  <si>
    <t>521T666/018FTW120KE888</t>
  </si>
  <si>
    <t>S53132IXU2P</t>
  </si>
  <si>
    <t>530V117/004KBP52EE005</t>
  </si>
  <si>
    <t>530V476/010KBP52EE005</t>
  </si>
  <si>
    <t>521B226/025S805E100</t>
  </si>
  <si>
    <t>523V227/018</t>
  </si>
  <si>
    <t>523V227/018FTW102KE100</t>
  </si>
  <si>
    <t>D50103BP7</t>
  </si>
  <si>
    <t>520T336/010KBP86E080</t>
  </si>
  <si>
    <t>521V107/016KBP86K050</t>
  </si>
  <si>
    <t>I050</t>
  </si>
  <si>
    <t>521V107/016KBP86I050</t>
  </si>
  <si>
    <t>520B476/006KBP74E040</t>
  </si>
  <si>
    <t>521B226/025SKIPR4146</t>
  </si>
  <si>
    <t>520V107/010KBP44E015</t>
  </si>
  <si>
    <t>521D475/063TTS12KME300</t>
  </si>
  <si>
    <t>520T157/006STA200KEE030</t>
  </si>
  <si>
    <t>S76142ISU2P</t>
  </si>
  <si>
    <t>520T156/006</t>
  </si>
  <si>
    <t>520T156/006KBP40XE100</t>
  </si>
  <si>
    <t>S35102IXU2P</t>
  </si>
  <si>
    <t>520V226/020KBP52E045</t>
  </si>
  <si>
    <t>599D157/004</t>
  </si>
  <si>
    <t>599D157/004TTS80E025</t>
  </si>
  <si>
    <t>599D157/004TTS80E045</t>
  </si>
  <si>
    <t>520D477/004KBP74E012</t>
  </si>
  <si>
    <t>591D107/010TTS80E040</t>
  </si>
  <si>
    <t>591B227/006STA156KGE045</t>
  </si>
  <si>
    <t>S55153SXMU2P</t>
  </si>
  <si>
    <t>599B336/010TTS80E070</t>
  </si>
  <si>
    <t>599B336/010TTS80E090</t>
  </si>
  <si>
    <t>598B336/010TTS80E070</t>
  </si>
  <si>
    <t>591B336/010TTS80E070</t>
  </si>
  <si>
    <t>599B476/006</t>
  </si>
  <si>
    <t>599B476/006TTS80E070</t>
  </si>
  <si>
    <t>599B476/006TTS80E090</t>
  </si>
  <si>
    <t>599B686/004</t>
  </si>
  <si>
    <t>599B686/004TTS80E070</t>
  </si>
  <si>
    <t>521T476/12R</t>
  </si>
  <si>
    <t>521T476/12RSTA156KAE090</t>
  </si>
  <si>
    <t>599B686/004TTS80E090</t>
  </si>
  <si>
    <t>520C107/006KBP74E045</t>
  </si>
  <si>
    <t>520C157/004</t>
  </si>
  <si>
    <t>520C157/004KBP74E100</t>
  </si>
  <si>
    <t>520C337/2R5KBP126E025</t>
  </si>
  <si>
    <t>520C107/010KBP126E045</t>
  </si>
  <si>
    <t>598B476/010KBP744336</t>
  </si>
  <si>
    <t>521D157/016</t>
  </si>
  <si>
    <t>521D157/016KBP76E050</t>
  </si>
  <si>
    <t>598V227/006KBP86G4145</t>
  </si>
  <si>
    <t>S59112S</t>
  </si>
  <si>
    <t>598D107/025</t>
  </si>
  <si>
    <t>598D107/025TTS50E050</t>
  </si>
  <si>
    <t>S33134SU3P</t>
  </si>
  <si>
    <t>521V686/020KBP86EE050</t>
  </si>
  <si>
    <t>520X337/010KBP86E025</t>
  </si>
  <si>
    <t>523W686/016</t>
  </si>
  <si>
    <t>523W686/016TTS50E070</t>
  </si>
  <si>
    <t>523W107/016TTS50E050</t>
  </si>
  <si>
    <t>521D226/035FTP200E040</t>
  </si>
  <si>
    <t>521V106/035KBP23E120</t>
  </si>
  <si>
    <t>523W157/016FTW102KE070</t>
  </si>
  <si>
    <t>D50103BP6</t>
  </si>
  <si>
    <t>521D157/025</t>
  </si>
  <si>
    <t>521D157/025S805E050</t>
  </si>
  <si>
    <t>S34143SXDU3P</t>
  </si>
  <si>
    <t>521V156/035KBP34E125</t>
  </si>
  <si>
    <t>521V226/035TTS50EE100</t>
  </si>
  <si>
    <t>523W107/020TTS80XE100</t>
  </si>
  <si>
    <t>521V226/035KBP44E100</t>
  </si>
  <si>
    <t>530V157/006KBP86E010</t>
  </si>
  <si>
    <t>523V106/063</t>
  </si>
  <si>
    <t>523V106/063HV200E090</t>
  </si>
  <si>
    <t>FTW121KH</t>
  </si>
  <si>
    <t>521T336/018FTW121KHE055</t>
  </si>
  <si>
    <t>521V476/035S706E100</t>
  </si>
  <si>
    <t>D30124BP7</t>
  </si>
  <si>
    <t>520V227/006KBP86E010</t>
  </si>
  <si>
    <t>520V336/016KBP74E070</t>
  </si>
  <si>
    <t>591B157/006STA156KAE070</t>
  </si>
  <si>
    <t>598B107/006STA156KAE045</t>
  </si>
  <si>
    <t>591D476/025KBP74EE065</t>
  </si>
  <si>
    <t>598B107/006STA156KAS055</t>
  </si>
  <si>
    <t>598B107/004KBP74S055</t>
  </si>
  <si>
    <t>S200</t>
  </si>
  <si>
    <t>598B155/050TTS175S200</t>
  </si>
  <si>
    <t>598B157/006STA156KAS055</t>
  </si>
  <si>
    <t>598B157/006STA156KAS070</t>
  </si>
  <si>
    <t>S150</t>
  </si>
  <si>
    <t>598B225/035TTS175S150</t>
  </si>
  <si>
    <t>598B225/035TTS175S200</t>
  </si>
  <si>
    <t>598B225/050TTS175S150</t>
  </si>
  <si>
    <t>598B225/050TTS175S200</t>
  </si>
  <si>
    <t>598B335/035FTP200S150</t>
  </si>
  <si>
    <t>598B335/035FTP200S200</t>
  </si>
  <si>
    <t>598B336/010TTS80S070</t>
  </si>
  <si>
    <t>598B475/035FTP200S200</t>
  </si>
  <si>
    <t>598B476/010KBP74S070</t>
  </si>
  <si>
    <t>598B686/006</t>
  </si>
  <si>
    <t>598B686/006KBP74S070</t>
  </si>
  <si>
    <t>S120</t>
  </si>
  <si>
    <t>598D106/035TTS175S120</t>
  </si>
  <si>
    <t>S040</t>
  </si>
  <si>
    <t>598D107/010TTS80S040</t>
  </si>
  <si>
    <t>598D337/006KBP76FE025</t>
  </si>
  <si>
    <t>S36153SU2P</t>
  </si>
  <si>
    <t>521V226/035TTS40E100</t>
  </si>
  <si>
    <t>521V226/035TTS40YE100</t>
  </si>
  <si>
    <t>S30124ZBP6</t>
  </si>
  <si>
    <t>598B107/010</t>
  </si>
  <si>
    <t>598B107/010STA156KAE050</t>
  </si>
  <si>
    <t>521T106/035</t>
  </si>
  <si>
    <t>521T106/035S706E100</t>
  </si>
  <si>
    <t>D30122IBP6</t>
  </si>
  <si>
    <t>598B107/010STA156KAE070</t>
  </si>
  <si>
    <t>W060</t>
  </si>
  <si>
    <t>598D476/025FTP200W060</t>
  </si>
  <si>
    <t>598D475/063</t>
  </si>
  <si>
    <t>598D475/063TTS125E200</t>
  </si>
  <si>
    <t>523W476/040</t>
  </si>
  <si>
    <t>523W476/040TTS50E100</t>
  </si>
  <si>
    <t>S20123ZBP7</t>
  </si>
  <si>
    <t>521V475/075TTS125E150</t>
  </si>
  <si>
    <t>521T276/018KBP126EE055</t>
  </si>
  <si>
    <t>F08B156/020</t>
  </si>
  <si>
    <t>F08B156/020FTW700E150</t>
  </si>
  <si>
    <t>S30121IBP6</t>
  </si>
  <si>
    <t>521V107/020SKIPRE060</t>
  </si>
  <si>
    <t>521V686/016SKIPRE050</t>
  </si>
  <si>
    <t>521D107/025TTS50E050</t>
  </si>
  <si>
    <t>521D107/025TTS50E060</t>
  </si>
  <si>
    <t>520Y477/006KBP86XE010</t>
  </si>
  <si>
    <t>598V227/006KBP86E015</t>
  </si>
  <si>
    <t>S57112XNSJ</t>
  </si>
  <si>
    <t>521D107/025KBP54E040</t>
  </si>
  <si>
    <t>521V157/016FTW102K4292</t>
  </si>
  <si>
    <t>598V227/006KBP74FE015</t>
  </si>
  <si>
    <t>S35123SXU2P</t>
  </si>
  <si>
    <t>598V227/006KBP74EE015</t>
  </si>
  <si>
    <t>520L337/003KBP126E012</t>
  </si>
  <si>
    <t>591D337/006KBP55E025</t>
  </si>
  <si>
    <t>520X157/016</t>
  </si>
  <si>
    <t>520X157/016KBP74BACK</t>
  </si>
  <si>
    <t>598B686/006KBP74E070</t>
  </si>
  <si>
    <t>520W107/010KBP52E040</t>
  </si>
  <si>
    <t>520B106/016</t>
  </si>
  <si>
    <t>520B106/016KBP40E100</t>
  </si>
  <si>
    <t>S31102BP5</t>
  </si>
  <si>
    <t>521B156/025</t>
  </si>
  <si>
    <t>521B156/025KBP74E100</t>
  </si>
  <si>
    <t>523W566/035</t>
  </si>
  <si>
    <t>523W566/035S706E100</t>
  </si>
  <si>
    <t>598B226/010KBP40E070</t>
  </si>
  <si>
    <t>598V226/035KBP34EE075</t>
  </si>
  <si>
    <t>591V247/010</t>
  </si>
  <si>
    <t>591V247/010FTW102KE025</t>
  </si>
  <si>
    <t>591V177/010</t>
  </si>
  <si>
    <t>591V177/010FTW102KE025</t>
  </si>
  <si>
    <t>598V177/010</t>
  </si>
  <si>
    <t>598V177/010FTW102KE025</t>
  </si>
  <si>
    <t>598V227/006KBP864145</t>
  </si>
  <si>
    <t>521D685/063</t>
  </si>
  <si>
    <t>521D685/063HV200E120</t>
  </si>
  <si>
    <t>K045</t>
  </si>
  <si>
    <t>591B227/006STA156KAK045</t>
  </si>
  <si>
    <t>598D227/010KBP76EE025</t>
  </si>
  <si>
    <t>598D337/006KBP76EE025</t>
  </si>
  <si>
    <t>S55143XMU2P</t>
  </si>
  <si>
    <t>521V476/025</t>
  </si>
  <si>
    <t>521V476/025TTS50E100</t>
  </si>
  <si>
    <t>521D336/035FTP200E065</t>
  </si>
  <si>
    <t>521B156/035TTS50E200</t>
  </si>
  <si>
    <t>521V107/020KBP86E060</t>
  </si>
  <si>
    <t>523K156/020</t>
  </si>
  <si>
    <t>523K156/020FTW700E100</t>
  </si>
  <si>
    <t>530V337/003KBP74E005</t>
  </si>
  <si>
    <t>521T106/025S706E060</t>
  </si>
  <si>
    <t>S25162ISXU3P</t>
  </si>
  <si>
    <t>520X337/010KBP76E035</t>
  </si>
  <si>
    <t>520X477/006KBP76E040</t>
  </si>
  <si>
    <t>530V477/003TTS150EE008</t>
  </si>
  <si>
    <t>S56113XMC</t>
  </si>
  <si>
    <t>521D107/020KBP744146</t>
  </si>
  <si>
    <t>521V686/020KBP86FE050</t>
  </si>
  <si>
    <t>523W107/016S706E100</t>
  </si>
  <si>
    <t>D40133BP7</t>
  </si>
  <si>
    <t>530V227/004KBP76E010</t>
  </si>
  <si>
    <t>530V227/004KBP74E010</t>
  </si>
  <si>
    <t>KBP80Y</t>
  </si>
  <si>
    <t>521D107/025KBP80YE040</t>
  </si>
  <si>
    <t>S34153SXU3P</t>
  </si>
  <si>
    <t>520Y337/010KBP84E015</t>
  </si>
  <si>
    <t>523T226/025S805G4279</t>
  </si>
  <si>
    <t>520D108/2R5STA156KAE015</t>
  </si>
  <si>
    <t>598D157/016KBP86EE065</t>
  </si>
  <si>
    <t>520V227/010</t>
  </si>
  <si>
    <t>520V227/010KBP126E025</t>
  </si>
  <si>
    <t>598V106/035TTS175S120</t>
  </si>
  <si>
    <t>598V107/010TTS80S025</t>
  </si>
  <si>
    <t>598V107/010TTS80S045</t>
  </si>
  <si>
    <t>598V157/010TTS80S025</t>
  </si>
  <si>
    <t>598V157/010TTS80S045</t>
  </si>
  <si>
    <t>598V337/004TTS80S025</t>
  </si>
  <si>
    <t>598V337/004TTS80S045</t>
  </si>
  <si>
    <t>598X336/035FTP200S065</t>
  </si>
  <si>
    <t>521T336/016TTS80E055</t>
  </si>
  <si>
    <t>598B107/004STA156KAS070</t>
  </si>
  <si>
    <t>521B226/020KBP52E070</t>
  </si>
  <si>
    <t>521V476/035TTS50E100</t>
  </si>
  <si>
    <t>D30124ZBP7</t>
  </si>
  <si>
    <t>523W157/016TTS80E050</t>
  </si>
  <si>
    <t>S50103BP6</t>
  </si>
  <si>
    <t>523W157/016TTS80E070</t>
  </si>
  <si>
    <t>521V226/035KBP34E030</t>
  </si>
  <si>
    <t>530V227/006KBP74FE010</t>
  </si>
  <si>
    <t>598V227/006TTS80E025</t>
  </si>
  <si>
    <t>521D476/035TTS40E060</t>
  </si>
  <si>
    <t>523W476/035TTS50E100</t>
  </si>
  <si>
    <t>523V157/016TTS50SE050</t>
  </si>
  <si>
    <t>520T106/016KBP40XE080</t>
  </si>
  <si>
    <t>521V107/016KBP86EE050</t>
  </si>
  <si>
    <t>521V107/016SKIPRE050</t>
  </si>
  <si>
    <t>520B336/010KBP76E040</t>
  </si>
  <si>
    <t>520B476/006KBP76E025</t>
  </si>
  <si>
    <t>521B106/016KBP52E100</t>
  </si>
  <si>
    <t>520B106/016KBP52E100</t>
  </si>
  <si>
    <t>598V247/004TTS804145</t>
  </si>
  <si>
    <t>523H477/016</t>
  </si>
  <si>
    <t>523H477/016S805E070</t>
  </si>
  <si>
    <t>520D477/004KBP86EE012</t>
  </si>
  <si>
    <t>598D477/2R5KBP74E009</t>
  </si>
  <si>
    <t>S009</t>
  </si>
  <si>
    <t>598D477/2R5KBP74S009</t>
  </si>
  <si>
    <t>598D477/2R5KBP744313</t>
  </si>
  <si>
    <t>W009</t>
  </si>
  <si>
    <t>598D477/2R5KBP74W009</t>
  </si>
  <si>
    <t>521W107/016</t>
  </si>
  <si>
    <t>521W107/016S15HV100E100</t>
  </si>
  <si>
    <t>525D227/006</t>
  </si>
  <si>
    <t>525D227/006KBP74E025</t>
  </si>
  <si>
    <t>525D337/004</t>
  </si>
  <si>
    <t>525D337/004KBP74E025</t>
  </si>
  <si>
    <t>521T685/035KBP52E090</t>
  </si>
  <si>
    <t>591V337/003KBP55E025</t>
  </si>
  <si>
    <t>598D337/006KBP55E040</t>
  </si>
  <si>
    <t>598D337/006KBP55E080</t>
  </si>
  <si>
    <t>520D337/006KBP76E009</t>
  </si>
  <si>
    <t>523W336/025</t>
  </si>
  <si>
    <t>523W336/025TTS40E100</t>
  </si>
  <si>
    <t>598D227/010KBP55E040</t>
  </si>
  <si>
    <t>KBP55K</t>
  </si>
  <si>
    <t>598D337/006KBP55KE025</t>
  </si>
  <si>
    <t>525D476/016</t>
  </si>
  <si>
    <t>525D476/016KBP76E035</t>
  </si>
  <si>
    <t>522V157/006KBP52E040</t>
  </si>
  <si>
    <t>520D157/006KBP76E040</t>
  </si>
  <si>
    <t>591B107/004</t>
  </si>
  <si>
    <t>591B107/004KBP74E055</t>
  </si>
  <si>
    <t>591B107/004KBP74E070</t>
  </si>
  <si>
    <t>591B686/006</t>
  </si>
  <si>
    <t>591B686/006KBP74E070</t>
  </si>
  <si>
    <t>591B336/010KBP55E080</t>
  </si>
  <si>
    <t>520V157/006KBP76E015</t>
  </si>
  <si>
    <t>521V476/016KBP76XE070</t>
  </si>
  <si>
    <t>S25153XU2P</t>
  </si>
  <si>
    <t>520T226/006KBP40E100</t>
  </si>
  <si>
    <t>530V756/016</t>
  </si>
  <si>
    <t>530V756/016KBP74E015</t>
  </si>
  <si>
    <t>520D157/006KBP52E007</t>
  </si>
  <si>
    <t>598V347/2R5</t>
  </si>
  <si>
    <t>598V347/2R5KBP86E006</t>
  </si>
  <si>
    <t>S706H</t>
  </si>
  <si>
    <t>521B156/035S706HE200</t>
  </si>
  <si>
    <t>520V337/004KBP76EE009</t>
  </si>
  <si>
    <t>598D227/010KBP52EE025</t>
  </si>
  <si>
    <t>S35143SU2P</t>
  </si>
  <si>
    <t>521V566/025</t>
  </si>
  <si>
    <t>521V566/025S805E100</t>
  </si>
  <si>
    <t>S44143SXU3P</t>
  </si>
  <si>
    <t>598V227/004KBP86E012</t>
  </si>
  <si>
    <t>521T276/018KBP86XE055</t>
  </si>
  <si>
    <t>S45172IXU2P</t>
  </si>
  <si>
    <t>4276</t>
  </si>
  <si>
    <t>523W476/035TTS504276</t>
  </si>
  <si>
    <t>520V477/2R5KBP76E012</t>
  </si>
  <si>
    <t>520V477/2R5KBP76E009</t>
  </si>
  <si>
    <t>521D226/063</t>
  </si>
  <si>
    <t>521D226/063FTP200E090</t>
  </si>
  <si>
    <t>W090</t>
  </si>
  <si>
    <t>598D106/050FTP150W090</t>
  </si>
  <si>
    <t>520V227/006KBP74E009</t>
  </si>
  <si>
    <t>598V227/006S805E009</t>
  </si>
  <si>
    <t>K15D686/035</t>
  </si>
  <si>
    <t>K15D686/035TTS50E070</t>
  </si>
  <si>
    <t>K20E157/035</t>
  </si>
  <si>
    <t>K20E157/035TTS50E100</t>
  </si>
  <si>
    <t>S30123BP9</t>
  </si>
  <si>
    <t>520D686/016</t>
  </si>
  <si>
    <t>520D686/016KBP86E050</t>
  </si>
  <si>
    <t>598D336/025FTP200S060</t>
  </si>
  <si>
    <t>598D337/006KBP55S040</t>
  </si>
  <si>
    <t>598D337/006KBP55S080</t>
  </si>
  <si>
    <t>598D476/016TTS50S070</t>
  </si>
  <si>
    <t>520D227/010KBP86E040</t>
  </si>
  <si>
    <t>530V117/006KBP74FE006</t>
  </si>
  <si>
    <t>530V227/006S15MEE010</t>
  </si>
  <si>
    <t>521V336/025SKIPRE060</t>
  </si>
  <si>
    <t>520B107/006SKIPRE025</t>
  </si>
  <si>
    <t>S58103JU1P</t>
  </si>
  <si>
    <t>530V227/006S15MFE010</t>
  </si>
  <si>
    <t>530V477/004</t>
  </si>
  <si>
    <t>530V477/004S15MBEE006</t>
  </si>
  <si>
    <t>W070</t>
  </si>
  <si>
    <t>598B107/004KBP74W070</t>
  </si>
  <si>
    <t>FTW700H</t>
  </si>
  <si>
    <t>F08B156/020FTW700HE150</t>
  </si>
  <si>
    <t>523V686/035TTS504546</t>
  </si>
  <si>
    <t>D30123BP7</t>
  </si>
  <si>
    <t>521D336/050</t>
  </si>
  <si>
    <t>521D336/050FTW400E065</t>
  </si>
  <si>
    <t>520B227/006SKIPRE025</t>
  </si>
  <si>
    <t>530V347/2R5</t>
  </si>
  <si>
    <t>530V347/2R5KBP86E010</t>
  </si>
  <si>
    <t>528Z337/004KBP76E012</t>
  </si>
  <si>
    <t>528Z477/003KBP86E012</t>
  </si>
  <si>
    <t>545T107/006</t>
  </si>
  <si>
    <t>545T107/006STA200KAE070</t>
  </si>
  <si>
    <t>S38102X</t>
  </si>
  <si>
    <t>545W107/006</t>
  </si>
  <si>
    <t>545W107/006S506E040</t>
  </si>
  <si>
    <t>S28102</t>
  </si>
  <si>
    <t>520V337/004KBP74E009</t>
  </si>
  <si>
    <t>520Y687/004KBP84E015</t>
  </si>
  <si>
    <t>521D106/050FTP150E090</t>
  </si>
  <si>
    <t>521D106/050FTP150HE090</t>
  </si>
  <si>
    <t>X13133SXU3P</t>
  </si>
  <si>
    <t>521D106/050C275E090</t>
  </si>
  <si>
    <t>521B336/020</t>
  </si>
  <si>
    <t>7102</t>
  </si>
  <si>
    <t>521B336/020S805E090</t>
  </si>
  <si>
    <t>521W107/016S15HV100E090</t>
  </si>
  <si>
    <t>525D157/010KBP76E025</t>
  </si>
  <si>
    <t>525D157/010KBP76E055</t>
  </si>
  <si>
    <t>520V157/010KBP76E025</t>
  </si>
  <si>
    <t>520V157/010KBP76E040</t>
  </si>
  <si>
    <t>520V227/006KBP74E012</t>
  </si>
  <si>
    <t>598B476/010KBP74W070</t>
  </si>
  <si>
    <t>598B686/006KBP74W070</t>
  </si>
  <si>
    <t>W025</t>
  </si>
  <si>
    <t>598D337/006KBP55W025</t>
  </si>
  <si>
    <t>520B157/006TTS150E018</t>
  </si>
  <si>
    <t>521V226/035TTS40E065</t>
  </si>
  <si>
    <t>598V247/004TTS804186</t>
  </si>
  <si>
    <t>521V156/050KBP23EE075</t>
  </si>
  <si>
    <t>530V337/003KBP86EE006</t>
  </si>
  <si>
    <t>523W476/035TTS50E090</t>
  </si>
  <si>
    <t>598V247/004TTS80E006</t>
  </si>
  <si>
    <t>521V226/025KBP54EE040</t>
  </si>
  <si>
    <t>S15143SXU3P</t>
  </si>
  <si>
    <t>520V337/003KBP52E012</t>
  </si>
  <si>
    <t>520V247/003KBP74E007</t>
  </si>
  <si>
    <t>591V117/2R5</t>
  </si>
  <si>
    <t>591V117/2R5KBP55E006</t>
  </si>
  <si>
    <t>591V167/2R5</t>
  </si>
  <si>
    <t>591V167/2R5KBP74E006</t>
  </si>
  <si>
    <t>591V247/003</t>
  </si>
  <si>
    <t>591V247/003KBP74E006</t>
  </si>
  <si>
    <t>598B226/016</t>
  </si>
  <si>
    <t>598B226/016TTS80E100</t>
  </si>
  <si>
    <t>598D247/003KBP72E006</t>
  </si>
  <si>
    <t>598D247/003KBP744541</t>
  </si>
  <si>
    <t>598V247/003KBP74US4152</t>
  </si>
  <si>
    <t>598V247/003KBP74US4541</t>
  </si>
  <si>
    <t>598V247/003KBP74US4186</t>
  </si>
  <si>
    <t>598V247/003KBP744145</t>
  </si>
  <si>
    <t>598V247/003KBP744186</t>
  </si>
  <si>
    <t>598V247/003KBP744541</t>
  </si>
  <si>
    <t>598V347/2R5STA156KAE006</t>
  </si>
  <si>
    <t>598V347/2R5KBP86EE006</t>
  </si>
  <si>
    <t>523W167/018</t>
  </si>
  <si>
    <t>523W167/018FTW102KE080</t>
  </si>
  <si>
    <t>521V686/025</t>
  </si>
  <si>
    <t>521V686/025S15HV100E100</t>
  </si>
  <si>
    <t>521T685/035S706EE090</t>
  </si>
  <si>
    <t>523V686/035S7064291</t>
  </si>
  <si>
    <t>521D686/025TTS504146</t>
  </si>
  <si>
    <t>520B476/010KBP84E070</t>
  </si>
  <si>
    <t>530V227/006SKIPRE010</t>
  </si>
  <si>
    <t>521V686/025S805E100</t>
  </si>
  <si>
    <t>521T336/018FTW121KRE055</t>
  </si>
  <si>
    <t>520Y477/006KBP86EE010</t>
  </si>
  <si>
    <t>S58113SJ</t>
  </si>
  <si>
    <t>520Y477/006KBP86FE010</t>
  </si>
  <si>
    <t>520Y687/004KBP74E025</t>
  </si>
  <si>
    <t>528Z157/006KBP52E007</t>
  </si>
  <si>
    <t>530V686/010KBP76E010</t>
  </si>
  <si>
    <t>530V686/006KBP74E005</t>
  </si>
  <si>
    <t>521B685/035FTW400E150</t>
  </si>
  <si>
    <t>S20103EFBP6</t>
  </si>
  <si>
    <t>520W107/010KBP52XE040</t>
  </si>
  <si>
    <t>530V117/010KBP52E006</t>
  </si>
  <si>
    <t>S58113</t>
  </si>
  <si>
    <t>521D336/025KBP52E040</t>
  </si>
  <si>
    <t>598V227/004KBP86E015</t>
  </si>
  <si>
    <t>598V227/006KBP86E018</t>
  </si>
  <si>
    <t>S59112XNS</t>
  </si>
  <si>
    <t>521D475/063TTS12KME075</t>
  </si>
  <si>
    <t>521B226/025KBP80NE100</t>
  </si>
  <si>
    <t>521W226/025KBP52EE040</t>
  </si>
  <si>
    <t>S25153SXU3P</t>
  </si>
  <si>
    <t>598V247/004KBP86E006</t>
  </si>
  <si>
    <t>S006</t>
  </si>
  <si>
    <t>598V247/004TTS80S006</t>
  </si>
  <si>
    <t>530V686/006KBP86E005</t>
  </si>
  <si>
    <t>530V686/010KBP74E006</t>
  </si>
  <si>
    <t>S59113C</t>
  </si>
  <si>
    <t>8154</t>
  </si>
  <si>
    <t>521V336/035TTS50E065</t>
  </si>
  <si>
    <t>521D476/016</t>
  </si>
  <si>
    <t>521D476/016KBP74E040</t>
  </si>
  <si>
    <t>521D336/050FTW400EE065</t>
  </si>
  <si>
    <t>521D476/016KBP74E080</t>
  </si>
  <si>
    <t>598V247/010</t>
  </si>
  <si>
    <t>598V247/010FTW102K4143</t>
  </si>
  <si>
    <t>523H108/010</t>
  </si>
  <si>
    <t>7105</t>
  </si>
  <si>
    <t>523H108/010STA200KAE070</t>
  </si>
  <si>
    <t>S79181SHKWU3P</t>
  </si>
  <si>
    <t>523T406/018</t>
  </si>
  <si>
    <t>523T406/018FTW121KE045</t>
  </si>
  <si>
    <t>S45153XU2P</t>
  </si>
  <si>
    <t>4334</t>
  </si>
  <si>
    <t>598D226/035FTP2004334</t>
  </si>
  <si>
    <t>520V337/003KBP52E009</t>
  </si>
  <si>
    <t>521V506/035</t>
  </si>
  <si>
    <t>521V506/035S706E120</t>
  </si>
  <si>
    <t>520B227/006S15MBFE035</t>
  </si>
  <si>
    <t>S45173XNU2P</t>
  </si>
  <si>
    <t>S706Z</t>
  </si>
  <si>
    <t>523V686/035S706Z4291</t>
  </si>
  <si>
    <t>520V337/004KBP84EE009</t>
  </si>
  <si>
    <t>521T106/025S7064546</t>
  </si>
  <si>
    <t>598V227/006KBP86HE018</t>
  </si>
  <si>
    <t>520D337/006KBP86EE009</t>
  </si>
  <si>
    <t>521T106/035S7064546</t>
  </si>
  <si>
    <t>KBP52U</t>
  </si>
  <si>
    <t>520V337/003KBP52UE007</t>
  </si>
  <si>
    <t>521D476/020FTW400E080</t>
  </si>
  <si>
    <t>523H337/020</t>
  </si>
  <si>
    <t>523H337/020FTW102KE120</t>
  </si>
  <si>
    <t>523H337/020S15HV100E050</t>
  </si>
  <si>
    <t>D44103SXU2P</t>
  </si>
  <si>
    <t>598V337/2R5S805E006</t>
  </si>
  <si>
    <t>598D107/025S706E050</t>
  </si>
  <si>
    <t>521B226/025KBP84XE100</t>
  </si>
  <si>
    <t>KBP74P</t>
  </si>
  <si>
    <t>520V477/2R5KBP74PE007</t>
  </si>
  <si>
    <t>521T336/018FTW120KE055</t>
  </si>
  <si>
    <t>S74142IXU2P</t>
  </si>
  <si>
    <t>521W156/035</t>
  </si>
  <si>
    <t>521W156/035KBP44E040</t>
  </si>
  <si>
    <t>521T336/018FTW121KE055</t>
  </si>
  <si>
    <t>598D336/040</t>
  </si>
  <si>
    <t>598D336/040FTP200E065</t>
  </si>
  <si>
    <t>523H227/025</t>
  </si>
  <si>
    <t>523H227/025S706E070</t>
  </si>
  <si>
    <t>S30113U7P</t>
  </si>
  <si>
    <t>523H227/016</t>
  </si>
  <si>
    <t>523H227/016TTS80E070</t>
  </si>
  <si>
    <t>S45181SU2P</t>
  </si>
  <si>
    <t>521D157/025KBP84XE040</t>
  </si>
  <si>
    <t>520B107/006KBP126E025</t>
  </si>
  <si>
    <t>S38103SU2P</t>
  </si>
  <si>
    <t>K15D686/035S706E100</t>
  </si>
  <si>
    <t>K20D107/035</t>
  </si>
  <si>
    <t>K20D107/035S706E100</t>
  </si>
  <si>
    <t>K15D826/035</t>
  </si>
  <si>
    <t>K15D826/035S706E100</t>
  </si>
  <si>
    <t>K20D107/035TTS50E100</t>
  </si>
  <si>
    <t>521T336/018S15HVGE055</t>
  </si>
  <si>
    <t>S55153XU2P</t>
  </si>
  <si>
    <t>591V227/006S805E015</t>
  </si>
  <si>
    <t>S57112XNS</t>
  </si>
  <si>
    <t>521T685/040</t>
  </si>
  <si>
    <t>521T685/040TTS40E100</t>
  </si>
  <si>
    <t>523T685/040</t>
  </si>
  <si>
    <t>523T685/040TTS40E100</t>
  </si>
  <si>
    <t>520V107/010KBP74E012</t>
  </si>
  <si>
    <t>520V157/006KBP52E007</t>
  </si>
  <si>
    <t>520V337/003KBP52E006</t>
  </si>
  <si>
    <t>520B107/006STA156KAE040</t>
  </si>
  <si>
    <t>598V227/006KBP84EE009</t>
  </si>
  <si>
    <t>521V506/035TTS50E120</t>
  </si>
  <si>
    <t>S30124BP6</t>
  </si>
  <si>
    <t>523V686/035TTS504291</t>
  </si>
  <si>
    <t>521V476/025S706E040</t>
  </si>
  <si>
    <t>S34143SXU3P</t>
  </si>
  <si>
    <t>523H107/035</t>
  </si>
  <si>
    <t>523H107/035S706EE070</t>
  </si>
  <si>
    <t>521T336/018S15HVEE055</t>
  </si>
  <si>
    <t>521V905/050KBP23EE070</t>
  </si>
  <si>
    <t>X20114BP6</t>
  </si>
  <si>
    <t>525B107/010</t>
  </si>
  <si>
    <t>525B107/010STA156KAE045</t>
  </si>
  <si>
    <t>S45143SXMU2P</t>
  </si>
  <si>
    <t>521V116/050KBP23EE075</t>
  </si>
  <si>
    <t>520V477/2R5KBP76EE012</t>
  </si>
  <si>
    <t>520B686/006KBP86E070</t>
  </si>
  <si>
    <t>520D337/006KBP74EE009</t>
  </si>
  <si>
    <t>525D227/006NT50E025</t>
  </si>
  <si>
    <t>521D686/016FTW700E050</t>
  </si>
  <si>
    <t>520B107/006KBP126XE018</t>
  </si>
  <si>
    <t>520B167/2R5</t>
  </si>
  <si>
    <t>520B167/2R5STA156KBE010</t>
  </si>
  <si>
    <t>S68113J</t>
  </si>
  <si>
    <t>520B157/006STA156KXE018</t>
  </si>
  <si>
    <t>520B107/006KBP74EE018</t>
  </si>
  <si>
    <t>520B107/003STA156KAE040</t>
  </si>
  <si>
    <t>520B476/010KBP84E035</t>
  </si>
  <si>
    <t>530V227/006S15MEE018</t>
  </si>
  <si>
    <t>598V227/006S805E015</t>
  </si>
  <si>
    <t>598V337/2R5KBP84EE009</t>
  </si>
  <si>
    <t>520Y477/006KBP84E018</t>
  </si>
  <si>
    <t>521B336/016S706EE090</t>
  </si>
  <si>
    <t>S50133BP6</t>
  </si>
  <si>
    <t>521T106/025FTW700EE060</t>
  </si>
  <si>
    <t>598D337/006KBP74EE025</t>
  </si>
  <si>
    <t>S54163XU2P</t>
  </si>
  <si>
    <t>598D337/006KBP74FE025</t>
  </si>
  <si>
    <t>598V347/2R5KBP86E010</t>
  </si>
  <si>
    <t>528Z227/004KBP52E008</t>
  </si>
  <si>
    <t>521D336/050FTP200E065</t>
  </si>
  <si>
    <t>520V177/004KBP74E006</t>
  </si>
  <si>
    <t>521V476/025S15HV100E060</t>
  </si>
  <si>
    <t>D44143SXU2P</t>
  </si>
  <si>
    <t>4262</t>
  </si>
  <si>
    <t>523W476/035TTS504262</t>
  </si>
  <si>
    <t>521V157/016FTW102KXE050</t>
  </si>
  <si>
    <t>S43143SXU2P</t>
  </si>
  <si>
    <t>521V506/035TTS50E070</t>
  </si>
  <si>
    <t>520X687/004KBP86EE010</t>
  </si>
  <si>
    <t>523T406/018S15HV100E045</t>
  </si>
  <si>
    <t>520C107/006KBP76E025</t>
  </si>
  <si>
    <t>521D226/035FTW400E040</t>
  </si>
  <si>
    <t>530V476/016FTW4000000</t>
  </si>
  <si>
    <t>S31113BSP5</t>
  </si>
  <si>
    <t>530V227/006KBP74E010</t>
  </si>
  <si>
    <t>520X337/010KBP86E035</t>
  </si>
  <si>
    <t>520B227/006STA200KEE035</t>
  </si>
  <si>
    <t>520B337/2R5STA156KEE015</t>
  </si>
  <si>
    <t>520C337/003</t>
  </si>
  <si>
    <t>520C337/003KBP126E015</t>
  </si>
  <si>
    <t>520C686/010KBP74E100</t>
  </si>
  <si>
    <t>520C476/010</t>
  </si>
  <si>
    <t>520C476/010KBP74E100</t>
  </si>
  <si>
    <t>E021</t>
  </si>
  <si>
    <t>520B227/2R5STA156KAE021</t>
  </si>
  <si>
    <t>520B337/2R5STA156KAE018</t>
  </si>
  <si>
    <t>E013</t>
  </si>
  <si>
    <t>520B337/2R5STA156KAE013</t>
  </si>
  <si>
    <t>520B336/010KBP74E025</t>
  </si>
  <si>
    <t>520C227/003NT50E045</t>
  </si>
  <si>
    <t>520B227/2R5STA156KAE025</t>
  </si>
  <si>
    <t>520C477/2R5STA156KAE045</t>
  </si>
  <si>
    <t>520C227/2R5</t>
  </si>
  <si>
    <t>520C227/2R5NT50E025</t>
  </si>
  <si>
    <t>520B477/002</t>
  </si>
  <si>
    <t>E011</t>
  </si>
  <si>
    <t>520B477/002STA150KAE011</t>
  </si>
  <si>
    <t>520C477/003S706E045</t>
  </si>
  <si>
    <t>520V107/010KBP74EE012</t>
  </si>
  <si>
    <t>598V247/004TTS804541</t>
  </si>
  <si>
    <t>Back</t>
  </si>
  <si>
    <t>520T106/016KBP40Back</t>
  </si>
  <si>
    <t>S36162SXP</t>
  </si>
  <si>
    <t>STA156KAI</t>
  </si>
  <si>
    <t>520B157/006STA156KAIE018</t>
  </si>
  <si>
    <t>520B157/006STA156KAE018</t>
  </si>
  <si>
    <t>520V157/006KBP86E010</t>
  </si>
  <si>
    <t>521B336/025</t>
  </si>
  <si>
    <t>521B336/025S805E100</t>
  </si>
  <si>
    <t>S33133SJXU3P</t>
  </si>
  <si>
    <t>521D686/025KBP80XE070</t>
  </si>
  <si>
    <t>STA156KAX</t>
  </si>
  <si>
    <t>520B157/006STA156KAXE018</t>
  </si>
  <si>
    <t>598V337/2R5S805E005</t>
  </si>
  <si>
    <t>598B476/010KBP74YE070</t>
  </si>
  <si>
    <t>KBP55X</t>
  </si>
  <si>
    <t>598B336/010KBP55XE080</t>
  </si>
  <si>
    <t>521V106/050C275E090</t>
  </si>
  <si>
    <t>523W157/016FTW102KE050</t>
  </si>
  <si>
    <t>521B106/035TTS50E100</t>
  </si>
  <si>
    <t>521B106/035TTS50E150</t>
  </si>
  <si>
    <t>521D686/025BACKE070</t>
  </si>
  <si>
    <t>W045</t>
  </si>
  <si>
    <t>598B157/006STA156KAW045</t>
  </si>
  <si>
    <t>S090</t>
  </si>
  <si>
    <t>598D106/050FTP150S090</t>
  </si>
  <si>
    <t>598D107/025TTS50NE050</t>
  </si>
  <si>
    <t>S30114QP6E</t>
  </si>
  <si>
    <t>598B476/010KBP74EE070</t>
  </si>
  <si>
    <t>598B476/010KBP74XE070</t>
  </si>
  <si>
    <t>4162</t>
  </si>
  <si>
    <t>599D157/006TTS804162</t>
  </si>
  <si>
    <t>598D107/025TTS50ME050</t>
  </si>
  <si>
    <t>598V247/010FTW102KE025</t>
  </si>
  <si>
    <t>598B157/004STA156KAS055</t>
  </si>
  <si>
    <t>598B157/004STA156KAS045</t>
  </si>
  <si>
    <t>598V227/006TTS80S045</t>
  </si>
  <si>
    <t>598V227/006TTS80S025</t>
  </si>
  <si>
    <t>598V157/006</t>
  </si>
  <si>
    <t>598V157/006TTS80S045</t>
  </si>
  <si>
    <t>598V157/006TTS80S025</t>
  </si>
  <si>
    <t>598D227/006TTS80S080</t>
  </si>
  <si>
    <t>598D227/006TTS80S040</t>
  </si>
  <si>
    <t>598D157/006TTS80S045</t>
  </si>
  <si>
    <t>598D107/010TTS80S080</t>
  </si>
  <si>
    <t>598D107/010TTS80S025</t>
  </si>
  <si>
    <t>598D106/050TTS175S090</t>
  </si>
  <si>
    <t>598B157/006STA156KAS045</t>
  </si>
  <si>
    <t>598D477/004STA156KHE025</t>
  </si>
  <si>
    <t>525B226/010KBP52E080</t>
  </si>
  <si>
    <t>598B106/035</t>
  </si>
  <si>
    <t>E170</t>
  </si>
  <si>
    <t>598B106/035TTS50E170</t>
  </si>
  <si>
    <t>598B167/2R5</t>
  </si>
  <si>
    <t>598B167/2R5S15MBE009</t>
  </si>
  <si>
    <t>S58113J</t>
  </si>
  <si>
    <t>598V475/075</t>
  </si>
  <si>
    <t>S075</t>
  </si>
  <si>
    <t>598V475/075TTS125S075</t>
  </si>
  <si>
    <t>W075</t>
  </si>
  <si>
    <t>598V475/075TTS125W075</t>
  </si>
  <si>
    <t>W100</t>
  </si>
  <si>
    <t>598V475/075TTS125W100</t>
  </si>
  <si>
    <t>521V686/025S805E060</t>
  </si>
  <si>
    <t>520C227/006KBP126E018</t>
  </si>
  <si>
    <t>530V476/010KBP86E005</t>
  </si>
  <si>
    <t>530V476/010KBP52E010</t>
  </si>
  <si>
    <t>530V477/003KBP74E010</t>
  </si>
  <si>
    <t>S37113S</t>
  </si>
  <si>
    <t>523T107/010</t>
  </si>
  <si>
    <t>523T107/010STA156KAE045</t>
  </si>
  <si>
    <t>520B336/010BackE040</t>
  </si>
  <si>
    <t>521V156/050C275E070</t>
  </si>
  <si>
    <t>520Y337/010KBP86E025</t>
  </si>
  <si>
    <t>520Y337/010KBP86E015</t>
  </si>
  <si>
    <t>598D476/025KBP34EE060</t>
  </si>
  <si>
    <t>S23133SXMU3P</t>
  </si>
  <si>
    <t>521B156/020</t>
  </si>
  <si>
    <t>521B156/020FTW700XE090</t>
  </si>
  <si>
    <t>598B107/006STA156KAS045</t>
  </si>
  <si>
    <t>591V107/016</t>
  </si>
  <si>
    <t>591V107/016KBP86E050</t>
  </si>
  <si>
    <t>545V476/016KBP40E045</t>
  </si>
  <si>
    <t>525D337/006KBP76E025</t>
  </si>
  <si>
    <t>525D337/006KBP76E018</t>
  </si>
  <si>
    <t>525D476/016KBP76E065</t>
  </si>
  <si>
    <t>523W686/020TTS50E100</t>
  </si>
  <si>
    <t>591B107/006STA156KAE070</t>
  </si>
  <si>
    <t>591B107/006STA156KAE055</t>
  </si>
  <si>
    <t>591B107/006STA156KAE045</t>
  </si>
  <si>
    <t>598B107/006STA156KAE070</t>
  </si>
  <si>
    <t>598B107/006STA156KAE055</t>
  </si>
  <si>
    <t>591B157/006STA156KAE045</t>
  </si>
  <si>
    <t>523W157/016FTW150KE070</t>
  </si>
  <si>
    <t>545D336/035</t>
  </si>
  <si>
    <t>4404</t>
  </si>
  <si>
    <t>545D336/035FTP2004404</t>
  </si>
  <si>
    <t>530V476/016KBP74EE025</t>
  </si>
  <si>
    <t>525D337/003</t>
  </si>
  <si>
    <t>525D337/003KBP74E025</t>
  </si>
  <si>
    <t>530V227/004KBP121FE005</t>
  </si>
  <si>
    <t>530V117/010KBP74FE006</t>
  </si>
  <si>
    <t>530V117/010KBP74EE010</t>
  </si>
  <si>
    <t>545V476/020TTS40E055</t>
  </si>
  <si>
    <t>520B107/010STA156KAE045</t>
  </si>
  <si>
    <t>525Y337/010KBP86E035</t>
  </si>
  <si>
    <t>520D477/004KBP86EE010</t>
  </si>
  <si>
    <t>530V337/003KBP74EE010</t>
  </si>
  <si>
    <t>530V157/010KBP74E010</t>
  </si>
  <si>
    <t>521V686/025S706E060</t>
  </si>
  <si>
    <t>S34142ISXU2P</t>
  </si>
  <si>
    <t>598D227/010KBP55E080</t>
  </si>
  <si>
    <t>598D227/010KBP55S040</t>
  </si>
  <si>
    <t>591D227/010KBP55E040</t>
  </si>
  <si>
    <t>591D227/010KBP55E080</t>
  </si>
  <si>
    <t>4332</t>
  </si>
  <si>
    <t>598V116/075FTP1504332</t>
  </si>
  <si>
    <t>530V477/004KBP86E006</t>
  </si>
  <si>
    <t>S56113XM</t>
  </si>
  <si>
    <t>521D476/016KBP76E090</t>
  </si>
  <si>
    <t>521D476/016KBP76E080</t>
  </si>
  <si>
    <t>521D476/016KBP76E055</t>
  </si>
  <si>
    <t>KBP74U</t>
  </si>
  <si>
    <t>520V477/2R5KBP74UE007</t>
  </si>
  <si>
    <t>598V247/004TTS80EE006</t>
  </si>
  <si>
    <t>530V347/2R5KBP86E006</t>
  </si>
  <si>
    <t>521V685/063HV200EE075</t>
  </si>
  <si>
    <t>X20104BP7</t>
  </si>
  <si>
    <t>521V476/025S706E065</t>
  </si>
  <si>
    <t>521V506/025</t>
  </si>
  <si>
    <t>521V506/025KBP52E060</t>
  </si>
  <si>
    <t>521V476/020PTSAE055</t>
  </si>
  <si>
    <t>521V686/016KBP76E050</t>
  </si>
  <si>
    <t>521V686/016KBP76E040</t>
  </si>
  <si>
    <t>521V686/016KBP764146</t>
  </si>
  <si>
    <t>521V476/020KBP76E090</t>
  </si>
  <si>
    <t>521V476/020KBP76E055</t>
  </si>
  <si>
    <t>521V475/063TTS12KME050</t>
  </si>
  <si>
    <t>521V227/016</t>
  </si>
  <si>
    <t>521V227/016S15HV100E100</t>
  </si>
  <si>
    <t>521V226/035TTS50EE040</t>
  </si>
  <si>
    <t>521V476/016KBP76E080</t>
  </si>
  <si>
    <t>521V476/016KBP76E045</t>
  </si>
  <si>
    <t>521V247/016FTW102KGE050</t>
  </si>
  <si>
    <t>8395</t>
  </si>
  <si>
    <t>521V336/025TTS40E060</t>
  </si>
  <si>
    <t>520V475/063</t>
  </si>
  <si>
    <t>520V475/063TTS125E150</t>
  </si>
  <si>
    <t>521V396/020</t>
  </si>
  <si>
    <t>521V396/020NT40E030</t>
  </si>
  <si>
    <t>521V475/075TTS125E035</t>
  </si>
  <si>
    <t>521V475/063TTS125E150</t>
  </si>
  <si>
    <t>521V475/063TTS125E035</t>
  </si>
  <si>
    <t>521V336/025KBP52E060</t>
  </si>
  <si>
    <t>521V156/035FTW4004917</t>
  </si>
  <si>
    <t>521B825/025</t>
  </si>
  <si>
    <t>521B825/025NT40E100</t>
  </si>
  <si>
    <t>598V157/010TTS80GE025</t>
  </si>
  <si>
    <t>S35153CSXU6P</t>
  </si>
  <si>
    <t>598D477/004TTS80E025</t>
  </si>
  <si>
    <t>S54103SXDU2P</t>
  </si>
  <si>
    <t>598V226/035TTS40E075</t>
  </si>
  <si>
    <t>598D106/050TTS175E090</t>
  </si>
  <si>
    <t>KBP86V</t>
  </si>
  <si>
    <t>598V157/010KBP86VE025</t>
  </si>
  <si>
    <t>598V107/010TTS80E025</t>
  </si>
  <si>
    <t>598V337/004TTS80E025</t>
  </si>
  <si>
    <t>598V116/050FTP200GE120</t>
  </si>
  <si>
    <t>X20114V3BP6</t>
  </si>
  <si>
    <t>598V107/020</t>
  </si>
  <si>
    <t>598V107/020KBP86E040</t>
  </si>
  <si>
    <t>4264</t>
  </si>
  <si>
    <t>598V226/035TTS404264</t>
  </si>
  <si>
    <t>TTS80S</t>
  </si>
  <si>
    <t>598V157/010TTS80SE025</t>
  </si>
  <si>
    <t>598V475/075TTS125E090</t>
  </si>
  <si>
    <t>VINCE</t>
  </si>
  <si>
    <t>598V475/075TTS125VINCE</t>
  </si>
  <si>
    <t>X10104V6BP7</t>
  </si>
  <si>
    <t>598D336/035FTP200E090</t>
  </si>
  <si>
    <t>FTP150G</t>
  </si>
  <si>
    <t>598D106/050FTP150GE090</t>
  </si>
  <si>
    <t>598D106/050FTP150HE090</t>
  </si>
  <si>
    <t>X20104V6BP7</t>
  </si>
  <si>
    <t>599D106/050</t>
  </si>
  <si>
    <t>599D106/050FTP150E150</t>
  </si>
  <si>
    <t>599D106/050FTP150E120</t>
  </si>
  <si>
    <t>KBP72E5</t>
  </si>
  <si>
    <t>598V337/006KBP72E5E025</t>
  </si>
  <si>
    <t>S35153P1</t>
  </si>
  <si>
    <t>598V107/010TTS80HE025</t>
  </si>
  <si>
    <t>523W167/018FTW102KE100</t>
  </si>
  <si>
    <t>523W157/016TTS80E100</t>
  </si>
  <si>
    <t>530V756/016KBP74E025</t>
  </si>
  <si>
    <t>523W686/016TTS50E100</t>
  </si>
  <si>
    <t>545V117/016</t>
  </si>
  <si>
    <t>545V117/016S706E025</t>
  </si>
  <si>
    <t>598B107/004STA156KAS055</t>
  </si>
  <si>
    <t>598B107/004STA156KAS045</t>
  </si>
  <si>
    <t>598B107/006STA156KAS070</t>
  </si>
  <si>
    <t>521V107/020KBP86E4927</t>
  </si>
  <si>
    <t>521T106/025KBP86XE060</t>
  </si>
  <si>
    <t>S25162ISXJU3P</t>
  </si>
  <si>
    <t>521T336/018FTW120KE090</t>
  </si>
  <si>
    <t>521V106/050FTP200E090</t>
  </si>
  <si>
    <t>KBP126N</t>
  </si>
  <si>
    <t>521T276/018KBP126NE055</t>
  </si>
  <si>
    <t>521T276/018KBP126XE055</t>
  </si>
  <si>
    <t>525D227/010KBP74E025</t>
  </si>
  <si>
    <t>591D107/010TTS80E080</t>
  </si>
  <si>
    <t>591D107/010TTS80E025</t>
  </si>
  <si>
    <t>525D477/003</t>
  </si>
  <si>
    <t>525D477/003KBP74E025</t>
  </si>
  <si>
    <t>530V477/003KBP121FE008</t>
  </si>
  <si>
    <t>591D157/010</t>
  </si>
  <si>
    <t>591D157/010TTS80E025</t>
  </si>
  <si>
    <t>591V227/006TTS80E045</t>
  </si>
  <si>
    <t>591D157/010TTS80E045</t>
  </si>
  <si>
    <t>591V157/010TTS80E025</t>
  </si>
  <si>
    <t>591X416/030TTS40HE065</t>
  </si>
  <si>
    <t>X10103EV3P5</t>
  </si>
  <si>
    <t>591X416/030TTS40GE065</t>
  </si>
  <si>
    <t>591B227/006STA156KAE045</t>
  </si>
  <si>
    <t>591B227/006STA156KA4146</t>
  </si>
  <si>
    <t>525D107/010</t>
  </si>
  <si>
    <t>525D107/010KBP74E055</t>
  </si>
  <si>
    <t>525D107/010KBP74E025</t>
  </si>
  <si>
    <t>523W827/006</t>
  </si>
  <si>
    <t>523W827/006STA156KAE100</t>
  </si>
  <si>
    <t>S51153SU2P</t>
  </si>
  <si>
    <t>591B227/006STA156KA4902</t>
  </si>
  <si>
    <t>545Y337/010FTW700E035</t>
  </si>
  <si>
    <t>525Y337/010KBP74HSPP</t>
  </si>
  <si>
    <t>525Y477/006</t>
  </si>
  <si>
    <t>525Y477/006KBP74HSPP</t>
  </si>
  <si>
    <t>525D477/004KBP74E040</t>
  </si>
  <si>
    <t>525D477/004KBP74E025</t>
  </si>
  <si>
    <t>591V337/006KBP72A4902</t>
  </si>
  <si>
    <t>530V337/004KBP72EE005</t>
  </si>
  <si>
    <t>525D687/003KBP74E025</t>
  </si>
  <si>
    <t>598B107/006KBP121E070</t>
  </si>
  <si>
    <t>S44102IXU2P</t>
  </si>
  <si>
    <t>521V117/016FTW700E025</t>
  </si>
  <si>
    <t>521V156/050FTP200E050</t>
  </si>
  <si>
    <t>521V156/050FTP200E075</t>
  </si>
  <si>
    <t>521V117/016FTW700E035</t>
  </si>
  <si>
    <t>521V156/050C275E075</t>
  </si>
  <si>
    <t>521V116/075HV300E120</t>
  </si>
  <si>
    <t>521V157/016FTW102KE040</t>
  </si>
  <si>
    <t>521V117/016KBP86E050</t>
  </si>
  <si>
    <t>521V117/016KBP86E035</t>
  </si>
  <si>
    <t>521V157/016FTW102KE100</t>
  </si>
  <si>
    <t>521V157/016FTW102KE070</t>
  </si>
  <si>
    <t>599B107/2R5STA156KHE055</t>
  </si>
  <si>
    <t>598V227/006KBP74HE015</t>
  </si>
  <si>
    <t>S55133SXU2P</t>
  </si>
  <si>
    <t>598V227/006KBP74GE015</t>
  </si>
  <si>
    <t>S75123SXU2P</t>
  </si>
  <si>
    <t>598V157/010TTS80HE025</t>
  </si>
  <si>
    <t>598D107/010TTS80E080</t>
  </si>
  <si>
    <t>598D107/010TTS80E025</t>
  </si>
  <si>
    <t>599D157/004TTS804902</t>
  </si>
  <si>
    <t>598D227/006TTS80E080</t>
  </si>
  <si>
    <t>598D227/006TTS80E040</t>
  </si>
  <si>
    <t>598V157/006TTS80E045</t>
  </si>
  <si>
    <t>598V157/006TTS80E025</t>
  </si>
  <si>
    <t>598D157/010TTS80E025</t>
  </si>
  <si>
    <t>598V227/006TTS80E045</t>
  </si>
  <si>
    <t>520X157/016KBP76E040</t>
  </si>
  <si>
    <t>520Y687/006STA156KAE025</t>
  </si>
  <si>
    <t>599X336/035FTP200HE065</t>
  </si>
  <si>
    <t>X30114BEP5</t>
  </si>
  <si>
    <t>521D476/016KBP76E045</t>
  </si>
  <si>
    <t>521D476/016KBP76E040</t>
  </si>
  <si>
    <t>521D476/016KBP76E070</t>
  </si>
  <si>
    <t>521D227/016TTS80E050</t>
  </si>
  <si>
    <t>521D476/025KBP74EE065</t>
  </si>
  <si>
    <t>520X337/010KBP74E015</t>
  </si>
  <si>
    <t>520Y337/010KBP74E015</t>
  </si>
  <si>
    <t>520Y157/010KBP74E015</t>
  </si>
  <si>
    <t>521D226/050FTP20XE090</t>
  </si>
  <si>
    <t>599D157/006TTS804902</t>
  </si>
  <si>
    <t>599D157/006TTS80E025</t>
  </si>
  <si>
    <t>521D336/025TTS40E040</t>
  </si>
  <si>
    <t>520Y337/010KBP74E040</t>
  </si>
  <si>
    <t>521D336/025TTS404801</t>
  </si>
  <si>
    <t>521B336/016KBP74E090</t>
  </si>
  <si>
    <t>521D336/025TTS40E060</t>
  </si>
  <si>
    <t>521D336/025TTS40BACK</t>
  </si>
  <si>
    <t>520W337/003KBP74E015</t>
  </si>
  <si>
    <t>520V686/010NT50E100</t>
  </si>
  <si>
    <t>520X337/010KBP74E035</t>
  </si>
  <si>
    <t>520Y477/006KBP74E025</t>
  </si>
  <si>
    <t>520Y477/006KBP74E018</t>
  </si>
  <si>
    <t>520Y337/010KBP74E035</t>
  </si>
  <si>
    <t>520Y337/010KBP74E025</t>
  </si>
  <si>
    <t>520B157/004KBP83E035</t>
  </si>
  <si>
    <t>520B157/004KBP83E025</t>
  </si>
  <si>
    <t>520B157/004S805E018</t>
  </si>
  <si>
    <t>520B107/003STA156KAE070</t>
  </si>
  <si>
    <t>520B107/003STA156KAE035</t>
  </si>
  <si>
    <t>520B227/003S805E070</t>
  </si>
  <si>
    <t>520B226/016NT50E040</t>
  </si>
  <si>
    <t>520B157/004KBP86E030</t>
  </si>
  <si>
    <t>520B157/006S15MBE025</t>
  </si>
  <si>
    <t>S58112HJ</t>
  </si>
  <si>
    <t>520C227/003S5060000</t>
  </si>
  <si>
    <t>520B227/003S805E035</t>
  </si>
  <si>
    <t>520B157/006PTSAE018</t>
  </si>
  <si>
    <t>520B157/006S15MBE018</t>
  </si>
  <si>
    <t>523V686/035S506E100</t>
  </si>
  <si>
    <t>520X337/010KBP86E040</t>
  </si>
  <si>
    <t>520Y337/010KBP86E035</t>
  </si>
  <si>
    <t>520B336/010KBP74E070</t>
  </si>
  <si>
    <t>525B336/010KBP74E080</t>
  </si>
  <si>
    <t>520B336/010KBP74BACK</t>
  </si>
  <si>
    <t>S36113CP</t>
  </si>
  <si>
    <t>520W337/003KBP74EE025</t>
  </si>
  <si>
    <t>520Y477/006KBP72EE010</t>
  </si>
  <si>
    <t>521D107/020KBP74E055</t>
  </si>
  <si>
    <t>521D686/025KBP80NE070</t>
  </si>
  <si>
    <t>520W157/006KBP74EE025</t>
  </si>
  <si>
    <t>521D476/035TTS40FE070</t>
  </si>
  <si>
    <t>S20114V3BP6</t>
  </si>
  <si>
    <t>521D476/035TTS40EE070</t>
  </si>
  <si>
    <t>S20114BP6</t>
  </si>
  <si>
    <t>521D476/035KBP44EE070</t>
  </si>
  <si>
    <t>521C826/020</t>
  </si>
  <si>
    <t>521C826/020KBP86HE070</t>
  </si>
  <si>
    <t>520W107/010KBP74EE040</t>
  </si>
  <si>
    <t>520W476/016KBP52E045</t>
  </si>
  <si>
    <t>521D686/025PTSAE070</t>
  </si>
  <si>
    <t>521D106/050FTP200E120</t>
  </si>
  <si>
    <t>521B226/020KBP86EE090</t>
  </si>
  <si>
    <t>521C336/025</t>
  </si>
  <si>
    <t>521C336/025KBP86E100</t>
  </si>
  <si>
    <t>521D227/016FTW102KE050</t>
  </si>
  <si>
    <t>521D227/016FTW102KE035</t>
  </si>
  <si>
    <t>521C826/020KBP86E070</t>
  </si>
  <si>
    <t>S44153SXU2P</t>
  </si>
  <si>
    <t>521D157/016KBP76E040</t>
  </si>
  <si>
    <t>520C106/025</t>
  </si>
  <si>
    <t>520C106/025C275E080</t>
  </si>
  <si>
    <t>X36103CP</t>
  </si>
  <si>
    <t>521V156/025KBP44E090</t>
  </si>
  <si>
    <t>523W227/016</t>
  </si>
  <si>
    <t>523W227/016S15HVE100</t>
  </si>
  <si>
    <t>S35153SU2P</t>
  </si>
  <si>
    <t>591D686/020</t>
  </si>
  <si>
    <t>591D686/020TTS50E050</t>
  </si>
  <si>
    <t>591D686/020TTS50E040</t>
  </si>
  <si>
    <t>545Y337/010KBP74E025</t>
  </si>
  <si>
    <t>545Y337/010KBP74E035</t>
  </si>
  <si>
    <t>545V107/016TTS804546</t>
  </si>
  <si>
    <t>545V227/010TTS80E045</t>
  </si>
  <si>
    <t>525D227/010TTS804546</t>
  </si>
  <si>
    <t>591B336/016TTS80E090</t>
  </si>
  <si>
    <t>545Q336/016</t>
  </si>
  <si>
    <t>545Q336/016TTS50E040</t>
  </si>
  <si>
    <t>S57173ZXSU2P</t>
  </si>
  <si>
    <t>591D336/035C275E065</t>
  </si>
  <si>
    <t>530V477/003KBP74FE010</t>
  </si>
  <si>
    <t>S38102YSU1</t>
  </si>
  <si>
    <t>523W157/016KBP86KE100</t>
  </si>
  <si>
    <t>523W157/016KBP86E100</t>
  </si>
  <si>
    <t>591V337/004TTS80E025</t>
  </si>
  <si>
    <t>591V226/035</t>
  </si>
  <si>
    <t>591V226/035TTS40E075</t>
  </si>
  <si>
    <t>591V475/075</t>
  </si>
  <si>
    <t>591V475/075TTS125E090</t>
  </si>
  <si>
    <t>591V475/075TTS125E075</t>
  </si>
  <si>
    <t>598B107/006STA156KA4162</t>
  </si>
  <si>
    <t>591D477/004STA156KAE025</t>
  </si>
  <si>
    <t>530V247/010</t>
  </si>
  <si>
    <t>530V247/010FTW102KE020</t>
  </si>
  <si>
    <t>523W686/016TTS50E050</t>
  </si>
  <si>
    <t>545V107/016KBP86E050</t>
  </si>
  <si>
    <t>523T226/025S805X4279</t>
  </si>
  <si>
    <t>523V106/063HV200E120</t>
  </si>
  <si>
    <t>X10103V4BP7</t>
  </si>
  <si>
    <t>523T226/025S805H4279</t>
  </si>
  <si>
    <t>523W107/020TTS50E100</t>
  </si>
  <si>
    <t>521X227/016KBP86EE050</t>
  </si>
  <si>
    <t>S45153SXU2P</t>
  </si>
  <si>
    <t>521W476/020KBP74EE045</t>
  </si>
  <si>
    <t>S25152SXIU2P</t>
  </si>
  <si>
    <t>523W157/016FTW102KE100</t>
  </si>
  <si>
    <t>520C227/006KBP126E045</t>
  </si>
  <si>
    <t>520V107/010KBP76E025</t>
  </si>
  <si>
    <t>520D687/004KBP76E025</t>
  </si>
  <si>
    <t>520D477/004KBP76E025</t>
  </si>
  <si>
    <t>520V157/006KBP76E025</t>
  </si>
  <si>
    <t>520D157/006KBP76E045</t>
  </si>
  <si>
    <t>530V347/2R5KBP84E006</t>
  </si>
  <si>
    <t>521D106/050KBP23AE090</t>
  </si>
  <si>
    <t>X30113V6BP6</t>
  </si>
  <si>
    <t>521X157/016KBP76E080</t>
  </si>
  <si>
    <t>523W107/020TTS50E050</t>
  </si>
  <si>
    <t>523W107/020TTS50E070</t>
  </si>
  <si>
    <t>523W107/016TTS50E070</t>
  </si>
  <si>
    <t>523K476/12R</t>
  </si>
  <si>
    <t>523K476/12RSTA156KAE090</t>
  </si>
  <si>
    <t>S56163XU2P</t>
  </si>
  <si>
    <t>521V756/030</t>
  </si>
  <si>
    <t>521V756/030KBP52E075</t>
  </si>
  <si>
    <t>523K156/020FTW700E150</t>
  </si>
  <si>
    <t>521W476/016KBP52E040</t>
  </si>
  <si>
    <t>521V905/050FTP200E035</t>
  </si>
  <si>
    <t>521W476/020KBP52E045</t>
  </si>
  <si>
    <t>522V337/006KBP75E040</t>
  </si>
  <si>
    <t>522V337/006KBP72E040</t>
  </si>
  <si>
    <t>522V337/006KBP74E040</t>
  </si>
  <si>
    <t>523V187/020</t>
  </si>
  <si>
    <t>523V187/020FTW700E100</t>
  </si>
  <si>
    <t>S32143SXP5</t>
  </si>
  <si>
    <t>523T336/018</t>
  </si>
  <si>
    <t>523T336/018TTS80E070</t>
  </si>
  <si>
    <t>S44142XU2P</t>
  </si>
  <si>
    <t>523T226/025TTS80E100</t>
  </si>
  <si>
    <t>523W107/020TTS50KE050</t>
  </si>
  <si>
    <t>523V107/025S706E100</t>
  </si>
  <si>
    <t>523W107/020TTS50KE100</t>
  </si>
  <si>
    <t>523W107/020KBP86E100</t>
  </si>
  <si>
    <t>521W476/020KBP52E040</t>
  </si>
  <si>
    <t>523T476/016</t>
  </si>
  <si>
    <t>523T476/016FTW102KE090</t>
  </si>
  <si>
    <t>521X476/035TTS40E090</t>
  </si>
  <si>
    <t>523V227/016TTS80BACK</t>
  </si>
  <si>
    <t>523B476/020</t>
  </si>
  <si>
    <t>523B476/020FTW102KE100</t>
  </si>
  <si>
    <t>521V476/025S706E060</t>
  </si>
  <si>
    <t>521V506/025KBP52E030</t>
  </si>
  <si>
    <t>520C157/010</t>
  </si>
  <si>
    <t>520C157/010KBP126E055</t>
  </si>
  <si>
    <t>520D477/004NT50E012</t>
  </si>
  <si>
    <t>520U157/004KBP126EE055</t>
  </si>
  <si>
    <t>520L337/003KBP126EE025</t>
  </si>
  <si>
    <t>520U157/006</t>
  </si>
  <si>
    <t>520U157/006S15MBE045</t>
  </si>
  <si>
    <t>520V227/010KBP126E040</t>
  </si>
  <si>
    <t>520V107/010PTSAE045</t>
  </si>
  <si>
    <t>520U476/010KBP86EE055</t>
  </si>
  <si>
    <t>520U107/006KBP126EE055</t>
  </si>
  <si>
    <t>520D686/016KBP76E050</t>
  </si>
  <si>
    <t>520V157/006KBP76E018</t>
  </si>
  <si>
    <t>521V247/016S15HV100K020</t>
  </si>
  <si>
    <t>520Y108/2R5STA156KAE015</t>
  </si>
  <si>
    <t>598B227/004</t>
  </si>
  <si>
    <t>4216</t>
  </si>
  <si>
    <t>598B227/004STA156KA4216</t>
  </si>
  <si>
    <t>520B686/006KBP86E040</t>
  </si>
  <si>
    <t>598D227/010KBP55E025</t>
  </si>
  <si>
    <t>530V227/003KBP74E006</t>
  </si>
  <si>
    <t>S59112YSC</t>
  </si>
  <si>
    <t>W120</t>
  </si>
  <si>
    <t>598D106/035TTS175W120</t>
  </si>
  <si>
    <t>521V247/016S15HV100E020</t>
  </si>
  <si>
    <t>521B156/035TTS50E100</t>
  </si>
  <si>
    <t>521D686/025SKIPRE070</t>
  </si>
  <si>
    <t>521D476/035TTS40E070</t>
  </si>
  <si>
    <t>521D157/025S805E040</t>
  </si>
  <si>
    <t>521D107/025SKIPRE060</t>
  </si>
  <si>
    <t>521D107/025TTS50E040</t>
  </si>
  <si>
    <t>521D226/035KBP34E070</t>
  </si>
  <si>
    <t>521D226/035KBP34E030</t>
  </si>
  <si>
    <t>521D336/025KBP52E060</t>
  </si>
  <si>
    <t>521D336/035KBP44E065</t>
  </si>
  <si>
    <t>521D127/025</t>
  </si>
  <si>
    <t>521D127/025S805E050</t>
  </si>
  <si>
    <t>521D685/063HV200EE075</t>
  </si>
  <si>
    <t>521B226/016KBP74E090</t>
  </si>
  <si>
    <t>521D107/025KBP80XE040</t>
  </si>
  <si>
    <t>521B226/020KBP74EE090</t>
  </si>
  <si>
    <t>521D476/025KBP52E065</t>
  </si>
  <si>
    <t>521B156/035S706E200</t>
  </si>
  <si>
    <t>521D226/035KBP34EE040</t>
  </si>
  <si>
    <t>520V687/006STA156KAE070</t>
  </si>
  <si>
    <t>521D107/016</t>
  </si>
  <si>
    <t>521D107/016KBP76E050</t>
  </si>
  <si>
    <t>520D108/2R5TTS150EE030</t>
  </si>
  <si>
    <t>K035</t>
  </si>
  <si>
    <t>520B227/006S15MBK035</t>
  </si>
  <si>
    <t>520B227/006S15MBXE035</t>
  </si>
  <si>
    <t>520B227/006S15MB4801</t>
  </si>
  <si>
    <t>520C157/004KBP74E045</t>
  </si>
  <si>
    <t>520C157/004KBP74E025</t>
  </si>
  <si>
    <t>520C107/006KBP74E025</t>
  </si>
  <si>
    <t>520B227/006STA156KA4801</t>
  </si>
  <si>
    <t>520B227/006STA156KAE035</t>
  </si>
  <si>
    <t>520V227/006KBP76XE009</t>
  </si>
  <si>
    <t>520B476/006KBP74XE070</t>
  </si>
  <si>
    <t>520B227/004STA156KAE025</t>
  </si>
  <si>
    <t>520D157/006KBP76E025</t>
  </si>
  <si>
    <t>520D476/016KBP76E070</t>
  </si>
  <si>
    <t>520C686/010KBP74E045</t>
  </si>
  <si>
    <t>520D337/006KBP76E045</t>
  </si>
  <si>
    <t>520D337/006KBP76E040</t>
  </si>
  <si>
    <t>520D337/006KBP76E025</t>
  </si>
  <si>
    <t>520V227/004KBP76E025</t>
  </si>
  <si>
    <t>520D477/006KBP76E030</t>
  </si>
  <si>
    <t>520D477/006KBP76E015</t>
  </si>
  <si>
    <t>520V157/006KBP76E045</t>
  </si>
  <si>
    <t>520D108/2R5STA156KEE015</t>
  </si>
  <si>
    <t>520V226/020KBP74EE040</t>
  </si>
  <si>
    <t>520V226/020FTW400XE040</t>
  </si>
  <si>
    <t>520D687/004KBP74E015</t>
  </si>
  <si>
    <t>520C826/010KBP121EE025</t>
  </si>
  <si>
    <t>S46104XU2P</t>
  </si>
  <si>
    <t>520V226/020TTS40E090</t>
  </si>
  <si>
    <t>520V226/020TTS40E040</t>
  </si>
  <si>
    <t>520V226/020NT40E045</t>
  </si>
  <si>
    <t>520D107/010KBP744801</t>
  </si>
  <si>
    <t>520V227/006TTS80E018</t>
  </si>
  <si>
    <t>520V227/006TTS80E025</t>
  </si>
  <si>
    <t>520V157/010KBP74E025</t>
  </si>
  <si>
    <t>520D477/006KBP74E030</t>
  </si>
  <si>
    <t>520D477/006KBP74E025</t>
  </si>
  <si>
    <t>520V107/010KBP74E018</t>
  </si>
  <si>
    <t>520D157/010KBP74E055</t>
  </si>
  <si>
    <t>520D157/010KBP74E025</t>
  </si>
  <si>
    <t>520D227/006KBP74E050</t>
  </si>
  <si>
    <t>520D227/006KBP74E040</t>
  </si>
  <si>
    <t>520V107/010KBP74E045</t>
  </si>
  <si>
    <t>520V107/010KBP74E025</t>
  </si>
  <si>
    <t>520D107/010KBP74E080</t>
  </si>
  <si>
    <t>520D107/010KBP74E055</t>
  </si>
  <si>
    <t>520D337/006KBP74E045</t>
  </si>
  <si>
    <t>520V227/004KBP74E045</t>
  </si>
  <si>
    <t>520D477/004KBP74E040</t>
  </si>
  <si>
    <t>520D227/010KBP744551</t>
  </si>
  <si>
    <t>520D227/010KBP74E025</t>
  </si>
  <si>
    <t>591D157/006TTS80E025</t>
  </si>
  <si>
    <t>521D476/020KBP74E040</t>
  </si>
  <si>
    <t>521V107/016KBP86E050</t>
  </si>
  <si>
    <t>521V107/020KBP864927</t>
  </si>
  <si>
    <t>520V227/010KBP126E045</t>
  </si>
  <si>
    <t>520V686/010KBP52E060</t>
  </si>
  <si>
    <t>520V476/016KBP76E045</t>
  </si>
  <si>
    <t>520V336/016KBP76E070</t>
  </si>
  <si>
    <t>520V476/016KBP76E070</t>
  </si>
  <si>
    <t>520V686/010KBP74XE045</t>
  </si>
  <si>
    <t>520V337/003KBP74E025</t>
  </si>
  <si>
    <t>520V227/010TTS80E040</t>
  </si>
  <si>
    <t>520V337/004KBP74E040</t>
  </si>
  <si>
    <t>520V337/004KBP74E018</t>
  </si>
  <si>
    <t>520V337/004KBP74E025</t>
  </si>
  <si>
    <t>520V686/010NT50E045</t>
  </si>
  <si>
    <t>520V337/003KBP121EE009</t>
  </si>
  <si>
    <t>520V337/003PTSAE007</t>
  </si>
  <si>
    <t>520V337/006KBP126E040</t>
  </si>
  <si>
    <t>520V337/006KBP126E045</t>
  </si>
  <si>
    <t>520V337/006KBP126E025</t>
  </si>
  <si>
    <t>520V686/010KBP76E060</t>
  </si>
  <si>
    <t>520V686/010KBP76E045</t>
  </si>
  <si>
    <t>520V337/003KBP86E025</t>
  </si>
  <si>
    <t>520V337/003PTSAE025</t>
  </si>
  <si>
    <t>520V477/003KBP126XE015</t>
  </si>
  <si>
    <t>520V477/003KBP86XE015</t>
  </si>
  <si>
    <t>520V337/004KBP76E018</t>
  </si>
  <si>
    <t>520V226/020KBP52E090</t>
  </si>
  <si>
    <t>520L157/006KBP86E025</t>
  </si>
  <si>
    <t>520D227/010KBP86E025</t>
  </si>
  <si>
    <t>520V226/020KBP52E040</t>
  </si>
  <si>
    <t>520D156/025KBP44E080</t>
  </si>
  <si>
    <t>520D156/025KBP44E060</t>
  </si>
  <si>
    <t>520V157/010KBP74E018</t>
  </si>
  <si>
    <t>520X477/006KBP76E010</t>
  </si>
  <si>
    <t>S56112</t>
  </si>
  <si>
    <t>520X337/010KBP76E010</t>
  </si>
  <si>
    <t>520X108/003STA156KAE015</t>
  </si>
  <si>
    <t>523W476/025TTS50E050</t>
  </si>
  <si>
    <t>520D107/010KBP52E007</t>
  </si>
  <si>
    <t>530V337/003KBP74E010</t>
  </si>
  <si>
    <t>S57113S</t>
  </si>
  <si>
    <t>530V227/003KBP74E010</t>
  </si>
  <si>
    <t>S35113S</t>
  </si>
  <si>
    <t>521C107/020</t>
  </si>
  <si>
    <t>521C107/020KBP86E070</t>
  </si>
  <si>
    <t>521C475/063TTS175XE200</t>
  </si>
  <si>
    <t>521D476/035TTS40GE070</t>
  </si>
  <si>
    <t>521D686/025KBP52E040</t>
  </si>
  <si>
    <t>520W686/010KBP74EE025</t>
  </si>
  <si>
    <t>521D686/025KBP52E070</t>
  </si>
  <si>
    <t>521D476/020KBP76E055</t>
  </si>
  <si>
    <t>521D476/025KBP74FE065</t>
  </si>
  <si>
    <t>S40133V3P5</t>
  </si>
  <si>
    <t>520X337/010KBP76E040</t>
  </si>
  <si>
    <t>521B106/016KBP40E100</t>
  </si>
  <si>
    <t>S40122BP5</t>
  </si>
  <si>
    <t>521B156/025KBP83XE100</t>
  </si>
  <si>
    <t>521V475/075BACKE035</t>
  </si>
  <si>
    <t>X10103V6EBP7</t>
  </si>
  <si>
    <t>521V156/035KBP344917</t>
  </si>
  <si>
    <t>521V156/035KBP34E090</t>
  </si>
  <si>
    <t>521V156/025FTW400XE090</t>
  </si>
  <si>
    <t>521V117/016FTW700E015</t>
  </si>
  <si>
    <t>521B106/035TTS40E150</t>
  </si>
  <si>
    <t>530V117/006KBP76E005</t>
  </si>
  <si>
    <t>521V156/035KBP34E100</t>
  </si>
  <si>
    <t>521B336/020S805EE100</t>
  </si>
  <si>
    <t>521V336/035KBP44E050</t>
  </si>
  <si>
    <t>591V157/006TTS80E025</t>
  </si>
  <si>
    <t>591V157/006TTS80E045</t>
  </si>
  <si>
    <t>520D337/003KBP52E007</t>
  </si>
  <si>
    <t>520C686/010KBP76E100</t>
  </si>
  <si>
    <t>520V156/025</t>
  </si>
  <si>
    <t>520V156/025KBP44E090</t>
  </si>
  <si>
    <t>STA156KM</t>
  </si>
  <si>
    <t>520B157/006STA156KME025</t>
  </si>
  <si>
    <t>KBP34A</t>
  </si>
  <si>
    <t>521V226/035KBP34AE030</t>
  </si>
  <si>
    <t>521V226/035KBP34AE070</t>
  </si>
  <si>
    <t>520B476/006KBP76E040</t>
  </si>
  <si>
    <t>520B476/006KBP76E070</t>
  </si>
  <si>
    <t>520T226/010KBP76E070</t>
  </si>
  <si>
    <t>521B156/025KBP76E100</t>
  </si>
  <si>
    <t>521B226/016KBP76E070</t>
  </si>
  <si>
    <t>598V247/010FTW102KGE025</t>
  </si>
  <si>
    <t>S53143SXDU2P</t>
  </si>
  <si>
    <t>530V157/004KBP76E006</t>
  </si>
  <si>
    <t>530V197/2R5KBP76E005</t>
  </si>
  <si>
    <t>530V157/2R5KBP76E005</t>
  </si>
  <si>
    <t>530V227/006KBP74E018</t>
  </si>
  <si>
    <t>520B157/006S15MBE045</t>
  </si>
  <si>
    <t>520B157/006S15MBE035</t>
  </si>
  <si>
    <t>520B157/006STA156KAE045</t>
  </si>
  <si>
    <t>530V157/006KBP86EE006</t>
  </si>
  <si>
    <t>523V686/035TTS50E100</t>
  </si>
  <si>
    <t>523V686/035TTS50E070</t>
  </si>
  <si>
    <t>523V476/035</t>
  </si>
  <si>
    <t>523V476/035TTS40E100</t>
  </si>
  <si>
    <t>523V686/020</t>
  </si>
  <si>
    <t>523V686/020TTS40E100</t>
  </si>
  <si>
    <t>523V476/025</t>
  </si>
  <si>
    <t>523V476/025TTS40E100</t>
  </si>
  <si>
    <t>523W226/035</t>
  </si>
  <si>
    <t>523W226/035TTS40E100</t>
  </si>
  <si>
    <t>523V336/035</t>
  </si>
  <si>
    <t>523V336/035TTS40E100</t>
  </si>
  <si>
    <t>523W566/035S706E070</t>
  </si>
  <si>
    <t>520V337/003KBP52EE007</t>
  </si>
  <si>
    <t>520B107/006KBP126XE025</t>
  </si>
  <si>
    <t>S58103SU2P</t>
  </si>
  <si>
    <t>520V476/016KBP74E070</t>
  </si>
  <si>
    <t>520V337/003KBP52E007</t>
  </si>
  <si>
    <t>KBP52P</t>
  </si>
  <si>
    <t>520V337/003KBP52PE009</t>
  </si>
  <si>
    <t>520V477/2R5KBP74E009</t>
  </si>
  <si>
    <t>520V477/2R5KBP74E012</t>
  </si>
  <si>
    <t>520D157/010KBP76E015</t>
  </si>
  <si>
    <t>520D157/010KBP76E040</t>
  </si>
  <si>
    <t>520D157/010KBP76E055</t>
  </si>
  <si>
    <t>520D227/010KBP76E018</t>
  </si>
  <si>
    <t>520D687/003KBP76E015</t>
  </si>
  <si>
    <t>520V337/004KBP76E040</t>
  </si>
  <si>
    <t>520V477/003KBP76E015</t>
  </si>
  <si>
    <t>520V477/003KBP76E018</t>
  </si>
  <si>
    <t>520X687/004KBP76E035</t>
  </si>
  <si>
    <t>525D107/010KBP76E025</t>
  </si>
  <si>
    <t>525D107/010KBP76E055</t>
  </si>
  <si>
    <t>525D227/006KBP76E025</t>
  </si>
  <si>
    <t>520V337/004KBP76E009</t>
  </si>
  <si>
    <t>530V157/006KBP76E005</t>
  </si>
  <si>
    <t>528Z227/004KBP76E009</t>
  </si>
  <si>
    <t>520B157/006STA156KAIE025</t>
  </si>
  <si>
    <t>520B157/006STA156KAE025</t>
  </si>
  <si>
    <t>520L107/010KBP74E025</t>
  </si>
  <si>
    <t>520D157/010KBP76E025</t>
  </si>
  <si>
    <t>520D227/006KBP76E018</t>
  </si>
  <si>
    <t>520D227/006KBP76E050</t>
  </si>
  <si>
    <t>530V337/004KBP74EE010</t>
  </si>
  <si>
    <t>530V157/010KBP74EE010</t>
  </si>
  <si>
    <t>521T336/018S15HVFE055</t>
  </si>
  <si>
    <t>521V107/020KBP86E055</t>
  </si>
  <si>
    <t>521T276/018KBP126FE055</t>
  </si>
  <si>
    <t>521V107/020KBP86EE055</t>
  </si>
  <si>
    <t>521T276/018KBP126E055</t>
  </si>
  <si>
    <t>521V116/050FTP200E050</t>
  </si>
  <si>
    <t>525D476/016KBP74E065</t>
  </si>
  <si>
    <t>520V476/016KBP74E045</t>
  </si>
  <si>
    <t>523W476/035S706E100</t>
  </si>
  <si>
    <t>530V117/010KBP74E004</t>
  </si>
  <si>
    <t>598B106/035TTS50E200</t>
  </si>
  <si>
    <t>530V117/004NT50E005</t>
  </si>
  <si>
    <t>530V117/004KBP52E005</t>
  </si>
  <si>
    <t>530V117/006KBP74E006</t>
  </si>
  <si>
    <t>530V157/004KBP74E006</t>
  </si>
  <si>
    <t>530V157/2R5KBP74E005</t>
  </si>
  <si>
    <t>530V197/2R5KBP74E005</t>
  </si>
  <si>
    <t>520Y687/004KBP86E025</t>
  </si>
  <si>
    <t>521V107/020KBP84E055</t>
  </si>
  <si>
    <t>523W167/018S15HV100E100</t>
  </si>
  <si>
    <t>530V686/010KBP76E006</t>
  </si>
  <si>
    <t>530V477/2R5KBP76E005</t>
  </si>
  <si>
    <t>S59113SJ</t>
  </si>
  <si>
    <t>530V157/010KBP76E010</t>
  </si>
  <si>
    <t>530V686/006KBP76E005</t>
  </si>
  <si>
    <t>530V227/003KBP76E010</t>
  </si>
  <si>
    <t>530V117/010KBP76E004</t>
  </si>
  <si>
    <t>530V756/016KBP76E025</t>
  </si>
  <si>
    <t>530V227/006KBP76E018</t>
  </si>
  <si>
    <t>4226</t>
  </si>
  <si>
    <t>521V686/025S7064226</t>
  </si>
  <si>
    <t>521B106/035TTS504226</t>
  </si>
  <si>
    <t>530V227/006KBP76E010</t>
  </si>
  <si>
    <t>530V227/006KBP74BE010</t>
  </si>
  <si>
    <t>521D685/063HV200E075</t>
  </si>
  <si>
    <t>521D686/025KBP524146</t>
  </si>
  <si>
    <t>521D686/025TTS50E070</t>
  </si>
  <si>
    <t>521M156/016</t>
  </si>
  <si>
    <t>521M156/016FTW700E090</t>
  </si>
  <si>
    <t>521T106/016</t>
  </si>
  <si>
    <t>521T106/016FTW400E150</t>
  </si>
  <si>
    <t>520X477/006KBP74E040</t>
  </si>
  <si>
    <t>520X477/006KBP74E035</t>
  </si>
  <si>
    <t>521B335/050</t>
  </si>
  <si>
    <t>521B335/050C275E200</t>
  </si>
  <si>
    <t>521D475/063TTS125E075</t>
  </si>
  <si>
    <t>520Y227/010KBP74E040</t>
  </si>
  <si>
    <t>521D186/050C275E090</t>
  </si>
  <si>
    <t>520V477/2R5KBP76XE012</t>
  </si>
  <si>
    <t>521V336/035TTS50E100</t>
  </si>
  <si>
    <t>521D107/025SKIPRE040</t>
  </si>
  <si>
    <t>521B336/020S8053E100</t>
  </si>
  <si>
    <t>520V477/2R5KBP76EE007</t>
  </si>
  <si>
    <t>520V227/006KBP84EE009</t>
  </si>
  <si>
    <t>520V157/010KBP74E010</t>
  </si>
  <si>
    <t>S37113C</t>
  </si>
  <si>
    <t>520B167/2R5STA156KCE010</t>
  </si>
  <si>
    <t>520B336/010KBP74E040</t>
  </si>
  <si>
    <t>525B157/003</t>
  </si>
  <si>
    <t>525B157/003STA156KAE080</t>
  </si>
  <si>
    <t>S46112SC</t>
  </si>
  <si>
    <t>520B127/006S805E035</t>
  </si>
  <si>
    <t>525T107/2R5</t>
  </si>
  <si>
    <t>525T107/2R5KBP86E080</t>
  </si>
  <si>
    <t>S26112SX</t>
  </si>
  <si>
    <t>520C826/008KBP74E025</t>
  </si>
  <si>
    <t>S38102C</t>
  </si>
  <si>
    <t>528W477/003KBP76E007</t>
  </si>
  <si>
    <t>528W337/003KBP74E009</t>
  </si>
  <si>
    <t>525B107/010STA156KBE045</t>
  </si>
  <si>
    <t>530V686/006KBP76E006</t>
  </si>
  <si>
    <t>528Z337/003KBP76E009</t>
  </si>
  <si>
    <t>520Y477/006KBP76E010</t>
  </si>
  <si>
    <t>520L107/010KBP76E025</t>
  </si>
  <si>
    <t>520C476/010KBP76E100</t>
  </si>
  <si>
    <t>523T685/040TTS50E100</t>
  </si>
  <si>
    <t>D30123BP6</t>
  </si>
  <si>
    <t>521V476/020KBP74E055</t>
  </si>
  <si>
    <t>521V565/050</t>
  </si>
  <si>
    <t>521V565/050FTP150E070</t>
  </si>
  <si>
    <t>521V565/050FTP150E090</t>
  </si>
  <si>
    <t>521V685/050FTP150E070</t>
  </si>
  <si>
    <t>521V686/016KBP84E050</t>
  </si>
  <si>
    <t>521V686/016KBP86E040</t>
  </si>
  <si>
    <t>521V686/025S706E050</t>
  </si>
  <si>
    <t>521V686/025S706E100</t>
  </si>
  <si>
    <t>521V905/050C275E070</t>
  </si>
  <si>
    <t>521W226/025FTW400E055</t>
  </si>
  <si>
    <t>521W477/006</t>
  </si>
  <si>
    <t>521W477/006STA150KA0000</t>
  </si>
  <si>
    <t>X50103BP5</t>
  </si>
  <si>
    <t>521X226/050</t>
  </si>
  <si>
    <t>521X226/050C275E080</t>
  </si>
  <si>
    <t>521V336/025KBP52E040</t>
  </si>
  <si>
    <t>521V226/025KBP52E090</t>
  </si>
  <si>
    <t>521B156/035TTS50E150</t>
  </si>
  <si>
    <t>520B107/006KBP126E040</t>
  </si>
  <si>
    <t>530V227/006KBP84EE018</t>
  </si>
  <si>
    <t>521V476/016KBP74E040</t>
  </si>
  <si>
    <t>521V476/016KBP74E055</t>
  </si>
  <si>
    <t>521V476/016KBP74E070</t>
  </si>
  <si>
    <t>521V476/016KBP74E090</t>
  </si>
  <si>
    <t>521D157/020KBP74E065</t>
  </si>
  <si>
    <t>521V476/020KBP74E090</t>
  </si>
  <si>
    <t>520L337/003KBP126E025</t>
  </si>
  <si>
    <t>521V177/016KBP84K025</t>
  </si>
  <si>
    <t>521V177/016KBP84E050</t>
  </si>
  <si>
    <t>521W476/020KBP524277</t>
  </si>
  <si>
    <t>523W476/035S706EE100</t>
  </si>
  <si>
    <t>520V227/006PGLRE009</t>
  </si>
  <si>
    <t>S56102YSXMJU1</t>
  </si>
  <si>
    <t>520V227/006KBP76E012</t>
  </si>
  <si>
    <t>520X477/006KBP76E018</t>
  </si>
  <si>
    <t>520V227/004KBP52E015</t>
  </si>
  <si>
    <t>K20E157/035S706E100</t>
  </si>
  <si>
    <t>598V337/2R5S805E009</t>
  </si>
  <si>
    <t>591V337/2R5</t>
  </si>
  <si>
    <t>591V337/2R5S805E009</t>
  </si>
  <si>
    <t>598V337/2R5S805E012</t>
  </si>
  <si>
    <t>525D157/006</t>
  </si>
  <si>
    <t>525D157/006KBP74E025</t>
  </si>
  <si>
    <t>525D476/016KBP74E035</t>
  </si>
  <si>
    <t>525Y337/010KBP86E025</t>
  </si>
  <si>
    <t>525Y477/006KBP74E035</t>
  </si>
  <si>
    <t>530V157/006KBP84E010</t>
  </si>
  <si>
    <t>530V476/016KBP40E025</t>
  </si>
  <si>
    <t>530V476/016NT40E015</t>
  </si>
  <si>
    <t>530V756/016KBP76E015</t>
  </si>
  <si>
    <t>545D475/063</t>
  </si>
  <si>
    <t>545D475/063TTS12KME300</t>
  </si>
  <si>
    <t>545D685/050</t>
  </si>
  <si>
    <t>545D685/050FTP150E090</t>
  </si>
  <si>
    <t>545D686/016</t>
  </si>
  <si>
    <t>545D686/016FTW700E050</t>
  </si>
  <si>
    <t>545V107/016TTS80E040</t>
  </si>
  <si>
    <t>530V157/006KBP74E006</t>
  </si>
  <si>
    <t>S38113</t>
  </si>
  <si>
    <t>530V117/006KBP76E006</t>
  </si>
  <si>
    <t>530V337/003KBP76E005</t>
  </si>
  <si>
    <t>530V227/004KBP76E004</t>
  </si>
  <si>
    <t>530V117/010KBP76E005</t>
  </si>
  <si>
    <t>530V477/003KBP76E008</t>
  </si>
  <si>
    <t>530V337/004KBP76E010</t>
  </si>
  <si>
    <t>530V347/2R5KBP84E010</t>
  </si>
  <si>
    <t>520B336/010KBP76E025</t>
  </si>
  <si>
    <t>520C227/006KBP126E015</t>
  </si>
  <si>
    <t>525D687/003KBP76E025</t>
  </si>
  <si>
    <t>530V157/006KBP76E004</t>
  </si>
  <si>
    <t>520V247/003KBP76E007</t>
  </si>
  <si>
    <t>520Y477/006KBP86E025</t>
  </si>
  <si>
    <t>520Y477/006KBP86E035</t>
  </si>
  <si>
    <t>521B156/016</t>
  </si>
  <si>
    <t>521B156/016FTW700E090</t>
  </si>
  <si>
    <t>521B156/016NT50E090</t>
  </si>
  <si>
    <t>S30102BP5</t>
  </si>
  <si>
    <t>521B156/020BackE090</t>
  </si>
  <si>
    <t>521B226/016KBP76E090</t>
  </si>
  <si>
    <t>S706X</t>
  </si>
  <si>
    <t>521B226/020S706XE090</t>
  </si>
  <si>
    <t>521B226/025SKIPRE100</t>
  </si>
  <si>
    <t>521B336/016KBP76E070</t>
  </si>
  <si>
    <t>521B336/016S805E090</t>
  </si>
  <si>
    <t>521B336/020S805E070</t>
  </si>
  <si>
    <t>521B336/020S805E100</t>
  </si>
  <si>
    <t>521B565/025</t>
  </si>
  <si>
    <t>521B565/025TTS30RTE100</t>
  </si>
  <si>
    <t>521B684/063</t>
  </si>
  <si>
    <t>521B684/063FTP85E200</t>
  </si>
  <si>
    <t>521D107/020KBP76E055</t>
  </si>
  <si>
    <t>521D107/025FTW503E040</t>
  </si>
  <si>
    <t>521D157/020KBP74E050</t>
  </si>
  <si>
    <t>521D157/025KBP84XE050</t>
  </si>
  <si>
    <t>521D226/035FTW400E060</t>
  </si>
  <si>
    <t>521D336/025FTW4000000</t>
  </si>
  <si>
    <t>X40103BP6</t>
  </si>
  <si>
    <t>521D475/063TTS125E200</t>
  </si>
  <si>
    <t>521D476/016KBP74E045</t>
  </si>
  <si>
    <t>521V107/020PTSA4927</t>
  </si>
  <si>
    <t>520V157/010KBP126XE025</t>
  </si>
  <si>
    <t>521D107/025KBP52EE040</t>
  </si>
  <si>
    <t>521V107/020KBP864146</t>
  </si>
  <si>
    <t>Bake</t>
  </si>
  <si>
    <t>520T156/006KBP40Bake</t>
  </si>
  <si>
    <t>520T156/006KBP40E100</t>
  </si>
  <si>
    <t>598B107/004KBP74E070</t>
  </si>
  <si>
    <t>598B107/004KBP74S070</t>
  </si>
  <si>
    <t>598B107/004KBP74E055</t>
  </si>
  <si>
    <t>521D157/016KBP74E040</t>
  </si>
  <si>
    <t>521D157/016KBP74E050</t>
  </si>
  <si>
    <t>520V477/2R5FTW700EE009</t>
  </si>
  <si>
    <t>520C227/006KBP126XE015</t>
  </si>
  <si>
    <t>598D107/025S805E050</t>
  </si>
  <si>
    <t>593V476/035</t>
  </si>
  <si>
    <t>593V476/035TTS40E100</t>
  </si>
  <si>
    <t>593V686/035</t>
  </si>
  <si>
    <t>593V686/035TTS50E100</t>
  </si>
  <si>
    <t>593V686/035TTS50E070</t>
  </si>
  <si>
    <t>593W476/035</t>
  </si>
  <si>
    <t>593W476/035TTS50E090</t>
  </si>
  <si>
    <t>593W476/035TTS50E100</t>
  </si>
  <si>
    <t>523H107/035HV80E070</t>
  </si>
  <si>
    <t>530V227/004KBP76E005</t>
  </si>
  <si>
    <t>520V227/004KBP52E009</t>
  </si>
  <si>
    <t>530V337/003KBP76E010</t>
  </si>
  <si>
    <t>K15D686/035TTS50E100</t>
  </si>
  <si>
    <t>530V337/003KBP76E004</t>
  </si>
  <si>
    <t>598V337/2R5S805E015</t>
  </si>
  <si>
    <t>591V337/2R5S805E015</t>
  </si>
  <si>
    <t>520W337/003KBP76E025</t>
  </si>
  <si>
    <t>520Y108/2R5STA156KPE010</t>
  </si>
  <si>
    <t>S38112SY</t>
  </si>
  <si>
    <t>528Z247/003KBP76E005</t>
  </si>
  <si>
    <t>528Z247/003KBP76E006</t>
  </si>
  <si>
    <t>520W686/010KBP52E040</t>
  </si>
  <si>
    <t>520D477/004KBP76E015</t>
  </si>
  <si>
    <t>520V107/010KBP76E009</t>
  </si>
  <si>
    <t>598V247/004TTS804143</t>
  </si>
  <si>
    <t>520D687/003KBP76E040</t>
  </si>
  <si>
    <t>520Y227/010KBP76E018</t>
  </si>
  <si>
    <t>521V506/035S706E030</t>
  </si>
  <si>
    <t>598V227/004S805E009</t>
  </si>
  <si>
    <t>591V227/004S805E009</t>
  </si>
  <si>
    <t>598V227/004S805E012</t>
  </si>
  <si>
    <t>520V336/016KBP74E060</t>
  </si>
  <si>
    <t>523W476/025TTS50E070</t>
  </si>
  <si>
    <t>521B106/025KBP52E100</t>
  </si>
  <si>
    <t>523H337/016</t>
  </si>
  <si>
    <t>523H337/016TTS80E070</t>
  </si>
  <si>
    <t>520V477/2R5KBP74E007</t>
  </si>
  <si>
    <t>520V337/003KBP52PE007</t>
  </si>
  <si>
    <t>4407</t>
  </si>
  <si>
    <t>523H107/035HV804407</t>
  </si>
  <si>
    <t>520B337/003</t>
  </si>
  <si>
    <t>520B337/003STA156KAE070</t>
  </si>
  <si>
    <t>520V477/2R5KBP76E007</t>
  </si>
  <si>
    <t>598D107/010KBP55XE025</t>
  </si>
  <si>
    <t>FTW121KS</t>
  </si>
  <si>
    <t>521T336/018FTW121KSE055</t>
  </si>
  <si>
    <t>520V227/006KBP76E009</t>
  </si>
  <si>
    <t>521V116/075FTP150E100</t>
  </si>
  <si>
    <t>521V905/075</t>
  </si>
  <si>
    <t>521V905/075FTP150E100</t>
  </si>
  <si>
    <t>520V337/003KBP52E015</t>
  </si>
  <si>
    <t>S58112SC</t>
  </si>
  <si>
    <t>521B336/016S805E070</t>
  </si>
  <si>
    <t>S805N</t>
  </si>
  <si>
    <t>521B226/025S805NE100</t>
  </si>
  <si>
    <t>520Y337/010KBP76E040</t>
  </si>
  <si>
    <t>520Y477/006KBP76E015</t>
  </si>
  <si>
    <t>520Y227/010KBP76E040</t>
  </si>
  <si>
    <t>520Y477/006KBP86E015</t>
  </si>
  <si>
    <t>520Y477/006KBP86E018</t>
  </si>
  <si>
    <t>521V107/020KBP84E060</t>
  </si>
  <si>
    <t>521V107/020KBP844146</t>
  </si>
  <si>
    <t>521V107/020KBP86XE055</t>
  </si>
  <si>
    <t>598V475/075TTS125E075</t>
  </si>
  <si>
    <t>599D226/035FTP200HE090</t>
  </si>
  <si>
    <t>X30124BP6</t>
  </si>
  <si>
    <t>599D337/003KBP74E025</t>
  </si>
  <si>
    <t>FTP200Z</t>
  </si>
  <si>
    <t>599X336/035FTP200ZE065</t>
  </si>
  <si>
    <t>X30104V6BP7</t>
  </si>
  <si>
    <t>521V107/020KBP86FE055</t>
  </si>
  <si>
    <t>520C686/010KBP76E045</t>
  </si>
  <si>
    <t>520D687/003KBP76PGLR</t>
  </si>
  <si>
    <t>520V227/004KBP76PGLR</t>
  </si>
  <si>
    <t>521D476/035FTW700EE070</t>
  </si>
  <si>
    <t>521T685/035S706FE090</t>
  </si>
  <si>
    <t>FTP320</t>
  </si>
  <si>
    <t>521D336/050FTP320E090</t>
  </si>
  <si>
    <t>520Y337/006KBP86E010</t>
  </si>
  <si>
    <t>520X687/004KBP86E015</t>
  </si>
  <si>
    <t>520D477/004KBP74E015</t>
  </si>
  <si>
    <t>520D686/010NT50E100</t>
  </si>
  <si>
    <t>520D686/016KBP74E050</t>
  </si>
  <si>
    <t>520D686/016PTSAE050</t>
  </si>
  <si>
    <t>520M157/006S15MBE035</t>
  </si>
  <si>
    <t>520T106/016KBP40E080</t>
  </si>
  <si>
    <t>520T107/004STA156KXE150</t>
  </si>
  <si>
    <t>520V226/020FTW400E040</t>
  </si>
  <si>
    <t>520V227/004KBP76E018</t>
  </si>
  <si>
    <t>520V227/006KBP86E040</t>
  </si>
  <si>
    <t>520V227/006KBP86XE015</t>
  </si>
  <si>
    <t>520V336/016KBP74E045</t>
  </si>
  <si>
    <t>520W107/010KBP86E040</t>
  </si>
  <si>
    <t>520W337/003KBP76E040</t>
  </si>
  <si>
    <t>520W476/016NT40E045</t>
  </si>
  <si>
    <t>520W336/016NT40E045</t>
  </si>
  <si>
    <t>520X337/010KBP76E025</t>
  </si>
  <si>
    <t>520X337/010KBP84E025</t>
  </si>
  <si>
    <t>520X337/010KBP84E035</t>
  </si>
  <si>
    <t>520X337/010KBP84E040</t>
  </si>
  <si>
    <t>520X477/010</t>
  </si>
  <si>
    <t>520X477/010KBP126E025</t>
  </si>
  <si>
    <t>520Y337/006KBP76E015</t>
  </si>
  <si>
    <t>520Y337/010KBP86E040</t>
  </si>
  <si>
    <t>520Y477/006KBP74E035</t>
  </si>
  <si>
    <t>520Y477/006KBP84E015</t>
  </si>
  <si>
    <t>591V227/004S805E012</t>
  </si>
  <si>
    <t>591V227/004KBP86E009</t>
  </si>
  <si>
    <t>591V227/004KBP86E012</t>
  </si>
  <si>
    <t>598B227/2R5STA156KEE025</t>
  </si>
  <si>
    <t>S67112ISJKP</t>
  </si>
  <si>
    <t>520V247/003KBP76E006</t>
  </si>
  <si>
    <t>521V686/016KBP86E090</t>
  </si>
  <si>
    <t>523W476/035S7064291</t>
  </si>
  <si>
    <t>528Z117/003KBP76E006</t>
  </si>
  <si>
    <t>528Z177/003KBP76E005</t>
  </si>
  <si>
    <t>520D227/006KBP74E009</t>
  </si>
  <si>
    <t>598V247/010FTW102KHE025</t>
  </si>
  <si>
    <t>530V157/006KBP76EE005</t>
  </si>
  <si>
    <t>521D336/050FTP320E065</t>
  </si>
  <si>
    <t>520V227/006KBP86E015</t>
  </si>
  <si>
    <t>FTP320E</t>
  </si>
  <si>
    <t>521D336/050FTP320EE065</t>
  </si>
  <si>
    <t>X20113BP7</t>
  </si>
  <si>
    <t>521D476/016KBP74E055</t>
  </si>
  <si>
    <t>521D476/016KBP74E070</t>
  </si>
  <si>
    <t>521D476/016KBP74E090</t>
  </si>
  <si>
    <t>521D476/020FTW400E070</t>
  </si>
  <si>
    <t>521D476/020NT40E080</t>
  </si>
  <si>
    <t>521D476/020KBP74E055</t>
  </si>
  <si>
    <t>521D565/050FTP150E090</t>
  </si>
  <si>
    <t>521D685/050FTP150E090</t>
  </si>
  <si>
    <t>520V337/003KBP76E006</t>
  </si>
  <si>
    <t>520V337/003KBP76E007</t>
  </si>
  <si>
    <t>598B106/035TTS50E150</t>
  </si>
  <si>
    <t>521D157/020KBP76E050</t>
  </si>
  <si>
    <t>521D157/020KBP76E065</t>
  </si>
  <si>
    <t>520V107/010KBP76E018</t>
  </si>
  <si>
    <t>598V247/004TTS804314</t>
  </si>
  <si>
    <t>520B336/010KBP76E070</t>
  </si>
  <si>
    <t>521D226/063FTP200E120</t>
  </si>
  <si>
    <t>598D476/025FTW400EE060</t>
  </si>
  <si>
    <t>520Y157/010KBP76E015</t>
  </si>
  <si>
    <t>520X477/006KBP76E035</t>
  </si>
  <si>
    <t>521D336/050FTP320EE090</t>
  </si>
  <si>
    <t>530V477/2R5S15MBEE005</t>
  </si>
  <si>
    <t>S58113SP</t>
  </si>
  <si>
    <t>545V226/025</t>
  </si>
  <si>
    <t>545V226/025FTW400E090</t>
  </si>
  <si>
    <t>545V475/063</t>
  </si>
  <si>
    <t>545V475/063TTS12KME050</t>
  </si>
  <si>
    <t>545V475/063TTS12KME150</t>
  </si>
  <si>
    <t>545V475/063TTS12KME300</t>
  </si>
  <si>
    <t>591B106/025TTS40E100</t>
  </si>
  <si>
    <t>591D107/025</t>
  </si>
  <si>
    <t>591D107/025S706E050</t>
  </si>
  <si>
    <t>591D157/006TTS80E045</t>
  </si>
  <si>
    <t>591D475/075</t>
  </si>
  <si>
    <t>591D475/075TTS125E200</t>
  </si>
  <si>
    <t>591V107/010TTS80E045</t>
  </si>
  <si>
    <t>4775</t>
  </si>
  <si>
    <t>598B107/006STA156KA4775</t>
  </si>
  <si>
    <t>598B226/025</t>
  </si>
  <si>
    <t>E095</t>
  </si>
  <si>
    <t>598B226/025S805E095</t>
  </si>
  <si>
    <t>S33113SXMU3P</t>
  </si>
  <si>
    <t>520V107/010KBP76E012</t>
  </si>
  <si>
    <t>520V227/004KBP76E009</t>
  </si>
  <si>
    <t>598V227/006S805E018</t>
  </si>
  <si>
    <t>520D337/004</t>
  </si>
  <si>
    <t>520D337/004KBP74E012</t>
  </si>
  <si>
    <t>520X477/006KBP86E018</t>
  </si>
  <si>
    <t>521D226/035KBP34E060</t>
  </si>
  <si>
    <t>521D226/035KBP34E040</t>
  </si>
  <si>
    <t>520D337/004KBP74E015</t>
  </si>
  <si>
    <t>520D477/004KBP86E012</t>
  </si>
  <si>
    <t>520D337/006KBP86E009</t>
  </si>
  <si>
    <t>520D477/004KBP86E010</t>
  </si>
  <si>
    <t>520B336/010KBP76E035</t>
  </si>
  <si>
    <t>598B227/2R5STA156KA4216</t>
  </si>
  <si>
    <t>520B157/006STA156KRE018</t>
  </si>
  <si>
    <t>523T226/025S805E100</t>
  </si>
  <si>
    <t>523T226/025S805ZE100</t>
  </si>
  <si>
    <t>523V227/016KBP86E100</t>
  </si>
  <si>
    <t>523W107/016S706E070</t>
  </si>
  <si>
    <t>598V347/2R5KBP864314</t>
  </si>
  <si>
    <t>521V226/025KBP52E045</t>
  </si>
  <si>
    <t>520D157/006KBP52E015</t>
  </si>
  <si>
    <t>520D337/004PGLRE009</t>
  </si>
  <si>
    <t>520D337/004PGLRE012</t>
  </si>
  <si>
    <t>520D337/004PGLRE015</t>
  </si>
  <si>
    <t>520D337/004KBP74E009</t>
  </si>
  <si>
    <t>523W167/018FTW102KE050</t>
  </si>
  <si>
    <t>520X687/004KBP76E015</t>
  </si>
  <si>
    <t>523H107/035S706E070</t>
  </si>
  <si>
    <t>520D227/004KBP52E012</t>
  </si>
  <si>
    <t>520D227/004KBP52E009</t>
  </si>
  <si>
    <t>520D227/006KBP74PGLR</t>
  </si>
  <si>
    <t>520D227/006KBP76E025</t>
  </si>
  <si>
    <t>520D227/006KBP76E040</t>
  </si>
  <si>
    <t>520B337/2R5STA156KBE015</t>
  </si>
  <si>
    <t>525B336/010KBP76E080</t>
  </si>
  <si>
    <t>520V337/004KBP76E012</t>
  </si>
  <si>
    <t>520C107/006KBP76E045</t>
  </si>
  <si>
    <t>520C227/006KBP126E025</t>
  </si>
  <si>
    <t>520D107/010KBP74E018</t>
  </si>
  <si>
    <t>520D107/010KBP76E018</t>
  </si>
  <si>
    <t>520D107/010KBP76E055</t>
  </si>
  <si>
    <t>520D107/010KBP76E080</t>
  </si>
  <si>
    <t>520D156/025FTW4000000</t>
  </si>
  <si>
    <t>520D157/006KBP74E025</t>
  </si>
  <si>
    <t>520D157/010KBP76E018</t>
  </si>
  <si>
    <t>520D337/006KBP86FE009</t>
  </si>
  <si>
    <t>521T336/018FTW121KFE055</t>
  </si>
  <si>
    <t>530V477/003KBP76E010</t>
  </si>
  <si>
    <t>598B336/010KBP55E080</t>
  </si>
  <si>
    <t>598B476/010KBP74E070</t>
  </si>
  <si>
    <t>521V116/075FTP150E075</t>
  </si>
  <si>
    <t>520D157/006KBP52E009</t>
  </si>
  <si>
    <t>530V476/010KBP86EE010</t>
  </si>
  <si>
    <t>530V477/004KBP86EE006</t>
  </si>
  <si>
    <t>520D157/006KBP52PGLR</t>
  </si>
  <si>
    <t>521T106/016FTW700E090</t>
  </si>
  <si>
    <t>521T276/018FTW110KE055</t>
  </si>
  <si>
    <t>521T276/018S15HVEE055</t>
  </si>
  <si>
    <t>521T336/018FTW121KEE055</t>
  </si>
  <si>
    <t>S55152IXU2P</t>
  </si>
  <si>
    <t>521V106/035FTW400XE120</t>
  </si>
  <si>
    <t>521V107/016TTS804146</t>
  </si>
  <si>
    <t>521V107/020KBP86XE060</t>
  </si>
  <si>
    <t>521V156/040C275E125</t>
  </si>
  <si>
    <t>521V177/016KBP84E025</t>
  </si>
  <si>
    <t>521V226/035KBP34E070</t>
  </si>
  <si>
    <t>521V247/016S15HV100I020</t>
  </si>
  <si>
    <t>521V336/025KBP86EE060</t>
  </si>
  <si>
    <t>BRUCE</t>
  </si>
  <si>
    <t>521V475/075TTS125BRUCE</t>
  </si>
  <si>
    <t>521V476/016KBP74E045</t>
  </si>
  <si>
    <t>521V476/016KBP74E080</t>
  </si>
  <si>
    <t>521V476/020FTW400E055</t>
  </si>
  <si>
    <t>521V476/020NT40E045</t>
  </si>
  <si>
    <t>598D686/025</t>
  </si>
  <si>
    <t>598D686/025S706E050</t>
  </si>
  <si>
    <t>591D686/025</t>
  </si>
  <si>
    <t>591D686/025S706E050</t>
  </si>
  <si>
    <t>521V506/035S706E050</t>
  </si>
  <si>
    <t>521V506/035S706E100</t>
  </si>
  <si>
    <t>520V157/006KBP52E015</t>
  </si>
  <si>
    <t>523W476/035S7064276</t>
  </si>
  <si>
    <t>530V477/004KBP86FE006</t>
  </si>
  <si>
    <t>S38143SU2P</t>
  </si>
  <si>
    <t>521T106/025S706E065</t>
  </si>
  <si>
    <t>598B475/035FTP200XE200</t>
  </si>
  <si>
    <t>598B475/035FTP200YE200</t>
  </si>
  <si>
    <t>520D227/006KBP74E015</t>
  </si>
  <si>
    <t>520D227/006KBP76E009</t>
  </si>
  <si>
    <t>520D227/006KBP76E015</t>
  </si>
  <si>
    <t>520D227/006KBP74XE009</t>
  </si>
  <si>
    <t>520D227/004KBP76PGLR</t>
  </si>
  <si>
    <t>520V337/003KBP76PGLR</t>
  </si>
  <si>
    <t>520V337/003KBP76E009</t>
  </si>
  <si>
    <t>530V227/006S805E008</t>
  </si>
  <si>
    <t>520X477/006KBP86E035</t>
  </si>
  <si>
    <t>520X687/004KBP86E035</t>
  </si>
  <si>
    <t>521V156/050KBP23E050</t>
  </si>
  <si>
    <t>X20113V6BP5</t>
  </si>
  <si>
    <t>521V156/050KBP23E075</t>
  </si>
  <si>
    <t>X20113V3BP5</t>
  </si>
  <si>
    <t>523B337/006</t>
  </si>
  <si>
    <t>523B337/006STA200KAE040</t>
  </si>
  <si>
    <t>523B337/006STA156KAE040</t>
  </si>
  <si>
    <t>525B336/016KBP76E070</t>
  </si>
  <si>
    <t>525B476/006KBP76E080</t>
  </si>
  <si>
    <t>520X687/004KBP76PGLR</t>
  </si>
  <si>
    <t>530V227/006KBP74EE010</t>
  </si>
  <si>
    <t>520V157/010KBP76E018</t>
  </si>
  <si>
    <t>598V116/075FTP150E120</t>
  </si>
  <si>
    <t>598B686/006KBP744775</t>
  </si>
  <si>
    <t>530V227/004KBP76EE004</t>
  </si>
  <si>
    <t>530V227/004KBP76EE005</t>
  </si>
  <si>
    <t>530V477/2R5KBP86EE005</t>
  </si>
  <si>
    <t>S58132SJ</t>
  </si>
  <si>
    <t>520D687/003KBP86E010</t>
  </si>
  <si>
    <t>520Y687/004KBP76PGLR</t>
  </si>
  <si>
    <t>520Y687/004KBP76E010</t>
  </si>
  <si>
    <t>520X687/004KBP76E010</t>
  </si>
  <si>
    <t>598B227/2R5STA156KFE025</t>
  </si>
  <si>
    <t>S67112ISJCKP</t>
  </si>
  <si>
    <t>520V157/006KBP52E012</t>
  </si>
  <si>
    <t>530V157/006KBP76E006</t>
  </si>
  <si>
    <t>Carouselwash</t>
  </si>
  <si>
    <t>2616EI57</t>
  </si>
  <si>
    <t xml:space="preserve">	33,501</t>
  </si>
  <si>
    <t>A520V337M003ASE007 转到A598V337M2R5AS9997</t>
  </si>
  <si>
    <t>3619144068</t>
  </si>
  <si>
    <t>1/3,pull in</t>
  </si>
  <si>
    <t>3619303555</t>
  </si>
  <si>
    <t>3619170659</t>
  </si>
  <si>
    <t>3619206687</t>
  </si>
  <si>
    <t>3619174730</t>
  </si>
  <si>
    <t>3619175736</t>
  </si>
  <si>
    <t>3619207786</t>
  </si>
  <si>
    <t>3619204869</t>
  </si>
  <si>
    <t>3619222075</t>
  </si>
  <si>
    <t>3619172915-QTY:12820</t>
  </si>
  <si>
    <t>3619172914</t>
  </si>
  <si>
    <t>3619216955-QTY:22363</t>
  </si>
  <si>
    <t>3619216954</t>
  </si>
  <si>
    <t>3619201558-QTY:24821</t>
  </si>
  <si>
    <t>3619201557</t>
  </si>
  <si>
    <t>3619219259,3619219260-QTY:3884</t>
  </si>
  <si>
    <t>3619219258</t>
  </si>
  <si>
    <t>3619215452-QTY:12753</t>
  </si>
  <si>
    <t>3619215451</t>
  </si>
  <si>
    <t>PN1:T520B157M006ATE0187652-StartDate:2026-06-19-QTY:10_x000D_
,PN:T520B157M006ATE025-StartDate:2026-06-15-QTY:925-OrderNo:3619175170_x000D_
,PN:T520B157M006ATE025-StartDate:2026-06-15-QTY:10453-OrderNo:3619175171_x000D_
,PN:T520B157M006ATE025-StartDate:2026-06-16-QTY:19559-OrderNo:3619175172,3619175737-QTY:19773</t>
  </si>
  <si>
    <t>3619211629</t>
  </si>
  <si>
    <t>3619222970-QTY:14167,pass due</t>
  </si>
  <si>
    <t>3619222969</t>
  </si>
  <si>
    <t>3619211998,3619211999-QTY:2348</t>
  </si>
  <si>
    <t>3619211997</t>
  </si>
  <si>
    <t>3619203716,3619203717-QTY:15834</t>
  </si>
  <si>
    <t>3619203715</t>
  </si>
  <si>
    <t>3619301428</t>
  </si>
  <si>
    <t>3619216937-QTY:20390</t>
  </si>
  <si>
    <t>3619216936</t>
  </si>
  <si>
    <t>3619201554,3619201555-QTY:3408</t>
  </si>
  <si>
    <t>3619201553</t>
  </si>
  <si>
    <t>3619199251-QTY:3730</t>
  </si>
  <si>
    <t>3619199250</t>
  </si>
  <si>
    <t>3619201559-QTY:24434</t>
  </si>
  <si>
    <t>3619201558</t>
  </si>
  <si>
    <t>3619216949-QTY:6084</t>
  </si>
  <si>
    <t>3619216948</t>
  </si>
  <si>
    <t>3619203715-QTY:17142</t>
  </si>
  <si>
    <t>3619203714</t>
  </si>
  <si>
    <t>3619222961-QTY:10751,pass due</t>
  </si>
  <si>
    <t>3619222960</t>
  </si>
  <si>
    <t>3619232409-QTY:5951</t>
  </si>
  <si>
    <t>3619232408</t>
  </si>
  <si>
    <t>3619239679-QTY:20816</t>
  </si>
  <si>
    <t>3619239678</t>
  </si>
  <si>
    <t>3619207797</t>
  </si>
  <si>
    <t>3619222968-QTY:13367,pass due</t>
  </si>
  <si>
    <t>3619222967</t>
  </si>
  <si>
    <t>3619213747,3619213748_x000D_
,PN1:T521T336M016ATE0507652-StartDate:2026-05-26-QTY:20810_x000D_
,PN:T521T336M016ATE0508152-StartDate:2026-05-28-QTY:15267-OrderNo:3619245193,3619213749-QTY:9921,pass due</t>
  </si>
  <si>
    <t>3619213746</t>
  </si>
  <si>
    <t>3619216938,3619216939-QTY:13012</t>
  </si>
  <si>
    <t>3619216937</t>
  </si>
  <si>
    <t>3619175444,3619175445-QTY:5460</t>
  </si>
  <si>
    <t>3619175443</t>
  </si>
  <si>
    <t>3619216951,3619216952-QTY:243</t>
  </si>
  <si>
    <t>3619216950</t>
  </si>
  <si>
    <t>3619222965-QTY:12223,pass due</t>
  </si>
  <si>
    <t>3619222964</t>
  </si>
  <si>
    <t>3619222966-QTY:12567,pass due</t>
  </si>
  <si>
    <t>3619222965</t>
  </si>
  <si>
    <t>3619222969-QTY:13767,pass due</t>
  </si>
  <si>
    <t>3619222968</t>
  </si>
  <si>
    <t>3619207244,3619207245-QTY:11560</t>
  </si>
  <si>
    <t>3619207243</t>
  </si>
  <si>
    <t>3619219261-QTY:4384</t>
  </si>
  <si>
    <t>3619219260</t>
  </si>
  <si>
    <t>3619239680-QTY:20816</t>
  </si>
  <si>
    <t>3619239679</t>
  </si>
  <si>
    <t>3619211630</t>
  </si>
  <si>
    <t>3619232413-QTY:5863,pass due</t>
  </si>
  <si>
    <t>3619232412</t>
  </si>
  <si>
    <t>3619302765_x000D_
,PN1:T598D337M006AT4143-StartDate:2026-06-02-QTY:12114_x000D_
,PN:T598D337M006AT41437280-StartDate:2026-06-05-QTY:5054-OrderNo:3619244296</t>
  </si>
  <si>
    <t>3619302764</t>
  </si>
  <si>
    <t>PN1:T598D477M2R5ATE0067280-StartDate:2026-05-29-QTY:36799_x000D_
,PN:T598D477M2R5AT4186-StartDate:2026-05-30-QTY:5501-OrderNo:3619301428</t>
  </si>
  <si>
    <t>3619206689</t>
  </si>
  <si>
    <t>3619207795</t>
  </si>
  <si>
    <t>3619201556-QTY:3005</t>
  </si>
  <si>
    <t>3619201555</t>
  </si>
  <si>
    <t>3619239676-QTY:20947</t>
  </si>
  <si>
    <t>3619239675</t>
  </si>
  <si>
    <t>3619172916-QTY:11474</t>
  </si>
  <si>
    <t>3619172915</t>
  </si>
  <si>
    <t>3619172918-QTY:11226</t>
  </si>
  <si>
    <t>3619172917</t>
  </si>
  <si>
    <t>3619216945-QTY:27727</t>
  </si>
  <si>
    <t>3619216944</t>
  </si>
  <si>
    <t>3619172920-QTY:11226</t>
  </si>
  <si>
    <t>3619172919</t>
  </si>
  <si>
    <t>3619207790</t>
  </si>
  <si>
    <t>3619219258-QTY:41293,pass due</t>
  </si>
  <si>
    <t>3619219257</t>
  </si>
  <si>
    <t>3619207791</t>
  </si>
  <si>
    <t>3619175443-QTY:41381</t>
  </si>
  <si>
    <t>3619175442</t>
  </si>
  <si>
    <t>3619239674-QTY:21124</t>
  </si>
  <si>
    <t>3619239673</t>
  </si>
  <si>
    <t>3619239677-QTY:20830</t>
  </si>
  <si>
    <t>3619239676</t>
  </si>
  <si>
    <t>3619206688</t>
  </si>
  <si>
    <t>3619222963-QTY:11454,pass due</t>
  </si>
  <si>
    <t>3619222962</t>
  </si>
  <si>
    <t>3619216956-QTY:22935</t>
  </si>
  <si>
    <t>3619216955</t>
  </si>
  <si>
    <t>3619301429-QTY:16901</t>
  </si>
  <si>
    <t>3619222959-QTY:9960,pass due</t>
  </si>
  <si>
    <t>3619222958</t>
  </si>
  <si>
    <t>3619239673-QTY:21124</t>
  </si>
  <si>
    <t>3619239672</t>
  </si>
  <si>
    <t>3619299791</t>
  </si>
  <si>
    <t>3619212074-QTY:2367</t>
  </si>
  <si>
    <t>3619212073</t>
  </si>
  <si>
    <t>3619172912,3619172913,3619172914-QTY:13593</t>
  </si>
  <si>
    <t>3619172911</t>
  </si>
  <si>
    <t>3619239681-QTY:20810</t>
  </si>
  <si>
    <t>3619239680</t>
  </si>
  <si>
    <t>3619215450,3619215451-QTY:659</t>
  </si>
  <si>
    <t>3619215449</t>
  </si>
  <si>
    <t>3619239675-QTY:20950</t>
  </si>
  <si>
    <t>3619239674</t>
  </si>
  <si>
    <t>3619175446-QTY:5252</t>
  </si>
  <si>
    <t>3619175445</t>
  </si>
  <si>
    <t>3619207800</t>
  </si>
  <si>
    <t>PN1:T598D477M2R5AT4186-StartDate:2026-05-30-QTY:26513_x000D_
,PN:T598D477M2R5ATE006-StartDate:2026-05-31-QTY:15668-OrderNo:3619299791</t>
  </si>
  <si>
    <t>3619301429</t>
  </si>
  <si>
    <t>3619222960-QTY:10351,pass due</t>
  </si>
  <si>
    <t>3619222959</t>
  </si>
  <si>
    <t>3619222958-QTY:9560,pass due</t>
  </si>
  <si>
    <t>3619222957</t>
  </si>
  <si>
    <t>3619232412-QTY:5912,pass due</t>
  </si>
  <si>
    <t>3619232411</t>
  </si>
  <si>
    <t>3619244296</t>
  </si>
  <si>
    <t>3619213251,3619213252-QTY:36189,pass due</t>
  </si>
  <si>
    <t>3619213250</t>
  </si>
  <si>
    <t>3619216950-QTY:6668</t>
  </si>
  <si>
    <t>3619216949</t>
  </si>
  <si>
    <t>3619216940-QTY:19786</t>
  </si>
  <si>
    <t>3619216939</t>
  </si>
  <si>
    <t>3619207801</t>
  </si>
  <si>
    <t>3619207789</t>
  </si>
  <si>
    <t>3619211631</t>
  </si>
  <si>
    <t>3619232414-QTY:5863,pass due</t>
  </si>
  <si>
    <t>3619232413</t>
  </si>
  <si>
    <t>3619206688-QTY:38875</t>
  </si>
  <si>
    <t>3619220077</t>
  </si>
  <si>
    <t>3619212001,3619212002,3619212003-QTY:14419</t>
  </si>
  <si>
    <t>3619212000</t>
  </si>
  <si>
    <t>3619218696_x000D_
,PN1:T521V336M025ATE060-StartDate:2026-05-29-QTY:10548_x000D_
,PN:T521V336M025ATE0607133-StartDate:2026-06-03-QTY:17652-OrderNo:3619174216</t>
  </si>
  <si>
    <t>3619218695</t>
  </si>
  <si>
    <t>PN1:T520Y477M006ATE010-StartDate:2026-05-30-QTY:12449_x000D_
,PN:T520Y477M006ATE0107280-StartDate:2026-05-31-QTY:2310-OrderNo:3619201461,3619201557-QTY:25181</t>
  </si>
  <si>
    <t>3619201556</t>
  </si>
  <si>
    <t>3619115063,3619115064-QTY:1503</t>
  </si>
  <si>
    <t>3619115062</t>
  </si>
  <si>
    <t>3619201560-QTY:24074</t>
  </si>
  <si>
    <t>3619201559</t>
  </si>
  <si>
    <t>PN1:T521D107M025ATE060-StartDate:2026-06-15-QTY:22662_x000D_
,PN:T521D107M025ATE050-StartDate:2026-06-20-QTY:6222-OrderNo:3619211997</t>
  </si>
  <si>
    <t>3619212075</t>
  </si>
  <si>
    <t>3619207798</t>
  </si>
  <si>
    <t>3619203712-QTY:23126</t>
  </si>
  <si>
    <t>3619203711</t>
  </si>
  <si>
    <t>3619200381,3619200382-QTY:2383</t>
  </si>
  <si>
    <t>3619200380</t>
  </si>
  <si>
    <t>PN1:T523H107M035APE0707729-StartDate:2026-06-10-QTY:1662_x000D_
,PN:T523H107M035APE070-StartDate:2026-06-12-QTY:6823-OrderNo:3619222075</t>
  </si>
  <si>
    <t>3619207787</t>
  </si>
  <si>
    <t>3619216943,3619216944-QTY:27242</t>
  </si>
  <si>
    <t>3619216942</t>
  </si>
  <si>
    <t>3619189453_x000D_
,PN1:T520D477M004ATE010-StartDate:2026-06-21-QTY:22115_x000D_
,PN:T520D477M004ATE012-StartDate:2026-06-22-QTY:4841-OrderNo:3619189756</t>
  </si>
  <si>
    <t>3619189452</t>
  </si>
  <si>
    <t>3619219257-QTY:40793,pass due</t>
  </si>
  <si>
    <t>3619219256</t>
  </si>
  <si>
    <t>3619207796</t>
  </si>
  <si>
    <t>3619175449-QTY:5044</t>
  </si>
  <si>
    <t>3619175448</t>
  </si>
  <si>
    <t>3619216942-QTY:20882</t>
  </si>
  <si>
    <t>3619216941</t>
  </si>
  <si>
    <t>3619175738,3619175739,3619175740-QTY:14727</t>
  </si>
  <si>
    <t>3619175737</t>
  </si>
  <si>
    <t>3619222962-QTY:11151,pass due</t>
  </si>
  <si>
    <t>3619222961</t>
  </si>
  <si>
    <t>3619204870</t>
  </si>
  <si>
    <t>3619228990</t>
  </si>
  <si>
    <t>3619302764-QTY:856</t>
  </si>
  <si>
    <t>3619302763</t>
  </si>
  <si>
    <t>3619207802</t>
  </si>
  <si>
    <t>3619206689-QTY:38875</t>
  </si>
  <si>
    <t>3619213746-QTY:29950,pass due</t>
  </si>
  <si>
    <t>3619213745</t>
  </si>
  <si>
    <t>3619199249-QTY:4347</t>
  </si>
  <si>
    <t>3619199248</t>
  </si>
  <si>
    <t>3619207246,3619207247-QTY:12400</t>
  </si>
  <si>
    <t>3619207245</t>
  </si>
  <si>
    <t>3619207793</t>
  </si>
  <si>
    <t>3619212075-QTY:3140</t>
  </si>
  <si>
    <t>3619212074</t>
  </si>
  <si>
    <t>3619216953_x000D_
,PN1:T521V107M016ATE050-StartDate:2026-06-22-QTY:1897_x000D_
,PN:T521V107M016ATE040-StartDate:2026-06-23-QTY:7645-OrderNo:3619217544,3619216954-QTY:21763</t>
  </si>
  <si>
    <t>3619216952</t>
  </si>
  <si>
    <t>3619216946,3619216947_x000D_
,PN1:T521V107M016ATE050-StartDate:2026-06-12-QTY:5273_x000D_
,PN:T521V107M016ATE040-StartDate:2026-06-16-QTY:140-OrderNo:3619217543,3619216948-QTY:3251</t>
  </si>
  <si>
    <t>3619216945</t>
  </si>
  <si>
    <t>3619212000-QTY:14868</t>
  </si>
  <si>
    <t>3619211999</t>
  </si>
  <si>
    <t>3619207788</t>
  </si>
  <si>
    <t>3619216941-QTY:20282</t>
  </si>
  <si>
    <t>3619216940</t>
  </si>
  <si>
    <t>3619239678-QTY:20816</t>
  </si>
  <si>
    <t>3619239677</t>
  </si>
  <si>
    <t>3619175448-QTY:5130</t>
  </si>
  <si>
    <t>3619175447</t>
  </si>
  <si>
    <t>3619175447-QTY:5190</t>
  </si>
  <si>
    <t>3619175446</t>
  </si>
  <si>
    <t>3619203713,3619203714-QTY:2036</t>
  </si>
  <si>
    <t>3619203712</t>
  </si>
  <si>
    <t>3619199250-QTY:4047</t>
  </si>
  <si>
    <t>3619199249</t>
  </si>
  <si>
    <t>3619222967-QTY:12967,pass due</t>
  </si>
  <si>
    <t>3619222966</t>
  </si>
  <si>
    <t>3619207792</t>
  </si>
  <si>
    <t>3619115060,3619115061,3619115062-QTY:21560</t>
  </si>
  <si>
    <t>3619115059</t>
  </si>
  <si>
    <t>3619222964-QTY:11827,pass due</t>
  </si>
  <si>
    <t>3619222963</t>
  </si>
  <si>
    <t>3619294386-QTY:8011</t>
  </si>
  <si>
    <t>3619294385</t>
  </si>
  <si>
    <t>3619207807</t>
  </si>
  <si>
    <t>3619189757-QTY:14841</t>
  </si>
  <si>
    <t>3619189756</t>
  </si>
  <si>
    <t>3619302768-QTY:1560</t>
  </si>
  <si>
    <t>3619302767</t>
  </si>
  <si>
    <t>3619207819</t>
  </si>
  <si>
    <t>3619239683-QTY:20810</t>
  </si>
  <si>
    <t>3619239682</t>
  </si>
  <si>
    <t>PN1:T521V336M025ATE0607133-StartDate:2026-06-03-QTY:26674_x000D_
,PN:T521V336M025ATE060-StartDate:2026-06-03-QTY:5277-OrderNo:3619218697_x000D_
,PN:T521V336M025ATE060-StartDate:2026-06-05-QTY:13443-OrderNo:3619218698</t>
  </si>
  <si>
    <t>3619174216</t>
  </si>
  <si>
    <t>3619222982-QTY:18820,pass due</t>
  </si>
  <si>
    <t>3619222981</t>
  </si>
  <si>
    <t>3619201561-QTY:23714</t>
  </si>
  <si>
    <t>3619201560</t>
  </si>
  <si>
    <t>1/3,3619246138,3619246139</t>
  </si>
  <si>
    <t>3619246137</t>
  </si>
  <si>
    <t>3619170660</t>
  </si>
  <si>
    <t>3619211633</t>
  </si>
  <si>
    <t>3619222978-QTY:17285,pass due</t>
  </si>
  <si>
    <t>3619222977</t>
  </si>
  <si>
    <t>3619199253-QTY:2911</t>
  </si>
  <si>
    <t>3619199252</t>
  </si>
  <si>
    <t>3619207812</t>
  </si>
  <si>
    <t>3619201563-QTY:22784</t>
  </si>
  <si>
    <t>3619201562</t>
  </si>
  <si>
    <t>3619234945-QTY:42085</t>
  </si>
  <si>
    <t>3619234944</t>
  </si>
  <si>
    <t>3619212006,3619212007-QTY:5410</t>
  </si>
  <si>
    <t>3619212005</t>
  </si>
  <si>
    <t>3619239682-QTY:20810</t>
  </si>
  <si>
    <t>3619239681</t>
  </si>
  <si>
    <t>PN1:T598D337M006AT41437280-StartDate:2026-06-05-QTY:1836_x000D_
,PN:T598D337M006AT4143-StartDate:2026-06-05-QTY:3936-OrderNo:3619302766_x000D_
,PN:T598D337M006AT4143-StartDate:2026-06-06-QTY:14542-OrderNo:3619302767</t>
  </si>
  <si>
    <t>3619201564-QTY:22424</t>
  </si>
  <si>
    <t>3619201563</t>
  </si>
  <si>
    <t>3619175741-QTY:14686</t>
  </si>
  <si>
    <t>3619175740</t>
  </si>
  <si>
    <t>3619222973-QTY:15321,pass due</t>
  </si>
  <si>
    <t>3619222972</t>
  </si>
  <si>
    <t>3619299792-QTY:15654</t>
  </si>
  <si>
    <t>3619299794,3619299795,3619299796-QTY:13146</t>
  </si>
  <si>
    <t>3619299793</t>
  </si>
  <si>
    <t>3619222980-QTY:18020,pass due</t>
  </si>
  <si>
    <t>3619222979</t>
  </si>
  <si>
    <t>3619212079,3619212080-QTY:763</t>
  </si>
  <si>
    <t>3619212078</t>
  </si>
  <si>
    <t>3619222972-QTY:14933,pass due</t>
  </si>
  <si>
    <t>3619222971</t>
  </si>
  <si>
    <t>3619204872</t>
  </si>
  <si>
    <t>3619288490-QTY:14820</t>
  </si>
  <si>
    <t>3619288489</t>
  </si>
  <si>
    <t>PN1:T523H107M035APE070-StartDate:2026-06-12-QTY:5809_x000D_
,PN:T523H107M035APE0707729-StartDate:2026-06-17-QTY:2630-OrderNo:3619170660</t>
  </si>
  <si>
    <t>3619177461-QTY:480</t>
  </si>
  <si>
    <t>3619177460</t>
  </si>
  <si>
    <t>3619302769-QTY:9067</t>
  </si>
  <si>
    <t>3619302768</t>
  </si>
  <si>
    <t>3619201565-QTY:22064</t>
  </si>
  <si>
    <t>3619201564</t>
  </si>
  <si>
    <t>3619222977-QTY:16921,pass due</t>
  </si>
  <si>
    <t>3619222976</t>
  </si>
  <si>
    <t>3619213752,3619213753-QTY:5592</t>
  </si>
  <si>
    <t>3619213751</t>
  </si>
  <si>
    <t>3619207811</t>
  </si>
  <si>
    <t>3619172922-QTY:10714</t>
  </si>
  <si>
    <t>3619172921</t>
  </si>
  <si>
    <t>3619204871</t>
  </si>
  <si>
    <t>3619234949-QTY:41510</t>
  </si>
  <si>
    <t>3619234948</t>
  </si>
  <si>
    <t>3619299793-QTY:15399</t>
  </si>
  <si>
    <t>3619299792</t>
  </si>
  <si>
    <t>3619203720-QTY:33229</t>
  </si>
  <si>
    <t>3619203719</t>
  </si>
  <si>
    <t>3619232415-QTY:5863,pass due</t>
  </si>
  <si>
    <t>3619232414</t>
  </si>
  <si>
    <t>3619222981-QTY:18420,pass due</t>
  </si>
  <si>
    <t>3619222980</t>
  </si>
  <si>
    <t>3619299796</t>
  </si>
  <si>
    <t>3619212077-QTY:21143</t>
  </si>
  <si>
    <t>3619212076</t>
  </si>
  <si>
    <t>3619199254-QTY:2583</t>
  </si>
  <si>
    <t>3619199253</t>
  </si>
  <si>
    <t>3619207804</t>
  </si>
  <si>
    <t>3619207251,3619207252-QTY:7433</t>
  </si>
  <si>
    <t>3619207250</t>
  </si>
  <si>
    <t>3619207248,3619207249,3619207250-QTY:9901</t>
  </si>
  <si>
    <t>3619207247</t>
  </si>
  <si>
    <t>3619211632</t>
  </si>
  <si>
    <t>3619242621,3619242622-QTY:7344</t>
  </si>
  <si>
    <t>3619242617</t>
  </si>
  <si>
    <t>3619219263-QTY:5351</t>
  </si>
  <si>
    <t>3619219262</t>
  </si>
  <si>
    <t>3619207815</t>
  </si>
  <si>
    <t>3619207803</t>
  </si>
  <si>
    <t>3619207808</t>
  </si>
  <si>
    <t>3619239685-QTY:20746</t>
  </si>
  <si>
    <t>3619239684</t>
  </si>
  <si>
    <t>3619213750-QTY:13143</t>
  </si>
  <si>
    <t>3619213749</t>
  </si>
  <si>
    <t>3619207817</t>
  </si>
  <si>
    <t>3619288489-QTY:14820</t>
  </si>
  <si>
    <t>3619288488</t>
  </si>
  <si>
    <t>3619199252-QTY:3381</t>
  </si>
  <si>
    <t>3619199251</t>
  </si>
  <si>
    <t>3619185983,3619185984,3619185985,3619185986,3619185987</t>
  </si>
  <si>
    <t>3619185982</t>
  </si>
  <si>
    <t>3619213751-QTY:15920</t>
  </si>
  <si>
    <t>3619213750</t>
  </si>
  <si>
    <t>3619207810</t>
  </si>
  <si>
    <t>3619219264-QTY:34963</t>
  </si>
  <si>
    <t>3619219263</t>
  </si>
  <si>
    <t>3619288491,3619288492,3619288493-QTY:3326</t>
  </si>
  <si>
    <t>3619288490</t>
  </si>
  <si>
    <t>3619222983-QTY:19217,pass due</t>
  </si>
  <si>
    <t>3619222982</t>
  </si>
  <si>
    <t>3619239686-QTY:20746</t>
  </si>
  <si>
    <t>3619239685</t>
  </si>
  <si>
    <t>3619207818</t>
  </si>
  <si>
    <t>3619172923-QTY:9966</t>
  </si>
  <si>
    <t>3619172922</t>
  </si>
  <si>
    <t>PN1:T521D107M025ATE050-StartDate:2026-06-22-QTY:8620_x000D_
,PN:T521D107M025ATE060-StartDate:2026-06-22-QTY:20280-OrderNo:3619212076</t>
  </si>
  <si>
    <t>3619212007</t>
  </si>
  <si>
    <t>3619239687-QTY:20561</t>
  </si>
  <si>
    <t>3619239686</t>
  </si>
  <si>
    <t>3619219262-QTY:4884</t>
  </si>
  <si>
    <t>3619219261</t>
  </si>
  <si>
    <t>3619301983</t>
  </si>
  <si>
    <t>3619222975-QTY:16121,pass due</t>
  </si>
  <si>
    <t>3619222974</t>
  </si>
  <si>
    <t>3619212078-QTY:21929</t>
  </si>
  <si>
    <t>3619212077</t>
  </si>
  <si>
    <t>3619203718,3619203719-QTY:18012</t>
  </si>
  <si>
    <t>3619203717</t>
  </si>
  <si>
    <t>3619177462-QTY:602</t>
  </si>
  <si>
    <t>3619177461</t>
  </si>
  <si>
    <t>PN1:T520B227M006ATE035-StartDate:2026-06-05-QTY:40010_x000D_
,PN:T520B227M006ATE070-StartDate:2026-06-08-QTY:10990-OrderNo:3619176196</t>
  </si>
  <si>
    <t>3619177462</t>
  </si>
  <si>
    <t>3619212004,3619212005-QTY:10442</t>
  </si>
  <si>
    <t>3619212003</t>
  </si>
  <si>
    <t>3619239684-QTY:20793</t>
  </si>
  <si>
    <t>3619239683</t>
  </si>
  <si>
    <t>3619177460-QTY:240</t>
  </si>
  <si>
    <t>3619177459</t>
  </si>
  <si>
    <t>3619207814</t>
  </si>
  <si>
    <t>3619207805</t>
  </si>
  <si>
    <t>3619201562-QTY:23354</t>
  </si>
  <si>
    <t>3619201561</t>
  </si>
  <si>
    <t>3619207809</t>
  </si>
  <si>
    <t>3619207816</t>
  </si>
  <si>
    <t>3619207813</t>
  </si>
  <si>
    <t>3619204873</t>
  </si>
  <si>
    <t>3619242623,3619242624-QTY:7253</t>
  </si>
  <si>
    <t>3619242622</t>
  </si>
  <si>
    <t>3619288488-QTY:14941</t>
  </si>
  <si>
    <t>3619288487</t>
  </si>
  <si>
    <t>3619207806</t>
  </si>
  <si>
    <t>3619203700,3619203701-QTY:6096</t>
  </si>
  <si>
    <t>3619203699</t>
  </si>
  <si>
    <t>3619234948-QTY:41728</t>
  </si>
  <si>
    <t>3619234947</t>
  </si>
  <si>
    <t>PN1:T598D477M2R5ATE006-StartDate:2026-06-03-QTY:7094_x000D_
,PN:T598D477M2R5ATE0067280-StartDate:2026-06-04-QTY:35036-OrderNo:3619206690</t>
  </si>
  <si>
    <t>3619222974-QTY:15721,pass due</t>
  </si>
  <si>
    <t>3619222973</t>
  </si>
  <si>
    <t>3619222976-QTY:16521,pass due</t>
  </si>
  <si>
    <t>3619222975</t>
  </si>
  <si>
    <t>3619222979-QTY:17685,pass due</t>
  </si>
  <si>
    <t>3619222978</t>
  </si>
  <si>
    <t>3619222971-QTY:14533,pass due</t>
  </si>
  <si>
    <t>3619222970</t>
  </si>
  <si>
    <t>3619206690</t>
  </si>
  <si>
    <t>3619239688,3619239689,3619239690-QTY:2117</t>
  </si>
  <si>
    <t>3619239687</t>
  </si>
  <si>
    <t>3619201566-QTY:21704</t>
  </si>
  <si>
    <t>3619201565</t>
  </si>
  <si>
    <t>3619193401</t>
  </si>
  <si>
    <t>3619201569-QTY:20588</t>
  </si>
  <si>
    <t>3619201568</t>
  </si>
  <si>
    <t>3619201567-QTY:21344</t>
  </si>
  <si>
    <t>3619201566</t>
  </si>
  <si>
    <t>3619204876-QTY:15932,pass due</t>
  </si>
  <si>
    <t>3619204875</t>
  </si>
  <si>
    <t>3619203723-QTY:27459</t>
  </si>
  <si>
    <t>3619203722</t>
  </si>
  <si>
    <t>3619203738,3619203739-QTY:12386</t>
  </si>
  <si>
    <t>3619203737</t>
  </si>
  <si>
    <t>3619194176,3619194177-QTY:12734</t>
  </si>
  <si>
    <t>3619194175</t>
  </si>
  <si>
    <t>3619211645-QTY:11228</t>
  </si>
  <si>
    <t>3619211644</t>
  </si>
  <si>
    <t>3619199255-QTY:26087</t>
  </si>
  <si>
    <t>3619199254</t>
  </si>
  <si>
    <t>3619207823</t>
  </si>
  <si>
    <t>3619206693-QTY:34712</t>
  </si>
  <si>
    <t>3619206692</t>
  </si>
  <si>
    <t>3619203737-QTY:33169</t>
  </si>
  <si>
    <t>3619203736</t>
  </si>
  <si>
    <t>3619301985-QTY:112,pass due</t>
  </si>
  <si>
    <t>3619301984</t>
  </si>
  <si>
    <t>3619205843-QTY:28106</t>
  </si>
  <si>
    <t>3619205842</t>
  </si>
  <si>
    <t>3619234950-QTY:41510</t>
  </si>
  <si>
    <t>3619234949</t>
  </si>
  <si>
    <t>3619219268-QTY:36363</t>
  </si>
  <si>
    <t>3619219267</t>
  </si>
  <si>
    <t>3619206693</t>
  </si>
  <si>
    <t>3619242064-QTY:9048</t>
  </si>
  <si>
    <t>3619242063</t>
  </si>
  <si>
    <t>3619242625-QTY:18653</t>
  </si>
  <si>
    <t>3619242624</t>
  </si>
  <si>
    <t>3619211643-QTY:9517</t>
  </si>
  <si>
    <t>3619211642</t>
  </si>
  <si>
    <t>3619207820</t>
  </si>
  <si>
    <t>3619207832</t>
  </si>
  <si>
    <t>3619207834</t>
  </si>
  <si>
    <t>3619204875-QTY:16031,pass due</t>
  </si>
  <si>
    <t>3619204874</t>
  </si>
  <si>
    <t>3619222988-QTY:21084,pass due</t>
  </si>
  <si>
    <t>3619222987</t>
  </si>
  <si>
    <t>3619211635-QTY:2568,pass due</t>
  </si>
  <si>
    <t>3619211634</t>
  </si>
  <si>
    <t>3619235151,3619235152-QTY:25326</t>
  </si>
  <si>
    <t>3619235150</t>
  </si>
  <si>
    <t>3619203729-QTY:16056</t>
  </si>
  <si>
    <t>3619203728</t>
  </si>
  <si>
    <t>3619225475-QTY:431,pass due</t>
  </si>
  <si>
    <t>3619225474</t>
  </si>
  <si>
    <t>3619206691-QTY:35036</t>
  </si>
  <si>
    <t>3619211639-QTY:6072</t>
  </si>
  <si>
    <t>3619211638</t>
  </si>
  <si>
    <t>3619236019,3619236020</t>
  </si>
  <si>
    <t>3619236018</t>
  </si>
  <si>
    <t>3619211641-QTY:7872</t>
  </si>
  <si>
    <t>3619211640</t>
  </si>
  <si>
    <t>3619203740-QTY:27316</t>
  </si>
  <si>
    <t>3619203739</t>
  </si>
  <si>
    <t>3619301987,3619301988,3619301989-QTY:1929,pass due</t>
  </si>
  <si>
    <t>3619301986</t>
  </si>
  <si>
    <t>3619206692-QTY:35036</t>
  </si>
  <si>
    <t>3619206691</t>
  </si>
  <si>
    <t>3619225473,3619225474-QTY:31,pass due</t>
  </si>
  <si>
    <t>3619225472</t>
  </si>
  <si>
    <t>3619301986-QTY:220,pass due</t>
  </si>
  <si>
    <t>3619301985</t>
  </si>
  <si>
    <t>3619222992-QTY:22621,pass due</t>
  </si>
  <si>
    <t>3619222991</t>
  </si>
  <si>
    <t>3619211638-QTY:5239</t>
  </si>
  <si>
    <t>3619211637</t>
  </si>
  <si>
    <t>3619219266-QTY:35886</t>
  </si>
  <si>
    <t>3619219265</t>
  </si>
  <si>
    <t>3619207822</t>
  </si>
  <si>
    <t>3619203731,3619203732-QTY:10400</t>
  </si>
  <si>
    <t>3619203730</t>
  </si>
  <si>
    <t>3619242626,3619242627-QTY:7853</t>
  </si>
  <si>
    <t>3619242625</t>
  </si>
  <si>
    <t>3619207821</t>
  </si>
  <si>
    <t>3619211636-QTY:3468</t>
  </si>
  <si>
    <t>3619211635</t>
  </si>
  <si>
    <t>3619219269-QTY:36863</t>
  </si>
  <si>
    <t>3619219268</t>
  </si>
  <si>
    <t>3619301992-QTY:11967</t>
  </si>
  <si>
    <t>3619301991</t>
  </si>
  <si>
    <t>3619222993,3619222994-QTY:13,pass due</t>
  </si>
  <si>
    <t>3619222992</t>
  </si>
  <si>
    <t>3619207833</t>
  </si>
  <si>
    <t>3619201570-QTY:20228</t>
  </si>
  <si>
    <t>3619201569</t>
  </si>
  <si>
    <t>3619207836</t>
  </si>
  <si>
    <t>3619203743-QTY:21647</t>
  </si>
  <si>
    <t>3619203742</t>
  </si>
  <si>
    <t>3619234951,3619234952-QTY:14393</t>
  </si>
  <si>
    <t>3619234950</t>
  </si>
  <si>
    <t>3619203721,3619203722-QTY:12446</t>
  </si>
  <si>
    <t>3619203720</t>
  </si>
  <si>
    <t>3619301991-QTY:11735</t>
  </si>
  <si>
    <t>3619301990</t>
  </si>
  <si>
    <t>3619301990-QTY:2748,pass due</t>
  </si>
  <si>
    <t>3619301989</t>
  </si>
  <si>
    <t>3619213253-QTY:36173</t>
  </si>
  <si>
    <t>3619213252</t>
  </si>
  <si>
    <t>3619211644-QTY:10417</t>
  </si>
  <si>
    <t>3619211643</t>
  </si>
  <si>
    <t>3619203733-QTY:24579</t>
  </si>
  <si>
    <t>3619203732</t>
  </si>
  <si>
    <t>3619203741,3619203742-QTY:6430</t>
  </si>
  <si>
    <t>3619203740</t>
  </si>
  <si>
    <t>3619205845,3619205846-QTY:3626</t>
  </si>
  <si>
    <t>3619205844</t>
  </si>
  <si>
    <t>3619242065,3619242066,3619242067-QTY:2086</t>
  </si>
  <si>
    <t>3619242064</t>
  </si>
  <si>
    <t>3619211642-QTY:8617</t>
  </si>
  <si>
    <t>3619211641</t>
  </si>
  <si>
    <t>3619222984-QTY:19579,pass due</t>
  </si>
  <si>
    <t>3619222983</t>
  </si>
  <si>
    <t>3619207824</t>
  </si>
  <si>
    <t>3619207831</t>
  </si>
  <si>
    <t>3619239691-QTY:2117</t>
  </si>
  <si>
    <t>3619239690</t>
  </si>
  <si>
    <t>3619222990-QTY:21884,pass due</t>
  </si>
  <si>
    <t>3619222989</t>
  </si>
  <si>
    <t>3619222987-QTY:20738,pass due</t>
  </si>
  <si>
    <t>3619222986</t>
  </si>
  <si>
    <t>3619303556-QTY:525</t>
  </si>
  <si>
    <t>3619205844-QTY:36866</t>
  </si>
  <si>
    <t>3619205843</t>
  </si>
  <si>
    <t>3619201572-QTY:19508</t>
  </si>
  <si>
    <t>3619201571</t>
  </si>
  <si>
    <t>3619243593,3619243594-QTY:7019</t>
  </si>
  <si>
    <t>3619243592</t>
  </si>
  <si>
    <t>3619207835</t>
  </si>
  <si>
    <t>3619204879-QTY:15527,pass due</t>
  </si>
  <si>
    <t>3619204878</t>
  </si>
  <si>
    <t>3619221520-QTY:9473</t>
  </si>
  <si>
    <t>3619221519</t>
  </si>
  <si>
    <t>3619207825</t>
  </si>
  <si>
    <t>3619222991-QTY:22280,pass due</t>
  </si>
  <si>
    <t>3619222990</t>
  </si>
  <si>
    <t>3619204878-QTY:15677,pass due</t>
  </si>
  <si>
    <t>3619204877</t>
  </si>
  <si>
    <t>3619193403-QTY:49664</t>
  </si>
  <si>
    <t>3619193402</t>
  </si>
  <si>
    <t>3619207828</t>
  </si>
  <si>
    <t>3619219267-QTY:35904</t>
  </si>
  <si>
    <t>3619219266</t>
  </si>
  <si>
    <t>3619211637-QTY:4368</t>
  </si>
  <si>
    <t>3619211636</t>
  </si>
  <si>
    <t>3619206694-QTY:34616</t>
  </si>
  <si>
    <t>3619203726-QTY:21835</t>
  </si>
  <si>
    <t>3619203725</t>
  </si>
  <si>
    <t>3619203724,3619203725-QTY:6676</t>
  </si>
  <si>
    <t>3619203723</t>
  </si>
  <si>
    <t>3619201568-QTY:20962</t>
  </si>
  <si>
    <t>3619201567</t>
  </si>
  <si>
    <t>3619206694</t>
  </si>
  <si>
    <t>3619242628,3619242618-QTY:15131</t>
  </si>
  <si>
    <t>3619242627</t>
  </si>
  <si>
    <t>3619198616-QTY:6432</t>
  </si>
  <si>
    <t>3619198615</t>
  </si>
  <si>
    <t>3619222986-QTY:20340,pass due</t>
  </si>
  <si>
    <t>3619222985</t>
  </si>
  <si>
    <t>3619207827</t>
  </si>
  <si>
    <t>3619203730-QTY:31273</t>
  </si>
  <si>
    <t>3619203729</t>
  </si>
  <si>
    <t>3619203734,3619203735-QTY:3662</t>
  </si>
  <si>
    <t>3619203733</t>
  </si>
  <si>
    <t>3619204874-QTY:16248,pass due</t>
  </si>
  <si>
    <t>3619207829</t>
  </si>
  <si>
    <t>3619222995-QTY:413,pass due</t>
  </si>
  <si>
    <t>3619222994</t>
  </si>
  <si>
    <t>3619211640-QTY:6972</t>
  </si>
  <si>
    <t>3619211639</t>
  </si>
  <si>
    <t>3619222989-QTY:21484,pass due</t>
  </si>
  <si>
    <t>3619222988</t>
  </si>
  <si>
    <t>3619243592-QTY:5462</t>
  </si>
  <si>
    <t>3619243591</t>
  </si>
  <si>
    <t>3619222985-QTY:19940,pass due</t>
  </si>
  <si>
    <t>3619222984</t>
  </si>
  <si>
    <t>3619239692-QTY:2007</t>
  </si>
  <si>
    <t>3619239691</t>
  </si>
  <si>
    <t>3619207830</t>
  </si>
  <si>
    <t>3619220078-QTY:8017</t>
  </si>
  <si>
    <t>3619201571-QTY:19868</t>
  </si>
  <si>
    <t>3619201570</t>
  </si>
  <si>
    <t>3619219265-QTY:35386</t>
  </si>
  <si>
    <t>3619219264</t>
  </si>
  <si>
    <t>3619204877-QTY:15795,pass due</t>
  </si>
  <si>
    <t>3619204876</t>
  </si>
  <si>
    <t>3619203727,3619203728-QTY:850</t>
  </si>
  <si>
    <t>3619203726</t>
  </si>
  <si>
    <t>3619203736-QTY:17968</t>
  </si>
  <si>
    <t>3619203735</t>
  </si>
  <si>
    <t>3619184065</t>
  </si>
  <si>
    <t>3619184064</t>
  </si>
  <si>
    <t>3619207826</t>
  </si>
  <si>
    <t>2618Z427</t>
  </si>
  <si>
    <t>Split5000颗，将Anode转型为A521T106M025ASMHSP</t>
  </si>
  <si>
    <t>2618Z527</t>
  </si>
  <si>
    <t>2616Z757</t>
  </si>
  <si>
    <t>Split5000颗，将Anode转型为A521V107M020ASMH01</t>
  </si>
  <si>
    <t>2617Y117</t>
  </si>
  <si>
    <t>2616Y257</t>
  </si>
  <si>
    <t>将Anode转型为A521V107M020ASMH01,全部发完</t>
  </si>
  <si>
    <t>2616Z957</t>
  </si>
  <si>
    <t>Split8000颗，将Anode转型为A521V177M016ASMHSP</t>
  </si>
  <si>
    <t>2617Z517</t>
  </si>
  <si>
    <t>2617Z827</t>
  </si>
  <si>
    <t>2604Y117</t>
  </si>
  <si>
    <t>2604Y317</t>
  </si>
  <si>
    <t>2616Y457</t>
  </si>
  <si>
    <t>2616Z527</t>
  </si>
  <si>
    <t>Split 1500PCS,anode 转型至A521T106M025ASMHSP</t>
  </si>
  <si>
    <t>2610ZD57</t>
  </si>
  <si>
    <t>Split 9000pcs</t>
  </si>
  <si>
    <t>Xiling Shi</t>
  </si>
  <si>
    <t>SCA5 trial</t>
  </si>
  <si>
    <t>2615DJ70</t>
  </si>
  <si>
    <t>split 3640pcs</t>
  </si>
  <si>
    <t>2615DJ80</t>
  </si>
  <si>
    <t>2615DJ90</t>
  </si>
  <si>
    <t>2616Z157</t>
  </si>
  <si>
    <t>2544Z857</t>
  </si>
  <si>
    <t>全部发光,</t>
  </si>
  <si>
    <t>2614YD27</t>
  </si>
  <si>
    <t>Split 3500，anode转型到A591B686M006AS，racking 后3合1</t>
  </si>
  <si>
    <t>KBP76 REPLACEMENT</t>
  </si>
  <si>
    <t>2614Z527</t>
  </si>
  <si>
    <t>2614Y437</t>
  </si>
  <si>
    <t>2614Z627</t>
  </si>
  <si>
    <t>Split 3500，anode转型到A598B107M004AS，racking 后3合1</t>
  </si>
  <si>
    <t>2614Z727</t>
  </si>
  <si>
    <t>2614Z827</t>
  </si>
  <si>
    <t>2614Y127</t>
  </si>
  <si>
    <t>Split 3500，anode转型到A598B336M010AS，racking 后3合1</t>
  </si>
  <si>
    <t>2614Y227</t>
  </si>
  <si>
    <t>2614Z927</t>
  </si>
  <si>
    <t>2614Y927</t>
  </si>
  <si>
    <t>Split 3500，anode转型到A598B686M006AS，racking 后3合1</t>
  </si>
  <si>
    <t>2614YC27</t>
  </si>
  <si>
    <t>2614Y827</t>
  </si>
  <si>
    <t>2614YE27</t>
  </si>
  <si>
    <t>Split 3500，anode转型到A598D107M010AS4143，racking 后3合1</t>
  </si>
  <si>
    <t>2614YF27</t>
  </si>
  <si>
    <t>2614YG27</t>
  </si>
  <si>
    <t>2604Y617</t>
  </si>
  <si>
    <t>2604Y917</t>
  </si>
  <si>
    <t>2604YA37</t>
  </si>
  <si>
    <t>2604YE37</t>
  </si>
  <si>
    <t>2616Y557</t>
  </si>
  <si>
    <t>2616Z337</t>
  </si>
  <si>
    <t>2618Z337</t>
  </si>
  <si>
    <t>Split8500颗，将Anode转型为A521T106M025ASMHSP</t>
  </si>
  <si>
    <t>2620Y917</t>
  </si>
  <si>
    <t>2618Z437</t>
  </si>
  <si>
    <t>Split6000颗，将Anode转型为A521T106M025ASMHSP</t>
  </si>
  <si>
    <t>2618Z537</t>
  </si>
  <si>
    <t>2613ZQ37</t>
  </si>
  <si>
    <t>需要将Powder name由FTP320转型到FTP200，anode type由A521D336M050AS9997转型到A521D226M063AS9997再发料, split 2730 pcs</t>
  </si>
  <si>
    <t>2619Z747</t>
  </si>
  <si>
    <t>A523H107M035ASSZ02</t>
  </si>
  <si>
    <t>Anode转型到A523H107M035ASSZ02，全部发光</t>
  </si>
  <si>
    <t>FTW700 try run</t>
  </si>
  <si>
    <t>SUZH</t>
  </si>
  <si>
    <t>S39113</t>
  </si>
  <si>
    <t>X20113V2BP5</t>
  </si>
  <si>
    <t>S10103V2BP7</t>
  </si>
  <si>
    <t>520B227/2R5STA156KBE015</t>
  </si>
  <si>
    <t>S67112J</t>
  </si>
  <si>
    <t>520D337/006KBP86XE009</t>
  </si>
  <si>
    <t>530V227/004KBP76FE004</t>
  </si>
  <si>
    <t>X10103V2BP7</t>
  </si>
  <si>
    <t>T598D106M035ATW120</t>
  </si>
  <si>
    <t>3648753479-QTY:42136,pass due</t>
  </si>
  <si>
    <t>3648753478</t>
  </si>
  <si>
    <t>3648753478-QTY:42136,pass due</t>
  </si>
  <si>
    <t>3648753477</t>
  </si>
  <si>
    <t>3648753477-QTY:42136,pass due</t>
  </si>
  <si>
    <t>3648753476</t>
  </si>
  <si>
    <t>3648753476-QTY:42136,pass due</t>
  </si>
  <si>
    <t>3648753475</t>
  </si>
  <si>
    <t>3648753474-QTY:42136,pass due</t>
  </si>
  <si>
    <t>3648753473</t>
  </si>
  <si>
    <t>3648753475-QTY:42136,pass due</t>
  </si>
  <si>
    <t>3648753474</t>
  </si>
  <si>
    <t>521B226/020KBP76E090</t>
  </si>
  <si>
    <t>2616Y157</t>
  </si>
  <si>
    <t>将Anode转型为A530V347M2R5AS，全部发完</t>
  </si>
  <si>
    <t>2617Z417</t>
  </si>
  <si>
    <t>2617Z927</t>
  </si>
  <si>
    <t>2604YK37</t>
  </si>
  <si>
    <t>2604YL37</t>
  </si>
  <si>
    <t>2604Z157</t>
  </si>
  <si>
    <t>2604Z657</t>
  </si>
  <si>
    <t>2604Z417</t>
  </si>
  <si>
    <t>2604Z517</t>
  </si>
  <si>
    <t>2604Z617</t>
  </si>
  <si>
    <t>2604Z717</t>
  </si>
  <si>
    <t xml:space="preserve">2529Z237 </t>
  </si>
  <si>
    <t>split 2880 pcs</t>
  </si>
  <si>
    <t>Briar Liu</t>
  </si>
  <si>
    <t>CVTA</t>
  </si>
  <si>
    <t>For W case Engineering run</t>
  </si>
  <si>
    <t>2535Z127</t>
  </si>
  <si>
    <t>2619Z347</t>
  </si>
  <si>
    <t>Anode转型到A523W476M035ASE100，全部发光</t>
  </si>
  <si>
    <t>2621Z257</t>
  </si>
  <si>
    <t>FTW700 recycling powder try run</t>
  </si>
  <si>
    <t>2614Y317</t>
  </si>
  <si>
    <t>split 1850pc</t>
  </si>
  <si>
    <t>2610Z747</t>
  </si>
  <si>
    <t>2603Z637</t>
  </si>
  <si>
    <t xml:space="preserve"> T598D476M025ATE060</t>
  </si>
  <si>
    <t>Split 2194 pcs  ,anode 转到A598D476M025AS9997</t>
  </si>
  <si>
    <t>Peter wang</t>
  </si>
  <si>
    <t>Cost down</t>
  </si>
  <si>
    <t>Split 2195 pcs  ,anode 转到A598D476M025AS9997</t>
  </si>
  <si>
    <t>2550Z727</t>
  </si>
  <si>
    <t xml:space="preserve"> 全部发光，anode转型到A521D106M050AS9997</t>
  </si>
  <si>
    <t>peter wang</t>
  </si>
  <si>
    <t xml:space="preserve">KBP23 tral </t>
  </si>
  <si>
    <t>2620Y317</t>
  </si>
  <si>
    <t>split 3700 pcs，anode转型到A521V107M020ASMH01</t>
  </si>
  <si>
    <t>high silicon confirm from Mata team</t>
  </si>
  <si>
    <t>2619Z447</t>
  </si>
  <si>
    <t>A520B227M2R5AS9997</t>
  </si>
  <si>
    <t>SPLIT 2820</t>
  </si>
  <si>
    <t>ESR Improvement</t>
  </si>
  <si>
    <t>2530L747</t>
  </si>
  <si>
    <t>split 3000，Anode转型到A530V476M010ASE006</t>
  </si>
  <si>
    <t>Mona zhang</t>
  </si>
  <si>
    <t>2 anode MHSP</t>
  </si>
  <si>
    <t>2611Z327</t>
  </si>
  <si>
    <t>全部发光，Anode转型到A530V227M006ASE010</t>
  </si>
  <si>
    <t>2616Z537</t>
  </si>
  <si>
    <t>2616Z637</t>
  </si>
  <si>
    <t>2616Y857</t>
  </si>
  <si>
    <t>2604ZA17</t>
  </si>
  <si>
    <t>2604ZE17</t>
  </si>
  <si>
    <t>2446OA47</t>
  </si>
  <si>
    <t>将Anode转型为A521T336M016ASALT1,全部发完</t>
  </si>
  <si>
    <t>Janelle Hao</t>
  </si>
  <si>
    <t>2508Z617</t>
  </si>
  <si>
    <t>2614ZU17</t>
  </si>
  <si>
    <t>Split9000颗,将Anode转型为A521T336M016ASALT1</t>
  </si>
  <si>
    <t>2614ZV17</t>
  </si>
  <si>
    <t>2616Z557</t>
  </si>
  <si>
    <t>将Anode转型为A520V227M006ASMHSM,全部发完</t>
  </si>
  <si>
    <t>Hi-pec</t>
  </si>
  <si>
    <t>2617Z717</t>
  </si>
  <si>
    <t>2617Z727</t>
  </si>
  <si>
    <t>2612Z247</t>
  </si>
  <si>
    <t>将Anode转型为A521B106M035AS，全部发完</t>
  </si>
  <si>
    <t>2612Z347</t>
  </si>
  <si>
    <t>2612Z447</t>
  </si>
  <si>
    <t>2613Z537</t>
  </si>
  <si>
    <t>2548C367</t>
  </si>
  <si>
    <t>全部发完，在中道N-DIP需要分出3个批次做不同Coating</t>
  </si>
  <si>
    <t>FC-1 qualification for the project</t>
  </si>
  <si>
    <t>2618Z147</t>
  </si>
  <si>
    <t>将Anode A521B226M025AS9997转型成A521B226M025ASMHSP
全部发完</t>
  </si>
  <si>
    <t>Rain Lei</t>
  </si>
  <si>
    <t>-</t>
  </si>
  <si>
    <t xml:space="preserve">Chamfer anode trial
Use ASSY A5 machine </t>
  </si>
  <si>
    <t>2542Z317</t>
  </si>
  <si>
    <t>将Anode A523V686M035AS9997转型成A523V686M035AS
Split 2730pcs</t>
  </si>
  <si>
    <t>CV4113TC</t>
  </si>
  <si>
    <t>PFAS free QOD206</t>
  </si>
  <si>
    <t>2621Y347</t>
  </si>
  <si>
    <t>全部发光,anode 转型至A521T106M025ASMHSP</t>
  </si>
  <si>
    <t>recycle powder trial run</t>
  </si>
  <si>
    <t>2621Y247</t>
  </si>
  <si>
    <t>2621Y447</t>
  </si>
  <si>
    <t xml:space="preserve">Average for 5 Days </t>
  </si>
  <si>
    <t>2616ZB57</t>
  </si>
  <si>
    <t>TK15D686M035ASE070</t>
  </si>
  <si>
    <t>2618Y127</t>
  </si>
  <si>
    <t>2616Y957</t>
  </si>
  <si>
    <t>2616Z237</t>
  </si>
  <si>
    <t>2602Z957</t>
  </si>
  <si>
    <t>Anode 转型成A598V227M004ASE008</t>
  </si>
  <si>
    <t>FC-1 coating qualification</t>
  </si>
  <si>
    <t>2620Y517</t>
  </si>
  <si>
    <t>split 4800 pcs,anode 转型至A521V177M016ASMHSP</t>
  </si>
  <si>
    <t>2620Y817</t>
  </si>
  <si>
    <t>slit 4500 pcs,anode 转型至A530V477M2R5ASE005</t>
  </si>
  <si>
    <t>2544Z757</t>
  </si>
  <si>
    <t>split 1850</t>
  </si>
  <si>
    <t>2616Z437</t>
  </si>
  <si>
    <t>2618ZA17</t>
  </si>
  <si>
    <t>2618ZB17</t>
  </si>
  <si>
    <t>2608Z127</t>
  </si>
  <si>
    <t>需要将anode type由A523H157M035AS9997转型到A523H157M035AS9897，split 6300 pcs</t>
  </si>
  <si>
    <t>For KAT H case  run</t>
  </si>
  <si>
    <t>2607Y317</t>
  </si>
  <si>
    <t>需要将anode type由A523H157M035AS9997转型到A523H157M035AS9897，split 1438 pcs</t>
  </si>
  <si>
    <t>For KAT H case  run. Batch will be scarped in racking process.</t>
  </si>
  <si>
    <t>2542Z247</t>
  </si>
  <si>
    <t>将Anode转型为A523W476M035AS,全部发完</t>
  </si>
  <si>
    <t>FC-1+Hi-pec</t>
  </si>
  <si>
    <t>2622Z357</t>
  </si>
  <si>
    <t>Split3500颗,将Anode转型为A523W476M035AS</t>
  </si>
  <si>
    <t>2623Y257</t>
  </si>
  <si>
    <t>Split11000颗，将Anode转型为A521T106M025ASMHSP</t>
  </si>
  <si>
    <t>2623Y357</t>
  </si>
  <si>
    <t>CG2623ZX</t>
  </si>
  <si>
    <t>Anode 转型到A523H227M025ASSZ01</t>
  </si>
  <si>
    <t>LeiXu</t>
  </si>
  <si>
    <t>Yes</t>
  </si>
  <si>
    <t>6.8 Dansity and higher Sinter Temp</t>
  </si>
  <si>
    <t>2623Y157</t>
  </si>
  <si>
    <t>KBP23 trial</t>
  </si>
  <si>
    <t>2623YB57</t>
  </si>
  <si>
    <t>2611Z727</t>
  </si>
  <si>
    <t>Split 1600pcs,发KBP86</t>
  </si>
  <si>
    <t>Lei Xu</t>
  </si>
  <si>
    <t>Hipce</t>
  </si>
  <si>
    <t>For E015 Confirmation Run . 0.015 wire</t>
  </si>
  <si>
    <t>2624Z147</t>
  </si>
  <si>
    <t>split3700pc，Anode转型到A530V477M2R5ASE005</t>
  </si>
  <si>
    <t>3 anode to 2</t>
  </si>
  <si>
    <t>2624Z247</t>
  </si>
  <si>
    <t>2624Z347</t>
  </si>
  <si>
    <t>ANODE-INSP</t>
  </si>
  <si>
    <t>2623YA57</t>
  </si>
  <si>
    <t>2623Y757</t>
  </si>
  <si>
    <t>2625Z317</t>
  </si>
  <si>
    <t>S55103XMU2P</t>
  </si>
  <si>
    <t>7028</t>
  </si>
  <si>
    <t>S76103SU2P</t>
  </si>
  <si>
    <t>KBP76S</t>
  </si>
  <si>
    <t>520V477/003KBP76SE018</t>
  </si>
  <si>
    <t>520D337/006KBP86SE009</t>
  </si>
  <si>
    <t>520V227/006KBP86SE010</t>
  </si>
  <si>
    <t>521D336/050FTP200E090</t>
  </si>
  <si>
    <t>K15D826/035S706E070</t>
  </si>
  <si>
    <t>521V177/016KBP86E015</t>
  </si>
  <si>
    <t>530V476/010KBP86FE010</t>
  </si>
  <si>
    <t>FTP150R</t>
  </si>
  <si>
    <t>8159</t>
  </si>
  <si>
    <t>521D106/050FTP150RE090</t>
  </si>
  <si>
    <t>K20D107/035S706E070</t>
  </si>
  <si>
    <t>K20E157/035S706E070</t>
  </si>
  <si>
    <t>520C157/004KBP76E045</t>
  </si>
  <si>
    <t>K15D686/035S706E070</t>
  </si>
  <si>
    <t>525B336/016KBP76E090</t>
  </si>
  <si>
    <t>521V476/020KBP76E080</t>
  </si>
  <si>
    <t>598V226/035TTS40W075</t>
  </si>
  <si>
    <t>521V177/016TTS80E025</t>
  </si>
  <si>
    <t>521V177/016TTS80E050</t>
  </si>
  <si>
    <t>521V177/016TTS80K025</t>
  </si>
  <si>
    <t>520V227/006TTS80E010</t>
  </si>
  <si>
    <t>521V107/020TTS80E055</t>
  </si>
  <si>
    <t>521V107/020TTS80E060</t>
  </si>
  <si>
    <t>598V347/2R5TTS80E006</t>
  </si>
  <si>
    <t>523H227/016TTS80EE070</t>
  </si>
  <si>
    <t>S38113SU2P</t>
  </si>
  <si>
    <t>T598B337M2R5ATE012</t>
  </si>
  <si>
    <t>T598B227M2R5ATE012</t>
  </si>
  <si>
    <t>T598B227M2R5ATE009</t>
  </si>
  <si>
    <t>T598D337M2R5AHE006</t>
  </si>
  <si>
    <t>T598D227M2R5AHE006</t>
  </si>
  <si>
    <t>T591D686M025ATE050</t>
  </si>
  <si>
    <t>A591D686M025AS</t>
  </si>
  <si>
    <t>T591D107M025ATE050</t>
  </si>
  <si>
    <t>A591D107M025AS</t>
  </si>
  <si>
    <t>A530V757M2R5ASE015</t>
  </si>
  <si>
    <t>T521D336M050ATE090</t>
  </si>
  <si>
    <t>T591B337M2R5ATE012</t>
  </si>
  <si>
    <t>T591B227M2R5ATE012</t>
  </si>
  <si>
    <t>T591B227M2R5ATE009</t>
  </si>
  <si>
    <t>2624GC47</t>
  </si>
  <si>
    <t>T523H107M035APE0707729-A523H107M035ASSZ02-S706</t>
  </si>
  <si>
    <t>T523H107M035AP4407-A523H107M035ASSZ02-S706</t>
  </si>
  <si>
    <t>TK20D107M035ASE070</t>
  </si>
  <si>
    <t>2618Y227</t>
  </si>
  <si>
    <t>2608Z227</t>
  </si>
  <si>
    <t>TK20E157M035ASE070</t>
  </si>
  <si>
    <t>2625Z417</t>
  </si>
  <si>
    <t>7/13/2026</t>
  </si>
  <si>
    <t>Anode请转型为A523T226M025AS</t>
  </si>
  <si>
    <t>Merry Lv</t>
  </si>
  <si>
    <t>HIPEC</t>
  </si>
  <si>
    <t>2537YG47</t>
  </si>
  <si>
    <t xml:space="preserve">             5,959 </t>
  </si>
  <si>
    <t xml:space="preserve">             5,959 </t>
  </si>
  <si>
    <t>全部发完</t>
  </si>
  <si>
    <t>Albert Kong</t>
  </si>
  <si>
    <t>12/17/2025</t>
  </si>
  <si>
    <t>2550ZU27</t>
  </si>
  <si>
    <t xml:space="preserve">             5,000 </t>
  </si>
  <si>
    <t xml:space="preserve">             5,000 </t>
  </si>
  <si>
    <t>Split 3500，anode转型到A520Y337M010ASMHSB</t>
  </si>
  <si>
    <t>reform voltage</t>
  </si>
  <si>
    <t>2614Y217</t>
  </si>
  <si>
    <t>split 1850pc,anode转型到A520D337M006AS9997</t>
  </si>
  <si>
    <t>MHSP trial run for Y477</t>
  </si>
  <si>
    <t>2624Z447</t>
  </si>
  <si>
    <t>2534Y857</t>
  </si>
  <si>
    <t>Split 1850 ，anode转型到A598D337M006AS</t>
  </si>
  <si>
    <t>FTW700  trial run</t>
  </si>
  <si>
    <t>520Y337/010KBP86FE015</t>
  </si>
  <si>
    <t>598B117/2R5</t>
  </si>
  <si>
    <t>598B117/2R5S15MBE009</t>
  </si>
  <si>
    <t>598D227/010KBP55W025</t>
  </si>
  <si>
    <t>2478</t>
  </si>
  <si>
    <t>525B107/010STA156KAE055</t>
  </si>
  <si>
    <t>520B107/010STA156KAE055</t>
  </si>
  <si>
    <t>598B167/2R5S15MBE012</t>
  </si>
  <si>
    <t>598B117/2R5S15MBE012</t>
  </si>
  <si>
    <t>591B117/2R5</t>
  </si>
  <si>
    <t>591B117/2R5S15MBE012</t>
  </si>
  <si>
    <t>591B167/2R5</t>
  </si>
  <si>
    <t>591B167/2R5S15MBE009</t>
  </si>
  <si>
    <t>591B117/2R5S15MBE009</t>
  </si>
  <si>
    <t>591B167/2R5S15MBE012</t>
  </si>
  <si>
    <t>521T106/025S706E100</t>
  </si>
  <si>
    <t>NTXX</t>
  </si>
  <si>
    <t>S45183SU2P</t>
  </si>
  <si>
    <t>S34142ISXU3P</t>
  </si>
  <si>
    <t>523H107/035S7064407</t>
  </si>
  <si>
    <t>530V227/003KBP76E005</t>
  </si>
  <si>
    <t>W065</t>
  </si>
  <si>
    <t>598D157/016TTS50W065</t>
  </si>
  <si>
    <t>T598X476M035ATW075</t>
  </si>
  <si>
    <t>2619ZE17</t>
  </si>
  <si>
    <t>2619ZF17</t>
  </si>
  <si>
    <t>2610Y237</t>
  </si>
  <si>
    <t>2550ZW27</t>
  </si>
  <si>
    <t>Victor Xu</t>
  </si>
  <si>
    <t>42 FD</t>
  </si>
  <si>
    <t>New face down FD2.0</t>
  </si>
  <si>
    <t>2550ZQ27</t>
  </si>
  <si>
    <t>Split 6000pcs 发料</t>
  </si>
  <si>
    <t>2625Y437</t>
  </si>
  <si>
    <t>Split 2820 ，anode转型到A520B157M006ASMHSB</t>
  </si>
  <si>
    <t>anode转型到A520B227M2R5ASE021</t>
  </si>
  <si>
    <t>2550Z827</t>
  </si>
  <si>
    <t>Split 5550 ，anode转型到A598D337M006AS</t>
  </si>
  <si>
    <t>2623CB27</t>
  </si>
  <si>
    <t>Split 3000，anode转型到A520Y337M010ASMHSB</t>
  </si>
  <si>
    <t>2623Z747</t>
  </si>
  <si>
    <t>全部发光，anode转型到A521V107M020ASMH01</t>
  </si>
  <si>
    <t xml:space="preserve">low temp </t>
  </si>
  <si>
    <t>2627Z747</t>
  </si>
  <si>
    <t>2627ZM17</t>
  </si>
  <si>
    <t>全部发光，anode转型到A521D336M035ASMHSP</t>
  </si>
  <si>
    <t>improvement</t>
  </si>
  <si>
    <t>2026-07-25</t>
  </si>
  <si>
    <t>2026-09-02</t>
  </si>
  <si>
    <t>47</t>
  </si>
  <si>
    <t>3852466420</t>
  </si>
  <si>
    <t>2026-08-09</t>
  </si>
  <si>
    <t>22</t>
  </si>
  <si>
    <t>3852449052</t>
  </si>
  <si>
    <t>2026-08-30</t>
  </si>
  <si>
    <t>3852626703-QTY:1015</t>
  </si>
  <si>
    <t>3852626702</t>
  </si>
  <si>
    <t>3852626700-QTY:3520</t>
  </si>
  <si>
    <t>3852626699</t>
  </si>
  <si>
    <t>2026-08-12</t>
  </si>
  <si>
    <t>26</t>
  </si>
  <si>
    <t>3852534197</t>
  </si>
  <si>
    <t>2026-07-23</t>
  </si>
  <si>
    <t>3852477100</t>
  </si>
  <si>
    <t>2026-08-08</t>
  </si>
  <si>
    <t>3852520342</t>
  </si>
  <si>
    <t>2026-08-04</t>
  </si>
  <si>
    <t>37</t>
  </si>
  <si>
    <t>3852491211,3852491212,3852491213-QTY:1348,pass due</t>
  </si>
  <si>
    <t>3852491210</t>
  </si>
  <si>
    <t>2026-08-10</t>
  </si>
  <si>
    <t>2026-08-24</t>
  </si>
  <si>
    <t>3852516502</t>
  </si>
  <si>
    <t>2026-07-24</t>
  </si>
  <si>
    <t>2026-08-18</t>
  </si>
  <si>
    <t>3852529635-QTY:19923,pass due</t>
  </si>
  <si>
    <t>3852529634</t>
  </si>
  <si>
    <t>2026-08-26</t>
  </si>
  <si>
    <t>3852629998</t>
  </si>
  <si>
    <t>2026-08-15</t>
  </si>
  <si>
    <t>3852509478</t>
  </si>
  <si>
    <t>3852619685-QTY:12555,pass due</t>
  </si>
  <si>
    <t>3852619684</t>
  </si>
  <si>
    <t>3852559621</t>
  </si>
  <si>
    <t>3852526077</t>
  </si>
  <si>
    <t>2026-07-27</t>
  </si>
  <si>
    <t>3852538089-QTY:4304</t>
  </si>
  <si>
    <t>3852538088</t>
  </si>
  <si>
    <t>3852625503,3852625504_x000D_
,PN1:T598D227M010ATE025-StartDate:2026-07-15-QTY:1150_x000D_
,PN:T598D227M010ATE0257280-StartDate:2026-07-20-QTY:17441-OrderNo:3852623459,pass due</t>
  </si>
  <si>
    <t>3852625502</t>
  </si>
  <si>
    <t>2026-08-22</t>
  </si>
  <si>
    <t>56</t>
  </si>
  <si>
    <t>67</t>
  </si>
  <si>
    <t>3852544397,3852544398,3852544399-QTY:12931,pass due</t>
  </si>
  <si>
    <t>3852544396</t>
  </si>
  <si>
    <t>2026-07-26</t>
  </si>
  <si>
    <t>2026-08-25</t>
  </si>
  <si>
    <t>3852630550</t>
  </si>
  <si>
    <t>2026-09-08</t>
  </si>
  <si>
    <t>3852227509</t>
  </si>
  <si>
    <t>3852477702-QTY:50122</t>
  </si>
  <si>
    <t>3852477701</t>
  </si>
  <si>
    <t>3852520341</t>
  </si>
  <si>
    <t>3852512096,3852512097-QTY:869</t>
  </si>
  <si>
    <t>3852512095</t>
  </si>
  <si>
    <t>3852626698</t>
  </si>
  <si>
    <t>3852490694</t>
  </si>
  <si>
    <t>3852513405,3852513406-QTY:8665</t>
  </si>
  <si>
    <t>3852513404</t>
  </si>
  <si>
    <t>3852527209-QTY:12362</t>
  </si>
  <si>
    <t>3852527208</t>
  </si>
  <si>
    <t>PN1:T598D477M2R5ATE0067280-StartDate:2026-07-24-QTY:38612_x000D_
,PN:T598D477M2R5ATE006-StartDate:2026-07-25-QTY:3688-OrderNo:3852626698</t>
  </si>
  <si>
    <t>3852519297</t>
  </si>
  <si>
    <t>PN1:T598B107M006AT4775-StartDate:2026-07-16-QTY:14806_x000D_
,PN:T598B107M006ATE045-StartDate:2026-07-18-QTY:35954-OrderNo:3852612043,pass due</t>
  </si>
  <si>
    <t>3852453193</t>
  </si>
  <si>
    <t>3852520337</t>
  </si>
  <si>
    <t>3852538086-QTY:3163</t>
  </si>
  <si>
    <t>3852538085</t>
  </si>
  <si>
    <t>2026-08-17</t>
  </si>
  <si>
    <t>3852529559-QTY:19300</t>
  </si>
  <si>
    <t>3852529558</t>
  </si>
  <si>
    <t>3852513407-QTY:25459</t>
  </si>
  <si>
    <t>3852513406</t>
  </si>
  <si>
    <t>3852527725-QTY:6480</t>
  </si>
  <si>
    <t>3852527724</t>
  </si>
  <si>
    <t>2026-08-11</t>
  </si>
  <si>
    <t>3852526691,3852526692-QTY:491</t>
  </si>
  <si>
    <t>3852526690</t>
  </si>
  <si>
    <t>3852612044-QTY:35954</t>
  </si>
  <si>
    <t>3852612043</t>
  </si>
  <si>
    <t>3852520334</t>
  </si>
  <si>
    <t>2026-07-28</t>
  </si>
  <si>
    <t>PN1:T520D337M006ATE018-StartDate:2026-07-05-QTY:3147_x000D_
,PN:T520D337M006ATE0407280-StartDate:2026-07-23-QTY:2641-OrderNo:3852494155_x000D_
,PN:T520D337M006ATE0407280-StartDate:2026-08-15-QTY:27812-OrderNo:3852494156,pass due</t>
  </si>
  <si>
    <t>3852494531</t>
  </si>
  <si>
    <t>3852554373</t>
  </si>
  <si>
    <t>3852538091-QTY:5039</t>
  </si>
  <si>
    <t>3852538090</t>
  </si>
  <si>
    <t>3852529567,3852529568-QTY:4695</t>
  </si>
  <si>
    <t>3852529566</t>
  </si>
  <si>
    <t>3852492214-QTY:28222</t>
  </si>
  <si>
    <t>3852492213</t>
  </si>
  <si>
    <t>3852529565,3852529566-QTY:11714</t>
  </si>
  <si>
    <t>3852529564</t>
  </si>
  <si>
    <t>3852520338</t>
  </si>
  <si>
    <t>3852538087-QTY:3547</t>
  </si>
  <si>
    <t>3852538086</t>
  </si>
  <si>
    <t>2026-08-19</t>
  </si>
  <si>
    <t>3852620076-QTY:42160</t>
  </si>
  <si>
    <t>3852620075</t>
  </si>
  <si>
    <t>3852529562,3852529563-QTY:5414</t>
  </si>
  <si>
    <t>3852529561</t>
  </si>
  <si>
    <t>3852488879,3852488880,3852488881-QTY:599,pass due</t>
  </si>
  <si>
    <t>3852488878</t>
  </si>
  <si>
    <t>3852520336</t>
  </si>
  <si>
    <t>3852477098</t>
  </si>
  <si>
    <t>3852477704-QTY:49796</t>
  </si>
  <si>
    <t>3852477703</t>
  </si>
  <si>
    <t>3852477703-QTY:50062</t>
  </si>
  <si>
    <t>3852477702</t>
  </si>
  <si>
    <t>3852538082-QTY:1691</t>
  </si>
  <si>
    <t>3852538081</t>
  </si>
  <si>
    <t>3852512092</t>
  </si>
  <si>
    <t>3852520329</t>
  </si>
  <si>
    <t>3852526076</t>
  </si>
  <si>
    <t>3852520332</t>
  </si>
  <si>
    <t>3852629162</t>
  </si>
  <si>
    <t>2026-07-30</t>
  </si>
  <si>
    <t>3852492047,3852492048-QTY:7385</t>
  </si>
  <si>
    <t>3852492046</t>
  </si>
  <si>
    <t>3852529326_x000D_
,PN1:T521V156M035ATE100-StartDate:2026-07-21-QTY:14562_x000D_
,PN:T521V156M035ATE125-StartDate:2026-09-07-QTY:10897-OrderNo:3852529327</t>
  </si>
  <si>
    <t>3852529325</t>
  </si>
  <si>
    <t>3852492215-QTY:3413</t>
  </si>
  <si>
    <t>3852492214</t>
  </si>
  <si>
    <t>3852513408,3852513409-QTY:4219</t>
  </si>
  <si>
    <t>3852513407</t>
  </si>
  <si>
    <t>PN1:T598D477M2R5AT4145-StartDate:2026-07-18-QTY:4290_x000D_
,PN:T598D477M2R5ATE0067280-StartDate:2026-07-24-QTY:38010-OrderNo:3852519297</t>
  </si>
  <si>
    <t>3852628666</t>
  </si>
  <si>
    <t>3852538078-QTY:176</t>
  </si>
  <si>
    <t>3852538077</t>
  </si>
  <si>
    <t>3852538084-QTY:2385</t>
  </si>
  <si>
    <t>3852538083</t>
  </si>
  <si>
    <t>3852438721</t>
  </si>
  <si>
    <t>3852512093-QTY:39385</t>
  </si>
  <si>
    <t>3852512095-QTY:38509</t>
  </si>
  <si>
    <t>3852512094</t>
  </si>
  <si>
    <t>3852520335</t>
  </si>
  <si>
    <t>3852626701</t>
  </si>
  <si>
    <t>2026-07-29</t>
  </si>
  <si>
    <t>3852525197</t>
  </si>
  <si>
    <t>3852626700</t>
  </si>
  <si>
    <t>3852529557,3852529558-QTY:6100</t>
  </si>
  <si>
    <t>3852529556</t>
  </si>
  <si>
    <t>3852571117,3852571118,3852571119-QTY:1809,pass due</t>
  </si>
  <si>
    <t>3852571116</t>
  </si>
  <si>
    <t>3852520330</t>
  </si>
  <si>
    <t>3852557475-QTY:17571,pass due</t>
  </si>
  <si>
    <t>3852557472</t>
  </si>
  <si>
    <t>PN1:T598D107M010ATE040-StartDate:2026-07-17-QTY:18807_x000D_
,PN:T598D107M010ATE025-StartDate:2026-07-27-QTY:5476-OrderNo:3852621928_x000D_
,PN:T598D107M010ATE080-StartDate:2026-07-27-QTY:574-OrderNo:3852622049_x000D_
,PN:T598D107M010ATE025-StartDate:2026-08-03-QTY:8714-OrderNo:3852621929,pass due</t>
  </si>
  <si>
    <t>3852622024</t>
  </si>
  <si>
    <t>3852528354-QTY:19609</t>
  </si>
  <si>
    <t>3852528353</t>
  </si>
  <si>
    <t>3852626703</t>
  </si>
  <si>
    <t>3852520333</t>
  </si>
  <si>
    <t>3852538088-QTY:3933</t>
  </si>
  <si>
    <t>3852538087</t>
  </si>
  <si>
    <t>3852538085-QTY:2763</t>
  </si>
  <si>
    <t>3852538084</t>
  </si>
  <si>
    <t>3852538090-QTY:4639</t>
  </si>
  <si>
    <t>3852538089</t>
  </si>
  <si>
    <t>3852512094-QTY:38964</t>
  </si>
  <si>
    <t>3852512093</t>
  </si>
  <si>
    <t>3852549547,3852549548,3852549549,3852549550,3852549551-QTY:5502</t>
  </si>
  <si>
    <t>3852549546</t>
  </si>
  <si>
    <t>3852496466-QTY:15850</t>
  </si>
  <si>
    <t>3852496465</t>
  </si>
  <si>
    <t>3852529560,3852529561-QTY:12400</t>
  </si>
  <si>
    <t>3852529559</t>
  </si>
  <si>
    <t>3852527726_x000D_
,PN1:T521T336M016ATE050-StartDate:2026-07-22-QTY:3223_x000D_
,PN:T521T336M016ATE0507652-StartDate:2026-07-24-QTY:44519-OrderNo:3852527911</t>
  </si>
  <si>
    <t>3852527725</t>
  </si>
  <si>
    <t>1900-01-01</t>
  </si>
  <si>
    <t>3852538083-QTY:2061</t>
  </si>
  <si>
    <t>3852538082</t>
  </si>
  <si>
    <t>3852477099</t>
  </si>
  <si>
    <t>3852520339</t>
  </si>
  <si>
    <t>3852560341-QTY:13647</t>
  </si>
  <si>
    <t>3852560340</t>
  </si>
  <si>
    <t>3852529569-QTY:17773</t>
  </si>
  <si>
    <t>3852529568</t>
  </si>
  <si>
    <t>3852520331</t>
  </si>
  <si>
    <t>3852538080-QTY:938</t>
  </si>
  <si>
    <t>3852538079</t>
  </si>
  <si>
    <t>3852529570,3852529571-QTY:10873</t>
  </si>
  <si>
    <t>3852529569</t>
  </si>
  <si>
    <t>3852612045-QTY:35820</t>
  </si>
  <si>
    <t>3852612044</t>
  </si>
  <si>
    <t>3852560340-QTY:6787</t>
  </si>
  <si>
    <t>3852560339</t>
  </si>
  <si>
    <t>3852478487,3852478488,3852478489-QTY:6597</t>
  </si>
  <si>
    <t>3852478486</t>
  </si>
  <si>
    <t>3852496469-QTY:22865</t>
  </si>
  <si>
    <t>3852496468</t>
  </si>
  <si>
    <t>3852496167,3852496168_x000D_
,PN1:T520D477M004ATE010-StartDate:2026-07-11-QTY:152_x000D_
,PN:T520D477M004ATE012-StartDate:2026-07-18-QTY:5850-OrderNo:3852496465,pass due</t>
  </si>
  <si>
    <t>3852496166</t>
  </si>
  <si>
    <t>3852520340</t>
  </si>
  <si>
    <t>3852529564-QTY:18614</t>
  </si>
  <si>
    <t>3852529563</t>
  </si>
  <si>
    <t>3852554374</t>
  </si>
  <si>
    <t>3852477099-QTY:47373</t>
  </si>
  <si>
    <t>3852528355,3852528356-QTY:1761</t>
  </si>
  <si>
    <t>3852528354</t>
  </si>
  <si>
    <t>3852554372</t>
  </si>
  <si>
    <t>PN1:T521V106M050ATE090-StartDate:2026-07-22-QTY:8823_x000D_
,PN:T521D106M050ATE090-StartDate:2026-07-30-QTY:3155-OrderNo:3852517083_x000D_
,PN:T521D106M050ATE090-StartDate:2026-08-01-QTY:1137-OrderNo:3852517084_x000D_
,PN:T521D106M050ATE1202478-StartDate:2026-08-02-QTY:8132-OrderNo:3852517038</t>
  </si>
  <si>
    <t>3852532619</t>
  </si>
  <si>
    <t>3852496467_x000D_
,PN1:T520D477M004ATE012-StartDate:2026-07-18-QTY:7150_x000D_
,PN:T520D477M004ATE010-StartDate:2026-07-19-QTY:13964-OrderNo:3852496169,3852496468-QTY:9120</t>
  </si>
  <si>
    <t>3852496466</t>
  </si>
  <si>
    <t>3852477701-QTY:50460</t>
  </si>
  <si>
    <t>3852477700</t>
  </si>
  <si>
    <t>3852626701-QTY:3333</t>
  </si>
  <si>
    <t>3852626699-QTY:3613</t>
  </si>
  <si>
    <t>3852527724-QTY:3240</t>
  </si>
  <si>
    <t>3852527723</t>
  </si>
  <si>
    <t>3852477705-QTY:49736</t>
  </si>
  <si>
    <t>3852477704</t>
  </si>
  <si>
    <t>3852538081-QTY:1316</t>
  </si>
  <si>
    <t>3852538080</t>
  </si>
  <si>
    <t>3852227510-QTY:11132</t>
  </si>
  <si>
    <t>3852516501</t>
  </si>
  <si>
    <t>3852538079-QTY:550</t>
  </si>
  <si>
    <t>3852538078</t>
  </si>
  <si>
    <t>3852529638,3852529639-QTY:6050,pass due</t>
  </si>
  <si>
    <t>3852529637</t>
  </si>
  <si>
    <t>3852626704-QTY:211</t>
  </si>
  <si>
    <t>2026-08-06</t>
  </si>
  <si>
    <t>2026-09-01</t>
  </si>
  <si>
    <t>3852535582,3852535583-QTY:1275</t>
  </si>
  <si>
    <t>3852535581</t>
  </si>
  <si>
    <t>3852629787,3852629788-QTY:855,pass due</t>
  </si>
  <si>
    <t>3852629786</t>
  </si>
  <si>
    <t>3852492045-QTY:20469</t>
  </si>
  <si>
    <t>3852492044</t>
  </si>
  <si>
    <t>3852626702-QTY:2915</t>
  </si>
  <si>
    <t>3852477100-QTY:2353</t>
  </si>
  <si>
    <t>2026-08-01</t>
  </si>
  <si>
    <t>3852480846</t>
  </si>
  <si>
    <t>3852621853</t>
  </si>
  <si>
    <t>3852477102</t>
  </si>
  <si>
    <t>3852509480</t>
  </si>
  <si>
    <t>3852508314,3852508315-QTY:14468</t>
  </si>
  <si>
    <t>3852508313</t>
  </si>
  <si>
    <t>3852480848</t>
  </si>
  <si>
    <t>3852549677-QTY:375</t>
  </si>
  <si>
    <t>3852549676</t>
  </si>
  <si>
    <t>2026-08-23</t>
  </si>
  <si>
    <t>3852516508</t>
  </si>
  <si>
    <t>2026-08-31</t>
  </si>
  <si>
    <t>3852438722</t>
  </si>
  <si>
    <t>3852629165</t>
  </si>
  <si>
    <t>2026-08-27</t>
  </si>
  <si>
    <t>3852493153</t>
  </si>
  <si>
    <t>3852227511</t>
  </si>
  <si>
    <t>3852629164</t>
  </si>
  <si>
    <t>3852538129-QTY:19343</t>
  </si>
  <si>
    <t>3852538128</t>
  </si>
  <si>
    <t>PN1:T598D477M2R5ATE0067280-StartDate:2026-07-26-QTY:4338_x000D_
,PN:T598D477M2R5ATE006-StartDate:2026-07-27-QTY:21218-OrderNo:3852626717_x000D_
,PN:T598D477M2R5ATE006-StartDate:2026-07-28-QTY:16744-OrderNo:3852626718</t>
  </si>
  <si>
    <t>3852519300</t>
  </si>
  <si>
    <t>3852519300-QTY:13972</t>
  </si>
  <si>
    <t>3852519299</t>
  </si>
  <si>
    <t>3852538121-QTY:16220</t>
  </si>
  <si>
    <t>3852538120</t>
  </si>
  <si>
    <t>3852538127-QTY:18572</t>
  </si>
  <si>
    <t>3852538126</t>
  </si>
  <si>
    <t>3852482359,3852482360-QTY:6473</t>
  </si>
  <si>
    <t>3852482358</t>
  </si>
  <si>
    <t>3852512105-QTY:6916</t>
  </si>
  <si>
    <t>3852512104</t>
  </si>
  <si>
    <t>PN1:T525Y337M010ATE025-StartDate:2026-07-20-QTY:594_x000D_
,PN:T520Y337M010ATE035-StartDate:2026-07-27-QTY:7828-OrderNo:3852513122,3852543771,3852543772_x000D_
,PN:T520Y337M006ATE040-StartDate:2026-08-15-QTY:20195-OrderNo:3852511552</t>
  </si>
  <si>
    <t>3852543770</t>
  </si>
  <si>
    <t>3852482355</t>
  </si>
  <si>
    <t>3852516510</t>
  </si>
  <si>
    <t>3852520382</t>
  </si>
  <si>
    <t>3852536809</t>
  </si>
  <si>
    <t>3852628671-QTY:1144</t>
  </si>
  <si>
    <t>3852628670</t>
  </si>
  <si>
    <t>3852492039,3852492040,3852492041-QTY:26267</t>
  </si>
  <si>
    <t>3852492038</t>
  </si>
  <si>
    <t>3852533895-QTY:640</t>
  </si>
  <si>
    <t>3852533894</t>
  </si>
  <si>
    <t>3852525200</t>
  </si>
  <si>
    <t>3852529055</t>
  </si>
  <si>
    <t>3852626719-QTY:16649</t>
  </si>
  <si>
    <t>3852626718</t>
  </si>
  <si>
    <t>3852530885-QTY:8103</t>
  </si>
  <si>
    <t>3852530884</t>
  </si>
  <si>
    <t>3852533896-QTY:12552</t>
  </si>
  <si>
    <t>3852533895</t>
  </si>
  <si>
    <t>3852227512-QTY:5650</t>
  </si>
  <si>
    <t>3852529058</t>
  </si>
  <si>
    <t>3852475119-QTY:16783</t>
  </si>
  <si>
    <t>3852475118</t>
  </si>
  <si>
    <t>3852227512</t>
  </si>
  <si>
    <t>3852536257-QTY:3825</t>
  </si>
  <si>
    <t>3852536256</t>
  </si>
  <si>
    <t>3852528595-QTY:17163</t>
  </si>
  <si>
    <t>3852528594</t>
  </si>
  <si>
    <t>3852508143,3852508144,3852508145-QTY:1070</t>
  </si>
  <si>
    <t>3852508142</t>
  </si>
  <si>
    <t>3852520372</t>
  </si>
  <si>
    <t>3852538122-QTY:16620</t>
  </si>
  <si>
    <t>3852538121</t>
  </si>
  <si>
    <t>3852520378</t>
  </si>
  <si>
    <t>3852538126-QTY:18182</t>
  </si>
  <si>
    <t>3852538125</t>
  </si>
  <si>
    <t>3852493156-QTY:16365</t>
  </si>
  <si>
    <t>3852493155</t>
  </si>
  <si>
    <t>3852554384</t>
  </si>
  <si>
    <t>3852477706,3852477707-QTY:27101</t>
  </si>
  <si>
    <t>3852477705</t>
  </si>
  <si>
    <t>3852493157-QTY:16341</t>
  </si>
  <si>
    <t>3852493156</t>
  </si>
  <si>
    <t>3852612048-QTY:30061</t>
  </si>
  <si>
    <t>3852612047</t>
  </si>
  <si>
    <t>3852628670-QTY:1844</t>
  </si>
  <si>
    <t>3852628669</t>
  </si>
  <si>
    <t>3852520380</t>
  </si>
  <si>
    <t>3852512122,3852512123-QTY:9483</t>
  </si>
  <si>
    <t>3852512121</t>
  </si>
  <si>
    <t>3852591059</t>
  </si>
  <si>
    <t>3852474814-QTY:18813</t>
  </si>
  <si>
    <t>3852474813</t>
  </si>
  <si>
    <t>PN1:T598D477M2R5ATE006-StartDate:2026-07-28-QTY:37807_x000D_
,PN:T598D477M2R5AT4145-StartDate:2026-07-28-QTY:4233-OrderNo:3852628667</t>
  </si>
  <si>
    <t>3852626720</t>
  </si>
  <si>
    <t>3852520376</t>
  </si>
  <si>
    <t>3852520381</t>
  </si>
  <si>
    <t>3852626720-QTY:16347</t>
  </si>
  <si>
    <t>3852626719</t>
  </si>
  <si>
    <t>3852520384</t>
  </si>
  <si>
    <t>3852630553</t>
  </si>
  <si>
    <t>3852549681-QTY:1885</t>
  </si>
  <si>
    <t>3852549680</t>
  </si>
  <si>
    <t>3852629788</t>
  </si>
  <si>
    <t>3852520379</t>
  </si>
  <si>
    <t>3852529056</t>
  </si>
  <si>
    <t>3852474816,3852474817-QTY:13723</t>
  </si>
  <si>
    <t>3852474815</t>
  </si>
  <si>
    <t>3852536463_x000D_
,PN1:T521X336M050ATE050-StartDate:2026-08-07-QTY:5231_x000D_
,PN:T521X336M050ATE075-StartDate:2026-08-10-QTY:8944-OrderNo:3852536259</t>
  </si>
  <si>
    <t>3852536462</t>
  </si>
  <si>
    <t>3852516509</t>
  </si>
  <si>
    <t>3852512106-QTY:6556</t>
  </si>
  <si>
    <t>3852512105</t>
  </si>
  <si>
    <t>3852554383</t>
  </si>
  <si>
    <t>3852529032,3852529033,3852529034,3852529035,pass due</t>
  </si>
  <si>
    <t>3852529031</t>
  </si>
  <si>
    <t>3852538123-QTY:17020</t>
  </si>
  <si>
    <t>3852538122</t>
  </si>
  <si>
    <t>3852530883-QTY:7117</t>
  </si>
  <si>
    <t>3852530882</t>
  </si>
  <si>
    <t>3852538132-QTY:20502</t>
  </si>
  <si>
    <t>3852538131</t>
  </si>
  <si>
    <t>3852538125-QTY:17782</t>
  </si>
  <si>
    <t>3852538124</t>
  </si>
  <si>
    <t>3852538128-QTY:18951</t>
  </si>
  <si>
    <t>3852538127</t>
  </si>
  <si>
    <t>PN1:T520D227M010ATE040-StartDate:2026-07-23-QTY:7103_x000D_
,PN:T520D227M010ATE025-StartDate:2026-07-26-QTY:4878-OrderNo:3852491417,3852491214,3852491215-QTY:12640</t>
  </si>
  <si>
    <t>3852491213</t>
  </si>
  <si>
    <t>3852493154-QTY:16365</t>
  </si>
  <si>
    <t>3852520377</t>
  </si>
  <si>
    <t>3852512108-QTY:8772</t>
  </si>
  <si>
    <t>3852512107</t>
  </si>
  <si>
    <t>3852536258_x000D_
,PN1:T521X336M050ATE075-StartDate:2026-08-06-QTY:5573_x000D_
,PN:T521X336M050ATE050-StartDate:2026-08-07-QTY:9581-OrderNo:3852536461</t>
  </si>
  <si>
    <t>3852536257</t>
  </si>
  <si>
    <t>3852560354-QTY:10579</t>
  </si>
  <si>
    <t>3852560353</t>
  </si>
  <si>
    <t>3852474815-QTY:18591</t>
  </si>
  <si>
    <t>3852474814</t>
  </si>
  <si>
    <t>3852629789-QTY:14574,pass due</t>
  </si>
  <si>
    <t>3852475109-QTY:50296</t>
  </si>
  <si>
    <t>3852475108</t>
  </si>
  <si>
    <t>3852526083</t>
  </si>
  <si>
    <t>3852530884-QTY:7572</t>
  </si>
  <si>
    <t>3852530883</t>
  </si>
  <si>
    <t>3852530880-QTY:5558</t>
  </si>
  <si>
    <t>3852530879</t>
  </si>
  <si>
    <t>3852554385</t>
  </si>
  <si>
    <t>3852549682-QTY:2247</t>
  </si>
  <si>
    <t>3852549681</t>
  </si>
  <si>
    <t>PN1:T520V477M006ATE035-StartDate:2026-07-22-QTY:9147_x000D_
,PN:T520V477M006ATE055-StartDate:2026-08-14-QTY:24453-OrderNo:3852509116</t>
  </si>
  <si>
    <t>3852509164</t>
  </si>
  <si>
    <t>3852529057</t>
  </si>
  <si>
    <t>PN1:T520B227M006ATE070-StartDate:2026-07-23-QTY:6347_x000D_
,PN:T520B227M006ATE035-StartDate:2026-07-24-QTY:23742-OrderNo:3852480170_x000D_
,PN:T520B227M006ATE035-StartDate:2026-07-28-QTY:20861-OrderNo:3852480171</t>
  </si>
  <si>
    <t>3852478646</t>
  </si>
  <si>
    <t>3852528596-QTY:17111</t>
  </si>
  <si>
    <t>3852528595</t>
  </si>
  <si>
    <t>3852602240,3852602241,pass due</t>
  </si>
  <si>
    <t>3852602239</t>
  </si>
  <si>
    <t>3852530882-QTY:6715</t>
  </si>
  <si>
    <t>3852530881</t>
  </si>
  <si>
    <t>3852551216-QTY:5291</t>
  </si>
  <si>
    <t>3852551215</t>
  </si>
  <si>
    <t>3852627941-QTY:232,pass due</t>
  </si>
  <si>
    <t>3852627940</t>
  </si>
  <si>
    <t>3852474813-QTY:14111</t>
  </si>
  <si>
    <t>3852474812</t>
  </si>
  <si>
    <t>3852538120-QTY:15825</t>
  </si>
  <si>
    <t>3852538119</t>
  </si>
  <si>
    <t>PN1:T521T106M025ATE100-StartDate:2026-07-30-QTY:27962_x000D_
,PN:T521T106M025ATE0607652-StartDate:2026-08-02-QTY:22491-OrderNo:3852528360</t>
  </si>
  <si>
    <t>3852528596</t>
  </si>
  <si>
    <t>3852536462-QTY:10309</t>
  </si>
  <si>
    <t>3852536461</t>
  </si>
  <si>
    <t>3852628672-QTY:248</t>
  </si>
  <si>
    <t>3852628671</t>
  </si>
  <si>
    <t>3852520375</t>
  </si>
  <si>
    <t>3852520374</t>
  </si>
  <si>
    <t>3852475120-QTY:21217</t>
  </si>
  <si>
    <t>3852475119</t>
  </si>
  <si>
    <t>3852529059</t>
  </si>
  <si>
    <t>3852628668-QTY:3533</t>
  </si>
  <si>
    <t>3852628667</t>
  </si>
  <si>
    <t>3852628672</t>
  </si>
  <si>
    <t>3852538131-QTY:20102</t>
  </si>
  <si>
    <t>3852538130</t>
  </si>
  <si>
    <t>3852538124-QTY:17401</t>
  </si>
  <si>
    <t>3852538123</t>
  </si>
  <si>
    <t>3852482357-QTY:50730</t>
  </si>
  <si>
    <t>3852482356</t>
  </si>
  <si>
    <t>3852520383</t>
  </si>
  <si>
    <t>3852628669-QTY:2660</t>
  </si>
  <si>
    <t>3852628668</t>
  </si>
  <si>
    <t>3852475107</t>
  </si>
  <si>
    <t>3852529031-QTY:10609,pass due</t>
  </si>
  <si>
    <t>3852529030</t>
  </si>
  <si>
    <t>3852504535,3852504536,3852504537,3852504538,3852504539,3852504540,3852504541-QTY:1790</t>
  </si>
  <si>
    <t>3852504534</t>
  </si>
  <si>
    <t>3852552519,3852552520-QTY:17388,pass due</t>
  </si>
  <si>
    <t>3852552518</t>
  </si>
  <si>
    <t>3852526082</t>
  </si>
  <si>
    <t>3852627942-QTY:31611,pass due</t>
  </si>
  <si>
    <t>3852627941</t>
  </si>
  <si>
    <t>3852554386</t>
  </si>
  <si>
    <t>3852544592,3852544593,3852544594-QTY:22743</t>
  </si>
  <si>
    <t>3852544591</t>
  </si>
  <si>
    <t>3852538130-QTY:19702</t>
  </si>
  <si>
    <t>3852538129</t>
  </si>
  <si>
    <t>3852520373</t>
  </si>
  <si>
    <t>3852612049_x000D_
,PN1:T598B107M006ATE045-StartDate:2026-07-20-QTY:20699_x000D_
,PN:T598B157M006ATE045-StartDate:2026-07-20-QTY:4166-OrderNo:3852619141,pass due</t>
  </si>
  <si>
    <t>3852612048</t>
  </si>
  <si>
    <t>3852512107-QTY:6092</t>
  </si>
  <si>
    <t>3852512106</t>
  </si>
  <si>
    <t>3852549683-QTY:2628</t>
  </si>
  <si>
    <t>3852549682</t>
  </si>
  <si>
    <t>3852538133-QTY:20902</t>
  </si>
  <si>
    <t>3852538132</t>
  </si>
  <si>
    <t>3852530881-QTY:6158</t>
  </si>
  <si>
    <t>3852530880</t>
  </si>
  <si>
    <t>3852520371</t>
  </si>
  <si>
    <t>3852482358-QTY:50715</t>
  </si>
  <si>
    <t>3852482357</t>
  </si>
  <si>
    <t>3852518838-QTY:16202</t>
  </si>
  <si>
    <t>3852518837</t>
  </si>
  <si>
    <t>3852527921-QTY:49457</t>
  </si>
  <si>
    <t>3852527920</t>
  </si>
  <si>
    <t>3852516511</t>
  </si>
  <si>
    <t>3852538136-QTY:22079</t>
  </si>
  <si>
    <t>3852538135</t>
  </si>
  <si>
    <t>3852529597-QTY:18586</t>
  </si>
  <si>
    <t>3852529596</t>
  </si>
  <si>
    <t>3852554390</t>
  </si>
  <si>
    <t>3852519305</t>
  </si>
  <si>
    <t>3852520392</t>
  </si>
  <si>
    <t>3852544400,3852544401-QTY:8140</t>
  </si>
  <si>
    <t>3852544399</t>
  </si>
  <si>
    <t>3852513412,3852513413-QTY:13413</t>
  </si>
  <si>
    <t>3852513411</t>
  </si>
  <si>
    <t>3852227513</t>
  </si>
  <si>
    <t>3852493170,3852493171-QTY:424</t>
  </si>
  <si>
    <t>3852493169</t>
  </si>
  <si>
    <t>3852520388</t>
  </si>
  <si>
    <t>3852538135-QTY:21679</t>
  </si>
  <si>
    <t>3852538134</t>
  </si>
  <si>
    <t>3852529590,3852529591-QTY:10101</t>
  </si>
  <si>
    <t>3852529589</t>
  </si>
  <si>
    <t>3852528362,3852528363-QTY:16276</t>
  </si>
  <si>
    <t>3852528361</t>
  </si>
  <si>
    <t>3852533892-QTY:1000</t>
  </si>
  <si>
    <t>3852533891</t>
  </si>
  <si>
    <t>3852475111-QTY:50296</t>
  </si>
  <si>
    <t>3852475110</t>
  </si>
  <si>
    <t>3852477103</t>
  </si>
  <si>
    <t>3852551703-QTY:16876</t>
  </si>
  <si>
    <t>3852551702</t>
  </si>
  <si>
    <t>3852557764_x000D_
,PN1:T530X337M010ATE004-StartDate:2026-07-20-QTY:3615_x000D_
,PN:T530X337M010AHE004-StartDate:2026-07-25-QTY:9912-OrderNo:3852558129,3852557765,3852557766-QTY:7092,pass due</t>
  </si>
  <si>
    <t>3852557763</t>
  </si>
  <si>
    <t>3852513411-QTY:34653</t>
  </si>
  <si>
    <t>3852513410</t>
  </si>
  <si>
    <t>3852520395</t>
  </si>
  <si>
    <t>3852549685-QTY:27709</t>
  </si>
  <si>
    <t>3852549684</t>
  </si>
  <si>
    <t>3852520386</t>
  </si>
  <si>
    <t>3852549684-QTY:2464</t>
  </si>
  <si>
    <t>3852549683</t>
  </si>
  <si>
    <t>3852519301</t>
  </si>
  <si>
    <t>3852475110-QTY:50296</t>
  </si>
  <si>
    <t>3852475109</t>
  </si>
  <si>
    <t>PN1:T520D477M004ATE012-StartDate:2026-07-26-QTY:979_x000D_
,PN:T520D477M004ATE010-StartDate:2026-08-01-QTY:23000-OrderNo:3852496171_x000D_
,PN:T520D477M004ATE010-StartDate:2026-08-01-QTY:9012-OrderNo:3852496172</t>
  </si>
  <si>
    <t>3852496474</t>
  </si>
  <si>
    <t>3852630554</t>
  </si>
  <si>
    <t>3852520390</t>
  </si>
  <si>
    <t>3852519305-QTY:11425</t>
  </si>
  <si>
    <t>3852519304</t>
  </si>
  <si>
    <t>3852625506_x000D_
,PN1:T598D227M010ATE025-StartDate:2026-07-21-QTY:134_x000D_
,PN:T598D227M010ATE0257280-StartDate:2026-07-27-QTY:19050-OrderNo:3852623461,pass due</t>
  </si>
  <si>
    <t>3852625505</t>
  </si>
  <si>
    <t>3852518837-QTY:16338</t>
  </si>
  <si>
    <t>3852518836</t>
  </si>
  <si>
    <t>3852520385</t>
  </si>
  <si>
    <t>3852628674-QTY:40984</t>
  </si>
  <si>
    <t>3852628673</t>
  </si>
  <si>
    <t>3852526084</t>
  </si>
  <si>
    <t>3852227812-QTY:8774</t>
  </si>
  <si>
    <t>3852227811</t>
  </si>
  <si>
    <t>3852512110-QTY:10912</t>
  </si>
  <si>
    <t>3852512109</t>
  </si>
  <si>
    <t>3852544722</t>
  </si>
  <si>
    <t>3852533897-QTY:13002</t>
  </si>
  <si>
    <t>3852533896</t>
  </si>
  <si>
    <t>3852538143-QTY:1314</t>
  </si>
  <si>
    <t>3852538142</t>
  </si>
  <si>
    <t>3852529592,3852529593-QTY:3201</t>
  </si>
  <si>
    <t>3852529591</t>
  </si>
  <si>
    <t>3852525201</t>
  </si>
  <si>
    <t>3852519302</t>
  </si>
  <si>
    <t>3852519304-QTY:11836</t>
  </si>
  <si>
    <t>3852519303</t>
  </si>
  <si>
    <t>3852227515</t>
  </si>
  <si>
    <t>3852520396</t>
  </si>
  <si>
    <t>3852227513-QTY:4972</t>
  </si>
  <si>
    <t>3852554388</t>
  </si>
  <si>
    <t>3852528361-QTY:23833</t>
  </si>
  <si>
    <t>3852528360</t>
  </si>
  <si>
    <t>3852538139,3852538140-QTY:182</t>
  </si>
  <si>
    <t>3852538138</t>
  </si>
  <si>
    <t>3852554389</t>
  </si>
  <si>
    <t>3852538138-QTY:22808</t>
  </si>
  <si>
    <t>3852538137</t>
  </si>
  <si>
    <t>3852518839,3852518840-QTY:13595</t>
  </si>
  <si>
    <t>3852518838</t>
  </si>
  <si>
    <t>3852492042,3852492043-QTY:21141</t>
  </si>
  <si>
    <t>3852492041</t>
  </si>
  <si>
    <t>3852519306</t>
  </si>
  <si>
    <t>3852529587,3852529588-QTY:3801</t>
  </si>
  <si>
    <t>3852529586</t>
  </si>
  <si>
    <t>3852512109-QTY:8246</t>
  </si>
  <si>
    <t>3852512108</t>
  </si>
  <si>
    <t>3852518836-QTY:16338</t>
  </si>
  <si>
    <t>3852518835</t>
  </si>
  <si>
    <t>3852483135,3852483136-QTY:2805</t>
  </si>
  <si>
    <t>3852483134</t>
  </si>
  <si>
    <t>3852227514-QTY:4236</t>
  </si>
  <si>
    <t>3852526698</t>
  </si>
  <si>
    <t>3852530887-QTY:9187</t>
  </si>
  <si>
    <t>3852530886</t>
  </si>
  <si>
    <t>3852512112-QTY:10192</t>
  </si>
  <si>
    <t>3852512111</t>
  </si>
  <si>
    <t>3852538137-QTY:22479</t>
  </si>
  <si>
    <t>3852538136</t>
  </si>
  <si>
    <t>3852551704-QTY:16876</t>
  </si>
  <si>
    <t>3852551703</t>
  </si>
  <si>
    <t>3852520397</t>
  </si>
  <si>
    <t>3852628673-QTY:41773</t>
  </si>
  <si>
    <t>3852554387</t>
  </si>
  <si>
    <t>3852538134-QTY:21302</t>
  </si>
  <si>
    <t>3852538133</t>
  </si>
  <si>
    <t>3852227813,3852227814,3852227815-QTY:5806</t>
  </si>
  <si>
    <t>3852227812</t>
  </si>
  <si>
    <t>PN1:T520D157M006ATE009E007-StartDate:2026-07-29-QTY:1638_x000D_
,PN:T520V157M006ATE012E009-StartDate:2026-07-27-QTY:3283-OrderNo:3852504414_x000D_
,PN:T520V157M006ATE012E009-StartDate:2026-07-31-QTY:12037-OrderNo:3852504415_x000D_
,PN:T520V157M006ATE012E009-StartDate:2026-08-10-QTY:7660-OrderNo:3852504416_x000D_
,PN:T520V157M006ATE007-StartDate:2026-08-11-QTY:1122-OrderNo:3852504438,3852489977-QTY:7794</t>
  </si>
  <si>
    <t>3852489976</t>
  </si>
  <si>
    <t>3852527918-QTY:39882</t>
  </si>
  <si>
    <t>3852527917</t>
  </si>
  <si>
    <t>3852528364-QTY:16187</t>
  </si>
  <si>
    <t>3852528363</t>
  </si>
  <si>
    <t>3852619695-QTY:19944</t>
  </si>
  <si>
    <t>3852619694</t>
  </si>
  <si>
    <t>3852537461,3852537462,3852537463</t>
  </si>
  <si>
    <t>3852537460</t>
  </si>
  <si>
    <t>3852591060,3852591061,3852591062</t>
  </si>
  <si>
    <t>3852530886-QTY:8703</t>
  </si>
  <si>
    <t>3852530885</t>
  </si>
  <si>
    <t>3852529595,3852529596-QTY:9501</t>
  </si>
  <si>
    <t>3852529594</t>
  </si>
  <si>
    <t>3852526700</t>
  </si>
  <si>
    <t>3852538146-QTY:2411</t>
  </si>
  <si>
    <t>3852538145</t>
  </si>
  <si>
    <t>3852516512</t>
  </si>
  <si>
    <t>3852227514</t>
  </si>
  <si>
    <t>3852520393</t>
  </si>
  <si>
    <t>3852538145-QTY:2018</t>
  </si>
  <si>
    <t>3852538144</t>
  </si>
  <si>
    <t>3852538142-QTY:914</t>
  </si>
  <si>
    <t>3852538141</t>
  </si>
  <si>
    <t>3852520387</t>
  </si>
  <si>
    <t>PN1:T523W476M035APE1007105-StartDate:2026-07-27-QTY:17608_x000D_
,PN:T523W476M035APE1007723-StartDate:2026-07-27-QTY:5762-OrderNo:3852539480</t>
  </si>
  <si>
    <t>3852538146</t>
  </si>
  <si>
    <t>3852526697</t>
  </si>
  <si>
    <t>3852538141-QTY:530</t>
  </si>
  <si>
    <t>3852538140</t>
  </si>
  <si>
    <t>3852526699</t>
  </si>
  <si>
    <t>3852512111-QTY:10552</t>
  </si>
  <si>
    <t>3852512110</t>
  </si>
  <si>
    <t>3852628675_x000D_
,PN1:T598D477M2R5AT4145-StartDate:2026-07-28-QTY:2016_x000D_
,PN:T598D477M2R5ATE0067280-StartDate:2026-07-31-QTY:12661-OrderNo:3852519301</t>
  </si>
  <si>
    <t>3852628674</t>
  </si>
  <si>
    <t>3852527920-QTY:46217</t>
  </si>
  <si>
    <t>3852527919</t>
  </si>
  <si>
    <t>3852513418,3852513419-QTY:1660</t>
  </si>
  <si>
    <t>3852513417</t>
  </si>
  <si>
    <t>3852530888-QTY:20907</t>
  </si>
  <si>
    <t>3852530887</t>
  </si>
  <si>
    <t>3852482320-QTY:21417</t>
  </si>
  <si>
    <t>3852482319</t>
  </si>
  <si>
    <t>3852529594-QTY:16401</t>
  </si>
  <si>
    <t>3852529593</t>
  </si>
  <si>
    <t>3852538144-QTY:1670</t>
  </si>
  <si>
    <t>3852538143</t>
  </si>
  <si>
    <t>3852520394</t>
  </si>
  <si>
    <t>3852526085</t>
  </si>
  <si>
    <t>3852520389</t>
  </si>
  <si>
    <t>3852619697-QTY:20796</t>
  </si>
  <si>
    <t>3852619696</t>
  </si>
  <si>
    <t>3852519306-QTY:11425</t>
  </si>
  <si>
    <t>3852520391</t>
  </si>
  <si>
    <t>3852519303-QTY:11895</t>
  </si>
  <si>
    <t>3852527919-QTY:43122</t>
  </si>
  <si>
    <t>3852527918</t>
  </si>
  <si>
    <t>PN1:T520D477M004ATE010-StartDate:2026-07-25-QTY:8085_x000D_
,PN:T520D477M004ATE012-StartDate:2026-07-26-QTY:23000-OrderNo:3852496473_x000D_
,PN:T520D477M004ATE012-StartDate:2026-07-26-QTY:1869-OrderNo:3852496474</t>
  </si>
  <si>
    <t>3852496170</t>
  </si>
  <si>
    <t>3852519302-QTY:12126</t>
  </si>
  <si>
    <t>3852482319-QTY:376</t>
  </si>
  <si>
    <t>3852482318</t>
  </si>
  <si>
    <t>PN1:T520V337M2R5ATE009-StartDate:2026-07-23-QTY:22047_x000D_
,PN:T520V337M2R5ATE007-StartDate:2026-08-08-QTY:10922-OrderNo:3852508000</t>
  </si>
  <si>
    <t>3852507942</t>
  </si>
  <si>
    <t>3852227515-QTY:3314</t>
  </si>
  <si>
    <t>3852477103-QTY:46668</t>
  </si>
  <si>
    <t>3852518835-QTY:16376</t>
  </si>
  <si>
    <t>3852518834</t>
  </si>
  <si>
    <t>3852529589-QTY:17001</t>
  </si>
  <si>
    <t>3852529588</t>
  </si>
  <si>
    <t>3852560362,3852560363-QTY:1871</t>
  </si>
  <si>
    <t>3852560361</t>
  </si>
  <si>
    <t>3852513417-QTY:22984</t>
  </si>
  <si>
    <t>3852513416</t>
  </si>
  <si>
    <t>3852513420,3852513421-QTY:13886</t>
  </si>
  <si>
    <t>3852513419</t>
  </si>
  <si>
    <t>3852513415,3852513416-QTY:7767</t>
  </si>
  <si>
    <t>3852513414</t>
  </si>
  <si>
    <t>3852619696-QTY:20368</t>
  </si>
  <si>
    <t>3852619695</t>
  </si>
  <si>
    <t>3852513414-QTY:28630</t>
  </si>
  <si>
    <t>3852513413</t>
  </si>
  <si>
    <t>3852539481-QTY:6162</t>
  </si>
  <si>
    <t>3852539480</t>
  </si>
  <si>
    <t>3852520398</t>
  </si>
  <si>
    <t>T598D157M016AHW065</t>
  </si>
  <si>
    <t>T598D227M010AHW025</t>
  </si>
  <si>
    <t>T521D106M050ATE0908159</t>
  </si>
  <si>
    <t>A521D106M050ASTR01</t>
  </si>
  <si>
    <t>T521T276M018ATE0558152</t>
  </si>
  <si>
    <t>2026-07-31</t>
  </si>
  <si>
    <t>2026-08-02</t>
  </si>
  <si>
    <t>2026-08-07</t>
  </si>
  <si>
    <t>2026-08-29</t>
  </si>
  <si>
    <t>2026-09-07</t>
  </si>
  <si>
    <t>2026-09-05</t>
  </si>
  <si>
    <t>2026-09-06</t>
  </si>
  <si>
    <t>2026-09-12</t>
  </si>
  <si>
    <t>2026-08-14</t>
  </si>
  <si>
    <t>2628IF67</t>
  </si>
  <si>
    <t>XLPJ61043191-023</t>
  </si>
  <si>
    <t>3882507304</t>
  </si>
  <si>
    <t>2628IT67</t>
  </si>
  <si>
    <t>WANQ32343191-008</t>
  </si>
  <si>
    <t>Intransit</t>
  </si>
  <si>
    <t>3882576384</t>
  </si>
  <si>
    <t>2628X417</t>
  </si>
  <si>
    <t>WI/M3014K187-006</t>
  </si>
  <si>
    <t>3882577024-QTY:16836,pass due</t>
  </si>
  <si>
    <t>3882577023</t>
  </si>
  <si>
    <t>2628LW67</t>
  </si>
  <si>
    <t>XLPJ61043191-038</t>
  </si>
  <si>
    <t>3882577783</t>
  </si>
  <si>
    <t>2628LS67</t>
  </si>
  <si>
    <t>XLPJ61043191-034</t>
  </si>
  <si>
    <t>3882577240</t>
  </si>
  <si>
    <t>2629U217</t>
  </si>
  <si>
    <t>XLPJ61043194-003</t>
  </si>
  <si>
    <t>3882577784</t>
  </si>
  <si>
    <t>2629U317</t>
  </si>
  <si>
    <t>XLPJ61043194-004</t>
  </si>
  <si>
    <t>2628LN67</t>
  </si>
  <si>
    <t>NC5B34549191-001</t>
  </si>
  <si>
    <t>3882430210-QTY:11609,pass due</t>
  </si>
  <si>
    <t>3882430209</t>
  </si>
  <si>
    <t>2628DJ67</t>
  </si>
  <si>
    <t>2026-08-28</t>
  </si>
  <si>
    <t>WB4R16643191-014</t>
  </si>
  <si>
    <t>3882464174</t>
  </si>
  <si>
    <t>2628QC37</t>
  </si>
  <si>
    <t>R8TE28649189-015</t>
  </si>
  <si>
    <t>3882573994</t>
  </si>
  <si>
    <t>2627SV67</t>
  </si>
  <si>
    <t>R8KZ34849184-001</t>
  </si>
  <si>
    <t>3882411404</t>
  </si>
  <si>
    <t>2628PW17</t>
  </si>
  <si>
    <t>WIV$55043187-046</t>
  </si>
  <si>
    <t>3882472840</t>
  </si>
  <si>
    <t>2625BL67</t>
  </si>
  <si>
    <t>XLKZ5344D170-038</t>
  </si>
  <si>
    <t>3882477144-QTY:19345,pass due</t>
  </si>
  <si>
    <t>3882477143</t>
  </si>
  <si>
    <t>2628G767</t>
  </si>
  <si>
    <t>2026-08-03</t>
  </si>
  <si>
    <t>WCU245343191-009</t>
  </si>
  <si>
    <t>3882488094-QTY:17381</t>
  </si>
  <si>
    <t>3882488093</t>
  </si>
  <si>
    <t>2627GS67</t>
  </si>
  <si>
    <t>QOGQ1454A184-071</t>
  </si>
  <si>
    <t>3882421911</t>
  </si>
  <si>
    <t>2624DG67</t>
  </si>
  <si>
    <t>XLKZ5344D163-030</t>
  </si>
  <si>
    <t>3882477140,3882477141-QTY:13061,pass due</t>
  </si>
  <si>
    <t>3882477139</t>
  </si>
  <si>
    <t>2626KW47</t>
  </si>
  <si>
    <t>QOGQ1454A176-009</t>
  </si>
  <si>
    <t>2628PM17</t>
  </si>
  <si>
    <t>WIV$55043187-036</t>
  </si>
  <si>
    <t>3882472838</t>
  </si>
  <si>
    <t>2626SE57</t>
  </si>
  <si>
    <t>WIJ+55043177-033</t>
  </si>
  <si>
    <t>3882468231</t>
  </si>
  <si>
    <t>3882415203</t>
  </si>
  <si>
    <t>2627WJ27</t>
  </si>
  <si>
    <t>R8KZ34849181-005</t>
  </si>
  <si>
    <t>2628JF67</t>
  </si>
  <si>
    <t>R8TE28649191-021</t>
  </si>
  <si>
    <t>3882573997-QTY:27396</t>
  </si>
  <si>
    <t>3882573996</t>
  </si>
  <si>
    <t>2627KE47</t>
  </si>
  <si>
    <t>WCU245343183-026</t>
  </si>
  <si>
    <t>3882487204-QTY:16389,pass due</t>
  </si>
  <si>
    <t>3882487203</t>
  </si>
  <si>
    <t>2629K227</t>
  </si>
  <si>
    <t>WCU245343195-003</t>
  </si>
  <si>
    <t>3882488091-QTY:3561</t>
  </si>
  <si>
    <t>3882488090</t>
  </si>
  <si>
    <t>2628KN57</t>
  </si>
  <si>
    <t>Q46R2254D191-001</t>
  </si>
  <si>
    <t>3882422094-QTY:15115</t>
  </si>
  <si>
    <t>3882422093</t>
  </si>
  <si>
    <t>2628PL37</t>
  </si>
  <si>
    <t>VK/S21943189-006</t>
  </si>
  <si>
    <t>3882499346-QTY:17623</t>
  </si>
  <si>
    <t>3882499345</t>
  </si>
  <si>
    <t>2625BT67</t>
  </si>
  <si>
    <t>XLKZ5344D170-046</t>
  </si>
  <si>
    <t>3882477147,3882477148-QTY:5346,pass due</t>
  </si>
  <si>
    <t>3882477146</t>
  </si>
  <si>
    <t>2628GZ37</t>
  </si>
  <si>
    <t>SWWN35843189-001</t>
  </si>
  <si>
    <t>3882459479-QTY:27827</t>
  </si>
  <si>
    <t>3882459478</t>
  </si>
  <si>
    <t>2628OW37</t>
  </si>
  <si>
    <t>WCU245343189-002</t>
  </si>
  <si>
    <t>3882488092-QTY:16595</t>
  </si>
  <si>
    <t>3882488091</t>
  </si>
  <si>
    <t>2628BI27</t>
  </si>
  <si>
    <t>QMND2934D188-001</t>
  </si>
  <si>
    <t>3882425829-QTY:7385</t>
  </si>
  <si>
    <t>3882425828</t>
  </si>
  <si>
    <t>2628VO17</t>
  </si>
  <si>
    <t>WCU245343187-003</t>
  </si>
  <si>
    <t>3882487202-QTY:15589,pass due</t>
  </si>
  <si>
    <t>3882487201</t>
  </si>
  <si>
    <t>2627HZ47</t>
  </si>
  <si>
    <t>QOGQ1454A183-024</t>
  </si>
  <si>
    <t>2628P347</t>
  </si>
  <si>
    <t>WCU245343190-012</t>
  </si>
  <si>
    <t>3882487198-QTY:14032,pass due</t>
  </si>
  <si>
    <t>3882487197</t>
  </si>
  <si>
    <t>2628I727</t>
  </si>
  <si>
    <t>WI6$80143188-006</t>
  </si>
  <si>
    <t>3882466557,3882466558-QTY:15104</t>
  </si>
  <si>
    <t>3882466556</t>
  </si>
  <si>
    <t>2628Q317</t>
  </si>
  <si>
    <t>WIV$55043187-052</t>
  </si>
  <si>
    <t>3882472844</t>
  </si>
  <si>
    <t>2627HR47</t>
  </si>
  <si>
    <t>QOGQ1454A183-016</t>
  </si>
  <si>
    <t>2628PO37</t>
  </si>
  <si>
    <t>XLR.44549189-002</t>
  </si>
  <si>
    <t>3882502042</t>
  </si>
  <si>
    <t>2628EU57</t>
  </si>
  <si>
    <t>WI6$80143191-002</t>
  </si>
  <si>
    <t>3882466551-QTY:15976</t>
  </si>
  <si>
    <t>3882466550</t>
  </si>
  <si>
    <t>2627DV57</t>
  </si>
  <si>
    <t>QOGQ1454A184-013</t>
  </si>
  <si>
    <t>2628PG17</t>
  </si>
  <si>
    <t>WIV$55043187-030</t>
  </si>
  <si>
    <t>3882472841</t>
  </si>
  <si>
    <t>2621P347</t>
  </si>
  <si>
    <t>2026-09-11</t>
  </si>
  <si>
    <t>WG3L21343141-004</t>
  </si>
  <si>
    <t>3882481076,3882481077-QTY:6351</t>
  </si>
  <si>
    <t>3882481075</t>
  </si>
  <si>
    <t>2629KG47</t>
  </si>
  <si>
    <t>WB4R16643197-005</t>
  </si>
  <si>
    <t>2624DN67</t>
  </si>
  <si>
    <t>XLKZ5344D163-037</t>
  </si>
  <si>
    <t>3882477152,3882477153-QTY:4746,pass due</t>
  </si>
  <si>
    <t>3882477151</t>
  </si>
  <si>
    <t>2627OY37</t>
  </si>
  <si>
    <t>QOGQ1454A182-011</t>
  </si>
  <si>
    <t>2628GS67</t>
  </si>
  <si>
    <t>WCU245343191-030</t>
  </si>
  <si>
    <t>3882487205_x000D_
,PN1:T523W476M035APE1007723-StartDate:2026-07-27-QTY:6611_x000D_
,PN:T523W476M035APE100-StartDate:2026-08-01-QTY:3161-OrderNo:3882488090,pass due</t>
  </si>
  <si>
    <t>3882487204</t>
  </si>
  <si>
    <t>2625IR17</t>
  </si>
  <si>
    <t>SWWN35843166-007</t>
  </si>
  <si>
    <t>3882459481,3882459482-QTY:13485</t>
  </si>
  <si>
    <t>3882459480</t>
  </si>
  <si>
    <t>2629JW57</t>
  </si>
  <si>
    <t>QPSO6083A198-002</t>
  </si>
  <si>
    <t>3882475903</t>
  </si>
  <si>
    <t>2629JR27</t>
  </si>
  <si>
    <t>WB.D24243195-002</t>
  </si>
  <si>
    <t>3882483890-QTY:5655</t>
  </si>
  <si>
    <t>3882483889</t>
  </si>
  <si>
    <t>2628KK37</t>
  </si>
  <si>
    <t>WI6$80143189-004</t>
  </si>
  <si>
    <t>3882466556-QTY:15929</t>
  </si>
  <si>
    <t>3882466555</t>
  </si>
  <si>
    <t>2628K537</t>
  </si>
  <si>
    <t>WIV$55043189-020</t>
  </si>
  <si>
    <t>3882472836</t>
  </si>
  <si>
    <t>2625JW47</t>
  </si>
  <si>
    <t>XLKZ5344D169-026</t>
  </si>
  <si>
    <t>3882477150,3882477151-QTY:11646,pass due</t>
  </si>
  <si>
    <t>3882477149</t>
  </si>
  <si>
    <t>2624E567</t>
  </si>
  <si>
    <t>XLKZ5344D163-052</t>
  </si>
  <si>
    <t>3882477142,3882477143-QTY:6161,pass due</t>
  </si>
  <si>
    <t>3882477141</t>
  </si>
  <si>
    <t>2628HL57</t>
  </si>
  <si>
    <t>XLR.44549191-001</t>
  </si>
  <si>
    <t>3882502041</t>
  </si>
  <si>
    <t>2628JC67</t>
  </si>
  <si>
    <t>R8TE28649191-018</t>
  </si>
  <si>
    <t>3882573995-QTY:32829</t>
  </si>
  <si>
    <t>2628JG27</t>
  </si>
  <si>
    <t>QOGQ1454A188-029</t>
  </si>
  <si>
    <t>3882421911-QTY:43976,pass due</t>
  </si>
  <si>
    <t>3882421910</t>
  </si>
  <si>
    <t>2628Q937</t>
  </si>
  <si>
    <t>R8TE28649189-012</t>
  </si>
  <si>
    <t>3882573996-QTY:27552</t>
  </si>
  <si>
    <t>3882573995</t>
  </si>
  <si>
    <t>2627DI57</t>
  </si>
  <si>
    <t>WI6$80143184-006</t>
  </si>
  <si>
    <t>3882466554-QTY:15945</t>
  </si>
  <si>
    <t>3882466553</t>
  </si>
  <si>
    <t>2628GU67</t>
  </si>
  <si>
    <t>VK/S21943191-002</t>
  </si>
  <si>
    <t>3882499347-QTY:17623</t>
  </si>
  <si>
    <t>3882499346</t>
  </si>
  <si>
    <t>2626KF67</t>
  </si>
  <si>
    <t>2026-09-15</t>
  </si>
  <si>
    <t>S2AQ1104F177-002</t>
  </si>
  <si>
    <t>3882492059,3882492060-QTY:8610</t>
  </si>
  <si>
    <t>3882492058</t>
  </si>
  <si>
    <t>2628UC57</t>
  </si>
  <si>
    <t>SWWN35843191-013</t>
  </si>
  <si>
    <t>3882459480-QTY:30507</t>
  </si>
  <si>
    <t>3882459479</t>
  </si>
  <si>
    <t>2627PK27</t>
  </si>
  <si>
    <t>WIJ+55043181-042</t>
  </si>
  <si>
    <t>3882468222</t>
  </si>
  <si>
    <t>2629DL27</t>
  </si>
  <si>
    <t>WB4R16643195-005</t>
  </si>
  <si>
    <t>3882464173</t>
  </si>
  <si>
    <t>2627FG67</t>
  </si>
  <si>
    <t>QP+%1124A184-036</t>
  </si>
  <si>
    <t>3882475468-QTY:46031</t>
  </si>
  <si>
    <t>3882475467</t>
  </si>
  <si>
    <t>2626PE57</t>
  </si>
  <si>
    <t>Q5CZ1724D177-005</t>
  </si>
  <si>
    <t>3882420163,3882420164-QTY:20986</t>
  </si>
  <si>
    <t>3882420162</t>
  </si>
  <si>
    <t>2629QH17</t>
  </si>
  <si>
    <t>TZ.D20643194-002</t>
  </si>
  <si>
    <t>3882481921-QTY:770</t>
  </si>
  <si>
    <t>3882481920</t>
  </si>
  <si>
    <t>2624K747</t>
  </si>
  <si>
    <t>QNU07663A162-001</t>
  </si>
  <si>
    <t>2629S257</t>
  </si>
  <si>
    <t>WANQ32343198-005</t>
  </si>
  <si>
    <t>3882576383</t>
  </si>
  <si>
    <t>2629HE57</t>
  </si>
  <si>
    <t>SWX743543198-001</t>
  </si>
  <si>
    <t>3882441540,3882441541_x000D_
,PN1:T520D337M006ATE0407280-StartDate:2026-07-23-QTY:2641_x000D_
,PN:T520D337M006ATE018-StartDate:2026-08-22-QTY:1834-OrderNo:3882441929,pass due</t>
  </si>
  <si>
    <t>3882441539</t>
  </si>
  <si>
    <t>2627OT37</t>
  </si>
  <si>
    <t>QOGQ1454A182-006</t>
  </si>
  <si>
    <t>2627IE47</t>
  </si>
  <si>
    <t>QOGQ1454A183-038</t>
  </si>
  <si>
    <t>2626JY37</t>
  </si>
  <si>
    <t>WIJ+55043175-013</t>
  </si>
  <si>
    <t>3882468229</t>
  </si>
  <si>
    <t>2628F157</t>
  </si>
  <si>
    <t>WI6$80143191-008</t>
  </si>
  <si>
    <t>3882466555-QTY:15937</t>
  </si>
  <si>
    <t>3882466554</t>
  </si>
  <si>
    <t>2627K447</t>
  </si>
  <si>
    <t>WCU245343183-016</t>
  </si>
  <si>
    <t>3882487199-QTY:14432,pass due</t>
  </si>
  <si>
    <t>3882487198</t>
  </si>
  <si>
    <t>2628H967</t>
  </si>
  <si>
    <t>XLR.44549191-005</t>
  </si>
  <si>
    <t>3882502044</t>
  </si>
  <si>
    <t>2625JX37</t>
  </si>
  <si>
    <t>XLKZ5344D168-012</t>
  </si>
  <si>
    <t>3882477149-QTY:18546,pass due</t>
  </si>
  <si>
    <t>3882477148</t>
  </si>
  <si>
    <t>2629QG17</t>
  </si>
  <si>
    <t>TZ.D20643194-001</t>
  </si>
  <si>
    <t>3882481922-QTY:1530</t>
  </si>
  <si>
    <t>3882481921</t>
  </si>
  <si>
    <t>2628F957</t>
  </si>
  <si>
    <t>WIYJ35543191-005</t>
  </si>
  <si>
    <t>3882474805,3882474806-QTY:8460</t>
  </si>
  <si>
    <t>3882474804</t>
  </si>
  <si>
    <t>2627SW27</t>
  </si>
  <si>
    <t>XZFI8204D181-017</t>
  </si>
  <si>
    <t>2628GB27</t>
  </si>
  <si>
    <t>QP6-9003A188-001</t>
  </si>
  <si>
    <t>3882448808,3882448809</t>
  </si>
  <si>
    <t>3882448807</t>
  </si>
  <si>
    <t>2626J117</t>
  </si>
  <si>
    <t>WIJ+55043173-017</t>
  </si>
  <si>
    <t>3882468227</t>
  </si>
  <si>
    <t>2628SF27</t>
  </si>
  <si>
    <t>R8TE28649188-002</t>
  </si>
  <si>
    <t>2618QN17</t>
  </si>
  <si>
    <t>2026-09-10</t>
  </si>
  <si>
    <t>2026-10-13</t>
  </si>
  <si>
    <t>NC2J37049117-004</t>
  </si>
  <si>
    <t>3882496549</t>
  </si>
  <si>
    <t>2627U527</t>
  </si>
  <si>
    <t>XZFI8204D181-025</t>
  </si>
  <si>
    <t>2629QI17</t>
  </si>
  <si>
    <t>TZ.D20643194-003</t>
  </si>
  <si>
    <t>3882481923-QTY:2164</t>
  </si>
  <si>
    <t>3882481922</t>
  </si>
  <si>
    <t>2627SG37</t>
  </si>
  <si>
    <t>WCU245343182-024</t>
  </si>
  <si>
    <t>3882487203-QTY:15989,pass due</t>
  </si>
  <si>
    <t>3882487202</t>
  </si>
  <si>
    <t>2625YN17</t>
  </si>
  <si>
    <t>XLNH5344D166-003</t>
  </si>
  <si>
    <t>3882477155,3882477156-QTY:11020,pass due</t>
  </si>
  <si>
    <t>3882477154</t>
  </si>
  <si>
    <t>2627DS57</t>
  </si>
  <si>
    <t>QOGQ1454A184-010</t>
  </si>
  <si>
    <t>2629KP27</t>
  </si>
  <si>
    <t>Q4422264D195-001</t>
  </si>
  <si>
    <t>PN1:T598B107M006AT4775-StartDate:2026-07-23-QTY:27568_x000D_
,PN:T598B107M006ATE045-StartDate:2026-07-31-QTY:23192-OrderNo:3882559287,pass due</t>
  </si>
  <si>
    <t>3882398057</t>
  </si>
  <si>
    <t>2627YG47</t>
  </si>
  <si>
    <t>WIJ+55043183-027</t>
  </si>
  <si>
    <t>3882468230</t>
  </si>
  <si>
    <t>2627DU57</t>
  </si>
  <si>
    <t>QOGQ1454A184-012</t>
  </si>
  <si>
    <t>2628EW57</t>
  </si>
  <si>
    <t>WI6$80143191-004</t>
  </si>
  <si>
    <t>3882466548-QTY:16029</t>
  </si>
  <si>
    <t>3882466547</t>
  </si>
  <si>
    <t>2627XP57</t>
  </si>
  <si>
    <t>2026-08-21</t>
  </si>
  <si>
    <t>TG$Q42043184-012</t>
  </si>
  <si>
    <t>3882456806</t>
  </si>
  <si>
    <t>2629KA47</t>
  </si>
  <si>
    <t>QMO+1354A197-005</t>
  </si>
  <si>
    <t>3882460757-QTY:14682</t>
  </si>
  <si>
    <t>3882460756</t>
  </si>
  <si>
    <t>2628DH37</t>
  </si>
  <si>
    <t>QPPA4413Q189-001</t>
  </si>
  <si>
    <t>PN1:T520T156M006ATE100-StartDate:2026-07-31-QTY:3436_x000D_
,PN:T520T156M006AHE100-StartDate:2026-09-12-QTY:3440-OrderNo:3882448104_x000D_
,PN:T520T156M006AHE100-StartDate:2026-09-16-QTY:10319-OrderNo:3882448105</t>
  </si>
  <si>
    <t>3882448004</t>
  </si>
  <si>
    <t>2627UM27</t>
  </si>
  <si>
    <t>WCU245343181-014</t>
  </si>
  <si>
    <t>3882487200-QTY:14832,pass due</t>
  </si>
  <si>
    <t>3882487199</t>
  </si>
  <si>
    <t>2627PH27</t>
  </si>
  <si>
    <t>WIJ+55043181-039</t>
  </si>
  <si>
    <t>3882468226</t>
  </si>
  <si>
    <t>2628JH67</t>
  </si>
  <si>
    <t>R8TE28649191-023</t>
  </si>
  <si>
    <t>3882573993-QTY:11955</t>
  </si>
  <si>
    <t>3882573992</t>
  </si>
  <si>
    <t>2627G767</t>
  </si>
  <si>
    <t>QOGQ1454A184-050</t>
  </si>
  <si>
    <t>2628SY17</t>
  </si>
  <si>
    <t>QOGQ1454A187-036</t>
  </si>
  <si>
    <t>2627Y957</t>
  </si>
  <si>
    <t>WIJ+55043184-010</t>
  </si>
  <si>
    <t>3882468223</t>
  </si>
  <si>
    <t>2628I467</t>
  </si>
  <si>
    <t>XLPJ61043191-012</t>
  </si>
  <si>
    <t>2627GJ67</t>
  </si>
  <si>
    <t>QOGQ1454A184-062</t>
  </si>
  <si>
    <t>2627HM47</t>
  </si>
  <si>
    <t>QOGQ1454A183-011</t>
  </si>
  <si>
    <t>2627SB67</t>
  </si>
  <si>
    <t>R8TE28649184-039</t>
  </si>
  <si>
    <t>3882573992-QTY:12083</t>
  </si>
  <si>
    <t>3882573991</t>
  </si>
  <si>
    <t>2628IG67</t>
  </si>
  <si>
    <t>XLPJ61043191-024</t>
  </si>
  <si>
    <t>3882577782</t>
  </si>
  <si>
    <t>2628PK17</t>
  </si>
  <si>
    <t>WIV$55043187-034</t>
  </si>
  <si>
    <t>3882472843</t>
  </si>
  <si>
    <t>2626OD47</t>
  </si>
  <si>
    <t>XLKZ5344D176-007</t>
  </si>
  <si>
    <t>3882477159-QTY:17290,pass due</t>
  </si>
  <si>
    <t>3882477158</t>
  </si>
  <si>
    <t>2628QA37</t>
  </si>
  <si>
    <t>R8TE28649189-013</t>
  </si>
  <si>
    <t>3882573998-QTY:27242</t>
  </si>
  <si>
    <t>3882573997</t>
  </si>
  <si>
    <t>2628JY37</t>
  </si>
  <si>
    <t>WIV$55043189-014</t>
  </si>
  <si>
    <t>3882473714</t>
  </si>
  <si>
    <t>2628LB67</t>
  </si>
  <si>
    <t>Q4422264D191-007</t>
  </si>
  <si>
    <t>3882559290-QTY:23192</t>
  </si>
  <si>
    <t>3882559289</t>
  </si>
  <si>
    <t>2628S517</t>
  </si>
  <si>
    <t>QOGQ1454A187-007</t>
  </si>
  <si>
    <t>2628F657</t>
  </si>
  <si>
    <t>WIYJ35543191-002</t>
  </si>
  <si>
    <t>3882474804-QTY:12420</t>
  </si>
  <si>
    <t>3882474803</t>
  </si>
  <si>
    <t>2626LT37</t>
  </si>
  <si>
    <t>XLKZ5344D175-005</t>
  </si>
  <si>
    <t>3882477157,3882477158-QTY:4103,pass due</t>
  </si>
  <si>
    <t>3882477156</t>
  </si>
  <si>
    <t>2629DH27</t>
  </si>
  <si>
    <t>WB4R16643195-001</t>
  </si>
  <si>
    <t>3882464175</t>
  </si>
  <si>
    <t>2626LV37</t>
  </si>
  <si>
    <t>XLKZ5344D175-007</t>
  </si>
  <si>
    <t>3882477154-QTY:17920,pass due</t>
  </si>
  <si>
    <t>3882477153</t>
  </si>
  <si>
    <t>2628U157</t>
  </si>
  <si>
    <t>SWWN35843191-002</t>
  </si>
  <si>
    <t>3882459483-QTY:16073</t>
  </si>
  <si>
    <t>3882459482</t>
  </si>
  <si>
    <t>2629K947</t>
  </si>
  <si>
    <t>Q8I97503D197-001</t>
  </si>
  <si>
    <t>PN1:T521B106M035ATE150-StartDate:2026-07-29-QTY:2193_x000D_
,PN:T521B106M035ATE200-StartDate:2026-08-02-QTY:4393-OrderNo:3882463489,3882463446_x000D_
,PN:T521B106M035ATE200-StartDate:2026-08-12-QTY:29124-OrderNo:3882463490</t>
  </si>
  <si>
    <t>3882463445</t>
  </si>
  <si>
    <t>2629L437</t>
  </si>
  <si>
    <t>Q4A-1734D196-001</t>
  </si>
  <si>
    <t>3882419898-QTY:33060</t>
  </si>
  <si>
    <t>3882419897</t>
  </si>
  <si>
    <t>2628F857</t>
  </si>
  <si>
    <t>WIYJ35543191-004</t>
  </si>
  <si>
    <t>3882474807,3882474808-QTY:11625</t>
  </si>
  <si>
    <t>3882474806</t>
  </si>
  <si>
    <t>2628K467</t>
  </si>
  <si>
    <t>R8TE28649191-045</t>
  </si>
  <si>
    <t>2626P527</t>
  </si>
  <si>
    <t>XZFI8204D174-020</t>
  </si>
  <si>
    <t>2628S327</t>
  </si>
  <si>
    <t>XLR.44549188-005</t>
  </si>
  <si>
    <t>2628FV67</t>
  </si>
  <si>
    <t>WIMW19343191-004</t>
  </si>
  <si>
    <t>3882482520,3882482521-QTY:2117</t>
  </si>
  <si>
    <t>3882482519</t>
  </si>
  <si>
    <t>2627JZ47</t>
  </si>
  <si>
    <t>WCU245343183-012</t>
  </si>
  <si>
    <t>3882487201-QTY:15205,pass due</t>
  </si>
  <si>
    <t>3882487200</t>
  </si>
  <si>
    <t>2628HZ47</t>
  </si>
  <si>
    <t>WIV$55043190-016</t>
  </si>
  <si>
    <t>3882473713</t>
  </si>
  <si>
    <t>2628HD67</t>
  </si>
  <si>
    <t>XLR.44549191-009</t>
  </si>
  <si>
    <t>2628X117</t>
  </si>
  <si>
    <t>WI/M3014K187-003</t>
  </si>
  <si>
    <t>2628GU27</t>
  </si>
  <si>
    <t>WB4R16643188-002</t>
  </si>
  <si>
    <t>2628I427</t>
  </si>
  <si>
    <t>WI6$80143188-003</t>
  </si>
  <si>
    <t>3882466544-QTY:16135</t>
  </si>
  <si>
    <t>3882466543</t>
  </si>
  <si>
    <t>2628S717</t>
  </si>
  <si>
    <t>QOGQ1454A187-009</t>
  </si>
  <si>
    <t>2628AB57</t>
  </si>
  <si>
    <t>QMQ127043191-001</t>
  </si>
  <si>
    <t>3882423314,3882423315,3882423316-QTY:17540</t>
  </si>
  <si>
    <t>3882423313</t>
  </si>
  <si>
    <t>2629QJ17</t>
  </si>
  <si>
    <t>SWU017843194-001</t>
  </si>
  <si>
    <t>3882481097,pass due</t>
  </si>
  <si>
    <t>3882481096</t>
  </si>
  <si>
    <t>2628GE27</t>
  </si>
  <si>
    <t>TG$Q42043188-002</t>
  </si>
  <si>
    <t>2627UO37</t>
  </si>
  <si>
    <t>R8TE28649182-017</t>
  </si>
  <si>
    <t>3882573994-QTY:34701</t>
  </si>
  <si>
    <t>3882573993</t>
  </si>
  <si>
    <t>2627I347</t>
  </si>
  <si>
    <t>QOGQ1454A183-027</t>
  </si>
  <si>
    <t>2628U257</t>
  </si>
  <si>
    <t>SWWN35843191-003</t>
  </si>
  <si>
    <t>3882459484-QTY:18753</t>
  </si>
  <si>
    <t>3882459483</t>
  </si>
  <si>
    <t>2629DF17</t>
  </si>
  <si>
    <t>QMQ127043194-001</t>
  </si>
  <si>
    <t>3882423313-QTY:50547,pass due</t>
  </si>
  <si>
    <t>3882423312</t>
  </si>
  <si>
    <t>2627OL67</t>
  </si>
  <si>
    <t>VK/S21943184-012</t>
  </si>
  <si>
    <t>3882499345-QTY:17657</t>
  </si>
  <si>
    <t>3882499344</t>
  </si>
  <si>
    <t>2628O947</t>
  </si>
  <si>
    <t>VHAB2374A190-006</t>
  </si>
  <si>
    <t>3882481200-QTY:23451</t>
  </si>
  <si>
    <t>3882481199</t>
  </si>
  <si>
    <t>2628KO57</t>
  </si>
  <si>
    <t>Q46R2254D191-002</t>
  </si>
  <si>
    <t>PN1:T520B157M006ATE0707028-StartDate:2026-08-03-QTY:11391_x000D_
,PN:T520B157M006ATE035-StartDate:2026-08-10-QTY:6430-OrderNo:3882422543_x000D_
,PN:T520B157M006ATE035-StartDate:2026-08-14-QTY:32879-OrderNo:3882422544</t>
  </si>
  <si>
    <t>3882422094</t>
  </si>
  <si>
    <t>2628IC67</t>
  </si>
  <si>
    <t>XLPJ61043191-020</t>
  </si>
  <si>
    <t>2628KD37</t>
  </si>
  <si>
    <t>WIV$55043189-028</t>
  </si>
  <si>
    <t>3882472837</t>
  </si>
  <si>
    <t>2628IB67</t>
  </si>
  <si>
    <t>XLPJ61043191-019</t>
  </si>
  <si>
    <t>2630JY17</t>
  </si>
  <si>
    <t>QPSO6083A201-002</t>
  </si>
  <si>
    <t>3882475905</t>
  </si>
  <si>
    <t>2628F457</t>
  </si>
  <si>
    <t>WI6$80143191-011</t>
  </si>
  <si>
    <t>3882466552-QTY:15945</t>
  </si>
  <si>
    <t>3882466551</t>
  </si>
  <si>
    <t>2630JZ17</t>
  </si>
  <si>
    <t>QPSO6083A201-003</t>
  </si>
  <si>
    <t>3882475904</t>
  </si>
  <si>
    <t>2628UA57</t>
  </si>
  <si>
    <t>SWWN35843191-011</t>
  </si>
  <si>
    <t>3882459493,3882459494-QTY:2362</t>
  </si>
  <si>
    <t>3882459492</t>
  </si>
  <si>
    <t>2627QB67</t>
  </si>
  <si>
    <t>R8TE28649184-004</t>
  </si>
  <si>
    <t>3882573998</t>
  </si>
  <si>
    <t>2629JP27</t>
  </si>
  <si>
    <t>TZ.D20643195-001</t>
  </si>
  <si>
    <t>3882481925,3882481926,3882481927-QTY:1852</t>
  </si>
  <si>
    <t>3882481924</t>
  </si>
  <si>
    <t>2627QC67</t>
  </si>
  <si>
    <t>R8TE28649184-005</t>
  </si>
  <si>
    <t>2627QX27</t>
  </si>
  <si>
    <t>QOGQ1454A181-024</t>
  </si>
  <si>
    <t>2628I627</t>
  </si>
  <si>
    <t>WI6$80143188-005</t>
  </si>
  <si>
    <t>3882466553-QTY:15945</t>
  </si>
  <si>
    <t>3882466552</t>
  </si>
  <si>
    <t>2629BZ27</t>
  </si>
  <si>
    <t>SW0C48143195-001</t>
  </si>
  <si>
    <t>PN1:T520D227M010ATE025-StartDate:2026-07-26-QTY:3131_x000D_
,PN:T520D227M010ATE040-StartDate:2026-08-02-QTY:3546-OrderNo:3882438035_x000D_
,PN:T520D227M010ATE040-StartDate:2026-08-06-QTY:8979-OrderNo:3882438036,3882438242_x000D_
,PN:T520D227M010ATE040-StartDate:2026-08-09-QTY:1585-OrderNo:3882438037,3882438243-QTY:3154,pass due</t>
  </si>
  <si>
    <t>3882438241</t>
  </si>
  <si>
    <t>2615ZG17</t>
  </si>
  <si>
    <t>XZFI8204D096-003</t>
  </si>
  <si>
    <t>2628PV17</t>
  </si>
  <si>
    <t>WIV$55043187-045</t>
  </si>
  <si>
    <t>3882473712</t>
  </si>
  <si>
    <t>2628IF47</t>
  </si>
  <si>
    <t>WIV$55043190-031</t>
  </si>
  <si>
    <t>3882472839</t>
  </si>
  <si>
    <t>2626KA17</t>
  </si>
  <si>
    <t>XLKZ5344D173-002</t>
  </si>
  <si>
    <t>3882477145,3882477146-QTY:12396,pass due</t>
  </si>
  <si>
    <t>3882477144</t>
  </si>
  <si>
    <t>2627H967</t>
  </si>
  <si>
    <t>QOGQ1454A184-087</t>
  </si>
  <si>
    <t>2627YX47</t>
  </si>
  <si>
    <t>WIJ+55043183-040</t>
  </si>
  <si>
    <t>3882468224</t>
  </si>
  <si>
    <t>2629KQ27</t>
  </si>
  <si>
    <t>Q4422264D195-002</t>
  </si>
  <si>
    <t>3882559288-QTY:23192</t>
  </si>
  <si>
    <t>3882559287</t>
  </si>
  <si>
    <t>2627LW37</t>
  </si>
  <si>
    <t>WIJ+55043182-045</t>
  </si>
  <si>
    <t>3882468228</t>
  </si>
  <si>
    <t>2628PS37</t>
  </si>
  <si>
    <t>XLR.44549189-006</t>
  </si>
  <si>
    <t>3882502043</t>
  </si>
  <si>
    <t>2628QJ27</t>
  </si>
  <si>
    <t>WCU245343188-006</t>
  </si>
  <si>
    <t>3882488093-QTY:16991</t>
  </si>
  <si>
    <t>3882488092</t>
  </si>
  <si>
    <t>2625QF57</t>
  </si>
  <si>
    <t>WIJ+55043170-047</t>
  </si>
  <si>
    <t>3882468225</t>
  </si>
  <si>
    <t>2609JW37</t>
  </si>
  <si>
    <t>2026-09-16</t>
  </si>
  <si>
    <t>R54P5903A056-006</t>
  </si>
  <si>
    <t>3882474913-QTY:600</t>
  </si>
  <si>
    <t>3882474912</t>
  </si>
  <si>
    <t>2627SP27</t>
  </si>
  <si>
    <t>VHAB2374A181-001</t>
  </si>
  <si>
    <t>3882481202-QTY:23292</t>
  </si>
  <si>
    <t>3882481201</t>
  </si>
  <si>
    <t>2627FR67</t>
  </si>
  <si>
    <t>QOGQ1454A184-035</t>
  </si>
  <si>
    <t>2627JD47</t>
  </si>
  <si>
    <t>XZFI8204D183-008</t>
  </si>
  <si>
    <t>2628PO17</t>
  </si>
  <si>
    <t>WIV$55043187-038</t>
  </si>
  <si>
    <t>3882472842</t>
  </si>
  <si>
    <t>2627A727</t>
  </si>
  <si>
    <t>R8TE28649180-007</t>
  </si>
  <si>
    <t>2624HP57</t>
  </si>
  <si>
    <t>QNU07663A163-003</t>
  </si>
  <si>
    <t>2628FS67</t>
  </si>
  <si>
    <t>TZ.D20643191-004</t>
  </si>
  <si>
    <t>3882481924-QTY:2786</t>
  </si>
  <si>
    <t>3882481923</t>
  </si>
  <si>
    <t>2628QS27</t>
  </si>
  <si>
    <t>VK/S21943188-001</t>
  </si>
  <si>
    <t>3882499344-QTY:17657</t>
  </si>
  <si>
    <t>3882499343</t>
  </si>
  <si>
    <t>2625KH57</t>
  </si>
  <si>
    <t>XZFI8204D170-005</t>
  </si>
  <si>
    <t>2627SL67</t>
  </si>
  <si>
    <t>R8TE28649184-049</t>
  </si>
  <si>
    <t>2627UE17</t>
  </si>
  <si>
    <t>VHAB2374A180-006</t>
  </si>
  <si>
    <t>3882481201-QTY:23423</t>
  </si>
  <si>
    <t>3882481200</t>
  </si>
  <si>
    <t>2628LA67</t>
  </si>
  <si>
    <t>Q4422264D191-006</t>
  </si>
  <si>
    <t>3882559289-QTY:23192</t>
  </si>
  <si>
    <t>3882559288</t>
  </si>
  <si>
    <t>2506CQ57</t>
  </si>
  <si>
    <t>QNEU1714D038-001</t>
  </si>
  <si>
    <t>3882420944,3882420945</t>
  </si>
  <si>
    <t>3882420943</t>
  </si>
  <si>
    <t>2628ID67</t>
  </si>
  <si>
    <t>XLPJ61043191-021</t>
  </si>
  <si>
    <t>2624DL67</t>
  </si>
  <si>
    <t>XLKZ5344D163-035</t>
  </si>
  <si>
    <t>3882477176,3882477177-QTY:9029,pass due</t>
  </si>
  <si>
    <t>3882477175</t>
  </si>
  <si>
    <t>2622BK67</t>
  </si>
  <si>
    <t>SWX430243149-006</t>
  </si>
  <si>
    <t>3882481582-QTY:10052</t>
  </si>
  <si>
    <t>3882481581</t>
  </si>
  <si>
    <t>2626FU57</t>
  </si>
  <si>
    <t>WIJ+55043177-008</t>
  </si>
  <si>
    <t>3882468234</t>
  </si>
  <si>
    <t>2627V537</t>
  </si>
  <si>
    <t>R8KZ34849182-003</t>
  </si>
  <si>
    <t>3882411405</t>
  </si>
  <si>
    <t>2628K367</t>
  </si>
  <si>
    <t>R8TE28649191-044</t>
  </si>
  <si>
    <t>3882574000</t>
  </si>
  <si>
    <t>2629PQ17</t>
  </si>
  <si>
    <t>QOGQ1454A194-015</t>
  </si>
  <si>
    <t>3882421913-QTY:4891</t>
  </si>
  <si>
    <t>3882421912</t>
  </si>
  <si>
    <t>2627QN67</t>
  </si>
  <si>
    <t>R8TE28649184-016</t>
  </si>
  <si>
    <t>3882573999-QTY:27147</t>
  </si>
  <si>
    <t>2628XL17</t>
  </si>
  <si>
    <t>R8TE28649187-015</t>
  </si>
  <si>
    <t>3882574003-QTY:13437</t>
  </si>
  <si>
    <t>3882574002</t>
  </si>
  <si>
    <t>2628DX57</t>
  </si>
  <si>
    <t>SWX753943191-001</t>
  </si>
  <si>
    <t>2627IG67</t>
  </si>
  <si>
    <t>WCU245343184-008</t>
  </si>
  <si>
    <t>3882488096-QTY:18146</t>
  </si>
  <si>
    <t>3882488095</t>
  </si>
  <si>
    <t>2627DX67</t>
  </si>
  <si>
    <t>WIV$55043184-036</t>
  </si>
  <si>
    <t>3882472847</t>
  </si>
  <si>
    <t>2628HD27</t>
  </si>
  <si>
    <t>WIV$55043188-016</t>
  </si>
  <si>
    <t>3882473716</t>
  </si>
  <si>
    <t>2629DJ27</t>
  </si>
  <si>
    <t>WB4R16643195-003</t>
  </si>
  <si>
    <t>2628JW67</t>
  </si>
  <si>
    <t>R8TE28649191-038</t>
  </si>
  <si>
    <t>3882574001</t>
  </si>
  <si>
    <t>2627K827</t>
  </si>
  <si>
    <t>TZ3U66449181-001</t>
  </si>
  <si>
    <t>3882443448_x000D_
,PN1:T520D477M004ATE010-StartDate:2026-08-01-QTY:15072_x000D_
,PN:T520D477M004ATE012-StartDate:2026-08-02-QTY:3236-OrderNo:3882443734,3882443449-QTY:1845</t>
  </si>
  <si>
    <t>3882443447</t>
  </si>
  <si>
    <t>2627OD37</t>
  </si>
  <si>
    <t>QP+%1124A182-006</t>
  </si>
  <si>
    <t>3882475465-QTY:36668</t>
  </si>
  <si>
    <t>3882475464</t>
  </si>
  <si>
    <t>2629CV27</t>
  </si>
  <si>
    <t>SWWN35843195-001</t>
  </si>
  <si>
    <t>3882459495-QTY:5035</t>
  </si>
  <si>
    <t>3882459494</t>
  </si>
  <si>
    <t>2628LH67</t>
  </si>
  <si>
    <t>Q4422264D191-013</t>
  </si>
  <si>
    <t>3882559293-QTY:23089</t>
  </si>
  <si>
    <t>3882559292</t>
  </si>
  <si>
    <t>2627HS47</t>
  </si>
  <si>
    <t>QOGQ1454A183-017</t>
  </si>
  <si>
    <t>2626JI47</t>
  </si>
  <si>
    <t>WIJ+55043176-009</t>
  </si>
  <si>
    <t>3882468238</t>
  </si>
  <si>
    <t>2628VQ17</t>
  </si>
  <si>
    <t>WCU245343187-005</t>
  </si>
  <si>
    <t>3882488097-QTY:18487</t>
  </si>
  <si>
    <t>3882488096</t>
  </si>
  <si>
    <t>2628OZ37</t>
  </si>
  <si>
    <t>WCU245343189-005</t>
  </si>
  <si>
    <t>3882488098-QTY:18887</t>
  </si>
  <si>
    <t>3882488097</t>
  </si>
  <si>
    <t>2627J267</t>
  </si>
  <si>
    <t>WCU245343184-029</t>
  </si>
  <si>
    <t>3882488099-QTY:19260</t>
  </si>
  <si>
    <t>3882488098</t>
  </si>
  <si>
    <t>2628EU67</t>
  </si>
  <si>
    <t>QOGQ1454A191-036</t>
  </si>
  <si>
    <t>2627HN47</t>
  </si>
  <si>
    <t>QOGQ1454A183-012</t>
  </si>
  <si>
    <t>2628XD17</t>
  </si>
  <si>
    <t>R8TE28649187-007</t>
  </si>
  <si>
    <t>3882574004</t>
  </si>
  <si>
    <t>2627CZ57</t>
  </si>
  <si>
    <t>TG$Q42043184-001</t>
  </si>
  <si>
    <t>3882456807</t>
  </si>
  <si>
    <t>2627PX37</t>
  </si>
  <si>
    <t>QOGQ1454A182-045</t>
  </si>
  <si>
    <t>2613ZH47</t>
  </si>
  <si>
    <t>XZFI8204D085-004</t>
  </si>
  <si>
    <t>2628PJ37</t>
  </si>
  <si>
    <t>VK/S21943189-004</t>
  </si>
  <si>
    <t>3882499351-QTY:17561</t>
  </si>
  <si>
    <t>3882499350</t>
  </si>
  <si>
    <t>2627DG57</t>
  </si>
  <si>
    <t>WI6$80143184-004</t>
  </si>
  <si>
    <t>3882466547-QTY:16038</t>
  </si>
  <si>
    <t>3882466546</t>
  </si>
  <si>
    <t>2628OV37</t>
  </si>
  <si>
    <t>WCU245343189-001</t>
  </si>
  <si>
    <t>3882488104-QTY:21100</t>
  </si>
  <si>
    <t>3882488103</t>
  </si>
  <si>
    <t>2627QT67</t>
  </si>
  <si>
    <t>R8TE28649184-022</t>
  </si>
  <si>
    <t>PN1:T598D477M2R5ATE006-StartDate:2026-08-01-QTY:27833_x000D_
,PN:T598D477M2R5AT4186-StartDate:2026-08-01-QTY:14467-OrderNo:3882575695</t>
  </si>
  <si>
    <t>3882573999</t>
  </si>
  <si>
    <t>2628P447</t>
  </si>
  <si>
    <t>WCU245343190-013</t>
  </si>
  <si>
    <t>3882488103-QTY:20700</t>
  </si>
  <si>
    <t>3882488102</t>
  </si>
  <si>
    <t>2628IZ47</t>
  </si>
  <si>
    <t>WI6$80143190-003</t>
  </si>
  <si>
    <t>3882466565-QTY:14908</t>
  </si>
  <si>
    <t>3882466564</t>
  </si>
  <si>
    <t>2629B457</t>
  </si>
  <si>
    <t>QMO+1354A198-001</t>
  </si>
  <si>
    <t>3882460758-QTY:29442</t>
  </si>
  <si>
    <t>3882460757</t>
  </si>
  <si>
    <t>2629B757</t>
  </si>
  <si>
    <t>QMO+1354A198-004</t>
  </si>
  <si>
    <t>3882460759,3882460760-QTY:8202</t>
  </si>
  <si>
    <t>3882460758</t>
  </si>
  <si>
    <t>2627EM67</t>
  </si>
  <si>
    <t>QP+%1124A184-007</t>
  </si>
  <si>
    <t>3882475469-QTY:49271</t>
  </si>
  <si>
    <t>3882475468</t>
  </si>
  <si>
    <t>2627S467</t>
  </si>
  <si>
    <t>2026-09-03</t>
  </si>
  <si>
    <t>R8TE28649184-032</t>
  </si>
  <si>
    <t>3882467013</t>
  </si>
  <si>
    <t>2627ZB57</t>
  </si>
  <si>
    <t>WIJ+55043183-044</t>
  </si>
  <si>
    <t>3882468235</t>
  </si>
  <si>
    <t>2628LE67</t>
  </si>
  <si>
    <t>Q4422264D191-010</t>
  </si>
  <si>
    <t>3882559291-QTY:23147</t>
  </si>
  <si>
    <t>3882559290</t>
  </si>
  <si>
    <t>2628QL17</t>
  </si>
  <si>
    <t>QP+%1124A187-003</t>
  </si>
  <si>
    <t>3882475467-QTY:42791</t>
  </si>
  <si>
    <t>3882475466</t>
  </si>
  <si>
    <t>2615ZF27</t>
  </si>
  <si>
    <t>XZFI8204D097-001</t>
  </si>
  <si>
    <t>2628LD67</t>
  </si>
  <si>
    <t>Q4422264D191-009</t>
  </si>
  <si>
    <t>3882559294-QTY:22993</t>
  </si>
  <si>
    <t>3882559293</t>
  </si>
  <si>
    <t>2628I247</t>
  </si>
  <si>
    <t>WIV$55043190-018</t>
  </si>
  <si>
    <t>3882472845</t>
  </si>
  <si>
    <t>2627HV47</t>
  </si>
  <si>
    <t>QOGQ1454A183-020</t>
  </si>
  <si>
    <t>2627S327</t>
  </si>
  <si>
    <t>QOGQ1454A181-029</t>
  </si>
  <si>
    <t>2628PT37</t>
  </si>
  <si>
    <t>XLR.44549189-007</t>
  </si>
  <si>
    <t>3882502046</t>
  </si>
  <si>
    <t>2628IS27</t>
  </si>
  <si>
    <t>QOGQ1454A188-006</t>
  </si>
  <si>
    <t>3882421913</t>
  </si>
  <si>
    <t>2623CS67</t>
  </si>
  <si>
    <t>TG$Q42043156-002</t>
  </si>
  <si>
    <t>2628PF47</t>
  </si>
  <si>
    <t>VK/S21943190-003</t>
  </si>
  <si>
    <t>3882499349-QTY:17561</t>
  </si>
  <si>
    <t>3882499348</t>
  </si>
  <si>
    <t>2628PI37</t>
  </si>
  <si>
    <t>VK/S21943189-003</t>
  </si>
  <si>
    <t>3882499348-QTY:17595</t>
  </si>
  <si>
    <t>3882499347</t>
  </si>
  <si>
    <t>2625JR47</t>
  </si>
  <si>
    <t>XLKZ5344D169-021</t>
  </si>
  <si>
    <t>3882477169-QTY:15473,pass due</t>
  </si>
  <si>
    <t>3882477168</t>
  </si>
  <si>
    <t>2627DD57</t>
  </si>
  <si>
    <t>WI6$80143184-001</t>
  </si>
  <si>
    <t>3882466541-QTY:16159</t>
  </si>
  <si>
    <t>3882466540</t>
  </si>
  <si>
    <t>2629JZ27</t>
  </si>
  <si>
    <t>WCU245343195-001</t>
  </si>
  <si>
    <t>3882488106-QTY:21834</t>
  </si>
  <si>
    <t>3882488105</t>
  </si>
  <si>
    <t>2628LE57</t>
  </si>
  <si>
    <t>QMND2934D191-001</t>
  </si>
  <si>
    <t>3882425830-QTY:44155</t>
  </si>
  <si>
    <t>3882425829</t>
  </si>
  <si>
    <t>2627QP67</t>
  </si>
  <si>
    <t>R8TE28649184-018</t>
  </si>
  <si>
    <t>PN1:T598D477M2R5ATE0067280-StartDate:2026-08-02-QTY:28055_x000D_
,PN:T598D477M2R5ATE006-StartDate:2026-08-02-QTY:13800-OrderNo:3882574000</t>
  </si>
  <si>
    <t>2628LF67</t>
  </si>
  <si>
    <t>Q4422264D191-011</t>
  </si>
  <si>
    <t>3882559292-QTY:23089</t>
  </si>
  <si>
    <t>3882559291</t>
  </si>
  <si>
    <t>2628KA37</t>
  </si>
  <si>
    <t>WIV$55043189-025</t>
  </si>
  <si>
    <t>3882472850</t>
  </si>
  <si>
    <t>2628XI17</t>
  </si>
  <si>
    <t>R8TE28649187-012</t>
  </si>
  <si>
    <t>3882574002-QTY:13595</t>
  </si>
  <si>
    <t>2628PR37</t>
  </si>
  <si>
    <t>XLR.44549189-005</t>
  </si>
  <si>
    <t>3882502045</t>
  </si>
  <si>
    <t>2628VR17</t>
  </si>
  <si>
    <t>WCU245343187-006</t>
  </si>
  <si>
    <t>3882488105-QTY:21488</t>
  </si>
  <si>
    <t>3882488104</t>
  </si>
  <si>
    <t>2609IP17</t>
  </si>
  <si>
    <t>R54P5903A054-003</t>
  </si>
  <si>
    <t>3882474912-QTY:300</t>
  </si>
  <si>
    <t>3882474911</t>
  </si>
  <si>
    <t>2626FR57</t>
  </si>
  <si>
    <t>WIJ+55043177-005</t>
  </si>
  <si>
    <t>3882468239</t>
  </si>
  <si>
    <t>2625K547</t>
  </si>
  <si>
    <t>XLKZ5344D169-034</t>
  </si>
  <si>
    <t>3882477174,3882477175-QTY:4860,pass due</t>
  </si>
  <si>
    <t>3882477173</t>
  </si>
  <si>
    <t>2627JJ67</t>
  </si>
  <si>
    <t>XLR.44549184-010</t>
  </si>
  <si>
    <t>3882502047</t>
  </si>
  <si>
    <t>2628U427</t>
  </si>
  <si>
    <t>R8KZ34849188-002</t>
  </si>
  <si>
    <t>2625LO17</t>
  </si>
  <si>
    <t>XLKZ5344D166-009</t>
  </si>
  <si>
    <t>3882477172,3882477173-QTY:1673,pass due</t>
  </si>
  <si>
    <t>3882477171</t>
  </si>
  <si>
    <t>2628PR47</t>
  </si>
  <si>
    <t>XLR.44549190-005</t>
  </si>
  <si>
    <t>2629L817</t>
  </si>
  <si>
    <t>WB4R16643194-005</t>
  </si>
  <si>
    <t>3882464177</t>
  </si>
  <si>
    <t>2628Q217</t>
  </si>
  <si>
    <t>WIV$55043187-051</t>
  </si>
  <si>
    <t>3882472849</t>
  </si>
  <si>
    <t>2628G667</t>
  </si>
  <si>
    <t>WCU245343191-008</t>
  </si>
  <si>
    <t>3882488101-QTY:19954</t>
  </si>
  <si>
    <t>3882488100</t>
  </si>
  <si>
    <t>2629LB37</t>
  </si>
  <si>
    <t>TG5V41149196-001</t>
  </si>
  <si>
    <t>3882438791,3882438792-QTY:5861</t>
  </si>
  <si>
    <t>3882438790</t>
  </si>
  <si>
    <t>2629DB27</t>
  </si>
  <si>
    <t>QMO+1354A195-001</t>
  </si>
  <si>
    <t>3882460765-QTY:31210</t>
  </si>
  <si>
    <t>3882460764</t>
  </si>
  <si>
    <t>2628FT80</t>
  </si>
  <si>
    <t>XLJ61414D190-003</t>
  </si>
  <si>
    <t>3882481854</t>
  </si>
  <si>
    <t>2628P647</t>
  </si>
  <si>
    <t>WCU245343190-015</t>
  </si>
  <si>
    <t>3882488102-QTY:20322</t>
  </si>
  <si>
    <t>3882488101</t>
  </si>
  <si>
    <t>2627PL17</t>
  </si>
  <si>
    <t>QOGQ1454A180-010</t>
  </si>
  <si>
    <t>2628QB37</t>
  </si>
  <si>
    <t>R8TE28649189-014</t>
  </si>
  <si>
    <t>2626SS57</t>
  </si>
  <si>
    <t>WIJ+55043177-047</t>
  </si>
  <si>
    <t>3882468232</t>
  </si>
  <si>
    <t>2627E767</t>
  </si>
  <si>
    <t>WIV$55043184-043</t>
  </si>
  <si>
    <t>3882472846</t>
  </si>
  <si>
    <t>2627JG47</t>
  </si>
  <si>
    <t>XZFI8204D183-011</t>
  </si>
  <si>
    <t>2629JX57</t>
  </si>
  <si>
    <t>QPSO6083A198-003</t>
  </si>
  <si>
    <t>PN1:T521T106M025ATE060-StartDate:2026-08-11-QTY:10291_x000D_
,PN:T521T106M025ATE0607652-StartDate:2026-08-15-QTY:40469-OrderNo:3882475907</t>
  </si>
  <si>
    <t>3882476393</t>
  </si>
  <si>
    <t>2628F667</t>
  </si>
  <si>
    <t>QOGQ1454A191-047</t>
  </si>
  <si>
    <t>2627FX67</t>
  </si>
  <si>
    <t>QOGQ1454A184-041</t>
  </si>
  <si>
    <t>2629C917</t>
  </si>
  <si>
    <t>Q4A-1734D194-001</t>
  </si>
  <si>
    <t>3882419899-QTY:33060</t>
  </si>
  <si>
    <t>3882419898</t>
  </si>
  <si>
    <t>2624L237</t>
  </si>
  <si>
    <t>XLKZ5344D161-009</t>
  </si>
  <si>
    <t>3882477162,3882477163-QTY:2926,pass due</t>
  </si>
  <si>
    <t>3882477161</t>
  </si>
  <si>
    <t>2629SV37</t>
  </si>
  <si>
    <t>WB.D24243196-005</t>
  </si>
  <si>
    <t>PN1:T521X336M050ATE075-StartDate:2026-08-10-QTY:598_x000D_
,PN:T521X336M050ATE050-StartDate:2026-08-10-QTY:15540-OrderNo:3882484096_x000D_
,PN:T521X336M050ATE050-StartDate:2026-08-10-QTY:95-OrderNo:3882484097</t>
  </si>
  <si>
    <t>3882483891</t>
  </si>
  <si>
    <t>2628FT70</t>
  </si>
  <si>
    <t>XLJ61414D190-002</t>
  </si>
  <si>
    <t>2628SU17</t>
  </si>
  <si>
    <t>QOGQ1454A187-032</t>
  </si>
  <si>
    <t>2628FS80</t>
  </si>
  <si>
    <t>2026-09-22</t>
  </si>
  <si>
    <t>XLO69193D187-003</t>
  </si>
  <si>
    <t>3882352330</t>
  </si>
  <si>
    <t>2628U557</t>
  </si>
  <si>
    <t>SWWN35843191-006</t>
  </si>
  <si>
    <t>3882459489-QTY:32067</t>
  </si>
  <si>
    <t>3882459488</t>
  </si>
  <si>
    <t>2628PU37</t>
  </si>
  <si>
    <t>XLR.44549189-008</t>
  </si>
  <si>
    <t>2627QD37</t>
  </si>
  <si>
    <t>2026-09-14</t>
  </si>
  <si>
    <t>VHAB2374A182-001</t>
  </si>
  <si>
    <t>3882384029</t>
  </si>
  <si>
    <t>2628SE27</t>
  </si>
  <si>
    <t>R8TE28649188-001</t>
  </si>
  <si>
    <t>3882574003</t>
  </si>
  <si>
    <t>2628SR27</t>
  </si>
  <si>
    <t>R8TE28649188-014</t>
  </si>
  <si>
    <t>3882574001-QTY:13731</t>
  </si>
  <si>
    <t>2628JC47</t>
  </si>
  <si>
    <t>QOGQ1454A190-004</t>
  </si>
  <si>
    <t>3882421912-QTY:1909,pass due</t>
  </si>
  <si>
    <t>2626OZ27</t>
  </si>
  <si>
    <t>XZFI8204D174-015</t>
  </si>
  <si>
    <t>2624CX67</t>
  </si>
  <si>
    <t>XLKZ5344D163-012</t>
  </si>
  <si>
    <t>3882477160,3882477161-QTY:10390,pass due</t>
  </si>
  <si>
    <t>3882477159</t>
  </si>
  <si>
    <t>2627DR57</t>
  </si>
  <si>
    <t>QOGQ1454A184-009</t>
  </si>
  <si>
    <t>2629A957</t>
  </si>
  <si>
    <t>QMND2934D198-001</t>
  </si>
  <si>
    <t>3882425832-QTY:43770</t>
  </si>
  <si>
    <t>3882425831</t>
  </si>
  <si>
    <t>2623HC27</t>
  </si>
  <si>
    <t>SWX430243153-006</t>
  </si>
  <si>
    <t>3882481583-QTY:10552</t>
  </si>
  <si>
    <t>3882481582</t>
  </si>
  <si>
    <t>2628SX27</t>
  </si>
  <si>
    <t>R8TE28649188-020</t>
  </si>
  <si>
    <t>3882574004-QTY:13030</t>
  </si>
  <si>
    <t>2628QJ17</t>
  </si>
  <si>
    <t>QP+%1124A187-001</t>
  </si>
  <si>
    <t>3882475466-QTY:39551</t>
  </si>
  <si>
    <t>3882475465</t>
  </si>
  <si>
    <t>2629LS37</t>
  </si>
  <si>
    <t>QMO+1354A196-005</t>
  </si>
  <si>
    <t>3882460762,3882460763-QTY:1722</t>
  </si>
  <si>
    <t>3882460761</t>
  </si>
  <si>
    <t>2626LF27</t>
  </si>
  <si>
    <t>XLKZ5344D174-011</t>
  </si>
  <si>
    <t>3882477164-QTY:16126,pass due</t>
  </si>
  <si>
    <t>3882477163</t>
  </si>
  <si>
    <t>2627LA17</t>
  </si>
  <si>
    <t>WIJ+55043180-012</t>
  </si>
  <si>
    <t>3882468241</t>
  </si>
  <si>
    <t>2627AK67</t>
  </si>
  <si>
    <t>WIV$55043184-004</t>
  </si>
  <si>
    <t>3882472848</t>
  </si>
  <si>
    <t>2626JV37</t>
  </si>
  <si>
    <t>WIJ+55043175-010</t>
  </si>
  <si>
    <t>3882468240</t>
  </si>
  <si>
    <t>2629B657</t>
  </si>
  <si>
    <t>QMO+1354A198-003</t>
  </si>
  <si>
    <t>3882460766,3882460767-QTY:9970</t>
  </si>
  <si>
    <t>3882460765</t>
  </si>
  <si>
    <t>2629L317</t>
  </si>
  <si>
    <t>QMO+1354A194-002</t>
  </si>
  <si>
    <t>3882460761-QTY:22962</t>
  </si>
  <si>
    <t>3882460760</t>
  </si>
  <si>
    <t>2627DN57</t>
  </si>
  <si>
    <t>QOGQ1454A184-005</t>
  </si>
  <si>
    <t>2628Q417</t>
  </si>
  <si>
    <t>WIV$55043187-053</t>
  </si>
  <si>
    <t>3882472851</t>
  </si>
  <si>
    <t>2628H237</t>
  </si>
  <si>
    <t>SWWN35843189-003</t>
  </si>
  <si>
    <t>3882459486-QTY:24113</t>
  </si>
  <si>
    <t>3882459485</t>
  </si>
  <si>
    <t>2629JV57</t>
  </si>
  <si>
    <t>QPSO6083A198-001</t>
  </si>
  <si>
    <t>3882475906</t>
  </si>
  <si>
    <t>2628JH47</t>
  </si>
  <si>
    <t>QOGQ1454A190-009</t>
  </si>
  <si>
    <t>2628U357</t>
  </si>
  <si>
    <t>SWWN35843191-004</t>
  </si>
  <si>
    <t>3882459485-QTY:21433</t>
  </si>
  <si>
    <t>3882459484</t>
  </si>
  <si>
    <t>2627LL67</t>
  </si>
  <si>
    <t>XLKR64543184-001</t>
  </si>
  <si>
    <t>3882569020</t>
  </si>
  <si>
    <t>2625Q757</t>
  </si>
  <si>
    <t>WIJ+55043170-039</t>
  </si>
  <si>
    <t>3882468237</t>
  </si>
  <si>
    <t>2628PI47</t>
  </si>
  <si>
    <t>VK/S21943190-006</t>
  </si>
  <si>
    <t>3882499350-QTY:17561</t>
  </si>
  <si>
    <t>3882499349</t>
  </si>
  <si>
    <t>2629DN27</t>
  </si>
  <si>
    <t>WB4R16643195-007</t>
  </si>
  <si>
    <t>3882464176</t>
  </si>
  <si>
    <t>2627LE37</t>
  </si>
  <si>
    <t>WIJ+55043182-027</t>
  </si>
  <si>
    <t>3882468242</t>
  </si>
  <si>
    <t>2629JQ27</t>
  </si>
  <si>
    <t>WB.D24243195-001</t>
  </si>
  <si>
    <t>3882483891-QTY:6126</t>
  </si>
  <si>
    <t>3882483890</t>
  </si>
  <si>
    <t>2627HP47</t>
  </si>
  <si>
    <t>QOGQ1454A183-014</t>
  </si>
  <si>
    <t>2624EA67</t>
  </si>
  <si>
    <t>XLKZ5344D163-057</t>
  </si>
  <si>
    <t>3882477167,3882477168-QTY:2273,pass due</t>
  </si>
  <si>
    <t>3882477166</t>
  </si>
  <si>
    <t>2628O547</t>
  </si>
  <si>
    <t>VHAB2374A190-002</t>
  </si>
  <si>
    <t>3882384029-QTY:8082</t>
  </si>
  <si>
    <t>3882384028</t>
  </si>
  <si>
    <t>2628U657</t>
  </si>
  <si>
    <t>SWWN35843191-007</t>
  </si>
  <si>
    <t>3882459488-QTY:29387</t>
  </si>
  <si>
    <t>3882459487</t>
  </si>
  <si>
    <t>2628GX27</t>
  </si>
  <si>
    <t>WIV$55043188-001</t>
  </si>
  <si>
    <t>3882473715</t>
  </si>
  <si>
    <t>2625K737</t>
  </si>
  <si>
    <t>XLKZ5344D168-021</t>
  </si>
  <si>
    <t>3882477170,3882477171-QTY:8573,pass due</t>
  </si>
  <si>
    <t>3882477169</t>
  </si>
  <si>
    <t>2628QO27</t>
  </si>
  <si>
    <t>S2AQ1104F188-001</t>
  </si>
  <si>
    <t>3882492061,3882492062,3882492063,3882492064,3882492065-QTY:255</t>
  </si>
  <si>
    <t>3882492060</t>
  </si>
  <si>
    <t>2627FR20</t>
  </si>
  <si>
    <t>XLO69193D181-001</t>
  </si>
  <si>
    <t>3882352330-QTY:4786</t>
  </si>
  <si>
    <t>3882352329</t>
  </si>
  <si>
    <t>2629A927</t>
  </si>
  <si>
    <t>Q4A-1734D195-001</t>
  </si>
  <si>
    <t>3882419901-QTY:32927</t>
  </si>
  <si>
    <t>3882419900</t>
  </si>
  <si>
    <t>2629DC27</t>
  </si>
  <si>
    <t>QMO+1354A195-002</t>
  </si>
  <si>
    <t>3882460764-QTY:16482</t>
  </si>
  <si>
    <t>3882460763</t>
  </si>
  <si>
    <t>2629P747</t>
  </si>
  <si>
    <t>WANR14543197-002</t>
  </si>
  <si>
    <t>3882464719_x000D_
,PN1:T521D106M050ATE1202478-StartDate:2026-08-02-QTY:9092_x000D_
,PN:T521D106M050ATE090-StartDate:2026-08-02-QTY:1137-OrderNo:3882464761_x000D_
,PN:T521D106M050ATE090-StartDate:2026-08-06-QTY:3129-OrderNo:3882464762</t>
  </si>
  <si>
    <t>3882464718</t>
  </si>
  <si>
    <t>2627GZ67</t>
  </si>
  <si>
    <t>QOGQ1454A184-078</t>
  </si>
  <si>
    <t>2628QY27</t>
  </si>
  <si>
    <t>XLR.44549188-001</t>
  </si>
  <si>
    <t>2629AA27</t>
  </si>
  <si>
    <t>Q4A-1734D195-002</t>
  </si>
  <si>
    <t>3882419900-QTY:33059</t>
  </si>
  <si>
    <t>3882419899</t>
  </si>
  <si>
    <t>2629DM27</t>
  </si>
  <si>
    <t>WB4R16643195-006</t>
  </si>
  <si>
    <t>2629KB47</t>
  </si>
  <si>
    <t>QMO+1354A197-006</t>
  </si>
  <si>
    <t>3882460768-QTY:24589</t>
  </si>
  <si>
    <t>3882460767</t>
  </si>
  <si>
    <t>2628FS70</t>
  </si>
  <si>
    <t>XLO69193D187-002</t>
  </si>
  <si>
    <t>2627QQ37</t>
  </si>
  <si>
    <t>XZFI8204D182-010</t>
  </si>
  <si>
    <t>2628J547</t>
  </si>
  <si>
    <t>WI6$80143190-008</t>
  </si>
  <si>
    <t>3882466567_x000D_
,PN1:T521D227M016ATE050-StartDate:2026-07-31-QTY:1472_x000D_
,PN:T521D227M016ATE025-StartDate:2026-08-06-QTY:2111-OrderNo:3882438488</t>
  </si>
  <si>
    <t>3882466566</t>
  </si>
  <si>
    <t>2628LX47</t>
  </si>
  <si>
    <t>XLKR64543190-001</t>
  </si>
  <si>
    <t>2625BM67</t>
  </si>
  <si>
    <t>XLKZ5344D170-039</t>
  </si>
  <si>
    <t>3882477165,3882477166-QTY:9226,pass due</t>
  </si>
  <si>
    <t>3882477164</t>
  </si>
  <si>
    <t>2628Q917</t>
  </si>
  <si>
    <t>WIV$55043187-058</t>
  </si>
  <si>
    <t>3882472853</t>
  </si>
  <si>
    <t>2627GA67</t>
  </si>
  <si>
    <t>QOGQ1454A184-053</t>
  </si>
  <si>
    <t>2614YT47</t>
  </si>
  <si>
    <t>XZFI8204D092-020</t>
  </si>
  <si>
    <t>2622GZ27</t>
  </si>
  <si>
    <t>NC+C35249146-001</t>
  </si>
  <si>
    <t>PN1:T520V157M006ATE012E009-StartDate:2026-07-27-QTY:3283_x000D_
,PN:T520D157M006ATE009E007-StartDate:2026-07-29-QTY:1638-OrderNo:3882436830,3882451704,3882451705_x000D_
,PN:T520V157M006ATE007-StartDate:2026-08-11-QTY:1122-OrderNo:3882451719_x000D_
,PN:T520D157M006ATE009E007-StartDate:2026-08-16-QTY:7794-OrderNo:3882436831</t>
  </si>
  <si>
    <t>3882451703</t>
  </si>
  <si>
    <t>2628UB57</t>
  </si>
  <si>
    <t>SWWN35843191-012</t>
  </si>
  <si>
    <t>3882459487-QTY:26793</t>
  </si>
  <si>
    <t>3882459486</t>
  </si>
  <si>
    <t>2629L717</t>
  </si>
  <si>
    <t>WB4R16643194-004</t>
  </si>
  <si>
    <t>2627FT67</t>
  </si>
  <si>
    <t>QOGQ1454A184-037</t>
  </si>
  <si>
    <t>2628PZ47</t>
  </si>
  <si>
    <t>R8TE28649190-002</t>
  </si>
  <si>
    <t>PN1:T598D477M2R5AT4186-StartDate:2026-08-01-QTY:33957_x000D_
,PN:T598D477M2R5ATE0067280-StartDate:2026-08-02-QTY:8343-OrderNo:3882467013</t>
  </si>
  <si>
    <t>3882575695</t>
  </si>
  <si>
    <t>2628GH67</t>
  </si>
  <si>
    <t>WCU245343191-019</t>
  </si>
  <si>
    <t>3882488100-QTY:19625</t>
  </si>
  <si>
    <t>3882488099</t>
  </si>
  <si>
    <t>2627DT57</t>
  </si>
  <si>
    <t>QOGQ1454A184-011</t>
  </si>
  <si>
    <t>2627ZX67</t>
  </si>
  <si>
    <t>WIJ+55043184-033</t>
  </si>
  <si>
    <t>3882468236</t>
  </si>
  <si>
    <t>2628I647</t>
  </si>
  <si>
    <t>WIV$55043190-022</t>
  </si>
  <si>
    <t>3882472852</t>
  </si>
  <si>
    <t>2629L637</t>
  </si>
  <si>
    <t>QMND2934D196-002</t>
  </si>
  <si>
    <t>3882425833-QTY:43522</t>
  </si>
  <si>
    <t>3882425832</t>
  </si>
  <si>
    <t>2629JY57</t>
  </si>
  <si>
    <t>2026-09-04</t>
  </si>
  <si>
    <t>QPSO6083A198-004</t>
  </si>
  <si>
    <t>3882475908,3882475909-QTY:24811</t>
  </si>
  <si>
    <t>3882475907</t>
  </si>
  <si>
    <t>2628FT60</t>
  </si>
  <si>
    <t>XLJ61414D190-001</t>
  </si>
  <si>
    <t>2626JC47</t>
  </si>
  <si>
    <t>WIJ+55043176-003</t>
  </si>
  <si>
    <t>3882468233</t>
  </si>
  <si>
    <t>2627OI67</t>
  </si>
  <si>
    <t>NC2F5104S184-009</t>
  </si>
  <si>
    <t>3882492713,3882492714-QTY:4321</t>
  </si>
  <si>
    <t>3882492712</t>
  </si>
  <si>
    <t>2629C127</t>
  </si>
  <si>
    <t>TG5V41149195-001</t>
  </si>
  <si>
    <t>3882438790-QTY:33226</t>
  </si>
  <si>
    <t>3882438789</t>
  </si>
  <si>
    <t>2604ZG17</t>
  </si>
  <si>
    <t>7/22/026</t>
  </si>
  <si>
    <t>2604Z927</t>
  </si>
  <si>
    <t>合并发料，需要将anode type由A523H157M035AS9997转型到A523H157M035AS9897，split 1227 pcs</t>
  </si>
  <si>
    <t>合并发料，需要将anode type由A523H157M035AS9997转型到A523H157M035AS9897，split 1146 pcs</t>
  </si>
  <si>
    <t>2608Z327</t>
  </si>
  <si>
    <t>合并发料，需要将anode type由A523H157M035AS9997转型到A523H157M035AS9897，split 1257 pcs</t>
  </si>
  <si>
    <t>2610Y137</t>
  </si>
  <si>
    <t>合并发料，需要将anode type由A523H157M035AS9997转型到A523H157M035AS9897，split 1398 pcs</t>
  </si>
  <si>
    <t>将Anode转型为A521T106M025ASMHSP，全部发完</t>
  </si>
  <si>
    <t>Split8000颗，将Anode转型为A521T106M025ASMHSP</t>
  </si>
  <si>
    <t>2615Z637</t>
  </si>
  <si>
    <t>直接发料，Split 2100颗</t>
  </si>
  <si>
    <t>Yuliya Yang</t>
  </si>
  <si>
    <t>FC1</t>
  </si>
  <si>
    <t>New part type development for T598
Apply for A5 machine</t>
  </si>
  <si>
    <t>2615Z837</t>
  </si>
  <si>
    <t>2547ZS37</t>
  </si>
  <si>
    <t>2532H537</t>
  </si>
  <si>
    <t>将Anode A521B226M025AS9997转型成A521B226M025ASMHSP, Split 6300pcs</t>
  </si>
  <si>
    <t xml:space="preserve">New part type development
Use ASSY A5 machine </t>
  </si>
  <si>
    <t>2546ZW47</t>
  </si>
  <si>
    <t>Split 4500pcs，anode转型到A521V156M035ASMHSP</t>
  </si>
  <si>
    <t>cost down with KBP34</t>
  </si>
  <si>
    <t>2628Z817</t>
  </si>
  <si>
    <t>全部发光，anode转型到A521V156M035ASMHSP</t>
  </si>
  <si>
    <t>Chamfer anode</t>
  </si>
  <si>
    <t>2628Z617</t>
  </si>
  <si>
    <t>Split 1500pcs, anode 转型到A521D157M025AS</t>
  </si>
  <si>
    <t>2RH+4R</t>
  </si>
  <si>
    <t>2628Z717</t>
  </si>
  <si>
    <t>全部发光</t>
  </si>
  <si>
    <t>2623Z827</t>
  </si>
  <si>
    <t>Anode 转型成A520T107M006ASE055，全部发光</t>
  </si>
  <si>
    <t>Anode n+W688+M688:X689+N688:X+M688:X689</t>
  </si>
  <si>
    <t>2626Z137</t>
  </si>
  <si>
    <t>Split 2820 ，anode转型到A521T336M018ASTR01</t>
  </si>
  <si>
    <t>FTW121KR trial run 7.3DS</t>
  </si>
  <si>
    <t>2626Z237</t>
  </si>
  <si>
    <t>2626Z337</t>
  </si>
  <si>
    <t>Split 2000pcs,发KBP86</t>
  </si>
  <si>
    <t>2614ZT17</t>
  </si>
  <si>
    <t>全部发光，anode转型到A521V156M035AS MHSP</t>
  </si>
  <si>
    <t>FTW400 replace</t>
  </si>
  <si>
    <t>2614ZS17</t>
  </si>
  <si>
    <t>全部发光，anode转型到A521V226M035ASMHSB</t>
  </si>
  <si>
    <t>2626PJ37</t>
  </si>
  <si>
    <t>MES-260707384</t>
  </si>
  <si>
    <t>2628V517</t>
  </si>
  <si>
    <t>MES-260711384</t>
  </si>
  <si>
    <t>2628V717</t>
  </si>
  <si>
    <t>2628V817</t>
  </si>
  <si>
    <t>2628V917</t>
  </si>
  <si>
    <t>2628VA17</t>
  </si>
  <si>
    <t>2628VB17</t>
  </si>
  <si>
    <t>2628VC17</t>
  </si>
  <si>
    <t>p</t>
  </si>
  <si>
    <t>2626LN67</t>
  </si>
  <si>
    <t>MES-260704384</t>
  </si>
  <si>
    <t>2627X717</t>
  </si>
  <si>
    <t>2627X817</t>
  </si>
  <si>
    <t>07-28</t>
  </si>
  <si>
    <t>07-29</t>
  </si>
  <si>
    <t>2628IO67</t>
  </si>
  <si>
    <t>MES-260722384</t>
  </si>
  <si>
    <t>2628EX57</t>
  </si>
  <si>
    <t>2627FR60</t>
  </si>
  <si>
    <t>MES-260714184</t>
  </si>
  <si>
    <t>2624FE10</t>
  </si>
  <si>
    <t>MES-260619A184</t>
  </si>
  <si>
    <t>2627FR70</t>
  </si>
  <si>
    <t>MES-260710184</t>
  </si>
  <si>
    <t>2624Y657</t>
  </si>
  <si>
    <t>2624Y757</t>
  </si>
  <si>
    <t>2624Z357</t>
  </si>
  <si>
    <t>2624ZE47</t>
  </si>
  <si>
    <t>2624ZF47</t>
  </si>
  <si>
    <t>2624ZH47</t>
  </si>
  <si>
    <t>2624ZU57</t>
  </si>
  <si>
    <t>2624ZX57</t>
  </si>
  <si>
    <t>2625YL17</t>
  </si>
  <si>
    <t>2625ZH47</t>
  </si>
  <si>
    <t>2625ZZ27</t>
  </si>
  <si>
    <t>2624CB37</t>
  </si>
  <si>
    <t>MES-260617384</t>
  </si>
  <si>
    <t>2624CG37</t>
  </si>
  <si>
    <t>MES-260618A384</t>
  </si>
  <si>
    <t>2624DQ47</t>
  </si>
  <si>
    <t>2629B557</t>
  </si>
  <si>
    <t>MES-260723384</t>
  </si>
  <si>
    <t>2629A557</t>
  </si>
  <si>
    <t>MES-260723A384</t>
  </si>
  <si>
    <t>2627J967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</si>
</sst>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 * #,##0.00_ ;_ * \-#,##0.00_ ;_ * &quot;-&quot;??_ ;_ @_ "/>
    <numFmt numFmtId="165" formatCode="_ * #,##0_ ;_ * \-#,##0_ ;_ * &quot;-&quot;??_ ;_ @_ "/>
    <numFmt numFmtId="166" formatCode="[$-409]d\-mmm;@"/>
    <numFmt numFmtId="167" formatCode="0_);[Red]\(0\)"/>
    <numFmt numFmtId="168" formatCode="_(* #,##0_);_(* \(#,##0\);_(* &quot;-&quot;??_);_(@_)"/>
    <numFmt numFmtId="169" formatCode="0.000"/>
    <numFmt numFmtId="170" formatCode="_ * #,##0.0_ ;_ * \-#,##0.0_ ;_ * &quot;-&quot;??_ ;_ @_ "/>
  </numFmts>
  <fonts count="47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12"/>
      <name val="宋体"/>
      <family val="3"/>
      <charset val="134"/>
    </font>
    <font>
      <sz val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  <charset val="134"/>
    </font>
    <font>
      <sz val="11"/>
      <name val="Calibri"/>
      <family val="2"/>
    </font>
    <font>
      <sz val="8"/>
      <name val="Calibri"/>
      <family val="2"/>
      <charset val="134"/>
      <scheme val="minor"/>
    </font>
    <font>
      <sz val="9"/>
      <color theme="1"/>
      <name val="Arial"/>
      <family val="2"/>
    </font>
    <font>
      <sz val="9"/>
      <name val="Calibri"/>
      <family val="2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73">
    <xf numFmtId="0" fontId="0" fillId="0" borderId="0"/>
    <xf numFmtId="164" fontId="32" fillId="0" borderId="0" applyFont="0" applyFill="0" applyBorder="0" applyAlignment="0" applyProtection="0"/>
    <xf numFmtId="166" fontId="38" fillId="0" borderId="0">
      <alignment vertical="top"/>
    </xf>
    <xf numFmtId="43" fontId="40" fillId="0" borderId="0" applyFont="0" applyFill="0" applyBorder="0" applyAlignment="0" applyProtection="0">
      <alignment vertical="center"/>
    </xf>
    <xf numFmtId="0" fontId="32" fillId="0" borderId="0"/>
    <xf numFmtId="0" fontId="40" fillId="0" borderId="0"/>
    <xf numFmtId="164" fontId="40" fillId="0" borderId="0" applyFont="0" applyFill="0" applyBorder="0" applyAlignment="0" applyProtection="0"/>
    <xf numFmtId="0" fontId="42" fillId="0" borderId="0">
      <alignment vertical="center"/>
    </xf>
    <xf numFmtId="164" fontId="40" fillId="0" borderId="0" applyFont="0" applyFill="0" applyBorder="0" applyAlignment="0" applyProtection="0"/>
    <xf numFmtId="0" fontId="32" fillId="0" borderId="0">
      <alignment vertical="center"/>
    </xf>
    <xf numFmtId="0" fontId="43" fillId="0" borderId="0"/>
    <xf numFmtId="164" fontId="40" fillId="0" borderId="0" applyFont="0" applyFill="0" applyBorder="0" applyAlignment="0" applyProtection="0"/>
    <xf numFmtId="0" fontId="32" fillId="0" borderId="0">
      <alignment vertical="center"/>
    </xf>
    <xf numFmtId="164" fontId="40" fillId="0" borderId="0" applyFont="0" applyFill="0" applyBorder="0" applyAlignment="0" applyProtection="0"/>
    <xf numFmtId="0" fontId="32" fillId="0" borderId="0">
      <alignment vertical="center"/>
    </xf>
    <xf numFmtId="164" fontId="40" fillId="0" borderId="0" applyFont="0" applyFill="0" applyBorder="0" applyAlignment="0" applyProtection="0"/>
    <xf numFmtId="0" fontId="32" fillId="0" borderId="0">
      <alignment vertical="center"/>
    </xf>
    <xf numFmtId="0" fontId="32" fillId="0" borderId="0"/>
    <xf numFmtId="164" fontId="40" fillId="0" borderId="0" applyFont="0" applyFill="0" applyBorder="0" applyAlignment="0" applyProtection="0"/>
    <xf numFmtId="0" fontId="32" fillId="0" borderId="0">
      <alignment vertical="center"/>
    </xf>
    <xf numFmtId="164" fontId="40" fillId="0" borderId="0" applyFont="0" applyFill="0" applyBorder="0" applyAlignment="0" applyProtection="0"/>
    <xf numFmtId="0" fontId="32" fillId="0" borderId="0">
      <alignment vertical="center"/>
    </xf>
    <xf numFmtId="0" fontId="32" fillId="0" borderId="0"/>
    <xf numFmtId="0" fontId="40" fillId="0" borderId="0"/>
    <xf numFmtId="164" fontId="40" fillId="0" borderId="0" applyFont="0" applyFill="0" applyBorder="0" applyAlignment="0" applyProtection="0"/>
    <xf numFmtId="0" fontId="32" fillId="0" borderId="0">
      <alignment vertical="center"/>
    </xf>
    <xf numFmtId="164" fontId="40" fillId="0" borderId="0" applyFont="0" applyFill="0" applyBorder="0" applyAlignment="0" applyProtection="0"/>
    <xf numFmtId="0" fontId="32" fillId="0" borderId="0">
      <alignment vertical="center"/>
    </xf>
    <xf numFmtId="0" fontId="32" fillId="0" borderId="0"/>
    <xf numFmtId="0" fontId="32" fillId="0" borderId="0"/>
    <xf numFmtId="164" fontId="40" fillId="0" borderId="0" applyFont="0" applyFill="0" applyBorder="0" applyAlignment="0" applyProtection="0"/>
    <xf numFmtId="0" fontId="32" fillId="0" borderId="0">
      <alignment vertical="center"/>
    </xf>
    <xf numFmtId="164" fontId="40" fillId="0" borderId="0" applyFont="0" applyFill="0" applyBorder="0" applyAlignment="0" applyProtection="0"/>
    <xf numFmtId="0" fontId="32" fillId="0" borderId="0">
      <alignment vertical="center"/>
    </xf>
    <xf numFmtId="0" fontId="32" fillId="0" borderId="0"/>
    <xf numFmtId="0" fontId="32" fillId="0" borderId="0"/>
    <xf numFmtId="164" fontId="40" fillId="0" borderId="0" applyFont="0" applyFill="0" applyBorder="0" applyAlignment="0" applyProtection="0"/>
    <xf numFmtId="0" fontId="32" fillId="0" borderId="0">
      <alignment vertical="center"/>
    </xf>
    <xf numFmtId="164" fontId="40" fillId="0" borderId="0" applyFont="0" applyFill="0" applyBorder="0" applyAlignment="0" applyProtection="0"/>
    <xf numFmtId="0" fontId="32" fillId="0" borderId="0">
      <alignment vertical="center"/>
    </xf>
    <xf numFmtId="0" fontId="32" fillId="0" borderId="0"/>
    <xf numFmtId="0" fontId="32" fillId="0" borderId="0"/>
    <xf numFmtId="0" fontId="31" fillId="0" borderId="0"/>
    <xf numFmtId="43" fontId="31" fillId="0" borderId="0" applyFont="0" applyFill="0" applyBorder="0" applyAlignment="0" applyProtection="0"/>
    <xf numFmtId="166" fontId="45" fillId="0" borderId="0"/>
    <xf numFmtId="164" fontId="45" fillId="0" borderId="0" applyFont="0" applyFill="0" applyBorder="0" applyAlignment="0" applyProtection="0"/>
    <xf numFmtId="164" fontId="32" fillId="0" borderId="0" applyFont="0" applyFill="0" applyBorder="0" applyAlignment="0" applyProtection="0">
      <alignment vertical="center"/>
    </xf>
    <xf numFmtId="0" fontId="32" fillId="0" borderId="0"/>
    <xf numFmtId="164" fontId="32" fillId="0" borderId="0" applyFont="0" applyFill="0" applyBorder="0" applyAlignment="0" applyProtection="0"/>
    <xf numFmtId="0" fontId="15" fillId="0" borderId="0"/>
    <xf numFmtId="0" fontId="14" fillId="0" borderId="0"/>
    <xf numFmtId="0" fontId="8" fillId="0" borderId="0"/>
    <xf numFmtId="43" fontId="3" fillId="0" borderId="0" applyFont="0" applyFill="0" applyBorder="0" applyAlignment="0" applyProtection="0">
      <alignment vertical="center"/>
    </xf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</cellStyleXfs>
  <cellXfs count="162">
    <xf numFmtId="0" fontId="0" fillId="0" borderId="0" xfId="0"/>
    <xf numFmtId="0" fontId="0" fillId="0" borderId="1" xfId="0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6" fillId="0" borderId="0" xfId="0" applyFont="1" applyAlignment="1">
      <alignment wrapText="1"/>
    </xf>
    <xf numFmtId="166" fontId="39" fillId="3" borderId="1" xfId="2" applyFont="1" applyFill="1" applyBorder="1" applyAlignment="1">
      <alignment horizontal="center" vertical="center"/>
    </xf>
    <xf numFmtId="167" fontId="36" fillId="3" borderId="1" xfId="0" applyNumberFormat="1" applyFont="1" applyFill="1" applyBorder="1" applyAlignment="1">
      <alignment horizontal="center" vertical="center"/>
    </xf>
    <xf numFmtId="14" fontId="36" fillId="3" borderId="1" xfId="0" applyNumberFormat="1" applyFont="1" applyFill="1" applyBorder="1" applyAlignment="1">
      <alignment horizontal="center" vertical="center"/>
    </xf>
    <xf numFmtId="168" fontId="39" fillId="3" borderId="1" xfId="3" applyNumberFormat="1" applyFont="1" applyFill="1" applyBorder="1" applyAlignment="1">
      <alignment horizontal="center" vertical="center"/>
    </xf>
    <xf numFmtId="0" fontId="39" fillId="3" borderId="1" xfId="0" applyFont="1" applyFill="1" applyBorder="1" applyAlignment="1">
      <alignment horizontal="center" vertical="center"/>
    </xf>
    <xf numFmtId="169" fontId="36" fillId="3" borderId="1" xfId="0" applyNumberFormat="1" applyFont="1" applyFill="1" applyBorder="1" applyAlignment="1">
      <alignment horizontal="center" vertical="center"/>
    </xf>
    <xf numFmtId="0" fontId="36" fillId="3" borderId="1" xfId="0" applyFont="1" applyFill="1" applyBorder="1" applyAlignment="1">
      <alignment horizontal="center" vertical="center"/>
    </xf>
    <xf numFmtId="0" fontId="36" fillId="3" borderId="1" xfId="0" applyFont="1" applyFill="1" applyBorder="1" applyAlignment="1">
      <alignment vertical="center"/>
    </xf>
    <xf numFmtId="0" fontId="37" fillId="3" borderId="1" xfId="4" applyFont="1" applyFill="1" applyBorder="1" applyAlignment="1">
      <alignment horizontal="center" vertical="center" wrapText="1"/>
    </xf>
    <xf numFmtId="0" fontId="36" fillId="0" borderId="1" xfId="0" applyFont="1" applyBorder="1" applyAlignment="1">
      <alignment wrapText="1"/>
    </xf>
    <xf numFmtId="0" fontId="36" fillId="0" borderId="1" xfId="0" applyFont="1" applyBorder="1" applyAlignment="1">
      <alignment horizontal="center" wrapText="1"/>
    </xf>
    <xf numFmtId="0" fontId="36" fillId="0" borderId="0" xfId="0" applyFont="1" applyAlignment="1">
      <alignment horizontal="center" wrapText="1"/>
    </xf>
    <xf numFmtId="14" fontId="33" fillId="2" borderId="1" xfId="0" applyNumberFormat="1" applyFont="1" applyFill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4" fontId="33" fillId="2" borderId="1" xfId="1" applyNumberFormat="1" applyFont="1" applyFill="1" applyBorder="1" applyAlignment="1">
      <alignment horizontal="center" vertical="center"/>
    </xf>
    <xf numFmtId="165" fontId="0" fillId="3" borderId="1" xfId="1" applyNumberFormat="1" applyFont="1" applyFill="1" applyBorder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165" fontId="41" fillId="0" borderId="1" xfId="1" applyNumberFormat="1" applyFont="1" applyBorder="1" applyAlignment="1">
      <alignment horizontal="center" vertical="center"/>
    </xf>
    <xf numFmtId="165" fontId="41" fillId="3" borderId="1" xfId="1" applyNumberFormat="1" applyFont="1" applyFill="1" applyBorder="1" applyAlignment="1">
      <alignment horizontal="center" vertical="center"/>
    </xf>
    <xf numFmtId="170" fontId="0" fillId="0" borderId="1" xfId="1" applyNumberFormat="1" applyFont="1" applyBorder="1" applyAlignment="1">
      <alignment horizontal="center" vertical="center"/>
    </xf>
    <xf numFmtId="164" fontId="0" fillId="0" borderId="1" xfId="1" applyFont="1" applyBorder="1" applyAlignment="1">
      <alignment horizontal="center" vertical="center"/>
    </xf>
    <xf numFmtId="164" fontId="0" fillId="3" borderId="1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" fontId="0" fillId="3" borderId="1" xfId="0" applyNumberFormat="1" applyFill="1" applyBorder="1" applyAlignment="1">
      <alignment horizontal="center" vertical="center"/>
    </xf>
    <xf numFmtId="14" fontId="36" fillId="0" borderId="1" xfId="0" applyNumberFormat="1" applyFont="1" applyBorder="1" applyAlignment="1">
      <alignment horizontal="center" wrapText="1"/>
    </xf>
    <xf numFmtId="0" fontId="34" fillId="0" borderId="1" xfId="0" applyFont="1" applyBorder="1" applyAlignment="1">
      <alignment horizontal="center" vertical="center"/>
    </xf>
    <xf numFmtId="0" fontId="35" fillId="0" borderId="0" xfId="0" applyFont="1"/>
    <xf numFmtId="0" fontId="30" fillId="0" borderId="0" xfId="0" applyFont="1"/>
    <xf numFmtId="1" fontId="34" fillId="0" borderId="1" xfId="1" applyNumberFormat="1" applyFont="1" applyFill="1" applyBorder="1" applyAlignment="1">
      <alignment horizontal="center" vertical="center"/>
    </xf>
    <xf numFmtId="1" fontId="0" fillId="0" borderId="1" xfId="1" applyNumberFormat="1" applyFont="1" applyFill="1" applyBorder="1" applyAlignment="1">
      <alignment horizontal="center" vertical="center"/>
    </xf>
    <xf numFmtId="1" fontId="0" fillId="0" borderId="0" xfId="1" applyNumberFormat="1" applyFont="1" applyFill="1"/>
    <xf numFmtId="0" fontId="29" fillId="0" borderId="1" xfId="0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70" fontId="33" fillId="2" borderId="0" xfId="1" applyNumberFormat="1" applyFont="1" applyFill="1" applyAlignment="1">
      <alignment horizontal="center" vertical="center"/>
    </xf>
    <xf numFmtId="170" fontId="0" fillId="0" borderId="0" xfId="1" applyNumberFormat="1" applyFont="1" applyAlignment="1">
      <alignment horizontal="center" vertical="center"/>
    </xf>
    <xf numFmtId="0" fontId="0" fillId="4" borderId="0" xfId="0" applyFill="1"/>
    <xf numFmtId="170" fontId="33" fillId="2" borderId="0" xfId="1" applyNumberFormat="1" applyFont="1" applyFill="1" applyAlignment="1">
      <alignment horizontal="left" vertical="top"/>
    </xf>
    <xf numFmtId="170" fontId="33" fillId="2" borderId="0" xfId="1" applyNumberFormat="1" applyFont="1" applyFill="1" applyAlignment="1">
      <alignment horizontal="left" vertical="center"/>
    </xf>
    <xf numFmtId="16" fontId="0" fillId="0" borderId="0" xfId="0" applyNumberFormat="1"/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1" fontId="0" fillId="0" borderId="1" xfId="0" applyNumberFormat="1" applyBorder="1" applyAlignment="1">
      <alignment horizontal="center" vertical="center"/>
    </xf>
    <xf numFmtId="0" fontId="36" fillId="3" borderId="1" xfId="0" applyFont="1" applyFill="1" applyBorder="1" applyAlignment="1">
      <alignment wrapText="1"/>
    </xf>
    <xf numFmtId="0" fontId="28" fillId="0" borderId="1" xfId="0" applyFont="1" applyBorder="1" applyAlignment="1">
      <alignment horizontal="center" vertical="center"/>
    </xf>
    <xf numFmtId="0" fontId="34" fillId="0" borderId="1" xfId="47" applyFont="1" applyBorder="1" applyAlignment="1">
      <alignment horizontal="center" vertical="center"/>
    </xf>
    <xf numFmtId="0" fontId="34" fillId="3" borderId="1" xfId="47" applyFont="1" applyFill="1" applyBorder="1" applyAlignment="1">
      <alignment horizontal="center" vertical="center"/>
    </xf>
    <xf numFmtId="1" fontId="34" fillId="0" borderId="1" xfId="48" applyNumberFormat="1" applyFont="1" applyFill="1" applyBorder="1" applyAlignment="1">
      <alignment horizontal="center" vertical="center"/>
    </xf>
    <xf numFmtId="0" fontId="35" fillId="0" borderId="0" xfId="47" applyFont="1"/>
    <xf numFmtId="0" fontId="32" fillId="0" borderId="1" xfId="47" applyBorder="1" applyAlignment="1">
      <alignment horizontal="center" vertical="center"/>
    </xf>
    <xf numFmtId="0" fontId="27" fillId="0" borderId="1" xfId="47" applyFont="1" applyBorder="1" applyAlignment="1">
      <alignment horizontal="center" vertical="center"/>
    </xf>
    <xf numFmtId="16" fontId="32" fillId="3" borderId="1" xfId="47" applyNumberFormat="1" applyFill="1" applyBorder="1" applyAlignment="1">
      <alignment horizontal="center" vertical="center"/>
    </xf>
    <xf numFmtId="1" fontId="0" fillId="0" borderId="1" xfId="48" applyNumberFormat="1" applyFont="1" applyFill="1" applyBorder="1" applyAlignment="1">
      <alignment horizontal="center" vertical="center"/>
    </xf>
    <xf numFmtId="14" fontId="32" fillId="0" borderId="1" xfId="47" applyNumberFormat="1" applyBorder="1" applyAlignment="1">
      <alignment horizontal="center" vertical="center"/>
    </xf>
    <xf numFmtId="0" fontId="32" fillId="0" borderId="0" xfId="47"/>
    <xf numFmtId="0" fontId="32" fillId="0" borderId="1" xfId="47" applyBorder="1" applyAlignment="1">
      <alignment horizontal="center" vertical="center" wrapText="1"/>
    </xf>
    <xf numFmtId="11" fontId="32" fillId="0" borderId="1" xfId="47" applyNumberFormat="1" applyBorder="1" applyAlignment="1">
      <alignment horizontal="center" vertical="center"/>
    </xf>
    <xf numFmtId="0" fontId="27" fillId="0" borderId="0" xfId="47" applyFont="1"/>
    <xf numFmtId="0" fontId="32" fillId="3" borderId="0" xfId="47" applyFill="1"/>
    <xf numFmtId="1" fontId="0" fillId="0" borderId="0" xfId="48" applyNumberFormat="1" applyFont="1" applyFill="1"/>
    <xf numFmtId="0" fontId="32" fillId="0" borderId="0" xfId="47" applyAlignment="1">
      <alignment horizontal="center"/>
    </xf>
    <xf numFmtId="0" fontId="32" fillId="0" borderId="1" xfId="47" applyBorder="1"/>
    <xf numFmtId="0" fontId="32" fillId="0" borderId="0" xfId="47" applyAlignment="1">
      <alignment horizontal="center" vertical="center"/>
    </xf>
    <xf numFmtId="0" fontId="27" fillId="0" borderId="1" xfId="47" applyFont="1" applyBorder="1"/>
    <xf numFmtId="0" fontId="27" fillId="0" borderId="0" xfId="47" applyFont="1" applyAlignment="1">
      <alignment horizontal="center" vertical="center"/>
    </xf>
    <xf numFmtId="16" fontId="32" fillId="3" borderId="0" xfId="47" applyNumberFormat="1" applyFill="1" applyAlignment="1">
      <alignment horizontal="center" vertical="center"/>
    </xf>
    <xf numFmtId="1" fontId="0" fillId="0" borderId="1" xfId="48" applyNumberFormat="1" applyFont="1" applyFill="1" applyBorder="1"/>
    <xf numFmtId="1" fontId="0" fillId="0" borderId="0" xfId="48" applyNumberFormat="1" applyFont="1" applyFill="1" applyBorder="1" applyAlignment="1">
      <alignment horizontal="center" vertical="center"/>
    </xf>
    <xf numFmtId="14" fontId="32" fillId="0" borderId="0" xfId="47" applyNumberFormat="1" applyAlignment="1">
      <alignment horizontal="center" vertical="center"/>
    </xf>
    <xf numFmtId="0" fontId="32" fillId="0" borderId="1" xfId="47" applyBorder="1" applyAlignment="1">
      <alignment horizontal="center"/>
    </xf>
    <xf numFmtId="0" fontId="32" fillId="0" borderId="0" xfId="47" applyAlignment="1">
      <alignment horizontal="center" vertical="center" wrapText="1"/>
    </xf>
    <xf numFmtId="0" fontId="26" fillId="0" borderId="0" xfId="47" applyFont="1" applyAlignment="1">
      <alignment horizontal="center" vertical="center"/>
    </xf>
    <xf numFmtId="0" fontId="26" fillId="0" borderId="0" xfId="47" applyFont="1"/>
    <xf numFmtId="0" fontId="25" fillId="0" borderId="1" xfId="47" applyFont="1" applyBorder="1" applyAlignment="1">
      <alignment horizontal="center" vertical="center"/>
    </xf>
    <xf numFmtId="0" fontId="24" fillId="0" borderId="1" xfId="47" applyFont="1" applyBorder="1" applyAlignment="1">
      <alignment horizontal="center" vertical="center"/>
    </xf>
    <xf numFmtId="14" fontId="36" fillId="0" borderId="1" xfId="0" applyNumberFormat="1" applyFont="1" applyBorder="1" applyAlignment="1">
      <alignment wrapText="1"/>
    </xf>
    <xf numFmtId="0" fontId="23" fillId="0" borderId="1" xfId="47" applyFont="1" applyBorder="1" applyAlignment="1">
      <alignment horizontal="center" vertical="center"/>
    </xf>
    <xf numFmtId="0" fontId="22" fillId="0" borderId="0" xfId="47" applyFont="1"/>
    <xf numFmtId="0" fontId="21" fillId="0" borderId="1" xfId="47" applyFont="1" applyBorder="1" applyAlignment="1">
      <alignment horizontal="center" vertical="center"/>
    </xf>
    <xf numFmtId="0" fontId="36" fillId="5" borderId="1" xfId="0" applyFont="1" applyFill="1" applyBorder="1" applyAlignment="1">
      <alignment wrapText="1"/>
    </xf>
    <xf numFmtId="0" fontId="20" fillId="0" borderId="1" xfId="47" applyFont="1" applyBorder="1" applyAlignment="1">
      <alignment horizontal="center" vertical="center"/>
    </xf>
    <xf numFmtId="0" fontId="20" fillId="0" borderId="0" xfId="47" applyFont="1"/>
    <xf numFmtId="0" fontId="19" fillId="0" borderId="1" xfId="47" applyFont="1" applyBorder="1" applyAlignment="1">
      <alignment horizontal="center" vertical="center"/>
    </xf>
    <xf numFmtId="0" fontId="18" fillId="0" borderId="1" xfId="47" applyFont="1" applyBorder="1" applyAlignment="1">
      <alignment horizontal="center" vertical="center"/>
    </xf>
    <xf numFmtId="14" fontId="36" fillId="3" borderId="1" xfId="0" applyNumberFormat="1" applyFont="1" applyFill="1" applyBorder="1" applyAlignment="1">
      <alignment horizontal="center" wrapText="1"/>
    </xf>
    <xf numFmtId="0" fontId="36" fillId="3" borderId="1" xfId="0" applyFont="1" applyFill="1" applyBorder="1" applyAlignment="1">
      <alignment horizontal="center" wrapText="1"/>
    </xf>
    <xf numFmtId="16" fontId="32" fillId="3" borderId="0" xfId="47" applyNumberFormat="1" applyFill="1"/>
    <xf numFmtId="0" fontId="17" fillId="0" borderId="1" xfId="0" applyFont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16" fillId="0" borderId="0" xfId="47" applyFont="1"/>
    <xf numFmtId="0" fontId="15" fillId="0" borderId="0" xfId="49"/>
    <xf numFmtId="0" fontId="15" fillId="0" borderId="0" xfId="49" applyAlignment="1">
      <alignment horizontal="center"/>
    </xf>
    <xf numFmtId="0" fontId="14" fillId="0" borderId="0" xfId="50"/>
    <xf numFmtId="0" fontId="32" fillId="0" borderId="2" xfId="47" applyBorder="1" applyAlignment="1">
      <alignment horizontal="center" vertical="center"/>
    </xf>
    <xf numFmtId="0" fontId="13" fillId="0" borderId="1" xfId="47" applyFont="1" applyBorder="1" applyAlignment="1">
      <alignment horizontal="center" vertical="center"/>
    </xf>
    <xf numFmtId="0" fontId="12" fillId="0" borderId="0" xfId="47" applyFont="1"/>
    <xf numFmtId="0" fontId="11" fillId="0" borderId="2" xfId="47" applyFont="1" applyBorder="1"/>
    <xf numFmtId="0" fontId="11" fillId="0" borderId="0" xfId="47" applyFont="1"/>
    <xf numFmtId="0" fontId="11" fillId="0" borderId="1" xfId="47" applyFont="1" applyBorder="1"/>
    <xf numFmtId="0" fontId="10" fillId="0" borderId="0" xfId="49" applyFont="1"/>
    <xf numFmtId="0" fontId="32" fillId="6" borderId="1" xfId="47" applyFill="1" applyBorder="1" applyAlignment="1">
      <alignment horizontal="center" vertical="center"/>
    </xf>
    <xf numFmtId="0" fontId="8" fillId="0" borderId="0" xfId="51"/>
    <xf numFmtId="1" fontId="0" fillId="0" borderId="0" xfId="48" applyNumberFormat="1" applyFont="1" applyFill="1" applyBorder="1"/>
    <xf numFmtId="14" fontId="36" fillId="0" borderId="1" xfId="0" applyNumberFormat="1" applyFont="1" applyBorder="1" applyAlignment="1">
      <alignment horizontal="right" wrapText="1"/>
    </xf>
    <xf numFmtId="0" fontId="36" fillId="7" borderId="1" xfId="0" applyFont="1" applyFill="1" applyBorder="1" applyAlignment="1">
      <alignment wrapText="1"/>
    </xf>
    <xf numFmtId="0" fontId="36" fillId="8" borderId="1" xfId="0" applyFont="1" applyFill="1" applyBorder="1" applyAlignment="1">
      <alignment wrapText="1"/>
    </xf>
    <xf numFmtId="0" fontId="32" fillId="4" borderId="0" xfId="47" applyFill="1"/>
    <xf numFmtId="0" fontId="27" fillId="4" borderId="0" xfId="47" applyFont="1" applyFill="1"/>
    <xf numFmtId="1" fontId="0" fillId="4" borderId="0" xfId="48" applyNumberFormat="1" applyFont="1" applyFill="1"/>
    <xf numFmtId="14" fontId="32" fillId="3" borderId="0" xfId="47" applyNumberFormat="1" applyFill="1"/>
    <xf numFmtId="0" fontId="36" fillId="9" borderId="1" xfId="0" applyFont="1" applyFill="1" applyBorder="1" applyAlignment="1">
      <alignment wrapText="1"/>
    </xf>
    <xf numFmtId="14" fontId="36" fillId="9" borderId="1" xfId="0" applyNumberFormat="1" applyFont="1" applyFill="1" applyBorder="1" applyAlignment="1">
      <alignment horizontal="center" wrapText="1"/>
    </xf>
    <xf numFmtId="14" fontId="36" fillId="5" borderId="1" xfId="0" applyNumberFormat="1" applyFont="1" applyFill="1" applyBorder="1" applyAlignment="1">
      <alignment horizontal="center" wrapText="1"/>
    </xf>
    <xf numFmtId="0" fontId="36" fillId="4" borderId="1" xfId="0" applyFont="1" applyFill="1" applyBorder="1" applyAlignment="1">
      <alignment wrapText="1"/>
    </xf>
    <xf numFmtId="14" fontId="36" fillId="4" borderId="1" xfId="0" applyNumberFormat="1" applyFont="1" applyFill="1" applyBorder="1" applyAlignment="1">
      <alignment horizontal="center" wrapText="1"/>
    </xf>
    <xf numFmtId="14" fontId="32" fillId="0" borderId="1" xfId="47" applyNumberFormat="1" applyBorder="1"/>
    <xf numFmtId="14" fontId="32" fillId="3" borderId="1" xfId="47" applyNumberFormat="1" applyFill="1" applyBorder="1"/>
    <xf numFmtId="0" fontId="32" fillId="0" borderId="1" xfId="47" applyBorder="1" applyAlignment="1">
      <alignment horizontal="center" wrapText="1"/>
    </xf>
    <xf numFmtId="14" fontId="32" fillId="0" borderId="0" xfId="47" applyNumberFormat="1"/>
    <xf numFmtId="11" fontId="32" fillId="0" borderId="0" xfId="47" applyNumberFormat="1"/>
    <xf numFmtId="0" fontId="32" fillId="0" borderId="0" xfId="47" applyAlignment="1">
      <alignment horizontal="center" wrapText="1"/>
    </xf>
    <xf numFmtId="11" fontId="32" fillId="0" borderId="0" xfId="47" applyNumberFormat="1" applyAlignment="1">
      <alignment horizontal="center" vertical="center"/>
    </xf>
    <xf numFmtId="3" fontId="32" fillId="0" borderId="0" xfId="47" applyNumberFormat="1" applyAlignment="1">
      <alignment horizontal="center"/>
    </xf>
    <xf numFmtId="14" fontId="32" fillId="4" borderId="0" xfId="47" applyNumberFormat="1" applyFill="1"/>
    <xf numFmtId="3" fontId="32" fillId="0" borderId="0" xfId="47" applyNumberFormat="1" applyAlignment="1">
      <alignment horizontal="center" wrapText="1"/>
    </xf>
    <xf numFmtId="14" fontId="0" fillId="3" borderId="0" xfId="0" applyNumberFormat="1" applyFill="1"/>
    <xf numFmtId="164" fontId="0" fillId="0" borderId="0" xfId="1" applyFont="1" applyAlignment="1">
      <alignment horizontal="center" vertical="center"/>
    </xf>
    <xf numFmtId="11" fontId="32" fillId="0" borderId="1" xfId="47" applyNumberFormat="1" applyBorder="1"/>
    <xf numFmtId="14" fontId="34" fillId="3" borderId="1" xfId="0" applyNumberFormat="1" applyFont="1" applyFill="1" applyBorder="1" applyAlignment="1">
      <alignment horizontal="center" vertical="center"/>
    </xf>
    <xf numFmtId="0" fontId="15" fillId="0" borderId="1" xfId="47" applyFont="1" applyBorder="1" applyAlignment="1">
      <alignment horizontal="center" vertical="center"/>
    </xf>
    <xf numFmtId="0" fontId="7" fillId="0" borderId="1" xfId="47" applyFont="1" applyBorder="1" applyAlignment="1">
      <alignment horizontal="center" vertical="center"/>
    </xf>
    <xf numFmtId="0" fontId="7" fillId="0" borderId="2" xfId="47" applyFont="1" applyBorder="1" applyAlignment="1">
      <alignment horizontal="center" vertical="center"/>
    </xf>
    <xf numFmtId="0" fontId="27" fillId="0" borderId="2" xfId="47" applyFont="1" applyBorder="1" applyAlignment="1">
      <alignment horizontal="center" vertical="center"/>
    </xf>
    <xf numFmtId="0" fontId="32" fillId="0" borderId="2" xfId="47" applyBorder="1"/>
    <xf numFmtId="0" fontId="6" fillId="0" borderId="0" xfId="47" applyFont="1"/>
    <xf numFmtId="0" fontId="6" fillId="10" borderId="3" xfId="49" applyFont="1" applyFill="1" applyBorder="1"/>
    <xf numFmtId="0" fontId="5" fillId="0" borderId="0" xfId="49" applyFont="1"/>
    <xf numFmtId="0" fontId="5" fillId="0" borderId="1" xfId="47" applyFont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29" fillId="11" borderId="1" xfId="0" applyFont="1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/>
    </xf>
    <xf numFmtId="1" fontId="0" fillId="11" borderId="1" xfId="1" applyNumberFormat="1" applyFont="1" applyFill="1" applyBorder="1" applyAlignment="1">
      <alignment horizontal="center" vertical="center"/>
    </xf>
    <xf numFmtId="0" fontId="4" fillId="0" borderId="1" xfId="47" applyFont="1" applyBorder="1" applyAlignment="1">
      <alignment horizontal="center" vertical="center"/>
    </xf>
    <xf numFmtId="0" fontId="4" fillId="0" borderId="1" xfId="47" applyFont="1" applyBorder="1"/>
    <xf numFmtId="0" fontId="0" fillId="0" borderId="4" xfId="0" applyBorder="1"/>
    <xf numFmtId="0" fontId="0" fillId="4" borderId="1" xfId="0" applyFill="1" applyBorder="1" applyAlignment="1">
      <alignment horizontal="center" vertical="center"/>
    </xf>
    <xf numFmtId="0" fontId="29" fillId="4" borderId="1" xfId="0" applyFont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1" fontId="0" fillId="4" borderId="1" xfId="1" applyNumberFormat="1" applyFont="1" applyFill="1" applyBorder="1" applyAlignment="1">
      <alignment horizontal="center" vertical="center"/>
    </xf>
    <xf numFmtId="11" fontId="0" fillId="4" borderId="1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29" fillId="12" borderId="1" xfId="0" applyFont="1" applyFill="1" applyBorder="1" applyAlignment="1">
      <alignment horizontal="center" vertical="center"/>
    </xf>
    <xf numFmtId="14" fontId="0" fillId="12" borderId="1" xfId="0" applyNumberFormat="1" applyFill="1" applyBorder="1" applyAlignment="1">
      <alignment horizontal="center" vertical="center"/>
    </xf>
    <xf numFmtId="1" fontId="0" fillId="12" borderId="1" xfId="1" applyNumberFormat="1" applyFont="1" applyFill="1" applyBorder="1" applyAlignment="1">
      <alignment horizontal="center" vertical="center"/>
    </xf>
  </cellXfs>
  <cellStyles count="73">
    <cellStyle name="Comma" xfId="1" builtinId="3"/>
    <cellStyle name="Comma 13" xfId="3" xr:uid="{9D729EBF-0663-4E11-8FFA-61A87E808A65}"/>
    <cellStyle name="Comma 13 2" xfId="52" xr:uid="{B0E76E34-BB98-46F2-84F7-CE64A9E3B513}"/>
    <cellStyle name="Comma 14" xfId="48" xr:uid="{2CD61B7F-C82D-43EA-A622-2EB99BF8FDB2}"/>
    <cellStyle name="Comma 2" xfId="8" xr:uid="{BF7287A7-AD68-43BD-8246-49AE199122D2}"/>
    <cellStyle name="Comma 2 2" xfId="11" xr:uid="{04D8DAB8-803C-473C-85DD-2B601BFACA27}"/>
    <cellStyle name="Comma 2 2 2" xfId="15" xr:uid="{8222033E-D7F3-4B98-9975-B79330C869E7}"/>
    <cellStyle name="Comma 2 2 2 2" xfId="58" xr:uid="{ECFCC512-41E2-4D07-99A5-E0CC65E52544}"/>
    <cellStyle name="Comma 2 2 3" xfId="20" xr:uid="{AA9DB33F-77F1-4D98-A11C-CC49DD05222F}"/>
    <cellStyle name="Comma 2 2 3 2" xfId="60" xr:uid="{68E8655D-D9B7-41E8-9723-4FA1A613FFDC}"/>
    <cellStyle name="Comma 2 2 4" xfId="26" xr:uid="{9EA11128-826E-45AD-9B4D-5AA19B835B98}"/>
    <cellStyle name="Comma 2 2 4 2" xfId="63" xr:uid="{2CACC7EB-AB70-4E0A-A37A-B8A68B5F294B}"/>
    <cellStyle name="Comma 2 2 5" xfId="32" xr:uid="{FFC5E7FC-03DD-4CE4-93C8-0418C2304658}"/>
    <cellStyle name="Comma 2 2 5 2" xfId="65" xr:uid="{DC78E545-58A4-45CB-B91B-9E63EB8E317A}"/>
    <cellStyle name="Comma 2 2 6" xfId="38" xr:uid="{66A51A50-FCD0-460F-9A6F-C697A9D78A04}"/>
    <cellStyle name="Comma 2 2 6 2" xfId="67" xr:uid="{962372FE-1555-4311-BEB6-AD928E303CB3}"/>
    <cellStyle name="Comma 2 2 7" xfId="56" xr:uid="{202445F7-A644-4851-9A68-F4C7C168BD9D}"/>
    <cellStyle name="Comma 2 3" xfId="13" xr:uid="{D7A69532-C427-4B54-800A-927FA1F90972}"/>
    <cellStyle name="Comma 2 3 2" xfId="57" xr:uid="{9CDD374F-6368-4DF1-B19A-E40D211B2AEE}"/>
    <cellStyle name="Comma 2 4" xfId="18" xr:uid="{F12B3876-C8D1-4E87-A10A-521BDF862C8C}"/>
    <cellStyle name="Comma 2 4 2" xfId="59" xr:uid="{AFFFC020-E93A-4256-BDF3-1379A151D76D}"/>
    <cellStyle name="Comma 2 5" xfId="24" xr:uid="{65D086DE-D7A5-4DDA-9889-48021B9B36E7}"/>
    <cellStyle name="Comma 2 5 2" xfId="62" xr:uid="{4F5AD257-471D-480B-9E66-20BF5AF971D3}"/>
    <cellStyle name="Comma 2 6" xfId="30" xr:uid="{5402EB8F-800C-4F52-A4E5-9216AC2D27BC}"/>
    <cellStyle name="Comma 2 6 2" xfId="64" xr:uid="{47F9AD13-F0E3-4ED7-BB05-E1A6C90DAB7A}"/>
    <cellStyle name="Comma 2 7" xfId="36" xr:uid="{17B31378-BDC3-424E-A0CE-88081CEB4794}"/>
    <cellStyle name="Comma 2 7 2" xfId="66" xr:uid="{A00426D7-7DE0-49D5-862E-9BE9320E8355}"/>
    <cellStyle name="Comma 2 8" xfId="55" xr:uid="{871C2FDB-C39B-4782-826E-644B398409A6}"/>
    <cellStyle name="Comma 3" xfId="6" xr:uid="{29AF4BB0-B525-40BF-8737-8121C157388E}"/>
    <cellStyle name="Comma 3 2" xfId="54" xr:uid="{7BFC2F22-EAEA-488A-9693-887429F3E777}"/>
    <cellStyle name="Comma 4" xfId="43" xr:uid="{AF3C9D8C-4766-4BAB-AE89-9438766818EF}"/>
    <cellStyle name="Comma 4 2" xfId="69" xr:uid="{1E733FD2-0653-4DEB-A560-FE967610C6EB}"/>
    <cellStyle name="Comma 5" xfId="46" xr:uid="{6F2D856E-8101-4CF6-90F9-A2A5AE965019}"/>
    <cellStyle name="Normal" xfId="0" builtinId="0"/>
    <cellStyle name="Normal 18" xfId="29" xr:uid="{B975B64F-B78C-4B14-AF53-76F23407989D}"/>
    <cellStyle name="Normal 18 2" xfId="35" xr:uid="{1AC9CF92-2A01-4767-8213-2688925F20F8}"/>
    <cellStyle name="Normal 18 3" xfId="41" xr:uid="{0E66DE26-17BD-4597-890A-1782935549C8}"/>
    <cellStyle name="Normal 2" xfId="23" xr:uid="{02ADD5BC-2E66-4097-87FF-28500277CA87}"/>
    <cellStyle name="Normal 2 10" xfId="2" xr:uid="{5CD6A942-A60D-45A9-9E8D-7826DCF3DA2E}"/>
    <cellStyle name="Normal 2 2" xfId="61" xr:uid="{D0276563-BDE3-4B89-95CD-686C6BA373EE}"/>
    <cellStyle name="Normal 3" xfId="10" xr:uid="{B54E2964-A336-476E-9A60-5F8A76A4E374}"/>
    <cellStyle name="Normal 4" xfId="5" xr:uid="{F3B55B8B-A130-44E6-A369-6C5A8A590C9F}"/>
    <cellStyle name="Normal 4 2" xfId="53" xr:uid="{15A81D74-1A24-4863-91C5-2677A2D30CA7}"/>
    <cellStyle name="Normal 5" xfId="4" xr:uid="{9CC59499-5C44-46A5-A6AD-DA6E0A9667DF}"/>
    <cellStyle name="Normal 5 2" xfId="7" xr:uid="{402104A7-491D-4143-9EEE-7EFF2A69C2C4}"/>
    <cellStyle name="Normal 53" xfId="47" xr:uid="{67B65D71-9F57-46E2-923A-126DAA5463C5}"/>
    <cellStyle name="Normal 56" xfId="9" xr:uid="{BDC299C5-2D73-4339-8302-1B386778B6B6}"/>
    <cellStyle name="Normal 56 2" xfId="12" xr:uid="{DEB56754-1F7D-4492-8EAD-72478489951E}"/>
    <cellStyle name="Normal 56 2 2" xfId="16" xr:uid="{2DFCAADC-F251-4C02-8DF0-8CE0685AF982}"/>
    <cellStyle name="Normal 56 2 3" xfId="21" xr:uid="{4C592A8D-F9C1-4EC1-A25C-142114E38DE4}"/>
    <cellStyle name="Normal 56 2 4" xfId="27" xr:uid="{51A97352-A939-438C-B178-8C26CEB5FAC6}"/>
    <cellStyle name="Normal 56 2 5" xfId="33" xr:uid="{859F293A-04EE-40AB-AC23-A7E1CC8FE324}"/>
    <cellStyle name="Normal 56 2 6" xfId="39" xr:uid="{BC23B93A-4280-49ED-8D31-6CF242AEA841}"/>
    <cellStyle name="Normal 56 3" xfId="14" xr:uid="{6857AAAE-BCBB-4BDA-BBCB-42C1A580FDF3}"/>
    <cellStyle name="Normal 56 4" xfId="19" xr:uid="{1C13C0B7-F0D9-4F99-A560-FF10324864DA}"/>
    <cellStyle name="Normal 56 5" xfId="25" xr:uid="{F66B81FA-384F-46A7-BD42-45E24A615AD5}"/>
    <cellStyle name="Normal 56 6" xfId="31" xr:uid="{9D0346B4-F006-4D43-AFC3-C7C0F8A51FC0}"/>
    <cellStyle name="Normal 56 7" xfId="37" xr:uid="{B4B78BA1-2A7B-4C4D-80B9-386D66C4EA83}"/>
    <cellStyle name="Normal 6" xfId="42" xr:uid="{CEBE78F5-5AED-47C9-A479-0AE93B14CD86}"/>
    <cellStyle name="Normal 6 2" xfId="68" xr:uid="{8C068700-6627-49B3-B0F2-C31241EDBFCD}"/>
    <cellStyle name="Normal 7" xfId="49" xr:uid="{F67C49E0-9E94-4141-9A1F-0F82F3A8676A}"/>
    <cellStyle name="Normal 7 2" xfId="50" xr:uid="{15A8C2C7-CCA6-4649-971E-A124CE52B6E5}"/>
    <cellStyle name="Normal 7 2 2" xfId="71" xr:uid="{BC94CE3D-C30A-42E8-B484-14905C12CCBE}"/>
    <cellStyle name="Normal 7 3" xfId="70" xr:uid="{D2F2545C-D1FE-43EE-93E9-F05D675C6EB9}"/>
    <cellStyle name="Normal 8" xfId="51" xr:uid="{D32DB976-452D-434A-9C93-8D58B8A1EEF4}"/>
    <cellStyle name="Normal 8 2" xfId="72" xr:uid="{63EDE5EE-F982-454F-B836-ED943054E85E}"/>
    <cellStyle name="Normal 9" xfId="17" xr:uid="{23C3F958-CEB8-4847-8DE4-31F7D9EFA6DB}"/>
    <cellStyle name="Normal 9 2" xfId="22" xr:uid="{DA86CD28-FFB5-4A48-897F-0999A251EC94}"/>
    <cellStyle name="Normal 9 3" xfId="28" xr:uid="{6374F2F9-2C3E-49A2-A107-A7581AE443DE}"/>
    <cellStyle name="Normal 9 4" xfId="34" xr:uid="{F0DE8137-AB80-4F99-BCAB-853ADA5B457A}"/>
    <cellStyle name="Normal 9 5" xfId="40" xr:uid="{C652D528-40BE-47D6-A305-5927BE4B2742}"/>
    <cellStyle name="千位分隔 2" xfId="45" xr:uid="{6F0E36CF-01E3-4581-9401-F615A710568D}"/>
    <cellStyle name="常规 2" xfId="44" xr:uid="{7FA5A8F7-0EF7-46E0-A661-EFA40162F508}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ZH1-1\Data2\Users\cnxzsz2\Desktop\WIP%2020191120%20c&#38169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Material\&#25253;&#21578;&#27719;&#24635;\&#22522;&#30784;&#25968;&#25454;\1.&#21442;&#25968;&#31867;\Formation%20time%20data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Anodes%20Supply%20Days%20Report/2026/Feb/Anodes%20Supply%20Days%20Report%20Feb.5th%202026.xlsx" TargetMode="External"/><Relationship Id="rId2" Type="http://schemas.openxmlformats.org/officeDocument/2006/relationships/externalLinkPath" Target="file:///C:\Users\CEXLSZ4\Desktop\Monica\Anodes%20Supply%20Days%20Report\2026\Feb\Anodes%20Supply%20Days%20Report%20Feb.5th%202026.xlsx" TargetMode="External"/><Relationship Id="rId1" Type="http://schemas.openxmlformats.org/officeDocument/2006/relationships/externalLinkPath" Target="/Users/CEXLSZ4/Desktop/Monica/Anodes%20Supply%20Days%20Report/2026/Feb/Anodes%20Supply%20Days%20Report%20Feb.5th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put&amp;WIP logic phaseII"/>
      <sheetName val="By Case"/>
      <sheetName val="Laser clean PN"/>
      <sheetName val="WIP analysis"/>
      <sheetName val="ENG"/>
      <sheetName val="DaysInWIP control"/>
      <sheetName val="MOL Plan"/>
      <sheetName val="W5"/>
      <sheetName val="NDIP"/>
      <sheetName val="HI-P"/>
      <sheetName val="G631HX"/>
      <sheetName val="ECP Analysis"/>
      <sheetName val="#7 laser WIP"/>
      <sheetName val="长时间批次"/>
      <sheetName val="T276 WIP Tracking"/>
      <sheetName val="T523WN WIP"/>
      <sheetName val="T523WN solid closetime"/>
      <sheetName val="WIP"/>
      <sheetName val="T276 Routing"/>
      <sheetName val="Old T276 list"/>
      <sheetName val="FGI"/>
      <sheetName val="Flow Chart"/>
      <sheetName val="BOM"/>
      <sheetName val="BarsPerLid"/>
      <sheetName val="PiesePerBar"/>
    </sheetNames>
    <sheetDataSet>
      <sheetData sheetId="0"/>
      <sheetData sheetId="1"/>
      <sheetData sheetId="2"/>
      <sheetData sheetId="3"/>
      <sheetData sheetId="4"/>
      <sheetData sheetId="5">
        <row r="2">
          <cell r="V2" t="str">
            <v>Date</v>
          </cell>
          <cell r="AA2" t="str">
            <v>BOL total</v>
          </cell>
          <cell r="AD2" t="str">
            <v>MOL total</v>
          </cell>
          <cell r="AK2" t="str">
            <v>EOL total</v>
          </cell>
          <cell r="AM2" t="str">
            <v>SMT total</v>
          </cell>
        </row>
        <row r="9">
          <cell r="AN9"/>
        </row>
        <row r="10">
          <cell r="AN10"/>
        </row>
        <row r="11">
          <cell r="AL11"/>
          <cell r="AN11"/>
        </row>
        <row r="12">
          <cell r="AL12"/>
          <cell r="AN12"/>
        </row>
        <row r="13">
          <cell r="AL13"/>
          <cell r="AN13"/>
        </row>
        <row r="14">
          <cell r="AL14"/>
          <cell r="AN14"/>
        </row>
        <row r="15">
          <cell r="AL15"/>
          <cell r="AN15"/>
        </row>
        <row r="16">
          <cell r="AL16"/>
          <cell r="AN16"/>
        </row>
        <row r="17">
          <cell r="AL17"/>
          <cell r="AN17"/>
        </row>
        <row r="18">
          <cell r="AL18"/>
          <cell r="AN18"/>
        </row>
        <row r="19">
          <cell r="AL19"/>
        </row>
        <row r="20">
          <cell r="AL20"/>
          <cell r="AN20"/>
        </row>
        <row r="21">
          <cell r="AL21"/>
          <cell r="AN21"/>
        </row>
        <row r="22">
          <cell r="AL22"/>
          <cell r="AN22"/>
        </row>
        <row r="23">
          <cell r="AL23"/>
          <cell r="AN23"/>
        </row>
        <row r="24">
          <cell r="AL24"/>
          <cell r="AN24"/>
        </row>
        <row r="25">
          <cell r="AL25"/>
          <cell r="AN25"/>
        </row>
        <row r="26">
          <cell r="AN26"/>
        </row>
        <row r="27">
          <cell r="AN27"/>
        </row>
        <row r="28">
          <cell r="AN28"/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ion time data"/>
    </sheetNames>
    <sheetDataSet>
      <sheetData sheetId="0">
        <row r="1">
          <cell r="A1" t="str">
            <v>PN</v>
          </cell>
          <cell r="B1" t="str">
            <v>Formation Time</v>
          </cell>
        </row>
        <row r="2">
          <cell r="A2" t="str">
            <v>T520B106M016ATE100</v>
          </cell>
          <cell r="B2">
            <v>710.82619047507512</v>
          </cell>
        </row>
        <row r="3">
          <cell r="A3" t="str">
            <v>T520B107M003ATE070</v>
          </cell>
          <cell r="B3">
            <v>598.31666665733792</v>
          </cell>
        </row>
        <row r="4">
          <cell r="A4" t="str">
            <v>T520B107M006ATE015</v>
          </cell>
          <cell r="B4">
            <v>474.10283882504814</v>
          </cell>
        </row>
        <row r="5">
          <cell r="A5" t="str">
            <v>T520B107M006ATE018</v>
          </cell>
          <cell r="B5">
            <v>415.33333333907649</v>
          </cell>
        </row>
        <row r="6">
          <cell r="A6" t="str">
            <v>T520B107M006ATE025</v>
          </cell>
          <cell r="B6">
            <v>890.68148148246109</v>
          </cell>
        </row>
        <row r="7">
          <cell r="A7" t="str">
            <v>T520B107M006ATE035</v>
          </cell>
          <cell r="B7">
            <v>595.11999999918044</v>
          </cell>
        </row>
        <row r="8">
          <cell r="A8" t="str">
            <v>T520B107M006ATE040</v>
          </cell>
          <cell r="B8">
            <v>624.77699999883771</v>
          </cell>
        </row>
        <row r="9">
          <cell r="A9" t="str">
            <v>T520B107M006ATE045</v>
          </cell>
          <cell r="B9">
            <v>595.46071428456344</v>
          </cell>
        </row>
        <row r="10">
          <cell r="A10" t="str">
            <v>T520B107M006ATE070</v>
          </cell>
          <cell r="B10">
            <v>667.60657894516999</v>
          </cell>
        </row>
        <row r="11">
          <cell r="A11" t="str">
            <v>T520B157M004ATE040</v>
          </cell>
          <cell r="B11">
            <v>620.7999999972526</v>
          </cell>
        </row>
        <row r="12">
          <cell r="A12" t="str">
            <v>T520B157M006ATE018</v>
          </cell>
          <cell r="B12">
            <v>778.45000000088476</v>
          </cell>
        </row>
        <row r="13">
          <cell r="A13" t="str">
            <v>T520B157M006ATE018</v>
          </cell>
          <cell r="B13">
            <v>835.49699999964787</v>
          </cell>
        </row>
        <row r="14">
          <cell r="A14" t="str">
            <v>T520B157M006ATE035</v>
          </cell>
          <cell r="B14">
            <v>764.23100000002887</v>
          </cell>
        </row>
        <row r="15">
          <cell r="A15" t="str">
            <v>T520B157M006ATE045</v>
          </cell>
          <cell r="B15">
            <v>822.25608875253454</v>
          </cell>
        </row>
        <row r="16">
          <cell r="A16" t="str">
            <v>T520B157M006ATE070</v>
          </cell>
          <cell r="B16">
            <v>742.43333333346527</v>
          </cell>
        </row>
        <row r="17">
          <cell r="A17" t="str">
            <v>T520B227M004ATE045</v>
          </cell>
          <cell r="B17">
            <v>700.11666666017834</v>
          </cell>
        </row>
        <row r="18">
          <cell r="A18" t="str">
            <v>T520B227M004ATE070</v>
          </cell>
          <cell r="B18">
            <v>692.65000000828877</v>
          </cell>
        </row>
        <row r="19">
          <cell r="A19" t="str">
            <v>T520B227M006ATE025</v>
          </cell>
          <cell r="B19">
            <v>815.16944444796536</v>
          </cell>
        </row>
        <row r="20">
          <cell r="A20" t="str">
            <v>T520B227M006ATE025</v>
          </cell>
          <cell r="B20">
            <v>747.86466666469346</v>
          </cell>
        </row>
        <row r="21">
          <cell r="A21" t="str">
            <v>T520B227M006ATE035</v>
          </cell>
          <cell r="B21">
            <v>758.11333333302764</v>
          </cell>
        </row>
        <row r="22">
          <cell r="A22" t="str">
            <v>T520B227M006ATE045</v>
          </cell>
          <cell r="B22">
            <v>804.68433333376879</v>
          </cell>
        </row>
        <row r="23">
          <cell r="A23" t="str">
            <v>T520B227M006ATE070</v>
          </cell>
          <cell r="B23">
            <v>743.40833333373837</v>
          </cell>
        </row>
        <row r="24">
          <cell r="A24" t="str">
            <v>T520B227M2R5ATE021</v>
          </cell>
          <cell r="B24">
            <v>617.18633333430625</v>
          </cell>
        </row>
        <row r="25">
          <cell r="A25" t="str">
            <v>T520B227M2R5ATE035</v>
          </cell>
          <cell r="B25">
            <v>499.58333333604969</v>
          </cell>
        </row>
        <row r="26">
          <cell r="A26" t="str">
            <v>T520B336M006ATE040</v>
          </cell>
          <cell r="B26">
            <v>474.92833333415911</v>
          </cell>
        </row>
        <row r="27">
          <cell r="A27" t="str">
            <v>T520B336M006ATE070</v>
          </cell>
          <cell r="B27">
            <v>403.4166666737292</v>
          </cell>
        </row>
        <row r="28">
          <cell r="A28" t="str">
            <v>T520B336M010AHE040</v>
          </cell>
          <cell r="B28">
            <v>416.78333333227783</v>
          </cell>
        </row>
        <row r="29">
          <cell r="A29" t="str">
            <v>T520B336M010ATE025</v>
          </cell>
          <cell r="B29">
            <v>671.94166666420642</v>
          </cell>
        </row>
        <row r="30">
          <cell r="A30" t="str">
            <v>T520B336M010ATE040</v>
          </cell>
          <cell r="B30">
            <v>407.66666666138917</v>
          </cell>
        </row>
        <row r="31">
          <cell r="A31" t="str">
            <v>T520B336M010ATE070</v>
          </cell>
          <cell r="B31">
            <v>412.36190475706411</v>
          </cell>
        </row>
        <row r="32">
          <cell r="A32" t="str">
            <v>T520B336M010ATE070</v>
          </cell>
          <cell r="B32">
            <v>389.29999999701977</v>
          </cell>
        </row>
        <row r="33">
          <cell r="A33" t="str">
            <v>T520B337M006ATE040</v>
          </cell>
          <cell r="B33">
            <v>644.89500000025146</v>
          </cell>
        </row>
        <row r="34">
          <cell r="A34" t="str">
            <v>T520B337M2R5ATE015</v>
          </cell>
          <cell r="B34">
            <v>545.81274509909292</v>
          </cell>
        </row>
        <row r="35">
          <cell r="A35" t="str">
            <v>T520B337M2R5ATE035</v>
          </cell>
          <cell r="B35">
            <v>458.50000000675209</v>
          </cell>
        </row>
        <row r="36">
          <cell r="A36" t="str">
            <v>T520B337M2R5ATE045</v>
          </cell>
          <cell r="B36">
            <v>522.65235293909961</v>
          </cell>
        </row>
        <row r="37">
          <cell r="A37" t="str">
            <v>T520B476M006AHE070</v>
          </cell>
          <cell r="B37">
            <v>375.1666666707024</v>
          </cell>
        </row>
        <row r="38">
          <cell r="A38" t="str">
            <v>T520B476M006ATE025</v>
          </cell>
          <cell r="B38">
            <v>433.87499999196734</v>
          </cell>
        </row>
        <row r="39">
          <cell r="A39" t="str">
            <v>T520B476M006ATE040</v>
          </cell>
          <cell r="B39">
            <v>441.93333334405906</v>
          </cell>
        </row>
        <row r="40">
          <cell r="A40" t="str">
            <v>T520B476M006ATE070</v>
          </cell>
          <cell r="B40">
            <v>408.38983685985329</v>
          </cell>
        </row>
        <row r="41">
          <cell r="A41" t="str">
            <v>T520B476M006ATE070</v>
          </cell>
          <cell r="B41">
            <v>365.966666667955</v>
          </cell>
        </row>
        <row r="42">
          <cell r="A42" t="str">
            <v>T520B476M010ATE035</v>
          </cell>
          <cell r="B42">
            <v>806.40954545104285</v>
          </cell>
        </row>
        <row r="43">
          <cell r="A43" t="str">
            <v>T520B476M010ATE070</v>
          </cell>
          <cell r="B43">
            <v>379.0333333297167</v>
          </cell>
        </row>
        <row r="44">
          <cell r="A44" t="str">
            <v>T520B476M010ATE070</v>
          </cell>
          <cell r="B44">
            <v>778.38405797197277</v>
          </cell>
        </row>
        <row r="45">
          <cell r="A45" t="str">
            <v>T520B686M006ATE040</v>
          </cell>
          <cell r="B45">
            <v>757.83333333441988</v>
          </cell>
        </row>
        <row r="46">
          <cell r="A46" t="str">
            <v>T520B686M006ATE070</v>
          </cell>
          <cell r="B46">
            <v>374.24166666402016</v>
          </cell>
        </row>
        <row r="47">
          <cell r="A47" t="str">
            <v>T520B686M006ATE070</v>
          </cell>
          <cell r="B47">
            <v>358.15000000759028</v>
          </cell>
        </row>
        <row r="48">
          <cell r="A48" t="str">
            <v>T520C107M006ATE045</v>
          </cell>
          <cell r="B48">
            <v>455.70000000181608</v>
          </cell>
        </row>
        <row r="49">
          <cell r="A49" t="str">
            <v>T520C107M010ATE025</v>
          </cell>
          <cell r="B49">
            <v>571.05000000272412</v>
          </cell>
        </row>
        <row r="50">
          <cell r="A50" t="str">
            <v>T520C107M010ATE045</v>
          </cell>
          <cell r="B50">
            <v>908.01666666520759</v>
          </cell>
        </row>
        <row r="51">
          <cell r="A51" t="str">
            <v>T520C157M010ATE055</v>
          </cell>
          <cell r="B51">
            <v>857.10416667134268</v>
          </cell>
        </row>
        <row r="52">
          <cell r="A52" t="str">
            <v>T520C226M016ATE080</v>
          </cell>
          <cell r="B52">
            <v>476.42500000511063</v>
          </cell>
        </row>
        <row r="53">
          <cell r="A53" t="str">
            <v>T520C227M004ATE025</v>
          </cell>
          <cell r="B53">
            <v>460.10000000358559</v>
          </cell>
        </row>
        <row r="54">
          <cell r="A54" t="str">
            <v>T520C227M006ATE025</v>
          </cell>
          <cell r="B54">
            <v>516.06666666688398</v>
          </cell>
        </row>
        <row r="55">
          <cell r="A55" t="str">
            <v>T520C337M004ATE045</v>
          </cell>
          <cell r="B55">
            <v>423.06666666758247</v>
          </cell>
        </row>
        <row r="56">
          <cell r="A56" t="str">
            <v>T520C337M2R5ATE015</v>
          </cell>
          <cell r="B56">
            <v>382.15833333553746</v>
          </cell>
        </row>
        <row r="57">
          <cell r="A57" t="str">
            <v>T520D107M010ATE018</v>
          </cell>
          <cell r="B57">
            <v>554.57777777686715</v>
          </cell>
        </row>
        <row r="58">
          <cell r="A58" t="str">
            <v>T520D107M010ATE055</v>
          </cell>
          <cell r="B58">
            <v>452.17083333132905</v>
          </cell>
        </row>
        <row r="59">
          <cell r="A59" t="str">
            <v>T520D107M010ATE080</v>
          </cell>
          <cell r="B59">
            <v>502.50476190487723</v>
          </cell>
        </row>
        <row r="60">
          <cell r="A60" t="str">
            <v>T520D108M2R5ATE006</v>
          </cell>
          <cell r="B60">
            <v>692.14696969911029</v>
          </cell>
        </row>
        <row r="61">
          <cell r="A61" t="str">
            <v>T520D108M2R5ATE015</v>
          </cell>
          <cell r="B61">
            <v>585.31666667258833</v>
          </cell>
        </row>
        <row r="62">
          <cell r="A62" t="str">
            <v>T520D108M2R5ATE015</v>
          </cell>
          <cell r="B62">
            <v>414.6333333326038</v>
          </cell>
        </row>
        <row r="63">
          <cell r="A63" t="str">
            <v>T520D108M2R5ATE030</v>
          </cell>
          <cell r="B63">
            <v>647.47499999881256</v>
          </cell>
        </row>
        <row r="64">
          <cell r="A64" t="str">
            <v>T520D156M025ATE060</v>
          </cell>
          <cell r="B64">
            <v>1020.3583333262941</v>
          </cell>
        </row>
        <row r="65">
          <cell r="A65" t="str">
            <v>T520D157M006ATE009</v>
          </cell>
          <cell r="B65">
            <v>448.1499999971129</v>
          </cell>
        </row>
        <row r="66">
          <cell r="A66" t="str">
            <v>T520D157M006ATE015</v>
          </cell>
          <cell r="B66">
            <v>513.88333332608454</v>
          </cell>
        </row>
        <row r="67">
          <cell r="A67" t="str">
            <v>T520D157M006ATE025</v>
          </cell>
          <cell r="B67">
            <v>372.04166666837409</v>
          </cell>
        </row>
        <row r="68">
          <cell r="A68" t="str">
            <v>T520D157M010ATE015</v>
          </cell>
          <cell r="B68">
            <v>621.34583333245246</v>
          </cell>
        </row>
        <row r="69">
          <cell r="A69" t="str">
            <v>T520D157M010ATE025</v>
          </cell>
          <cell r="B69">
            <v>474.19999999925494</v>
          </cell>
        </row>
        <row r="70">
          <cell r="A70" t="str">
            <v>T520D157M010ATE040</v>
          </cell>
          <cell r="B70">
            <v>493.38859649007452</v>
          </cell>
        </row>
        <row r="71">
          <cell r="A71" t="str">
            <v>T520D157M010ATE055</v>
          </cell>
          <cell r="B71">
            <v>495.78703703708015</v>
          </cell>
        </row>
        <row r="72">
          <cell r="A72" t="str">
            <v>T520D227M006ATE009</v>
          </cell>
          <cell r="B72">
            <v>496.17083333199844</v>
          </cell>
        </row>
        <row r="73">
          <cell r="A73" t="str">
            <v>T520D227M006ATE015</v>
          </cell>
          <cell r="B73">
            <v>499.58333332557231</v>
          </cell>
        </row>
        <row r="74">
          <cell r="A74" t="str">
            <v>T520D227M006ATE040</v>
          </cell>
          <cell r="B74">
            <v>461.31944443972316</v>
          </cell>
        </row>
        <row r="75">
          <cell r="A75" t="str">
            <v>T520D227M010ATE018</v>
          </cell>
          <cell r="B75">
            <v>448.08611111162463</v>
          </cell>
        </row>
        <row r="76">
          <cell r="A76" t="str">
            <v>T520D227M010ATE025</v>
          </cell>
          <cell r="B76">
            <v>548.6313333332771</v>
          </cell>
        </row>
        <row r="77">
          <cell r="A77" t="str">
            <v>T520D227M010ATE040</v>
          </cell>
          <cell r="B77">
            <v>506.09761904881867</v>
          </cell>
        </row>
        <row r="78">
          <cell r="A78" t="str">
            <v>T520D337M004ATE009</v>
          </cell>
          <cell r="B78">
            <v>363.0880952370353</v>
          </cell>
        </row>
        <row r="79">
          <cell r="A79" t="str">
            <v>T520D337M004ATE012</v>
          </cell>
          <cell r="B79">
            <v>332.38333334214985</v>
          </cell>
        </row>
        <row r="80">
          <cell r="A80" t="str">
            <v>T520D337M006ATE009</v>
          </cell>
          <cell r="B80">
            <v>477.79999999213032</v>
          </cell>
        </row>
        <row r="81">
          <cell r="A81" t="str">
            <v>T520D337M006ATE009</v>
          </cell>
          <cell r="B81">
            <v>505.20400000023653</v>
          </cell>
        </row>
        <row r="82">
          <cell r="A82" t="str">
            <v>T520D337M006ATE010</v>
          </cell>
          <cell r="B82">
            <v>510.33768939259141</v>
          </cell>
        </row>
        <row r="83">
          <cell r="A83" t="str">
            <v>T520D337M006ATE015</v>
          </cell>
          <cell r="B83">
            <v>480.50333333378654</v>
          </cell>
        </row>
        <row r="84">
          <cell r="A84" t="str">
            <v>T520D337M006ATE018</v>
          </cell>
          <cell r="B84">
            <v>432.3910618292669</v>
          </cell>
        </row>
        <row r="85">
          <cell r="A85" t="str">
            <v>T520D337M006ATE025</v>
          </cell>
          <cell r="B85">
            <v>471.28472222451819</v>
          </cell>
        </row>
        <row r="86">
          <cell r="A86" t="str">
            <v>T520D337M006ATE040</v>
          </cell>
          <cell r="B86">
            <v>432.99801587226932</v>
          </cell>
        </row>
        <row r="87">
          <cell r="A87" t="str">
            <v>T520D337M006ATE045</v>
          </cell>
          <cell r="B87">
            <v>380.08333333418705</v>
          </cell>
        </row>
        <row r="88">
          <cell r="A88" t="str">
            <v>T520D337M2R5ATE007</v>
          </cell>
          <cell r="B88">
            <v>412.88472222222481</v>
          </cell>
        </row>
        <row r="89">
          <cell r="A89" t="str">
            <v>T520D476M016ATE035</v>
          </cell>
          <cell r="B89">
            <v>672.29999999748543</v>
          </cell>
        </row>
        <row r="90">
          <cell r="A90" t="str">
            <v>T520D476M016ATE070</v>
          </cell>
          <cell r="B90">
            <v>529.82450980549288</v>
          </cell>
        </row>
        <row r="91">
          <cell r="A91" t="str">
            <v>T520D477M004ATE010</v>
          </cell>
          <cell r="B91">
            <v>475.8192592584528</v>
          </cell>
        </row>
        <row r="92">
          <cell r="A92" t="str">
            <v>T520D477M004ATE012</v>
          </cell>
          <cell r="B92">
            <v>429.9928571448462</v>
          </cell>
        </row>
        <row r="93">
          <cell r="A93" t="str">
            <v>T520D477M004ATE015</v>
          </cell>
          <cell r="B93">
            <v>429.90753968304489</v>
          </cell>
        </row>
        <row r="94">
          <cell r="A94" t="str">
            <v>T520D477M004ATE018</v>
          </cell>
          <cell r="B94">
            <v>435.91666666441597</v>
          </cell>
        </row>
        <row r="95">
          <cell r="A95" t="str">
            <v>T520D477M004ATE025</v>
          </cell>
          <cell r="B95">
            <v>527.60000000358559</v>
          </cell>
        </row>
        <row r="96">
          <cell r="A96" t="str">
            <v>T520D477M004ATE040</v>
          </cell>
          <cell r="B96">
            <v>418.6220634933062</v>
          </cell>
        </row>
        <row r="97">
          <cell r="A97" t="str">
            <v>T520D477M006ATE015</v>
          </cell>
          <cell r="B97">
            <v>504.24428571451324</v>
          </cell>
        </row>
        <row r="98">
          <cell r="A98" t="str">
            <v>T520D477M006ATE025</v>
          </cell>
          <cell r="B98">
            <v>560.54791666610981</v>
          </cell>
        </row>
        <row r="99">
          <cell r="A99" t="str">
            <v>T520D477M006ATE030</v>
          </cell>
          <cell r="B99">
            <v>476.25259259145241</v>
          </cell>
        </row>
        <row r="100">
          <cell r="A100" t="str">
            <v>T520D477M2R5ATE006</v>
          </cell>
          <cell r="B100">
            <v>353.95833333022892</v>
          </cell>
        </row>
        <row r="101">
          <cell r="A101" t="str">
            <v>T520D686M016ATE050</v>
          </cell>
          <cell r="B101">
            <v>494.52500000421423</v>
          </cell>
        </row>
        <row r="102">
          <cell r="A102" t="str">
            <v>T520D687M004ATE015</v>
          </cell>
          <cell r="B102">
            <v>399.56666666432284</v>
          </cell>
        </row>
        <row r="103">
          <cell r="A103" t="str">
            <v>T520D687M004ATE025</v>
          </cell>
          <cell r="B103">
            <v>1391.0666666692123</v>
          </cell>
        </row>
        <row r="104">
          <cell r="A104" t="str">
            <v>T520D687M2R5ATE010</v>
          </cell>
          <cell r="B104">
            <v>418.8199999993667</v>
          </cell>
        </row>
        <row r="105">
          <cell r="A105" t="str">
            <v>T520D687M2R5ATE015</v>
          </cell>
          <cell r="B105">
            <v>444.40000000584405</v>
          </cell>
        </row>
        <row r="106">
          <cell r="A106" t="str">
            <v>T520D687M2R5ATE040</v>
          </cell>
          <cell r="B106">
            <v>382.80000000726432</v>
          </cell>
        </row>
        <row r="107">
          <cell r="A107" t="str">
            <v>T520M157M006ATE035</v>
          </cell>
          <cell r="B107">
            <v>829.03888889355585</v>
          </cell>
        </row>
        <row r="108">
          <cell r="A108" t="str">
            <v>T520T107M004ATE070</v>
          </cell>
          <cell r="B108">
            <v>521.5666666533798</v>
          </cell>
        </row>
        <row r="109">
          <cell r="A109" t="str">
            <v>T520T107M006APE070</v>
          </cell>
          <cell r="B109">
            <v>592.45256410463924</v>
          </cell>
        </row>
        <row r="110">
          <cell r="A110" t="str">
            <v>T520T156M006AHE100</v>
          </cell>
          <cell r="B110">
            <v>531.21666667750105</v>
          </cell>
        </row>
        <row r="111">
          <cell r="A111" t="str">
            <v>T520T156M006ATE100</v>
          </cell>
          <cell r="B111">
            <v>467.58333334699273</v>
          </cell>
        </row>
        <row r="112">
          <cell r="A112" t="str">
            <v>T520T156M12RATE080</v>
          </cell>
          <cell r="B112">
            <v>962.44583333318587</v>
          </cell>
        </row>
        <row r="113">
          <cell r="A113" t="str">
            <v>T520T336M006ATE070</v>
          </cell>
          <cell r="B113">
            <v>373.73333333758637</v>
          </cell>
        </row>
        <row r="114">
          <cell r="A114" t="str">
            <v>T520T336M010ATE070</v>
          </cell>
          <cell r="B114">
            <v>821.60000000847504</v>
          </cell>
        </row>
        <row r="115">
          <cell r="A115" t="str">
            <v>T520T476M006ATE040</v>
          </cell>
          <cell r="B115">
            <v>509.65000000200234</v>
          </cell>
        </row>
        <row r="116">
          <cell r="A116" t="str">
            <v>T520T476M006ATE070</v>
          </cell>
          <cell r="B116">
            <v>506.94416667177575</v>
          </cell>
        </row>
        <row r="117">
          <cell r="A117" t="str">
            <v>T520U107M006ATE055</v>
          </cell>
          <cell r="B117">
            <v>462.3083333397517</v>
          </cell>
        </row>
        <row r="118">
          <cell r="A118" t="str">
            <v>T520U476M010ATE055</v>
          </cell>
          <cell r="B118">
            <v>388.93333333893679</v>
          </cell>
        </row>
        <row r="119">
          <cell r="A119" t="str">
            <v>T520V107M006ATE009</v>
          </cell>
          <cell r="B119">
            <v>413.86666667531244</v>
          </cell>
        </row>
        <row r="120">
          <cell r="A120" t="str">
            <v>T520V107M006ATE012</v>
          </cell>
          <cell r="B120">
            <v>551.6433333309833</v>
          </cell>
        </row>
        <row r="121">
          <cell r="A121" t="str">
            <v>T520V107M006ATE012</v>
          </cell>
          <cell r="B121">
            <v>418.96666666259989</v>
          </cell>
        </row>
        <row r="122">
          <cell r="A122" t="str">
            <v>T520V107M006ATE015</v>
          </cell>
          <cell r="B122">
            <v>474.15333333634771</v>
          </cell>
        </row>
        <row r="123">
          <cell r="A123" t="str">
            <v>T520V107M010ATE018</v>
          </cell>
          <cell r="B123">
            <v>476.15833333984483</v>
          </cell>
        </row>
        <row r="124">
          <cell r="A124" t="str">
            <v>T520V107M010ATE025</v>
          </cell>
          <cell r="B124">
            <v>430.53333333518822</v>
          </cell>
        </row>
        <row r="125">
          <cell r="A125" t="str">
            <v>T520V107M010ATE045</v>
          </cell>
          <cell r="B125">
            <v>575.58583333255956</v>
          </cell>
        </row>
        <row r="126">
          <cell r="A126" t="str">
            <v>T520V157M006ATE040</v>
          </cell>
          <cell r="B126">
            <v>389.82583333278308</v>
          </cell>
        </row>
        <row r="127">
          <cell r="A127" t="str">
            <v>T520V157M008ATE040</v>
          </cell>
          <cell r="B127">
            <v>456.11666667158715</v>
          </cell>
        </row>
        <row r="128">
          <cell r="A128" t="str">
            <v>T520V157M010ATE018</v>
          </cell>
          <cell r="B128">
            <v>547.88833333645016</v>
          </cell>
        </row>
        <row r="129">
          <cell r="A129" t="str">
            <v>T520V226M020ATE040</v>
          </cell>
          <cell r="B129">
            <v>1110.0166666635778</v>
          </cell>
        </row>
        <row r="130">
          <cell r="A130" t="str">
            <v>T520V227M004ATE015</v>
          </cell>
          <cell r="B130">
            <v>386.60000000498258</v>
          </cell>
        </row>
        <row r="131">
          <cell r="A131" t="str">
            <v>T520V227M004ATE045</v>
          </cell>
          <cell r="B131">
            <v>352.31666666222736</v>
          </cell>
        </row>
        <row r="132">
          <cell r="A132" t="str">
            <v>T520V227M006ATE009</v>
          </cell>
          <cell r="B132">
            <v>493.85416666409583</v>
          </cell>
        </row>
        <row r="133">
          <cell r="A133" t="str">
            <v>T520V227M006ATE015</v>
          </cell>
          <cell r="B133">
            <v>482.44825757649431</v>
          </cell>
        </row>
        <row r="134">
          <cell r="A134" t="str">
            <v>T520V227M006ATE018</v>
          </cell>
          <cell r="B134">
            <v>436.57235449778716</v>
          </cell>
        </row>
        <row r="135">
          <cell r="A135" t="str">
            <v>T520V227M006ATE025</v>
          </cell>
          <cell r="B135">
            <v>419.29286786461267</v>
          </cell>
        </row>
        <row r="136">
          <cell r="A136" t="str">
            <v>T520V227M010ATE025</v>
          </cell>
          <cell r="B136">
            <v>563.85833333129995</v>
          </cell>
        </row>
        <row r="137">
          <cell r="A137" t="str">
            <v>T520V336M016ATE060</v>
          </cell>
          <cell r="B137">
            <v>491.43333333777264</v>
          </cell>
        </row>
        <row r="138">
          <cell r="A138" t="str">
            <v>T520V336M016ATE070</v>
          </cell>
          <cell r="B138">
            <v>531.98666666052304</v>
          </cell>
        </row>
        <row r="139">
          <cell r="A139" t="str">
            <v>T520V337M003ATE009</v>
          </cell>
          <cell r="B139">
            <v>354.53333332319744</v>
          </cell>
        </row>
        <row r="140">
          <cell r="A140" t="str">
            <v>T520V337M004ATE009</v>
          </cell>
          <cell r="B140">
            <v>355.67333333194256</v>
          </cell>
        </row>
        <row r="141">
          <cell r="A141" t="str">
            <v>T520V337M004ATE012</v>
          </cell>
          <cell r="B141">
            <v>332.80000000013388</v>
          </cell>
        </row>
        <row r="142">
          <cell r="A142" t="str">
            <v>T520V337M004ATE012</v>
          </cell>
          <cell r="B142">
            <v>599.75000000093132</v>
          </cell>
        </row>
        <row r="143">
          <cell r="A143" t="str">
            <v>T520V337M004ATE018</v>
          </cell>
          <cell r="B143">
            <v>413.98888889292721</v>
          </cell>
        </row>
        <row r="144">
          <cell r="A144" t="str">
            <v>T520V337M004ATE018</v>
          </cell>
          <cell r="B144">
            <v>404.0291666702251</v>
          </cell>
        </row>
        <row r="145">
          <cell r="A145" t="str">
            <v>T520V337M004ATE025</v>
          </cell>
          <cell r="B145">
            <v>307.09999999729916</v>
          </cell>
        </row>
        <row r="146">
          <cell r="A146" t="str">
            <v>T520V337M006ATE015</v>
          </cell>
          <cell r="B146">
            <v>541.96666666539386</v>
          </cell>
        </row>
        <row r="147">
          <cell r="A147" t="str">
            <v>T520V337M006ATE018</v>
          </cell>
          <cell r="B147">
            <v>484.91666665649973</v>
          </cell>
        </row>
        <row r="148">
          <cell r="A148" t="str">
            <v>T520V337M006ATE025</v>
          </cell>
          <cell r="B148">
            <v>478.86700000015554</v>
          </cell>
        </row>
        <row r="149">
          <cell r="A149" t="str">
            <v>T520V337M006ATE025</v>
          </cell>
          <cell r="B149">
            <v>559.1304961383812</v>
          </cell>
        </row>
        <row r="150">
          <cell r="A150" t="str">
            <v>T520V337M006ATE040</v>
          </cell>
          <cell r="B150">
            <v>531.87500000128057</v>
          </cell>
        </row>
        <row r="151">
          <cell r="A151" t="str">
            <v>T520V337M006ATE045</v>
          </cell>
          <cell r="B151">
            <v>442.89166666305391</v>
          </cell>
        </row>
        <row r="152">
          <cell r="A152" t="str">
            <v>T520V337M006ATE045</v>
          </cell>
          <cell r="B152">
            <v>550.32291666604578</v>
          </cell>
        </row>
        <row r="153">
          <cell r="A153" t="str">
            <v>T520V337M2R5ATE007</v>
          </cell>
          <cell r="B153">
            <v>349.78633578487728</v>
          </cell>
        </row>
        <row r="154">
          <cell r="A154" t="str">
            <v>T520V337M2R5ATE007</v>
          </cell>
          <cell r="B154">
            <v>390.4273015858073</v>
          </cell>
        </row>
        <row r="155">
          <cell r="A155" t="str">
            <v>T520V337M2R5ATE009</v>
          </cell>
          <cell r="B155">
            <v>336.4916666719364</v>
          </cell>
        </row>
        <row r="156">
          <cell r="A156" t="str">
            <v>T520V337M2R5ATE009</v>
          </cell>
          <cell r="B156">
            <v>313.03333333460614</v>
          </cell>
        </row>
        <row r="157">
          <cell r="A157" t="str">
            <v>T520V337M2R5ATE009</v>
          </cell>
          <cell r="B157">
            <v>426.83333333465271</v>
          </cell>
        </row>
        <row r="158">
          <cell r="A158" t="str">
            <v>T520V337M2R5ATE009</v>
          </cell>
          <cell r="B158">
            <v>383.90665632428784</v>
          </cell>
        </row>
        <row r="159">
          <cell r="A159" t="str">
            <v>T520V337M2R5ATE025</v>
          </cell>
          <cell r="B159">
            <v>391.01250000443542</v>
          </cell>
        </row>
        <row r="160">
          <cell r="A160" t="str">
            <v>T520V476M016ATE045</v>
          </cell>
          <cell r="B160">
            <v>462.8666666673962</v>
          </cell>
        </row>
        <row r="161">
          <cell r="A161" t="str">
            <v>T520V476M016ATE070</v>
          </cell>
          <cell r="B161">
            <v>550.52777778008021</v>
          </cell>
        </row>
        <row r="162">
          <cell r="A162" t="str">
            <v>T520V477M006ATE035</v>
          </cell>
          <cell r="B162">
            <v>780.36527777829906</v>
          </cell>
        </row>
        <row r="163">
          <cell r="A163" t="str">
            <v>T520V477M006ATE055</v>
          </cell>
          <cell r="B163">
            <v>813.89999998966232</v>
          </cell>
        </row>
        <row r="164">
          <cell r="A164" t="str">
            <v>T520V477M2R5ATE006</v>
          </cell>
          <cell r="B164">
            <v>400.79951388896734</v>
          </cell>
        </row>
        <row r="165">
          <cell r="A165" t="str">
            <v>T520V477M2R5ATE007</v>
          </cell>
          <cell r="B165">
            <v>518.16666666534729</v>
          </cell>
        </row>
        <row r="166">
          <cell r="A166" t="str">
            <v>T520V477M2R5ATE007</v>
          </cell>
          <cell r="B166">
            <v>464.9166666646488</v>
          </cell>
        </row>
        <row r="167">
          <cell r="A167" t="str">
            <v>T520V477M2R5ATE007</v>
          </cell>
          <cell r="B167">
            <v>427.19333333414977</v>
          </cell>
        </row>
        <row r="168">
          <cell r="A168" t="str">
            <v>T520V477M2R5ATE009</v>
          </cell>
          <cell r="B168">
            <v>425.26611110928934</v>
          </cell>
        </row>
        <row r="169">
          <cell r="A169" t="str">
            <v>T520V477M2R5ATE012</v>
          </cell>
          <cell r="B169">
            <v>346.70333332900191</v>
          </cell>
        </row>
        <row r="170">
          <cell r="A170" t="str">
            <v>T520V477M2R5ATE015</v>
          </cell>
          <cell r="B170">
            <v>478.88083333347458</v>
          </cell>
        </row>
        <row r="171">
          <cell r="A171" t="str">
            <v>T520V686M010ATE025</v>
          </cell>
          <cell r="B171">
            <v>484.96666666818783</v>
          </cell>
        </row>
        <row r="172">
          <cell r="A172" t="str">
            <v>T520W477M006ATE035</v>
          </cell>
          <cell r="B172">
            <v>907.24999999743886</v>
          </cell>
        </row>
        <row r="173">
          <cell r="A173" t="str">
            <v>T520X157M016ATE040</v>
          </cell>
          <cell r="B173">
            <v>666.14629629708361</v>
          </cell>
        </row>
        <row r="174">
          <cell r="A174" t="str">
            <v>T520X158M2R5ATE015</v>
          </cell>
          <cell r="B174">
            <v>447.9333333321847</v>
          </cell>
        </row>
        <row r="175">
          <cell r="A175" t="str">
            <v>T520X158M2R5ATE015</v>
          </cell>
          <cell r="B175">
            <v>587.64583333387441</v>
          </cell>
        </row>
        <row r="176">
          <cell r="A176" t="str">
            <v>T520X337M010ATE025</v>
          </cell>
          <cell r="B176">
            <v>537.10448718002931</v>
          </cell>
        </row>
        <row r="177">
          <cell r="A177" t="str">
            <v>T520X337M010ATE040</v>
          </cell>
          <cell r="B177">
            <v>459.11250000586733</v>
          </cell>
        </row>
        <row r="178">
          <cell r="A178" t="str">
            <v>T520X477M006AHE018</v>
          </cell>
          <cell r="B178">
            <v>546.96666667121463</v>
          </cell>
        </row>
        <row r="179">
          <cell r="A179" t="str">
            <v>T520X477M006ATE010</v>
          </cell>
          <cell r="B179">
            <v>554.45000000414439</v>
          </cell>
        </row>
        <row r="180">
          <cell r="A180" t="str">
            <v>T520X477M006ATE010</v>
          </cell>
          <cell r="B180">
            <v>480.86527777399169</v>
          </cell>
        </row>
        <row r="181">
          <cell r="A181" t="str">
            <v>T520X477M006ATE018</v>
          </cell>
          <cell r="B181">
            <v>438.33333333441988</v>
          </cell>
        </row>
        <row r="182">
          <cell r="A182" t="str">
            <v>T520X477M006ATE035</v>
          </cell>
          <cell r="B182">
            <v>576.28333333879709</v>
          </cell>
        </row>
        <row r="183">
          <cell r="A183" t="str">
            <v>T520X687M004ATE035</v>
          </cell>
          <cell r="B183">
            <v>406.43333333311602</v>
          </cell>
        </row>
        <row r="184">
          <cell r="A184" t="str">
            <v>T520Y108M2R5ATE010</v>
          </cell>
          <cell r="B184">
            <v>685.96666666853707</v>
          </cell>
        </row>
        <row r="185">
          <cell r="A185" t="str">
            <v>T520Y108M2R5ATE015</v>
          </cell>
          <cell r="B185">
            <v>626.11666665994562</v>
          </cell>
        </row>
        <row r="186">
          <cell r="A186" t="str">
            <v>T520Y227M010ATE040</v>
          </cell>
          <cell r="B186">
            <v>594.00999999605119</v>
          </cell>
        </row>
        <row r="187">
          <cell r="A187" t="str">
            <v>T520Y337M010ATE015</v>
          </cell>
          <cell r="B187">
            <v>517.59999999194406</v>
          </cell>
        </row>
        <row r="188">
          <cell r="A188" t="str">
            <v>T520Y337M010ATE035</v>
          </cell>
          <cell r="B188">
            <v>538.29444444039837</v>
          </cell>
        </row>
        <row r="189">
          <cell r="A189" t="str">
            <v>T520Y477M006ATE010</v>
          </cell>
          <cell r="B189">
            <v>480.04887566096812</v>
          </cell>
        </row>
        <row r="190">
          <cell r="A190" t="str">
            <v>T520Y477M006ATE015</v>
          </cell>
          <cell r="B190">
            <v>463.61666666984092</v>
          </cell>
        </row>
        <row r="191">
          <cell r="A191" t="str">
            <v>T520Y477M006ATE035</v>
          </cell>
          <cell r="B191">
            <v>444.83333333570044</v>
          </cell>
        </row>
        <row r="192">
          <cell r="A192" t="str">
            <v>T521B106M025ATE100</v>
          </cell>
          <cell r="B192">
            <v>722.40416666812962</v>
          </cell>
        </row>
        <row r="193">
          <cell r="A193" t="str">
            <v>T521B106M035ATE200</v>
          </cell>
          <cell r="B193">
            <v>808.58888888382353</v>
          </cell>
        </row>
        <row r="194">
          <cell r="A194" t="str">
            <v>T521B156M025ATE100</v>
          </cell>
          <cell r="B194">
            <v>769.24033333361149</v>
          </cell>
        </row>
        <row r="195">
          <cell r="A195" t="str">
            <v>T521B156M025ATE100</v>
          </cell>
          <cell r="B195">
            <v>610.15000000305008</v>
          </cell>
        </row>
        <row r="196">
          <cell r="A196" t="str">
            <v>T521B226M016ATE090</v>
          </cell>
          <cell r="B196">
            <v>877.08888889057562</v>
          </cell>
        </row>
        <row r="197">
          <cell r="A197" t="str">
            <v>T521B226M020ATE090</v>
          </cell>
          <cell r="B197">
            <v>765.83333332906477</v>
          </cell>
        </row>
        <row r="198">
          <cell r="A198" t="str">
            <v>T521B226M025ATE100</v>
          </cell>
          <cell r="B198">
            <v>751.49833333273421</v>
          </cell>
        </row>
        <row r="199">
          <cell r="A199" t="str">
            <v>T521B226M025ATE100</v>
          </cell>
          <cell r="B199">
            <v>588.05000000051223</v>
          </cell>
        </row>
        <row r="200">
          <cell r="A200" t="str">
            <v>T521B335M050ATE200</v>
          </cell>
          <cell r="B200">
            <v>826.61666667438112</v>
          </cell>
        </row>
        <row r="201">
          <cell r="A201" t="str">
            <v>T521C475M063ATE200</v>
          </cell>
          <cell r="B201">
            <v>966.95833332720213</v>
          </cell>
        </row>
        <row r="202">
          <cell r="A202" t="str">
            <v>T521D106M050ATE090</v>
          </cell>
          <cell r="B202">
            <v>984.83333333046176</v>
          </cell>
        </row>
        <row r="203">
          <cell r="A203" t="str">
            <v>T521D106M050ATE090</v>
          </cell>
          <cell r="B203">
            <v>1010.7259999987436</v>
          </cell>
        </row>
        <row r="204">
          <cell r="A204" t="str">
            <v>T521D106M050ATE120</v>
          </cell>
          <cell r="B204">
            <v>948.87000000150874</v>
          </cell>
        </row>
        <row r="205">
          <cell r="A205" t="str">
            <v>T521D107M016ATE050</v>
          </cell>
          <cell r="B205">
            <v>611.25263158011398</v>
          </cell>
        </row>
        <row r="206">
          <cell r="A206" t="str">
            <v>T521D107M020ATE055</v>
          </cell>
          <cell r="B206">
            <v>674.61880342039069</v>
          </cell>
        </row>
        <row r="207">
          <cell r="A207" t="str">
            <v>T521D107M025ATE040</v>
          </cell>
          <cell r="B207">
            <v>776.23633333432952</v>
          </cell>
        </row>
        <row r="208">
          <cell r="A208" t="str">
            <v>T521D107M025ATE040</v>
          </cell>
          <cell r="B208">
            <v>488.64444445003755</v>
          </cell>
        </row>
        <row r="209">
          <cell r="A209" t="str">
            <v>T521D107M025ATE040</v>
          </cell>
          <cell r="B209">
            <v>824.2861111118691</v>
          </cell>
        </row>
        <row r="210">
          <cell r="A210" t="str">
            <v>T521D107M025ATE060</v>
          </cell>
          <cell r="B210">
            <v>758.47500000020955</v>
          </cell>
        </row>
        <row r="211">
          <cell r="A211" t="str">
            <v>T521D107M025ATE060</v>
          </cell>
          <cell r="B211">
            <v>815.86999999702675</v>
          </cell>
        </row>
        <row r="212">
          <cell r="A212" t="str">
            <v>T521D107M025ATE060</v>
          </cell>
          <cell r="B212">
            <v>790.8286666648462</v>
          </cell>
        </row>
        <row r="213">
          <cell r="A213" t="str">
            <v>T521D157M016ATE050</v>
          </cell>
          <cell r="B213">
            <v>684.96130952154226</v>
          </cell>
        </row>
        <row r="214">
          <cell r="A214" t="str">
            <v>T521D336M035ATE065</v>
          </cell>
          <cell r="B214">
            <v>752.64166667475365</v>
          </cell>
        </row>
        <row r="215">
          <cell r="A215" t="str">
            <v>T521D336M035ATE065</v>
          </cell>
          <cell r="B215">
            <v>764.85000000534842</v>
          </cell>
        </row>
        <row r="216">
          <cell r="A216" t="str">
            <v>T521D476M016ATE070</v>
          </cell>
          <cell r="B216">
            <v>480.28749999735737</v>
          </cell>
        </row>
        <row r="217">
          <cell r="A217" t="str">
            <v>T521D476M016ATE070</v>
          </cell>
          <cell r="B217">
            <v>509.36666667097603</v>
          </cell>
        </row>
        <row r="218">
          <cell r="A218" t="str">
            <v>T521D476M020ATE055</v>
          </cell>
          <cell r="B218">
            <v>587.69266666516194</v>
          </cell>
        </row>
        <row r="219">
          <cell r="A219" t="str">
            <v>T521D686M025ATE070</v>
          </cell>
          <cell r="B219">
            <v>610.41893939219881</v>
          </cell>
        </row>
        <row r="220">
          <cell r="A220" t="str">
            <v>T521D686M025ATE070</v>
          </cell>
          <cell r="B220">
            <v>739.66666666790843</v>
          </cell>
        </row>
        <row r="221">
          <cell r="A221" t="str">
            <v>T521D686M025ATE070</v>
          </cell>
          <cell r="B221">
            <v>768.81948299236524</v>
          </cell>
        </row>
        <row r="222">
          <cell r="A222" t="str">
            <v>T521D686M025ATE070</v>
          </cell>
          <cell r="B222">
            <v>682.10602836891462</v>
          </cell>
        </row>
        <row r="223">
          <cell r="A223" t="str">
            <v>T521Q336M016ATE040</v>
          </cell>
          <cell r="B223">
            <v>496.15039682739211</v>
          </cell>
        </row>
        <row r="224">
          <cell r="A224" t="str">
            <v>T521Q336M016ATE040</v>
          </cell>
          <cell r="B224">
            <v>716.36866666688593</v>
          </cell>
        </row>
        <row r="225">
          <cell r="A225" t="str">
            <v>T521Q336M016ATE040</v>
          </cell>
          <cell r="B225">
            <v>518.83749999833526</v>
          </cell>
        </row>
        <row r="226">
          <cell r="A226" t="str">
            <v>T521T106M025ATE060</v>
          </cell>
          <cell r="B226">
            <v>770.36933333433706</v>
          </cell>
        </row>
        <row r="227">
          <cell r="A227" t="str">
            <v>T521T106M025ATE060</v>
          </cell>
          <cell r="B227">
            <v>698.63333333632909</v>
          </cell>
        </row>
        <row r="228">
          <cell r="A228" t="str">
            <v>T521T106M025ATE060</v>
          </cell>
          <cell r="B228">
            <v>450.04166666854871</v>
          </cell>
        </row>
        <row r="229">
          <cell r="A229" t="str">
            <v>T521T106M025ATE100</v>
          </cell>
          <cell r="B229">
            <v>718.54333333228715</v>
          </cell>
        </row>
        <row r="230">
          <cell r="A230" t="str">
            <v>T521T336M016ATE045</v>
          </cell>
          <cell r="B230">
            <v>719.29999999352731</v>
          </cell>
        </row>
        <row r="231">
          <cell r="A231" t="str">
            <v>T521T336M016ATE050</v>
          </cell>
          <cell r="B231">
            <v>639.68870967780538</v>
          </cell>
        </row>
        <row r="232">
          <cell r="A232" t="str">
            <v>T521T336M016ATE050</v>
          </cell>
          <cell r="B232">
            <v>595.96666667377576</v>
          </cell>
        </row>
        <row r="233">
          <cell r="A233" t="str">
            <v>T521T336M016ATE050</v>
          </cell>
          <cell r="B233">
            <v>768.03500000014901</v>
          </cell>
        </row>
        <row r="234">
          <cell r="A234" t="str">
            <v>T521T336M016ATE050</v>
          </cell>
          <cell r="B234">
            <v>749.8453333352461</v>
          </cell>
        </row>
        <row r="235">
          <cell r="A235" t="str">
            <v>T521T476M016ATE090</v>
          </cell>
          <cell r="B235">
            <v>958.07033333347636</v>
          </cell>
        </row>
        <row r="236">
          <cell r="A236" t="str">
            <v>T521T685M035APE090</v>
          </cell>
          <cell r="B236">
            <v>734.91566666672009</v>
          </cell>
        </row>
        <row r="237">
          <cell r="A237" t="str">
            <v>T521V106M035ATE120</v>
          </cell>
          <cell r="B237">
            <v>917.8762955200749</v>
          </cell>
        </row>
        <row r="238">
          <cell r="A238" t="str">
            <v>T521V107M016ATE050</v>
          </cell>
          <cell r="B238">
            <v>555.37733333255164</v>
          </cell>
        </row>
        <row r="239">
          <cell r="A239" t="str">
            <v>T521V107M020ATE055</v>
          </cell>
          <cell r="B239">
            <v>785.47299999953248</v>
          </cell>
        </row>
        <row r="240">
          <cell r="A240" t="str">
            <v>T521V156M025ATE090</v>
          </cell>
          <cell r="B240">
            <v>898.19999999832362</v>
          </cell>
        </row>
        <row r="241">
          <cell r="A241" t="str">
            <v>T521V156M035ATE125</v>
          </cell>
          <cell r="B241">
            <v>1055.3377525238268</v>
          </cell>
        </row>
        <row r="242">
          <cell r="A242" t="str">
            <v>T521V226M025ATE060</v>
          </cell>
          <cell r="B242">
            <v>642.09583333373303</v>
          </cell>
        </row>
        <row r="243">
          <cell r="A243" t="str">
            <v>T521V226M025ATE090</v>
          </cell>
          <cell r="B243">
            <v>595.93333333265036</v>
          </cell>
        </row>
        <row r="244">
          <cell r="A244" t="str">
            <v>T521V226M025ATE090</v>
          </cell>
          <cell r="B244">
            <v>646.01466666692863</v>
          </cell>
        </row>
        <row r="245">
          <cell r="A245" t="str">
            <v>T521V336M025ATE040</v>
          </cell>
          <cell r="B245">
            <v>634.3351851857733</v>
          </cell>
        </row>
        <row r="246">
          <cell r="A246" t="str">
            <v>T521V336M025ATE060</v>
          </cell>
          <cell r="B246">
            <v>567.54166666651133</v>
          </cell>
        </row>
        <row r="247">
          <cell r="A247" t="str">
            <v>T521V336M025ATE060</v>
          </cell>
          <cell r="B247">
            <v>669.14733333375762</v>
          </cell>
        </row>
        <row r="248">
          <cell r="A248" t="str">
            <v>T521V476M016ATE070</v>
          </cell>
          <cell r="B248">
            <v>537.8388888866175</v>
          </cell>
        </row>
        <row r="249">
          <cell r="A249" t="str">
            <v>T521V476M020ATE055</v>
          </cell>
          <cell r="B249">
            <v>646.13229166714882</v>
          </cell>
        </row>
        <row r="250">
          <cell r="A250" t="str">
            <v>T521V686M016ATE050</v>
          </cell>
          <cell r="B250">
            <v>524.97366666672747</v>
          </cell>
        </row>
        <row r="251">
          <cell r="A251" t="str">
            <v>T521W476M016ATE045</v>
          </cell>
          <cell r="B251">
            <v>466.46666667074896</v>
          </cell>
        </row>
        <row r="252">
          <cell r="A252" t="str">
            <v>T521W476M016ATE045</v>
          </cell>
          <cell r="B252">
            <v>728.35833333316259</v>
          </cell>
        </row>
        <row r="253">
          <cell r="A253" t="str">
            <v>T521W476M020ATE045</v>
          </cell>
          <cell r="B253">
            <v>719.47533333180468</v>
          </cell>
        </row>
        <row r="254">
          <cell r="A254" t="str">
            <v>T521X107M025ATE030</v>
          </cell>
          <cell r="B254">
            <v>620.3805555542931</v>
          </cell>
        </row>
        <row r="255">
          <cell r="A255" t="str">
            <v>T521X107M025ATE060</v>
          </cell>
          <cell r="B255">
            <v>742.57238561986014</v>
          </cell>
        </row>
        <row r="256">
          <cell r="A256" t="str">
            <v>T521X186M050ATE070</v>
          </cell>
          <cell r="B256">
            <v>967.47023809501638</v>
          </cell>
        </row>
        <row r="257">
          <cell r="A257" t="str">
            <v>T521X227M016ATE035</v>
          </cell>
          <cell r="B257">
            <v>532.28333333332557</v>
          </cell>
        </row>
        <row r="258">
          <cell r="A258" t="str">
            <v>T521X227M016ATE050</v>
          </cell>
          <cell r="B258">
            <v>498.83240740920888</v>
          </cell>
        </row>
        <row r="259">
          <cell r="A259" t="str">
            <v>T521X336M050ATE050</v>
          </cell>
          <cell r="B259">
            <v>872.53333333181217</v>
          </cell>
        </row>
        <row r="260">
          <cell r="A260" t="str">
            <v>T521X336M050ATE075</v>
          </cell>
          <cell r="B260">
            <v>1062.7174999974668</v>
          </cell>
        </row>
        <row r="261">
          <cell r="A261" t="str">
            <v>T521X337M016ATE025</v>
          </cell>
          <cell r="B261">
            <v>577.35705128060476</v>
          </cell>
        </row>
        <row r="262">
          <cell r="A262" t="str">
            <v>T521X337M016ATE050</v>
          </cell>
          <cell r="B262">
            <v>567.13014184269423</v>
          </cell>
        </row>
        <row r="263">
          <cell r="A263" t="str">
            <v>T521X476M035ATE030</v>
          </cell>
          <cell r="B263">
            <v>954.46778939216711</v>
          </cell>
        </row>
        <row r="264">
          <cell r="A264" t="str">
            <v>T521X476M035ATE070</v>
          </cell>
          <cell r="B264">
            <v>901.42366666649468</v>
          </cell>
        </row>
        <row r="265">
          <cell r="A265" t="str">
            <v>T522V157M006ATE025</v>
          </cell>
          <cell r="B265">
            <v>382.6999999943655</v>
          </cell>
        </row>
        <row r="266">
          <cell r="A266" t="str">
            <v>T523T157M006APE030</v>
          </cell>
          <cell r="B266">
            <v>714.58055555820465</v>
          </cell>
        </row>
        <row r="267">
          <cell r="A267" t="str">
            <v>T523T476M016APE090</v>
          </cell>
          <cell r="B267">
            <v>504.10000000032596</v>
          </cell>
        </row>
        <row r="268">
          <cell r="A268" t="str">
            <v>T523V157M016APE050</v>
          </cell>
          <cell r="B268">
            <v>869.32766666652174</v>
          </cell>
        </row>
        <row r="269">
          <cell r="A269" t="str">
            <v>T523V157M016APE050</v>
          </cell>
          <cell r="B269">
            <v>939.01666666584788</v>
          </cell>
        </row>
        <row r="270">
          <cell r="A270" t="str">
            <v>T523W157M016APE070</v>
          </cell>
          <cell r="B270">
            <v>1014.1888888890388</v>
          </cell>
        </row>
        <row r="271">
          <cell r="A271" t="str">
            <v>T523W476M035APE100</v>
          </cell>
          <cell r="B271">
            <v>1284.8962481954293</v>
          </cell>
        </row>
        <row r="272">
          <cell r="A272" t="str">
            <v>T523W476M035APE100</v>
          </cell>
          <cell r="B272">
            <v>1269.8166666564066</v>
          </cell>
        </row>
        <row r="273">
          <cell r="A273" t="str">
            <v>T525B107M004ATE080</v>
          </cell>
          <cell r="B273">
            <v>873.16666665952653</v>
          </cell>
        </row>
        <row r="274">
          <cell r="A274" t="str">
            <v>T525B336M006ATE080</v>
          </cell>
          <cell r="B274">
            <v>425.2166666672565</v>
          </cell>
        </row>
        <row r="275">
          <cell r="A275" t="str">
            <v>T525B686M006ATE080</v>
          </cell>
          <cell r="B275">
            <v>455.73333332722541</v>
          </cell>
        </row>
        <row r="276">
          <cell r="A276" t="str">
            <v>T525D227M010ATE025</v>
          </cell>
          <cell r="B276">
            <v>547.45666667050682</v>
          </cell>
        </row>
        <row r="277">
          <cell r="A277" t="str">
            <v>T525T336M010ATE080</v>
          </cell>
          <cell r="B277">
            <v>976.82333333557472</v>
          </cell>
        </row>
        <row r="278">
          <cell r="A278" t="str">
            <v>T528B277M002APE006</v>
          </cell>
          <cell r="B278">
            <v>665.15500000154134</v>
          </cell>
        </row>
        <row r="279">
          <cell r="A279" t="str">
            <v>T528Z227M006ATE009</v>
          </cell>
          <cell r="B279">
            <v>563.58333332813345</v>
          </cell>
        </row>
        <row r="280">
          <cell r="A280" t="str">
            <v>T528Z337M004ATE009</v>
          </cell>
          <cell r="B280">
            <v>437.25000000558794</v>
          </cell>
        </row>
        <row r="281">
          <cell r="A281" t="str">
            <v>T528Z477M2R5ATE005</v>
          </cell>
          <cell r="B281">
            <v>397.14047619125006</v>
          </cell>
        </row>
        <row r="282">
          <cell r="A282" t="str">
            <v>T528Z477M2R5ATE009</v>
          </cell>
          <cell r="B282">
            <v>460.72499999863794</v>
          </cell>
        </row>
        <row r="283">
          <cell r="A283" t="str">
            <v>T528Z477M2R5ATE009</v>
          </cell>
          <cell r="B283">
            <v>395.63333332305774</v>
          </cell>
        </row>
        <row r="284">
          <cell r="A284" t="str">
            <v>T530D157M010ATE005</v>
          </cell>
          <cell r="B284">
            <v>428.76458333557821</v>
          </cell>
        </row>
        <row r="285">
          <cell r="A285" t="str">
            <v>T530D227M006ATE005</v>
          </cell>
          <cell r="B285">
            <v>469.16470588078744</v>
          </cell>
        </row>
        <row r="286">
          <cell r="A286" t="str">
            <v>T530D227M010AHE010</v>
          </cell>
          <cell r="B286">
            <v>415.10833332838956</v>
          </cell>
        </row>
        <row r="287">
          <cell r="A287" t="str">
            <v>T530D227M010ATE006</v>
          </cell>
          <cell r="B287">
            <v>417.77777777868323</v>
          </cell>
        </row>
        <row r="288">
          <cell r="A288" t="str">
            <v>T530D227M010ATE010</v>
          </cell>
          <cell r="B288">
            <v>504.8124999992433</v>
          </cell>
        </row>
        <row r="289">
          <cell r="A289" t="str">
            <v>T530D337M004ATE005</v>
          </cell>
          <cell r="B289">
            <v>406.78333334159106</v>
          </cell>
        </row>
        <row r="290">
          <cell r="A290" t="str">
            <v>T530D337M006AHE010</v>
          </cell>
          <cell r="B290">
            <v>412.76666666963138</v>
          </cell>
        </row>
        <row r="291">
          <cell r="A291" t="str">
            <v>T530D337M006ATE006</v>
          </cell>
          <cell r="B291">
            <v>445.27549019610677</v>
          </cell>
        </row>
        <row r="292">
          <cell r="A292" t="str">
            <v>T530D337M006ATE010</v>
          </cell>
          <cell r="B292">
            <v>503.37061287303055</v>
          </cell>
        </row>
        <row r="293">
          <cell r="A293" t="str">
            <v>T530D477M004ATE006</v>
          </cell>
          <cell r="B293">
            <v>357.37499999930151</v>
          </cell>
        </row>
        <row r="294">
          <cell r="A294" t="str">
            <v>T530D477M004ATE010</v>
          </cell>
          <cell r="B294">
            <v>471.90133333127017</v>
          </cell>
        </row>
        <row r="295">
          <cell r="A295" t="str">
            <v>T530D477M2R5ATE005</v>
          </cell>
          <cell r="B295">
            <v>324.90000000922009</v>
          </cell>
        </row>
        <row r="296">
          <cell r="A296" t="str">
            <v>T530D567M2R5ATE005</v>
          </cell>
          <cell r="B296">
            <v>314.20000000158325</v>
          </cell>
        </row>
        <row r="297">
          <cell r="A297" t="str">
            <v>T530D687M003ATE010</v>
          </cell>
          <cell r="B297">
            <v>308.80000000703149</v>
          </cell>
        </row>
        <row r="298">
          <cell r="A298" t="str">
            <v>T530D687M003ATE010</v>
          </cell>
          <cell r="B298">
            <v>461.29166666592937</v>
          </cell>
        </row>
        <row r="299">
          <cell r="A299" t="str">
            <v>T530D687M2R5ATE006</v>
          </cell>
          <cell r="B299">
            <v>408.25615468493197</v>
          </cell>
        </row>
        <row r="300">
          <cell r="A300" t="str">
            <v>T530X108M004ATE006</v>
          </cell>
          <cell r="B300">
            <v>444.74550653548624</v>
          </cell>
        </row>
        <row r="301">
          <cell r="A301" t="str">
            <v>T530X157M016ATE015</v>
          </cell>
          <cell r="B301">
            <v>612.75333333257583</v>
          </cell>
        </row>
        <row r="302">
          <cell r="A302" t="str">
            <v>T530X157M016ATE025</v>
          </cell>
          <cell r="B302">
            <v>526.08888889546506</v>
          </cell>
        </row>
        <row r="303">
          <cell r="A303" t="str">
            <v>T530X158M003ATE008</v>
          </cell>
          <cell r="B303">
            <v>347.2583333356306</v>
          </cell>
        </row>
        <row r="304">
          <cell r="A304" t="str">
            <v>T530X158M2R5ATE005</v>
          </cell>
          <cell r="B304">
            <v>680.63333333004266</v>
          </cell>
        </row>
        <row r="305">
          <cell r="A305" t="str">
            <v>T530X337M010ATE004</v>
          </cell>
          <cell r="B305">
            <v>567.35833332699258</v>
          </cell>
        </row>
        <row r="306">
          <cell r="A306" t="str">
            <v>T530X337M010ATE006</v>
          </cell>
          <cell r="B306">
            <v>471.36388888699003</v>
          </cell>
        </row>
        <row r="307">
          <cell r="A307" t="str">
            <v>T530X337M010ATE010</v>
          </cell>
          <cell r="B307">
            <v>488.08333333628252</v>
          </cell>
        </row>
        <row r="308">
          <cell r="A308" t="str">
            <v>T530X477M006ATE004</v>
          </cell>
          <cell r="B308">
            <v>602.97962963231839</v>
          </cell>
        </row>
        <row r="309">
          <cell r="A309" t="str">
            <v>T530X477M006ATE010</v>
          </cell>
          <cell r="B309">
            <v>457.77500000491273</v>
          </cell>
        </row>
        <row r="310">
          <cell r="A310" t="str">
            <v>T530X687M004AHE010</v>
          </cell>
          <cell r="B310">
            <v>323.38333334424533</v>
          </cell>
        </row>
        <row r="311">
          <cell r="A311" t="str">
            <v>T530X687M004ATE004</v>
          </cell>
          <cell r="B311">
            <v>379.22916666779201</v>
          </cell>
        </row>
        <row r="312">
          <cell r="A312" t="str">
            <v>T530X687M006ATE010</v>
          </cell>
          <cell r="B312">
            <v>486.16428571586891</v>
          </cell>
        </row>
        <row r="313">
          <cell r="A313" t="str">
            <v>T530Y108M2R5ATE005</v>
          </cell>
          <cell r="B313">
            <v>433.13333333702758</v>
          </cell>
        </row>
        <row r="314">
          <cell r="A314" t="str">
            <v>T530Y108M2R5ATE006</v>
          </cell>
          <cell r="B314">
            <v>377.13166666775942</v>
          </cell>
        </row>
        <row r="315">
          <cell r="A315" t="str">
            <v>T530Y337M006ATE006</v>
          </cell>
          <cell r="B315">
            <v>536.83888888161164</v>
          </cell>
        </row>
        <row r="316">
          <cell r="A316" t="str">
            <v>T530Y477M006ATE005</v>
          </cell>
          <cell r="B316">
            <v>571.98722222296055</v>
          </cell>
        </row>
        <row r="317">
          <cell r="A317" t="str">
            <v>T530Y687M004ATE005</v>
          </cell>
          <cell r="B317">
            <v>417.78333333553746</v>
          </cell>
        </row>
        <row r="318">
          <cell r="A318" t="str">
            <v>T591B476M006ATE070</v>
          </cell>
          <cell r="B318">
            <v>659.69999999622814</v>
          </cell>
        </row>
        <row r="319">
          <cell r="A319" t="str">
            <v>T591D336M025ATE060</v>
          </cell>
          <cell r="B319">
            <v>615.23750000138534</v>
          </cell>
        </row>
        <row r="320">
          <cell r="A320" t="str">
            <v>T591D337M2R5ATE015</v>
          </cell>
          <cell r="B320">
            <v>307.36666667391546</v>
          </cell>
        </row>
        <row r="321">
          <cell r="A321" t="str">
            <v>T591V227M2R5ATE009</v>
          </cell>
          <cell r="B321">
            <v>413.03333334624767</v>
          </cell>
        </row>
        <row r="322">
          <cell r="A322" t="str">
            <v>T598B475M035ATE200</v>
          </cell>
          <cell r="B322">
            <v>813.58333333279006</v>
          </cell>
        </row>
        <row r="323">
          <cell r="A323" t="str">
            <v>T598B476M010ATE070</v>
          </cell>
          <cell r="B323">
            <v>736.47545764099641</v>
          </cell>
        </row>
        <row r="324">
          <cell r="A324" t="str">
            <v>T598B686M006ATE070</v>
          </cell>
          <cell r="B324">
            <v>650.22255639076457</v>
          </cell>
        </row>
        <row r="325">
          <cell r="A325" t="str">
            <v>T598D106M035ATE120</v>
          </cell>
          <cell r="B325">
            <v>1155.2916666676174</v>
          </cell>
        </row>
        <row r="326">
          <cell r="A326" t="str">
            <v>T598D106M050ATE090</v>
          </cell>
          <cell r="B326">
            <v>986.48970959490464</v>
          </cell>
        </row>
        <row r="327">
          <cell r="A327" t="str">
            <v>T598D107M010ATE025</v>
          </cell>
          <cell r="B327">
            <v>377.21666666882811</v>
          </cell>
        </row>
        <row r="328">
          <cell r="A328" t="str">
            <v>T598D107M010ATE040</v>
          </cell>
          <cell r="B328">
            <v>375.41666666627862</v>
          </cell>
        </row>
        <row r="329">
          <cell r="A329" t="str">
            <v>T598D107M010ATE080</v>
          </cell>
          <cell r="B329">
            <v>531.28333332831971</v>
          </cell>
        </row>
        <row r="330">
          <cell r="A330" t="str">
            <v>T598D107M016ATE050</v>
          </cell>
          <cell r="B330">
            <v>637.19999999622814</v>
          </cell>
        </row>
        <row r="331">
          <cell r="A331" t="str">
            <v>T598D157M016ATE065</v>
          </cell>
          <cell r="B331">
            <v>752.57102272714042</v>
          </cell>
        </row>
        <row r="332">
          <cell r="A332" t="str">
            <v>T598D226M035AT4335</v>
          </cell>
          <cell r="B332">
            <v>856.71815475810683</v>
          </cell>
        </row>
        <row r="333">
          <cell r="A333" t="str">
            <v>T598D226M035ATE065</v>
          </cell>
          <cell r="B333">
            <v>866.50000000256114</v>
          </cell>
        </row>
        <row r="334">
          <cell r="A334" t="str">
            <v>T598D227M010ATE025</v>
          </cell>
          <cell r="B334">
            <v>472.74583333404735</v>
          </cell>
        </row>
        <row r="335">
          <cell r="A335" t="str">
            <v>T598D227M010ATE040</v>
          </cell>
          <cell r="B335">
            <v>598.15941176607316</v>
          </cell>
        </row>
        <row r="336">
          <cell r="A336" t="str">
            <v>T598D336M025ATE060</v>
          </cell>
          <cell r="B336">
            <v>649.28333333577029</v>
          </cell>
        </row>
        <row r="337">
          <cell r="A337" t="str">
            <v>T598D336M035ATE065</v>
          </cell>
          <cell r="B337">
            <v>857.63937198217832</v>
          </cell>
        </row>
        <row r="338">
          <cell r="A338" t="str">
            <v>T598D337M006AT4143</v>
          </cell>
          <cell r="B338">
            <v>458.26933229795293</v>
          </cell>
        </row>
        <row r="339">
          <cell r="A339" t="str">
            <v>T598D337M006ATE025</v>
          </cell>
          <cell r="B339">
            <v>541.34671717149274</v>
          </cell>
        </row>
        <row r="340">
          <cell r="A340" t="str">
            <v>T598D337M006ATE040</v>
          </cell>
          <cell r="B340">
            <v>401.70000000391155</v>
          </cell>
        </row>
        <row r="341">
          <cell r="A341" t="str">
            <v>T598D476M025ATE060</v>
          </cell>
          <cell r="B341">
            <v>843.32198581519594</v>
          </cell>
        </row>
        <row r="342">
          <cell r="A342" t="str">
            <v>T598D476M025ATE060</v>
          </cell>
          <cell r="B342">
            <v>671.5333333297167</v>
          </cell>
        </row>
        <row r="343">
          <cell r="A343" t="str">
            <v>T598V157M010ATE025</v>
          </cell>
          <cell r="B343">
            <v>679.81666666106321</v>
          </cell>
        </row>
        <row r="344">
          <cell r="A344" t="str">
            <v>T598X336M035ATE065</v>
          </cell>
          <cell r="B344">
            <v>934.30033333436586</v>
          </cell>
        </row>
        <row r="345">
          <cell r="A345" t="str">
            <v>T599X336M035ATE065</v>
          </cell>
          <cell r="B345">
            <v>1028.7821666684818</v>
          </cell>
        </row>
        <row r="346">
          <cell r="A346" t="str">
            <v>T521V107M016AT4146</v>
          </cell>
          <cell r="B346">
            <v>753.59533333322031</v>
          </cell>
        </row>
        <row r="347">
          <cell r="A347" t="str">
            <v>T598D337M006ATE080</v>
          </cell>
          <cell r="B347">
            <v>415.18333333544433</v>
          </cell>
        </row>
        <row r="348">
          <cell r="A348" t="str">
            <v>T591D226M025ATE060</v>
          </cell>
          <cell r="B348">
            <v>586.17750000022352</v>
          </cell>
        </row>
        <row r="349">
          <cell r="A349" t="str">
            <v>T520D157M008ATE040</v>
          </cell>
          <cell r="B349">
            <v>520.63333334284835</v>
          </cell>
        </row>
        <row r="350">
          <cell r="A350" t="str">
            <v>T520D227M006ATE050</v>
          </cell>
          <cell r="B350">
            <v>537.54166666301899</v>
          </cell>
        </row>
        <row r="351">
          <cell r="A351" t="str">
            <v>T520B157M004ATE070</v>
          </cell>
          <cell r="B351">
            <v>425.58333333581686</v>
          </cell>
        </row>
        <row r="352">
          <cell r="A352" t="str">
            <v>T521D475M063ATE075</v>
          </cell>
          <cell r="B352">
            <v>1163.9166666590609</v>
          </cell>
        </row>
        <row r="353">
          <cell r="A353" t="str">
            <v>T521X106M063ATE050</v>
          </cell>
          <cell r="B353">
            <v>1102.1000000007916</v>
          </cell>
        </row>
        <row r="354">
          <cell r="A354" t="str">
            <v>T598D477M2R5ATE009</v>
          </cell>
          <cell r="B354">
            <v>320.70833334233612</v>
          </cell>
        </row>
        <row r="355">
          <cell r="A355" t="str">
            <v>T598D226M035AT4164</v>
          </cell>
          <cell r="B355">
            <v>944.85000000029686</v>
          </cell>
        </row>
        <row r="356">
          <cell r="A356" t="str">
            <v>T598V227M2R5AT4145</v>
          </cell>
          <cell r="B356">
            <v>401.52101449347305</v>
          </cell>
        </row>
        <row r="357">
          <cell r="A357" t="str">
            <v>T521V476M016ATE040</v>
          </cell>
          <cell r="B357">
            <v>571.53333332855254</v>
          </cell>
        </row>
        <row r="358">
          <cell r="A358" t="str">
            <v>T598X476M035ATE075</v>
          </cell>
          <cell r="B358">
            <v>851.32500000530854</v>
          </cell>
        </row>
        <row r="359">
          <cell r="A359" t="str">
            <v>T598B107M2R5ATE055</v>
          </cell>
          <cell r="B359">
            <v>640.35833333051414</v>
          </cell>
        </row>
        <row r="360">
          <cell r="A360" t="str">
            <v>T521B106M016ATE100</v>
          </cell>
          <cell r="B360">
            <v>696.31666666246019</v>
          </cell>
        </row>
        <row r="361">
          <cell r="A361" t="str">
            <v>T598B476M006ATE070</v>
          </cell>
          <cell r="B361">
            <v>708.54333333258978</v>
          </cell>
        </row>
        <row r="362">
          <cell r="A362" t="str">
            <v>T523V686M035APE100</v>
          </cell>
          <cell r="B362">
            <v>1324.3833333277144</v>
          </cell>
        </row>
        <row r="363">
          <cell r="A363" t="str">
            <v>T521V686M016ATE040</v>
          </cell>
          <cell r="B363">
            <v>556.30833333707415</v>
          </cell>
        </row>
        <row r="364">
          <cell r="A364" t="str">
            <v>T521T276M018ATE055</v>
          </cell>
          <cell r="B364">
            <v>1125.7396666669054</v>
          </cell>
        </row>
        <row r="365">
          <cell r="A365" t="str">
            <v>T521T276M018ATE055</v>
          </cell>
          <cell r="B365">
            <v>730.54999999352731</v>
          </cell>
        </row>
        <row r="366">
          <cell r="A366" t="str">
            <v>T520B476M008AHE070</v>
          </cell>
          <cell r="B366">
            <v>741.58333333907649</v>
          </cell>
        </row>
        <row r="367">
          <cell r="A367" t="str">
            <v>T521V226M020ATE090</v>
          </cell>
          <cell r="B367">
            <v>935.76666666660458</v>
          </cell>
        </row>
        <row r="368">
          <cell r="A368" t="str">
            <v>T521V686M020ATE050</v>
          </cell>
          <cell r="B368">
            <v>794.68473913286221</v>
          </cell>
        </row>
        <row r="369">
          <cell r="A369" t="str">
            <v>T521T476M12RATE090</v>
          </cell>
          <cell r="B369">
            <v>887.76904761624917</v>
          </cell>
        </row>
        <row r="370">
          <cell r="A370" t="str">
            <v>T598D477M004ATE025</v>
          </cell>
          <cell r="B370">
            <v>977.10000000195578</v>
          </cell>
        </row>
        <row r="371">
          <cell r="A371" t="str">
            <v>T591B227M006ATE070</v>
          </cell>
          <cell r="B371">
            <v>704.33333332766779</v>
          </cell>
        </row>
        <row r="372">
          <cell r="A372" t="str">
            <v>T598D156M035ATE065</v>
          </cell>
          <cell r="B372">
            <v>766.54166666558012</v>
          </cell>
        </row>
        <row r="373">
          <cell r="A373" t="str">
            <v>T523W476M035APE090</v>
          </cell>
          <cell r="B373">
            <v>1349.0323717956198</v>
          </cell>
        </row>
        <row r="374">
          <cell r="A374" t="str">
            <v>T521B336M016ATE070</v>
          </cell>
          <cell r="B374">
            <v>1220.7311872904575</v>
          </cell>
        </row>
        <row r="375">
          <cell r="A375" t="str">
            <v>T520C686M006ATE100</v>
          </cell>
          <cell r="B375">
            <v>446.83333333698101</v>
          </cell>
        </row>
        <row r="376">
          <cell r="A376" t="str">
            <v>T598D476M016ATE070</v>
          </cell>
          <cell r="B376">
            <v>716.0666666587349</v>
          </cell>
        </row>
        <row r="377">
          <cell r="A377" t="str">
            <v>T598V227M006ATE025</v>
          </cell>
          <cell r="B377">
            <v>579.53888889402151</v>
          </cell>
        </row>
        <row r="378">
          <cell r="A378" t="str">
            <v>T598V337M004ATE025</v>
          </cell>
          <cell r="B378">
            <v>620.30079365109225</v>
          </cell>
        </row>
        <row r="379">
          <cell r="A379" t="str">
            <v>T525Y337M010ATE025</v>
          </cell>
          <cell r="B379">
            <v>559.84999998821877</v>
          </cell>
        </row>
        <row r="380">
          <cell r="A380" t="str">
            <v>T521B685M035ATE150</v>
          </cell>
          <cell r="B380">
            <v>891.45000001299195</v>
          </cell>
        </row>
        <row r="381">
          <cell r="A381" t="str">
            <v>T521W476K020ATE045</v>
          </cell>
          <cell r="B381">
            <v>740.63888889038935</v>
          </cell>
        </row>
        <row r="382">
          <cell r="A382" t="str">
            <v>T523K156M020APE150</v>
          </cell>
          <cell r="B382">
            <v>726.33333332603797</v>
          </cell>
        </row>
        <row r="383">
          <cell r="A383" t="str">
            <v>T520B476M008ATE035</v>
          </cell>
          <cell r="B383">
            <v>1005.8333333360497</v>
          </cell>
        </row>
        <row r="384">
          <cell r="A384" t="str">
            <v>T522V337M006ATE040</v>
          </cell>
          <cell r="B384">
            <v>404.38333332538605</v>
          </cell>
        </row>
        <row r="385">
          <cell r="A385" t="str">
            <v>T598B335M035ATE150</v>
          </cell>
          <cell r="B385">
            <v>825.05000000819564</v>
          </cell>
        </row>
        <row r="386">
          <cell r="A386" t="str">
            <v>T521D107M025ATE050</v>
          </cell>
          <cell r="B386">
            <v>730.01200000061647</v>
          </cell>
        </row>
        <row r="387">
          <cell r="A387" t="str">
            <v>T521D227M016ATE050</v>
          </cell>
          <cell r="B387">
            <v>746.48425926046912</v>
          </cell>
        </row>
        <row r="388">
          <cell r="A388" t="str">
            <v>T598V227M2R5ATE015</v>
          </cell>
          <cell r="B388">
            <v>372.74999999441206</v>
          </cell>
        </row>
        <row r="389">
          <cell r="A389" t="str">
            <v>T598B107M006ATE045</v>
          </cell>
          <cell r="B389">
            <v>927.44826948601724</v>
          </cell>
        </row>
        <row r="390">
          <cell r="A390" t="str">
            <v>T521B476M016ATE055</v>
          </cell>
          <cell r="B390">
            <v>1108.4999999881256</v>
          </cell>
        </row>
        <row r="391">
          <cell r="A391" t="str">
            <v>T521V107M020AT4927</v>
          </cell>
          <cell r="B391">
            <v>642.89999999804422</v>
          </cell>
        </row>
        <row r="392">
          <cell r="A392" t="str">
            <v>T520V157M006ATE045</v>
          </cell>
          <cell r="B392">
            <v>506.78333333227783</v>
          </cell>
        </row>
        <row r="393">
          <cell r="A393" t="str">
            <v>T598D477M2R5AT4186</v>
          </cell>
          <cell r="B393">
            <v>403.21388887998182</v>
          </cell>
        </row>
        <row r="394">
          <cell r="A394" t="str">
            <v>T598D477M2R5ATE006</v>
          </cell>
          <cell r="B394">
            <v>445.29366666516285</v>
          </cell>
        </row>
        <row r="395">
          <cell r="A395" t="str">
            <v>T598D477M2R5ATE006</v>
          </cell>
          <cell r="B395">
            <v>469.56666667247191</v>
          </cell>
        </row>
        <row r="396">
          <cell r="A396" t="str">
            <v>T591B157M006ATE045</v>
          </cell>
          <cell r="B396">
            <v>742.10333333420567</v>
          </cell>
        </row>
        <row r="397">
          <cell r="A397" t="str">
            <v>T520D156M025ATE080</v>
          </cell>
          <cell r="B397">
            <v>874.49666666449048</v>
          </cell>
        </row>
        <row r="398">
          <cell r="A398" t="str">
            <v>T520D156M025ATE080</v>
          </cell>
          <cell r="B398">
            <v>612.66666665906087</v>
          </cell>
        </row>
        <row r="399">
          <cell r="A399" t="str">
            <v>T521V107K020ATE040</v>
          </cell>
          <cell r="B399">
            <v>689.39999999245629</v>
          </cell>
        </row>
        <row r="400">
          <cell r="A400" t="str">
            <v>T521V157M016ATE050</v>
          </cell>
          <cell r="B400">
            <v>706.0458333324641</v>
          </cell>
        </row>
        <row r="401">
          <cell r="A401" t="str">
            <v>T520M157M006ATE200</v>
          </cell>
          <cell r="B401">
            <v>618.94166666432284</v>
          </cell>
        </row>
        <row r="402">
          <cell r="A402" t="str">
            <v>T521T336M016ATE055</v>
          </cell>
          <cell r="B402">
            <v>844.87318840733246</v>
          </cell>
        </row>
        <row r="403">
          <cell r="A403" t="str">
            <v>T523W686M025APE100</v>
          </cell>
          <cell r="B403">
            <v>1297.3499999928754</v>
          </cell>
        </row>
        <row r="404">
          <cell r="A404" t="str">
            <v>T521V167M018ATE050</v>
          </cell>
          <cell r="B404">
            <v>767.25000000209548</v>
          </cell>
        </row>
        <row r="405">
          <cell r="A405" t="str">
            <v>T521B556M016ATE070</v>
          </cell>
          <cell r="B405">
            <v>828.5600000009872</v>
          </cell>
        </row>
        <row r="406">
          <cell r="A406" t="str">
            <v>T525D476M016ATE065</v>
          </cell>
          <cell r="B406">
            <v>492.40000000514556</v>
          </cell>
        </row>
        <row r="407">
          <cell r="A407" t="str">
            <v>T523W476M035AP4291</v>
          </cell>
          <cell r="B407">
            <v>1263.7273333331336</v>
          </cell>
        </row>
        <row r="408">
          <cell r="A408" t="str">
            <v>T523W476M035AP4276</v>
          </cell>
          <cell r="B408">
            <v>1327.8650000000373</v>
          </cell>
        </row>
        <row r="409">
          <cell r="A409" t="str">
            <v>T521D227M016ATE025</v>
          </cell>
          <cell r="B409">
            <v>706.95000000356231</v>
          </cell>
        </row>
        <row r="410">
          <cell r="A410" t="str">
            <v>T521X337M016ATK025</v>
          </cell>
          <cell r="B410">
            <v>465.65555555775063</v>
          </cell>
        </row>
        <row r="411">
          <cell r="A411" t="str">
            <v>T523W476M035AP6256</v>
          </cell>
          <cell r="B411">
            <v>1256.0736666658195</v>
          </cell>
        </row>
        <row r="412">
          <cell r="A412" t="str">
            <v>T521C826M020ATE070</v>
          </cell>
          <cell r="B412">
            <v>965.06666667410173</v>
          </cell>
        </row>
        <row r="413">
          <cell r="A413" t="str">
            <v>T520V687M006ATE025</v>
          </cell>
          <cell r="B413">
            <v>871.91666667116806</v>
          </cell>
        </row>
        <row r="414">
          <cell r="A414" t="str">
            <v>T521T336M018APE090</v>
          </cell>
          <cell r="B414">
            <v>1027.6000000041677</v>
          </cell>
        </row>
        <row r="415">
          <cell r="A415" t="str">
            <v>T523W107K020APE100</v>
          </cell>
          <cell r="B415">
            <v>857.07499999916763</v>
          </cell>
        </row>
        <row r="416">
          <cell r="A416" t="str">
            <v>T521D476M035ATE070</v>
          </cell>
          <cell r="B416">
            <v>1135.8833333314396</v>
          </cell>
        </row>
        <row r="417">
          <cell r="A417" t="str">
            <v>T525D227M006AHE025</v>
          </cell>
          <cell r="B417">
            <v>393.7666666705627</v>
          </cell>
        </row>
        <row r="418">
          <cell r="A418" t="str">
            <v>T598B107M004AT4162</v>
          </cell>
          <cell r="B418">
            <v>920.81543210160453</v>
          </cell>
        </row>
        <row r="419">
          <cell r="A419" t="str">
            <v>T599D106M050ATE120</v>
          </cell>
          <cell r="B419">
            <v>1131.1666666623205</v>
          </cell>
        </row>
        <row r="420">
          <cell r="A420" t="str">
            <v>T523W157M016APE080</v>
          </cell>
          <cell r="B420">
            <v>821.54999999678694</v>
          </cell>
        </row>
        <row r="421">
          <cell r="A421" t="str">
            <v>T523W157M016APE080</v>
          </cell>
          <cell r="B421">
            <v>896.73333333455957</v>
          </cell>
        </row>
        <row r="422">
          <cell r="A422" t="str">
            <v>T523W107M020APE080</v>
          </cell>
          <cell r="B422">
            <v>715.71666666073725</v>
          </cell>
        </row>
        <row r="423">
          <cell r="A423" t="str">
            <v>T520B336M008ATE040</v>
          </cell>
          <cell r="B423">
            <v>430.71666666422971</v>
          </cell>
        </row>
        <row r="424">
          <cell r="A424" t="str">
            <v>T520B336M006AHE070</v>
          </cell>
          <cell r="B424">
            <v>515.18333332613111</v>
          </cell>
        </row>
        <row r="425">
          <cell r="A425" t="str">
            <v>T525B157M003ATE080</v>
          </cell>
          <cell r="B425">
            <v>583.01666666404344</v>
          </cell>
        </row>
        <row r="426">
          <cell r="A426" t="str">
            <v>T525B686M004ATE080</v>
          </cell>
          <cell r="B426">
            <v>344.69999999622814</v>
          </cell>
        </row>
        <row r="427">
          <cell r="A427" t="str">
            <v>T598D337M2R5ATE009</v>
          </cell>
          <cell r="B427">
            <v>440.35000000731088</v>
          </cell>
        </row>
        <row r="428">
          <cell r="A428" t="str">
            <v>T521C107M020ATE070</v>
          </cell>
          <cell r="B428">
            <v>974.53333333251078</v>
          </cell>
        </row>
        <row r="429">
          <cell r="A429" t="str">
            <v>T521C157M016ATE070</v>
          </cell>
          <cell r="B429">
            <v>872.36666667158715</v>
          </cell>
        </row>
        <row r="430">
          <cell r="A430" t="str">
            <v>T521X477M016ATE020</v>
          </cell>
          <cell r="B430">
            <v>713.71666666469537</v>
          </cell>
        </row>
        <row r="431">
          <cell r="A431" t="str">
            <v>T520B106M016ATE100</v>
          </cell>
          <cell r="B431">
            <v>731.80416666524252</v>
          </cell>
        </row>
        <row r="432">
          <cell r="A432" t="str">
            <v>T520B106M016ATE100</v>
          </cell>
          <cell r="B432">
            <v>698.35151515244922</v>
          </cell>
        </row>
        <row r="433">
          <cell r="A433" t="str">
            <v>T520B107M003ATE070</v>
          </cell>
          <cell r="B433">
            <v>459.86666666460223</v>
          </cell>
        </row>
        <row r="434">
          <cell r="A434" t="str">
            <v>T520B107M004ATE025</v>
          </cell>
          <cell r="B434">
            <v>356.1500000115484</v>
          </cell>
        </row>
        <row r="435">
          <cell r="A435" t="str">
            <v>T520B107M004ATE035</v>
          </cell>
          <cell r="B435">
            <v>543.60624999826541</v>
          </cell>
        </row>
        <row r="436">
          <cell r="A436" t="str">
            <v>T520B107M004ATE040</v>
          </cell>
          <cell r="B436">
            <v>479.80555555201136</v>
          </cell>
        </row>
        <row r="437">
          <cell r="A437" t="str">
            <v>T520B107M006ATE015</v>
          </cell>
          <cell r="B437">
            <v>413.77666666684672</v>
          </cell>
        </row>
        <row r="438">
          <cell r="A438" t="str">
            <v>T520B107M006ATE015</v>
          </cell>
          <cell r="B438">
            <v>450.53733333363198</v>
          </cell>
        </row>
        <row r="439">
          <cell r="A439" t="str">
            <v>T520B107M006ATE018</v>
          </cell>
          <cell r="B439">
            <v>448.25740741100162</v>
          </cell>
        </row>
        <row r="440">
          <cell r="A440" t="str">
            <v>T520B107M006ATE025</v>
          </cell>
          <cell r="B440">
            <v>342.98333333688788</v>
          </cell>
        </row>
        <row r="441">
          <cell r="A441" t="str">
            <v>T520B107M006ATE025</v>
          </cell>
          <cell r="B441">
            <v>904.06633333358911</v>
          </cell>
        </row>
        <row r="442">
          <cell r="A442" t="str">
            <v>T520B107M006ATE035</v>
          </cell>
          <cell r="B442">
            <v>518.83392856930323</v>
          </cell>
        </row>
        <row r="443">
          <cell r="A443" t="str">
            <v>T520B107M006ATE035</v>
          </cell>
          <cell r="B443">
            <v>567.87861110991798</v>
          </cell>
        </row>
        <row r="444">
          <cell r="A444" t="str">
            <v>T520B107M006ATE035</v>
          </cell>
          <cell r="B444">
            <v>600.07531914781725</v>
          </cell>
        </row>
        <row r="445">
          <cell r="A445" t="str">
            <v>T520B107M006ATE040</v>
          </cell>
          <cell r="B445">
            <v>601.13333333807532</v>
          </cell>
        </row>
        <row r="446">
          <cell r="A446" t="str">
            <v>T520B107M006ATE040</v>
          </cell>
          <cell r="B446">
            <v>537.42291666538222</v>
          </cell>
        </row>
        <row r="447">
          <cell r="A447" t="str">
            <v>T520B107M006ATE040</v>
          </cell>
          <cell r="B447">
            <v>701.91666666185483</v>
          </cell>
        </row>
        <row r="448">
          <cell r="A448" t="str">
            <v>T520B107M006ATE040</v>
          </cell>
          <cell r="B448">
            <v>603.29266666613989</v>
          </cell>
        </row>
        <row r="449">
          <cell r="A449" t="str">
            <v>T520B107M006ATE040</v>
          </cell>
          <cell r="B449">
            <v>588.00066666633359</v>
          </cell>
        </row>
        <row r="450">
          <cell r="A450" t="str">
            <v>T520B107M006ATE045</v>
          </cell>
          <cell r="B450">
            <v>548.59166666865349</v>
          </cell>
        </row>
        <row r="451">
          <cell r="A451" t="str">
            <v>T520B107M006ATE045</v>
          </cell>
          <cell r="B451">
            <v>589.98066666754892</v>
          </cell>
        </row>
        <row r="452">
          <cell r="A452" t="str">
            <v>T520B107M006ATE045</v>
          </cell>
          <cell r="B452">
            <v>591.35166666680016</v>
          </cell>
        </row>
        <row r="453">
          <cell r="A453" t="str">
            <v>T520B107M006ATE070</v>
          </cell>
          <cell r="B453">
            <v>635.35537037206814</v>
          </cell>
        </row>
        <row r="454">
          <cell r="A454" t="str">
            <v>T520B107M006ATE070</v>
          </cell>
          <cell r="B454">
            <v>590.7666666735895</v>
          </cell>
        </row>
        <row r="455">
          <cell r="A455" t="str">
            <v>T520B107M006ATE070</v>
          </cell>
          <cell r="B455">
            <v>642.48066666726959</v>
          </cell>
        </row>
        <row r="456">
          <cell r="A456" t="str">
            <v>T520B107M2R5ATE070</v>
          </cell>
          <cell r="B456">
            <v>514.91666667046957</v>
          </cell>
        </row>
        <row r="457">
          <cell r="A457" t="str">
            <v>T520B127M006ATE035</v>
          </cell>
          <cell r="B457">
            <v>815.53333333285991</v>
          </cell>
        </row>
        <row r="458">
          <cell r="A458" t="str">
            <v>T520B157M004ATE015</v>
          </cell>
          <cell r="B458">
            <v>415.40833332779584</v>
          </cell>
        </row>
        <row r="459">
          <cell r="A459" t="str">
            <v>T520B157M004ATE030</v>
          </cell>
          <cell r="B459">
            <v>360.57500000344589</v>
          </cell>
        </row>
        <row r="460">
          <cell r="A460" t="str">
            <v>T520B157M004ATE040</v>
          </cell>
          <cell r="B460">
            <v>445.19126984348986</v>
          </cell>
        </row>
        <row r="461">
          <cell r="A461" t="str">
            <v>T520B157M006ATE018</v>
          </cell>
          <cell r="B461">
            <v>814.41428571490439</v>
          </cell>
        </row>
        <row r="462">
          <cell r="A462" t="str">
            <v>T520B157M006ATE018</v>
          </cell>
          <cell r="B462">
            <v>776.76666666695382</v>
          </cell>
        </row>
        <row r="463">
          <cell r="A463" t="str">
            <v>T520B157M006ATE018</v>
          </cell>
          <cell r="B463">
            <v>751.55833333439659</v>
          </cell>
        </row>
        <row r="464">
          <cell r="A464" t="str">
            <v>T520B157M006ATE018</v>
          </cell>
          <cell r="B464">
            <v>791.97438888781767</v>
          </cell>
        </row>
        <row r="465">
          <cell r="A465" t="str">
            <v>T520B157M006ATE018</v>
          </cell>
          <cell r="B465">
            <v>786.13800000033814</v>
          </cell>
        </row>
        <row r="466">
          <cell r="A466" t="str">
            <v>T520B157M006ATE018</v>
          </cell>
          <cell r="B466">
            <v>791.0850793660419</v>
          </cell>
        </row>
        <row r="467">
          <cell r="A467" t="str">
            <v>T520B157M006ATE025</v>
          </cell>
          <cell r="B467">
            <v>783.85333333583549</v>
          </cell>
        </row>
        <row r="468">
          <cell r="A468" t="str">
            <v>T520B157M006ATE025</v>
          </cell>
          <cell r="B468">
            <v>742.5166666705627</v>
          </cell>
        </row>
        <row r="469">
          <cell r="A469" t="str">
            <v>T520B157M006ATE025</v>
          </cell>
          <cell r="B469">
            <v>785.76700000141273</v>
          </cell>
        </row>
        <row r="470">
          <cell r="A470" t="str">
            <v>T520B157M006ATE025</v>
          </cell>
          <cell r="B470">
            <v>768.61666667391546</v>
          </cell>
        </row>
        <row r="471">
          <cell r="A471" t="str">
            <v>T520B157M006ATE025</v>
          </cell>
          <cell r="B471">
            <v>800.74999999604188</v>
          </cell>
        </row>
        <row r="472">
          <cell r="A472" t="str">
            <v>T520B157M006ATE025</v>
          </cell>
          <cell r="B472">
            <v>765.90235745584084</v>
          </cell>
        </row>
        <row r="473">
          <cell r="A473" t="str">
            <v>T520B157M006ATE035</v>
          </cell>
          <cell r="B473">
            <v>622.34000000311062</v>
          </cell>
        </row>
        <row r="474">
          <cell r="A474" t="str">
            <v>T520B157M006ATE035</v>
          </cell>
          <cell r="B474">
            <v>804.0877777794376</v>
          </cell>
        </row>
        <row r="475">
          <cell r="A475" t="str">
            <v>T520B157M006ATE035</v>
          </cell>
          <cell r="B475">
            <v>782.7642857133676</v>
          </cell>
        </row>
        <row r="476">
          <cell r="A476" t="str">
            <v>T520B157M006ATE035</v>
          </cell>
          <cell r="B476">
            <v>630.15000000363216</v>
          </cell>
        </row>
        <row r="477">
          <cell r="A477" t="str">
            <v>T520B157M006ATE035</v>
          </cell>
          <cell r="B477">
            <v>670.57275641061449</v>
          </cell>
        </row>
        <row r="478">
          <cell r="A478" t="str">
            <v>T520B157M006ATE035</v>
          </cell>
          <cell r="B478">
            <v>638.15566666647794</v>
          </cell>
        </row>
        <row r="479">
          <cell r="A479" t="str">
            <v>T520B157M006ATE035</v>
          </cell>
          <cell r="B479">
            <v>810.18749999668216</v>
          </cell>
        </row>
        <row r="480">
          <cell r="A480" t="str">
            <v>T520B157M006ATE035</v>
          </cell>
          <cell r="B480">
            <v>639.14833333448041</v>
          </cell>
        </row>
        <row r="481">
          <cell r="A481" t="str">
            <v>T520B157M006ATE035</v>
          </cell>
          <cell r="B481">
            <v>749.09733333222107</v>
          </cell>
        </row>
        <row r="482">
          <cell r="A482" t="str">
            <v>T520B157M006ATE035</v>
          </cell>
          <cell r="B482">
            <v>743.85277777793817</v>
          </cell>
        </row>
        <row r="483">
          <cell r="A483" t="str">
            <v>T520B157M006ATE045</v>
          </cell>
          <cell r="B483">
            <v>674.60283882743272</v>
          </cell>
        </row>
        <row r="484">
          <cell r="A484" t="str">
            <v>T520B157M006ATE045</v>
          </cell>
          <cell r="B484">
            <v>637.1010864191378</v>
          </cell>
        </row>
        <row r="485">
          <cell r="A485" t="str">
            <v>T520B157M006ATE045</v>
          </cell>
          <cell r="B485">
            <v>744.04333333116949</v>
          </cell>
        </row>
        <row r="486">
          <cell r="A486" t="str">
            <v>T520B157M006ATE070</v>
          </cell>
          <cell r="B486">
            <v>635.03633333339826</v>
          </cell>
        </row>
        <row r="487">
          <cell r="A487" t="str">
            <v>T520B157M006ATE070</v>
          </cell>
          <cell r="B487">
            <v>675.72777778026648</v>
          </cell>
        </row>
        <row r="488">
          <cell r="A488" t="str">
            <v>T520B157M006ATE070</v>
          </cell>
          <cell r="B488">
            <v>731.43434343663762</v>
          </cell>
        </row>
        <row r="489">
          <cell r="A489" t="str">
            <v>T520B227M004ATE035</v>
          </cell>
          <cell r="B489">
            <v>777.93729166701087</v>
          </cell>
        </row>
        <row r="490">
          <cell r="A490" t="str">
            <v>T520B227M004ATE045</v>
          </cell>
          <cell r="B490">
            <v>746.59259259467945</v>
          </cell>
        </row>
        <row r="491">
          <cell r="A491" t="str">
            <v>T520B227M004ATE070</v>
          </cell>
          <cell r="B491">
            <v>711.66666665696539</v>
          </cell>
        </row>
        <row r="492">
          <cell r="A492" t="str">
            <v>T520B227M006ATE025</v>
          </cell>
          <cell r="B492">
            <v>728.35144927563226</v>
          </cell>
        </row>
        <row r="493">
          <cell r="A493" t="str">
            <v>T520B227M006ATE025</v>
          </cell>
          <cell r="B493">
            <v>753.03371212077434</v>
          </cell>
        </row>
        <row r="494">
          <cell r="A494" t="str">
            <v>T520B227M006ATE025</v>
          </cell>
          <cell r="B494">
            <v>694.34166667575482</v>
          </cell>
        </row>
        <row r="495">
          <cell r="A495" t="str">
            <v>T520B227M006ATE025</v>
          </cell>
          <cell r="B495">
            <v>716.42222222406417</v>
          </cell>
        </row>
        <row r="496">
          <cell r="A496" t="str">
            <v>T520B227M006ATE025</v>
          </cell>
          <cell r="B496">
            <v>742.72565217066722</v>
          </cell>
        </row>
        <row r="497">
          <cell r="A497" t="str">
            <v>T520B227M006ATE025</v>
          </cell>
          <cell r="B497">
            <v>725.44300000020303</v>
          </cell>
        </row>
        <row r="498">
          <cell r="A498" t="str">
            <v>T520B227M006ATE035</v>
          </cell>
          <cell r="B498">
            <v>687.25000000325963</v>
          </cell>
        </row>
        <row r="499">
          <cell r="A499" t="str">
            <v>T520B227M006ATE035</v>
          </cell>
          <cell r="B499">
            <v>705.27033333401198</v>
          </cell>
        </row>
        <row r="500">
          <cell r="A500" t="str">
            <v>T520B227M006ATE035</v>
          </cell>
          <cell r="B500">
            <v>1164.8166666703764</v>
          </cell>
        </row>
        <row r="501">
          <cell r="A501" t="str">
            <v>T520B227M006ATE035</v>
          </cell>
          <cell r="B501">
            <v>747.15033333431927</v>
          </cell>
        </row>
        <row r="502">
          <cell r="A502" t="str">
            <v>T520B227M006ATE035</v>
          </cell>
          <cell r="B502">
            <v>673.0633333332371</v>
          </cell>
        </row>
        <row r="503">
          <cell r="A503" t="str">
            <v>T520B227M006ATE045</v>
          </cell>
          <cell r="B503">
            <v>850.85092592344154</v>
          </cell>
        </row>
        <row r="504">
          <cell r="A504" t="str">
            <v>T520B227M006ATE045</v>
          </cell>
          <cell r="B504">
            <v>691.82266666763462</v>
          </cell>
        </row>
        <row r="505">
          <cell r="A505" t="str">
            <v>T520B227M006ATE045</v>
          </cell>
          <cell r="B505">
            <v>746.43123015803781</v>
          </cell>
        </row>
        <row r="506">
          <cell r="A506" t="str">
            <v>T520B227M006ATE045</v>
          </cell>
          <cell r="B506">
            <v>716.8276666662656</v>
          </cell>
        </row>
        <row r="507">
          <cell r="A507" t="str">
            <v>T520B227M006ATE070</v>
          </cell>
          <cell r="B507">
            <v>708.42424242509685</v>
          </cell>
        </row>
        <row r="508">
          <cell r="A508" t="str">
            <v>T520B227M006ATE070</v>
          </cell>
          <cell r="B508">
            <v>719.5666666701436</v>
          </cell>
        </row>
        <row r="509">
          <cell r="A509" t="str">
            <v>T520B227M006ATE070</v>
          </cell>
          <cell r="B509">
            <v>743.095666665095</v>
          </cell>
        </row>
        <row r="510">
          <cell r="A510" t="str">
            <v>T520B227M2R5ATE021</v>
          </cell>
          <cell r="B510">
            <v>575.69799999939278</v>
          </cell>
        </row>
        <row r="511">
          <cell r="A511" t="str">
            <v>T520B227M2R5ATE035</v>
          </cell>
          <cell r="B511">
            <v>549.91666666406672</v>
          </cell>
        </row>
        <row r="512">
          <cell r="A512" t="str">
            <v>T520B227M2R5ATE070</v>
          </cell>
          <cell r="B512">
            <v>372.11666666495148</v>
          </cell>
        </row>
        <row r="513">
          <cell r="A513" t="str">
            <v>T520B336M006AHE040</v>
          </cell>
          <cell r="B513">
            <v>432.03333334531635</v>
          </cell>
        </row>
        <row r="514">
          <cell r="A514" t="str">
            <v>T520B336M006ATE025</v>
          </cell>
          <cell r="B514">
            <v>472.83333333791234</v>
          </cell>
        </row>
        <row r="515">
          <cell r="A515" t="str">
            <v>T520B336M006ATE040</v>
          </cell>
          <cell r="B515">
            <v>461.40000000048894</v>
          </cell>
        </row>
        <row r="516">
          <cell r="A516" t="str">
            <v>T520B336M006ATE070</v>
          </cell>
          <cell r="B516">
            <v>338.38333333027549</v>
          </cell>
        </row>
        <row r="517">
          <cell r="A517" t="str">
            <v>T520B336M010AHE025</v>
          </cell>
          <cell r="B517">
            <v>409.76666667032987</v>
          </cell>
        </row>
        <row r="518">
          <cell r="A518" t="str">
            <v>T520B336M010AHE040</v>
          </cell>
          <cell r="B518">
            <v>903.4666666702833</v>
          </cell>
        </row>
        <row r="519">
          <cell r="A519" t="str">
            <v>T520B336M010ATE025</v>
          </cell>
          <cell r="B519">
            <v>436.24444444896653</v>
          </cell>
        </row>
        <row r="520">
          <cell r="A520" t="str">
            <v>T520B336M010ATE035</v>
          </cell>
          <cell r="B520">
            <v>429.28888889495283</v>
          </cell>
        </row>
        <row r="521">
          <cell r="A521" t="str">
            <v>T520B336M010ATE040</v>
          </cell>
          <cell r="B521">
            <v>428.12762237919196</v>
          </cell>
        </row>
        <row r="522">
          <cell r="A522" t="str">
            <v>T520B336M010ATE070</v>
          </cell>
          <cell r="B522">
            <v>433.18294573621279</v>
          </cell>
        </row>
        <row r="523">
          <cell r="A523" t="str">
            <v>T520B337M006ATE040</v>
          </cell>
          <cell r="B523">
            <v>780.88957265006877</v>
          </cell>
        </row>
        <row r="524">
          <cell r="A524" t="str">
            <v>T520B337M006ATE040</v>
          </cell>
          <cell r="B524">
            <v>637.16666665510286</v>
          </cell>
        </row>
        <row r="525">
          <cell r="A525" t="str">
            <v>T520B337M006ATE040</v>
          </cell>
          <cell r="B525">
            <v>712.05000000656582</v>
          </cell>
        </row>
        <row r="526">
          <cell r="A526" t="str">
            <v>T520B337M006ATE040</v>
          </cell>
          <cell r="B526">
            <v>688.15476190697927</v>
          </cell>
        </row>
        <row r="527">
          <cell r="A527" t="str">
            <v>T520B337M006ATE040</v>
          </cell>
          <cell r="B527">
            <v>640.09999999310821</v>
          </cell>
        </row>
        <row r="528">
          <cell r="A528" t="str">
            <v>T520B337M006ATE040</v>
          </cell>
          <cell r="B528">
            <v>606.66666666045785</v>
          </cell>
        </row>
        <row r="529">
          <cell r="A529" t="str">
            <v>T520B337M006ATE040</v>
          </cell>
          <cell r="B529">
            <v>630.71599999973546</v>
          </cell>
        </row>
        <row r="530">
          <cell r="A530" t="str">
            <v>T520B337M2R5ATE015</v>
          </cell>
          <cell r="B530">
            <v>525.27399999923068</v>
          </cell>
        </row>
        <row r="531">
          <cell r="A531" t="str">
            <v>T520B337M2R5ATE015</v>
          </cell>
          <cell r="B531">
            <v>484.13333332864568</v>
          </cell>
        </row>
        <row r="532">
          <cell r="A532" t="str">
            <v>T520B337M2R5ATE035</v>
          </cell>
          <cell r="B532">
            <v>432.64800000123216</v>
          </cell>
        </row>
        <row r="533">
          <cell r="A533" t="str">
            <v>T520B337M2R5ATE045</v>
          </cell>
          <cell r="B533">
            <v>410.22800000170247</v>
          </cell>
        </row>
        <row r="534">
          <cell r="A534" t="str">
            <v>T520B337M2R5ATE070</v>
          </cell>
          <cell r="B534">
            <v>483.06666666409001</v>
          </cell>
        </row>
        <row r="535">
          <cell r="A535" t="str">
            <v>T520B476M006AHE070</v>
          </cell>
          <cell r="B535">
            <v>424.99999999185093</v>
          </cell>
        </row>
        <row r="536">
          <cell r="A536" t="str">
            <v>T520B476M006ATE025</v>
          </cell>
          <cell r="B536">
            <v>393.48333333386108</v>
          </cell>
        </row>
        <row r="537">
          <cell r="A537" t="str">
            <v>T520B476M006ATE040</v>
          </cell>
          <cell r="B537">
            <v>412.33999999752268</v>
          </cell>
        </row>
        <row r="538">
          <cell r="A538" t="str">
            <v>T520B476M006ATE070</v>
          </cell>
          <cell r="B538">
            <v>437.01333333535581</v>
          </cell>
        </row>
        <row r="539">
          <cell r="A539" t="str">
            <v>T520B476M010AHE070</v>
          </cell>
          <cell r="B539">
            <v>753.81666666653473</v>
          </cell>
        </row>
        <row r="540">
          <cell r="A540" t="str">
            <v>T520B476M010AHE070</v>
          </cell>
          <cell r="B540">
            <v>755.85833332850598</v>
          </cell>
        </row>
        <row r="541">
          <cell r="A541" t="str">
            <v>T520B476M010ATE035</v>
          </cell>
          <cell r="B541">
            <v>779.29980769260703</v>
          </cell>
        </row>
        <row r="542">
          <cell r="A542" t="str">
            <v>T520B476M010ATE035</v>
          </cell>
          <cell r="B542">
            <v>774.30833333239059</v>
          </cell>
        </row>
        <row r="543">
          <cell r="A543" t="str">
            <v>T520B476M010ATE070</v>
          </cell>
          <cell r="B543">
            <v>392.57222222280689</v>
          </cell>
        </row>
        <row r="544">
          <cell r="A544" t="str">
            <v>T520B476M010ATE070</v>
          </cell>
          <cell r="B544">
            <v>801.50952381031152</v>
          </cell>
        </row>
        <row r="545">
          <cell r="A545" t="str">
            <v>T520B476M010ATE070</v>
          </cell>
          <cell r="B545">
            <v>803.99575177387271</v>
          </cell>
        </row>
        <row r="546">
          <cell r="A546" t="str">
            <v>T520B686M006ATE040</v>
          </cell>
          <cell r="B546">
            <v>392.66250000247965</v>
          </cell>
        </row>
        <row r="547">
          <cell r="A547" t="str">
            <v>T520B686M006ATE070</v>
          </cell>
          <cell r="B547">
            <v>383.40603174628421</v>
          </cell>
        </row>
        <row r="548">
          <cell r="A548" t="str">
            <v>T520B686M006ATE070</v>
          </cell>
          <cell r="B548">
            <v>431.90000000176951</v>
          </cell>
        </row>
        <row r="549">
          <cell r="A549" t="str">
            <v>T520C107M006ATE025</v>
          </cell>
          <cell r="B549">
            <v>460.85833333083428</v>
          </cell>
        </row>
        <row r="550">
          <cell r="A550" t="str">
            <v>T520C107M006ATE045</v>
          </cell>
          <cell r="B550">
            <v>437.84814814920537</v>
          </cell>
        </row>
        <row r="551">
          <cell r="A551" t="str">
            <v>T520C107M010ATE025</v>
          </cell>
          <cell r="B551">
            <v>420.93333333847113</v>
          </cell>
        </row>
        <row r="552">
          <cell r="A552" t="str">
            <v>T520C107M010ATE025</v>
          </cell>
          <cell r="B552">
            <v>507.55833333008923</v>
          </cell>
        </row>
        <row r="553">
          <cell r="A553" t="str">
            <v>T520C107M010ATE025</v>
          </cell>
          <cell r="B553">
            <v>656.12380952524427</v>
          </cell>
        </row>
        <row r="554">
          <cell r="A554" t="str">
            <v>T520C107M010ATE045</v>
          </cell>
          <cell r="B554">
            <v>410.16666665906087</v>
          </cell>
        </row>
        <row r="555">
          <cell r="A555" t="str">
            <v>T520C107M010ATE045</v>
          </cell>
          <cell r="B555">
            <v>509.98888889676891</v>
          </cell>
        </row>
        <row r="556">
          <cell r="A556" t="str">
            <v>T520C157M006AHE025</v>
          </cell>
          <cell r="B556">
            <v>383.58888888848014</v>
          </cell>
        </row>
        <row r="557">
          <cell r="A557" t="str">
            <v>T520C157M006ATE025</v>
          </cell>
          <cell r="B557">
            <v>394.75000001373701</v>
          </cell>
        </row>
        <row r="558">
          <cell r="A558" t="str">
            <v>T520C157M006ATE025</v>
          </cell>
          <cell r="B558">
            <v>618.8071428585265</v>
          </cell>
        </row>
        <row r="559">
          <cell r="A559" t="str">
            <v>T520C157M010ATE055</v>
          </cell>
          <cell r="B559">
            <v>709.92333333352587</v>
          </cell>
        </row>
        <row r="560">
          <cell r="A560" t="str">
            <v>T520C157M010ATE055</v>
          </cell>
          <cell r="B560">
            <v>463.82777778315358</v>
          </cell>
        </row>
        <row r="561">
          <cell r="A561" t="str">
            <v>T520C226M016ATE080</v>
          </cell>
          <cell r="B561">
            <v>567.11904761813844</v>
          </cell>
        </row>
        <row r="562">
          <cell r="A562" t="str">
            <v>T520C226M016ATE080</v>
          </cell>
          <cell r="B562">
            <v>602.41666666232049</v>
          </cell>
        </row>
        <row r="563">
          <cell r="A563" t="str">
            <v>T520C226M016ATE080</v>
          </cell>
          <cell r="B563">
            <v>528.43333333265036</v>
          </cell>
        </row>
        <row r="564">
          <cell r="A564" t="str">
            <v>T520C227M004ATE018</v>
          </cell>
          <cell r="B564">
            <v>531.12499999988358</v>
          </cell>
        </row>
        <row r="565">
          <cell r="A565" t="str">
            <v>T520C227M004ATE025</v>
          </cell>
          <cell r="B565">
            <v>589.34801587311074</v>
          </cell>
        </row>
        <row r="566">
          <cell r="A566" t="str">
            <v>T520C227M004ATE025</v>
          </cell>
          <cell r="B566">
            <v>473.65925925900228</v>
          </cell>
        </row>
        <row r="567">
          <cell r="A567" t="str">
            <v>T520C227M006ATE015</v>
          </cell>
          <cell r="B567">
            <v>473.14722221548436</v>
          </cell>
        </row>
        <row r="568">
          <cell r="A568" t="str">
            <v>T520C227M006ATE015</v>
          </cell>
          <cell r="B568">
            <v>430.56666666409001</v>
          </cell>
        </row>
        <row r="569">
          <cell r="A569" t="str">
            <v>T520C227M006ATE015</v>
          </cell>
          <cell r="B569">
            <v>517.17499999213032</v>
          </cell>
        </row>
        <row r="570">
          <cell r="A570" t="str">
            <v>T520C227M006ATE015</v>
          </cell>
          <cell r="B570">
            <v>478.18333334173076</v>
          </cell>
        </row>
        <row r="571">
          <cell r="A571" t="str">
            <v>T520C227M006ATE015</v>
          </cell>
          <cell r="B571">
            <v>391.39999999548309</v>
          </cell>
        </row>
        <row r="572">
          <cell r="A572" t="str">
            <v>T520C227M006ATE018</v>
          </cell>
          <cell r="B572">
            <v>499.51666666951496</v>
          </cell>
        </row>
        <row r="573">
          <cell r="A573" t="str">
            <v>T520C227M006ATE025</v>
          </cell>
          <cell r="B573">
            <v>605.53999999444932</v>
          </cell>
        </row>
        <row r="574">
          <cell r="A574" t="str">
            <v>T520C227M006ATE025</v>
          </cell>
          <cell r="B574">
            <v>445.70000000065193</v>
          </cell>
        </row>
        <row r="575">
          <cell r="A575" t="str">
            <v>T520C227M006ATE025</v>
          </cell>
          <cell r="B575">
            <v>576.27808857888272</v>
          </cell>
        </row>
        <row r="576">
          <cell r="A576" t="str">
            <v>T520C227M006ATE045</v>
          </cell>
          <cell r="B576">
            <v>479.3291666652658</v>
          </cell>
        </row>
        <row r="577">
          <cell r="A577" t="str">
            <v>T520C227M2R5ATE025</v>
          </cell>
          <cell r="B577">
            <v>367.0999999938067</v>
          </cell>
        </row>
        <row r="578">
          <cell r="A578" t="str">
            <v>T520C337M004ATE025</v>
          </cell>
          <cell r="B578">
            <v>416.14999999757856</v>
          </cell>
        </row>
        <row r="579">
          <cell r="A579" t="str">
            <v>T520C337M004ATE025</v>
          </cell>
          <cell r="B579">
            <v>437.03333333018236</v>
          </cell>
        </row>
        <row r="580">
          <cell r="A580" t="str">
            <v>T520C337M004ATE045</v>
          </cell>
          <cell r="B580">
            <v>405.11666666250676</v>
          </cell>
        </row>
        <row r="581">
          <cell r="A581" t="str">
            <v>T520C337M004ATE045</v>
          </cell>
          <cell r="B581">
            <v>419.66666666383389</v>
          </cell>
        </row>
        <row r="582">
          <cell r="A582" t="str">
            <v>T520C337M004ATE045</v>
          </cell>
          <cell r="B582">
            <v>697.33333333628252</v>
          </cell>
        </row>
        <row r="583">
          <cell r="A583" t="str">
            <v>T520C337M004ATE045</v>
          </cell>
          <cell r="B583">
            <v>443.94285714586397</v>
          </cell>
        </row>
        <row r="584">
          <cell r="A584" t="str">
            <v>T520C337M2R5ATE015</v>
          </cell>
          <cell r="B584">
            <v>395.70555555517785</v>
          </cell>
        </row>
        <row r="585">
          <cell r="A585" t="str">
            <v>T520C337M2R5ATE015</v>
          </cell>
          <cell r="B585">
            <v>417.99259259365499</v>
          </cell>
        </row>
        <row r="586">
          <cell r="A586" t="str">
            <v>T520C337M2R5ATE025</v>
          </cell>
          <cell r="B586">
            <v>912.24999999278225</v>
          </cell>
        </row>
        <row r="587">
          <cell r="A587" t="str">
            <v>T520C337M2R5ATE025</v>
          </cell>
          <cell r="B587">
            <v>412.51666667405516</v>
          </cell>
        </row>
        <row r="588">
          <cell r="A588" t="str">
            <v>T520C476M010ATE100</v>
          </cell>
          <cell r="B588">
            <v>477.71111110690981</v>
          </cell>
        </row>
        <row r="589">
          <cell r="A589" t="str">
            <v>T520C477M2R5ATE025</v>
          </cell>
          <cell r="B589">
            <v>457.73333332850598</v>
          </cell>
        </row>
        <row r="590">
          <cell r="A590" t="str">
            <v>T520C686M010ATE045</v>
          </cell>
          <cell r="B590">
            <v>416.46666667016689</v>
          </cell>
        </row>
        <row r="591">
          <cell r="A591" t="str">
            <v>T520C686M010ATE045</v>
          </cell>
          <cell r="B591">
            <v>469.90698005824993</v>
          </cell>
        </row>
        <row r="592">
          <cell r="A592" t="str">
            <v>T520D107M010AHE080</v>
          </cell>
          <cell r="B592">
            <v>508.66666667105164</v>
          </cell>
        </row>
        <row r="593">
          <cell r="A593" t="str">
            <v>T520D107M010ATE018</v>
          </cell>
          <cell r="B593">
            <v>417.74733333424666</v>
          </cell>
        </row>
        <row r="594">
          <cell r="A594" t="str">
            <v>T520D107M010ATE055</v>
          </cell>
          <cell r="B594">
            <v>447.66866666672286</v>
          </cell>
        </row>
        <row r="595">
          <cell r="A595" t="str">
            <v>T520D107M010ATE080</v>
          </cell>
          <cell r="B595">
            <v>457.2813333349535</v>
          </cell>
        </row>
        <row r="596">
          <cell r="A596" t="str">
            <v>T520D108M2R5ATE006</v>
          </cell>
          <cell r="B596">
            <v>597.8833333379589</v>
          </cell>
        </row>
        <row r="597">
          <cell r="A597" t="str">
            <v>T520D108M2R5ATE006</v>
          </cell>
          <cell r="B597">
            <v>674.76813186798631</v>
          </cell>
        </row>
        <row r="598">
          <cell r="A598" t="str">
            <v>T520D108M2R5ATE006</v>
          </cell>
          <cell r="B598">
            <v>637.56566666706931</v>
          </cell>
        </row>
        <row r="599">
          <cell r="A599" t="str">
            <v>T520D108M2R5ATE015</v>
          </cell>
          <cell r="B599">
            <v>449.63333333143964</v>
          </cell>
        </row>
        <row r="600">
          <cell r="A600" t="str">
            <v>T520D108M2R5ATE015</v>
          </cell>
          <cell r="B600">
            <v>654.79583333435585</v>
          </cell>
        </row>
        <row r="601">
          <cell r="A601" t="str">
            <v>T520D108M2R5ATE030</v>
          </cell>
          <cell r="B601">
            <v>638.86111111007631</v>
          </cell>
        </row>
        <row r="602">
          <cell r="A602" t="str">
            <v>T520D156M025AHE060</v>
          </cell>
          <cell r="B602">
            <v>1052.3847222269978</v>
          </cell>
        </row>
        <row r="603">
          <cell r="A603" t="str">
            <v>T520D156M025ATE060</v>
          </cell>
          <cell r="B603">
            <v>997.80430107418783</v>
          </cell>
        </row>
        <row r="604">
          <cell r="A604" t="str">
            <v>T520D157M006ATE009</v>
          </cell>
          <cell r="B604">
            <v>353.02499999350403</v>
          </cell>
        </row>
        <row r="605">
          <cell r="A605" t="str">
            <v>T520D157M006ATE015</v>
          </cell>
          <cell r="B605">
            <v>455.47976190448799</v>
          </cell>
        </row>
        <row r="606">
          <cell r="A606" t="str">
            <v>T520D157M006ATE015</v>
          </cell>
          <cell r="B606">
            <v>553.01791979879658</v>
          </cell>
        </row>
        <row r="607">
          <cell r="A607" t="str">
            <v>T520D157M006ATE025</v>
          </cell>
          <cell r="B607">
            <v>576.66944444499677</v>
          </cell>
        </row>
        <row r="608">
          <cell r="A608" t="str">
            <v>T520D157M006ATE025</v>
          </cell>
          <cell r="B608">
            <v>416.93518518353812</v>
          </cell>
        </row>
        <row r="609">
          <cell r="A609" t="str">
            <v>T520D157M006ATE055</v>
          </cell>
          <cell r="B609">
            <v>392.62222222401761</v>
          </cell>
        </row>
        <row r="610">
          <cell r="A610" t="str">
            <v>T520D157M010AHE040</v>
          </cell>
          <cell r="B610">
            <v>615.63333333819162</v>
          </cell>
        </row>
        <row r="611">
          <cell r="A611" t="str">
            <v>T520D157M010ATE015</v>
          </cell>
          <cell r="B611">
            <v>477.71523809389748</v>
          </cell>
        </row>
        <row r="612">
          <cell r="A612" t="str">
            <v>T520D157M010ATE025</v>
          </cell>
          <cell r="B612">
            <v>547.79722222185228</v>
          </cell>
        </row>
        <row r="613">
          <cell r="A613" t="str">
            <v>T520D157M010ATE040</v>
          </cell>
          <cell r="B613">
            <v>549.72833333490416</v>
          </cell>
        </row>
        <row r="614">
          <cell r="A614" t="str">
            <v>T520D157M010ATE055</v>
          </cell>
          <cell r="B614">
            <v>497.10499999858439</v>
          </cell>
        </row>
        <row r="615">
          <cell r="A615" t="str">
            <v>T520D227M006ATE009</v>
          </cell>
          <cell r="B615">
            <v>452.83888889243826</v>
          </cell>
        </row>
        <row r="616">
          <cell r="A616" t="str">
            <v>T520D227M006ATE009</v>
          </cell>
          <cell r="B616">
            <v>447.05384615101275</v>
          </cell>
        </row>
        <row r="617">
          <cell r="A617" t="str">
            <v>T520D227M006ATE015</v>
          </cell>
          <cell r="B617">
            <v>461.90833333006594</v>
          </cell>
        </row>
        <row r="618">
          <cell r="A618" t="str">
            <v>T520D227M006ATE015</v>
          </cell>
          <cell r="B618">
            <v>465.61333333491348</v>
          </cell>
        </row>
        <row r="619">
          <cell r="A619" t="str">
            <v>T520D227M006ATE018</v>
          </cell>
          <cell r="B619">
            <v>515.28333333902992</v>
          </cell>
        </row>
        <row r="620">
          <cell r="A620" t="str">
            <v>T520D227M006ATE025</v>
          </cell>
          <cell r="B620">
            <v>426.80833332880866</v>
          </cell>
        </row>
        <row r="621">
          <cell r="A621" t="str">
            <v>T520D227M006ATE040</v>
          </cell>
          <cell r="B621">
            <v>443.26979166930175</v>
          </cell>
        </row>
        <row r="622">
          <cell r="A622" t="str">
            <v>T520D227M010AHE018</v>
          </cell>
          <cell r="B622">
            <v>484.51666666776873</v>
          </cell>
        </row>
        <row r="623">
          <cell r="A623" t="str">
            <v>T520D227M010ATE018</v>
          </cell>
          <cell r="B623">
            <v>608.5333333251765</v>
          </cell>
        </row>
        <row r="624">
          <cell r="A624" t="str">
            <v>T520D227M010ATE018</v>
          </cell>
          <cell r="B624">
            <v>495.84741666679912</v>
          </cell>
        </row>
        <row r="625">
          <cell r="A625" t="str">
            <v>T520D227M010ATE025</v>
          </cell>
          <cell r="B625">
            <v>458.72380952450578</v>
          </cell>
        </row>
        <row r="626">
          <cell r="A626" t="str">
            <v>T520D227M010ATE025</v>
          </cell>
          <cell r="B626">
            <v>354.98333333409391</v>
          </cell>
        </row>
        <row r="627">
          <cell r="A627" t="str">
            <v>T520D227M010ATE025</v>
          </cell>
          <cell r="B627">
            <v>467.16666667198297</v>
          </cell>
        </row>
        <row r="628">
          <cell r="A628" t="str">
            <v>T520D227M010ATE025</v>
          </cell>
          <cell r="B628">
            <v>503.99366666644346</v>
          </cell>
        </row>
        <row r="629">
          <cell r="A629" t="str">
            <v>T520D227M010ATE025</v>
          </cell>
          <cell r="B629">
            <v>482.98799999977928</v>
          </cell>
        </row>
        <row r="630">
          <cell r="A630" t="str">
            <v>T520D227M010ATE025</v>
          </cell>
          <cell r="B630">
            <v>488.20888888835907</v>
          </cell>
        </row>
        <row r="631">
          <cell r="A631" t="str">
            <v>T520D227M010ATE025</v>
          </cell>
          <cell r="B631">
            <v>562.10000000079162</v>
          </cell>
        </row>
        <row r="632">
          <cell r="A632" t="str">
            <v>T520D227M010ATE040</v>
          </cell>
          <cell r="B632">
            <v>474.43333333474584</v>
          </cell>
        </row>
        <row r="633">
          <cell r="A633" t="str">
            <v>T520D227M010ATE040</v>
          </cell>
          <cell r="B633">
            <v>521.61133333279281</v>
          </cell>
        </row>
        <row r="634">
          <cell r="A634" t="str">
            <v>T520D227M010ATE040</v>
          </cell>
          <cell r="B634">
            <v>501.85833333162589</v>
          </cell>
        </row>
        <row r="635">
          <cell r="A635" t="str">
            <v>T520D227M010ATE040</v>
          </cell>
          <cell r="B635">
            <v>463.65833333577029</v>
          </cell>
        </row>
        <row r="636">
          <cell r="A636" t="str">
            <v>T520D337M004ATE009</v>
          </cell>
          <cell r="B636">
            <v>392.36111111822538</v>
          </cell>
        </row>
        <row r="637">
          <cell r="A637" t="str">
            <v>T520D337M004ATE009</v>
          </cell>
          <cell r="B637">
            <v>353.56500000029337</v>
          </cell>
        </row>
        <row r="638">
          <cell r="A638" t="str">
            <v>T520D337M004ATE012</v>
          </cell>
          <cell r="B638">
            <v>321.13333333167247</v>
          </cell>
        </row>
        <row r="639">
          <cell r="A639" t="str">
            <v>T520D337M004ATE012</v>
          </cell>
          <cell r="B639">
            <v>388.25833332783077</v>
          </cell>
        </row>
        <row r="640">
          <cell r="A640" t="str">
            <v>T520D337M004ATE015</v>
          </cell>
          <cell r="B640">
            <v>334.68333333497861</v>
          </cell>
        </row>
        <row r="641">
          <cell r="A641" t="str">
            <v>T520D337M004ATE015</v>
          </cell>
          <cell r="B641">
            <v>386.46666666143574</v>
          </cell>
        </row>
        <row r="642">
          <cell r="A642" t="str">
            <v>T520D337M006ATE009</v>
          </cell>
          <cell r="B642">
            <v>505.87499999615829</v>
          </cell>
        </row>
        <row r="643">
          <cell r="A643" t="str">
            <v>T520D337M006ATE009</v>
          </cell>
          <cell r="B643">
            <v>449.64999999152496</v>
          </cell>
        </row>
        <row r="644">
          <cell r="A644" t="str">
            <v>T520D337M006ATE009</v>
          </cell>
          <cell r="B644">
            <v>416.68333331937902</v>
          </cell>
        </row>
        <row r="645">
          <cell r="A645" t="str">
            <v>T520D337M006ATE009</v>
          </cell>
          <cell r="B645">
            <v>423.96666666842066</v>
          </cell>
        </row>
        <row r="646">
          <cell r="A646" t="str">
            <v>T520D337M006ATE009</v>
          </cell>
          <cell r="B646">
            <v>457.26133333258332</v>
          </cell>
        </row>
        <row r="647">
          <cell r="A647" t="str">
            <v>T520D337M006ATE009</v>
          </cell>
          <cell r="B647">
            <v>473.03633333402684</v>
          </cell>
        </row>
        <row r="648">
          <cell r="A648" t="str">
            <v>T520D337M006ATE010</v>
          </cell>
          <cell r="B648">
            <v>430.16666666138917</v>
          </cell>
        </row>
        <row r="649">
          <cell r="A649" t="str">
            <v>T520D337M006ATE010</v>
          </cell>
          <cell r="B649">
            <v>503.91666666526964</v>
          </cell>
        </row>
        <row r="650">
          <cell r="A650" t="str">
            <v>T520D337M006ATE010</v>
          </cell>
          <cell r="B650">
            <v>452.04166666762904</v>
          </cell>
        </row>
        <row r="651">
          <cell r="A651" t="str">
            <v>T520D337M006ATE015</v>
          </cell>
          <cell r="B651">
            <v>489.6340909086972</v>
          </cell>
        </row>
        <row r="652">
          <cell r="A652" t="str">
            <v>T520D337M006ATE015</v>
          </cell>
          <cell r="B652">
            <v>449.25400000121442</v>
          </cell>
        </row>
        <row r="653">
          <cell r="A653" t="str">
            <v>T520D337M006ATE015</v>
          </cell>
          <cell r="B653">
            <v>402.80400000109802</v>
          </cell>
        </row>
        <row r="654">
          <cell r="A654" t="str">
            <v>T520D337M006ATE018</v>
          </cell>
          <cell r="B654">
            <v>610.24166666844394</v>
          </cell>
        </row>
        <row r="655">
          <cell r="A655" t="str">
            <v>T520D337M006ATE018</v>
          </cell>
          <cell r="B655">
            <v>433.37271846305805</v>
          </cell>
        </row>
        <row r="656">
          <cell r="A656" t="str">
            <v>T520D337M006ATE018</v>
          </cell>
          <cell r="B656">
            <v>445.37066666744647</v>
          </cell>
        </row>
        <row r="657">
          <cell r="A657" t="str">
            <v>T520D337M006ATE018</v>
          </cell>
          <cell r="B657">
            <v>383.33333332906477</v>
          </cell>
        </row>
        <row r="658">
          <cell r="A658" t="str">
            <v>T520D337M006ATE025</v>
          </cell>
          <cell r="B658">
            <v>455.3166666731704</v>
          </cell>
        </row>
        <row r="659">
          <cell r="A659" t="str">
            <v>T520D337M006ATE025</v>
          </cell>
          <cell r="B659">
            <v>439.24799498897119</v>
          </cell>
        </row>
        <row r="660">
          <cell r="A660" t="str">
            <v>T520D337M006ATE025</v>
          </cell>
          <cell r="B660">
            <v>385.76666666893288</v>
          </cell>
        </row>
        <row r="661">
          <cell r="A661" t="str">
            <v>T520D337M006ATE025</v>
          </cell>
          <cell r="B661">
            <v>440.23433333309367</v>
          </cell>
        </row>
        <row r="662">
          <cell r="A662" t="str">
            <v>T520D337M006ATE040</v>
          </cell>
          <cell r="B662">
            <v>460.94027777697193</v>
          </cell>
        </row>
        <row r="663">
          <cell r="A663" t="str">
            <v>T520D337M006ATE040</v>
          </cell>
          <cell r="B663">
            <v>414.76966873410026</v>
          </cell>
        </row>
        <row r="664">
          <cell r="A664" t="str">
            <v>T520D337M006ATE040</v>
          </cell>
          <cell r="B664">
            <v>388.73333333409391</v>
          </cell>
        </row>
        <row r="665">
          <cell r="A665" t="str">
            <v>T520D337M006ATE045</v>
          </cell>
          <cell r="B665">
            <v>386.27916666475357</v>
          </cell>
        </row>
        <row r="666">
          <cell r="A666" t="str">
            <v>T520D337M006ATE045</v>
          </cell>
          <cell r="B666">
            <v>450.41666666500862</v>
          </cell>
        </row>
        <row r="667">
          <cell r="A667" t="str">
            <v>T520D337M006ATE045</v>
          </cell>
          <cell r="B667">
            <v>429.68819891117357</v>
          </cell>
        </row>
        <row r="668">
          <cell r="A668" t="str">
            <v>T520D337M2R5ATE007</v>
          </cell>
          <cell r="B668">
            <v>367.3676049373579</v>
          </cell>
        </row>
        <row r="669">
          <cell r="A669" t="str">
            <v>T520D476M016ATE035</v>
          </cell>
          <cell r="B669">
            <v>528.86666666250676</v>
          </cell>
        </row>
        <row r="670">
          <cell r="A670" t="str">
            <v>T520D476M016ATE035</v>
          </cell>
          <cell r="B670">
            <v>644.34444444137625</v>
          </cell>
        </row>
        <row r="671">
          <cell r="A671" t="str">
            <v>T520D476M016ATE035</v>
          </cell>
          <cell r="B671">
            <v>514.18148148222826</v>
          </cell>
        </row>
        <row r="672">
          <cell r="A672" t="str">
            <v>T520D476M016ATE070</v>
          </cell>
          <cell r="B672">
            <v>825.80833333544433</v>
          </cell>
        </row>
        <row r="673">
          <cell r="A673" t="str">
            <v>T520D476M016ATE070</v>
          </cell>
          <cell r="B673">
            <v>588.04285714169964</v>
          </cell>
        </row>
        <row r="674">
          <cell r="A674" t="str">
            <v>T520D476M016ATE070</v>
          </cell>
          <cell r="B674">
            <v>496.79499999904073</v>
          </cell>
        </row>
        <row r="675">
          <cell r="A675" t="str">
            <v>T520D477M004ATE010</v>
          </cell>
          <cell r="B675">
            <v>382.33333333628252</v>
          </cell>
        </row>
        <row r="676">
          <cell r="A676" t="str">
            <v>T520D477M004ATE010</v>
          </cell>
          <cell r="B676">
            <v>434.78599999977746</v>
          </cell>
        </row>
        <row r="677">
          <cell r="A677" t="str">
            <v>T520D477M004ATE010</v>
          </cell>
          <cell r="B677">
            <v>418.90233333224899</v>
          </cell>
        </row>
        <row r="678">
          <cell r="A678" t="str">
            <v>T520D477M004ATE012</v>
          </cell>
          <cell r="B678">
            <v>405.1999999943655</v>
          </cell>
        </row>
        <row r="679">
          <cell r="A679" t="str">
            <v>T520D477M004ATE012</v>
          </cell>
          <cell r="B679">
            <v>420.10416666744277</v>
          </cell>
        </row>
        <row r="680">
          <cell r="A680" t="str">
            <v>T520D477M004ATE012</v>
          </cell>
          <cell r="B680">
            <v>417.08091553885345</v>
          </cell>
        </row>
        <row r="681">
          <cell r="A681" t="str">
            <v>T520D477M004ATE015</v>
          </cell>
          <cell r="B681">
            <v>431.85258397959171</v>
          </cell>
        </row>
        <row r="682">
          <cell r="A682" t="str">
            <v>T520D477M004ATE018</v>
          </cell>
          <cell r="B682">
            <v>408.83333333884366</v>
          </cell>
        </row>
        <row r="683">
          <cell r="A683" t="str">
            <v>T520D477M004ATE018</v>
          </cell>
          <cell r="B683">
            <v>404.87777777365409</v>
          </cell>
        </row>
        <row r="684">
          <cell r="A684" t="str">
            <v>T520D477M004ATE025</v>
          </cell>
          <cell r="B684">
            <v>456.71666667039972</v>
          </cell>
        </row>
        <row r="685">
          <cell r="A685" t="str">
            <v>T520D477M004ATE025</v>
          </cell>
          <cell r="B685">
            <v>431.67500000417931</v>
          </cell>
        </row>
        <row r="686">
          <cell r="A686" t="str">
            <v>T520D477M004ATE040</v>
          </cell>
          <cell r="B686">
            <v>429.51400503356172</v>
          </cell>
        </row>
        <row r="687">
          <cell r="A687" t="str">
            <v>T520D477M004ATE040</v>
          </cell>
          <cell r="B687">
            <v>409.71834521703011</v>
          </cell>
        </row>
        <row r="688">
          <cell r="A688" t="str">
            <v>T520D477M004ATE040</v>
          </cell>
          <cell r="B688">
            <v>379.69999999506399</v>
          </cell>
        </row>
        <row r="689">
          <cell r="A689" t="str">
            <v>T520D477M006ATE015</v>
          </cell>
          <cell r="B689">
            <v>489.0203333338257</v>
          </cell>
        </row>
        <row r="690">
          <cell r="A690" t="str">
            <v>T520D477M006ATE015</v>
          </cell>
          <cell r="B690">
            <v>500.45866666822695</v>
          </cell>
        </row>
        <row r="691">
          <cell r="A691" t="str">
            <v>T520D477M006ATE025</v>
          </cell>
          <cell r="B691">
            <v>483.78864942470921</v>
          </cell>
        </row>
        <row r="692">
          <cell r="A692" t="str">
            <v>T520D477M006ATE025</v>
          </cell>
          <cell r="B692">
            <v>477.21750658703388</v>
          </cell>
        </row>
        <row r="693">
          <cell r="A693" t="str">
            <v>T520D477M006ATE030</v>
          </cell>
          <cell r="B693">
            <v>478.03600877037235</v>
          </cell>
        </row>
        <row r="694">
          <cell r="A694" t="str">
            <v>T520D477M006ATE030</v>
          </cell>
          <cell r="B694">
            <v>474.07830952305642</v>
          </cell>
        </row>
        <row r="695">
          <cell r="A695" t="str">
            <v>T520D477M2R5ATE006</v>
          </cell>
          <cell r="B695">
            <v>347.36705917863139</v>
          </cell>
        </row>
        <row r="696">
          <cell r="A696" t="str">
            <v>T520D477M2R5ATE009</v>
          </cell>
          <cell r="B696">
            <v>942.98333333339542</v>
          </cell>
        </row>
        <row r="697">
          <cell r="A697" t="str">
            <v>T520D477M2R5ATE009</v>
          </cell>
          <cell r="B697">
            <v>560.96499999897787</v>
          </cell>
        </row>
        <row r="698">
          <cell r="A698" t="str">
            <v>T520D686M010ATE100</v>
          </cell>
          <cell r="B698">
            <v>1022.4833333306015</v>
          </cell>
        </row>
        <row r="699">
          <cell r="A699" t="str">
            <v>T520D686M010ATE100</v>
          </cell>
          <cell r="B699">
            <v>644.52500000072177</v>
          </cell>
        </row>
        <row r="700">
          <cell r="A700" t="str">
            <v>T520D686M016AHE050</v>
          </cell>
          <cell r="B700">
            <v>483.01666667335667</v>
          </cell>
        </row>
        <row r="701">
          <cell r="A701" t="str">
            <v>T520D686M016ATE050</v>
          </cell>
          <cell r="B701">
            <v>804.56666666432284</v>
          </cell>
        </row>
        <row r="702">
          <cell r="A702" t="str">
            <v>T520D686M016ATE050</v>
          </cell>
          <cell r="B702">
            <v>784.20000000391155</v>
          </cell>
        </row>
        <row r="703">
          <cell r="A703" t="str">
            <v>T520D686M016ATE050</v>
          </cell>
          <cell r="B703">
            <v>494.06176470473463</v>
          </cell>
        </row>
        <row r="704">
          <cell r="A704" t="str">
            <v>T520D686M016ATE050</v>
          </cell>
          <cell r="B704">
            <v>484.53333332785405</v>
          </cell>
        </row>
        <row r="705">
          <cell r="A705" t="str">
            <v>T520D687M003ATE015</v>
          </cell>
          <cell r="B705">
            <v>579.86805555119645</v>
          </cell>
        </row>
        <row r="706">
          <cell r="A706" t="str">
            <v>T520D687M004ATE012</v>
          </cell>
          <cell r="B706">
            <v>582.45416666613892</v>
          </cell>
        </row>
        <row r="707">
          <cell r="A707" t="str">
            <v>T520D687M004ATE012</v>
          </cell>
          <cell r="B707">
            <v>535.28388888796326</v>
          </cell>
        </row>
        <row r="708">
          <cell r="A708" t="str">
            <v>T520D687M004ATE012</v>
          </cell>
          <cell r="B708">
            <v>380.56666666525416</v>
          </cell>
        </row>
        <row r="709">
          <cell r="A709" t="str">
            <v>T520D687M004ATE015</v>
          </cell>
          <cell r="B709">
            <v>484.26666666171513</v>
          </cell>
        </row>
        <row r="710">
          <cell r="A710" t="str">
            <v>T520D687M004ATE025</v>
          </cell>
          <cell r="B710">
            <v>402.14444443699904</v>
          </cell>
        </row>
        <row r="711">
          <cell r="A711" t="str">
            <v>T520D687M004ATE025</v>
          </cell>
          <cell r="B711">
            <v>421.98333332897164</v>
          </cell>
        </row>
        <row r="712">
          <cell r="A712" t="str">
            <v>T520D687M2R5ATE010</v>
          </cell>
          <cell r="B712">
            <v>426.2677314812754</v>
          </cell>
        </row>
        <row r="713">
          <cell r="A713" t="str">
            <v>T520D687M2R5ATE010</v>
          </cell>
          <cell r="B713">
            <v>372.38333333632909</v>
          </cell>
        </row>
        <row r="714">
          <cell r="A714" t="str">
            <v>T520D687M2R5ATE010</v>
          </cell>
          <cell r="B714">
            <v>513.62792397962608</v>
          </cell>
        </row>
        <row r="715">
          <cell r="A715" t="str">
            <v>T520D687M2R5ATE015</v>
          </cell>
          <cell r="B715">
            <v>425.86233333293353</v>
          </cell>
        </row>
        <row r="716">
          <cell r="A716" t="str">
            <v>T520D687M2R5ATE040</v>
          </cell>
          <cell r="B716">
            <v>403.09250000043539</v>
          </cell>
        </row>
        <row r="717">
          <cell r="A717" t="str">
            <v>T520L107M010ATE025</v>
          </cell>
          <cell r="B717">
            <v>527.09999999671709</v>
          </cell>
        </row>
        <row r="718">
          <cell r="A718" t="str">
            <v>T520L157M006ATE025</v>
          </cell>
          <cell r="B718">
            <v>425.92500000551809</v>
          </cell>
        </row>
        <row r="719">
          <cell r="A719" t="str">
            <v>T520L337M2R5ATE009</v>
          </cell>
          <cell r="B719">
            <v>486.09999999927823</v>
          </cell>
        </row>
        <row r="720">
          <cell r="A720" t="str">
            <v>T520L337M2R5ATE012</v>
          </cell>
          <cell r="B720">
            <v>435.78333333448973</v>
          </cell>
        </row>
        <row r="721">
          <cell r="A721" t="str">
            <v>T520L337M2R5ATE012</v>
          </cell>
          <cell r="B721">
            <v>380.32259259244893</v>
          </cell>
        </row>
        <row r="722">
          <cell r="A722" t="str">
            <v>T520L337M2R5ATE025</v>
          </cell>
          <cell r="B722">
            <v>547.20833333150949</v>
          </cell>
        </row>
        <row r="723">
          <cell r="A723" t="str">
            <v>T520M157M006ATE035</v>
          </cell>
          <cell r="B723">
            <v>786.46666666609235</v>
          </cell>
        </row>
        <row r="724">
          <cell r="A724" t="str">
            <v>T520M157M006ATE035</v>
          </cell>
          <cell r="B724">
            <v>690.29999999329448</v>
          </cell>
        </row>
        <row r="725">
          <cell r="A725" t="str">
            <v>T520M157M006ATE035</v>
          </cell>
          <cell r="B725">
            <v>737.96111111110076</v>
          </cell>
        </row>
        <row r="726">
          <cell r="A726" t="str">
            <v>T520M157M006ATE035</v>
          </cell>
          <cell r="B726">
            <v>707.69444444416365</v>
          </cell>
        </row>
        <row r="727">
          <cell r="A727" t="str">
            <v>T520M157M006ATE070</v>
          </cell>
          <cell r="B727">
            <v>701.71633333323985</v>
          </cell>
        </row>
        <row r="728">
          <cell r="A728" t="str">
            <v>T520M157M006ATE070</v>
          </cell>
          <cell r="B728">
            <v>757.04259259626269</v>
          </cell>
        </row>
        <row r="729">
          <cell r="A729" t="str">
            <v>T520Q476M011ATE040</v>
          </cell>
          <cell r="B729">
            <v>680.61666666995734</v>
          </cell>
        </row>
        <row r="730">
          <cell r="A730" t="str">
            <v>T520T106M12RATE080</v>
          </cell>
          <cell r="B730">
            <v>516.93333333707415</v>
          </cell>
        </row>
        <row r="731">
          <cell r="A731" t="str">
            <v>T520T107M004ATE070</v>
          </cell>
          <cell r="B731">
            <v>527.77277778123982</v>
          </cell>
        </row>
        <row r="732">
          <cell r="A732" t="str">
            <v>T520T107M004ATE150</v>
          </cell>
          <cell r="B732">
            <v>559.46666666481178</v>
          </cell>
        </row>
        <row r="733">
          <cell r="A733" t="str">
            <v>T520T107M006APE055</v>
          </cell>
          <cell r="B733">
            <v>656.94444444263354</v>
          </cell>
        </row>
        <row r="734">
          <cell r="A734" t="str">
            <v>T520T107M006APE070</v>
          </cell>
          <cell r="B734">
            <v>599.70999999933406</v>
          </cell>
        </row>
        <row r="735">
          <cell r="A735" t="str">
            <v>T520T107M2R5ATE040</v>
          </cell>
          <cell r="B735">
            <v>521.66111111291684</v>
          </cell>
        </row>
        <row r="736">
          <cell r="A736" t="str">
            <v>T520T156M006AHE100</v>
          </cell>
          <cell r="B736">
            <v>476.93611110909842</v>
          </cell>
        </row>
        <row r="737">
          <cell r="A737" t="str">
            <v>T520T156M006ATE100</v>
          </cell>
          <cell r="B737">
            <v>1168.950000006007</v>
          </cell>
        </row>
        <row r="738">
          <cell r="A738" t="str">
            <v>T520T156M006ATE100</v>
          </cell>
          <cell r="B738">
            <v>434.11666666797828</v>
          </cell>
        </row>
        <row r="739">
          <cell r="A739" t="str">
            <v>T520T156M12RATE080</v>
          </cell>
          <cell r="B739">
            <v>1040.99966666603</v>
          </cell>
        </row>
        <row r="740">
          <cell r="A740" t="str">
            <v>T520T156M12RATE080</v>
          </cell>
          <cell r="B740">
            <v>1114.8950000004843</v>
          </cell>
        </row>
        <row r="741">
          <cell r="A741" t="str">
            <v>T520T226M008ATE070</v>
          </cell>
          <cell r="B741">
            <v>436.93333333420856</v>
          </cell>
        </row>
        <row r="742">
          <cell r="A742" t="str">
            <v>T520T226M008ATE070</v>
          </cell>
          <cell r="B742">
            <v>411.71666666516103</v>
          </cell>
        </row>
        <row r="743">
          <cell r="A743" t="str">
            <v>T520T227M2R5ATE070</v>
          </cell>
          <cell r="B743">
            <v>506.09555555926636</v>
          </cell>
        </row>
        <row r="744">
          <cell r="A744" t="str">
            <v>T520T336M010ATE040</v>
          </cell>
          <cell r="B744">
            <v>874.15435897512361</v>
          </cell>
        </row>
        <row r="745">
          <cell r="A745" t="str">
            <v>T520T336M010ATE040</v>
          </cell>
          <cell r="B745">
            <v>889.35320736386075</v>
          </cell>
        </row>
        <row r="746">
          <cell r="A746" t="str">
            <v>T520T336M010ATE040</v>
          </cell>
          <cell r="B746">
            <v>851.50933333353601</v>
          </cell>
        </row>
        <row r="747">
          <cell r="A747" t="str">
            <v>T520T336M010ATE040</v>
          </cell>
          <cell r="B747">
            <v>739.0500000002794</v>
          </cell>
        </row>
        <row r="748">
          <cell r="A748" t="str">
            <v>T520T336M010ATE070</v>
          </cell>
          <cell r="B748">
            <v>1003.8153846130276</v>
          </cell>
        </row>
        <row r="749">
          <cell r="A749" t="str">
            <v>T520T336M010ATE070</v>
          </cell>
          <cell r="B749">
            <v>937.54285714189928</v>
          </cell>
        </row>
        <row r="750">
          <cell r="A750" t="str">
            <v>T520T476M004ATE070</v>
          </cell>
          <cell r="B750">
            <v>355.8499999938067</v>
          </cell>
        </row>
        <row r="751">
          <cell r="A751" t="str">
            <v>T520T476M006ATE040</v>
          </cell>
          <cell r="B751">
            <v>563.66666666697711</v>
          </cell>
        </row>
        <row r="752">
          <cell r="A752" t="str">
            <v>T520T476M006ATE040</v>
          </cell>
          <cell r="B752">
            <v>391.83194444311084</v>
          </cell>
        </row>
        <row r="753">
          <cell r="A753" t="str">
            <v>T520T476M006ATE040</v>
          </cell>
          <cell r="B753">
            <v>575.70000000530854</v>
          </cell>
        </row>
        <row r="754">
          <cell r="A754" t="str">
            <v>T520T476M006ATE040</v>
          </cell>
          <cell r="B754">
            <v>437.56111111084465</v>
          </cell>
        </row>
        <row r="755">
          <cell r="A755" t="str">
            <v>T520T476M006ATE040</v>
          </cell>
          <cell r="B755">
            <v>389.16666666395031</v>
          </cell>
        </row>
        <row r="756">
          <cell r="A756" t="str">
            <v>T520T476M006ATE070</v>
          </cell>
          <cell r="B756">
            <v>391.8968750009663</v>
          </cell>
        </row>
        <row r="757">
          <cell r="A757" t="str">
            <v>T520T476M006ATE070</v>
          </cell>
          <cell r="B757">
            <v>400.52017544013279</v>
          </cell>
        </row>
        <row r="758">
          <cell r="A758" t="str">
            <v>T520T686M006ATE070</v>
          </cell>
          <cell r="B758">
            <v>591.20833332301117</v>
          </cell>
        </row>
        <row r="759">
          <cell r="A759" t="str">
            <v>T520U107M006ATE055</v>
          </cell>
          <cell r="B759">
            <v>368.31979166468955</v>
          </cell>
        </row>
        <row r="760">
          <cell r="A760" t="str">
            <v>T520U336M010ATE070</v>
          </cell>
          <cell r="B760">
            <v>420.35333333490416</v>
          </cell>
        </row>
        <row r="761">
          <cell r="A761" t="str">
            <v>T520U476M010ATE055</v>
          </cell>
          <cell r="B761">
            <v>416.28333333763294</v>
          </cell>
        </row>
        <row r="762">
          <cell r="A762" t="str">
            <v>T520U686M010ATE055</v>
          </cell>
          <cell r="B762">
            <v>430.30000000493601</v>
          </cell>
        </row>
        <row r="763">
          <cell r="A763" t="str">
            <v>T520V107M006ATE009</v>
          </cell>
          <cell r="B763">
            <v>533.89999999897555</v>
          </cell>
        </row>
        <row r="764">
          <cell r="A764" t="str">
            <v>T520V107M006ATE012</v>
          </cell>
          <cell r="B764">
            <v>473.33725490323133</v>
          </cell>
        </row>
        <row r="765">
          <cell r="A765" t="str">
            <v>T520V107M006ATE012</v>
          </cell>
          <cell r="B765">
            <v>507.54611111129634</v>
          </cell>
        </row>
        <row r="766">
          <cell r="A766" t="str">
            <v>T520V107M006ATE012</v>
          </cell>
          <cell r="B766">
            <v>437.10000000405125</v>
          </cell>
        </row>
        <row r="767">
          <cell r="A767" t="str">
            <v>T520V107M006ATE015</v>
          </cell>
          <cell r="B767">
            <v>434.52142857381011</v>
          </cell>
        </row>
        <row r="768">
          <cell r="A768" t="str">
            <v>T520V107M006ATE045</v>
          </cell>
          <cell r="B768">
            <v>573.20000000239816</v>
          </cell>
        </row>
        <row r="769">
          <cell r="A769" t="str">
            <v>T520V107M006ATE045</v>
          </cell>
          <cell r="B769">
            <v>368.59999999869615</v>
          </cell>
        </row>
        <row r="770">
          <cell r="A770" t="str">
            <v>T520V107M010AHE018</v>
          </cell>
          <cell r="B770">
            <v>461.98333333188202</v>
          </cell>
        </row>
        <row r="771">
          <cell r="A771" t="str">
            <v>T520V107M010ATE018</v>
          </cell>
          <cell r="B771">
            <v>458.01240253357196</v>
          </cell>
        </row>
        <row r="772">
          <cell r="A772" t="str">
            <v>T520V107M010ATE025</v>
          </cell>
          <cell r="B772">
            <v>419.73333333822666</v>
          </cell>
        </row>
        <row r="773">
          <cell r="A773" t="str">
            <v>T520V107M010ATE025</v>
          </cell>
          <cell r="B773">
            <v>385.37222222657874</v>
          </cell>
        </row>
        <row r="774">
          <cell r="A774" t="str">
            <v>T520V107M010ATE045</v>
          </cell>
          <cell r="B774">
            <v>464.43600000150036</v>
          </cell>
        </row>
        <row r="775">
          <cell r="A775" t="str">
            <v>T520V107M010ATE045</v>
          </cell>
          <cell r="B775">
            <v>513.93999999950177</v>
          </cell>
        </row>
        <row r="776">
          <cell r="A776" t="str">
            <v>T520V107M010ATE050</v>
          </cell>
          <cell r="B776">
            <v>421.39166666893288</v>
          </cell>
        </row>
        <row r="777">
          <cell r="A777" t="str">
            <v>T520V107M010ATE050</v>
          </cell>
          <cell r="B777">
            <v>448.92777777160518</v>
          </cell>
        </row>
        <row r="778">
          <cell r="A778" t="str">
            <v>T520V157M006ATE012</v>
          </cell>
          <cell r="B778">
            <v>503.23333333013585</v>
          </cell>
        </row>
        <row r="779">
          <cell r="A779" t="str">
            <v>T520V157M006ATE015</v>
          </cell>
          <cell r="B779">
            <v>427.41349206572136</v>
          </cell>
        </row>
        <row r="780">
          <cell r="A780" t="str">
            <v>T520V157M006ATE015</v>
          </cell>
          <cell r="B780">
            <v>534.35999999963678</v>
          </cell>
        </row>
        <row r="781">
          <cell r="A781" t="str">
            <v>T520V157M006ATE018</v>
          </cell>
          <cell r="B781">
            <v>348.59166667680256</v>
          </cell>
        </row>
        <row r="782">
          <cell r="A782" t="str">
            <v>T520V157M006ATE018</v>
          </cell>
          <cell r="B782">
            <v>339.53333333192859</v>
          </cell>
        </row>
        <row r="783">
          <cell r="A783" t="str">
            <v>T520V157M006ATE025</v>
          </cell>
          <cell r="B783">
            <v>419.20555555284955</v>
          </cell>
        </row>
        <row r="784">
          <cell r="A784" t="str">
            <v>T520V157M006ATE025</v>
          </cell>
          <cell r="B784">
            <v>338.96333333174698</v>
          </cell>
        </row>
        <row r="785">
          <cell r="A785" t="str">
            <v>T520V157M006ATE040</v>
          </cell>
          <cell r="B785">
            <v>424.88500000038186</v>
          </cell>
        </row>
        <row r="786">
          <cell r="A786" t="str">
            <v>T520V157M006ATE040</v>
          </cell>
          <cell r="B786">
            <v>407.44166666746605</v>
          </cell>
        </row>
        <row r="787">
          <cell r="A787" t="str">
            <v>T520V157M008ATE040</v>
          </cell>
          <cell r="B787">
            <v>495</v>
          </cell>
        </row>
        <row r="788">
          <cell r="A788" t="str">
            <v>T520V157M010ATE018</v>
          </cell>
          <cell r="B788">
            <v>458.3952380909717</v>
          </cell>
        </row>
        <row r="789">
          <cell r="A789" t="str">
            <v>T520V157M010ATE018</v>
          </cell>
          <cell r="B789">
            <v>607.61333333258517</v>
          </cell>
        </row>
        <row r="790">
          <cell r="A790" t="str">
            <v>T520V226M020ATE040</v>
          </cell>
          <cell r="B790">
            <v>848.00370370212477</v>
          </cell>
        </row>
        <row r="791">
          <cell r="A791" t="str">
            <v>T520V226M020ATE090</v>
          </cell>
          <cell r="B791">
            <v>816.65416667150566</v>
          </cell>
        </row>
        <row r="792">
          <cell r="A792" t="str">
            <v>T520V227M004ATE007</v>
          </cell>
          <cell r="B792">
            <v>374.461333333212</v>
          </cell>
        </row>
        <row r="793">
          <cell r="A793" t="str">
            <v>T520V227M004ATE007</v>
          </cell>
          <cell r="B793">
            <v>364.58333333604969</v>
          </cell>
        </row>
        <row r="794">
          <cell r="A794" t="str">
            <v>T520V227M004ATE009</v>
          </cell>
          <cell r="B794">
            <v>432.36333333095536</v>
          </cell>
        </row>
        <row r="795">
          <cell r="A795" t="str">
            <v>T520V227M004ATE009</v>
          </cell>
          <cell r="B795">
            <v>438.53888888693677</v>
          </cell>
        </row>
        <row r="796">
          <cell r="A796" t="str">
            <v>T520V227M004ATE015</v>
          </cell>
          <cell r="B796">
            <v>405.7614583351824</v>
          </cell>
        </row>
        <row r="797">
          <cell r="A797" t="str">
            <v>T520V227M004ATE015</v>
          </cell>
          <cell r="B797">
            <v>433.02545787648239</v>
          </cell>
        </row>
        <row r="798">
          <cell r="A798" t="str">
            <v>T520V227M004ATE025</v>
          </cell>
          <cell r="B798">
            <v>323.39999999385327</v>
          </cell>
        </row>
        <row r="799">
          <cell r="A799" t="str">
            <v>T520V227M004ATE025</v>
          </cell>
          <cell r="B799">
            <v>378.5999999998603</v>
          </cell>
        </row>
        <row r="800">
          <cell r="A800" t="str">
            <v>T520V227M004ATE045</v>
          </cell>
          <cell r="B800">
            <v>493.14666666666744</v>
          </cell>
        </row>
        <row r="801">
          <cell r="A801" t="str">
            <v>T520V227M004ATE045</v>
          </cell>
          <cell r="B801">
            <v>401.87083333302462</v>
          </cell>
        </row>
        <row r="802">
          <cell r="A802" t="str">
            <v>T520V227M006ATE009</v>
          </cell>
          <cell r="B802">
            <v>435.27380952245687</v>
          </cell>
        </row>
        <row r="803">
          <cell r="A803" t="str">
            <v>T520V227M006ATE009</v>
          </cell>
          <cell r="B803">
            <v>440.09791666612728</v>
          </cell>
        </row>
        <row r="804">
          <cell r="A804" t="str">
            <v>T520V227M006ATE012</v>
          </cell>
          <cell r="B804">
            <v>422.03333333891351</v>
          </cell>
        </row>
        <row r="805">
          <cell r="A805" t="str">
            <v>T520V227M006ATE012</v>
          </cell>
          <cell r="B805">
            <v>415.28333332738839</v>
          </cell>
        </row>
        <row r="806">
          <cell r="A806" t="str">
            <v>T520V227M006ATE012</v>
          </cell>
          <cell r="B806">
            <v>481.94249999918975</v>
          </cell>
        </row>
        <row r="807">
          <cell r="A807" t="str">
            <v>T520V227M006ATE015</v>
          </cell>
          <cell r="B807">
            <v>540.50000001210719</v>
          </cell>
        </row>
        <row r="808">
          <cell r="A808" t="str">
            <v>T520V227M006ATE015</v>
          </cell>
          <cell r="B808">
            <v>454.95249999733642</v>
          </cell>
        </row>
        <row r="809">
          <cell r="A809" t="str">
            <v>T520V227M006ATE015</v>
          </cell>
          <cell r="B809">
            <v>436.08233333397658</v>
          </cell>
        </row>
        <row r="810">
          <cell r="A810" t="str">
            <v>T520V227M006ATE015</v>
          </cell>
          <cell r="B810">
            <v>446.56478174440315</v>
          </cell>
        </row>
        <row r="811">
          <cell r="A811" t="str">
            <v>T520V227M006ATE018</v>
          </cell>
          <cell r="B811">
            <v>408.80000001343433</v>
          </cell>
        </row>
        <row r="812">
          <cell r="A812" t="str">
            <v>T520V227M006ATE018</v>
          </cell>
          <cell r="B812">
            <v>452.55899999993858</v>
          </cell>
        </row>
        <row r="813">
          <cell r="A813" t="str">
            <v>T520V227M006ATE018</v>
          </cell>
          <cell r="B813">
            <v>454.59525640908663</v>
          </cell>
        </row>
        <row r="814">
          <cell r="A814" t="str">
            <v>T520V227M006ATE018</v>
          </cell>
          <cell r="B814">
            <v>414.9093750002794</v>
          </cell>
        </row>
        <row r="815">
          <cell r="A815" t="str">
            <v>T520V227M006ATE025</v>
          </cell>
          <cell r="B815">
            <v>411.15500000130851</v>
          </cell>
        </row>
        <row r="816">
          <cell r="A816" t="str">
            <v>T520V227M006ATE025</v>
          </cell>
          <cell r="B816">
            <v>414.29999999469146</v>
          </cell>
        </row>
        <row r="817">
          <cell r="A817" t="str">
            <v>T520V227M006ATE025</v>
          </cell>
          <cell r="B817">
            <v>390.13333333656192</v>
          </cell>
        </row>
        <row r="818">
          <cell r="A818" t="str">
            <v>T520V227M006ATE025</v>
          </cell>
          <cell r="B818">
            <v>440.45833333453629</v>
          </cell>
        </row>
        <row r="819">
          <cell r="A819" t="str">
            <v>T520V227M006ATE025</v>
          </cell>
          <cell r="B819">
            <v>451.1338888888713</v>
          </cell>
        </row>
        <row r="820">
          <cell r="A820" t="str">
            <v>T520V227M006ATE025</v>
          </cell>
          <cell r="B820">
            <v>399.93333333288319</v>
          </cell>
        </row>
        <row r="821">
          <cell r="A821" t="str">
            <v>T520V227M006ATE025</v>
          </cell>
          <cell r="B821">
            <v>445.32733333320357</v>
          </cell>
        </row>
        <row r="822">
          <cell r="A822" t="str">
            <v>T520V227M006ATE025</v>
          </cell>
          <cell r="B822">
            <v>460.86166666662325</v>
          </cell>
        </row>
        <row r="823">
          <cell r="A823" t="str">
            <v>T520V227M006ATE025</v>
          </cell>
          <cell r="B823">
            <v>576.52000000151543</v>
          </cell>
        </row>
        <row r="824">
          <cell r="A824" t="str">
            <v>T520V227M006ATE025</v>
          </cell>
          <cell r="B824">
            <v>449.30133333303962</v>
          </cell>
        </row>
        <row r="825">
          <cell r="A825" t="str">
            <v>T520V227M006ATE040</v>
          </cell>
          <cell r="B825">
            <v>521.90952381102511</v>
          </cell>
        </row>
        <row r="826">
          <cell r="A826" t="str">
            <v>T520V227M010ATE025</v>
          </cell>
          <cell r="B826">
            <v>613.85000000707805</v>
          </cell>
        </row>
        <row r="827">
          <cell r="A827" t="str">
            <v>T520V227M010ATE025</v>
          </cell>
          <cell r="B827">
            <v>600.15000001061708</v>
          </cell>
        </row>
        <row r="828">
          <cell r="A828" t="str">
            <v>T520V227M010ATE025</v>
          </cell>
          <cell r="B828">
            <v>567.41305555646875</v>
          </cell>
        </row>
        <row r="829">
          <cell r="A829" t="str">
            <v>T520V227M010ATE025</v>
          </cell>
          <cell r="B829">
            <v>494.68773147731554</v>
          </cell>
        </row>
        <row r="830">
          <cell r="A830" t="str">
            <v>T520V227M010ATE045</v>
          </cell>
          <cell r="B830">
            <v>547.53333333033049</v>
          </cell>
        </row>
        <row r="831">
          <cell r="A831" t="str">
            <v>T520V227M010ATE045</v>
          </cell>
          <cell r="B831">
            <v>771.36666665319353</v>
          </cell>
        </row>
        <row r="832">
          <cell r="A832" t="str">
            <v>T520V227M2R5ATE009</v>
          </cell>
          <cell r="B832">
            <v>380.83333333348855</v>
          </cell>
        </row>
        <row r="833">
          <cell r="A833" t="str">
            <v>T520V227M2R5ATE015</v>
          </cell>
          <cell r="B833">
            <v>450.84999999962747</v>
          </cell>
        </row>
        <row r="834">
          <cell r="A834" t="str">
            <v>T520V336M016ATE045</v>
          </cell>
          <cell r="B834">
            <v>524.79166666336823</v>
          </cell>
        </row>
        <row r="835">
          <cell r="A835" t="str">
            <v>T520V336M016ATE060</v>
          </cell>
          <cell r="B835">
            <v>582.93888888554648</v>
          </cell>
        </row>
        <row r="836">
          <cell r="A836" t="str">
            <v>T520V336M016ATE060</v>
          </cell>
          <cell r="B836">
            <v>524.43333333794726</v>
          </cell>
        </row>
        <row r="837">
          <cell r="A837" t="str">
            <v>T520V336M016ATE070</v>
          </cell>
          <cell r="B837">
            <v>583.57916666631354</v>
          </cell>
        </row>
        <row r="838">
          <cell r="A838" t="str">
            <v>T520V336M016ATE070</v>
          </cell>
          <cell r="B838">
            <v>787.7166666649282</v>
          </cell>
        </row>
        <row r="839">
          <cell r="A839" t="str">
            <v>T520V336M016ATE070</v>
          </cell>
          <cell r="B839">
            <v>556.66666666511446</v>
          </cell>
        </row>
        <row r="840">
          <cell r="A840" t="str">
            <v>T520V336M016ATE070</v>
          </cell>
          <cell r="B840">
            <v>552.52274659929117</v>
          </cell>
        </row>
        <row r="841">
          <cell r="A841" t="str">
            <v>T520V337M003ATE009</v>
          </cell>
          <cell r="B841">
            <v>323.74166666180821</v>
          </cell>
        </row>
        <row r="842">
          <cell r="A842" t="str">
            <v>T520V337M003ATE009</v>
          </cell>
          <cell r="B842">
            <v>327.08333332906477</v>
          </cell>
        </row>
        <row r="843">
          <cell r="A843" t="str">
            <v>T520V337M003ATE015</v>
          </cell>
          <cell r="B843">
            <v>328.38333332911134</v>
          </cell>
        </row>
        <row r="844">
          <cell r="A844" t="str">
            <v>T520V337M004ATE009</v>
          </cell>
          <cell r="B844">
            <v>416.21521367293855</v>
          </cell>
        </row>
        <row r="845">
          <cell r="A845" t="str">
            <v>T520V337M004ATE009</v>
          </cell>
          <cell r="B845">
            <v>372.1649425276475</v>
          </cell>
        </row>
        <row r="846">
          <cell r="A846" t="str">
            <v>T520V337M004ATE012</v>
          </cell>
          <cell r="B846">
            <v>375.51666665822262</v>
          </cell>
        </row>
        <row r="847">
          <cell r="A847" t="str">
            <v>T520V337M004ATE012</v>
          </cell>
          <cell r="B847">
            <v>371.29215367920028</v>
          </cell>
        </row>
        <row r="848">
          <cell r="A848" t="str">
            <v>T520V337M004ATE018</v>
          </cell>
          <cell r="B848">
            <v>389.10500000109892</v>
          </cell>
        </row>
        <row r="849">
          <cell r="A849" t="str">
            <v>T520V337M004ATE025</v>
          </cell>
          <cell r="B849">
            <v>382.11666666297242</v>
          </cell>
        </row>
        <row r="850">
          <cell r="A850" t="str">
            <v>T520V337M004ATE025</v>
          </cell>
          <cell r="B850">
            <v>407.26666667265818</v>
          </cell>
        </row>
        <row r="851">
          <cell r="A851" t="str">
            <v>T520V337M006ATE015</v>
          </cell>
          <cell r="B851">
            <v>500.68333332776092</v>
          </cell>
        </row>
        <row r="852">
          <cell r="A852" t="str">
            <v>T520V337M006ATE015</v>
          </cell>
          <cell r="B852">
            <v>572.35882936473763</v>
          </cell>
        </row>
        <row r="853">
          <cell r="A853" t="str">
            <v>T520V337M006ATE018</v>
          </cell>
          <cell r="B853">
            <v>380.8333333209157</v>
          </cell>
        </row>
        <row r="854">
          <cell r="A854" t="str">
            <v>T520V337M006ATE018</v>
          </cell>
          <cell r="B854">
            <v>500.36666667438112</v>
          </cell>
        </row>
        <row r="855">
          <cell r="A855" t="str">
            <v>T520V337M006ATE025</v>
          </cell>
          <cell r="B855">
            <v>388.1416666705627</v>
          </cell>
        </row>
        <row r="856">
          <cell r="A856" t="str">
            <v>T520V337M006ATE025</v>
          </cell>
          <cell r="B856">
            <v>494.79444444179535</v>
          </cell>
        </row>
        <row r="857">
          <cell r="A857" t="str">
            <v>T520V337M006ATE025</v>
          </cell>
          <cell r="B857">
            <v>430.9166666585952</v>
          </cell>
        </row>
        <row r="858">
          <cell r="A858" t="str">
            <v>T520V337M006ATE025</v>
          </cell>
          <cell r="B858">
            <v>441.68333333102055</v>
          </cell>
        </row>
        <row r="859">
          <cell r="A859" t="str">
            <v>T520V337M006ATE025</v>
          </cell>
          <cell r="B859">
            <v>474.01066666650587</v>
          </cell>
        </row>
        <row r="860">
          <cell r="A860" t="str">
            <v>T520V337M006ATE025</v>
          </cell>
          <cell r="B860">
            <v>417.75234767149817</v>
          </cell>
        </row>
        <row r="861">
          <cell r="A861" t="str">
            <v>T520V337M006ATE025</v>
          </cell>
          <cell r="B861">
            <v>497.58633333379402</v>
          </cell>
        </row>
        <row r="862">
          <cell r="A862" t="str">
            <v>T520V337M006ATE025</v>
          </cell>
          <cell r="B862">
            <v>474.43891825107659</v>
          </cell>
        </row>
        <row r="863">
          <cell r="A863" t="str">
            <v>T520V337M006ATE040</v>
          </cell>
          <cell r="B863">
            <v>435.0491319441922</v>
          </cell>
        </row>
        <row r="864">
          <cell r="A864" t="str">
            <v>T520V337M006ATE040</v>
          </cell>
          <cell r="B864">
            <v>411.49166665971279</v>
          </cell>
        </row>
        <row r="865">
          <cell r="A865" t="str">
            <v>T520V337M006ATE040</v>
          </cell>
          <cell r="B865">
            <v>524.11527777789161</v>
          </cell>
        </row>
        <row r="866">
          <cell r="A866" t="str">
            <v>T520V337M006ATE045</v>
          </cell>
          <cell r="B866">
            <v>512.85000000265427</v>
          </cell>
        </row>
        <row r="867">
          <cell r="A867" t="str">
            <v>T520V337M006ATE045</v>
          </cell>
          <cell r="B867">
            <v>401.49999999906868</v>
          </cell>
        </row>
        <row r="868">
          <cell r="A868" t="str">
            <v>T520V337M006ATE045</v>
          </cell>
          <cell r="B868">
            <v>422.68933333321479</v>
          </cell>
        </row>
        <row r="869">
          <cell r="A869" t="str">
            <v>T520V337M006ATE045</v>
          </cell>
          <cell r="B869">
            <v>423.85972222080454</v>
          </cell>
        </row>
        <row r="870">
          <cell r="A870" t="str">
            <v>T520V337M006ATE045</v>
          </cell>
          <cell r="B870">
            <v>497.64913660136619</v>
          </cell>
        </row>
        <row r="871">
          <cell r="A871" t="str">
            <v>T520V337M006ATE045</v>
          </cell>
          <cell r="B871">
            <v>605.98333333502524</v>
          </cell>
        </row>
        <row r="872">
          <cell r="A872" t="str">
            <v>T520V337M2R5ATE007</v>
          </cell>
          <cell r="B872">
            <v>523.89166666253004</v>
          </cell>
        </row>
        <row r="873">
          <cell r="A873" t="str">
            <v>T520V337M2R5ATE007</v>
          </cell>
          <cell r="B873">
            <v>414.38333333178889</v>
          </cell>
        </row>
        <row r="874">
          <cell r="A874" t="str">
            <v>T520V337M2R5ATE007</v>
          </cell>
          <cell r="B874">
            <v>361.37133333433883</v>
          </cell>
        </row>
        <row r="875">
          <cell r="A875" t="str">
            <v>T520V337M2R5ATE007</v>
          </cell>
          <cell r="B875">
            <v>352.20416666998062</v>
          </cell>
        </row>
        <row r="876">
          <cell r="A876" t="str">
            <v>T520V337M2R5ATE009</v>
          </cell>
          <cell r="B876">
            <v>423.36111111450009</v>
          </cell>
        </row>
        <row r="877">
          <cell r="A877" t="str">
            <v>T520V337M2R5ATE009</v>
          </cell>
          <cell r="B877">
            <v>390.65136054409572</v>
          </cell>
        </row>
        <row r="878">
          <cell r="A878" t="str">
            <v>T520V337M2R5ATE009</v>
          </cell>
          <cell r="B878">
            <v>346.38566666550469</v>
          </cell>
        </row>
        <row r="879">
          <cell r="A879" t="str">
            <v>T520V337M2R5ATE009</v>
          </cell>
          <cell r="B879">
            <v>350.36799999978393</v>
          </cell>
        </row>
        <row r="880">
          <cell r="A880" t="str">
            <v>T520V337M2R5ATE009</v>
          </cell>
          <cell r="B880">
            <v>348.71666666935198</v>
          </cell>
        </row>
        <row r="881">
          <cell r="A881" t="str">
            <v>T520V337M2R5ATE015</v>
          </cell>
          <cell r="B881">
            <v>366.18888888938818</v>
          </cell>
        </row>
        <row r="882">
          <cell r="A882" t="str">
            <v>T520V337M2R5ATE015</v>
          </cell>
          <cell r="B882">
            <v>350.14166666718666</v>
          </cell>
        </row>
        <row r="883">
          <cell r="A883" t="str">
            <v>T520V337M2R5ATE025</v>
          </cell>
          <cell r="B883">
            <v>387.09202721204508</v>
          </cell>
        </row>
        <row r="884">
          <cell r="A884" t="str">
            <v>T520V337M2R5ATE040</v>
          </cell>
          <cell r="B884">
            <v>343.9111111080274</v>
          </cell>
        </row>
        <row r="885">
          <cell r="A885" t="str">
            <v>T520V476M016ATE045</v>
          </cell>
          <cell r="B885">
            <v>567.64999999897555</v>
          </cell>
        </row>
        <row r="886">
          <cell r="A886" t="str">
            <v>T520V476M016ATE045</v>
          </cell>
          <cell r="B886">
            <v>499.1166666650679</v>
          </cell>
        </row>
        <row r="887">
          <cell r="A887" t="str">
            <v>T520V476M016ATE045</v>
          </cell>
          <cell r="B887">
            <v>531.7388888890855</v>
          </cell>
        </row>
        <row r="888">
          <cell r="A888" t="str">
            <v>T520V476M016ATE070</v>
          </cell>
          <cell r="B888">
            <v>953.43376937942969</v>
          </cell>
        </row>
        <row r="889">
          <cell r="A889" t="str">
            <v>T520V476M016ATE070</v>
          </cell>
          <cell r="B889">
            <v>486.33333333162591</v>
          </cell>
        </row>
        <row r="890">
          <cell r="A890" t="str">
            <v>T520V476M016ATE070</v>
          </cell>
          <cell r="B890">
            <v>590.62600000107193</v>
          </cell>
        </row>
        <row r="891">
          <cell r="A891" t="str">
            <v>T520V476M016ATE070</v>
          </cell>
          <cell r="B891">
            <v>511.05666666710749</v>
          </cell>
        </row>
        <row r="892">
          <cell r="A892" t="str">
            <v>T520V477M006ATE035</v>
          </cell>
          <cell r="B892">
            <v>746.26366666678814</v>
          </cell>
        </row>
        <row r="893">
          <cell r="A893" t="str">
            <v>T520V477M006ATE055</v>
          </cell>
          <cell r="B893">
            <v>728.27133333168467</v>
          </cell>
        </row>
        <row r="894">
          <cell r="A894" t="str">
            <v>T520V477M2R5ATE006</v>
          </cell>
          <cell r="B894">
            <v>409.53633333281618</v>
          </cell>
        </row>
        <row r="895">
          <cell r="A895" t="str">
            <v>T520V477M2R5ATE007</v>
          </cell>
          <cell r="B895">
            <v>384.36666666297242</v>
          </cell>
        </row>
        <row r="896">
          <cell r="A896" t="str">
            <v>T520V477M2R5ATE007</v>
          </cell>
          <cell r="B896">
            <v>326.08333333628252</v>
          </cell>
        </row>
        <row r="897">
          <cell r="A897" t="str">
            <v>T520V477M2R5ATE007</v>
          </cell>
          <cell r="B897">
            <v>326.96944444149267</v>
          </cell>
        </row>
        <row r="898">
          <cell r="A898" t="str">
            <v>T520V477M2R5ATE007</v>
          </cell>
          <cell r="B898">
            <v>356.15699999956416</v>
          </cell>
        </row>
        <row r="899">
          <cell r="A899" t="str">
            <v>T520V477M2R5ATE007</v>
          </cell>
          <cell r="B899">
            <v>395.23566666590051</v>
          </cell>
        </row>
        <row r="900">
          <cell r="A900" t="str">
            <v>T520V477M2R5ATE007</v>
          </cell>
          <cell r="B900">
            <v>349.94866666733287</v>
          </cell>
        </row>
        <row r="901">
          <cell r="A901" t="str">
            <v>T520V477M2R5ATE009</v>
          </cell>
          <cell r="B901">
            <v>333.84166666539386</v>
          </cell>
        </row>
        <row r="902">
          <cell r="A902" t="str">
            <v>T520V477M2R5ATE009</v>
          </cell>
          <cell r="B902">
            <v>404.98055555624887</v>
          </cell>
        </row>
        <row r="903">
          <cell r="A903" t="str">
            <v>T520V477M2R5ATE009</v>
          </cell>
          <cell r="B903">
            <v>385.26460573512446</v>
          </cell>
        </row>
        <row r="904">
          <cell r="A904" t="str">
            <v>T520V477M2R5ATE009</v>
          </cell>
          <cell r="B904">
            <v>346.84066666646396</v>
          </cell>
        </row>
        <row r="905">
          <cell r="A905" t="str">
            <v>T520V477M2R5ATE012</v>
          </cell>
          <cell r="B905">
            <v>375.81262626232768</v>
          </cell>
        </row>
        <row r="906">
          <cell r="A906" t="str">
            <v>T520V477M2R5ATE012</v>
          </cell>
          <cell r="B906">
            <v>365.98366666585207</v>
          </cell>
        </row>
        <row r="907">
          <cell r="A907" t="str">
            <v>T520V477M2R5ATE015</v>
          </cell>
          <cell r="B907">
            <v>465.5717391303092</v>
          </cell>
        </row>
        <row r="908">
          <cell r="A908" t="str">
            <v>T520V477M2R5ATE015</v>
          </cell>
          <cell r="B908">
            <v>378.44999999622814</v>
          </cell>
        </row>
        <row r="909">
          <cell r="A909" t="str">
            <v>T520V477M2R5ATE018</v>
          </cell>
          <cell r="B909">
            <v>421.34037888725288</v>
          </cell>
        </row>
        <row r="910">
          <cell r="A910" t="str">
            <v>T520V686M010ATE025</v>
          </cell>
          <cell r="B910">
            <v>463.46666667144746</v>
          </cell>
        </row>
        <row r="911">
          <cell r="A911" t="str">
            <v>T520V686M010ATE045</v>
          </cell>
          <cell r="B911">
            <v>536.62407407537103</v>
          </cell>
        </row>
        <row r="912">
          <cell r="A912" t="str">
            <v>T520V686M010ATE045</v>
          </cell>
          <cell r="B912">
            <v>400.61111111193895</v>
          </cell>
        </row>
        <row r="913">
          <cell r="A913" t="str">
            <v>T520V686M010ATE045</v>
          </cell>
          <cell r="B913">
            <v>481.01309523892786</v>
          </cell>
        </row>
        <row r="914">
          <cell r="A914" t="str">
            <v>T520V686M010ATE060</v>
          </cell>
          <cell r="B914">
            <v>688.69999999646097</v>
          </cell>
        </row>
        <row r="915">
          <cell r="A915" t="str">
            <v>T520V686M010ATE060</v>
          </cell>
          <cell r="B915">
            <v>426.74999999930151</v>
          </cell>
        </row>
        <row r="916">
          <cell r="A916" t="str">
            <v>T520V686M010ATE060</v>
          </cell>
          <cell r="B916">
            <v>423.87500000128057</v>
          </cell>
        </row>
        <row r="917">
          <cell r="A917" t="str">
            <v>T520W107M006ATE040</v>
          </cell>
          <cell r="B917">
            <v>467.64944444369758</v>
          </cell>
        </row>
        <row r="918">
          <cell r="A918" t="str">
            <v>T520W107M006ATE040</v>
          </cell>
          <cell r="B918">
            <v>384.00250000075903</v>
          </cell>
        </row>
        <row r="919">
          <cell r="A919" t="str">
            <v>T520W107M010ATE040</v>
          </cell>
          <cell r="B919">
            <v>478.75000000465661</v>
          </cell>
        </row>
        <row r="920">
          <cell r="A920" t="str">
            <v>T520W107M010ATE040</v>
          </cell>
          <cell r="B920">
            <v>451.51666666497476</v>
          </cell>
        </row>
        <row r="921">
          <cell r="A921" t="str">
            <v>T520W107M010ATE040</v>
          </cell>
          <cell r="B921">
            <v>412.05416666285601</v>
          </cell>
        </row>
        <row r="922">
          <cell r="A922" t="str">
            <v>T520W107M010ATE040</v>
          </cell>
          <cell r="B922">
            <v>464.6944444446126</v>
          </cell>
        </row>
        <row r="923">
          <cell r="A923" t="str">
            <v>T520W336M016ATE045</v>
          </cell>
          <cell r="B923">
            <v>524.87500000046566</v>
          </cell>
        </row>
        <row r="924">
          <cell r="A924" t="str">
            <v>T520W337M2R5ATE015</v>
          </cell>
          <cell r="B924">
            <v>344.66666666558012</v>
          </cell>
        </row>
        <row r="925">
          <cell r="A925" t="str">
            <v>T520W337M2R5ATE025</v>
          </cell>
          <cell r="B925">
            <v>416.19761904944397</v>
          </cell>
        </row>
        <row r="926">
          <cell r="A926" t="str">
            <v>T520W337M2R5ATE040</v>
          </cell>
          <cell r="B926">
            <v>355.18333332845941</v>
          </cell>
        </row>
        <row r="927">
          <cell r="A927" t="str">
            <v>T520W476M016ATE045</v>
          </cell>
          <cell r="B927">
            <v>736.51666667195968</v>
          </cell>
        </row>
        <row r="928">
          <cell r="A928" t="str">
            <v>T520W476M016ATE045</v>
          </cell>
          <cell r="B928">
            <v>455.33333333325572</v>
          </cell>
        </row>
        <row r="929">
          <cell r="A929" t="str">
            <v>T520W476M016ATE045</v>
          </cell>
          <cell r="B929">
            <v>471.52539682582886</v>
          </cell>
        </row>
        <row r="930">
          <cell r="A930" t="str">
            <v>T520W477M006ATE035</v>
          </cell>
          <cell r="B930">
            <v>609.81305555615108</v>
          </cell>
        </row>
        <row r="931">
          <cell r="A931" t="str">
            <v>T520W477M006ATE055</v>
          </cell>
          <cell r="B931">
            <v>596.81527777720476</v>
          </cell>
        </row>
        <row r="932">
          <cell r="A932" t="str">
            <v>T520W686M010ATE025</v>
          </cell>
          <cell r="B932">
            <v>401.11666665994562</v>
          </cell>
        </row>
        <row r="933">
          <cell r="A933" t="str">
            <v>T520X108M003ATE015</v>
          </cell>
          <cell r="B933">
            <v>493.75000000116415</v>
          </cell>
        </row>
        <row r="934">
          <cell r="A934" t="str">
            <v>T520X108M2R5ATE010</v>
          </cell>
          <cell r="B934">
            <v>629.79999999515712</v>
          </cell>
        </row>
        <row r="935">
          <cell r="A935" t="str">
            <v>T520X157M016ATE040</v>
          </cell>
          <cell r="B935">
            <v>758.64797794075184</v>
          </cell>
        </row>
        <row r="936">
          <cell r="A936" t="str">
            <v>T520X157M016ATE040</v>
          </cell>
          <cell r="B936">
            <v>633.38333333842456</v>
          </cell>
        </row>
        <row r="937">
          <cell r="A937" t="str">
            <v>T520X157M016ATE040</v>
          </cell>
          <cell r="B937">
            <v>684.79999999632128</v>
          </cell>
        </row>
        <row r="938">
          <cell r="A938" t="str">
            <v>T520X157M016ATE040</v>
          </cell>
          <cell r="B938">
            <v>608.18618259683285</v>
          </cell>
        </row>
        <row r="939">
          <cell r="A939" t="str">
            <v>T520X158M2R5ATE015</v>
          </cell>
          <cell r="B939">
            <v>492.76666666846722</v>
          </cell>
        </row>
        <row r="940">
          <cell r="A940" t="str">
            <v>T520X158M2R5ATE015</v>
          </cell>
          <cell r="B940">
            <v>592.84266666602343</v>
          </cell>
        </row>
        <row r="941">
          <cell r="A941" t="str">
            <v>T520X337M010AHE010</v>
          </cell>
          <cell r="B941">
            <v>484.149999988731</v>
          </cell>
        </row>
        <row r="942">
          <cell r="A942" t="str">
            <v>T520X337M010ATE025</v>
          </cell>
          <cell r="B942">
            <v>560.7743333328981</v>
          </cell>
        </row>
        <row r="943">
          <cell r="A943" t="str">
            <v>T520X337M010ATE025</v>
          </cell>
          <cell r="B943">
            <v>600.63759259134531</v>
          </cell>
        </row>
        <row r="944">
          <cell r="A944" t="str">
            <v>T520X337M010ATE040</v>
          </cell>
          <cell r="B944">
            <v>529.02588932573656</v>
          </cell>
        </row>
        <row r="945">
          <cell r="A945" t="str">
            <v>T520X337M010ATE040</v>
          </cell>
          <cell r="B945">
            <v>571.70333333057351</v>
          </cell>
        </row>
        <row r="946">
          <cell r="A946" t="str">
            <v>T520X477M006AHE018</v>
          </cell>
          <cell r="B946">
            <v>475.1416666660225</v>
          </cell>
        </row>
        <row r="947">
          <cell r="A947" t="str">
            <v>T520X477M006ATE010</v>
          </cell>
          <cell r="B947">
            <v>462.873717947469</v>
          </cell>
        </row>
        <row r="948">
          <cell r="A948" t="str">
            <v>T520X477M006ATE010</v>
          </cell>
          <cell r="B948">
            <v>782.18333333730698</v>
          </cell>
        </row>
        <row r="949">
          <cell r="A949" t="str">
            <v>T520X477M006ATE010</v>
          </cell>
          <cell r="B949">
            <v>477.72222222315827</v>
          </cell>
        </row>
        <row r="950">
          <cell r="A950" t="str">
            <v>T520X477M006ATE018</v>
          </cell>
          <cell r="B950">
            <v>487.47933333381081</v>
          </cell>
        </row>
        <row r="951">
          <cell r="A951" t="str">
            <v>T520X477M006ATE035</v>
          </cell>
          <cell r="B951">
            <v>460.29444445157424</v>
          </cell>
        </row>
        <row r="952">
          <cell r="A952" t="str">
            <v>T520X687M004ATE010</v>
          </cell>
          <cell r="B952">
            <v>418.8749999954598</v>
          </cell>
        </row>
        <row r="953">
          <cell r="A953" t="str">
            <v>T520X687M004ATE010</v>
          </cell>
          <cell r="B953">
            <v>417.00714285620575</v>
          </cell>
        </row>
        <row r="954">
          <cell r="A954" t="str">
            <v>T520X687M004ATE015</v>
          </cell>
          <cell r="B954">
            <v>418.86388888786314</v>
          </cell>
        </row>
        <row r="955">
          <cell r="A955" t="str">
            <v>T520X687M004ATE035</v>
          </cell>
          <cell r="B955">
            <v>471.64583333797054</v>
          </cell>
        </row>
        <row r="956">
          <cell r="A956" t="str">
            <v>T520X687M006ATE018</v>
          </cell>
          <cell r="B956">
            <v>631.51666666497476</v>
          </cell>
        </row>
        <row r="957">
          <cell r="A957" t="str">
            <v>T520X687M006ATE018</v>
          </cell>
          <cell r="B957">
            <v>744.49166666076053</v>
          </cell>
        </row>
        <row r="958">
          <cell r="A958" t="str">
            <v>T520X687M006ATE025</v>
          </cell>
          <cell r="B958">
            <v>569.26666665589437</v>
          </cell>
        </row>
        <row r="959">
          <cell r="A959" t="str">
            <v>T520X687M006ATE025</v>
          </cell>
          <cell r="B959">
            <v>782.86488095402353</v>
          </cell>
        </row>
        <row r="960">
          <cell r="A960" t="str">
            <v>T520Y108M2R5ATE010</v>
          </cell>
          <cell r="B960">
            <v>649.4083333335584</v>
          </cell>
        </row>
        <row r="961">
          <cell r="A961" t="str">
            <v>T520Y108M2R5ATE010</v>
          </cell>
          <cell r="B961">
            <v>649.41896769004143</v>
          </cell>
        </row>
        <row r="962">
          <cell r="A962" t="str">
            <v>T520Y108M2R5ATE010</v>
          </cell>
          <cell r="B962">
            <v>400.86666665389203</v>
          </cell>
        </row>
        <row r="963">
          <cell r="A963" t="str">
            <v>T520Y108M2R5ATE015</v>
          </cell>
          <cell r="B963">
            <v>608.05833333113696</v>
          </cell>
        </row>
        <row r="964">
          <cell r="A964" t="str">
            <v>T520Y227M010ATE040</v>
          </cell>
          <cell r="B964">
            <v>532.04694959988751</v>
          </cell>
        </row>
        <row r="965">
          <cell r="A965" t="str">
            <v>T520Y337M010ATE015</v>
          </cell>
          <cell r="B965">
            <v>530.78227272619154</v>
          </cell>
        </row>
        <row r="966">
          <cell r="A966" t="str">
            <v>T520Y337M010ATE025</v>
          </cell>
          <cell r="B966">
            <v>641.76347222329059</v>
          </cell>
        </row>
        <row r="967">
          <cell r="A967" t="str">
            <v>T520Y337M010ATE035</v>
          </cell>
          <cell r="B967">
            <v>540.11666666949168</v>
          </cell>
        </row>
        <row r="968">
          <cell r="A968" t="str">
            <v>T520Y477M006ATE010</v>
          </cell>
          <cell r="B968">
            <v>488.46666666911915</v>
          </cell>
        </row>
        <row r="969">
          <cell r="A969" t="str">
            <v>T520Y477M006ATE010</v>
          </cell>
          <cell r="B969">
            <v>519.47587719193268</v>
          </cell>
        </row>
        <row r="970">
          <cell r="A970" t="str">
            <v>T520Y477M006ATE010</v>
          </cell>
          <cell r="B970">
            <v>478.74966666726391</v>
          </cell>
        </row>
        <row r="971">
          <cell r="A971" t="str">
            <v>T520Y477M006ATE015</v>
          </cell>
          <cell r="B971">
            <v>448.17777778487653</v>
          </cell>
        </row>
        <row r="972">
          <cell r="A972" t="str">
            <v>T520Y477M006ATE018</v>
          </cell>
          <cell r="B972">
            <v>454.70999999879859</v>
          </cell>
        </row>
        <row r="973">
          <cell r="A973" t="str">
            <v>T520Y477M006ATE025</v>
          </cell>
          <cell r="B973">
            <v>450.1354166676382</v>
          </cell>
        </row>
        <row r="974">
          <cell r="A974" t="str">
            <v>T520Y477M006ATE035</v>
          </cell>
          <cell r="B974">
            <v>472.18499999991622</v>
          </cell>
        </row>
        <row r="975">
          <cell r="A975" t="str">
            <v>T520Y687M004ATE015</v>
          </cell>
          <cell r="B975">
            <v>468.49999999743886</v>
          </cell>
        </row>
        <row r="976">
          <cell r="A976" t="str">
            <v>T520Y687M006ATE025</v>
          </cell>
          <cell r="B976">
            <v>906.72222222201526</v>
          </cell>
        </row>
        <row r="977">
          <cell r="A977" t="str">
            <v>T520Y687M006ATE025</v>
          </cell>
          <cell r="B977">
            <v>775.23000000463799</v>
          </cell>
        </row>
        <row r="978">
          <cell r="A978" t="str">
            <v>T521B105M050ATE200</v>
          </cell>
          <cell r="B978">
            <v>1035.6499999982771</v>
          </cell>
        </row>
        <row r="979">
          <cell r="A979" t="str">
            <v>T521B105M063ATE200</v>
          </cell>
          <cell r="B979">
            <v>1020.6416666682344</v>
          </cell>
        </row>
        <row r="980">
          <cell r="A980" t="str">
            <v>T521B106M020ATE100</v>
          </cell>
          <cell r="B980">
            <v>750.88333333376795</v>
          </cell>
        </row>
        <row r="981">
          <cell r="A981" t="str">
            <v>T521B106M025ATE100</v>
          </cell>
          <cell r="B981">
            <v>733.99999999324791</v>
          </cell>
        </row>
        <row r="982">
          <cell r="A982" t="str">
            <v>T521B106M025ATE100</v>
          </cell>
          <cell r="B982">
            <v>752.95000000856817</v>
          </cell>
        </row>
        <row r="983">
          <cell r="A983" t="str">
            <v>T521B106M025ATE100</v>
          </cell>
          <cell r="B983">
            <v>766.44421052522227</v>
          </cell>
        </row>
        <row r="984">
          <cell r="A984" t="str">
            <v>T521B106M035ATE150</v>
          </cell>
          <cell r="B984">
            <v>795.83333333255723</v>
          </cell>
        </row>
        <row r="985">
          <cell r="A985" t="str">
            <v>T521B106M035ATE200</v>
          </cell>
          <cell r="B985">
            <v>852.02463768078417</v>
          </cell>
        </row>
        <row r="986">
          <cell r="A986" t="str">
            <v>T521B155M050ATE200</v>
          </cell>
          <cell r="B986">
            <v>1343.0333333392628</v>
          </cell>
        </row>
        <row r="987">
          <cell r="A987" t="str">
            <v>T521B155M063ATE200</v>
          </cell>
          <cell r="B987">
            <v>1063.4416666673496</v>
          </cell>
        </row>
        <row r="988">
          <cell r="A988" t="str">
            <v>T521B156M016ATE090</v>
          </cell>
          <cell r="B988">
            <v>728.25666666892357</v>
          </cell>
        </row>
        <row r="989">
          <cell r="A989" t="str">
            <v>T521B156M025ATE100</v>
          </cell>
          <cell r="B989">
            <v>708.70333333248277</v>
          </cell>
        </row>
        <row r="990">
          <cell r="A990" t="str">
            <v>T521B156M025ATE100</v>
          </cell>
          <cell r="B990">
            <v>576.61666667670943</v>
          </cell>
        </row>
        <row r="991">
          <cell r="A991" t="str">
            <v>T521B156M025ATE100</v>
          </cell>
          <cell r="B991">
            <v>1064.9666666623671</v>
          </cell>
        </row>
        <row r="992">
          <cell r="A992" t="str">
            <v>T521B156M025ATE100</v>
          </cell>
          <cell r="B992">
            <v>841.01495726467465</v>
          </cell>
        </row>
        <row r="993">
          <cell r="A993" t="str">
            <v>T521B156M025ATE100</v>
          </cell>
          <cell r="B993">
            <v>1096.0083333350485</v>
          </cell>
        </row>
        <row r="994">
          <cell r="A994" t="str">
            <v>T521B156M025ATE100</v>
          </cell>
          <cell r="B994">
            <v>735.96333333500661</v>
          </cell>
        </row>
        <row r="995">
          <cell r="A995" t="str">
            <v>T521B156M025ATE100</v>
          </cell>
          <cell r="B995">
            <v>1073.1916666729378</v>
          </cell>
        </row>
        <row r="996">
          <cell r="A996" t="str">
            <v>T521B156M025ATE100</v>
          </cell>
          <cell r="B996">
            <v>685.60833333001938</v>
          </cell>
        </row>
        <row r="997">
          <cell r="A997" t="str">
            <v>T521B156M025ATE100</v>
          </cell>
          <cell r="B997">
            <v>1158.6166666669303</v>
          </cell>
        </row>
        <row r="998">
          <cell r="A998" t="str">
            <v>T521B225M050ATE200</v>
          </cell>
          <cell r="B998">
            <v>983.80039682653398</v>
          </cell>
        </row>
        <row r="999">
          <cell r="A999" t="str">
            <v>T521B226M016ATE090</v>
          </cell>
          <cell r="B999">
            <v>682.89814814808778</v>
          </cell>
        </row>
        <row r="1000">
          <cell r="A1000" t="str">
            <v>T521B226M020ATE090</v>
          </cell>
          <cell r="B1000">
            <v>737.79357298534114</v>
          </cell>
        </row>
        <row r="1001">
          <cell r="A1001" t="str">
            <v>T521B226M020ATE090</v>
          </cell>
          <cell r="B1001">
            <v>567.64999999897555</v>
          </cell>
        </row>
        <row r="1002">
          <cell r="A1002" t="str">
            <v>T521B226M025ATE100</v>
          </cell>
          <cell r="B1002">
            <v>737.13933333393652</v>
          </cell>
        </row>
        <row r="1003">
          <cell r="A1003" t="str">
            <v>T521B226M025ATE100</v>
          </cell>
          <cell r="B1003">
            <v>603.86666666599922</v>
          </cell>
        </row>
        <row r="1004">
          <cell r="A1004" t="str">
            <v>T521B226M025ATE100</v>
          </cell>
          <cell r="B1004">
            <v>703.5714285717612</v>
          </cell>
        </row>
        <row r="1005">
          <cell r="A1005" t="str">
            <v>T521B226M025ATE100</v>
          </cell>
          <cell r="B1005">
            <v>1084.4166666723322</v>
          </cell>
        </row>
        <row r="1006">
          <cell r="A1006" t="str">
            <v>T521B226M025ATE100</v>
          </cell>
          <cell r="B1006">
            <v>718.42499999329448</v>
          </cell>
        </row>
        <row r="1007">
          <cell r="A1007" t="str">
            <v>T521B335M035ATE150</v>
          </cell>
          <cell r="B1007">
            <v>930.65000000351574</v>
          </cell>
        </row>
        <row r="1008">
          <cell r="A1008" t="str">
            <v>T521B335M050ATE200</v>
          </cell>
          <cell r="B1008">
            <v>737.27777777938172</v>
          </cell>
        </row>
        <row r="1009">
          <cell r="A1009" t="str">
            <v>T521B475M035ATE200</v>
          </cell>
          <cell r="B1009">
            <v>999.6800925914431</v>
          </cell>
        </row>
        <row r="1010">
          <cell r="A1010" t="str">
            <v>T521C475M063ATE200</v>
          </cell>
          <cell r="B1010">
            <v>1048.9886666669045</v>
          </cell>
        </row>
        <row r="1011">
          <cell r="A1011" t="str">
            <v>T521C475M063ATE200</v>
          </cell>
          <cell r="B1011">
            <v>937.95833332958864</v>
          </cell>
        </row>
        <row r="1012">
          <cell r="A1012" t="str">
            <v>T521D106M050ATE090</v>
          </cell>
          <cell r="B1012">
            <v>990.12622549088996</v>
          </cell>
        </row>
        <row r="1013">
          <cell r="A1013" t="str">
            <v>T521D106M050ATE090</v>
          </cell>
          <cell r="B1013">
            <v>1008.9241666658199</v>
          </cell>
        </row>
        <row r="1014">
          <cell r="A1014" t="str">
            <v>T521D106M050ATE090</v>
          </cell>
          <cell r="B1014">
            <v>1026.6233333336188</v>
          </cell>
        </row>
        <row r="1015">
          <cell r="A1015" t="str">
            <v>T521D106M050ATE090</v>
          </cell>
          <cell r="B1015">
            <v>1044.1345238076299</v>
          </cell>
        </row>
        <row r="1016">
          <cell r="A1016" t="str">
            <v>T521D106M050ATE120</v>
          </cell>
          <cell r="B1016">
            <v>998.06666666991077</v>
          </cell>
        </row>
        <row r="1017">
          <cell r="A1017" t="str">
            <v>T521D106M050ATE120</v>
          </cell>
          <cell r="B1017">
            <v>871.32999999832828</v>
          </cell>
        </row>
        <row r="1018">
          <cell r="A1018" t="str">
            <v>T521D107M016ATE050</v>
          </cell>
          <cell r="B1018">
            <v>541.6500000085216</v>
          </cell>
        </row>
        <row r="1019">
          <cell r="A1019" t="str">
            <v>T521D107M016ATE050</v>
          </cell>
          <cell r="B1019">
            <v>804.87045454311669</v>
          </cell>
        </row>
        <row r="1020">
          <cell r="A1020" t="str">
            <v>T521D107M016ATE050</v>
          </cell>
          <cell r="B1020">
            <v>626.16666666115634</v>
          </cell>
        </row>
        <row r="1021">
          <cell r="A1021" t="str">
            <v>T521D107M016ATE050</v>
          </cell>
          <cell r="B1021">
            <v>561.26666666124947</v>
          </cell>
        </row>
        <row r="1022">
          <cell r="A1022" t="str">
            <v>T521D107M016ATE050</v>
          </cell>
          <cell r="B1022">
            <v>553.36666666902602</v>
          </cell>
        </row>
        <row r="1023">
          <cell r="A1023" t="str">
            <v>T521D107M016ATE050</v>
          </cell>
          <cell r="B1023">
            <v>584.80353846103662</v>
          </cell>
        </row>
        <row r="1024">
          <cell r="A1024" t="str">
            <v>T521D107M020ATE055</v>
          </cell>
          <cell r="B1024">
            <v>639.849999997532</v>
          </cell>
        </row>
        <row r="1025">
          <cell r="A1025" t="str">
            <v>T521D107M020ATE055</v>
          </cell>
          <cell r="B1025">
            <v>794.97222222271375</v>
          </cell>
        </row>
        <row r="1026">
          <cell r="A1026" t="str">
            <v>T521D107M020ATE055</v>
          </cell>
          <cell r="B1026">
            <v>601.16666667396203</v>
          </cell>
        </row>
        <row r="1027">
          <cell r="A1027" t="str">
            <v>T521D107M020ATE055</v>
          </cell>
          <cell r="B1027">
            <v>1014.279761906497</v>
          </cell>
        </row>
        <row r="1028">
          <cell r="A1028" t="str">
            <v>T521D107M020ATE055</v>
          </cell>
          <cell r="B1028">
            <v>820.51333333170044</v>
          </cell>
        </row>
        <row r="1029">
          <cell r="A1029" t="str">
            <v>T521D107M020ATE055</v>
          </cell>
          <cell r="B1029">
            <v>615.20000000833534</v>
          </cell>
        </row>
        <row r="1030">
          <cell r="A1030" t="str">
            <v>T521D107M020ATE055</v>
          </cell>
          <cell r="B1030">
            <v>640.37222222308628</v>
          </cell>
        </row>
        <row r="1031">
          <cell r="A1031" t="str">
            <v>T521D107M020ATE055</v>
          </cell>
          <cell r="B1031">
            <v>652.18217592453584</v>
          </cell>
        </row>
        <row r="1032">
          <cell r="A1032" t="str">
            <v>T521D107M025ATE040</v>
          </cell>
          <cell r="B1032">
            <v>668.00833333734772</v>
          </cell>
        </row>
        <row r="1033">
          <cell r="A1033" t="str">
            <v>T521D107M025ATE040</v>
          </cell>
          <cell r="B1033">
            <v>706.83266666773704</v>
          </cell>
        </row>
        <row r="1034">
          <cell r="A1034" t="str">
            <v>T521D107M025ATE040</v>
          </cell>
          <cell r="B1034">
            <v>660.86666667368263</v>
          </cell>
        </row>
        <row r="1035">
          <cell r="A1035" t="str">
            <v>T521D107M025ATE040</v>
          </cell>
          <cell r="B1035">
            <v>554.35238095166699</v>
          </cell>
        </row>
        <row r="1036">
          <cell r="A1036" t="str">
            <v>T521D107M025ATE040</v>
          </cell>
          <cell r="B1036">
            <v>593.31666667247191</v>
          </cell>
        </row>
        <row r="1037">
          <cell r="A1037" t="str">
            <v>T521D107M025ATE040</v>
          </cell>
          <cell r="B1037">
            <v>682.16666666558012</v>
          </cell>
        </row>
        <row r="1038">
          <cell r="A1038" t="str">
            <v>T521D107M025ATE060</v>
          </cell>
          <cell r="B1038">
            <v>703.94933333282825</v>
          </cell>
        </row>
        <row r="1039">
          <cell r="A1039" t="str">
            <v>T521D107M025ATE060</v>
          </cell>
          <cell r="B1039">
            <v>810.63888889155351</v>
          </cell>
        </row>
        <row r="1040">
          <cell r="A1040" t="str">
            <v>T521D157M016ATE040</v>
          </cell>
          <cell r="B1040">
            <v>765.96666667261161</v>
          </cell>
        </row>
        <row r="1041">
          <cell r="A1041" t="str">
            <v>T521D157M016ATE040</v>
          </cell>
          <cell r="B1041">
            <v>497.74999999324791</v>
          </cell>
        </row>
        <row r="1042">
          <cell r="A1042" t="str">
            <v>T521D157M016ATE040</v>
          </cell>
          <cell r="B1042">
            <v>706.44222222443204</v>
          </cell>
        </row>
        <row r="1043">
          <cell r="A1043" t="str">
            <v>T521D157M016ATE050</v>
          </cell>
          <cell r="B1043">
            <v>616.25000000232831</v>
          </cell>
        </row>
        <row r="1044">
          <cell r="A1044" t="str">
            <v>T521D157M016ATE050</v>
          </cell>
          <cell r="B1044">
            <v>789.3166666617617</v>
          </cell>
        </row>
        <row r="1045">
          <cell r="A1045" t="str">
            <v>T521D157M016ATE050</v>
          </cell>
          <cell r="B1045">
            <v>589.08333333441988</v>
          </cell>
        </row>
        <row r="1046">
          <cell r="A1046" t="str">
            <v>T521D157M016ATE050</v>
          </cell>
          <cell r="B1046">
            <v>892.65000001061708</v>
          </cell>
        </row>
        <row r="1047">
          <cell r="A1047" t="str">
            <v>T521D157M016ATE050</v>
          </cell>
          <cell r="B1047">
            <v>797.37179970498482</v>
          </cell>
        </row>
        <row r="1048">
          <cell r="A1048" t="str">
            <v>T521D157M016ATE050</v>
          </cell>
          <cell r="B1048">
            <v>712.04999999608845</v>
          </cell>
        </row>
        <row r="1049">
          <cell r="A1049" t="str">
            <v>T521D157M016ATE050</v>
          </cell>
          <cell r="B1049">
            <v>650.32999999945366</v>
          </cell>
        </row>
        <row r="1050">
          <cell r="A1050" t="str">
            <v>T521D226M035ATE040</v>
          </cell>
          <cell r="B1050">
            <v>861.91666667000379</v>
          </cell>
        </row>
        <row r="1051">
          <cell r="A1051" t="str">
            <v>T521D226M035ATE060</v>
          </cell>
          <cell r="B1051">
            <v>1059.8333333339542</v>
          </cell>
        </row>
        <row r="1052">
          <cell r="A1052" t="str">
            <v>T521D226M035ATE060</v>
          </cell>
          <cell r="B1052">
            <v>863.98333332734182</v>
          </cell>
        </row>
        <row r="1053">
          <cell r="A1053" t="str">
            <v>T521D226M050ATE090</v>
          </cell>
          <cell r="B1053">
            <v>928.68345959587634</v>
          </cell>
        </row>
        <row r="1054">
          <cell r="A1054" t="str">
            <v>T521D336M025ATE060</v>
          </cell>
          <cell r="B1054">
            <v>638.60772792048431</v>
          </cell>
        </row>
        <row r="1055">
          <cell r="A1055" t="str">
            <v>T521D336M035ATE065</v>
          </cell>
          <cell r="B1055">
            <v>868.01666666578967</v>
          </cell>
        </row>
        <row r="1056">
          <cell r="A1056" t="str">
            <v>T521D336M035ATE065</v>
          </cell>
          <cell r="B1056">
            <v>811.95333333229644</v>
          </cell>
        </row>
        <row r="1057">
          <cell r="A1057" t="str">
            <v>T521D336M035ATE065</v>
          </cell>
          <cell r="B1057">
            <v>847.47291666863021</v>
          </cell>
        </row>
        <row r="1058">
          <cell r="A1058" t="str">
            <v>T521D336M035ATE065</v>
          </cell>
          <cell r="B1058">
            <v>840.0666666647885</v>
          </cell>
        </row>
        <row r="1059">
          <cell r="A1059" t="str">
            <v>T521D476M016ATE070</v>
          </cell>
          <cell r="B1059">
            <v>516.66166666620416</v>
          </cell>
        </row>
        <row r="1060">
          <cell r="A1060" t="str">
            <v>T521D476M016ATE070</v>
          </cell>
          <cell r="B1060">
            <v>622.85000000032596</v>
          </cell>
        </row>
        <row r="1061">
          <cell r="A1061" t="str">
            <v>T521D476M016ATE070</v>
          </cell>
          <cell r="B1061">
            <v>514.92799999911801</v>
          </cell>
        </row>
        <row r="1062">
          <cell r="A1062" t="str">
            <v>T521D476M020ATE055</v>
          </cell>
          <cell r="B1062">
            <v>495.100999999512</v>
          </cell>
        </row>
        <row r="1063">
          <cell r="A1063" t="str">
            <v>T521D476M020ATE055</v>
          </cell>
          <cell r="B1063">
            <v>639.88356481640949</v>
          </cell>
        </row>
        <row r="1064">
          <cell r="A1064" t="str">
            <v>T521D476M020ATE055</v>
          </cell>
          <cell r="B1064">
            <v>523.20266666533428</v>
          </cell>
        </row>
        <row r="1065">
          <cell r="A1065" t="str">
            <v>T521D565M050ATE090</v>
          </cell>
          <cell r="B1065">
            <v>1104.1472222196171</v>
          </cell>
        </row>
        <row r="1066">
          <cell r="A1066" t="str">
            <v>T521D685M050ATE090</v>
          </cell>
          <cell r="B1066">
            <v>1166.5666666664767</v>
          </cell>
        </row>
        <row r="1067">
          <cell r="A1067" t="str">
            <v>T521D686M025ATE070</v>
          </cell>
          <cell r="B1067">
            <v>643.82831789970317</v>
          </cell>
        </row>
        <row r="1068">
          <cell r="A1068" t="str">
            <v>T521D686M025ATE070</v>
          </cell>
          <cell r="B1068">
            <v>756.14166665996891</v>
          </cell>
        </row>
        <row r="1069">
          <cell r="A1069" t="str">
            <v>T521D686M025ATE070</v>
          </cell>
          <cell r="B1069">
            <v>764.68333333265036</v>
          </cell>
        </row>
        <row r="1070">
          <cell r="A1070" t="str">
            <v>T521D686M025ATE070</v>
          </cell>
          <cell r="B1070">
            <v>758.21666667354293</v>
          </cell>
        </row>
        <row r="1071">
          <cell r="A1071" t="str">
            <v>T521D686M025ATE070</v>
          </cell>
          <cell r="B1071">
            <v>727.92222221614793</v>
          </cell>
        </row>
        <row r="1072">
          <cell r="A1072" t="str">
            <v>T521D686M025ATE070</v>
          </cell>
          <cell r="B1072">
            <v>762.35000000393484</v>
          </cell>
        </row>
        <row r="1073">
          <cell r="A1073" t="str">
            <v>T521D686M025ATE070</v>
          </cell>
          <cell r="B1073">
            <v>796.24733333378094</v>
          </cell>
        </row>
        <row r="1074">
          <cell r="A1074" t="str">
            <v>T521D686M025ATE070</v>
          </cell>
          <cell r="B1074">
            <v>689.57222221652046</v>
          </cell>
        </row>
        <row r="1075">
          <cell r="A1075" t="str">
            <v>T521D686M025ATE070</v>
          </cell>
          <cell r="B1075">
            <v>869.85000000335276</v>
          </cell>
        </row>
        <row r="1076">
          <cell r="A1076" t="str">
            <v>T521Q336M016ATE040</v>
          </cell>
          <cell r="B1076">
            <v>898.20833333412884</v>
          </cell>
        </row>
        <row r="1077">
          <cell r="A1077" t="str">
            <v>T521Q336M016ATE040</v>
          </cell>
          <cell r="B1077">
            <v>878.0749999982072</v>
          </cell>
        </row>
        <row r="1078">
          <cell r="A1078" t="str">
            <v>T521Q336M016ATE040</v>
          </cell>
          <cell r="B1078">
            <v>491.47361110750353</v>
          </cell>
        </row>
        <row r="1079">
          <cell r="A1079" t="str">
            <v>T521Q336M016ATE040</v>
          </cell>
          <cell r="B1079">
            <v>637.82000000034463</v>
          </cell>
        </row>
        <row r="1080">
          <cell r="A1080" t="str">
            <v>T521Q336M016ATE040</v>
          </cell>
          <cell r="B1080">
            <v>660.38733333265407</v>
          </cell>
        </row>
        <row r="1081">
          <cell r="A1081" t="str">
            <v>T521Q336M016ATE040</v>
          </cell>
          <cell r="B1081">
            <v>494.94270152549313</v>
          </cell>
        </row>
        <row r="1082">
          <cell r="A1082" t="str">
            <v>T521T106M025ATE060</v>
          </cell>
          <cell r="B1082">
            <v>722.7203333338955</v>
          </cell>
        </row>
        <row r="1083">
          <cell r="A1083" t="str">
            <v>T521T106M025ATE060</v>
          </cell>
          <cell r="B1083">
            <v>721.69999999925494</v>
          </cell>
        </row>
        <row r="1084">
          <cell r="A1084" t="str">
            <v>T521T106M025ATE060</v>
          </cell>
          <cell r="B1084">
            <v>479.15000000386499</v>
          </cell>
        </row>
        <row r="1085">
          <cell r="A1085" t="str">
            <v>T521T106M025ATE060</v>
          </cell>
          <cell r="B1085">
            <v>577.76666666788515</v>
          </cell>
        </row>
        <row r="1086">
          <cell r="A1086" t="str">
            <v>T521T106M025ATE100</v>
          </cell>
          <cell r="B1086">
            <v>950.63333333318587</v>
          </cell>
        </row>
        <row r="1087">
          <cell r="A1087" t="str">
            <v>T521T336M016ATE045</v>
          </cell>
          <cell r="B1087">
            <v>1005.7393333325163</v>
          </cell>
        </row>
        <row r="1088">
          <cell r="A1088" t="str">
            <v>T521T336M016ATE045</v>
          </cell>
          <cell r="B1088">
            <v>729.6837301578073</v>
          </cell>
        </row>
        <row r="1089">
          <cell r="A1089" t="str">
            <v>T521T336M016ATE050</v>
          </cell>
          <cell r="B1089">
            <v>971.23866666702088</v>
          </cell>
        </row>
        <row r="1090">
          <cell r="A1090" t="str">
            <v>T521T336M016ATE050</v>
          </cell>
          <cell r="B1090">
            <v>595.75833333889022</v>
          </cell>
        </row>
        <row r="1091">
          <cell r="A1091" t="str">
            <v>T521T336M016ATE050</v>
          </cell>
          <cell r="B1091">
            <v>747.53749999887077</v>
          </cell>
        </row>
        <row r="1092">
          <cell r="A1092" t="str">
            <v>T521T336M016ATE050</v>
          </cell>
          <cell r="B1092">
            <v>770.49444444710389</v>
          </cell>
        </row>
        <row r="1093">
          <cell r="A1093" t="str">
            <v>T521T336M016ATE050</v>
          </cell>
          <cell r="B1093">
            <v>765.71666666655801</v>
          </cell>
        </row>
        <row r="1094">
          <cell r="A1094" t="str">
            <v>T521T336M016ATE050</v>
          </cell>
          <cell r="B1094">
            <v>792.44074074170464</v>
          </cell>
        </row>
        <row r="1095">
          <cell r="A1095" t="str">
            <v>T521T336M016ATE050</v>
          </cell>
          <cell r="B1095">
            <v>915.68333333241753</v>
          </cell>
        </row>
        <row r="1096">
          <cell r="A1096" t="str">
            <v>T521T336M016ATE050</v>
          </cell>
          <cell r="B1096">
            <v>1049.725000000326</v>
          </cell>
        </row>
        <row r="1097">
          <cell r="A1097" t="str">
            <v>T521T336M016ATE050</v>
          </cell>
          <cell r="B1097">
            <v>749.29677419184191</v>
          </cell>
        </row>
        <row r="1098">
          <cell r="A1098" t="str">
            <v>T521T336M016ATE050</v>
          </cell>
          <cell r="B1098">
            <v>711.27407407504506</v>
          </cell>
        </row>
        <row r="1099">
          <cell r="A1099" t="str">
            <v>T521T336M016ATE050</v>
          </cell>
          <cell r="B1099">
            <v>630.94999999882509</v>
          </cell>
        </row>
        <row r="1100">
          <cell r="A1100" t="str">
            <v>T521T336M016ATE050</v>
          </cell>
          <cell r="B1100">
            <v>728.58461538455094</v>
          </cell>
        </row>
        <row r="1101">
          <cell r="A1101" t="str">
            <v>T521T336M016ATE050</v>
          </cell>
          <cell r="B1101">
            <v>777.67083333543269</v>
          </cell>
        </row>
        <row r="1102">
          <cell r="A1102" t="str">
            <v>T521T336M016ATE050</v>
          </cell>
          <cell r="B1102">
            <v>722.10666666773614</v>
          </cell>
        </row>
        <row r="1103">
          <cell r="A1103" t="str">
            <v>T521T336M016ATE050</v>
          </cell>
          <cell r="B1103">
            <v>707.69210526318363</v>
          </cell>
        </row>
        <row r="1104">
          <cell r="A1104" t="str">
            <v>T521T336M016ATE050</v>
          </cell>
          <cell r="B1104">
            <v>738.11666665831581</v>
          </cell>
        </row>
        <row r="1105">
          <cell r="A1105" t="str">
            <v>T521T336M016ATE050</v>
          </cell>
          <cell r="B1105">
            <v>793.23125000126311</v>
          </cell>
        </row>
        <row r="1106">
          <cell r="A1106" t="str">
            <v>T521T336M016ATE050</v>
          </cell>
          <cell r="B1106">
            <v>736.69583333074115</v>
          </cell>
        </row>
        <row r="1107">
          <cell r="A1107" t="str">
            <v>T521T336M016ATE050</v>
          </cell>
          <cell r="B1107">
            <v>740.405555551406</v>
          </cell>
        </row>
        <row r="1108">
          <cell r="A1108" t="str">
            <v>T521T336M016ATE050</v>
          </cell>
          <cell r="B1108">
            <v>732.12766666563698</v>
          </cell>
        </row>
        <row r="1109">
          <cell r="A1109" t="str">
            <v>T521T336M016ATE050</v>
          </cell>
          <cell r="B1109">
            <v>966.36666667414841</v>
          </cell>
        </row>
        <row r="1110">
          <cell r="A1110" t="str">
            <v>T521T336M016ATE050</v>
          </cell>
          <cell r="B1110">
            <v>610.48333332873881</v>
          </cell>
        </row>
        <row r="1111">
          <cell r="A1111" t="str">
            <v>T521T336M016ATE050</v>
          </cell>
          <cell r="B1111">
            <v>979.68333333148621</v>
          </cell>
        </row>
        <row r="1112">
          <cell r="A1112" t="str">
            <v>T521T336M016ATE050</v>
          </cell>
          <cell r="B1112">
            <v>724.62266666516655</v>
          </cell>
        </row>
        <row r="1113">
          <cell r="A1113" t="str">
            <v>T521T476M016ATE090</v>
          </cell>
          <cell r="B1113">
            <v>959.30555555562023</v>
          </cell>
        </row>
        <row r="1114">
          <cell r="A1114" t="str">
            <v>T521T476M016ATE090</v>
          </cell>
          <cell r="B1114">
            <v>912.92166666579442</v>
          </cell>
        </row>
        <row r="1115">
          <cell r="A1115" t="str">
            <v>T521T685M035APE090</v>
          </cell>
          <cell r="B1115">
            <v>725.41579365315351</v>
          </cell>
        </row>
        <row r="1116">
          <cell r="A1116" t="str">
            <v>T521T685M035APE090</v>
          </cell>
          <cell r="B1116">
            <v>746.59199999871203</v>
          </cell>
        </row>
        <row r="1117">
          <cell r="A1117" t="str">
            <v>T521V106M035ATE120</v>
          </cell>
          <cell r="B1117">
            <v>984.91254960388426</v>
          </cell>
        </row>
        <row r="1118">
          <cell r="A1118" t="str">
            <v>T521V106M050ATE090</v>
          </cell>
          <cell r="B1118">
            <v>955.29907407413702</v>
          </cell>
        </row>
        <row r="1119">
          <cell r="A1119" t="str">
            <v>T521V106M050ATE090</v>
          </cell>
          <cell r="B1119">
            <v>1095.444652779348</v>
          </cell>
        </row>
        <row r="1120">
          <cell r="A1120" t="str">
            <v>T521V107M016ATE050</v>
          </cell>
          <cell r="B1120">
            <v>616.75833332876209</v>
          </cell>
        </row>
        <row r="1121">
          <cell r="A1121" t="str">
            <v>T521V107M016ATE050</v>
          </cell>
          <cell r="B1121">
            <v>511.06004902127847</v>
          </cell>
        </row>
        <row r="1122">
          <cell r="A1122" t="str">
            <v>T521V107M016ATE050</v>
          </cell>
          <cell r="B1122">
            <v>689.47166666644614</v>
          </cell>
        </row>
        <row r="1123">
          <cell r="A1123" t="str">
            <v>T521V107M016ATE050</v>
          </cell>
          <cell r="B1123">
            <v>586.70833333453629</v>
          </cell>
        </row>
        <row r="1124">
          <cell r="A1124" t="str">
            <v>T521V107M016ATE050</v>
          </cell>
          <cell r="B1124">
            <v>952.35652979021972</v>
          </cell>
        </row>
        <row r="1125">
          <cell r="A1125" t="str">
            <v>T521V107M016ATE050</v>
          </cell>
          <cell r="B1125">
            <v>521.72533333261958</v>
          </cell>
        </row>
        <row r="1126">
          <cell r="A1126" t="str">
            <v>T521V107M020ATE055</v>
          </cell>
          <cell r="B1126">
            <v>694.75700000042559</v>
          </cell>
        </row>
        <row r="1127">
          <cell r="A1127" t="str">
            <v>T521V107M020ATE055</v>
          </cell>
          <cell r="B1127">
            <v>1081.5664377258988</v>
          </cell>
        </row>
        <row r="1128">
          <cell r="A1128" t="str">
            <v>T521V107M020ATE055</v>
          </cell>
          <cell r="B1128">
            <v>722.94722825271174</v>
          </cell>
        </row>
        <row r="1129">
          <cell r="A1129" t="str">
            <v>T521V107M020ATE055</v>
          </cell>
          <cell r="B1129">
            <v>575.04166665952653</v>
          </cell>
        </row>
        <row r="1130">
          <cell r="A1130" t="str">
            <v>T521V107M020ATE055</v>
          </cell>
          <cell r="B1130">
            <v>709.91111111361533</v>
          </cell>
        </row>
        <row r="1131">
          <cell r="A1131" t="str">
            <v>T521V107M020ATE055</v>
          </cell>
          <cell r="B1131">
            <v>622.54999998724077</v>
          </cell>
        </row>
        <row r="1132">
          <cell r="A1132" t="str">
            <v>T521V107M020ATE055</v>
          </cell>
          <cell r="B1132">
            <v>609.46111111203209</v>
          </cell>
        </row>
        <row r="1133">
          <cell r="A1133" t="str">
            <v>T521V107M020ATE055</v>
          </cell>
          <cell r="B1133">
            <v>657.83333333325572</v>
          </cell>
        </row>
        <row r="1134">
          <cell r="A1134" t="str">
            <v>T521V107M020ATE055</v>
          </cell>
          <cell r="B1134">
            <v>656.00000000093132</v>
          </cell>
        </row>
        <row r="1135">
          <cell r="A1135" t="str">
            <v>T521V156M025ATE090</v>
          </cell>
          <cell r="B1135">
            <v>952.96607626748892</v>
          </cell>
        </row>
        <row r="1136">
          <cell r="A1136" t="str">
            <v>T521V156M025ATE090</v>
          </cell>
          <cell r="B1136">
            <v>801.216666665714</v>
          </cell>
        </row>
        <row r="1137">
          <cell r="A1137" t="str">
            <v>T521V156M035ATE100</v>
          </cell>
          <cell r="B1137">
            <v>992.3469907414983</v>
          </cell>
        </row>
        <row r="1138">
          <cell r="A1138" t="str">
            <v>T521V156M035ATE125</v>
          </cell>
          <cell r="B1138">
            <v>992.1108333338052</v>
          </cell>
        </row>
        <row r="1139">
          <cell r="A1139" t="str">
            <v>T521V226M025ATE040</v>
          </cell>
          <cell r="B1139">
            <v>817.15409091011281</v>
          </cell>
        </row>
        <row r="1140">
          <cell r="A1140" t="str">
            <v>T521V226M025ATE045</v>
          </cell>
          <cell r="B1140">
            <v>845.02083333049086</v>
          </cell>
        </row>
        <row r="1141">
          <cell r="A1141" t="str">
            <v>T521V226M025ATE060</v>
          </cell>
          <cell r="B1141">
            <v>821.68933333524035</v>
          </cell>
        </row>
        <row r="1142">
          <cell r="A1142" t="str">
            <v>T521V226M025ATE060</v>
          </cell>
          <cell r="B1142">
            <v>982.50277778017335</v>
          </cell>
        </row>
        <row r="1143">
          <cell r="A1143" t="str">
            <v>T521V226M025ATE060</v>
          </cell>
          <cell r="B1143">
            <v>600.72777777939336</v>
          </cell>
        </row>
        <row r="1144">
          <cell r="A1144" t="str">
            <v>T521V226M025ATE060</v>
          </cell>
          <cell r="B1144">
            <v>987.1722222212702</v>
          </cell>
        </row>
        <row r="1145">
          <cell r="A1145" t="str">
            <v>T521V226M025ATE060</v>
          </cell>
          <cell r="B1145">
            <v>634.92777777719311</v>
          </cell>
        </row>
        <row r="1146">
          <cell r="A1146" t="str">
            <v>T521V226M025ATE060</v>
          </cell>
          <cell r="B1146">
            <v>590.93130081318452</v>
          </cell>
        </row>
        <row r="1147">
          <cell r="A1147" t="str">
            <v>T521V226M025ATE060</v>
          </cell>
          <cell r="B1147">
            <v>571.86666666646488</v>
          </cell>
        </row>
        <row r="1148">
          <cell r="A1148" t="str">
            <v>T521V226M025ATE090</v>
          </cell>
          <cell r="B1148">
            <v>855.18433333262806</v>
          </cell>
        </row>
        <row r="1149">
          <cell r="A1149" t="str">
            <v>T521V226M025ATE090</v>
          </cell>
          <cell r="B1149">
            <v>541.24999999883585</v>
          </cell>
        </row>
        <row r="1150">
          <cell r="A1150" t="str">
            <v>T521V226M025ATE090</v>
          </cell>
          <cell r="B1150">
            <v>613.2287878778086</v>
          </cell>
        </row>
        <row r="1151">
          <cell r="A1151" t="str">
            <v>T521V226M025ATE090</v>
          </cell>
          <cell r="B1151">
            <v>572.73333333665505</v>
          </cell>
        </row>
        <row r="1152">
          <cell r="A1152" t="str">
            <v>T521V226M025ATE090</v>
          </cell>
          <cell r="B1152">
            <v>626.31466666809297</v>
          </cell>
        </row>
        <row r="1153">
          <cell r="A1153" t="str">
            <v>T521V226M025ATE090</v>
          </cell>
          <cell r="B1153">
            <v>604.76799999880598</v>
          </cell>
        </row>
        <row r="1154">
          <cell r="A1154" t="str">
            <v>T521V336M025ATE025</v>
          </cell>
          <cell r="B1154">
            <v>564.52749999775551</v>
          </cell>
        </row>
        <row r="1155">
          <cell r="A1155" t="str">
            <v>T521V336M025ATE040</v>
          </cell>
          <cell r="B1155">
            <v>670.17000000039116</v>
          </cell>
        </row>
        <row r="1156">
          <cell r="A1156" t="str">
            <v>T521V336M025ATE040</v>
          </cell>
          <cell r="B1156">
            <v>535.81428571770505</v>
          </cell>
        </row>
        <row r="1157">
          <cell r="A1157" t="str">
            <v>T521V336M025ATE040</v>
          </cell>
          <cell r="B1157">
            <v>597.83333333412884</v>
          </cell>
        </row>
        <row r="1158">
          <cell r="A1158" t="str">
            <v>T521V336M025ATE060</v>
          </cell>
          <cell r="B1158">
            <v>636.45500000019092</v>
          </cell>
        </row>
        <row r="1159">
          <cell r="A1159" t="str">
            <v>T521V336M025ATE060</v>
          </cell>
          <cell r="B1159">
            <v>688.6343333326746</v>
          </cell>
        </row>
        <row r="1160">
          <cell r="A1160" t="str">
            <v>T521V336M025ATE060</v>
          </cell>
          <cell r="B1160">
            <v>648.90000000712462</v>
          </cell>
        </row>
        <row r="1161">
          <cell r="A1161" t="str">
            <v>T521V336M025ATE060</v>
          </cell>
          <cell r="B1161">
            <v>591.58402777661104</v>
          </cell>
        </row>
        <row r="1162">
          <cell r="A1162" t="str">
            <v>T521V336M025ATE060</v>
          </cell>
          <cell r="B1162">
            <v>716.08375000156229</v>
          </cell>
        </row>
        <row r="1163">
          <cell r="A1163" t="str">
            <v>T521V336M025ATE060</v>
          </cell>
          <cell r="B1163">
            <v>967.49583333235933</v>
          </cell>
        </row>
        <row r="1164">
          <cell r="A1164" t="str">
            <v>T521V336M025ATE060</v>
          </cell>
          <cell r="B1164">
            <v>566.35000000416767</v>
          </cell>
        </row>
        <row r="1165">
          <cell r="A1165" t="str">
            <v>T521V336M025ATE060</v>
          </cell>
          <cell r="B1165">
            <v>799.27500000223517</v>
          </cell>
        </row>
        <row r="1166">
          <cell r="A1166" t="str">
            <v>T521V336M025ATE060</v>
          </cell>
          <cell r="B1166">
            <v>587.0416666661622</v>
          </cell>
        </row>
        <row r="1167">
          <cell r="A1167" t="str">
            <v>T521V476M016ATE070</v>
          </cell>
          <cell r="B1167">
            <v>517.40700000005313</v>
          </cell>
        </row>
        <row r="1168">
          <cell r="A1168" t="str">
            <v>T521V476M016ATE070</v>
          </cell>
          <cell r="B1168">
            <v>664.64619047583892</v>
          </cell>
        </row>
        <row r="1169">
          <cell r="A1169" t="str">
            <v>T521V476M016ATE070</v>
          </cell>
          <cell r="B1169">
            <v>524.69285714340265</v>
          </cell>
        </row>
        <row r="1170">
          <cell r="A1170" t="str">
            <v>T521V476M016ATE070</v>
          </cell>
          <cell r="B1170">
            <v>497.2463333337335</v>
          </cell>
        </row>
        <row r="1171">
          <cell r="A1171" t="str">
            <v>T521V476M020ATE055</v>
          </cell>
          <cell r="B1171">
            <v>506.15133333394772</v>
          </cell>
        </row>
        <row r="1172">
          <cell r="A1172" t="str">
            <v>T521V476M020ATE055</v>
          </cell>
          <cell r="B1172">
            <v>510.78333334007766</v>
          </cell>
        </row>
        <row r="1173">
          <cell r="A1173" t="str">
            <v>T521V476M020ATE055</v>
          </cell>
          <cell r="B1173">
            <v>606.43536079149089</v>
          </cell>
        </row>
        <row r="1174">
          <cell r="A1174" t="str">
            <v>T521V476M020ATE055</v>
          </cell>
          <cell r="B1174">
            <v>520.61333333398215</v>
          </cell>
        </row>
        <row r="1175">
          <cell r="A1175" t="str">
            <v>T521V476M020ATE055</v>
          </cell>
          <cell r="B1175">
            <v>549.84999999962747</v>
          </cell>
        </row>
        <row r="1176">
          <cell r="A1176" t="str">
            <v>T521V476M020ATE055</v>
          </cell>
          <cell r="B1176">
            <v>513.36666667484678</v>
          </cell>
        </row>
        <row r="1177">
          <cell r="A1177" t="str">
            <v>T521V476M020ATE055</v>
          </cell>
          <cell r="B1177">
            <v>473.04999999236315</v>
          </cell>
        </row>
        <row r="1178">
          <cell r="A1178" t="str">
            <v>T521V476M020ATE055</v>
          </cell>
          <cell r="B1178">
            <v>555.98766666396978</v>
          </cell>
        </row>
        <row r="1179">
          <cell r="A1179" t="str">
            <v>T521V476M020ATE090</v>
          </cell>
          <cell r="B1179">
            <v>534.91666666755918</v>
          </cell>
        </row>
        <row r="1180">
          <cell r="A1180" t="str">
            <v>T521V476M020ATE090</v>
          </cell>
          <cell r="B1180">
            <v>1167.0470833348663</v>
          </cell>
        </row>
        <row r="1181">
          <cell r="A1181" t="str">
            <v>T521V476M020ATE090</v>
          </cell>
          <cell r="B1181">
            <v>510.57575268818869</v>
          </cell>
        </row>
        <row r="1182">
          <cell r="A1182" t="str">
            <v>T521V686M016ATE050</v>
          </cell>
          <cell r="B1182">
            <v>499.48934173665964</v>
          </cell>
        </row>
        <row r="1183">
          <cell r="A1183" t="str">
            <v>T521V686M016ATE050</v>
          </cell>
          <cell r="B1183">
            <v>568.86023284605903</v>
          </cell>
        </row>
        <row r="1184">
          <cell r="A1184" t="str">
            <v>T521V686M016ATE050</v>
          </cell>
          <cell r="B1184">
            <v>524.48749999894062</v>
          </cell>
        </row>
        <row r="1185">
          <cell r="A1185" t="str">
            <v>T521V686M016ATE050</v>
          </cell>
          <cell r="B1185">
            <v>544.31984615204681</v>
          </cell>
        </row>
        <row r="1186">
          <cell r="A1186" t="str">
            <v>T521V686M016ATE050</v>
          </cell>
          <cell r="B1186">
            <v>1255.7840000014287</v>
          </cell>
        </row>
        <row r="1187">
          <cell r="A1187" t="str">
            <v>T521V686M016ATE050</v>
          </cell>
          <cell r="B1187">
            <v>763.65200000193431</v>
          </cell>
        </row>
        <row r="1188">
          <cell r="A1188" t="str">
            <v>T521V686M016ATE050</v>
          </cell>
          <cell r="B1188">
            <v>904.8579710139893</v>
          </cell>
        </row>
        <row r="1189">
          <cell r="A1189" t="str">
            <v>T521V686M016ATE050</v>
          </cell>
          <cell r="B1189">
            <v>502.43266666678244</v>
          </cell>
        </row>
        <row r="1190">
          <cell r="A1190" t="str">
            <v>T521V686M016ATE050</v>
          </cell>
          <cell r="B1190">
            <v>503.44033333242407</v>
          </cell>
        </row>
        <row r="1191">
          <cell r="A1191" t="str">
            <v>T521V686M016ATE050</v>
          </cell>
          <cell r="B1191">
            <v>517.63533333269879</v>
          </cell>
        </row>
        <row r="1192">
          <cell r="A1192" t="str">
            <v>T521V686M016ATE050</v>
          </cell>
          <cell r="B1192">
            <v>458.93333332613111</v>
          </cell>
        </row>
        <row r="1193">
          <cell r="A1193" t="str">
            <v>T521V686M016ATE050</v>
          </cell>
          <cell r="B1193">
            <v>500.90888888784684</v>
          </cell>
        </row>
        <row r="1194">
          <cell r="A1194" t="str">
            <v>T521W226M025ATE070</v>
          </cell>
          <cell r="B1194">
            <v>695.6499999971129</v>
          </cell>
        </row>
        <row r="1195">
          <cell r="A1195" t="str">
            <v>T521W476M016ATE045</v>
          </cell>
          <cell r="B1195">
            <v>738.59479166465462</v>
          </cell>
        </row>
        <row r="1196">
          <cell r="A1196" t="str">
            <v>T521W476M020ATE045</v>
          </cell>
          <cell r="B1196">
            <v>564.9833333218703</v>
          </cell>
        </row>
        <row r="1197">
          <cell r="A1197" t="str">
            <v>T521W476M020ATE045</v>
          </cell>
          <cell r="B1197">
            <v>511.34444444440305</v>
          </cell>
        </row>
        <row r="1198">
          <cell r="A1198" t="str">
            <v>T521W476M020ATE045</v>
          </cell>
          <cell r="B1198">
            <v>673.61600000085309</v>
          </cell>
        </row>
        <row r="1199">
          <cell r="A1199" t="str">
            <v>T521X107M025ATE030</v>
          </cell>
          <cell r="B1199">
            <v>632.02386178923462</v>
          </cell>
        </row>
        <row r="1200">
          <cell r="A1200" t="str">
            <v>T521X107M025ATE060</v>
          </cell>
          <cell r="B1200">
            <v>699.82466666589028</v>
          </cell>
        </row>
        <row r="1201">
          <cell r="A1201" t="str">
            <v>T521X186M050ATE035</v>
          </cell>
          <cell r="B1201">
            <v>826.97500000242144</v>
          </cell>
        </row>
        <row r="1202">
          <cell r="A1202" t="str">
            <v>T521X186M050ATE070</v>
          </cell>
          <cell r="B1202">
            <v>890.67543573047533</v>
          </cell>
        </row>
        <row r="1203">
          <cell r="A1203" t="str">
            <v>T521X226M050ATE075</v>
          </cell>
          <cell r="B1203">
            <v>924.96533333274999</v>
          </cell>
        </row>
        <row r="1204">
          <cell r="A1204" t="str">
            <v>T521X227M016ATE035</v>
          </cell>
          <cell r="B1204">
            <v>691.63433333511944</v>
          </cell>
        </row>
        <row r="1205">
          <cell r="A1205" t="str">
            <v>T521X227M016ATE035</v>
          </cell>
          <cell r="B1205">
            <v>560.6499999971129</v>
          </cell>
        </row>
        <row r="1206">
          <cell r="A1206" t="str">
            <v>T521X227M016ATE035</v>
          </cell>
          <cell r="B1206">
            <v>474.92500000633299</v>
          </cell>
        </row>
        <row r="1207">
          <cell r="A1207" t="str">
            <v>T521X227M016ATE035</v>
          </cell>
          <cell r="B1207">
            <v>1073.8333333324406</v>
          </cell>
        </row>
        <row r="1208">
          <cell r="A1208" t="str">
            <v>T521X227M016ATE035</v>
          </cell>
          <cell r="B1208">
            <v>574.58666666946374</v>
          </cell>
        </row>
        <row r="1209">
          <cell r="A1209" t="str">
            <v>T521X227M016ATE050</v>
          </cell>
          <cell r="B1209">
            <v>715.12333333413119</v>
          </cell>
        </row>
        <row r="1210">
          <cell r="A1210" t="str">
            <v>T521X227M016ATE050</v>
          </cell>
          <cell r="B1210">
            <v>537.31666666804813</v>
          </cell>
        </row>
        <row r="1211">
          <cell r="A1211" t="str">
            <v>T521X227M016ATE050</v>
          </cell>
          <cell r="B1211">
            <v>491.18555555399507</v>
          </cell>
        </row>
        <row r="1212">
          <cell r="A1212" t="str">
            <v>T521X336M050ATE050</v>
          </cell>
          <cell r="B1212">
            <v>944.211249999149</v>
          </cell>
        </row>
        <row r="1213">
          <cell r="A1213" t="str">
            <v>T521X336M050ATE075</v>
          </cell>
          <cell r="B1213">
            <v>940.86500000150409</v>
          </cell>
        </row>
        <row r="1214">
          <cell r="A1214" t="str">
            <v>T521X337M016AHE025</v>
          </cell>
          <cell r="B1214">
            <v>678.13333333237097</v>
          </cell>
        </row>
        <row r="1215">
          <cell r="A1215" t="str">
            <v>T521X337M016ATE025</v>
          </cell>
          <cell r="B1215">
            <v>704.82500000093137</v>
          </cell>
        </row>
        <row r="1216">
          <cell r="A1216" t="str">
            <v>T521X337M016ATE025</v>
          </cell>
          <cell r="B1216">
            <v>622.03333332552575</v>
          </cell>
        </row>
        <row r="1217">
          <cell r="A1217" t="str">
            <v>T521X337M016ATE025</v>
          </cell>
          <cell r="B1217">
            <v>549.75000000034925</v>
          </cell>
        </row>
        <row r="1218">
          <cell r="A1218" t="str">
            <v>T521X337M016ATE025</v>
          </cell>
          <cell r="B1218">
            <v>624.93333333812188</v>
          </cell>
        </row>
        <row r="1219">
          <cell r="A1219" t="str">
            <v>T521X337M016ATE025</v>
          </cell>
          <cell r="B1219">
            <v>658.36666666553356</v>
          </cell>
        </row>
        <row r="1220">
          <cell r="A1220" t="str">
            <v>T521X337M016ATE025</v>
          </cell>
          <cell r="B1220">
            <v>560.48333332291804</v>
          </cell>
        </row>
        <row r="1221">
          <cell r="A1221" t="str">
            <v>T521X337M016ATE025</v>
          </cell>
          <cell r="B1221">
            <v>585.77804487107369</v>
          </cell>
        </row>
        <row r="1222">
          <cell r="A1222" t="str">
            <v>T521X337M016ATE050</v>
          </cell>
          <cell r="B1222">
            <v>690.9970000019996</v>
          </cell>
        </row>
        <row r="1223">
          <cell r="A1223" t="str">
            <v>T521X337M016ATE050</v>
          </cell>
          <cell r="B1223">
            <v>595.72009523734778</v>
          </cell>
        </row>
        <row r="1224">
          <cell r="A1224" t="str">
            <v>T521X476M035AHE030</v>
          </cell>
          <cell r="B1224">
            <v>883.72499999881256</v>
          </cell>
        </row>
        <row r="1225">
          <cell r="A1225" t="str">
            <v>T521X476M035ATE030</v>
          </cell>
          <cell r="B1225">
            <v>905.48366666694642</v>
          </cell>
        </row>
        <row r="1226">
          <cell r="A1226" t="str">
            <v>T521X476M035ATE070</v>
          </cell>
          <cell r="B1226">
            <v>917.23266666645645</v>
          </cell>
        </row>
        <row r="1227">
          <cell r="A1227" t="str">
            <v>T523T157M006APE030</v>
          </cell>
          <cell r="B1227">
            <v>705.59542483663836</v>
          </cell>
        </row>
        <row r="1228">
          <cell r="A1228" t="str">
            <v>T523T476M016APE090</v>
          </cell>
          <cell r="B1228">
            <v>863.99583333288319</v>
          </cell>
        </row>
        <row r="1229">
          <cell r="A1229" t="str">
            <v>T523T476M016APE090</v>
          </cell>
          <cell r="B1229">
            <v>738.09999999823049</v>
          </cell>
        </row>
        <row r="1230">
          <cell r="A1230" t="str">
            <v>T523V107M025APE100</v>
          </cell>
          <cell r="B1230">
            <v>896.94166666420642</v>
          </cell>
        </row>
        <row r="1231">
          <cell r="A1231" t="str">
            <v>T523V107M025APE100</v>
          </cell>
          <cell r="B1231">
            <v>857.95555555843748</v>
          </cell>
        </row>
        <row r="1232">
          <cell r="A1232" t="str">
            <v>T523V157M016APE050</v>
          </cell>
          <cell r="B1232">
            <v>516.00820106038418</v>
          </cell>
        </row>
        <row r="1233">
          <cell r="A1233" t="str">
            <v>T523V157M016APE050</v>
          </cell>
          <cell r="B1233">
            <v>786.09033333384434</v>
          </cell>
        </row>
        <row r="1234">
          <cell r="A1234" t="str">
            <v>T523V157M016APE050</v>
          </cell>
          <cell r="B1234">
            <v>818.38933333349405</v>
          </cell>
        </row>
        <row r="1235">
          <cell r="A1235" t="str">
            <v>T523V157M016APE050</v>
          </cell>
          <cell r="B1235">
            <v>783.23333333129995</v>
          </cell>
        </row>
        <row r="1236">
          <cell r="A1236" t="str">
            <v>T523V157M016APE050</v>
          </cell>
          <cell r="B1236">
            <v>1002.3705128213176</v>
          </cell>
        </row>
        <row r="1237">
          <cell r="A1237" t="str">
            <v>T523V157M016APE050</v>
          </cell>
          <cell r="B1237">
            <v>896.7499999946449</v>
          </cell>
        </row>
        <row r="1238">
          <cell r="A1238" t="str">
            <v>T523V157M016APE050</v>
          </cell>
          <cell r="B1238">
            <v>913.05416666407837</v>
          </cell>
        </row>
        <row r="1239">
          <cell r="A1239" t="str">
            <v>T523V157M016APE050</v>
          </cell>
          <cell r="B1239">
            <v>880.04166665836237</v>
          </cell>
        </row>
        <row r="1240">
          <cell r="A1240" t="str">
            <v>T523V476M035APE100</v>
          </cell>
          <cell r="B1240">
            <v>1413.8811111099785</v>
          </cell>
        </row>
        <row r="1241">
          <cell r="A1241" t="str">
            <v>T523W157M016APE070</v>
          </cell>
          <cell r="B1241">
            <v>775.02222222814453</v>
          </cell>
        </row>
        <row r="1242">
          <cell r="A1242" t="str">
            <v>T523W157M016APE070</v>
          </cell>
          <cell r="B1242">
            <v>1077.9233333361335</v>
          </cell>
        </row>
        <row r="1243">
          <cell r="A1243" t="str">
            <v>T523W157M016APE070</v>
          </cell>
          <cell r="B1243">
            <v>855.46111111288019</v>
          </cell>
        </row>
        <row r="1244">
          <cell r="A1244" t="str">
            <v>T523W157M016APE070</v>
          </cell>
          <cell r="B1244">
            <v>789.5666666678153</v>
          </cell>
        </row>
        <row r="1245">
          <cell r="A1245" t="str">
            <v>T523W157M016APE070</v>
          </cell>
          <cell r="B1245">
            <v>741.19999999995343</v>
          </cell>
        </row>
        <row r="1246">
          <cell r="A1246" t="str">
            <v>T523W476M035APE100</v>
          </cell>
          <cell r="B1246">
            <v>582.19999999506399</v>
          </cell>
        </row>
        <row r="1247">
          <cell r="A1247" t="str">
            <v>T523W476M035APE100</v>
          </cell>
          <cell r="B1247">
            <v>1266.2613333330955</v>
          </cell>
        </row>
        <row r="1248">
          <cell r="A1248" t="str">
            <v>T523W476M035APE100</v>
          </cell>
          <cell r="B1248">
            <v>939.67777777696028</v>
          </cell>
        </row>
        <row r="1249">
          <cell r="A1249" t="str">
            <v>T523W476M035APE100</v>
          </cell>
          <cell r="B1249">
            <v>1251.7999999900348</v>
          </cell>
        </row>
        <row r="1250">
          <cell r="A1250" t="str">
            <v>T523W476M035APE100</v>
          </cell>
          <cell r="B1250">
            <v>1235.7166666688863</v>
          </cell>
        </row>
        <row r="1251">
          <cell r="A1251" t="str">
            <v>T523W476M035APE100</v>
          </cell>
          <cell r="B1251">
            <v>1290.7222222229757</v>
          </cell>
        </row>
        <row r="1252">
          <cell r="A1252" t="str">
            <v>T523W476M035APE100</v>
          </cell>
          <cell r="B1252">
            <v>1374.608333328506</v>
          </cell>
        </row>
        <row r="1253">
          <cell r="A1253" t="str">
            <v>T523W476M035APE100</v>
          </cell>
          <cell r="B1253">
            <v>1283.8222222274635</v>
          </cell>
        </row>
        <row r="1254">
          <cell r="A1254" t="str">
            <v>T525B107M004ATE080</v>
          </cell>
          <cell r="B1254">
            <v>474.60555555182509</v>
          </cell>
        </row>
        <row r="1255">
          <cell r="A1255" t="str">
            <v>T525B226M010AHE080</v>
          </cell>
          <cell r="B1255">
            <v>490.46666666516103</v>
          </cell>
        </row>
        <row r="1256">
          <cell r="A1256" t="str">
            <v>T525B226M010AHE080</v>
          </cell>
          <cell r="B1256">
            <v>398.15000000176951</v>
          </cell>
        </row>
        <row r="1257">
          <cell r="A1257" t="str">
            <v>T525B226M010ATE080</v>
          </cell>
          <cell r="B1257">
            <v>430.40000001783483</v>
          </cell>
        </row>
        <row r="1258">
          <cell r="A1258" t="str">
            <v>T525B226M010ATE080</v>
          </cell>
          <cell r="B1258">
            <v>397.61666666949168</v>
          </cell>
        </row>
        <row r="1259">
          <cell r="A1259" t="str">
            <v>T525B336M006ATE080</v>
          </cell>
          <cell r="B1259">
            <v>439.67666666954756</v>
          </cell>
        </row>
        <row r="1260">
          <cell r="A1260" t="str">
            <v>T525B336M010ATE080</v>
          </cell>
          <cell r="B1260">
            <v>429.04444444575347</v>
          </cell>
        </row>
        <row r="1261">
          <cell r="A1261" t="str">
            <v>T525B686M006ATE080</v>
          </cell>
          <cell r="B1261">
            <v>360.40555555257015</v>
          </cell>
        </row>
        <row r="1262">
          <cell r="A1262" t="str">
            <v>T525B686M006ATE080</v>
          </cell>
          <cell r="B1262">
            <v>381.68333333102055</v>
          </cell>
        </row>
        <row r="1263">
          <cell r="A1263" t="str">
            <v>T525D107M010ATE025</v>
          </cell>
          <cell r="B1263">
            <v>381.26666666124947</v>
          </cell>
        </row>
        <row r="1264">
          <cell r="A1264" t="str">
            <v>T525D107M010ATE055</v>
          </cell>
          <cell r="B1264">
            <v>452.5633333332371</v>
          </cell>
        </row>
        <row r="1265">
          <cell r="A1265" t="str">
            <v>T525D157M010AHE025</v>
          </cell>
          <cell r="B1265">
            <v>491.38333333656192</v>
          </cell>
        </row>
        <row r="1266">
          <cell r="A1266" t="str">
            <v>T525D227M010ATE025</v>
          </cell>
          <cell r="B1266">
            <v>512.16172839398496</v>
          </cell>
        </row>
        <row r="1267">
          <cell r="A1267" t="str">
            <v>T525D227M010ATE025</v>
          </cell>
          <cell r="B1267">
            <v>504.2523333325982</v>
          </cell>
        </row>
        <row r="1268">
          <cell r="A1268" t="str">
            <v>T525D337M006ATE025</v>
          </cell>
          <cell r="B1268">
            <v>430.79999999608845</v>
          </cell>
        </row>
        <row r="1269">
          <cell r="A1269" t="str">
            <v>T525D337M006ATE025</v>
          </cell>
          <cell r="B1269">
            <v>412.85000000298692</v>
          </cell>
        </row>
        <row r="1270">
          <cell r="A1270" t="str">
            <v>T525D337M006ATE025</v>
          </cell>
          <cell r="B1270">
            <v>512.68333332845941</v>
          </cell>
        </row>
        <row r="1271">
          <cell r="A1271" t="str">
            <v>T525D337M2R5ATE025</v>
          </cell>
          <cell r="B1271">
            <v>337.87222222192213</v>
          </cell>
        </row>
        <row r="1272">
          <cell r="A1272" t="str">
            <v>T525D476M016AHE035</v>
          </cell>
          <cell r="B1272">
            <v>456.64999999338761</v>
          </cell>
        </row>
        <row r="1273">
          <cell r="A1273" t="str">
            <v>T525D476M016ATE035</v>
          </cell>
          <cell r="B1273">
            <v>910.73333333828487</v>
          </cell>
        </row>
        <row r="1274">
          <cell r="A1274" t="str">
            <v>T525D476M016ATE035</v>
          </cell>
          <cell r="B1274">
            <v>687.59166666597594</v>
          </cell>
        </row>
        <row r="1275">
          <cell r="A1275" t="str">
            <v>T525D476M016ATE035</v>
          </cell>
          <cell r="B1275">
            <v>601.40000000945292</v>
          </cell>
        </row>
        <row r="1276">
          <cell r="A1276" t="str">
            <v>T525D476M016ATE035</v>
          </cell>
          <cell r="B1276">
            <v>519.18055555026513</v>
          </cell>
        </row>
        <row r="1277">
          <cell r="A1277" t="str">
            <v>T525D477M004ATE025</v>
          </cell>
          <cell r="B1277">
            <v>365.13333332841285</v>
          </cell>
        </row>
        <row r="1278">
          <cell r="A1278" t="str">
            <v>T525D477M004ATE025</v>
          </cell>
          <cell r="B1278">
            <v>425.82499999611173</v>
          </cell>
        </row>
        <row r="1279">
          <cell r="A1279" t="str">
            <v>T525D687M003ATE025</v>
          </cell>
          <cell r="B1279">
            <v>385.47499999345746</v>
          </cell>
        </row>
        <row r="1280">
          <cell r="A1280" t="str">
            <v>T525D687M2R5ATE025</v>
          </cell>
          <cell r="B1280">
            <v>496.76666666055098</v>
          </cell>
        </row>
        <row r="1281">
          <cell r="A1281" t="str">
            <v>T525T107M2R5ATE080</v>
          </cell>
          <cell r="B1281">
            <v>331.7666666675359</v>
          </cell>
        </row>
        <row r="1282">
          <cell r="A1282" t="str">
            <v>T525T336M008ATE080</v>
          </cell>
          <cell r="B1282">
            <v>847.10416666755918</v>
          </cell>
        </row>
        <row r="1283">
          <cell r="A1283" t="str">
            <v>T525T336M010ATE080</v>
          </cell>
          <cell r="B1283">
            <v>888.98333332501352</v>
          </cell>
        </row>
        <row r="1284">
          <cell r="A1284" t="str">
            <v>T525T336M010ATE080</v>
          </cell>
          <cell r="B1284">
            <v>853.86666666367091</v>
          </cell>
        </row>
        <row r="1285">
          <cell r="A1285" t="str">
            <v>T528B277M002APE006</v>
          </cell>
          <cell r="B1285">
            <v>647.12499999033753</v>
          </cell>
        </row>
        <row r="1286">
          <cell r="A1286" t="str">
            <v>T528B277M002APE006</v>
          </cell>
          <cell r="B1286">
            <v>644.45466666624407</v>
          </cell>
        </row>
        <row r="1287">
          <cell r="A1287" t="str">
            <v>T528B277M002APE009</v>
          </cell>
          <cell r="B1287">
            <v>655.70863247899183</v>
          </cell>
        </row>
        <row r="1288">
          <cell r="A1288" t="str">
            <v>T528B277M2R5APE006</v>
          </cell>
          <cell r="B1288">
            <v>672.59743590078028</v>
          </cell>
        </row>
        <row r="1289">
          <cell r="A1289" t="str">
            <v>T528W337M2R5ATE009</v>
          </cell>
          <cell r="B1289">
            <v>348.88333332957694</v>
          </cell>
        </row>
        <row r="1290">
          <cell r="A1290" t="str">
            <v>T528W477M1R8ATE007</v>
          </cell>
          <cell r="B1290">
            <v>539.4000000001397</v>
          </cell>
        </row>
        <row r="1291">
          <cell r="A1291" t="str">
            <v>T528Z157M006ATE007</v>
          </cell>
          <cell r="B1291">
            <v>437.38134920597076</v>
          </cell>
        </row>
        <row r="1292">
          <cell r="A1292" t="str">
            <v>T528Z227M004ATE008</v>
          </cell>
          <cell r="B1292">
            <v>438.6857142871512</v>
          </cell>
        </row>
        <row r="1293">
          <cell r="A1293" t="str">
            <v>T528Z227M004ATE009</v>
          </cell>
          <cell r="B1293">
            <v>397.70859940471291</v>
          </cell>
        </row>
        <row r="1294">
          <cell r="A1294" t="str">
            <v>T528Z227M006ATE009</v>
          </cell>
          <cell r="B1294">
            <v>461.65059523819116</v>
          </cell>
        </row>
        <row r="1295">
          <cell r="A1295" t="str">
            <v>T528Z227M006ATE009</v>
          </cell>
          <cell r="B1295">
            <v>532.99999999813735</v>
          </cell>
        </row>
        <row r="1296">
          <cell r="A1296" t="str">
            <v>T528Z227M006ATE009</v>
          </cell>
          <cell r="B1296">
            <v>486.66396604812087</v>
          </cell>
        </row>
        <row r="1297">
          <cell r="A1297" t="str">
            <v>T528Z337M004ATE009</v>
          </cell>
          <cell r="B1297">
            <v>469.83166667295154</v>
          </cell>
        </row>
        <row r="1298">
          <cell r="A1298" t="str">
            <v>T528Z337M004ATE009</v>
          </cell>
          <cell r="B1298">
            <v>443.3859259262681</v>
          </cell>
        </row>
        <row r="1299">
          <cell r="A1299" t="str">
            <v>T528Z337M004ATE012</v>
          </cell>
          <cell r="B1299">
            <v>432.46666666469537</v>
          </cell>
        </row>
        <row r="1300">
          <cell r="A1300" t="str">
            <v>T528Z337M2R5ATE005</v>
          </cell>
          <cell r="B1300">
            <v>378.84166666539386</v>
          </cell>
        </row>
        <row r="1301">
          <cell r="A1301" t="str">
            <v>T528Z337M2R5ATE009</v>
          </cell>
          <cell r="B1301">
            <v>354.7902777735726</v>
          </cell>
        </row>
        <row r="1302">
          <cell r="A1302" t="str">
            <v>T528Z477M2R5ATE005</v>
          </cell>
          <cell r="B1302">
            <v>386.49833333299028</v>
          </cell>
        </row>
        <row r="1303">
          <cell r="A1303" t="str">
            <v>T528Z477M2R5ATE009</v>
          </cell>
          <cell r="B1303">
            <v>417.76512820177101</v>
          </cell>
        </row>
        <row r="1304">
          <cell r="A1304" t="str">
            <v>T528Z477M2R5ATE009</v>
          </cell>
          <cell r="B1304">
            <v>457.11500000129456</v>
          </cell>
        </row>
        <row r="1305">
          <cell r="A1305" t="str">
            <v>T528Z477M2R5ATE009</v>
          </cell>
          <cell r="B1305">
            <v>388.38333332561888</v>
          </cell>
        </row>
        <row r="1306">
          <cell r="A1306" t="str">
            <v>T530D157M010ATE005</v>
          </cell>
          <cell r="B1306">
            <v>391.55600000030825</v>
          </cell>
        </row>
        <row r="1307">
          <cell r="A1307" t="str">
            <v>T530D157M010ATE005</v>
          </cell>
          <cell r="B1307">
            <v>427.31666665524244</v>
          </cell>
        </row>
        <row r="1308">
          <cell r="A1308" t="str">
            <v>T530D157M010ATE010</v>
          </cell>
          <cell r="B1308">
            <v>545.97777777118608</v>
          </cell>
        </row>
        <row r="1309">
          <cell r="A1309" t="str">
            <v>T530D227M006ATE005</v>
          </cell>
          <cell r="B1309">
            <v>421.48099999967963</v>
          </cell>
        </row>
        <row r="1310">
          <cell r="A1310" t="str">
            <v>T530D227M006ATE005</v>
          </cell>
          <cell r="B1310">
            <v>410.3770000009099</v>
          </cell>
        </row>
        <row r="1311">
          <cell r="A1311" t="str">
            <v>T530D227M006ATE005</v>
          </cell>
          <cell r="B1311">
            <v>452.30000000330614</v>
          </cell>
        </row>
        <row r="1312">
          <cell r="A1312" t="str">
            <v>T530D227M006ATE006</v>
          </cell>
          <cell r="B1312">
            <v>388.31666666432284</v>
          </cell>
        </row>
        <row r="1313">
          <cell r="A1313" t="str">
            <v>T530D227M006ATE006</v>
          </cell>
          <cell r="B1313">
            <v>380.81666666257661</v>
          </cell>
        </row>
        <row r="1314">
          <cell r="A1314" t="str">
            <v>T530D227M006ATE006</v>
          </cell>
          <cell r="B1314">
            <v>465.98333332920447</v>
          </cell>
        </row>
        <row r="1315">
          <cell r="A1315" t="str">
            <v>T530D227M006ATE006</v>
          </cell>
          <cell r="B1315">
            <v>341.6333333356306</v>
          </cell>
        </row>
        <row r="1316">
          <cell r="A1316" t="str">
            <v>T530D227M006ATE006</v>
          </cell>
          <cell r="B1316">
            <v>435.36388889013324</v>
          </cell>
        </row>
        <row r="1317">
          <cell r="A1317" t="str">
            <v>T530D227M006ATE006</v>
          </cell>
          <cell r="B1317">
            <v>482.45833332999609</v>
          </cell>
        </row>
        <row r="1318">
          <cell r="A1318" t="str">
            <v>T530D227M010AHE006</v>
          </cell>
          <cell r="B1318">
            <v>644.86666666343808</v>
          </cell>
        </row>
        <row r="1319">
          <cell r="A1319" t="str">
            <v>T530D227M010AHE010</v>
          </cell>
          <cell r="B1319">
            <v>427.35416666662786</v>
          </cell>
        </row>
        <row r="1320">
          <cell r="A1320" t="str">
            <v>T530D227M010ATE006</v>
          </cell>
          <cell r="B1320">
            <v>482.85000000026463</v>
          </cell>
        </row>
        <row r="1321">
          <cell r="A1321" t="str">
            <v>T530D227M010ATE006</v>
          </cell>
          <cell r="B1321">
            <v>379.11666666157544</v>
          </cell>
        </row>
        <row r="1322">
          <cell r="A1322" t="str">
            <v>T530D227M010ATE010</v>
          </cell>
          <cell r="B1322">
            <v>498.82083333330229</v>
          </cell>
        </row>
        <row r="1323">
          <cell r="A1323" t="str">
            <v>T530D337M004ATE005</v>
          </cell>
          <cell r="B1323">
            <v>450.09406487450946</v>
          </cell>
        </row>
        <row r="1324">
          <cell r="A1324" t="str">
            <v>T530D337M006AHE006</v>
          </cell>
          <cell r="B1324">
            <v>448.80000000237487</v>
          </cell>
        </row>
        <row r="1325">
          <cell r="A1325" t="str">
            <v>T530D337M006AHE010</v>
          </cell>
          <cell r="B1325">
            <v>476.79999999934807</v>
          </cell>
        </row>
        <row r="1326">
          <cell r="A1326" t="str">
            <v>T530D337M006ATE006</v>
          </cell>
          <cell r="B1326">
            <v>403.21166666771751</v>
          </cell>
        </row>
        <row r="1327">
          <cell r="A1327" t="str">
            <v>T530D337M006ATE006</v>
          </cell>
          <cell r="B1327">
            <v>351.51666667428799</v>
          </cell>
        </row>
        <row r="1328">
          <cell r="A1328" t="str">
            <v>T530D337M006ATE010</v>
          </cell>
          <cell r="B1328">
            <v>495.14466666632802</v>
          </cell>
        </row>
        <row r="1329">
          <cell r="A1329" t="str">
            <v>T530D337M006ATE010</v>
          </cell>
          <cell r="B1329">
            <v>391.25000000232831</v>
          </cell>
        </row>
        <row r="1330">
          <cell r="A1330" t="str">
            <v>T530D337M006ATE010</v>
          </cell>
          <cell r="B1330">
            <v>485.36633333293719</v>
          </cell>
        </row>
        <row r="1331">
          <cell r="A1331" t="str">
            <v>T530D337M006ATE010</v>
          </cell>
          <cell r="B1331">
            <v>350.78238095449547</v>
          </cell>
        </row>
        <row r="1332">
          <cell r="A1332" t="str">
            <v>T530D477M004AHE006</v>
          </cell>
          <cell r="B1332">
            <v>410.38333333446644</v>
          </cell>
        </row>
        <row r="1333">
          <cell r="A1333" t="str">
            <v>T530D477M004ATE006</v>
          </cell>
          <cell r="B1333">
            <v>408.50232371720688</v>
          </cell>
        </row>
        <row r="1334">
          <cell r="A1334" t="str">
            <v>T530D477M004ATE010</v>
          </cell>
          <cell r="B1334">
            <v>416.88333332946058</v>
          </cell>
        </row>
        <row r="1335">
          <cell r="A1335" t="str">
            <v>T530D477M004ATE010</v>
          </cell>
          <cell r="B1335">
            <v>310.31666666152887</v>
          </cell>
        </row>
        <row r="1336">
          <cell r="A1336" t="str">
            <v>T530D477M004ATE010</v>
          </cell>
          <cell r="B1336">
            <v>424.43800000003534</v>
          </cell>
        </row>
        <row r="1337">
          <cell r="A1337" t="str">
            <v>T530D477M004ATE010</v>
          </cell>
          <cell r="B1337">
            <v>454.34057734215031</v>
          </cell>
        </row>
        <row r="1338">
          <cell r="A1338" t="str">
            <v>T530D477M004ATE010</v>
          </cell>
          <cell r="B1338">
            <v>327.1222222270444</v>
          </cell>
        </row>
        <row r="1339">
          <cell r="A1339" t="str">
            <v>T530D477M2R5ATE005</v>
          </cell>
          <cell r="B1339">
            <v>446.90777777612675</v>
          </cell>
        </row>
        <row r="1340">
          <cell r="A1340" t="str">
            <v>T530D477M2R5ATE010</v>
          </cell>
          <cell r="B1340">
            <v>339.01666667545214</v>
          </cell>
        </row>
        <row r="1341">
          <cell r="A1341" t="str">
            <v>T530D567M2R5ATE005</v>
          </cell>
          <cell r="B1341">
            <v>370.53866666655517</v>
          </cell>
        </row>
        <row r="1342">
          <cell r="A1342" t="str">
            <v>T530D567M2R5ATE005</v>
          </cell>
          <cell r="B1342">
            <v>322.81666666036472</v>
          </cell>
        </row>
        <row r="1343">
          <cell r="A1343" t="str">
            <v>T530D567M2R5ATE005</v>
          </cell>
          <cell r="B1343">
            <v>617.11666666727979</v>
          </cell>
        </row>
        <row r="1344">
          <cell r="A1344" t="str">
            <v>T530D687M003ATE010</v>
          </cell>
          <cell r="B1344">
            <v>402.80833333439659</v>
          </cell>
        </row>
        <row r="1345">
          <cell r="A1345" t="str">
            <v>T530D687M003ATE010</v>
          </cell>
          <cell r="B1345">
            <v>381.26999999850523</v>
          </cell>
        </row>
        <row r="1346">
          <cell r="A1346" t="str">
            <v>T530D687M2R5AHE006</v>
          </cell>
          <cell r="B1346">
            <v>390.56111110956408</v>
          </cell>
        </row>
        <row r="1347">
          <cell r="A1347" t="str">
            <v>T530D687M2R5ATE006</v>
          </cell>
          <cell r="B1347">
            <v>369.4163333344739</v>
          </cell>
        </row>
        <row r="1348">
          <cell r="A1348" t="str">
            <v>T530D687M2R5ATE006</v>
          </cell>
          <cell r="B1348">
            <v>320.68333333125338</v>
          </cell>
        </row>
        <row r="1349">
          <cell r="A1349" t="str">
            <v>T530D687M2R5ATE010</v>
          </cell>
          <cell r="B1349">
            <v>317.83333334606141</v>
          </cell>
        </row>
        <row r="1350">
          <cell r="A1350" t="str">
            <v>T530X108M003AHE010</v>
          </cell>
          <cell r="B1350">
            <v>416.44166666956153</v>
          </cell>
        </row>
        <row r="1351">
          <cell r="A1351" t="str">
            <v>T530X108M003ATE010</v>
          </cell>
          <cell r="B1351">
            <v>425.22296296665445</v>
          </cell>
        </row>
        <row r="1352">
          <cell r="A1352" t="str">
            <v>T530X108M004ATE006</v>
          </cell>
          <cell r="B1352">
            <v>383.26033333421219</v>
          </cell>
        </row>
        <row r="1353">
          <cell r="A1353" t="str">
            <v>T530X108M004ATE006</v>
          </cell>
          <cell r="B1353">
            <v>331.7499999969732</v>
          </cell>
        </row>
        <row r="1354">
          <cell r="A1354" t="str">
            <v>T530X108M004ATE006</v>
          </cell>
          <cell r="B1354">
            <v>591.3902777803014</v>
          </cell>
        </row>
        <row r="1355">
          <cell r="A1355" t="str">
            <v>T530X108M2R5ATE004</v>
          </cell>
          <cell r="B1355">
            <v>473.85423280207237</v>
          </cell>
        </row>
        <row r="1356">
          <cell r="A1356" t="str">
            <v>T530X157M016AHE015</v>
          </cell>
          <cell r="B1356">
            <v>675.66666667582467</v>
          </cell>
        </row>
        <row r="1357">
          <cell r="A1357" t="str">
            <v>T530X157M016AHE015</v>
          </cell>
          <cell r="B1357">
            <v>704.92083333141636</v>
          </cell>
        </row>
        <row r="1358">
          <cell r="A1358" t="str">
            <v>T530X157M016ATE015</v>
          </cell>
          <cell r="B1358">
            <v>874.48661859295567</v>
          </cell>
        </row>
        <row r="1359">
          <cell r="A1359" t="str">
            <v>T530X157M016ATE015</v>
          </cell>
          <cell r="B1359">
            <v>513.20000000065193</v>
          </cell>
        </row>
        <row r="1360">
          <cell r="A1360" t="str">
            <v>T530X157M016ATE015</v>
          </cell>
          <cell r="B1360">
            <v>609.56799999936493</v>
          </cell>
        </row>
        <row r="1361">
          <cell r="A1361" t="str">
            <v>T530X157M016ATE015</v>
          </cell>
          <cell r="B1361">
            <v>547.67999999967867</v>
          </cell>
        </row>
        <row r="1362">
          <cell r="A1362" t="str">
            <v>T530X157M016ATE015</v>
          </cell>
          <cell r="B1362">
            <v>515.32893518524361</v>
          </cell>
        </row>
        <row r="1363">
          <cell r="A1363" t="str">
            <v>T530X157M016ATE025</v>
          </cell>
          <cell r="B1363">
            <v>498.4833333198913</v>
          </cell>
        </row>
        <row r="1364">
          <cell r="A1364" t="str">
            <v>T530X157M016ATE025</v>
          </cell>
          <cell r="B1364">
            <v>1170.2833333262242</v>
          </cell>
        </row>
        <row r="1365">
          <cell r="A1365" t="str">
            <v>T530X157M016ATE025</v>
          </cell>
          <cell r="B1365">
            <v>588.26666666544043</v>
          </cell>
        </row>
        <row r="1366">
          <cell r="A1366" t="str">
            <v>T530X157M016ATE025</v>
          </cell>
          <cell r="B1366">
            <v>564.30454545252201</v>
          </cell>
        </row>
        <row r="1367">
          <cell r="A1367" t="str">
            <v>T530X158M003AHE008</v>
          </cell>
          <cell r="B1367">
            <v>399.96666666353121</v>
          </cell>
        </row>
        <row r="1368">
          <cell r="A1368" t="str">
            <v>T530X158M003ATE008</v>
          </cell>
          <cell r="B1368">
            <v>394.68197463714876</v>
          </cell>
        </row>
        <row r="1369">
          <cell r="A1369" t="str">
            <v>T530X158M003ATE008</v>
          </cell>
          <cell r="B1369">
            <v>368.06666666641831</v>
          </cell>
        </row>
        <row r="1370">
          <cell r="A1370" t="str">
            <v>T530X158M2R5AHE005</v>
          </cell>
          <cell r="B1370">
            <v>410.44027777999872</v>
          </cell>
        </row>
        <row r="1371">
          <cell r="A1371" t="str">
            <v>T530X158M2R5ATE005</v>
          </cell>
          <cell r="B1371">
            <v>405.99876984218383</v>
          </cell>
        </row>
        <row r="1372">
          <cell r="A1372" t="str">
            <v>T530X158M2R5ATE005</v>
          </cell>
          <cell r="B1372">
            <v>346.54999999911524</v>
          </cell>
        </row>
        <row r="1373">
          <cell r="A1373" t="str">
            <v>T530X337M010AHE004</v>
          </cell>
          <cell r="B1373">
            <v>615.82962962798774</v>
          </cell>
        </row>
        <row r="1374">
          <cell r="A1374" t="str">
            <v>T530X337M010AHE006</v>
          </cell>
          <cell r="B1374">
            <v>465.01388889737427</v>
          </cell>
        </row>
        <row r="1375">
          <cell r="A1375" t="str">
            <v>T530X337M010AHE010</v>
          </cell>
          <cell r="B1375">
            <v>563.70907407416962</v>
          </cell>
        </row>
        <row r="1376">
          <cell r="A1376" t="str">
            <v>T530X337M010ATE004</v>
          </cell>
          <cell r="B1376">
            <v>505.72918552127021</v>
          </cell>
        </row>
        <row r="1377">
          <cell r="A1377" t="str">
            <v>T530X337M010ATE006</v>
          </cell>
          <cell r="B1377">
            <v>406.41333333472721</v>
          </cell>
        </row>
        <row r="1378">
          <cell r="A1378" t="str">
            <v>T530X337M010ATE006</v>
          </cell>
          <cell r="B1378">
            <v>489.24113475313868</v>
          </cell>
        </row>
        <row r="1379">
          <cell r="A1379" t="str">
            <v>T530X337M010ATE010</v>
          </cell>
          <cell r="B1379">
            <v>579.78366666664363</v>
          </cell>
        </row>
        <row r="1380">
          <cell r="A1380" t="str">
            <v>T530X477M006AHE004</v>
          </cell>
          <cell r="B1380">
            <v>428.97222222411074</v>
          </cell>
        </row>
        <row r="1381">
          <cell r="A1381" t="str">
            <v>T530X477M006AHE010</v>
          </cell>
          <cell r="B1381">
            <v>402.00000000069849</v>
          </cell>
        </row>
        <row r="1382">
          <cell r="A1382" t="str">
            <v>T530X477M006ATE004</v>
          </cell>
          <cell r="B1382">
            <v>464.35915824886814</v>
          </cell>
        </row>
        <row r="1383">
          <cell r="A1383" t="str">
            <v>T530X477M006ATE010</v>
          </cell>
          <cell r="B1383">
            <v>471.24659863982481</v>
          </cell>
        </row>
        <row r="1384">
          <cell r="A1384" t="str">
            <v>T530X477M006ATE010</v>
          </cell>
          <cell r="B1384">
            <v>328.28333332145121</v>
          </cell>
        </row>
        <row r="1385">
          <cell r="A1385" t="str">
            <v>T530X477M006ATE010</v>
          </cell>
          <cell r="B1385">
            <v>344.8499999998603</v>
          </cell>
        </row>
        <row r="1386">
          <cell r="A1386" t="str">
            <v>T530X687M004AHE006</v>
          </cell>
          <cell r="B1386">
            <v>558.73333333292976</v>
          </cell>
        </row>
        <row r="1387">
          <cell r="A1387" t="str">
            <v>T530X687M004AHE010</v>
          </cell>
          <cell r="B1387">
            <v>529.61666666495148</v>
          </cell>
        </row>
        <row r="1388">
          <cell r="A1388" t="str">
            <v>T530X687M004ATE004</v>
          </cell>
          <cell r="B1388">
            <v>402.18600000038282</v>
          </cell>
        </row>
        <row r="1389">
          <cell r="A1389" t="str">
            <v>T530X687M004ATE010</v>
          </cell>
          <cell r="B1389">
            <v>433.62361111241626</v>
          </cell>
        </row>
        <row r="1390">
          <cell r="A1390" t="str">
            <v>T530X687M006AHE010</v>
          </cell>
          <cell r="B1390">
            <v>442.00833333539777</v>
          </cell>
        </row>
        <row r="1391">
          <cell r="A1391" t="str">
            <v>T530X687M006ATE010</v>
          </cell>
          <cell r="B1391">
            <v>429.17892416258667</v>
          </cell>
        </row>
        <row r="1392">
          <cell r="A1392" t="str">
            <v>T530X687M006ATE010</v>
          </cell>
          <cell r="B1392">
            <v>549.23333333339542</v>
          </cell>
        </row>
        <row r="1393">
          <cell r="A1393" t="str">
            <v>T530X687M006ATE010</v>
          </cell>
          <cell r="B1393">
            <v>386.19999999529682</v>
          </cell>
        </row>
        <row r="1394">
          <cell r="A1394" t="str">
            <v>T530X687M006ATE018</v>
          </cell>
          <cell r="B1394">
            <v>415.50933333369903</v>
          </cell>
        </row>
        <row r="1395">
          <cell r="A1395" t="str">
            <v>T530Y108M2R5ATE005</v>
          </cell>
          <cell r="B1395">
            <v>415.74999999837019</v>
          </cell>
        </row>
        <row r="1396">
          <cell r="A1396" t="str">
            <v>T530Y108M2R5ATE005</v>
          </cell>
          <cell r="B1396">
            <v>378.56566666709261</v>
          </cell>
        </row>
        <row r="1397">
          <cell r="A1397" t="str">
            <v>T530Y108M2R5ATE006</v>
          </cell>
          <cell r="B1397">
            <v>382.18757823171734</v>
          </cell>
        </row>
        <row r="1398">
          <cell r="A1398" t="str">
            <v>T530Y337M006ATE006</v>
          </cell>
          <cell r="B1398">
            <v>455.73888888233341</v>
          </cell>
        </row>
        <row r="1399">
          <cell r="A1399" t="str">
            <v>T530Y477M006ATE005</v>
          </cell>
          <cell r="B1399">
            <v>466.67620954324013</v>
          </cell>
        </row>
        <row r="1400">
          <cell r="A1400" t="str">
            <v>T530Y687M004ATE005</v>
          </cell>
          <cell r="B1400">
            <v>464.09285714284385</v>
          </cell>
        </row>
        <row r="1401">
          <cell r="A1401" t="str">
            <v>T545D336M035AT4404</v>
          </cell>
          <cell r="B1401">
            <v>880.55619047486687</v>
          </cell>
        </row>
        <row r="1402">
          <cell r="A1402" t="str">
            <v>T545D336M035AT4404</v>
          </cell>
          <cell r="B1402">
            <v>911.96666666655801</v>
          </cell>
        </row>
        <row r="1403">
          <cell r="A1403" t="str">
            <v>T545D336M035AT4404</v>
          </cell>
          <cell r="B1403">
            <v>936.56556935751269</v>
          </cell>
        </row>
        <row r="1404">
          <cell r="A1404" t="str">
            <v>T545V107M016ATE050</v>
          </cell>
          <cell r="B1404">
            <v>599.53333333600312</v>
          </cell>
        </row>
        <row r="1405">
          <cell r="A1405" t="str">
            <v>T545V107M016ATE050</v>
          </cell>
          <cell r="B1405">
            <v>480.94166666502133</v>
          </cell>
        </row>
        <row r="1406">
          <cell r="A1406" t="str">
            <v>T545V476M016ATE045</v>
          </cell>
          <cell r="B1406">
            <v>568.38333333609626</v>
          </cell>
        </row>
        <row r="1407">
          <cell r="A1407" t="str">
            <v>T545W476M016ATE045</v>
          </cell>
          <cell r="B1407">
            <v>439.28333333227783</v>
          </cell>
        </row>
        <row r="1408">
          <cell r="A1408" t="str">
            <v>T545W476M016ATE045</v>
          </cell>
          <cell r="B1408">
            <v>453.69722222385462</v>
          </cell>
        </row>
        <row r="1409">
          <cell r="A1409" t="str">
            <v>T545W477M006ATE035</v>
          </cell>
          <cell r="B1409">
            <v>613.68461538607676</v>
          </cell>
        </row>
        <row r="1410">
          <cell r="A1410" t="str">
            <v>T545Y337M010ATE035</v>
          </cell>
          <cell r="B1410">
            <v>492.83333332976326</v>
          </cell>
        </row>
        <row r="1411">
          <cell r="A1411" t="str">
            <v>T591B336M006ATE080</v>
          </cell>
          <cell r="B1411">
            <v>443.65000000339933</v>
          </cell>
        </row>
        <row r="1412">
          <cell r="A1412" t="str">
            <v>T591B476M006ATE070</v>
          </cell>
          <cell r="B1412">
            <v>699.88333333516493</v>
          </cell>
        </row>
        <row r="1413">
          <cell r="A1413" t="str">
            <v>T591B476M006ATE070</v>
          </cell>
          <cell r="B1413">
            <v>701.08666666480713</v>
          </cell>
        </row>
        <row r="1414">
          <cell r="A1414" t="str">
            <v>T591B476M010ATE070</v>
          </cell>
          <cell r="B1414">
            <v>783.90833334240597</v>
          </cell>
        </row>
        <row r="1415">
          <cell r="A1415" t="str">
            <v>T591B686M006ATE070</v>
          </cell>
          <cell r="B1415">
            <v>702.3700000026729</v>
          </cell>
        </row>
        <row r="1416">
          <cell r="A1416" t="str">
            <v>T591B686M006ATE070</v>
          </cell>
          <cell r="B1416">
            <v>614.67404761853891</v>
          </cell>
        </row>
        <row r="1417">
          <cell r="A1417" t="str">
            <v>T591D106M050ATE090</v>
          </cell>
          <cell r="B1417">
            <v>1029.1585317455092</v>
          </cell>
        </row>
        <row r="1418">
          <cell r="A1418" t="str">
            <v>T591D107M010ATE040</v>
          </cell>
          <cell r="B1418">
            <v>620.95000000088476</v>
          </cell>
        </row>
        <row r="1419">
          <cell r="A1419" t="str">
            <v>T591D107M010ATE040</v>
          </cell>
          <cell r="B1419">
            <v>372.52500000293361</v>
          </cell>
        </row>
        <row r="1420">
          <cell r="A1420" t="str">
            <v>T591D107M016ATE050</v>
          </cell>
          <cell r="B1420">
            <v>771.71807017696324</v>
          </cell>
        </row>
        <row r="1421">
          <cell r="A1421" t="str">
            <v>T591D157M016ATE065</v>
          </cell>
          <cell r="B1421">
            <v>677.11666666902602</v>
          </cell>
        </row>
        <row r="1422">
          <cell r="A1422" t="str">
            <v>T591D227M006ATE025</v>
          </cell>
          <cell r="B1422">
            <v>559.15000000270084</v>
          </cell>
        </row>
        <row r="1423">
          <cell r="A1423" t="str">
            <v>T591D227M010ATE025</v>
          </cell>
          <cell r="B1423">
            <v>579.19166667095851</v>
          </cell>
        </row>
        <row r="1424">
          <cell r="A1424" t="str">
            <v>T591D336M025ATE060</v>
          </cell>
          <cell r="B1424">
            <v>644.3471568627557</v>
          </cell>
        </row>
        <row r="1425">
          <cell r="A1425" t="str">
            <v>T591D336M035ATE065</v>
          </cell>
          <cell r="B1425">
            <v>860.76666666835081</v>
          </cell>
        </row>
        <row r="1426">
          <cell r="A1426" t="str">
            <v>T591D337M2R5ATE018</v>
          </cell>
          <cell r="B1426">
            <v>461.63333333912306</v>
          </cell>
        </row>
        <row r="1427">
          <cell r="A1427" t="str">
            <v>T591D476M020ATE050</v>
          </cell>
          <cell r="B1427">
            <v>544.80000000097789</v>
          </cell>
        </row>
        <row r="1428">
          <cell r="A1428" t="str">
            <v>T591V106M035ATE120</v>
          </cell>
          <cell r="B1428">
            <v>989.29444444365799</v>
          </cell>
        </row>
        <row r="1429">
          <cell r="A1429" t="str">
            <v>T591V337M006AT4902</v>
          </cell>
          <cell r="B1429">
            <v>476.22565257409246</v>
          </cell>
        </row>
        <row r="1430">
          <cell r="A1430" t="str">
            <v>T591V337M2R5ATE012</v>
          </cell>
          <cell r="B1430">
            <v>694.2166666535195</v>
          </cell>
        </row>
        <row r="1431">
          <cell r="A1431" t="str">
            <v>T591V337M2R5ATE012</v>
          </cell>
          <cell r="B1431">
            <v>308.96666667074896</v>
          </cell>
        </row>
        <row r="1432">
          <cell r="A1432" t="str">
            <v>T591V337M2R5ATE012</v>
          </cell>
          <cell r="B1432">
            <v>330.27916666556848</v>
          </cell>
        </row>
        <row r="1433">
          <cell r="A1433" t="str">
            <v>T591V477M2R5AT4902</v>
          </cell>
          <cell r="B1433">
            <v>354.24166666169185</v>
          </cell>
        </row>
        <row r="1434">
          <cell r="A1434" t="str">
            <v>T598B336M010ATE080</v>
          </cell>
          <cell r="B1434">
            <v>407.84166666562669</v>
          </cell>
        </row>
        <row r="1435">
          <cell r="A1435" t="str">
            <v>T598B336M010ATE080</v>
          </cell>
          <cell r="B1435">
            <v>429.93318433450514</v>
          </cell>
        </row>
        <row r="1436">
          <cell r="A1436" t="str">
            <v>T598B475M035ATE200</v>
          </cell>
          <cell r="B1436">
            <v>1020.266666659154</v>
          </cell>
        </row>
        <row r="1437">
          <cell r="A1437" t="str">
            <v>T598B476M010ATE070</v>
          </cell>
          <cell r="B1437">
            <v>723.41250000095567</v>
          </cell>
        </row>
        <row r="1438">
          <cell r="A1438" t="str">
            <v>T598B476M010ATE070</v>
          </cell>
          <cell r="B1438">
            <v>691.39733333336198</v>
          </cell>
        </row>
        <row r="1439">
          <cell r="A1439" t="str">
            <v>T598B476M010ATE070</v>
          </cell>
          <cell r="B1439">
            <v>694.78333332692273</v>
          </cell>
        </row>
        <row r="1440">
          <cell r="A1440" t="str">
            <v>T598B476M010ATE070</v>
          </cell>
          <cell r="B1440">
            <v>689.01666667428799</v>
          </cell>
        </row>
        <row r="1441">
          <cell r="A1441" t="str">
            <v>T598B476M010ATE070</v>
          </cell>
          <cell r="B1441">
            <v>666.74999999930151</v>
          </cell>
        </row>
        <row r="1442">
          <cell r="A1442" t="str">
            <v>T598B476M010ATE070</v>
          </cell>
          <cell r="B1442">
            <v>598.15000000409782</v>
          </cell>
        </row>
        <row r="1443">
          <cell r="A1443" t="str">
            <v>T598B686M006ATE070</v>
          </cell>
          <cell r="B1443">
            <v>636.01596491343003</v>
          </cell>
        </row>
        <row r="1444">
          <cell r="A1444" t="str">
            <v>T598B686M006ATE070</v>
          </cell>
          <cell r="B1444">
            <v>641.63166666619941</v>
          </cell>
        </row>
        <row r="1445">
          <cell r="A1445" t="str">
            <v>T598D106M035ATE120</v>
          </cell>
          <cell r="B1445">
            <v>962.05715053825975</v>
          </cell>
        </row>
        <row r="1446">
          <cell r="A1446" t="str">
            <v>T598D106M050ATE090</v>
          </cell>
          <cell r="B1446">
            <v>984.86133333302564</v>
          </cell>
        </row>
        <row r="1447">
          <cell r="A1447" t="str">
            <v>T598D106M050ATE090</v>
          </cell>
          <cell r="B1447">
            <v>1062.3543333340203</v>
          </cell>
        </row>
        <row r="1448">
          <cell r="A1448" t="str">
            <v>T598D106M050ATE090</v>
          </cell>
          <cell r="B1448">
            <v>1301.449999997858</v>
          </cell>
        </row>
        <row r="1449">
          <cell r="A1449" t="str">
            <v>T598D107M010ATE025</v>
          </cell>
          <cell r="B1449">
            <v>658.54999999981374</v>
          </cell>
        </row>
        <row r="1450">
          <cell r="A1450" t="str">
            <v>T598D107M010ATE025</v>
          </cell>
          <cell r="B1450">
            <v>392.52499999391148</v>
          </cell>
        </row>
        <row r="1451">
          <cell r="A1451" t="str">
            <v>T598D107M010ATE025</v>
          </cell>
          <cell r="B1451">
            <v>750.56666665594094</v>
          </cell>
        </row>
        <row r="1452">
          <cell r="A1452" t="str">
            <v>T598D107M010ATE025</v>
          </cell>
          <cell r="B1452">
            <v>427.76428571469819</v>
          </cell>
        </row>
        <row r="1453">
          <cell r="A1453" t="str">
            <v>T598D107M010ATE040</v>
          </cell>
          <cell r="B1453">
            <v>375.55833333986811</v>
          </cell>
        </row>
        <row r="1454">
          <cell r="A1454" t="str">
            <v>T598D107M010ATE080</v>
          </cell>
          <cell r="B1454">
            <v>626.96666667005047</v>
          </cell>
        </row>
        <row r="1455">
          <cell r="A1455" t="str">
            <v>T598D107M010ATE080</v>
          </cell>
          <cell r="B1455">
            <v>490.06666666595265</v>
          </cell>
        </row>
        <row r="1456">
          <cell r="A1456" t="str">
            <v>T598D107M010ATE080</v>
          </cell>
          <cell r="B1456">
            <v>455.69999999657739</v>
          </cell>
        </row>
        <row r="1457">
          <cell r="A1457" t="str">
            <v>T598D107M016ATE050</v>
          </cell>
          <cell r="B1457">
            <v>692.72083333722549</v>
          </cell>
        </row>
        <row r="1458">
          <cell r="A1458" t="str">
            <v>T598D107M016ATE050</v>
          </cell>
          <cell r="B1458">
            <v>503.96111111389473</v>
          </cell>
        </row>
        <row r="1459">
          <cell r="A1459" t="str">
            <v>T598D157M006ATE025</v>
          </cell>
          <cell r="B1459">
            <v>587.1000000089407</v>
          </cell>
        </row>
        <row r="1460">
          <cell r="A1460" t="str">
            <v>T598D157M016ATE065</v>
          </cell>
          <cell r="B1460">
            <v>684.54166666567323</v>
          </cell>
        </row>
        <row r="1461">
          <cell r="A1461" t="str">
            <v>T598D157M016ATE065</v>
          </cell>
          <cell r="B1461">
            <v>609.84166666399688</v>
          </cell>
        </row>
        <row r="1462">
          <cell r="A1462" t="str">
            <v>T598D226M035AT4335</v>
          </cell>
          <cell r="B1462">
            <v>942.00899999924002</v>
          </cell>
        </row>
        <row r="1463">
          <cell r="A1463" t="str">
            <v>T598D226M035ATE065</v>
          </cell>
          <cell r="B1463">
            <v>1008.9079365071874</v>
          </cell>
        </row>
        <row r="1464">
          <cell r="A1464" t="str">
            <v>T598D227M006ATE025</v>
          </cell>
          <cell r="B1464">
            <v>615.30555555364117</v>
          </cell>
        </row>
        <row r="1465">
          <cell r="A1465" t="str">
            <v>T598D227M010ATE025</v>
          </cell>
          <cell r="B1465">
            <v>604.78333333623596</v>
          </cell>
        </row>
        <row r="1466">
          <cell r="A1466" t="str">
            <v>T598D227M010ATE025</v>
          </cell>
          <cell r="B1466">
            <v>455.06666665663943</v>
          </cell>
        </row>
        <row r="1467">
          <cell r="A1467" t="str">
            <v>T598D227M010ATE025</v>
          </cell>
          <cell r="B1467">
            <v>510.54633333350068</v>
          </cell>
        </row>
        <row r="1468">
          <cell r="A1468" t="str">
            <v>T598D227M010ATE025</v>
          </cell>
          <cell r="B1468">
            <v>498.36666667833924</v>
          </cell>
        </row>
        <row r="1469">
          <cell r="A1469" t="str">
            <v>T598D227M010ATE025</v>
          </cell>
          <cell r="B1469">
            <v>456.91666665952653</v>
          </cell>
        </row>
        <row r="1470">
          <cell r="A1470" t="str">
            <v>T598D227M010ATE025</v>
          </cell>
          <cell r="B1470">
            <v>438.9666666649282</v>
          </cell>
        </row>
        <row r="1471">
          <cell r="A1471" t="str">
            <v>T598D227M010ATE040</v>
          </cell>
          <cell r="B1471">
            <v>562.10579710050479</v>
          </cell>
        </row>
        <row r="1472">
          <cell r="A1472" t="str">
            <v>T598D336M025ATE060</v>
          </cell>
          <cell r="B1472">
            <v>615.36157407492283</v>
          </cell>
        </row>
        <row r="1473">
          <cell r="A1473" t="str">
            <v>T598D336M035ATE065</v>
          </cell>
          <cell r="B1473">
            <v>882.38866666594993</v>
          </cell>
        </row>
        <row r="1474">
          <cell r="A1474" t="str">
            <v>T598D336M035ATE065</v>
          </cell>
          <cell r="B1474">
            <v>1019.7416666621575</v>
          </cell>
        </row>
        <row r="1475">
          <cell r="A1475" t="str">
            <v>T598D337M006AT4143</v>
          </cell>
          <cell r="B1475">
            <v>451.24629629543051</v>
          </cell>
        </row>
        <row r="1476">
          <cell r="A1476" t="str">
            <v>T598D337M006AT4143</v>
          </cell>
          <cell r="B1476">
            <v>462.16099999921863</v>
          </cell>
        </row>
        <row r="1477">
          <cell r="A1477" t="str">
            <v>T598D337M006ATE025</v>
          </cell>
          <cell r="B1477">
            <v>437.31666665989906</v>
          </cell>
        </row>
        <row r="1478">
          <cell r="A1478" t="str">
            <v>T598D337M006ATE025</v>
          </cell>
          <cell r="B1478">
            <v>417.75833332969341</v>
          </cell>
        </row>
        <row r="1479">
          <cell r="A1479" t="str">
            <v>T598D337M006ATE025</v>
          </cell>
          <cell r="B1479">
            <v>462.81300000033809</v>
          </cell>
        </row>
        <row r="1480">
          <cell r="A1480" t="str">
            <v>T598D337M006ATE025</v>
          </cell>
          <cell r="B1480">
            <v>381.36666666367086</v>
          </cell>
        </row>
        <row r="1481">
          <cell r="A1481" t="str">
            <v>T598D337M006ATE025</v>
          </cell>
          <cell r="B1481">
            <v>506.18333333870396</v>
          </cell>
        </row>
        <row r="1482">
          <cell r="A1482" t="str">
            <v>T598D337M006ATE040</v>
          </cell>
          <cell r="B1482">
            <v>399.74999998812564</v>
          </cell>
        </row>
        <row r="1483">
          <cell r="A1483" t="str">
            <v>T598D476M025ATE060</v>
          </cell>
          <cell r="B1483">
            <v>590.73333333770279</v>
          </cell>
        </row>
        <row r="1484">
          <cell r="A1484" t="str">
            <v>T598D476M025ATE060</v>
          </cell>
          <cell r="B1484">
            <v>786.58466666601601</v>
          </cell>
        </row>
        <row r="1485">
          <cell r="A1485" t="str">
            <v>T598D476M025ATE060</v>
          </cell>
          <cell r="B1485">
            <v>562.77500000665896</v>
          </cell>
        </row>
        <row r="1486">
          <cell r="A1486" t="str">
            <v>T598V106M035ATE120</v>
          </cell>
          <cell r="B1486">
            <v>870.68333333416376</v>
          </cell>
        </row>
        <row r="1487">
          <cell r="A1487" t="str">
            <v>T598V157M010ATE025</v>
          </cell>
          <cell r="B1487">
            <v>635.38333332398906</v>
          </cell>
        </row>
        <row r="1488">
          <cell r="A1488" t="str">
            <v>T598V157M010ATE025</v>
          </cell>
          <cell r="B1488">
            <v>618.79166666592937</v>
          </cell>
        </row>
        <row r="1489">
          <cell r="A1489" t="str">
            <v>T598V157M010ATE025</v>
          </cell>
          <cell r="B1489">
            <v>658.22222221526317</v>
          </cell>
        </row>
        <row r="1490">
          <cell r="A1490" t="str">
            <v>T598X336M035ATE065</v>
          </cell>
          <cell r="B1490">
            <v>855.10233333483336</v>
          </cell>
        </row>
        <row r="1491">
          <cell r="A1491" t="str">
            <v>T599X336M035ATE065</v>
          </cell>
          <cell r="B1491">
            <v>852.46111111016944</v>
          </cell>
        </row>
        <row r="1492">
          <cell r="A1492" t="str">
            <v>T599X336M035ATE065</v>
          </cell>
          <cell r="B1492">
            <v>866.36733333352026</v>
          </cell>
        </row>
        <row r="1493">
          <cell r="A1493" t="str">
            <v>T521V107M016AT4146</v>
          </cell>
          <cell r="B1493">
            <v>721.08466666645836</v>
          </cell>
        </row>
        <row r="1494">
          <cell r="A1494" t="str">
            <v>T521V107M016AT4146</v>
          </cell>
          <cell r="B1494">
            <v>692.48799999891776</v>
          </cell>
        </row>
        <row r="1495">
          <cell r="A1495" t="str">
            <v>T591D226M025ATE060</v>
          </cell>
          <cell r="B1495">
            <v>562.15625000084401</v>
          </cell>
        </row>
        <row r="1496">
          <cell r="A1496" t="str">
            <v>T520B476M008ATE070</v>
          </cell>
          <cell r="B1496">
            <v>781.21666666993406</v>
          </cell>
        </row>
        <row r="1497">
          <cell r="A1497" t="str">
            <v>T520V157M010ATE025</v>
          </cell>
          <cell r="B1497">
            <v>580.06666666445585</v>
          </cell>
        </row>
        <row r="1498">
          <cell r="A1498" t="str">
            <v>T520V157M010ATE025</v>
          </cell>
          <cell r="B1498">
            <v>575.11666667181998</v>
          </cell>
        </row>
        <row r="1499">
          <cell r="A1499" t="str">
            <v>T520V157M010ATE025</v>
          </cell>
          <cell r="B1499">
            <v>576.97499999951106</v>
          </cell>
        </row>
        <row r="1500">
          <cell r="A1500" t="str">
            <v>T520D227M006ATE050</v>
          </cell>
          <cell r="B1500">
            <v>428.44242424174973</v>
          </cell>
        </row>
        <row r="1501">
          <cell r="A1501" t="str">
            <v>T520B157M004ATE070</v>
          </cell>
          <cell r="B1501">
            <v>457.62619047700093</v>
          </cell>
        </row>
        <row r="1502">
          <cell r="A1502" t="str">
            <v>T523V157M020APE100</v>
          </cell>
          <cell r="B1502">
            <v>1186.0833333316259</v>
          </cell>
        </row>
        <row r="1503">
          <cell r="A1503" t="str">
            <v>T521X226M050ATE050</v>
          </cell>
          <cell r="B1503">
            <v>980.9081018496363</v>
          </cell>
        </row>
        <row r="1504">
          <cell r="A1504" t="str">
            <v>T521D475M063ATE075</v>
          </cell>
          <cell r="B1504">
            <v>1324.5066666647326</v>
          </cell>
        </row>
        <row r="1505">
          <cell r="A1505" t="str">
            <v>T521X106M063ATE050</v>
          </cell>
          <cell r="B1505">
            <v>917.67192982584481</v>
          </cell>
        </row>
        <row r="1506">
          <cell r="A1506" t="str">
            <v>T521X156M063ATE035</v>
          </cell>
          <cell r="B1506">
            <v>848.96666666027158</v>
          </cell>
        </row>
        <row r="1507">
          <cell r="A1507" t="str">
            <v>T598B107M004ATE070</v>
          </cell>
          <cell r="B1507">
            <v>601.8299999947194</v>
          </cell>
        </row>
        <row r="1508">
          <cell r="A1508" t="str">
            <v>T598D477M2R5ATE009</v>
          </cell>
          <cell r="B1508">
            <v>505.63142856782565</v>
          </cell>
        </row>
        <row r="1509">
          <cell r="A1509" t="str">
            <v>T520Y337M006ATE025</v>
          </cell>
          <cell r="B1509">
            <v>450.48333333106712</v>
          </cell>
        </row>
        <row r="1510">
          <cell r="A1510" t="str">
            <v>T521X476M035AHE070</v>
          </cell>
          <cell r="B1510">
            <v>904.46666667354293</v>
          </cell>
        </row>
        <row r="1511">
          <cell r="A1511" t="str">
            <v>T598D226M035AT4164</v>
          </cell>
          <cell r="B1511">
            <v>932.20671799618174</v>
          </cell>
        </row>
        <row r="1512">
          <cell r="A1512" t="str">
            <v>T523W157M016APE100</v>
          </cell>
          <cell r="B1512">
            <v>941.66666666278616</v>
          </cell>
        </row>
        <row r="1513">
          <cell r="A1513" t="str">
            <v>T523W157M016APE100</v>
          </cell>
          <cell r="B1513">
            <v>902.34166666661622</v>
          </cell>
        </row>
        <row r="1514">
          <cell r="A1514" t="str">
            <v>T525Y477M006ATE035</v>
          </cell>
          <cell r="B1514">
            <v>513.96666666143574</v>
          </cell>
        </row>
        <row r="1515">
          <cell r="A1515" t="str">
            <v>T598V227M2R5AT4145</v>
          </cell>
          <cell r="B1515">
            <v>414.03633333302571</v>
          </cell>
        </row>
        <row r="1516">
          <cell r="A1516" t="str">
            <v>T598V227M2R5AT4145</v>
          </cell>
          <cell r="B1516">
            <v>380.48333333164919</v>
          </cell>
        </row>
        <row r="1517">
          <cell r="A1517" t="str">
            <v>T598V227M2R5AT4145</v>
          </cell>
          <cell r="B1517">
            <v>395.27566666749772</v>
          </cell>
        </row>
        <row r="1518">
          <cell r="A1518" t="str">
            <v>T598V227M2R5AT4145</v>
          </cell>
          <cell r="B1518">
            <v>396.21666667226236</v>
          </cell>
        </row>
        <row r="1519">
          <cell r="A1519" t="str">
            <v>T521V476M016ATE040</v>
          </cell>
          <cell r="B1519">
            <v>478.08333333930932</v>
          </cell>
        </row>
        <row r="1520">
          <cell r="A1520" t="str">
            <v>T598X476M035ATE075</v>
          </cell>
          <cell r="B1520">
            <v>844.85416666153469</v>
          </cell>
        </row>
        <row r="1521">
          <cell r="A1521" t="str">
            <v>T598D227M010ATE080</v>
          </cell>
          <cell r="B1521">
            <v>477.35000000218861</v>
          </cell>
        </row>
        <row r="1522">
          <cell r="A1522" t="str">
            <v>T598D227M010ATE080</v>
          </cell>
          <cell r="B1522">
            <v>577.82333333417773</v>
          </cell>
        </row>
        <row r="1523">
          <cell r="A1523" t="str">
            <v>T598B107M2R5ATE055</v>
          </cell>
          <cell r="B1523">
            <v>571.54999999911524</v>
          </cell>
        </row>
        <row r="1524">
          <cell r="A1524" t="str">
            <v>T598B107M2R5ATE055</v>
          </cell>
          <cell r="B1524">
            <v>619.96548821620479</v>
          </cell>
        </row>
        <row r="1525">
          <cell r="A1525" t="str">
            <v>T598D477M2R5AT4145</v>
          </cell>
          <cell r="B1525">
            <v>350.15899999954274</v>
          </cell>
        </row>
        <row r="1526">
          <cell r="A1526" t="str">
            <v>T598D477M2R5AT4145</v>
          </cell>
          <cell r="B1526">
            <v>410.66666666592937</v>
          </cell>
        </row>
        <row r="1527">
          <cell r="A1527" t="str">
            <v>T598D477M2R5AT4145</v>
          </cell>
          <cell r="B1527">
            <v>385.56066666652913</v>
          </cell>
        </row>
        <row r="1528">
          <cell r="A1528" t="str">
            <v>T598D477M2R5AT4145</v>
          </cell>
          <cell r="B1528">
            <v>367.48611110786442</v>
          </cell>
        </row>
        <row r="1529">
          <cell r="A1529" t="str">
            <v>T521D476M020ATE040</v>
          </cell>
          <cell r="B1529">
            <v>528.41666665684897</v>
          </cell>
        </row>
        <row r="1530">
          <cell r="A1530" t="str">
            <v>T521B106M016ATE100</v>
          </cell>
          <cell r="B1530">
            <v>780.48333332757466</v>
          </cell>
        </row>
        <row r="1531">
          <cell r="A1531" t="str">
            <v>T521B106M016ATE100</v>
          </cell>
          <cell r="B1531">
            <v>748.72083332855254</v>
          </cell>
        </row>
        <row r="1532">
          <cell r="A1532" t="str">
            <v>T599D226M035ATE090</v>
          </cell>
          <cell r="B1532">
            <v>812.84722222073469</v>
          </cell>
        </row>
        <row r="1533">
          <cell r="A1533" t="str">
            <v>T598B225M050ATE200</v>
          </cell>
          <cell r="B1533">
            <v>1179.6916666690959</v>
          </cell>
        </row>
        <row r="1534">
          <cell r="A1534" t="str">
            <v>T525D157M010ATE055</v>
          </cell>
          <cell r="B1534">
            <v>476.53333333844785</v>
          </cell>
        </row>
        <row r="1535">
          <cell r="A1535" t="str">
            <v>T598D476M025AHE060</v>
          </cell>
          <cell r="B1535">
            <v>741.04166666103993</v>
          </cell>
        </row>
        <row r="1536">
          <cell r="A1536" t="str">
            <v>T598B476M006ATE070</v>
          </cell>
          <cell r="B1536">
            <v>693.46133333409671</v>
          </cell>
        </row>
        <row r="1537">
          <cell r="A1537" t="str">
            <v>T598B476M006ATE070</v>
          </cell>
          <cell r="B1537">
            <v>694.91733333268201</v>
          </cell>
        </row>
        <row r="1538">
          <cell r="A1538" t="str">
            <v>T523W687M006APE100</v>
          </cell>
          <cell r="B1538">
            <v>707.46666666527744</v>
          </cell>
        </row>
        <row r="1539">
          <cell r="A1539" t="str">
            <v>T523V686M035APE100</v>
          </cell>
          <cell r="B1539">
            <v>1318.4472222207114</v>
          </cell>
        </row>
        <row r="1540">
          <cell r="A1540" t="str">
            <v>T523V686M035APE100</v>
          </cell>
          <cell r="B1540">
            <v>1271.3666666520294</v>
          </cell>
        </row>
        <row r="1541">
          <cell r="A1541" t="str">
            <v>T599B336M010ATE150</v>
          </cell>
          <cell r="B1541">
            <v>611.03333333157934</v>
          </cell>
        </row>
        <row r="1542">
          <cell r="A1542" t="str">
            <v>T599B336M010ATE150</v>
          </cell>
          <cell r="B1542">
            <v>613.53055555780884</v>
          </cell>
        </row>
        <row r="1543">
          <cell r="A1543" t="str">
            <v>T599B336M010ATE150</v>
          </cell>
          <cell r="B1543">
            <v>635.77777778031304</v>
          </cell>
        </row>
        <row r="1544">
          <cell r="A1544" t="str">
            <v>T591B227M006AT4146</v>
          </cell>
          <cell r="B1544">
            <v>814.08833333454095</v>
          </cell>
        </row>
        <row r="1545">
          <cell r="A1545" t="str">
            <v>T520B107M2R5ATE040</v>
          </cell>
          <cell r="B1545">
            <v>522.64999999373686</v>
          </cell>
        </row>
        <row r="1546">
          <cell r="A1546" t="str">
            <v>T520U227M2R5ATE055</v>
          </cell>
          <cell r="B1546">
            <v>353.38333333726041</v>
          </cell>
        </row>
        <row r="1547">
          <cell r="A1547" t="str">
            <v>T523V108M006APE100</v>
          </cell>
          <cell r="B1547">
            <v>791.78888889262453</v>
          </cell>
        </row>
        <row r="1548">
          <cell r="A1548" t="str">
            <v>T520V337M003ATE025</v>
          </cell>
          <cell r="B1548">
            <v>307.04999999608845</v>
          </cell>
        </row>
        <row r="1549">
          <cell r="A1549" t="str">
            <v>T520V337M2R5ATE012</v>
          </cell>
          <cell r="B1549">
            <v>351.80000000051223</v>
          </cell>
        </row>
        <row r="1550">
          <cell r="A1550" t="str">
            <v>T599D157M006ATE025</v>
          </cell>
          <cell r="B1550">
            <v>590.00000000582077</v>
          </cell>
        </row>
        <row r="1551">
          <cell r="A1551" t="str">
            <v>T520Y227M010ATE018</v>
          </cell>
          <cell r="B1551">
            <v>733.58333333395422</v>
          </cell>
        </row>
        <row r="1552">
          <cell r="A1552" t="str">
            <v>T520D687M2R5AHE010</v>
          </cell>
          <cell r="B1552">
            <v>401.21666666236706</v>
          </cell>
        </row>
        <row r="1553">
          <cell r="A1553" t="str">
            <v>T599D337M2R5ATE025</v>
          </cell>
          <cell r="B1553">
            <v>516.3777777843643</v>
          </cell>
        </row>
        <row r="1554">
          <cell r="A1554" t="str">
            <v>T520L107M010AHE025</v>
          </cell>
          <cell r="B1554">
            <v>677.93333332752809</v>
          </cell>
        </row>
        <row r="1555">
          <cell r="A1555" t="str">
            <v>T591D686M020ATE040</v>
          </cell>
          <cell r="B1555">
            <v>689.72499999508727</v>
          </cell>
        </row>
        <row r="1556">
          <cell r="A1556" t="str">
            <v>T521W476M016ATE040</v>
          </cell>
          <cell r="B1556">
            <v>805.09692982632646</v>
          </cell>
        </row>
        <row r="1557">
          <cell r="A1557" t="str">
            <v>T599D107M010ATE025</v>
          </cell>
          <cell r="B1557">
            <v>749.01666667079553</v>
          </cell>
        </row>
        <row r="1558">
          <cell r="A1558" t="str">
            <v>T520C107M010AHE025</v>
          </cell>
          <cell r="B1558">
            <v>433.55000001029111</v>
          </cell>
        </row>
        <row r="1559">
          <cell r="A1559" t="str">
            <v>T520C107M010AHE025</v>
          </cell>
          <cell r="B1559">
            <v>655.96666666504461</v>
          </cell>
        </row>
        <row r="1560">
          <cell r="A1560" t="str">
            <v>T520C107M010AHE025</v>
          </cell>
          <cell r="B1560">
            <v>636.82083332998445</v>
          </cell>
        </row>
        <row r="1561">
          <cell r="A1561" t="str">
            <v>T520V226M020AHE040</v>
          </cell>
          <cell r="B1561">
            <v>860.68333333125338</v>
          </cell>
        </row>
        <row r="1562">
          <cell r="A1562" t="str">
            <v>T530D477M003ATE010</v>
          </cell>
          <cell r="B1562">
            <v>428.46666666213423</v>
          </cell>
        </row>
        <row r="1563">
          <cell r="A1563" t="str">
            <v>T530Y227M010ATE006</v>
          </cell>
          <cell r="B1563">
            <v>391.79999999469146</v>
          </cell>
        </row>
        <row r="1564">
          <cell r="A1564" t="str">
            <v>T521V686M016ATE040</v>
          </cell>
          <cell r="B1564">
            <v>521.20000000228174</v>
          </cell>
        </row>
        <row r="1565">
          <cell r="A1565" t="str">
            <v>T521T276M018ATE055</v>
          </cell>
          <cell r="B1565">
            <v>1171.383823529331</v>
          </cell>
        </row>
        <row r="1566">
          <cell r="A1566" t="str">
            <v>T521T276M018ATE055</v>
          </cell>
          <cell r="B1566">
            <v>1151.3888888934164</v>
          </cell>
        </row>
        <row r="1567">
          <cell r="A1567" t="str">
            <v>T521T276M018ATE055</v>
          </cell>
          <cell r="B1567">
            <v>1187.7523809516736</v>
          </cell>
        </row>
        <row r="1568">
          <cell r="A1568" t="str">
            <v>T521T276M018ATE055</v>
          </cell>
          <cell r="B1568">
            <v>669.99999999417923</v>
          </cell>
        </row>
        <row r="1569">
          <cell r="A1569" t="str">
            <v>T521T276M018ATE055</v>
          </cell>
          <cell r="B1569">
            <v>1147.9526666656136</v>
          </cell>
        </row>
        <row r="1570">
          <cell r="A1570" t="str">
            <v>T521T276M018ATE055</v>
          </cell>
          <cell r="B1570">
            <v>885.55833333113696</v>
          </cell>
        </row>
        <row r="1571">
          <cell r="A1571" t="str">
            <v>T521T276M018ATE055</v>
          </cell>
          <cell r="B1571">
            <v>610.51666666986421</v>
          </cell>
        </row>
        <row r="1572">
          <cell r="A1572" t="str">
            <v>T521T276M018ATE055</v>
          </cell>
          <cell r="B1572">
            <v>1092.8556666646152</v>
          </cell>
        </row>
        <row r="1573">
          <cell r="A1573" t="str">
            <v>T521T276M018ATE055</v>
          </cell>
          <cell r="B1573">
            <v>648.11666666879319</v>
          </cell>
        </row>
        <row r="1574">
          <cell r="A1574" t="str">
            <v>T521T276M018ATE055</v>
          </cell>
          <cell r="B1574">
            <v>677.38660714302182</v>
          </cell>
        </row>
        <row r="1575">
          <cell r="A1575" t="str">
            <v>T521T276M018ATE055</v>
          </cell>
          <cell r="B1575">
            <v>800.74999999604188</v>
          </cell>
        </row>
        <row r="1576">
          <cell r="A1576" t="str">
            <v>T521T276M018ATE055</v>
          </cell>
          <cell r="B1576">
            <v>769.08769841056449</v>
          </cell>
        </row>
        <row r="1577">
          <cell r="A1577" t="str">
            <v>T521T276M018ATE055</v>
          </cell>
          <cell r="B1577">
            <v>755.50000000046566</v>
          </cell>
        </row>
        <row r="1578">
          <cell r="A1578" t="str">
            <v>T520V337M2R5AHE025</v>
          </cell>
          <cell r="B1578">
            <v>414.13333333097398</v>
          </cell>
        </row>
        <row r="1579">
          <cell r="A1579" t="str">
            <v>T598B107M006ATE070</v>
          </cell>
          <cell r="B1579">
            <v>853.43333333381452</v>
          </cell>
        </row>
        <row r="1580">
          <cell r="A1580" t="str">
            <v>T520B476M008AHE070</v>
          </cell>
          <cell r="B1580">
            <v>751.18333334103227</v>
          </cell>
        </row>
        <row r="1581">
          <cell r="A1581" t="str">
            <v>T521V226M020ATE090</v>
          </cell>
          <cell r="B1581">
            <v>837.49999999534339</v>
          </cell>
        </row>
        <row r="1582">
          <cell r="A1582" t="str">
            <v>T525B336M016ATE070</v>
          </cell>
          <cell r="B1582">
            <v>1221.4388888870601</v>
          </cell>
        </row>
        <row r="1583">
          <cell r="A1583" t="str">
            <v>T521V107M016ATE040</v>
          </cell>
          <cell r="B1583">
            <v>626.74999999988358</v>
          </cell>
        </row>
        <row r="1584">
          <cell r="A1584" t="str">
            <v>T521V107M016ATE040</v>
          </cell>
          <cell r="B1584">
            <v>507.29166665871162</v>
          </cell>
        </row>
        <row r="1585">
          <cell r="A1585" t="str">
            <v>T521D336M025AT4801</v>
          </cell>
          <cell r="B1585">
            <v>611.78333333402406</v>
          </cell>
        </row>
        <row r="1586">
          <cell r="A1586" t="str">
            <v>T520B107M006AT4801</v>
          </cell>
          <cell r="B1586">
            <v>746.50555555243045</v>
          </cell>
        </row>
        <row r="1587">
          <cell r="A1587" t="str">
            <v>T521V686M020ATE050</v>
          </cell>
          <cell r="B1587">
            <v>769.45099999986121</v>
          </cell>
        </row>
        <row r="1588">
          <cell r="A1588" t="str">
            <v>T521V686M020ATE050</v>
          </cell>
          <cell r="B1588">
            <v>797.94166666106321</v>
          </cell>
        </row>
        <row r="1589">
          <cell r="A1589" t="str">
            <v>T521V686M020ATE050</v>
          </cell>
          <cell r="B1589">
            <v>509.56666666665114</v>
          </cell>
        </row>
        <row r="1590">
          <cell r="A1590" t="str">
            <v>T521V686M020ATE050</v>
          </cell>
          <cell r="B1590">
            <v>536.1625000013737</v>
          </cell>
        </row>
        <row r="1591">
          <cell r="A1591" t="str">
            <v>T521T476M12RATE090</v>
          </cell>
          <cell r="B1591">
            <v>920.74600000006615</v>
          </cell>
        </row>
        <row r="1592">
          <cell r="A1592" t="str">
            <v>T521T476M12RATE090</v>
          </cell>
          <cell r="B1592">
            <v>1110.9478395034344</v>
          </cell>
        </row>
        <row r="1593">
          <cell r="A1593" t="str">
            <v>T598X687M006ATE025</v>
          </cell>
          <cell r="B1593">
            <v>582.98888888588408</v>
          </cell>
        </row>
        <row r="1594">
          <cell r="A1594" t="str">
            <v>T598X687M006ATE025</v>
          </cell>
          <cell r="B1594">
            <v>628.20833333884366</v>
          </cell>
        </row>
        <row r="1595">
          <cell r="A1595" t="str">
            <v>T520B106M016AHE100</v>
          </cell>
          <cell r="B1595">
            <v>700.49999999930151</v>
          </cell>
        </row>
        <row r="1596">
          <cell r="A1596" t="str">
            <v>T521D476M025ATE065</v>
          </cell>
          <cell r="B1596">
            <v>827.46666666353121</v>
          </cell>
        </row>
        <row r="1597">
          <cell r="A1597" t="str">
            <v>T521D476M025ATE065</v>
          </cell>
          <cell r="B1597">
            <v>603.53055555664469</v>
          </cell>
        </row>
        <row r="1598">
          <cell r="A1598" t="str">
            <v>T521D476M025ATE065</v>
          </cell>
          <cell r="B1598">
            <v>759.76111111231148</v>
          </cell>
        </row>
        <row r="1599">
          <cell r="A1599" t="str">
            <v>T521D476M025ATE065</v>
          </cell>
          <cell r="B1599">
            <v>747.21551587210604</v>
          </cell>
        </row>
        <row r="1600">
          <cell r="A1600" t="str">
            <v>T521D476M025ATE065</v>
          </cell>
          <cell r="B1600">
            <v>533.88333333539777</v>
          </cell>
        </row>
        <row r="1601">
          <cell r="A1601" t="str">
            <v>T521V476M016ATE055</v>
          </cell>
          <cell r="B1601">
            <v>604.21666666399688</v>
          </cell>
        </row>
        <row r="1602">
          <cell r="A1602" t="str">
            <v>T521V476M016ATE055</v>
          </cell>
          <cell r="B1602">
            <v>467.08333333488554</v>
          </cell>
        </row>
        <row r="1603">
          <cell r="A1603" t="str">
            <v>T598D477M2R5AT4541</v>
          </cell>
          <cell r="B1603">
            <v>332.93333333451301</v>
          </cell>
        </row>
        <row r="1604">
          <cell r="A1604" t="str">
            <v>T598D477M2R5AT4541</v>
          </cell>
          <cell r="B1604">
            <v>361.72976190847942</v>
          </cell>
        </row>
        <row r="1605">
          <cell r="A1605" t="str">
            <v>T598B157M006ATE045</v>
          </cell>
          <cell r="B1605">
            <v>735.52999999676831</v>
          </cell>
        </row>
        <row r="1606">
          <cell r="A1606" t="str">
            <v>T598D477M004ATE025</v>
          </cell>
          <cell r="B1606">
            <v>844.02380952345482</v>
          </cell>
        </row>
        <row r="1607">
          <cell r="A1607" t="str">
            <v>T598D477M004ATE025</v>
          </cell>
          <cell r="B1607">
            <v>543.44999998924322</v>
          </cell>
        </row>
        <row r="1608">
          <cell r="A1608" t="str">
            <v>T520Y687M006ATE018</v>
          </cell>
          <cell r="B1608">
            <v>871.33333332720213</v>
          </cell>
        </row>
        <row r="1609">
          <cell r="A1609" t="str">
            <v>T591B227M006ATE070</v>
          </cell>
          <cell r="B1609">
            <v>675.34999999799766</v>
          </cell>
        </row>
        <row r="1610">
          <cell r="A1610" t="str">
            <v>T591B157M006ATE070</v>
          </cell>
          <cell r="B1610">
            <v>875.26666666846722</v>
          </cell>
        </row>
        <row r="1611">
          <cell r="A1611" t="str">
            <v>T591B107M006ATE070</v>
          </cell>
          <cell r="B1611">
            <v>797.60092592798173</v>
          </cell>
        </row>
        <row r="1612">
          <cell r="A1612" t="str">
            <v>T591B107M006ATE070</v>
          </cell>
          <cell r="B1612">
            <v>907.37833333248273</v>
          </cell>
        </row>
        <row r="1613">
          <cell r="A1613" t="str">
            <v>T521D157M020ATE050</v>
          </cell>
          <cell r="B1613">
            <v>583.587500002468</v>
          </cell>
        </row>
        <row r="1614">
          <cell r="A1614" t="str">
            <v>T521D157M020ATE050</v>
          </cell>
          <cell r="B1614">
            <v>930.19722222012933</v>
          </cell>
        </row>
        <row r="1615">
          <cell r="A1615" t="str">
            <v>T598D477M2R5AT4152</v>
          </cell>
          <cell r="B1615">
            <v>327.18333333148621</v>
          </cell>
        </row>
        <row r="1616">
          <cell r="A1616" t="str">
            <v>T598D477M2R5AT4152</v>
          </cell>
          <cell r="B1616">
            <v>347.87261904408558</v>
          </cell>
        </row>
        <row r="1617">
          <cell r="A1617" t="str">
            <v>T523W107M016APE100</v>
          </cell>
          <cell r="B1617">
            <v>667.84166665922385</v>
          </cell>
        </row>
        <row r="1618">
          <cell r="A1618" t="str">
            <v>T598D156M035ATE065</v>
          </cell>
          <cell r="B1618">
            <v>1043.3166666619945</v>
          </cell>
        </row>
        <row r="1619">
          <cell r="A1619" t="str">
            <v>T523W476M035APE090</v>
          </cell>
          <cell r="B1619">
            <v>1283.3382828308227</v>
          </cell>
        </row>
        <row r="1620">
          <cell r="A1620" t="str">
            <v>T523W476M035APE090</v>
          </cell>
          <cell r="B1620">
            <v>1284.5083333208458</v>
          </cell>
        </row>
        <row r="1621">
          <cell r="A1621" t="str">
            <v>T521B336M016ATE070</v>
          </cell>
          <cell r="B1621">
            <v>1145.4090000017545</v>
          </cell>
        </row>
        <row r="1622">
          <cell r="A1622" t="str">
            <v>T520C686M006ATE100</v>
          </cell>
          <cell r="B1622">
            <v>405.02500000060536</v>
          </cell>
        </row>
        <row r="1623">
          <cell r="A1623" t="str">
            <v>T520C686M006ATE100</v>
          </cell>
          <cell r="B1623">
            <v>476.70277778233867</v>
          </cell>
        </row>
        <row r="1624">
          <cell r="A1624" t="str">
            <v>T521B475M035ATE150</v>
          </cell>
          <cell r="B1624">
            <v>1090.183333324967</v>
          </cell>
        </row>
        <row r="1625">
          <cell r="A1625" t="str">
            <v>T521W226K020ATE055</v>
          </cell>
          <cell r="B1625">
            <v>851.33888888696674</v>
          </cell>
        </row>
        <row r="1626">
          <cell r="A1626" t="str">
            <v>T520B107M006AHE015</v>
          </cell>
          <cell r="B1626">
            <v>441.28333333879709</v>
          </cell>
        </row>
        <row r="1627">
          <cell r="A1627" t="str">
            <v>T598D476M016ATE070</v>
          </cell>
          <cell r="B1627">
            <v>731.70000000391155</v>
          </cell>
        </row>
        <row r="1628">
          <cell r="A1628" t="str">
            <v>T599B107K2R5ATE055</v>
          </cell>
          <cell r="B1628">
            <v>829.32500000169966</v>
          </cell>
        </row>
        <row r="1629">
          <cell r="A1629" t="str">
            <v>T599B107K2R5ATE055</v>
          </cell>
          <cell r="B1629">
            <v>832.22499999857973</v>
          </cell>
        </row>
        <row r="1630">
          <cell r="A1630" t="str">
            <v>T520V226M020ATE045</v>
          </cell>
          <cell r="B1630">
            <v>822.3083333397517</v>
          </cell>
        </row>
        <row r="1631">
          <cell r="A1631" t="str">
            <v>T520B227M2R5AHE015</v>
          </cell>
          <cell r="B1631">
            <v>663.02499999816064</v>
          </cell>
        </row>
        <row r="1632">
          <cell r="A1632" t="str">
            <v>T598V227M006ATE025</v>
          </cell>
          <cell r="B1632">
            <v>556.61666666390374</v>
          </cell>
        </row>
        <row r="1633">
          <cell r="A1633" t="str">
            <v>T598V337M004ATE025</v>
          </cell>
          <cell r="B1633">
            <v>635.67162698255356</v>
          </cell>
        </row>
        <row r="1634">
          <cell r="A1634" t="str">
            <v>T525Y337M010ATE025</v>
          </cell>
          <cell r="B1634">
            <v>576.45000000137156</v>
          </cell>
        </row>
        <row r="1635">
          <cell r="A1635" t="str">
            <v>T521B685M035ATE150</v>
          </cell>
          <cell r="B1635">
            <v>907.13333334540948</v>
          </cell>
        </row>
        <row r="1636">
          <cell r="A1636" t="str">
            <v>T521D476M016ATE045</v>
          </cell>
          <cell r="B1636">
            <v>624.11666667438112</v>
          </cell>
        </row>
        <row r="1637">
          <cell r="A1637" t="str">
            <v>T598D227M010AHE025</v>
          </cell>
          <cell r="B1637">
            <v>442.08333333721384</v>
          </cell>
        </row>
        <row r="1638">
          <cell r="A1638" t="str">
            <v>T598D337M006AHE025</v>
          </cell>
          <cell r="B1638">
            <v>440.59999999240972</v>
          </cell>
        </row>
        <row r="1639">
          <cell r="A1639" t="str">
            <v>T520W157M006ATE040</v>
          </cell>
          <cell r="B1639">
            <v>411.41666665789671</v>
          </cell>
        </row>
        <row r="1640">
          <cell r="A1640" t="str">
            <v>T598V107M010ATE025</v>
          </cell>
          <cell r="B1640">
            <v>620.81666665733792</v>
          </cell>
        </row>
        <row r="1641">
          <cell r="A1641" t="str">
            <v>T520D477M004AT4801</v>
          </cell>
          <cell r="B1641">
            <v>424.48333333362825</v>
          </cell>
        </row>
        <row r="1642">
          <cell r="A1642" t="str">
            <v>T521X477M016ATE050</v>
          </cell>
          <cell r="B1642">
            <v>666.93333333358169</v>
          </cell>
        </row>
        <row r="1643">
          <cell r="A1643" t="str">
            <v>T521X686M035ATE050</v>
          </cell>
          <cell r="B1643">
            <v>923.20000000647269</v>
          </cell>
        </row>
        <row r="1644">
          <cell r="A1644" t="str">
            <v>T521B336M025ATE100</v>
          </cell>
          <cell r="B1644">
            <v>703.62499999639113</v>
          </cell>
        </row>
        <row r="1645">
          <cell r="A1645" t="str">
            <v>T521B336M025ATE100</v>
          </cell>
          <cell r="B1645">
            <v>718.86250000126893</v>
          </cell>
        </row>
        <row r="1646">
          <cell r="A1646" t="str">
            <v>T520W157M006ATE025</v>
          </cell>
          <cell r="B1646">
            <v>358.66666666406672</v>
          </cell>
        </row>
        <row r="1647">
          <cell r="A1647" t="str">
            <v>T598B225M035ATE150</v>
          </cell>
          <cell r="B1647">
            <v>1052.8666666679783</v>
          </cell>
        </row>
        <row r="1648">
          <cell r="A1648" t="str">
            <v>T523K156M020APE150</v>
          </cell>
          <cell r="B1648">
            <v>1038.8666666694917</v>
          </cell>
        </row>
        <row r="1649">
          <cell r="A1649" t="str">
            <v>T523K156M020APE150</v>
          </cell>
          <cell r="B1649">
            <v>1013.7916666700039</v>
          </cell>
        </row>
        <row r="1650">
          <cell r="A1650" t="str">
            <v>T523K156M020APE150</v>
          </cell>
          <cell r="B1650">
            <v>779.6181140352702</v>
          </cell>
        </row>
        <row r="1651">
          <cell r="A1651" t="str">
            <v>T520B476M008ATE035</v>
          </cell>
          <cell r="B1651">
            <v>763.51666665519588</v>
          </cell>
        </row>
        <row r="1652">
          <cell r="A1652" t="str">
            <v>T591B227M006ATE045</v>
          </cell>
          <cell r="B1652">
            <v>830.93333332333714</v>
          </cell>
        </row>
        <row r="1653">
          <cell r="A1653" t="str">
            <v>T521D476M016AHE045</v>
          </cell>
          <cell r="B1653">
            <v>490.503703703871</v>
          </cell>
        </row>
        <row r="1654">
          <cell r="A1654" t="str">
            <v>T522V337M006ATE040</v>
          </cell>
          <cell r="B1654">
            <v>553.26666666660458</v>
          </cell>
        </row>
        <row r="1655">
          <cell r="A1655" t="str">
            <v>T598B335M035ATE150</v>
          </cell>
          <cell r="B1655">
            <v>871.86666665947996</v>
          </cell>
        </row>
        <row r="1656">
          <cell r="A1656" t="str">
            <v>T598B335M035ATE150</v>
          </cell>
          <cell r="B1656">
            <v>923.36666665971279</v>
          </cell>
        </row>
        <row r="1657">
          <cell r="A1657" t="str">
            <v>T598V337M2R5ATE009</v>
          </cell>
          <cell r="B1657">
            <v>462.26666666334495</v>
          </cell>
        </row>
        <row r="1658">
          <cell r="A1658" t="str">
            <v>T598V337M2R5ATE009</v>
          </cell>
          <cell r="B1658">
            <v>520.61666667228565</v>
          </cell>
        </row>
        <row r="1659">
          <cell r="A1659" t="str">
            <v>T598V337M2R5ATE009</v>
          </cell>
          <cell r="B1659">
            <v>399.58333333488554</v>
          </cell>
        </row>
        <row r="1660">
          <cell r="A1660" t="str">
            <v>T521D107M025ATE050</v>
          </cell>
          <cell r="B1660">
            <v>721.98233333404642</v>
          </cell>
        </row>
        <row r="1661">
          <cell r="A1661" t="str">
            <v>T523W686M020APE100</v>
          </cell>
          <cell r="B1661">
            <v>728.47500000090804</v>
          </cell>
        </row>
        <row r="1662">
          <cell r="A1662" t="str">
            <v>T523W686M020APE100</v>
          </cell>
          <cell r="B1662">
            <v>694.7500000015134</v>
          </cell>
        </row>
        <row r="1663">
          <cell r="A1663" t="str">
            <v>T591V227M004ATE018</v>
          </cell>
          <cell r="B1663">
            <v>383.09999999357387</v>
          </cell>
        </row>
        <row r="1664">
          <cell r="A1664" t="str">
            <v>T520B337M2R5AT4801</v>
          </cell>
          <cell r="B1664">
            <v>540.59999999357387</v>
          </cell>
        </row>
        <row r="1665">
          <cell r="A1665" t="str">
            <v>T520B227M2R5AT4801</v>
          </cell>
          <cell r="B1665">
            <v>813.6833333352115</v>
          </cell>
        </row>
        <row r="1666">
          <cell r="A1666" t="str">
            <v>T520B227M006AT4801</v>
          </cell>
          <cell r="B1666">
            <v>748.61388889054069</v>
          </cell>
        </row>
        <row r="1667">
          <cell r="A1667" t="str">
            <v>T521W476M020ATE040</v>
          </cell>
          <cell r="B1667">
            <v>634.86666666227393</v>
          </cell>
        </row>
        <row r="1668">
          <cell r="A1668" t="str">
            <v>T520D687M004AHE025</v>
          </cell>
          <cell r="B1668">
            <v>468.80000000470318</v>
          </cell>
        </row>
        <row r="1669">
          <cell r="A1669" t="str">
            <v>T599D157M004ATE025</v>
          </cell>
          <cell r="B1669">
            <v>501.75000000628643</v>
          </cell>
        </row>
        <row r="1670">
          <cell r="A1670" t="str">
            <v>T520D157M006AHE055</v>
          </cell>
          <cell r="B1670">
            <v>463.76666667871177</v>
          </cell>
        </row>
        <row r="1671">
          <cell r="A1671" t="str">
            <v>T598D157M010ATE025</v>
          </cell>
          <cell r="B1671">
            <v>706.69444444240071</v>
          </cell>
        </row>
        <row r="1672">
          <cell r="A1672" t="str">
            <v>T598B225M050ATE150</v>
          </cell>
          <cell r="B1672">
            <v>1277.9791666654637</v>
          </cell>
        </row>
        <row r="1673">
          <cell r="A1673" t="str">
            <v>T598B476M006AT4336</v>
          </cell>
          <cell r="B1673">
            <v>684.2166666733101</v>
          </cell>
        </row>
        <row r="1674">
          <cell r="A1674" t="str">
            <v>T598B476M006AT4336</v>
          </cell>
          <cell r="B1674">
            <v>686.76111110835336</v>
          </cell>
        </row>
        <row r="1675">
          <cell r="A1675" t="str">
            <v>T598X477M010ATE025</v>
          </cell>
          <cell r="B1675">
            <v>695.24999999790452</v>
          </cell>
        </row>
        <row r="1676">
          <cell r="A1676" t="str">
            <v>T598X477M010ATE025</v>
          </cell>
          <cell r="B1676">
            <v>800.35833332862239</v>
          </cell>
        </row>
        <row r="1677">
          <cell r="A1677" t="str">
            <v>T591D157M010ATE045</v>
          </cell>
          <cell r="B1677">
            <v>721.00000000325963</v>
          </cell>
        </row>
        <row r="1678">
          <cell r="A1678" t="str">
            <v>T521D227M016ATE050</v>
          </cell>
          <cell r="B1678">
            <v>723.29285714464459</v>
          </cell>
        </row>
        <row r="1679">
          <cell r="A1679" t="str">
            <v>T521D227M016ATE050</v>
          </cell>
          <cell r="B1679">
            <v>703.01150362371436</v>
          </cell>
        </row>
        <row r="1680">
          <cell r="A1680" t="str">
            <v>T598B226M006AT4336</v>
          </cell>
          <cell r="B1680">
            <v>663.54999999515712</v>
          </cell>
        </row>
        <row r="1681">
          <cell r="A1681" t="str">
            <v>T521D475M063ATE300</v>
          </cell>
          <cell r="B1681">
            <v>907.80277777696028</v>
          </cell>
        </row>
        <row r="1682">
          <cell r="A1682" t="str">
            <v>T530Y337M006AHE005</v>
          </cell>
          <cell r="B1682">
            <v>376.66666666511446</v>
          </cell>
        </row>
        <row r="1683">
          <cell r="A1683" t="str">
            <v>T523W107M020APE100</v>
          </cell>
          <cell r="B1683">
            <v>732.24444444378605</v>
          </cell>
        </row>
        <row r="1684">
          <cell r="A1684" t="str">
            <v>T523W107M020APE100</v>
          </cell>
          <cell r="B1684">
            <v>673.86250000126893</v>
          </cell>
        </row>
        <row r="1685">
          <cell r="A1685" t="str">
            <v>T523W107M020APE100</v>
          </cell>
          <cell r="B1685">
            <v>364.78333331993781</v>
          </cell>
        </row>
        <row r="1686">
          <cell r="A1686" t="str">
            <v>T523W107M020APE100</v>
          </cell>
          <cell r="B1686">
            <v>582.60000000474975</v>
          </cell>
        </row>
        <row r="1687">
          <cell r="A1687" t="str">
            <v>T523W107M020APE100</v>
          </cell>
          <cell r="B1687">
            <v>780.91666666790843</v>
          </cell>
        </row>
        <row r="1688">
          <cell r="A1688" t="str">
            <v>T521X337M016ATE015</v>
          </cell>
          <cell r="B1688">
            <v>675.24166667077225</v>
          </cell>
        </row>
        <row r="1689">
          <cell r="A1689" t="str">
            <v>T530X687M004AHE005</v>
          </cell>
          <cell r="B1689">
            <v>370.23333333665505</v>
          </cell>
        </row>
        <row r="1690">
          <cell r="A1690" t="str">
            <v>T520D107M010AT4801</v>
          </cell>
          <cell r="B1690">
            <v>375.3166666533798</v>
          </cell>
        </row>
        <row r="1691">
          <cell r="A1691" t="str">
            <v>T598V227M2R5ATE015</v>
          </cell>
          <cell r="B1691">
            <v>416.79583333258051</v>
          </cell>
        </row>
        <row r="1692">
          <cell r="A1692" t="str">
            <v>T598V227M2R5ATE015</v>
          </cell>
          <cell r="B1692">
            <v>352.69999999087304</v>
          </cell>
        </row>
        <row r="1693">
          <cell r="A1693" t="str">
            <v>T598V227M2R5ATE015</v>
          </cell>
          <cell r="B1693">
            <v>468.89583333162591</v>
          </cell>
        </row>
        <row r="1694">
          <cell r="A1694" t="str">
            <v>T598V227M2R5ATE015</v>
          </cell>
          <cell r="B1694">
            <v>398.83333333244082</v>
          </cell>
        </row>
        <row r="1695">
          <cell r="A1695" t="str">
            <v>T523V476M025APE100</v>
          </cell>
          <cell r="B1695">
            <v>1270.5500000005122</v>
          </cell>
        </row>
        <row r="1696">
          <cell r="A1696" t="str">
            <v>T523V336M035APE100</v>
          </cell>
          <cell r="B1696">
            <v>673.10555556323379</v>
          </cell>
        </row>
        <row r="1697">
          <cell r="A1697" t="str">
            <v>T523V686M020APE100</v>
          </cell>
          <cell r="B1697">
            <v>1263.0166666698644</v>
          </cell>
        </row>
        <row r="1698">
          <cell r="A1698" t="str">
            <v>T598B107M006ATE045</v>
          </cell>
          <cell r="B1698">
            <v>902.21666666704687</v>
          </cell>
        </row>
        <row r="1699">
          <cell r="A1699" t="str">
            <v>T521B476M016ATE055</v>
          </cell>
          <cell r="B1699">
            <v>801.28518518409692</v>
          </cell>
        </row>
        <row r="1700">
          <cell r="A1700" t="str">
            <v>T520Y158M2R5ATE015</v>
          </cell>
          <cell r="B1700">
            <v>549.51666667009704</v>
          </cell>
        </row>
        <row r="1701">
          <cell r="A1701" t="str">
            <v>T521V107K020ATE055</v>
          </cell>
          <cell r="B1701">
            <v>774.4166666676756</v>
          </cell>
        </row>
        <row r="1702">
          <cell r="A1702" t="str">
            <v>T599B336M010ATE070</v>
          </cell>
          <cell r="B1702">
            <v>629.99166666471865</v>
          </cell>
        </row>
        <row r="1703">
          <cell r="A1703" t="str">
            <v>T599B336M006ATE070</v>
          </cell>
          <cell r="B1703">
            <v>608.20000000647269</v>
          </cell>
        </row>
        <row r="1704">
          <cell r="A1704" t="str">
            <v>T599B476M006ATE070</v>
          </cell>
          <cell r="B1704">
            <v>567.95833332580514</v>
          </cell>
        </row>
        <row r="1705">
          <cell r="A1705" t="str">
            <v>T598B336M010ATE070</v>
          </cell>
          <cell r="B1705">
            <v>598.90000000130385</v>
          </cell>
        </row>
        <row r="1706">
          <cell r="A1706" t="str">
            <v>T521V107M020AT4927</v>
          </cell>
          <cell r="B1706">
            <v>765.36666665808298</v>
          </cell>
        </row>
        <row r="1707">
          <cell r="A1707" t="str">
            <v>T521V107M020AT4927</v>
          </cell>
          <cell r="B1707">
            <v>751.01666665636003</v>
          </cell>
        </row>
        <row r="1708">
          <cell r="A1708" t="str">
            <v>T521V107M020AT4927</v>
          </cell>
          <cell r="B1708">
            <v>587.74999999324791</v>
          </cell>
        </row>
        <row r="1709">
          <cell r="A1709" t="str">
            <v>T521B156M035ATE200</v>
          </cell>
          <cell r="B1709">
            <v>713.16666666185483</v>
          </cell>
        </row>
        <row r="1710">
          <cell r="A1710" t="str">
            <v>T520B227M2R5AHE035</v>
          </cell>
          <cell r="B1710">
            <v>457.24999999743886</v>
          </cell>
        </row>
        <row r="1711">
          <cell r="A1711" t="str">
            <v>T522V157M006ATE040</v>
          </cell>
          <cell r="B1711">
            <v>349.51666667824605</v>
          </cell>
        </row>
        <row r="1712">
          <cell r="A1712" t="str">
            <v>T598D475M075ATE200</v>
          </cell>
          <cell r="B1712">
            <v>1068.8999999994412</v>
          </cell>
        </row>
        <row r="1713">
          <cell r="A1713" t="str">
            <v>T598D475M075ATE200</v>
          </cell>
          <cell r="B1713">
            <v>1061.2499999965075</v>
          </cell>
        </row>
        <row r="1714">
          <cell r="A1714" t="str">
            <v>T520V157M006ATE045</v>
          </cell>
          <cell r="B1714">
            <v>398.52407407714054</v>
          </cell>
        </row>
        <row r="1715">
          <cell r="A1715" t="str">
            <v>T520V157M006ATE045</v>
          </cell>
          <cell r="B1715">
            <v>374.68749999679858</v>
          </cell>
        </row>
        <row r="1716">
          <cell r="A1716" t="str">
            <v>T523W226M035APE100</v>
          </cell>
          <cell r="B1716">
            <v>1322.2333333280403</v>
          </cell>
        </row>
        <row r="1717">
          <cell r="A1717" t="str">
            <v>T523W336M025APE100</v>
          </cell>
          <cell r="B1717">
            <v>1267.6333333365619</v>
          </cell>
        </row>
        <row r="1718">
          <cell r="A1718" t="str">
            <v>T599B686M004ATE070</v>
          </cell>
          <cell r="B1718">
            <v>661.99999999953423</v>
          </cell>
        </row>
        <row r="1719">
          <cell r="A1719" t="str">
            <v>T530X337M010ATE005</v>
          </cell>
          <cell r="B1719">
            <v>468.22666667224257</v>
          </cell>
        </row>
        <row r="1720">
          <cell r="A1720" t="str">
            <v>T598D477M2R5AT4186</v>
          </cell>
          <cell r="B1720">
            <v>437.66777778114192</v>
          </cell>
        </row>
        <row r="1721">
          <cell r="A1721" t="str">
            <v>T523T226M025APE100</v>
          </cell>
          <cell r="B1721">
            <v>757.58333333884366</v>
          </cell>
        </row>
        <row r="1722">
          <cell r="A1722" t="str">
            <v>T523T226M025APE100</v>
          </cell>
          <cell r="B1722">
            <v>826.90089285945373</v>
          </cell>
        </row>
        <row r="1723">
          <cell r="A1723" t="str">
            <v>T523T226M025APE100</v>
          </cell>
          <cell r="B1723">
            <v>962.65000000305008</v>
          </cell>
        </row>
        <row r="1724">
          <cell r="A1724" t="str">
            <v>T523T226M025APE100</v>
          </cell>
          <cell r="B1724">
            <v>1347.8000000043539</v>
          </cell>
        </row>
        <row r="1725">
          <cell r="A1725" t="str">
            <v>T523T226M025APE100</v>
          </cell>
          <cell r="B1725">
            <v>729.15833333157934</v>
          </cell>
        </row>
        <row r="1726">
          <cell r="A1726" t="str">
            <v>T520W227M004ATE025</v>
          </cell>
          <cell r="B1726">
            <v>365.83333333488554</v>
          </cell>
        </row>
        <row r="1727">
          <cell r="A1727" t="str">
            <v>T520W227M004ATE025</v>
          </cell>
          <cell r="B1727">
            <v>325.31666666851379</v>
          </cell>
        </row>
        <row r="1728">
          <cell r="A1728" t="str">
            <v>T521D475M075ATE075</v>
          </cell>
          <cell r="B1728">
            <v>873.21666666073725</v>
          </cell>
        </row>
        <row r="1729">
          <cell r="A1729" t="str">
            <v>T598D477M2R5ATE006</v>
          </cell>
          <cell r="B1729">
            <v>373.63866666764943</v>
          </cell>
        </row>
        <row r="1730">
          <cell r="A1730" t="str">
            <v>T598D477M2R5ATE006</v>
          </cell>
          <cell r="B1730">
            <v>351.80000000051223</v>
          </cell>
        </row>
        <row r="1731">
          <cell r="A1731" t="str">
            <v>T598D477M2R5ATE006</v>
          </cell>
          <cell r="B1731">
            <v>356.39999999664724</v>
          </cell>
        </row>
        <row r="1732">
          <cell r="A1732" t="str">
            <v>T598D477M2R5ATE006</v>
          </cell>
          <cell r="B1732">
            <v>329.24999998882413</v>
          </cell>
        </row>
        <row r="1733">
          <cell r="A1733" t="str">
            <v>T598D477M2R5ATE006</v>
          </cell>
          <cell r="B1733">
            <v>350.13333334238268</v>
          </cell>
        </row>
        <row r="1734">
          <cell r="A1734" t="str">
            <v>T520D687M003ATE040</v>
          </cell>
          <cell r="B1734">
            <v>390.54999999585561</v>
          </cell>
        </row>
        <row r="1735">
          <cell r="A1735" t="str">
            <v>T591D337M006ATE025</v>
          </cell>
          <cell r="B1735">
            <v>400.80000000307336</v>
          </cell>
        </row>
        <row r="1736">
          <cell r="A1736" t="str">
            <v>T591B157M006ATE045</v>
          </cell>
          <cell r="B1736">
            <v>750.22977150684562</v>
          </cell>
        </row>
        <row r="1737">
          <cell r="A1737" t="str">
            <v>T591B226M010ATE070</v>
          </cell>
          <cell r="B1737">
            <v>584.7833333350718</v>
          </cell>
        </row>
        <row r="1738">
          <cell r="A1738" t="str">
            <v>T591B107M006ATE045</v>
          </cell>
          <cell r="B1738">
            <v>824.98333333118353</v>
          </cell>
        </row>
        <row r="1739">
          <cell r="A1739" t="str">
            <v>T520D477M2R5ATE007</v>
          </cell>
          <cell r="B1739">
            <v>391.07222221791744</v>
          </cell>
        </row>
        <row r="1740">
          <cell r="A1740" t="str">
            <v>T520V157M010ATE040</v>
          </cell>
          <cell r="B1740">
            <v>465.38333331991453</v>
          </cell>
        </row>
        <row r="1741">
          <cell r="A1741" t="str">
            <v>T591B226M006ATE070</v>
          </cell>
          <cell r="B1741">
            <v>572.68333333544433</v>
          </cell>
        </row>
        <row r="1742">
          <cell r="A1742" t="str">
            <v>T523V107M025APE070</v>
          </cell>
          <cell r="B1742">
            <v>966.34277777618263</v>
          </cell>
        </row>
        <row r="1743">
          <cell r="A1743" t="str">
            <v>T599B476M006ATE090</v>
          </cell>
          <cell r="B1743">
            <v>573.46666666329838</v>
          </cell>
        </row>
        <row r="1744">
          <cell r="A1744" t="str">
            <v>T599B686M004ATE090</v>
          </cell>
          <cell r="B1744">
            <v>543.76666667754762</v>
          </cell>
        </row>
        <row r="1745">
          <cell r="A1745" t="str">
            <v>T591B336M010ATE070</v>
          </cell>
          <cell r="B1745">
            <v>543.06666667107493</v>
          </cell>
        </row>
        <row r="1746">
          <cell r="A1746" t="str">
            <v>T520V107M006AHE009</v>
          </cell>
          <cell r="B1746">
            <v>440.71666666539386</v>
          </cell>
        </row>
        <row r="1747">
          <cell r="A1747" t="str">
            <v>T599B336M010ATE090</v>
          </cell>
          <cell r="B1747">
            <v>624.08333333325572</v>
          </cell>
        </row>
        <row r="1748">
          <cell r="A1748" t="str">
            <v>T598B226M010ATE070</v>
          </cell>
          <cell r="B1748">
            <v>589.01666666264634</v>
          </cell>
        </row>
        <row r="1749">
          <cell r="A1749" t="str">
            <v>T598B107M006ATE055</v>
          </cell>
          <cell r="B1749">
            <v>679.02499999792781</v>
          </cell>
        </row>
        <row r="1750">
          <cell r="A1750" t="str">
            <v>T599D157M006ATE045</v>
          </cell>
          <cell r="B1750">
            <v>539.7833333350718</v>
          </cell>
        </row>
        <row r="1751">
          <cell r="A1751" t="str">
            <v>T520D156M025ATE080</v>
          </cell>
          <cell r="B1751">
            <v>968.14365079194044</v>
          </cell>
        </row>
        <row r="1752">
          <cell r="A1752" t="str">
            <v>T521V107K020ATE040</v>
          </cell>
          <cell r="B1752">
            <v>628.16666665719822</v>
          </cell>
        </row>
        <row r="1753">
          <cell r="A1753" t="str">
            <v>T521V107K020ATE040</v>
          </cell>
          <cell r="B1753">
            <v>774.73611111345235</v>
          </cell>
        </row>
        <row r="1754">
          <cell r="A1754" t="str">
            <v>T521V157M016ATE050</v>
          </cell>
          <cell r="B1754">
            <v>754.40655637187081</v>
          </cell>
        </row>
        <row r="1755">
          <cell r="A1755" t="str">
            <v>T521V157M016ATE050</v>
          </cell>
          <cell r="B1755">
            <v>683.11666666762903</v>
          </cell>
        </row>
        <row r="1756">
          <cell r="A1756" t="str">
            <v>T598V227M2R5ATE009</v>
          </cell>
          <cell r="B1756">
            <v>385.47499999869615</v>
          </cell>
        </row>
        <row r="1757">
          <cell r="A1757" t="str">
            <v>T591B225M035ATE200</v>
          </cell>
          <cell r="B1757">
            <v>877.10000000079162</v>
          </cell>
        </row>
        <row r="1758">
          <cell r="A1758" t="str">
            <v>T598B107M006AHE045</v>
          </cell>
          <cell r="B1758">
            <v>862.19999999622814</v>
          </cell>
        </row>
        <row r="1759">
          <cell r="A1759" t="str">
            <v>T598B107M006AHS045</v>
          </cell>
          <cell r="B1759">
            <v>508.24999999604188</v>
          </cell>
        </row>
        <row r="1760">
          <cell r="A1760" t="str">
            <v>T520M157M006ATE200</v>
          </cell>
          <cell r="B1760">
            <v>720.63333333469927</v>
          </cell>
        </row>
        <row r="1761">
          <cell r="A1761" t="str">
            <v>T520M157M006ATE200</v>
          </cell>
          <cell r="B1761">
            <v>712.41093939328766</v>
          </cell>
        </row>
        <row r="1762">
          <cell r="A1762" t="str">
            <v>T520M157M006ATE200</v>
          </cell>
          <cell r="B1762">
            <v>728.7895714281716</v>
          </cell>
        </row>
        <row r="1763">
          <cell r="A1763" t="str">
            <v>T520M157M006ATE200</v>
          </cell>
          <cell r="B1763">
            <v>680.1166666788049</v>
          </cell>
        </row>
        <row r="1764">
          <cell r="A1764" t="str">
            <v>T598V106M035AHE120</v>
          </cell>
          <cell r="B1764">
            <v>973.91666667885147</v>
          </cell>
        </row>
        <row r="1765">
          <cell r="A1765" t="str">
            <v>T598X156M075ATE075</v>
          </cell>
          <cell r="B1765">
            <v>1074.8925925954245</v>
          </cell>
        </row>
        <row r="1766">
          <cell r="A1766" t="str">
            <v>T525B336M016ATE090</v>
          </cell>
          <cell r="B1766">
            <v>1167.7814814815065</v>
          </cell>
        </row>
        <row r="1767">
          <cell r="A1767" t="str">
            <v>T521T336M016ATE055</v>
          </cell>
          <cell r="B1767">
            <v>1007.2519999996993</v>
          </cell>
        </row>
        <row r="1768">
          <cell r="A1768" t="str">
            <v>T521T336M016ATE055</v>
          </cell>
          <cell r="B1768">
            <v>743.18233333316175</v>
          </cell>
        </row>
        <row r="1769">
          <cell r="A1769" t="str">
            <v>T520V687M006ATE070</v>
          </cell>
          <cell r="B1769">
            <v>785.16111111966893</v>
          </cell>
        </row>
        <row r="1770">
          <cell r="A1770" t="str">
            <v>T523W686M025APE100</v>
          </cell>
          <cell r="B1770">
            <v>1354.5333333243616</v>
          </cell>
        </row>
        <row r="1771">
          <cell r="A1771" t="str">
            <v>T523W686M025APE100</v>
          </cell>
          <cell r="B1771">
            <v>1276.4124999966589</v>
          </cell>
        </row>
        <row r="1772">
          <cell r="A1772" t="str">
            <v>T523B686M016APE100</v>
          </cell>
          <cell r="B1772">
            <v>800.51666666404344</v>
          </cell>
        </row>
        <row r="1773">
          <cell r="A1773" t="str">
            <v>T521V137M020ATE050</v>
          </cell>
          <cell r="B1773">
            <v>668.29166665964294</v>
          </cell>
        </row>
        <row r="1774">
          <cell r="A1774" t="str">
            <v>T521V177M018ATE050</v>
          </cell>
          <cell r="B1774">
            <v>628.88916666631121</v>
          </cell>
        </row>
        <row r="1775">
          <cell r="A1775" t="str">
            <v>T545W476M020ATE055</v>
          </cell>
          <cell r="B1775">
            <v>661.29166666825768</v>
          </cell>
        </row>
        <row r="1776">
          <cell r="A1776" t="str">
            <v>T523V227M016APE050</v>
          </cell>
          <cell r="B1776">
            <v>674.0458333355491</v>
          </cell>
        </row>
        <row r="1777">
          <cell r="A1777" t="str">
            <v>T598B227M2R5ATE025</v>
          </cell>
          <cell r="B1777">
            <v>735.70249999989755</v>
          </cell>
        </row>
        <row r="1778">
          <cell r="A1778" t="str">
            <v>T520X337M010AHE040</v>
          </cell>
          <cell r="B1778">
            <v>565.41666666744277</v>
          </cell>
        </row>
        <row r="1779">
          <cell r="A1779" t="str">
            <v>T521V167M018ATE050</v>
          </cell>
          <cell r="B1779">
            <v>687.08888888766523</v>
          </cell>
        </row>
        <row r="1780">
          <cell r="A1780" t="str">
            <v>T521V167M018ATE050</v>
          </cell>
          <cell r="B1780">
            <v>720.53749999991851</v>
          </cell>
        </row>
        <row r="1781">
          <cell r="A1781" t="str">
            <v>T521V167M018ATE050</v>
          </cell>
          <cell r="B1781">
            <v>751.20555555273313</v>
          </cell>
        </row>
        <row r="1782">
          <cell r="A1782" t="str">
            <v>T520B337M2R5ATE018</v>
          </cell>
          <cell r="B1782">
            <v>532.04999999608845</v>
          </cell>
        </row>
        <row r="1783">
          <cell r="A1783" t="str">
            <v>T598X106M075ATE100</v>
          </cell>
          <cell r="B1783">
            <v>1093.9166666666279</v>
          </cell>
        </row>
        <row r="1784">
          <cell r="A1784" t="str">
            <v>T521B556M016ATE070</v>
          </cell>
          <cell r="B1784">
            <v>773.9541666682635</v>
          </cell>
        </row>
        <row r="1785">
          <cell r="A1785" t="str">
            <v>T521B556M016ATE070</v>
          </cell>
          <cell r="B1785">
            <v>717.91666666598758</v>
          </cell>
        </row>
        <row r="1786">
          <cell r="A1786" t="str">
            <v>T521B556M016ATE070</v>
          </cell>
          <cell r="B1786">
            <v>750.67500000237487</v>
          </cell>
        </row>
        <row r="1787">
          <cell r="A1787" t="str">
            <v>T525D476M016ATE065</v>
          </cell>
          <cell r="B1787">
            <v>489.48333334294148</v>
          </cell>
        </row>
        <row r="1788">
          <cell r="A1788" t="str">
            <v>T521X476M035ATE090</v>
          </cell>
          <cell r="B1788">
            <v>1033.6924074098933</v>
          </cell>
        </row>
        <row r="1789">
          <cell r="A1789" t="str">
            <v>T598X476M035AT4264</v>
          </cell>
          <cell r="B1789">
            <v>873.05833333753981</v>
          </cell>
        </row>
        <row r="1790">
          <cell r="A1790" t="str">
            <v>T520V227M010AHE025</v>
          </cell>
          <cell r="B1790">
            <v>737.16666666674428</v>
          </cell>
        </row>
        <row r="1791">
          <cell r="A1791" t="str">
            <v>T591B225M050ATE200</v>
          </cell>
          <cell r="B1791">
            <v>1234.3500000075439</v>
          </cell>
        </row>
        <row r="1792">
          <cell r="A1792" t="str">
            <v>T523W476M035AP4291</v>
          </cell>
          <cell r="B1792">
            <v>1270.8270000004443</v>
          </cell>
        </row>
        <row r="1793">
          <cell r="A1793" t="str">
            <v>T591B225M050ATE150</v>
          </cell>
          <cell r="B1793">
            <v>1394.433333326597</v>
          </cell>
        </row>
        <row r="1794">
          <cell r="A1794" t="str">
            <v>T591B107M006ATE055</v>
          </cell>
          <cell r="B1794">
            <v>812.08333332790062</v>
          </cell>
        </row>
        <row r="1795">
          <cell r="A1795" t="str">
            <v>T520V337M004AHE009</v>
          </cell>
          <cell r="B1795">
            <v>369.88333332818002</v>
          </cell>
        </row>
        <row r="1796">
          <cell r="A1796" t="str">
            <v>T523W476M035AP4276</v>
          </cell>
          <cell r="B1796">
            <v>1221.8296666660112</v>
          </cell>
        </row>
        <row r="1797">
          <cell r="A1797" t="str">
            <v>T521D227M016ATE025</v>
          </cell>
          <cell r="B1797">
            <v>691.14166667161044</v>
          </cell>
        </row>
        <row r="1798">
          <cell r="A1798" t="str">
            <v>T521D227M016ATE025</v>
          </cell>
          <cell r="B1798">
            <v>954.00833333318587</v>
          </cell>
        </row>
        <row r="1799">
          <cell r="A1799" t="str">
            <v>T521X337M016ATK025</v>
          </cell>
          <cell r="B1799">
            <v>588.9399999990128</v>
          </cell>
        </row>
        <row r="1800">
          <cell r="A1800" t="str">
            <v>T598X106M075ATE075</v>
          </cell>
          <cell r="B1800">
            <v>1025.386666669976</v>
          </cell>
        </row>
        <row r="1801">
          <cell r="A1801" t="str">
            <v>T523W476M035AP6256</v>
          </cell>
          <cell r="B1801">
            <v>1254.9976666657487</v>
          </cell>
        </row>
        <row r="1802">
          <cell r="A1802" t="str">
            <v>T598B107M2R5ATE045</v>
          </cell>
          <cell r="B1802">
            <v>887.16666666325182</v>
          </cell>
        </row>
        <row r="1803">
          <cell r="A1803" t="str">
            <v>T521C826M020ATE070</v>
          </cell>
          <cell r="B1803">
            <v>742.21111110993661</v>
          </cell>
        </row>
        <row r="1804">
          <cell r="A1804" t="str">
            <v>T598D687M2R5ATE009</v>
          </cell>
          <cell r="B1804">
            <v>469.7333333309507</v>
          </cell>
        </row>
        <row r="1805">
          <cell r="A1805" t="str">
            <v>T521D227M016ATE035</v>
          </cell>
          <cell r="B1805">
            <v>684.06666666967794</v>
          </cell>
        </row>
        <row r="1806">
          <cell r="A1806" t="str">
            <v>T598B685M035ATE200</v>
          </cell>
          <cell r="B1806">
            <v>1024.7666666528676</v>
          </cell>
        </row>
        <row r="1807">
          <cell r="A1807" t="str">
            <v>T591D107M010ATE080</v>
          </cell>
          <cell r="B1807">
            <v>411.76666665589437</v>
          </cell>
        </row>
        <row r="1808">
          <cell r="A1808" t="str">
            <v>T523W157M016APE050</v>
          </cell>
          <cell r="B1808">
            <v>981.78333333344199</v>
          </cell>
        </row>
        <row r="1809">
          <cell r="A1809" t="str">
            <v>T523V186M050APE100</v>
          </cell>
          <cell r="B1809">
            <v>880.16666666138917</v>
          </cell>
        </row>
        <row r="1810">
          <cell r="A1810" t="str">
            <v>T520V687M006ATE025</v>
          </cell>
          <cell r="B1810">
            <v>654.3999999971129</v>
          </cell>
        </row>
        <row r="1811">
          <cell r="A1811" t="str">
            <v>T591D477M2R5ATE009</v>
          </cell>
          <cell r="B1811">
            <v>389.41666667000391</v>
          </cell>
        </row>
        <row r="1812">
          <cell r="A1812" t="str">
            <v>T523V156M050APE100</v>
          </cell>
          <cell r="B1812">
            <v>1162.8333333239425</v>
          </cell>
        </row>
        <row r="1813">
          <cell r="A1813" t="str">
            <v>T520X108M2R5AHE010</v>
          </cell>
          <cell r="B1813">
            <v>548.64999999990687</v>
          </cell>
        </row>
        <row r="1814">
          <cell r="A1814" t="str">
            <v>T598X227M020ATE050</v>
          </cell>
          <cell r="B1814">
            <v>741.26666667172685</v>
          </cell>
        </row>
        <row r="1815">
          <cell r="A1815" t="str">
            <v>T598X227M020ATE050</v>
          </cell>
          <cell r="B1815">
            <v>767.96666666865349</v>
          </cell>
        </row>
        <row r="1816">
          <cell r="A1816" t="str">
            <v>T521T336M018APE090</v>
          </cell>
          <cell r="B1816">
            <v>726.43333332845941</v>
          </cell>
        </row>
        <row r="1817">
          <cell r="A1817" t="str">
            <v>T523W107K020APE100</v>
          </cell>
          <cell r="B1817">
            <v>675.71428571399474</v>
          </cell>
        </row>
        <row r="1818">
          <cell r="A1818" t="str">
            <v>T520V477M003ATE018</v>
          </cell>
          <cell r="B1818">
            <v>406.56666666618548</v>
          </cell>
        </row>
        <row r="1819">
          <cell r="A1819" t="str">
            <v>T520C477M2R5ATE045</v>
          </cell>
          <cell r="B1819">
            <v>392.61666666367091</v>
          </cell>
        </row>
        <row r="1820">
          <cell r="A1820" t="str">
            <v>T520B106M016ATE100</v>
          </cell>
          <cell r="B1820">
            <v>742.8826153841926</v>
          </cell>
        </row>
        <row r="1821">
          <cell r="A1821" t="str">
            <v>T520B107M003ATE070</v>
          </cell>
          <cell r="B1821">
            <v>552.96111110947095</v>
          </cell>
        </row>
        <row r="1822">
          <cell r="A1822" t="str">
            <v>T520B107M004ATE035</v>
          </cell>
          <cell r="B1822">
            <v>503.37592592346482</v>
          </cell>
        </row>
        <row r="1823">
          <cell r="A1823" t="str">
            <v>T520B107M004ATE040</v>
          </cell>
          <cell r="B1823">
            <v>500.68666666327044</v>
          </cell>
        </row>
        <row r="1824">
          <cell r="A1824" t="str">
            <v>T520B107M004ATE070</v>
          </cell>
          <cell r="B1824">
            <v>503.63291666594159</v>
          </cell>
        </row>
        <row r="1825">
          <cell r="A1825" t="str">
            <v>T520B107M006ATE015</v>
          </cell>
          <cell r="B1825">
            <v>373.11666666297242</v>
          </cell>
        </row>
        <row r="1826">
          <cell r="A1826" t="str">
            <v>T520B107M006ATE015</v>
          </cell>
          <cell r="B1826">
            <v>457.88333333213814</v>
          </cell>
        </row>
        <row r="1827">
          <cell r="A1827" t="str">
            <v>T520B107M006ATE015</v>
          </cell>
          <cell r="B1827">
            <v>440.4537730243955</v>
          </cell>
        </row>
        <row r="1828">
          <cell r="A1828" t="str">
            <v>T520B107M006ATE015</v>
          </cell>
          <cell r="B1828">
            <v>791.1666666646488</v>
          </cell>
        </row>
        <row r="1829">
          <cell r="A1829" t="str">
            <v>T520B107M006ATE018</v>
          </cell>
          <cell r="B1829">
            <v>443.54972766969104</v>
          </cell>
        </row>
        <row r="1830">
          <cell r="A1830" t="str">
            <v>T520B107M006ATE025</v>
          </cell>
          <cell r="B1830">
            <v>458.69262452239315</v>
          </cell>
        </row>
        <row r="1831">
          <cell r="A1831" t="str">
            <v>T520B107M006ATE025</v>
          </cell>
          <cell r="B1831">
            <v>1020.6666666688398</v>
          </cell>
        </row>
        <row r="1832">
          <cell r="A1832" t="str">
            <v>T520B107M006ATE025</v>
          </cell>
          <cell r="B1832">
            <v>916.47962653328875</v>
          </cell>
        </row>
        <row r="1833">
          <cell r="A1833" t="str">
            <v>T520B107M006ATE035</v>
          </cell>
          <cell r="B1833">
            <v>439.95740741025656</v>
          </cell>
        </row>
        <row r="1834">
          <cell r="A1834" t="str">
            <v>T520B107M006ATE035</v>
          </cell>
          <cell r="B1834">
            <v>529.41842105227374</v>
          </cell>
        </row>
        <row r="1835">
          <cell r="A1835" t="str">
            <v>T520B107M006ATE040</v>
          </cell>
          <cell r="B1835">
            <v>463.53333334322087</v>
          </cell>
        </row>
        <row r="1836">
          <cell r="A1836" t="str">
            <v>T520B107M006ATE040</v>
          </cell>
          <cell r="B1836">
            <v>573.16666666441597</v>
          </cell>
        </row>
        <row r="1837">
          <cell r="A1837" t="str">
            <v>T520B107M006ATE040</v>
          </cell>
          <cell r="B1837">
            <v>692.58333332603797</v>
          </cell>
        </row>
        <row r="1838">
          <cell r="A1838" t="str">
            <v>T520B107M006ATE040</v>
          </cell>
          <cell r="B1838">
            <v>699.81666666339152</v>
          </cell>
        </row>
        <row r="1839">
          <cell r="A1839" t="str">
            <v>T520B107M006ATE040</v>
          </cell>
          <cell r="B1839">
            <v>555.38113552975278</v>
          </cell>
        </row>
        <row r="1840">
          <cell r="A1840" t="str">
            <v>T520B107M006ATE040</v>
          </cell>
          <cell r="B1840">
            <v>490.4456666665385</v>
          </cell>
        </row>
        <row r="1841">
          <cell r="A1841" t="str">
            <v>T520B107M006ATE040</v>
          </cell>
          <cell r="B1841">
            <v>570.67534022376503</v>
          </cell>
        </row>
        <row r="1842">
          <cell r="A1842" t="str">
            <v>T520B107M006ATE040</v>
          </cell>
          <cell r="B1842">
            <v>560.21111111651408</v>
          </cell>
        </row>
        <row r="1843">
          <cell r="A1843" t="str">
            <v>T520B107M006ATE045</v>
          </cell>
          <cell r="B1843">
            <v>502.80999999884517</v>
          </cell>
        </row>
        <row r="1844">
          <cell r="A1844" t="str">
            <v>T520B107M006ATE045</v>
          </cell>
          <cell r="B1844">
            <v>593.68699999849775</v>
          </cell>
        </row>
        <row r="1845">
          <cell r="A1845" t="str">
            <v>T520B107M006ATE070</v>
          </cell>
          <cell r="B1845">
            <v>506.23033333250788</v>
          </cell>
        </row>
        <row r="1846">
          <cell r="A1846" t="str">
            <v>T520B107M006ATE070</v>
          </cell>
          <cell r="B1846">
            <v>447.13333333376795</v>
          </cell>
        </row>
        <row r="1847">
          <cell r="A1847" t="str">
            <v>T520B107M2R5ATE025</v>
          </cell>
          <cell r="B1847">
            <v>685.48333333223127</v>
          </cell>
        </row>
        <row r="1848">
          <cell r="A1848" t="str">
            <v>T520B107M2R5ATE070</v>
          </cell>
          <cell r="B1848">
            <v>513.6916666617617</v>
          </cell>
        </row>
        <row r="1849">
          <cell r="A1849" t="str">
            <v>T520B127M006ATE035</v>
          </cell>
          <cell r="B1849">
            <v>793.4491666649119</v>
          </cell>
        </row>
        <row r="1850">
          <cell r="A1850" t="str">
            <v>T520B157M004ATE015</v>
          </cell>
          <cell r="B1850">
            <v>378.09444443788379</v>
          </cell>
        </row>
        <row r="1851">
          <cell r="A1851" t="str">
            <v>T520B157M004ATE030</v>
          </cell>
          <cell r="B1851">
            <v>436.79333333275281</v>
          </cell>
        </row>
        <row r="1852">
          <cell r="A1852" t="str">
            <v>T520B157M004ATE040</v>
          </cell>
          <cell r="B1852">
            <v>424.40214424700429</v>
          </cell>
        </row>
        <row r="1853">
          <cell r="A1853" t="str">
            <v>T520B157M006AT4522</v>
          </cell>
          <cell r="B1853">
            <v>675.93711711686637</v>
          </cell>
        </row>
        <row r="1854">
          <cell r="A1854" t="str">
            <v>T520B157M006ATE018</v>
          </cell>
          <cell r="B1854">
            <v>782.91000000096392</v>
          </cell>
        </row>
        <row r="1855">
          <cell r="A1855" t="str">
            <v>T520B157M006ATE025</v>
          </cell>
          <cell r="B1855">
            <v>810.28199999991341</v>
          </cell>
        </row>
        <row r="1856">
          <cell r="A1856" t="str">
            <v>T520B157M006ATE035</v>
          </cell>
          <cell r="B1856">
            <v>730.86666666786186</v>
          </cell>
        </row>
        <row r="1857">
          <cell r="A1857" t="str">
            <v>T520B157M006ATE035</v>
          </cell>
          <cell r="B1857">
            <v>760.97777777700685</v>
          </cell>
        </row>
        <row r="1858">
          <cell r="A1858" t="str">
            <v>T520B157M006ATE035</v>
          </cell>
          <cell r="B1858">
            <v>637.86699999896814</v>
          </cell>
        </row>
        <row r="1859">
          <cell r="A1859" t="str">
            <v>T520B157M006ATE035</v>
          </cell>
          <cell r="B1859">
            <v>772.05000000307336</v>
          </cell>
        </row>
        <row r="1860">
          <cell r="A1860" t="str">
            <v>T520B157M006ATE035</v>
          </cell>
          <cell r="B1860">
            <v>654.38791208757232</v>
          </cell>
        </row>
        <row r="1861">
          <cell r="A1861" t="str">
            <v>T520B157M006ATE035</v>
          </cell>
          <cell r="B1861">
            <v>863.01666666870005</v>
          </cell>
        </row>
        <row r="1862">
          <cell r="A1862" t="str">
            <v>T520B157M006ATE035</v>
          </cell>
          <cell r="B1862">
            <v>604.55000000190921</v>
          </cell>
        </row>
        <row r="1863">
          <cell r="A1863" t="str">
            <v>T520B157M006ATE045</v>
          </cell>
          <cell r="B1863">
            <v>671.52400000027842</v>
          </cell>
        </row>
        <row r="1864">
          <cell r="A1864" t="str">
            <v>T520B157M006ATE070</v>
          </cell>
          <cell r="B1864">
            <v>671.67916666701785</v>
          </cell>
        </row>
        <row r="1865">
          <cell r="A1865" t="str">
            <v>T520B227M004ATE035</v>
          </cell>
          <cell r="B1865">
            <v>461.2152046768723</v>
          </cell>
        </row>
        <row r="1866">
          <cell r="A1866" t="str">
            <v>T520B227M004ATE035</v>
          </cell>
          <cell r="B1866">
            <v>705.23333333898336</v>
          </cell>
        </row>
        <row r="1867">
          <cell r="A1867" t="str">
            <v>T520B227M004ATE045</v>
          </cell>
          <cell r="B1867">
            <v>460.24736841938363</v>
          </cell>
        </row>
        <row r="1868">
          <cell r="A1868" t="str">
            <v>T520B227M004ATE070</v>
          </cell>
          <cell r="B1868">
            <v>467.17857142694163</v>
          </cell>
        </row>
        <row r="1869">
          <cell r="A1869" t="str">
            <v>T520B227M006ATE025</v>
          </cell>
          <cell r="B1869">
            <v>731.20357142644934</v>
          </cell>
        </row>
        <row r="1870">
          <cell r="A1870" t="str">
            <v>T520B227M006ATE025</v>
          </cell>
          <cell r="B1870">
            <v>713.97222222411074</v>
          </cell>
        </row>
        <row r="1871">
          <cell r="A1871" t="str">
            <v>T520B227M006ATE025</v>
          </cell>
          <cell r="B1871">
            <v>827.22361110791098</v>
          </cell>
        </row>
        <row r="1872">
          <cell r="A1872" t="str">
            <v>T520B227M006ATE025</v>
          </cell>
          <cell r="B1872">
            <v>789.39722221868578</v>
          </cell>
        </row>
        <row r="1873">
          <cell r="A1873" t="str">
            <v>T520B227M006ATE025</v>
          </cell>
          <cell r="B1873">
            <v>685.13333333423361</v>
          </cell>
        </row>
        <row r="1874">
          <cell r="A1874" t="str">
            <v>T520B227M006ATE025</v>
          </cell>
          <cell r="B1874">
            <v>755.98733333309656</v>
          </cell>
        </row>
        <row r="1875">
          <cell r="A1875" t="str">
            <v>T520B227M006ATE025</v>
          </cell>
          <cell r="B1875">
            <v>772.54500000290568</v>
          </cell>
        </row>
        <row r="1876">
          <cell r="A1876" t="str">
            <v>T520B227M006ATE025</v>
          </cell>
          <cell r="B1876">
            <v>752.84366666770075</v>
          </cell>
        </row>
        <row r="1877">
          <cell r="A1877" t="str">
            <v>T520B227M006ATE035</v>
          </cell>
          <cell r="B1877">
            <v>766.54888167457239</v>
          </cell>
        </row>
        <row r="1878">
          <cell r="A1878" t="str">
            <v>T520B227M006ATE035</v>
          </cell>
          <cell r="B1878">
            <v>737.6516666667535</v>
          </cell>
        </row>
        <row r="1879">
          <cell r="A1879" t="str">
            <v>T520B227M006ATE035</v>
          </cell>
          <cell r="B1879">
            <v>704.91666667163372</v>
          </cell>
        </row>
        <row r="1880">
          <cell r="A1880" t="str">
            <v>T520B227M006ATE045</v>
          </cell>
          <cell r="B1880">
            <v>734.88333334447816</v>
          </cell>
        </row>
        <row r="1881">
          <cell r="A1881" t="str">
            <v>T520B227M006ATE045</v>
          </cell>
          <cell r="B1881">
            <v>781.88888888689689</v>
          </cell>
        </row>
        <row r="1882">
          <cell r="A1882" t="str">
            <v>T520B227M006ATE045</v>
          </cell>
          <cell r="B1882">
            <v>760.14999999781139</v>
          </cell>
        </row>
        <row r="1883">
          <cell r="A1883" t="str">
            <v>T520B227M006ATE045</v>
          </cell>
          <cell r="B1883">
            <v>754.74333333231039</v>
          </cell>
        </row>
        <row r="1884">
          <cell r="A1884" t="str">
            <v>T520B227M006ATE045</v>
          </cell>
          <cell r="B1884">
            <v>739.46994047846863</v>
          </cell>
        </row>
        <row r="1885">
          <cell r="A1885" t="str">
            <v>T520B227M006ATE045</v>
          </cell>
          <cell r="B1885">
            <v>718.81633333386856</v>
          </cell>
        </row>
        <row r="1886">
          <cell r="A1886" t="str">
            <v>T520B227M006ATE045</v>
          </cell>
          <cell r="B1886">
            <v>727.13333333178889</v>
          </cell>
        </row>
        <row r="1887">
          <cell r="A1887" t="str">
            <v>T520B227M006ATE045</v>
          </cell>
          <cell r="B1887">
            <v>739.29100000045719</v>
          </cell>
        </row>
        <row r="1888">
          <cell r="A1888" t="str">
            <v>T520B227M006ATE070</v>
          </cell>
          <cell r="B1888">
            <v>779.83454545761924</v>
          </cell>
        </row>
        <row r="1889">
          <cell r="A1889" t="str">
            <v>T520B227M006ATE070</v>
          </cell>
          <cell r="B1889">
            <v>658.69027777545853</v>
          </cell>
        </row>
        <row r="1890">
          <cell r="A1890" t="str">
            <v>T520B227M006ATE070</v>
          </cell>
          <cell r="B1890">
            <v>756.18133333402216</v>
          </cell>
        </row>
        <row r="1891">
          <cell r="A1891" t="str">
            <v>T520B227M2R5ATE021</v>
          </cell>
          <cell r="B1891">
            <v>759.57626488204028</v>
          </cell>
        </row>
        <row r="1892">
          <cell r="A1892" t="str">
            <v>T520B227M2R5ATE021</v>
          </cell>
          <cell r="B1892">
            <v>585.48055555787869</v>
          </cell>
        </row>
        <row r="1893">
          <cell r="A1893" t="str">
            <v>T520B227M2R5ATE035</v>
          </cell>
          <cell r="B1893">
            <v>379.00714285488777</v>
          </cell>
        </row>
        <row r="1894">
          <cell r="A1894" t="str">
            <v>T520B227M2R5ATE070</v>
          </cell>
          <cell r="B1894">
            <v>352.63333333306946</v>
          </cell>
        </row>
        <row r="1895">
          <cell r="A1895" t="str">
            <v>T520B336M006AHE040</v>
          </cell>
          <cell r="B1895">
            <v>394.08333333791234</v>
          </cell>
        </row>
        <row r="1896">
          <cell r="A1896" t="str">
            <v>T520B336M006ATE025</v>
          </cell>
          <cell r="B1896">
            <v>423.44166666618548</v>
          </cell>
        </row>
        <row r="1897">
          <cell r="A1897" t="str">
            <v>T520B336M006ATE040</v>
          </cell>
          <cell r="B1897">
            <v>425.57433862239122</v>
          </cell>
        </row>
        <row r="1898">
          <cell r="A1898" t="str">
            <v>T520B336M008ATE025</v>
          </cell>
          <cell r="B1898">
            <v>421.7333333264105</v>
          </cell>
        </row>
        <row r="1899">
          <cell r="A1899" t="str">
            <v>T520B336M010AHE025</v>
          </cell>
          <cell r="B1899">
            <v>417.79999999562278</v>
          </cell>
        </row>
        <row r="1900">
          <cell r="A1900" t="str">
            <v>T520B336M010ATE025</v>
          </cell>
          <cell r="B1900">
            <v>459.08222222328186</v>
          </cell>
        </row>
        <row r="1901">
          <cell r="A1901" t="str">
            <v>T520B336M010ATE035</v>
          </cell>
          <cell r="B1901">
            <v>448.89999999431893</v>
          </cell>
        </row>
        <row r="1902">
          <cell r="A1902" t="str">
            <v>T520B336M010ATE035</v>
          </cell>
          <cell r="B1902">
            <v>422.20000000786968</v>
          </cell>
        </row>
        <row r="1903">
          <cell r="A1903" t="str">
            <v>T520B336M010ATE040</v>
          </cell>
          <cell r="B1903">
            <v>434.93194444687106</v>
          </cell>
        </row>
        <row r="1904">
          <cell r="A1904" t="str">
            <v>T520B336M010ATE040</v>
          </cell>
          <cell r="B1904">
            <v>432.86666666390374</v>
          </cell>
        </row>
        <row r="1905">
          <cell r="A1905" t="str">
            <v>T520B336M010ATE070</v>
          </cell>
          <cell r="B1905">
            <v>436.45999999966006</v>
          </cell>
        </row>
        <row r="1906">
          <cell r="A1906" t="str">
            <v>T520B337M006ATE040</v>
          </cell>
          <cell r="B1906">
            <v>681.1566666662693</v>
          </cell>
        </row>
        <row r="1907">
          <cell r="A1907" t="str">
            <v>T520B337M006ATE040</v>
          </cell>
          <cell r="B1907">
            <v>731.15833333285991</v>
          </cell>
        </row>
        <row r="1908">
          <cell r="A1908" t="str">
            <v>T520B337M006ATE040</v>
          </cell>
          <cell r="B1908">
            <v>625.16666666837409</v>
          </cell>
        </row>
        <row r="1909">
          <cell r="A1909" t="str">
            <v>T520B337M006ATE040</v>
          </cell>
          <cell r="B1909">
            <v>634.36666667112149</v>
          </cell>
        </row>
        <row r="1910">
          <cell r="A1910" t="str">
            <v>T520B337M006ATE040</v>
          </cell>
          <cell r="B1910">
            <v>654.60600000070406</v>
          </cell>
        </row>
        <row r="1911">
          <cell r="A1911" t="str">
            <v>T520B337M006ATE040</v>
          </cell>
          <cell r="B1911">
            <v>669.08333333325572</v>
          </cell>
        </row>
        <row r="1912">
          <cell r="A1912" t="str">
            <v>T520B337M2R5ATE015</v>
          </cell>
          <cell r="B1912">
            <v>549.76547619194855</v>
          </cell>
        </row>
        <row r="1913">
          <cell r="A1913" t="str">
            <v>T520B337M2R5ATE015</v>
          </cell>
          <cell r="B1913">
            <v>472.23333333386108</v>
          </cell>
        </row>
        <row r="1914">
          <cell r="A1914" t="str">
            <v>T520B337M2R5ATE015</v>
          </cell>
          <cell r="B1914">
            <v>572.13333332212642</v>
          </cell>
        </row>
        <row r="1915">
          <cell r="A1915" t="str">
            <v>T520B337M2R5ATE015</v>
          </cell>
          <cell r="B1915">
            <v>511.99699999918232</v>
          </cell>
        </row>
        <row r="1916">
          <cell r="A1916" t="str">
            <v>T520B337M2R5ATE015</v>
          </cell>
          <cell r="B1916">
            <v>459.98359788674861</v>
          </cell>
        </row>
        <row r="1917">
          <cell r="A1917" t="str">
            <v>T520B337M2R5ATE015</v>
          </cell>
          <cell r="B1917">
            <v>488.05833333462942</v>
          </cell>
        </row>
        <row r="1918">
          <cell r="A1918" t="str">
            <v>T520B337M2R5ATE015</v>
          </cell>
          <cell r="B1918">
            <v>480.27920227920197</v>
          </cell>
        </row>
        <row r="1919">
          <cell r="A1919" t="str">
            <v>T520B337M2R5ATE035</v>
          </cell>
          <cell r="B1919">
            <v>435.70822222223507</v>
          </cell>
        </row>
        <row r="1920">
          <cell r="A1920" t="str">
            <v>T520B337M2R5ATE045</v>
          </cell>
          <cell r="B1920">
            <v>380.49999999348074</v>
          </cell>
        </row>
        <row r="1921">
          <cell r="A1921" t="str">
            <v>T520B337M2R5ATE045</v>
          </cell>
          <cell r="B1921">
            <v>434.95999030987014</v>
          </cell>
        </row>
        <row r="1922">
          <cell r="A1922" t="str">
            <v>T520B476M006AHE070</v>
          </cell>
          <cell r="B1922">
            <v>439.35555555042811</v>
          </cell>
        </row>
        <row r="1923">
          <cell r="A1923" t="str">
            <v>T520B476M006ATE025</v>
          </cell>
          <cell r="B1923">
            <v>408.84722222399432</v>
          </cell>
        </row>
        <row r="1924">
          <cell r="A1924" t="str">
            <v>T520B476M006ATE035</v>
          </cell>
          <cell r="B1924">
            <v>380.48333333339542</v>
          </cell>
        </row>
        <row r="1925">
          <cell r="A1925" t="str">
            <v>T520B476M006ATE040</v>
          </cell>
          <cell r="B1925">
            <v>444.17305555645726</v>
          </cell>
        </row>
        <row r="1926">
          <cell r="A1926" t="str">
            <v>T520B476M006ATE070</v>
          </cell>
          <cell r="B1926">
            <v>425.19299999799114</v>
          </cell>
        </row>
        <row r="1927">
          <cell r="A1927" t="str">
            <v>T520B476M010AHE070</v>
          </cell>
          <cell r="B1927">
            <v>415.03333333181217</v>
          </cell>
        </row>
        <row r="1928">
          <cell r="A1928" t="str">
            <v>T520B476M010ATE035</v>
          </cell>
          <cell r="B1928">
            <v>430.4153333317023</v>
          </cell>
        </row>
        <row r="1929">
          <cell r="A1929" t="str">
            <v>T520B476M010ATE035</v>
          </cell>
          <cell r="B1929">
            <v>522.63333332841285</v>
          </cell>
        </row>
        <row r="1930">
          <cell r="A1930" t="str">
            <v>T520B476M010ATE035</v>
          </cell>
          <cell r="B1930">
            <v>750.68333333940245</v>
          </cell>
        </row>
        <row r="1931">
          <cell r="A1931" t="str">
            <v>T520B476M010ATE035</v>
          </cell>
          <cell r="B1931">
            <v>744.1333333379589</v>
          </cell>
        </row>
        <row r="1932">
          <cell r="A1932" t="str">
            <v>T520B476M010ATE035</v>
          </cell>
          <cell r="B1932">
            <v>781.08333333162591</v>
          </cell>
        </row>
        <row r="1933">
          <cell r="A1933" t="str">
            <v>T520B476M010ATE035</v>
          </cell>
          <cell r="B1933">
            <v>761.63333333737683</v>
          </cell>
        </row>
        <row r="1934">
          <cell r="A1934" t="str">
            <v>T520B476M010ATE070</v>
          </cell>
          <cell r="B1934">
            <v>422.90799999923911</v>
          </cell>
        </row>
        <row r="1935">
          <cell r="A1935" t="str">
            <v>T520B476M010ATE070</v>
          </cell>
          <cell r="B1935">
            <v>774.05555555946194</v>
          </cell>
        </row>
        <row r="1936">
          <cell r="A1936" t="str">
            <v>T520B686M006ATE040</v>
          </cell>
          <cell r="B1936">
            <v>425.65416667261161</v>
          </cell>
        </row>
        <row r="1937">
          <cell r="A1937" t="str">
            <v>T520B686M006ATE070</v>
          </cell>
          <cell r="B1937">
            <v>401.94873015879421</v>
          </cell>
        </row>
        <row r="1938">
          <cell r="A1938" t="str">
            <v>T520B686M006ATE070</v>
          </cell>
          <cell r="B1938">
            <v>361.78611111303326</v>
          </cell>
        </row>
        <row r="1939">
          <cell r="A1939" t="str">
            <v>T520C107M006ATE025</v>
          </cell>
          <cell r="B1939">
            <v>420.3499999945052</v>
          </cell>
        </row>
        <row r="1940">
          <cell r="A1940" t="str">
            <v>T520C107M006ATE045</v>
          </cell>
          <cell r="B1940">
            <v>432.17163461587359</v>
          </cell>
        </row>
        <row r="1941">
          <cell r="A1941" t="str">
            <v>T520C107M006ATE045</v>
          </cell>
          <cell r="B1941">
            <v>430.79583333368646</v>
          </cell>
        </row>
        <row r="1942">
          <cell r="A1942" t="str">
            <v>T520C107M006ATE045</v>
          </cell>
          <cell r="B1942">
            <v>441.50666666566394</v>
          </cell>
        </row>
        <row r="1943">
          <cell r="A1943" t="str">
            <v>T520C107M010ATE025</v>
          </cell>
          <cell r="B1943">
            <v>444.17976190252898</v>
          </cell>
        </row>
        <row r="1944">
          <cell r="A1944" t="str">
            <v>T520C107M010ATE025</v>
          </cell>
          <cell r="B1944">
            <v>373.4611111076083</v>
          </cell>
        </row>
        <row r="1945">
          <cell r="A1945" t="str">
            <v>T520C107M010ATE025</v>
          </cell>
          <cell r="B1945">
            <v>386.24999999650754</v>
          </cell>
        </row>
        <row r="1946">
          <cell r="A1946" t="str">
            <v>T520C107M010ATE045</v>
          </cell>
          <cell r="B1946">
            <v>462.14313492079134</v>
          </cell>
        </row>
        <row r="1947">
          <cell r="A1947" t="str">
            <v>T520C157M006AHE025</v>
          </cell>
          <cell r="B1947">
            <v>507.92499999995925</v>
          </cell>
        </row>
        <row r="1948">
          <cell r="A1948" t="str">
            <v>T520C157M006ATE025</v>
          </cell>
          <cell r="B1948">
            <v>391.94999999832362</v>
          </cell>
        </row>
        <row r="1949">
          <cell r="A1949" t="str">
            <v>T520C157M006ATE025</v>
          </cell>
          <cell r="B1949">
            <v>417.06750000041211</v>
          </cell>
        </row>
        <row r="1950">
          <cell r="A1950" t="str">
            <v>T520C157M010ATE055</v>
          </cell>
          <cell r="B1950">
            <v>691.58636363694905</v>
          </cell>
        </row>
        <row r="1951">
          <cell r="A1951" t="str">
            <v>T520C157M010ATE055</v>
          </cell>
          <cell r="B1951">
            <v>1024.7666666738223</v>
          </cell>
        </row>
        <row r="1952">
          <cell r="A1952" t="str">
            <v>T520C157M010ATE055</v>
          </cell>
          <cell r="B1952">
            <v>409.82777777651791</v>
          </cell>
        </row>
        <row r="1953">
          <cell r="A1953" t="str">
            <v>T520C226M016ATE080</v>
          </cell>
          <cell r="B1953">
            <v>546.03125000132422</v>
          </cell>
        </row>
        <row r="1954">
          <cell r="A1954" t="str">
            <v>T520C227M004ATE015</v>
          </cell>
          <cell r="B1954">
            <v>450.89444444223773</v>
          </cell>
        </row>
        <row r="1955">
          <cell r="A1955" t="str">
            <v>T520C227M004ATE018</v>
          </cell>
          <cell r="B1955">
            <v>476.84166666527744</v>
          </cell>
        </row>
        <row r="1956">
          <cell r="A1956" t="str">
            <v>T520C227M004ATE025</v>
          </cell>
          <cell r="B1956">
            <v>584.41611721796357</v>
          </cell>
        </row>
        <row r="1957">
          <cell r="A1957" t="str">
            <v>T520C227M006ATE015</v>
          </cell>
          <cell r="B1957">
            <v>465.39166666495885</v>
          </cell>
        </row>
        <row r="1958">
          <cell r="A1958" t="str">
            <v>T520C227M006ATE015</v>
          </cell>
          <cell r="B1958">
            <v>432.11666666669771</v>
          </cell>
        </row>
        <row r="1959">
          <cell r="A1959" t="str">
            <v>T520C227M006ATE018</v>
          </cell>
          <cell r="B1959">
            <v>481.17916666553356</v>
          </cell>
        </row>
        <row r="1960">
          <cell r="A1960" t="str">
            <v>T520C227M006ATE025</v>
          </cell>
          <cell r="B1960">
            <v>590.98135198079785</v>
          </cell>
        </row>
        <row r="1961">
          <cell r="A1961" t="str">
            <v>T520C227M006ATE025</v>
          </cell>
          <cell r="B1961">
            <v>491.87333333375864</v>
          </cell>
        </row>
        <row r="1962">
          <cell r="A1962" t="str">
            <v>T520C227M006ATE025</v>
          </cell>
          <cell r="B1962">
            <v>455.03333333646879</v>
          </cell>
        </row>
        <row r="1963">
          <cell r="A1963" t="str">
            <v>T520C227M006ATE045</v>
          </cell>
          <cell r="B1963">
            <v>600.39333333377726</v>
          </cell>
        </row>
        <row r="1964">
          <cell r="A1964" t="str">
            <v>T520C336M006ATE100</v>
          </cell>
          <cell r="B1964">
            <v>388.19999999657739</v>
          </cell>
        </row>
        <row r="1965">
          <cell r="A1965" t="str">
            <v>T520C336M006ATE100</v>
          </cell>
          <cell r="B1965">
            <v>474.39444444724359</v>
          </cell>
        </row>
        <row r="1966">
          <cell r="A1966" t="str">
            <v>T520C337M004ATE025</v>
          </cell>
          <cell r="B1966">
            <v>350.67777777090669</v>
          </cell>
        </row>
        <row r="1967">
          <cell r="A1967" t="str">
            <v>T520C337M004ATE045</v>
          </cell>
          <cell r="B1967">
            <v>571.10076388929156</v>
          </cell>
        </row>
        <row r="1968">
          <cell r="A1968" t="str">
            <v>T520C337M004ATE045</v>
          </cell>
          <cell r="B1968">
            <v>439.43333334114868</v>
          </cell>
        </row>
        <row r="1969">
          <cell r="A1969" t="str">
            <v>T520C337M2R5ATE015</v>
          </cell>
          <cell r="B1969">
            <v>434.39999999944121</v>
          </cell>
        </row>
        <row r="1970">
          <cell r="A1970" t="str">
            <v>T520C337M2R5ATE015</v>
          </cell>
          <cell r="B1970">
            <v>401.61666667205282</v>
          </cell>
        </row>
        <row r="1971">
          <cell r="A1971" t="str">
            <v>T520C337M2R5ATE015</v>
          </cell>
          <cell r="B1971">
            <v>386.51428571868951</v>
          </cell>
        </row>
        <row r="1972">
          <cell r="A1972" t="str">
            <v>T520C337M2R5ATE015</v>
          </cell>
          <cell r="B1972">
            <v>368.07372685165319</v>
          </cell>
        </row>
        <row r="1973">
          <cell r="A1973" t="str">
            <v>T520C476M010ATE100</v>
          </cell>
          <cell r="B1973">
            <v>447.78333333326736</v>
          </cell>
        </row>
        <row r="1974">
          <cell r="A1974" t="str">
            <v>T520C476M010ATE100</v>
          </cell>
          <cell r="B1974">
            <v>396.64999999688007</v>
          </cell>
        </row>
        <row r="1975">
          <cell r="A1975" t="str">
            <v>T520C477M2R5ATE025</v>
          </cell>
          <cell r="B1975">
            <v>380.90833333320916</v>
          </cell>
        </row>
        <row r="1976">
          <cell r="A1976" t="str">
            <v>T520C686M010AHE045</v>
          </cell>
          <cell r="B1976">
            <v>431.3666666590143</v>
          </cell>
        </row>
        <row r="1977">
          <cell r="A1977" t="str">
            <v>T520C686M010ATE045</v>
          </cell>
          <cell r="B1977">
            <v>439.44285714466662</v>
          </cell>
        </row>
        <row r="1978">
          <cell r="A1978" t="str">
            <v>T520C686M010ATE045</v>
          </cell>
          <cell r="B1978">
            <v>479.10833333269693</v>
          </cell>
        </row>
        <row r="1979">
          <cell r="A1979" t="str">
            <v>T520C826M008ATE025</v>
          </cell>
          <cell r="B1979">
            <v>374.26666665938683</v>
          </cell>
        </row>
        <row r="1980">
          <cell r="A1980" t="str">
            <v>T520C826M008ATE025</v>
          </cell>
          <cell r="B1980">
            <v>382.31666666571982</v>
          </cell>
        </row>
        <row r="1981">
          <cell r="A1981" t="str">
            <v>T520C826M008ATE025</v>
          </cell>
          <cell r="B1981">
            <v>403.73333333060145</v>
          </cell>
        </row>
        <row r="1982">
          <cell r="A1982" t="str">
            <v>T520D107M010AHE080</v>
          </cell>
          <cell r="B1982">
            <v>421.7333333264105</v>
          </cell>
        </row>
        <row r="1983">
          <cell r="A1983" t="str">
            <v>T520D107M010ATE018</v>
          </cell>
          <cell r="B1983">
            <v>413.48891666668061</v>
          </cell>
        </row>
        <row r="1984">
          <cell r="A1984" t="str">
            <v>T520D107M010ATE055</v>
          </cell>
          <cell r="B1984">
            <v>401.00833333272021</v>
          </cell>
        </row>
        <row r="1985">
          <cell r="A1985" t="str">
            <v>T520D107M010ATE080</v>
          </cell>
          <cell r="B1985">
            <v>438.21599999901372</v>
          </cell>
        </row>
        <row r="1986">
          <cell r="A1986" t="str">
            <v>T520D108M2R5ATE006</v>
          </cell>
          <cell r="B1986">
            <v>547.56388888286892</v>
          </cell>
        </row>
        <row r="1987">
          <cell r="A1987" t="str">
            <v>T520D108M2R5ATE006</v>
          </cell>
          <cell r="B1987">
            <v>854.91666666814126</v>
          </cell>
        </row>
        <row r="1988">
          <cell r="A1988" t="str">
            <v>T520D108M2R5ATE006</v>
          </cell>
          <cell r="B1988">
            <v>541.82777777547017</v>
          </cell>
        </row>
        <row r="1989">
          <cell r="A1989" t="str">
            <v>T520D108M2R5ATE006</v>
          </cell>
          <cell r="B1989">
            <v>612.67782608666062</v>
          </cell>
        </row>
        <row r="1990">
          <cell r="A1990" t="str">
            <v>T520D108M2R5ATE010</v>
          </cell>
          <cell r="B1990">
            <v>463.11666666297242</v>
          </cell>
        </row>
        <row r="1991">
          <cell r="A1991" t="str">
            <v>T520D108M2R5ATE015</v>
          </cell>
          <cell r="B1991">
            <v>602.30933333428106</v>
          </cell>
        </row>
        <row r="1992">
          <cell r="A1992" t="str">
            <v>T520D108M2R5ATE030</v>
          </cell>
          <cell r="B1992">
            <v>622.50555555423489</v>
          </cell>
        </row>
        <row r="1993">
          <cell r="A1993" t="str">
            <v>T520D156M025AHE060</v>
          </cell>
          <cell r="B1993">
            <v>914.33055555273313</v>
          </cell>
        </row>
        <row r="1994">
          <cell r="A1994" t="str">
            <v>T520D156M025ATE060</v>
          </cell>
          <cell r="B1994">
            <v>975.35966666769241</v>
          </cell>
        </row>
        <row r="1995">
          <cell r="A1995" t="str">
            <v>T520D157M006ATE009</v>
          </cell>
          <cell r="B1995">
            <v>359.73333333909977</v>
          </cell>
        </row>
        <row r="1996">
          <cell r="A1996" t="str">
            <v>T520D157M006ATE009</v>
          </cell>
          <cell r="B1996">
            <v>352.03333333600312</v>
          </cell>
        </row>
        <row r="1997">
          <cell r="A1997" t="str">
            <v>T520D157M006ATE015</v>
          </cell>
          <cell r="B1997">
            <v>423.10464285600966</v>
          </cell>
        </row>
        <row r="1998">
          <cell r="A1998" t="str">
            <v>T520D157M006ATE015</v>
          </cell>
          <cell r="B1998">
            <v>360.13333332259208</v>
          </cell>
        </row>
        <row r="1999">
          <cell r="A1999" t="str">
            <v>T520D157M006ATE015</v>
          </cell>
          <cell r="B1999">
            <v>405.87400793463792</v>
          </cell>
        </row>
        <row r="2000">
          <cell r="A2000" t="str">
            <v>T520D157M006ATE025</v>
          </cell>
          <cell r="B2000">
            <v>382.06249999726424</v>
          </cell>
        </row>
        <row r="2001">
          <cell r="A2001" t="str">
            <v>T520D157M006ATE055</v>
          </cell>
          <cell r="B2001">
            <v>367.05714285589886</v>
          </cell>
        </row>
        <row r="2002">
          <cell r="A2002" t="str">
            <v>T520D157M010AHE025</v>
          </cell>
          <cell r="B2002">
            <v>526.29999999830034</v>
          </cell>
        </row>
        <row r="2003">
          <cell r="A2003" t="str">
            <v>T520D157M010AHE040</v>
          </cell>
          <cell r="B2003">
            <v>497.86666666623199</v>
          </cell>
        </row>
        <row r="2004">
          <cell r="A2004" t="str">
            <v>T520D157M010ATE015</v>
          </cell>
          <cell r="B2004">
            <v>447.53333333297633</v>
          </cell>
        </row>
        <row r="2005">
          <cell r="A2005" t="str">
            <v>T520D157M010ATE015</v>
          </cell>
          <cell r="B2005">
            <v>463.67460317410797</v>
          </cell>
        </row>
        <row r="2006">
          <cell r="A2006" t="str">
            <v>T520D157M010ATE015</v>
          </cell>
          <cell r="B2006">
            <v>457.46666666236706</v>
          </cell>
        </row>
        <row r="2007">
          <cell r="A2007" t="str">
            <v>T520D157M010ATE015</v>
          </cell>
          <cell r="B2007">
            <v>484.56666665850207</v>
          </cell>
        </row>
        <row r="2008">
          <cell r="A2008" t="str">
            <v>T520D157M010ATE015</v>
          </cell>
          <cell r="B2008">
            <v>482.84999999916181</v>
          </cell>
        </row>
        <row r="2009">
          <cell r="A2009" t="str">
            <v>T520D157M010ATE025</v>
          </cell>
          <cell r="B2009">
            <v>496.2666666679018</v>
          </cell>
        </row>
        <row r="2010">
          <cell r="A2010" t="str">
            <v>T520D157M010ATE040</v>
          </cell>
          <cell r="B2010">
            <v>523.27833333292506</v>
          </cell>
        </row>
        <row r="2011">
          <cell r="A2011" t="str">
            <v>T520D157M010ATE055</v>
          </cell>
          <cell r="B2011">
            <v>501.7100000011269</v>
          </cell>
        </row>
        <row r="2012">
          <cell r="A2012" t="str">
            <v>T520D227M006ATE009</v>
          </cell>
          <cell r="B2012">
            <v>470.76666666311212</v>
          </cell>
        </row>
        <row r="2013">
          <cell r="A2013" t="str">
            <v>T520D227M006ATE009</v>
          </cell>
          <cell r="B2013">
            <v>483.02999999723397</v>
          </cell>
        </row>
        <row r="2014">
          <cell r="A2014" t="str">
            <v>T520D227M006ATE015</v>
          </cell>
          <cell r="B2014">
            <v>346.16666667046957</v>
          </cell>
        </row>
        <row r="2015">
          <cell r="A2015" t="str">
            <v>T520D227M006ATE015</v>
          </cell>
          <cell r="B2015">
            <v>479.7249999968335</v>
          </cell>
        </row>
        <row r="2016">
          <cell r="A2016" t="str">
            <v>T520D227M006ATE018</v>
          </cell>
          <cell r="B2016">
            <v>477.75000000139698</v>
          </cell>
        </row>
        <row r="2017">
          <cell r="A2017" t="str">
            <v>T520D227M006ATE025</v>
          </cell>
          <cell r="B2017">
            <v>409.28333332878537</v>
          </cell>
        </row>
        <row r="2018">
          <cell r="A2018" t="str">
            <v>T520D227M006ATE040</v>
          </cell>
          <cell r="B2018">
            <v>436.66720430156397</v>
          </cell>
        </row>
        <row r="2019">
          <cell r="A2019" t="str">
            <v>T520D227M010AT4551</v>
          </cell>
          <cell r="B2019">
            <v>460.16666666488163</v>
          </cell>
        </row>
        <row r="2020">
          <cell r="A2020" t="str">
            <v>T520D227M010AT4551</v>
          </cell>
          <cell r="B2020">
            <v>501.98333333129995</v>
          </cell>
        </row>
        <row r="2021">
          <cell r="A2021" t="str">
            <v>T520D227M010ATE018</v>
          </cell>
          <cell r="B2021">
            <v>498.56666667270474</v>
          </cell>
        </row>
        <row r="2022">
          <cell r="A2022" t="str">
            <v>T520D227M010ATE018</v>
          </cell>
          <cell r="B2022">
            <v>484.66066666580741</v>
          </cell>
        </row>
        <row r="2023">
          <cell r="A2023" t="str">
            <v>T520D227M010ATE018</v>
          </cell>
          <cell r="B2023">
            <v>509.20256410286618</v>
          </cell>
        </row>
        <row r="2024">
          <cell r="A2024" t="str">
            <v>T520D227M010ATE018</v>
          </cell>
          <cell r="B2024">
            <v>515.58333333581686</v>
          </cell>
        </row>
        <row r="2025">
          <cell r="A2025" t="str">
            <v>T520D227M010ATE025</v>
          </cell>
          <cell r="B2025">
            <v>535.96666665631346</v>
          </cell>
        </row>
        <row r="2026">
          <cell r="A2026" t="str">
            <v>T520D227M010ATE025</v>
          </cell>
          <cell r="B2026">
            <v>492.56666667410173</v>
          </cell>
        </row>
        <row r="2027">
          <cell r="A2027" t="str">
            <v>T520D227M010ATE025</v>
          </cell>
          <cell r="B2027">
            <v>532.99444444477558</v>
          </cell>
        </row>
        <row r="2028">
          <cell r="A2028" t="str">
            <v>T520D227M010ATE025</v>
          </cell>
          <cell r="B2028">
            <v>476.0583333344897</v>
          </cell>
        </row>
        <row r="2029">
          <cell r="A2029" t="str">
            <v>T520D227M010ATE025</v>
          </cell>
          <cell r="B2029">
            <v>460.24999999674037</v>
          </cell>
        </row>
        <row r="2030">
          <cell r="A2030" t="str">
            <v>T520D227M010ATE025</v>
          </cell>
          <cell r="B2030">
            <v>472.29999999515712</v>
          </cell>
        </row>
        <row r="2031">
          <cell r="A2031" t="str">
            <v>T520D227M010ATE025</v>
          </cell>
          <cell r="B2031">
            <v>530.88866666725369</v>
          </cell>
        </row>
        <row r="2032">
          <cell r="A2032" t="str">
            <v>T520D227M010ATE025</v>
          </cell>
          <cell r="B2032">
            <v>504.44666666651614</v>
          </cell>
        </row>
        <row r="2033">
          <cell r="A2033" t="str">
            <v>T520D227M010ATE040</v>
          </cell>
          <cell r="B2033">
            <v>543.357000001031</v>
          </cell>
        </row>
        <row r="2034">
          <cell r="A2034" t="str">
            <v>T520D227M010ATE040</v>
          </cell>
          <cell r="B2034">
            <v>487.05566666659433</v>
          </cell>
        </row>
        <row r="2035">
          <cell r="A2035" t="str">
            <v>T520D227M010ATE040</v>
          </cell>
          <cell r="B2035">
            <v>507.75133333392438</v>
          </cell>
        </row>
        <row r="2036">
          <cell r="A2036" t="str">
            <v>T520D337M004ATE009</v>
          </cell>
          <cell r="B2036">
            <v>428.0845238075251</v>
          </cell>
        </row>
        <row r="2037">
          <cell r="A2037" t="str">
            <v>T520D337M004ATE009</v>
          </cell>
          <cell r="B2037">
            <v>373.62714285675406</v>
          </cell>
        </row>
        <row r="2038">
          <cell r="A2038" t="str">
            <v>T520D337M004ATE012</v>
          </cell>
          <cell r="B2038">
            <v>405.81333332858048</v>
          </cell>
        </row>
        <row r="2039">
          <cell r="A2039" t="str">
            <v>T520D337M004ATE012</v>
          </cell>
          <cell r="B2039">
            <v>368.93666666233912</v>
          </cell>
        </row>
        <row r="2040">
          <cell r="A2040" t="str">
            <v>T520D337M004ATE015</v>
          </cell>
          <cell r="B2040">
            <v>419.14166666683741</v>
          </cell>
        </row>
        <row r="2041">
          <cell r="A2041" t="str">
            <v>T520D337M004ATE015</v>
          </cell>
          <cell r="B2041">
            <v>336.09444444766268</v>
          </cell>
        </row>
        <row r="2042">
          <cell r="A2042" t="str">
            <v>T520D337M006ATE009</v>
          </cell>
          <cell r="B2042">
            <v>513.18333333008923</v>
          </cell>
        </row>
        <row r="2043">
          <cell r="A2043" t="str">
            <v>T520D337M006ATE009</v>
          </cell>
          <cell r="B2043">
            <v>446.3316666669283</v>
          </cell>
        </row>
        <row r="2044">
          <cell r="A2044" t="str">
            <v>T520D337M006ATE009</v>
          </cell>
          <cell r="B2044">
            <v>477.73410852598795</v>
          </cell>
        </row>
        <row r="2045">
          <cell r="A2045" t="str">
            <v>T520D337M006ATE009</v>
          </cell>
          <cell r="B2045">
            <v>466.42099999990319</v>
          </cell>
        </row>
        <row r="2046">
          <cell r="A2046" t="str">
            <v>T520D337M006ATE009</v>
          </cell>
          <cell r="B2046">
            <v>443.58333333511837</v>
          </cell>
        </row>
        <row r="2047">
          <cell r="A2047" t="str">
            <v>T520D337M006ATE009</v>
          </cell>
          <cell r="B2047">
            <v>458.2276282046268</v>
          </cell>
        </row>
        <row r="2048">
          <cell r="A2048" t="str">
            <v>T520D337M006ATE009</v>
          </cell>
          <cell r="B2048">
            <v>454.22720833297063</v>
          </cell>
        </row>
        <row r="2049">
          <cell r="A2049" t="str">
            <v>T520D337M006ATE010</v>
          </cell>
          <cell r="B2049">
            <v>501.24333333433606</v>
          </cell>
        </row>
        <row r="2050">
          <cell r="A2050" t="str">
            <v>T520D337M006ATE010</v>
          </cell>
          <cell r="B2050">
            <v>451.46122576583457</v>
          </cell>
        </row>
        <row r="2051">
          <cell r="A2051" t="str">
            <v>T520D337M006ATE010</v>
          </cell>
          <cell r="B2051">
            <v>439.42170542721192</v>
          </cell>
        </row>
        <row r="2052">
          <cell r="A2052" t="str">
            <v>T520D337M006ATE010</v>
          </cell>
          <cell r="B2052">
            <v>448.02133699762635</v>
          </cell>
        </row>
        <row r="2053">
          <cell r="A2053" t="str">
            <v>T520D337M006ATE010</v>
          </cell>
          <cell r="B2053">
            <v>481.29444444406545</v>
          </cell>
        </row>
        <row r="2054">
          <cell r="A2054" t="str">
            <v>T520D337M006ATE015</v>
          </cell>
          <cell r="B2054">
            <v>402.81666665920056</v>
          </cell>
        </row>
        <row r="2055">
          <cell r="A2055" t="str">
            <v>T520D337M006ATE015</v>
          </cell>
          <cell r="B2055">
            <v>397.59999999892898</v>
          </cell>
        </row>
        <row r="2056">
          <cell r="A2056" t="str">
            <v>T520D337M006ATE015</v>
          </cell>
          <cell r="B2056">
            <v>415.25566666515078</v>
          </cell>
        </row>
        <row r="2057">
          <cell r="A2057" t="str">
            <v>T520D337M006ATE015</v>
          </cell>
          <cell r="B2057">
            <v>419.42066666604956</v>
          </cell>
        </row>
        <row r="2058">
          <cell r="A2058" t="str">
            <v>T520D337M006ATE015</v>
          </cell>
          <cell r="B2058">
            <v>438.0553333327174</v>
          </cell>
        </row>
        <row r="2059">
          <cell r="A2059" t="str">
            <v>T520D337M006ATE018</v>
          </cell>
          <cell r="B2059">
            <v>424.27700000179465</v>
          </cell>
        </row>
        <row r="2060">
          <cell r="A2060" t="str">
            <v>T520D337M006ATE018</v>
          </cell>
          <cell r="B2060">
            <v>421.54633333194073</v>
          </cell>
        </row>
        <row r="2061">
          <cell r="A2061" t="str">
            <v>T520D337M006ATE018</v>
          </cell>
          <cell r="B2061">
            <v>413.17340067291462</v>
          </cell>
        </row>
        <row r="2062">
          <cell r="A2062" t="str">
            <v>T520D337M006ATE025</v>
          </cell>
          <cell r="B2062">
            <v>409.89999999641441</v>
          </cell>
        </row>
        <row r="2063">
          <cell r="A2063" t="str">
            <v>T520D337M006ATE025</v>
          </cell>
          <cell r="B2063">
            <v>512.77777777751908</v>
          </cell>
        </row>
        <row r="2064">
          <cell r="A2064" t="str">
            <v>T520D337M006ATE025</v>
          </cell>
          <cell r="B2064">
            <v>399.93333333288319</v>
          </cell>
        </row>
        <row r="2065">
          <cell r="A2065" t="str">
            <v>T520D337M006ATE025</v>
          </cell>
          <cell r="B2065">
            <v>411.73499999817</v>
          </cell>
        </row>
        <row r="2066">
          <cell r="A2066" t="str">
            <v>T520D337M006ATE025</v>
          </cell>
          <cell r="B2066">
            <v>428.41657407450424</v>
          </cell>
        </row>
        <row r="2067">
          <cell r="A2067" t="str">
            <v>T520D337M006ATE025</v>
          </cell>
          <cell r="B2067">
            <v>455.79494047559689</v>
          </cell>
        </row>
        <row r="2068">
          <cell r="A2068" t="str">
            <v>T520D337M006ATE040</v>
          </cell>
          <cell r="B2068">
            <v>434.33633333423643</v>
          </cell>
        </row>
        <row r="2069">
          <cell r="A2069" t="str">
            <v>T520D337M006ATE040</v>
          </cell>
          <cell r="B2069">
            <v>448.70750988054363</v>
          </cell>
        </row>
        <row r="2070">
          <cell r="A2070" t="str">
            <v>T520D337M006ATE040</v>
          </cell>
          <cell r="B2070">
            <v>478.93367446502549</v>
          </cell>
        </row>
        <row r="2071">
          <cell r="A2071" t="str">
            <v>T520D337M006ATE045</v>
          </cell>
          <cell r="B2071">
            <v>431.3863333327929</v>
          </cell>
        </row>
        <row r="2072">
          <cell r="A2072" t="str">
            <v>T520D337M006ATE045</v>
          </cell>
          <cell r="B2072">
            <v>425.73066666650124</v>
          </cell>
        </row>
        <row r="2073">
          <cell r="A2073" t="str">
            <v>T520D337M006ATE045</v>
          </cell>
          <cell r="B2073">
            <v>460.00111111113802</v>
          </cell>
        </row>
        <row r="2074">
          <cell r="A2074" t="str">
            <v>T520D337M2R5ATE007</v>
          </cell>
          <cell r="B2074">
            <v>357.71100000157026</v>
          </cell>
        </row>
        <row r="2075">
          <cell r="A2075" t="str">
            <v>T520D337M2R5ATE007</v>
          </cell>
          <cell r="B2075">
            <v>332.29166666977108</v>
          </cell>
        </row>
        <row r="2076">
          <cell r="A2076" t="str">
            <v>T520D337M2R5ATE007</v>
          </cell>
          <cell r="B2076">
            <v>405.20000000484288</v>
          </cell>
        </row>
        <row r="2077">
          <cell r="A2077" t="str">
            <v>T520D476M016ATE035</v>
          </cell>
          <cell r="B2077">
            <v>589.18157894936337</v>
          </cell>
        </row>
        <row r="2078">
          <cell r="A2078" t="str">
            <v>T520D476M016ATE070</v>
          </cell>
          <cell r="B2078">
            <v>566.1586666671792</v>
          </cell>
        </row>
        <row r="2079">
          <cell r="A2079" t="str">
            <v>T520D477M004ATE010</v>
          </cell>
          <cell r="B2079">
            <v>517.03148148371838</v>
          </cell>
        </row>
        <row r="2080">
          <cell r="A2080" t="str">
            <v>T520D477M004ATE010</v>
          </cell>
          <cell r="B2080">
            <v>423.54166666630192</v>
          </cell>
        </row>
        <row r="2081">
          <cell r="A2081" t="str">
            <v>T520D477M004ATE010</v>
          </cell>
          <cell r="B2081">
            <v>422.27176113504504</v>
          </cell>
        </row>
        <row r="2082">
          <cell r="A2082" t="str">
            <v>T520D477M004ATE010</v>
          </cell>
          <cell r="B2082">
            <v>392.83333333907649</v>
          </cell>
        </row>
        <row r="2083">
          <cell r="A2083" t="str">
            <v>T520D477M004ATE010</v>
          </cell>
          <cell r="B2083">
            <v>418.39493355485013</v>
          </cell>
        </row>
        <row r="2084">
          <cell r="A2084" t="str">
            <v>T520D477M004ATE010</v>
          </cell>
          <cell r="B2084">
            <v>445.72745097821632</v>
          </cell>
        </row>
        <row r="2085">
          <cell r="A2085" t="str">
            <v>T520D477M004ATE012</v>
          </cell>
          <cell r="B2085">
            <v>451.14999999641441</v>
          </cell>
        </row>
        <row r="2086">
          <cell r="A2086" t="str">
            <v>T520D477M004ATE012</v>
          </cell>
          <cell r="B2086">
            <v>413.71666667168029</v>
          </cell>
        </row>
        <row r="2087">
          <cell r="A2087" t="str">
            <v>T520D477M004ATE012</v>
          </cell>
          <cell r="B2087">
            <v>373.77166666688868</v>
          </cell>
        </row>
        <row r="2088">
          <cell r="A2088" t="str">
            <v>T520D477M004ATE012</v>
          </cell>
          <cell r="B2088">
            <v>424.33727329641431</v>
          </cell>
        </row>
        <row r="2089">
          <cell r="A2089" t="str">
            <v>T520D477M004ATE012</v>
          </cell>
          <cell r="B2089">
            <v>429.08367521416108</v>
          </cell>
        </row>
        <row r="2090">
          <cell r="A2090" t="str">
            <v>T520D477M004ATE012</v>
          </cell>
          <cell r="B2090">
            <v>396.11666667507961</v>
          </cell>
        </row>
        <row r="2091">
          <cell r="A2091" t="str">
            <v>T520D477M004ATE012</v>
          </cell>
          <cell r="B2091">
            <v>410.42944444413297</v>
          </cell>
        </row>
        <row r="2092">
          <cell r="A2092" t="str">
            <v>T520D477M004ATE015</v>
          </cell>
          <cell r="B2092">
            <v>374.80000000214204</v>
          </cell>
        </row>
        <row r="2093">
          <cell r="A2093" t="str">
            <v>T520D477M004ATE015</v>
          </cell>
          <cell r="B2093">
            <v>422.72991143298623</v>
          </cell>
        </row>
        <row r="2094">
          <cell r="A2094" t="str">
            <v>T520D477M004ATE018</v>
          </cell>
          <cell r="B2094">
            <v>433.36851852014661</v>
          </cell>
        </row>
        <row r="2095">
          <cell r="A2095" t="str">
            <v>T520D477M004ATE025</v>
          </cell>
          <cell r="B2095">
            <v>437.42083333432674</v>
          </cell>
        </row>
        <row r="2096">
          <cell r="A2096" t="str">
            <v>T520D477M004ATE040</v>
          </cell>
          <cell r="B2096">
            <v>446.31766666586049</v>
          </cell>
        </row>
        <row r="2097">
          <cell r="A2097" t="str">
            <v>T520D477M006ATE015</v>
          </cell>
          <cell r="B2097">
            <v>636.15952380799831</v>
          </cell>
        </row>
        <row r="2098">
          <cell r="A2098" t="str">
            <v>T520D477M006ATE015</v>
          </cell>
          <cell r="B2098">
            <v>470.82121212088327</v>
          </cell>
        </row>
        <row r="2099">
          <cell r="A2099" t="str">
            <v>T520D477M006ATE015</v>
          </cell>
          <cell r="B2099">
            <v>590.26805555768078</v>
          </cell>
        </row>
        <row r="2100">
          <cell r="A2100" t="str">
            <v>T520D477M006ATE025</v>
          </cell>
          <cell r="B2100">
            <v>622.00113287082104</v>
          </cell>
        </row>
        <row r="2101">
          <cell r="A2101" t="str">
            <v>T520D477M006ATE025</v>
          </cell>
          <cell r="B2101">
            <v>463.56533333456611</v>
          </cell>
        </row>
        <row r="2102">
          <cell r="A2102" t="str">
            <v>T520D477M006ATE025</v>
          </cell>
          <cell r="B2102">
            <v>455.02333333413117</v>
          </cell>
        </row>
        <row r="2103">
          <cell r="A2103" t="str">
            <v>T520D477M006ATE025</v>
          </cell>
          <cell r="B2103">
            <v>438.19444444729015</v>
          </cell>
        </row>
        <row r="2104">
          <cell r="A2104" t="str">
            <v>T520D477M006ATE030</v>
          </cell>
          <cell r="B2104">
            <v>671.16458333257469</v>
          </cell>
        </row>
        <row r="2105">
          <cell r="A2105" t="str">
            <v>T520D477M006ATE030</v>
          </cell>
          <cell r="B2105">
            <v>469.22916666528181</v>
          </cell>
        </row>
        <row r="2106">
          <cell r="A2106" t="str">
            <v>T520D477M006ATE030</v>
          </cell>
          <cell r="B2106">
            <v>467.71666666958481</v>
          </cell>
        </row>
        <row r="2107">
          <cell r="A2107" t="str">
            <v>T520D477M006ATE030</v>
          </cell>
          <cell r="B2107">
            <v>481.62333333387505</v>
          </cell>
        </row>
        <row r="2108">
          <cell r="A2108" t="str">
            <v>T520D477M2R5ATE006</v>
          </cell>
          <cell r="B2108">
            <v>368.84358974281122</v>
          </cell>
        </row>
        <row r="2109">
          <cell r="A2109" t="str">
            <v>T520D477M2R5ATE009</v>
          </cell>
          <cell r="B2109">
            <v>407.69444444566034</v>
          </cell>
        </row>
        <row r="2110">
          <cell r="A2110" t="str">
            <v>T520D686M010ATE100</v>
          </cell>
          <cell r="B2110">
            <v>677.45833333698101</v>
          </cell>
        </row>
        <row r="2111">
          <cell r="A2111" t="str">
            <v>T520D686M016AHE050</v>
          </cell>
          <cell r="B2111">
            <v>874.23333333455957</v>
          </cell>
        </row>
        <row r="2112">
          <cell r="A2112" t="str">
            <v>T520D686M016ATE050</v>
          </cell>
          <cell r="B2112">
            <v>759.81666667037643</v>
          </cell>
        </row>
        <row r="2113">
          <cell r="A2113" t="str">
            <v>T520D686M016ATE050</v>
          </cell>
          <cell r="B2113">
            <v>786.93205128146269</v>
          </cell>
        </row>
        <row r="2114">
          <cell r="A2114" t="str">
            <v>T520D687M003ATE015</v>
          </cell>
          <cell r="B2114">
            <v>403.75822649424663</v>
          </cell>
        </row>
        <row r="2115">
          <cell r="A2115" t="str">
            <v>T520D687M004ATE012</v>
          </cell>
          <cell r="B2115">
            <v>563.14203296697849</v>
          </cell>
        </row>
        <row r="2116">
          <cell r="A2116" t="str">
            <v>T520D687M004ATE012</v>
          </cell>
          <cell r="B2116">
            <v>416.04999999515712</v>
          </cell>
        </row>
        <row r="2117">
          <cell r="A2117" t="str">
            <v>T520D687M004ATE015</v>
          </cell>
          <cell r="B2117">
            <v>665.82777777453884</v>
          </cell>
        </row>
        <row r="2118">
          <cell r="A2118" t="str">
            <v>T520D687M004ATE015</v>
          </cell>
          <cell r="B2118">
            <v>534.97500000405125</v>
          </cell>
        </row>
        <row r="2119">
          <cell r="A2119" t="str">
            <v>T520D687M004ATE015</v>
          </cell>
          <cell r="B2119">
            <v>389.84166666457895</v>
          </cell>
        </row>
        <row r="2120">
          <cell r="A2120" t="str">
            <v>T520D687M004ATE025</v>
          </cell>
          <cell r="B2120">
            <v>571.69603174510746</v>
          </cell>
        </row>
        <row r="2121">
          <cell r="A2121" t="str">
            <v>T520D687M004ATE025</v>
          </cell>
          <cell r="B2121">
            <v>438.17407407405739</v>
          </cell>
        </row>
        <row r="2122">
          <cell r="A2122" t="str">
            <v>T520D687M2R5ATE010</v>
          </cell>
          <cell r="B2122">
            <v>359.89423611052916</v>
          </cell>
        </row>
        <row r="2123">
          <cell r="A2123" t="str">
            <v>T520D687M2R5ATE010</v>
          </cell>
          <cell r="B2123">
            <v>430.97500000032596</v>
          </cell>
        </row>
        <row r="2124">
          <cell r="A2124" t="str">
            <v>T520D687M2R5ATE010</v>
          </cell>
          <cell r="B2124">
            <v>437.10095238229258</v>
          </cell>
        </row>
        <row r="2125">
          <cell r="A2125" t="str">
            <v>T520D687M2R5ATE010</v>
          </cell>
          <cell r="B2125">
            <v>379.73333333618939</v>
          </cell>
        </row>
        <row r="2126">
          <cell r="A2126" t="str">
            <v>T520D687M2R5ATE015</v>
          </cell>
          <cell r="B2126">
            <v>396.96333333535586</v>
          </cell>
        </row>
        <row r="2127">
          <cell r="A2127" t="str">
            <v>T520D687M2R5ATE015</v>
          </cell>
          <cell r="B2127">
            <v>380.38333333097398</v>
          </cell>
        </row>
        <row r="2128">
          <cell r="A2128" t="str">
            <v>T520D687M2R5ATE015</v>
          </cell>
          <cell r="B2128">
            <v>384.8000000033062</v>
          </cell>
        </row>
        <row r="2129">
          <cell r="A2129" t="str">
            <v>T520D687M2R5ATE015</v>
          </cell>
          <cell r="B2129">
            <v>416.76166666662317</v>
          </cell>
        </row>
        <row r="2130">
          <cell r="A2130" t="str">
            <v>T520D687M2R5ATE015</v>
          </cell>
          <cell r="B2130">
            <v>649.39444443793036</v>
          </cell>
        </row>
        <row r="2131">
          <cell r="A2131" t="str">
            <v>T520D687M2R5ATE015</v>
          </cell>
          <cell r="B2131">
            <v>448.24798761662271</v>
          </cell>
        </row>
        <row r="2132">
          <cell r="A2132" t="str">
            <v>T520D687M2R5ATE040</v>
          </cell>
          <cell r="B2132">
            <v>418.71666665654629</v>
          </cell>
        </row>
        <row r="2133">
          <cell r="A2133" t="str">
            <v>T520D687M2R5ATE040</v>
          </cell>
          <cell r="B2133">
            <v>420.44166666164529</v>
          </cell>
        </row>
        <row r="2134">
          <cell r="A2134" t="str">
            <v>T520D687M2R5ATE040</v>
          </cell>
          <cell r="B2134">
            <v>400.4500000004191</v>
          </cell>
        </row>
        <row r="2135">
          <cell r="A2135" t="str">
            <v>T520L107M010ATE025</v>
          </cell>
          <cell r="B2135">
            <v>559.79375000257278</v>
          </cell>
        </row>
        <row r="2136">
          <cell r="A2136" t="str">
            <v>T520L157M006ATE025</v>
          </cell>
          <cell r="B2136">
            <v>456.02857142936307</v>
          </cell>
        </row>
        <row r="2137">
          <cell r="A2137" t="str">
            <v>T520L337M2R5ATE009</v>
          </cell>
          <cell r="B2137">
            <v>425.38333334145136</v>
          </cell>
        </row>
        <row r="2138">
          <cell r="A2138" t="str">
            <v>T520L337M2R5ATE009</v>
          </cell>
          <cell r="B2138">
            <v>402.66666666604578</v>
          </cell>
        </row>
        <row r="2139">
          <cell r="A2139" t="str">
            <v>T520L337M2R5ATE012</v>
          </cell>
          <cell r="B2139">
            <v>392.21833333466202</v>
          </cell>
        </row>
        <row r="2140">
          <cell r="A2140" t="str">
            <v>T520L337M2R5ATE025</v>
          </cell>
          <cell r="B2140">
            <v>355.03333333530463</v>
          </cell>
        </row>
        <row r="2141">
          <cell r="A2141" t="str">
            <v>T520M157M006ATE035</v>
          </cell>
          <cell r="B2141">
            <v>729.19033333277321</v>
          </cell>
        </row>
        <row r="2142">
          <cell r="A2142" t="str">
            <v>T520M157M006ATE070</v>
          </cell>
          <cell r="B2142">
            <v>682.07500000367872</v>
          </cell>
        </row>
        <row r="2143">
          <cell r="A2143" t="str">
            <v>T520M157M006ATE070</v>
          </cell>
          <cell r="B2143">
            <v>698.91766666572073</v>
          </cell>
        </row>
        <row r="2144">
          <cell r="A2144" t="str">
            <v>T520Q476M011ATE040</v>
          </cell>
          <cell r="B2144">
            <v>610.28333333175397</v>
          </cell>
        </row>
        <row r="2145">
          <cell r="A2145" t="str">
            <v>T520T106M12RATE080</v>
          </cell>
          <cell r="B2145">
            <v>1075.6833333405666</v>
          </cell>
        </row>
        <row r="2146">
          <cell r="A2146" t="str">
            <v>T520T107M004ATE070</v>
          </cell>
          <cell r="B2146">
            <v>519.63333332911134</v>
          </cell>
        </row>
        <row r="2147">
          <cell r="A2147" t="str">
            <v>T520T107M004ATE150</v>
          </cell>
          <cell r="B2147">
            <v>542.27222222252749</v>
          </cell>
        </row>
        <row r="2148">
          <cell r="A2148" t="str">
            <v>T520T107M006APE055</v>
          </cell>
          <cell r="B2148">
            <v>567.24801587231923</v>
          </cell>
        </row>
        <row r="2149">
          <cell r="A2149" t="str">
            <v>T520T107M006APE070</v>
          </cell>
          <cell r="B2149">
            <v>547.68240579658629</v>
          </cell>
        </row>
        <row r="2150">
          <cell r="A2150" t="str">
            <v>T520T107M2R5AHE070</v>
          </cell>
          <cell r="B2150">
            <v>501.98333333129995</v>
          </cell>
        </row>
        <row r="2151">
          <cell r="A2151" t="str">
            <v>T520T107M2R5ATE040</v>
          </cell>
          <cell r="B2151">
            <v>617.24583333532792</v>
          </cell>
        </row>
        <row r="2152">
          <cell r="A2152" t="str">
            <v>T520T156M006AHE100</v>
          </cell>
          <cell r="B2152">
            <v>457.2708333345945</v>
          </cell>
        </row>
        <row r="2153">
          <cell r="A2153" t="str">
            <v>T520T156M006ATE100</v>
          </cell>
          <cell r="B2153">
            <v>475.61904761923608</v>
          </cell>
        </row>
        <row r="2154">
          <cell r="A2154" t="str">
            <v>T520T156M12RATE080</v>
          </cell>
          <cell r="B2154">
            <v>1050.2240240235626</v>
          </cell>
        </row>
        <row r="2155">
          <cell r="A2155" t="str">
            <v>T520T226M006ATE100</v>
          </cell>
          <cell r="B2155">
            <v>402.84999998984858</v>
          </cell>
        </row>
        <row r="2156">
          <cell r="A2156" t="str">
            <v>T520T226M008ATE070</v>
          </cell>
          <cell r="B2156">
            <v>484.30885167278313</v>
          </cell>
        </row>
        <row r="2157">
          <cell r="A2157" t="str">
            <v>T520T227M2R5ATE070</v>
          </cell>
          <cell r="B2157">
            <v>449.71916666964535</v>
          </cell>
        </row>
        <row r="2158">
          <cell r="A2158" t="str">
            <v>T520T336M006ATE070</v>
          </cell>
          <cell r="B2158">
            <v>366.56666667200625</v>
          </cell>
        </row>
        <row r="2159">
          <cell r="A2159" t="str">
            <v>T520T336M010ATE040</v>
          </cell>
          <cell r="B2159">
            <v>887.0130906775513</v>
          </cell>
        </row>
        <row r="2160">
          <cell r="A2160" t="str">
            <v>T520T336M010ATE040</v>
          </cell>
          <cell r="B2160">
            <v>615.23333332850598</v>
          </cell>
        </row>
        <row r="2161">
          <cell r="A2161" t="str">
            <v>T520T336M010ATE070</v>
          </cell>
          <cell r="B2161">
            <v>867.82603174694145</v>
          </cell>
        </row>
        <row r="2162">
          <cell r="A2162" t="str">
            <v>T520T476M004ATE070</v>
          </cell>
          <cell r="B2162">
            <v>405.29999999678694</v>
          </cell>
        </row>
        <row r="2163">
          <cell r="A2163" t="str">
            <v>T520T476M006ATE040</v>
          </cell>
          <cell r="B2163">
            <v>428.04090909067202</v>
          </cell>
        </row>
        <row r="2164">
          <cell r="A2164" t="str">
            <v>T520T476M006ATE040</v>
          </cell>
          <cell r="B2164">
            <v>857.53333332831971</v>
          </cell>
        </row>
        <row r="2165">
          <cell r="A2165" t="str">
            <v>T520T476M006ATE070</v>
          </cell>
          <cell r="B2165">
            <v>398.91738359590704</v>
          </cell>
        </row>
        <row r="2166">
          <cell r="A2166" t="str">
            <v>T520U107M006ATE055</v>
          </cell>
          <cell r="B2166">
            <v>375.01018518465571</v>
          </cell>
        </row>
        <row r="2167">
          <cell r="A2167" t="str">
            <v>T520U157M006ATE045</v>
          </cell>
          <cell r="B2167">
            <v>384.1333333379589</v>
          </cell>
        </row>
        <row r="2168">
          <cell r="A2168" t="str">
            <v>T520U336M010ATE070</v>
          </cell>
          <cell r="B2168">
            <v>509.35555555508472</v>
          </cell>
        </row>
        <row r="2169">
          <cell r="A2169" t="str">
            <v>T520U476M010ATE055</v>
          </cell>
          <cell r="B2169">
            <v>390.83333333255723</v>
          </cell>
        </row>
        <row r="2170">
          <cell r="A2170" t="str">
            <v>T520U476M010ATE055</v>
          </cell>
          <cell r="B2170">
            <v>442.42000000085682</v>
          </cell>
        </row>
        <row r="2171">
          <cell r="A2171" t="str">
            <v>T520U686M006ATE055</v>
          </cell>
          <cell r="B2171">
            <v>424.98373015825302</v>
          </cell>
        </row>
        <row r="2172">
          <cell r="A2172" t="str">
            <v>T520V107M006ATE009</v>
          </cell>
          <cell r="B2172">
            <v>416.89999999478459</v>
          </cell>
        </row>
        <row r="2173">
          <cell r="A2173" t="str">
            <v>T520V107M006ATE012</v>
          </cell>
          <cell r="B2173">
            <v>491.48333332850598</v>
          </cell>
        </row>
        <row r="2174">
          <cell r="A2174" t="str">
            <v>T520V107M006ATE012</v>
          </cell>
          <cell r="B2174">
            <v>472.06499999942025</v>
          </cell>
        </row>
        <row r="2175">
          <cell r="A2175" t="str">
            <v>T520V107M006ATE012</v>
          </cell>
          <cell r="B2175">
            <v>486.6416666720761</v>
          </cell>
        </row>
        <row r="2176">
          <cell r="A2176" t="str">
            <v>T520V107M006ATE015</v>
          </cell>
          <cell r="B2176">
            <v>403.74611111870036</v>
          </cell>
        </row>
        <row r="2177">
          <cell r="A2177" t="str">
            <v>T520V107M006ATE045</v>
          </cell>
          <cell r="B2177">
            <v>488.47916666680248</v>
          </cell>
        </row>
        <row r="2178">
          <cell r="A2178" t="str">
            <v>T520V107M010AHE018</v>
          </cell>
          <cell r="B2178">
            <v>384.7666666621808</v>
          </cell>
        </row>
        <row r="2179">
          <cell r="A2179" t="str">
            <v>T520V107M010ATE018</v>
          </cell>
          <cell r="B2179">
            <v>400.85000000428408</v>
          </cell>
        </row>
        <row r="2180">
          <cell r="A2180" t="str">
            <v>T520V107M010ATE018</v>
          </cell>
          <cell r="B2180">
            <v>424.77239583189657</v>
          </cell>
        </row>
        <row r="2181">
          <cell r="A2181" t="str">
            <v>T520V107M010ATE025</v>
          </cell>
          <cell r="B2181">
            <v>411.66684981601844</v>
          </cell>
        </row>
        <row r="2182">
          <cell r="A2182" t="str">
            <v>T520V107M010ATE045</v>
          </cell>
          <cell r="B2182">
            <v>408.33533333244264</v>
          </cell>
        </row>
        <row r="2183">
          <cell r="A2183" t="str">
            <v>T520V107M010ATE050</v>
          </cell>
          <cell r="B2183">
            <v>430.91111110523343</v>
          </cell>
        </row>
        <row r="2184">
          <cell r="A2184" t="str">
            <v>T520V157M004ATE012</v>
          </cell>
          <cell r="B2184">
            <v>456.64999999338761</v>
          </cell>
        </row>
        <row r="2185">
          <cell r="A2185" t="str">
            <v>T520V157M004ATE015</v>
          </cell>
          <cell r="B2185">
            <v>361.98333333595656</v>
          </cell>
        </row>
        <row r="2186">
          <cell r="A2186" t="str">
            <v>T520V157M004ATE025</v>
          </cell>
          <cell r="B2186">
            <v>403.39166666788515</v>
          </cell>
        </row>
        <row r="2187">
          <cell r="A2187" t="str">
            <v>T520V157M006AHE040</v>
          </cell>
          <cell r="B2187">
            <v>334.98333332128817</v>
          </cell>
        </row>
        <row r="2188">
          <cell r="A2188" t="str">
            <v>T520V157M006ATE006</v>
          </cell>
          <cell r="B2188">
            <v>473.40000000083819</v>
          </cell>
        </row>
        <row r="2189">
          <cell r="A2189" t="str">
            <v>T520V157M006ATE012</v>
          </cell>
          <cell r="B2189">
            <v>455.65000001108274</v>
          </cell>
        </row>
        <row r="2190">
          <cell r="A2190" t="str">
            <v>T520V157M006ATE012</v>
          </cell>
          <cell r="B2190">
            <v>358.96666666609235</v>
          </cell>
        </row>
        <row r="2191">
          <cell r="A2191" t="str">
            <v>T520V157M006ATE012</v>
          </cell>
          <cell r="B2191">
            <v>438.3583333317074</v>
          </cell>
        </row>
        <row r="2192">
          <cell r="A2192" t="str">
            <v>T520V157M006ATE015</v>
          </cell>
          <cell r="B2192">
            <v>400.2749999955995</v>
          </cell>
        </row>
        <row r="2193">
          <cell r="A2193" t="str">
            <v>T520V157M006ATE015</v>
          </cell>
          <cell r="B2193">
            <v>337.0666666701436</v>
          </cell>
        </row>
        <row r="2194">
          <cell r="A2194" t="str">
            <v>T520V157M006ATE015</v>
          </cell>
          <cell r="B2194">
            <v>413.85000000474975</v>
          </cell>
        </row>
        <row r="2195">
          <cell r="A2195" t="str">
            <v>T520V157M006ATE015</v>
          </cell>
          <cell r="B2195">
            <v>419.88000000198372</v>
          </cell>
        </row>
        <row r="2196">
          <cell r="A2196" t="str">
            <v>T520V157M006ATE015</v>
          </cell>
          <cell r="B2196">
            <v>418.53710256499022</v>
          </cell>
        </row>
        <row r="2197">
          <cell r="A2197" t="str">
            <v>T520V157M006ATE018</v>
          </cell>
          <cell r="B2197">
            <v>414.45208333345363</v>
          </cell>
        </row>
        <row r="2198">
          <cell r="A2198" t="str">
            <v>T520V157M006ATE025</v>
          </cell>
          <cell r="B2198">
            <v>392.81666666851379</v>
          </cell>
        </row>
        <row r="2199">
          <cell r="A2199" t="str">
            <v>T520V157M006ATE025</v>
          </cell>
          <cell r="B2199">
            <v>408.2106060581811</v>
          </cell>
        </row>
        <row r="2200">
          <cell r="A2200" t="str">
            <v>T520V157M006ATE040</v>
          </cell>
          <cell r="B2200">
            <v>382.85966666629537</v>
          </cell>
        </row>
        <row r="2201">
          <cell r="A2201" t="str">
            <v>T520V157M008ATE040</v>
          </cell>
          <cell r="B2201">
            <v>411.68333333451301</v>
          </cell>
        </row>
        <row r="2202">
          <cell r="A2202" t="str">
            <v>T520V157M008ATE040</v>
          </cell>
          <cell r="B2202">
            <v>491.69888888625428</v>
          </cell>
        </row>
        <row r="2203">
          <cell r="A2203" t="str">
            <v>T520V157M008ATE040</v>
          </cell>
          <cell r="B2203">
            <v>466.64999999455176</v>
          </cell>
        </row>
        <row r="2204">
          <cell r="A2204" t="str">
            <v>T520V157M010ATE018</v>
          </cell>
          <cell r="B2204">
            <v>434.83219697095177</v>
          </cell>
        </row>
        <row r="2205">
          <cell r="A2205" t="str">
            <v>T520V157M010ATE018</v>
          </cell>
          <cell r="B2205">
            <v>428.43333333148621</v>
          </cell>
        </row>
        <row r="2206">
          <cell r="A2206" t="str">
            <v>T520V226M020ATE040</v>
          </cell>
          <cell r="B2206">
            <v>744.69940476115369</v>
          </cell>
        </row>
        <row r="2207">
          <cell r="A2207" t="str">
            <v>T520V226M020ATE040</v>
          </cell>
          <cell r="B2207">
            <v>553.69999999646097</v>
          </cell>
        </row>
        <row r="2208">
          <cell r="A2208" t="str">
            <v>T520V226M020ATE040</v>
          </cell>
          <cell r="B2208">
            <v>529.96666665771045</v>
          </cell>
        </row>
        <row r="2209">
          <cell r="A2209" t="str">
            <v>T520V226M020ATE090</v>
          </cell>
          <cell r="B2209">
            <v>679.17222221614793</v>
          </cell>
        </row>
        <row r="2210">
          <cell r="A2210" t="str">
            <v>T520V227M004ATE007</v>
          </cell>
          <cell r="B2210">
            <v>383.71666666771159</v>
          </cell>
        </row>
        <row r="2211">
          <cell r="A2211" t="str">
            <v>T520V227M004ATE009</v>
          </cell>
          <cell r="B2211">
            <v>358.7416666658828</v>
          </cell>
        </row>
        <row r="2212">
          <cell r="A2212" t="str">
            <v>T520V227M004ATE009</v>
          </cell>
          <cell r="B2212">
            <v>358.1666666676756</v>
          </cell>
        </row>
        <row r="2213">
          <cell r="A2213" t="str">
            <v>T520V227M004ATE015</v>
          </cell>
          <cell r="B2213">
            <v>438.86474359054552</v>
          </cell>
        </row>
        <row r="2214">
          <cell r="A2214" t="str">
            <v>T520V227M004ATE015</v>
          </cell>
          <cell r="B2214">
            <v>400.32666667015292</v>
          </cell>
        </row>
        <row r="2215">
          <cell r="A2215" t="str">
            <v>T520V227M004ATE015</v>
          </cell>
          <cell r="B2215">
            <v>397.86204193174615</v>
          </cell>
        </row>
        <row r="2216">
          <cell r="A2216" t="str">
            <v>T520V227M004ATE025</v>
          </cell>
          <cell r="B2216">
            <v>347.90000000037253</v>
          </cell>
        </row>
        <row r="2217">
          <cell r="A2217" t="str">
            <v>T520V227M004ATE045</v>
          </cell>
          <cell r="B2217">
            <v>364.26000000173224</v>
          </cell>
        </row>
        <row r="2218">
          <cell r="A2218" t="str">
            <v>T520V227M006ATE009</v>
          </cell>
          <cell r="B2218">
            <v>438.04999999352731</v>
          </cell>
        </row>
        <row r="2219">
          <cell r="A2219" t="str">
            <v>T520V227M006ATE009</v>
          </cell>
          <cell r="B2219">
            <v>547.44999999529682</v>
          </cell>
        </row>
        <row r="2220">
          <cell r="A2220" t="str">
            <v>T520V227M006ATE009</v>
          </cell>
          <cell r="B2220">
            <v>383.7916666752426</v>
          </cell>
        </row>
        <row r="2221">
          <cell r="A2221" t="str">
            <v>T520V227M006ATE009</v>
          </cell>
          <cell r="B2221">
            <v>442.67863636285023</v>
          </cell>
        </row>
        <row r="2222">
          <cell r="A2222" t="str">
            <v>T520V227M006ATE012</v>
          </cell>
          <cell r="B2222">
            <v>476.15000000107102</v>
          </cell>
        </row>
        <row r="2223">
          <cell r="A2223" t="str">
            <v>T520V227M006ATE012</v>
          </cell>
          <cell r="B2223">
            <v>424.0500000002794</v>
          </cell>
        </row>
        <row r="2224">
          <cell r="A2224" t="str">
            <v>T520V227M006ATE012</v>
          </cell>
          <cell r="B2224">
            <v>440.89999999897555</v>
          </cell>
        </row>
        <row r="2225">
          <cell r="A2225" t="str">
            <v>T520V227M006ATE015</v>
          </cell>
          <cell r="B2225">
            <v>536.42380952452584</v>
          </cell>
        </row>
        <row r="2226">
          <cell r="A2226" t="str">
            <v>T520V227M006ATE015</v>
          </cell>
          <cell r="B2226">
            <v>434.3046666662442</v>
          </cell>
        </row>
        <row r="2227">
          <cell r="A2227" t="str">
            <v>T520V227M006ATE018</v>
          </cell>
          <cell r="B2227">
            <v>441.57766666654493</v>
          </cell>
        </row>
        <row r="2228">
          <cell r="A2228" t="str">
            <v>T520V227M006ATE018</v>
          </cell>
          <cell r="B2228">
            <v>492.52619047902823</v>
          </cell>
        </row>
        <row r="2229">
          <cell r="A2229" t="str">
            <v>T520V227M006ATE025</v>
          </cell>
          <cell r="B2229">
            <v>429.73933333356399</v>
          </cell>
        </row>
        <row r="2230">
          <cell r="A2230" t="str">
            <v>T520V227M006ATE025</v>
          </cell>
          <cell r="B2230">
            <v>480.44493464000891</v>
          </cell>
        </row>
        <row r="2231">
          <cell r="A2231" t="str">
            <v>T520V227M006ATE040</v>
          </cell>
          <cell r="B2231">
            <v>437.16190476486059</v>
          </cell>
        </row>
        <row r="2232">
          <cell r="A2232" t="str">
            <v>T520V227M010ATE025</v>
          </cell>
          <cell r="B2232">
            <v>662.34642856887399</v>
          </cell>
        </row>
        <row r="2233">
          <cell r="A2233" t="str">
            <v>T520V227M010ATE025</v>
          </cell>
          <cell r="B2233">
            <v>765.1354166676756</v>
          </cell>
        </row>
        <row r="2234">
          <cell r="A2234" t="str">
            <v>T520V227M010ATE025</v>
          </cell>
          <cell r="B2234">
            <v>573.83933333368043</v>
          </cell>
        </row>
        <row r="2235">
          <cell r="A2235" t="str">
            <v>T520V227M010ATE045</v>
          </cell>
          <cell r="B2235">
            <v>659.16944444586989</v>
          </cell>
        </row>
        <row r="2236">
          <cell r="A2236" t="str">
            <v>T520V227M010ATE045</v>
          </cell>
          <cell r="B2236">
            <v>551.76444444421213</v>
          </cell>
        </row>
        <row r="2237">
          <cell r="A2237" t="str">
            <v>T520V227M2R5ATE009</v>
          </cell>
          <cell r="B2237">
            <v>369.14499999617692</v>
          </cell>
        </row>
        <row r="2238">
          <cell r="A2238" t="str">
            <v>T520V227M2R5ATE009</v>
          </cell>
          <cell r="B2238">
            <v>387.95416666340316</v>
          </cell>
        </row>
        <row r="2239">
          <cell r="A2239" t="str">
            <v>T520V336M016AHE060</v>
          </cell>
          <cell r="B2239">
            <v>690.41666666627862</v>
          </cell>
        </row>
        <row r="2240">
          <cell r="A2240" t="str">
            <v>T520V336M016ATE045</v>
          </cell>
          <cell r="B2240">
            <v>576.82500000111759</v>
          </cell>
        </row>
        <row r="2241">
          <cell r="A2241" t="str">
            <v>T520V336M016ATE060</v>
          </cell>
          <cell r="B2241">
            <v>541.62698412688246</v>
          </cell>
        </row>
        <row r="2242">
          <cell r="A2242" t="str">
            <v>T520V336M016ATE070</v>
          </cell>
          <cell r="B2242">
            <v>504.91666666930541</v>
          </cell>
        </row>
        <row r="2243">
          <cell r="A2243" t="str">
            <v>T520V336M016ATE070</v>
          </cell>
          <cell r="B2243">
            <v>525.35000000149012</v>
          </cell>
        </row>
        <row r="2244">
          <cell r="A2244" t="str">
            <v>T520V336M016ATE070</v>
          </cell>
          <cell r="B2244">
            <v>573.0453333343612</v>
          </cell>
        </row>
        <row r="2245">
          <cell r="A2245" t="str">
            <v>T520V337M003ATE009</v>
          </cell>
          <cell r="B2245">
            <v>356.15000000107102</v>
          </cell>
        </row>
        <row r="2246">
          <cell r="A2246" t="str">
            <v>T520V337M003ATE015</v>
          </cell>
          <cell r="B2246">
            <v>322.53333333414048</v>
          </cell>
        </row>
        <row r="2247">
          <cell r="A2247" t="str">
            <v>T520V337M004ATE009</v>
          </cell>
          <cell r="B2247">
            <v>414.48106060735881</v>
          </cell>
        </row>
        <row r="2248">
          <cell r="A2248" t="str">
            <v>T520V337M004ATE009</v>
          </cell>
          <cell r="B2248">
            <v>388.63166666671168</v>
          </cell>
        </row>
        <row r="2249">
          <cell r="A2249" t="str">
            <v>T520V337M004ATE018</v>
          </cell>
          <cell r="B2249">
            <v>378.32633333292324</v>
          </cell>
        </row>
        <row r="2250">
          <cell r="A2250" t="str">
            <v>T520V337M004ATE025</v>
          </cell>
          <cell r="B2250">
            <v>342.89999999979045</v>
          </cell>
        </row>
        <row r="2251">
          <cell r="A2251" t="str">
            <v>T520V337M004ATE040</v>
          </cell>
          <cell r="B2251">
            <v>371.4333333238028</v>
          </cell>
        </row>
        <row r="2252">
          <cell r="A2252" t="str">
            <v>T520V337M006ATE015</v>
          </cell>
          <cell r="B2252">
            <v>437.70000000076834</v>
          </cell>
        </row>
        <row r="2253">
          <cell r="A2253" t="str">
            <v>T520V337M006ATE015</v>
          </cell>
          <cell r="B2253">
            <v>507.04166666849881</v>
          </cell>
        </row>
        <row r="2254">
          <cell r="A2254" t="str">
            <v>T520V337M006ATE018</v>
          </cell>
          <cell r="B2254">
            <v>406.25000000232831</v>
          </cell>
        </row>
        <row r="2255">
          <cell r="A2255" t="str">
            <v>T520V337M006ATE018</v>
          </cell>
          <cell r="B2255">
            <v>434.85833333514165</v>
          </cell>
        </row>
        <row r="2256">
          <cell r="A2256" t="str">
            <v>T520V337M006ATE025</v>
          </cell>
          <cell r="B2256">
            <v>461.71666666050442</v>
          </cell>
        </row>
        <row r="2257">
          <cell r="A2257" t="str">
            <v>T520V337M006ATE025</v>
          </cell>
          <cell r="B2257">
            <v>441.01250000239816</v>
          </cell>
        </row>
        <row r="2258">
          <cell r="A2258" t="str">
            <v>T520V337M006ATE025</v>
          </cell>
          <cell r="B2258">
            <v>422.07566666747442</v>
          </cell>
        </row>
        <row r="2259">
          <cell r="A2259" t="str">
            <v>T520V337M006ATE025</v>
          </cell>
          <cell r="B2259">
            <v>439.31966666697991</v>
          </cell>
        </row>
        <row r="2260">
          <cell r="A2260" t="str">
            <v>T520V337M006ATE025</v>
          </cell>
          <cell r="B2260">
            <v>444.11033333349042</v>
          </cell>
        </row>
        <row r="2261">
          <cell r="A2261" t="str">
            <v>T520V337M006ATE040</v>
          </cell>
          <cell r="B2261">
            <v>431.28888888983056</v>
          </cell>
        </row>
        <row r="2262">
          <cell r="A2262" t="str">
            <v>T520V337M006ATE040</v>
          </cell>
          <cell r="B2262">
            <v>424.66166666639037</v>
          </cell>
        </row>
        <row r="2263">
          <cell r="A2263" t="str">
            <v>T520V337M006ATE040</v>
          </cell>
          <cell r="B2263">
            <v>520.97500000294531</v>
          </cell>
        </row>
        <row r="2264">
          <cell r="A2264" t="str">
            <v>T520V337M006ATE045</v>
          </cell>
          <cell r="B2264">
            <v>539.73333332862239</v>
          </cell>
        </row>
        <row r="2265">
          <cell r="A2265" t="str">
            <v>T520V337M006ATE045</v>
          </cell>
          <cell r="B2265">
            <v>416.96733333233277</v>
          </cell>
        </row>
        <row r="2266">
          <cell r="A2266" t="str">
            <v>T520V337M006ATE045</v>
          </cell>
          <cell r="B2266">
            <v>424.80999999940394</v>
          </cell>
        </row>
        <row r="2267">
          <cell r="A2267" t="str">
            <v>T520V337M006ATE045</v>
          </cell>
          <cell r="B2267">
            <v>432.12233333301265</v>
          </cell>
        </row>
        <row r="2268">
          <cell r="A2268" t="str">
            <v>T520V337M2R5ATE007</v>
          </cell>
          <cell r="B2268">
            <v>355.43666666513309</v>
          </cell>
        </row>
        <row r="2269">
          <cell r="A2269" t="str">
            <v>T520V337M2R5ATE009</v>
          </cell>
          <cell r="B2269">
            <v>337.34166666370584</v>
          </cell>
        </row>
        <row r="2270">
          <cell r="A2270" t="str">
            <v>T520V337M2R5ATE009</v>
          </cell>
          <cell r="B2270">
            <v>347.35000000800937</v>
          </cell>
        </row>
        <row r="2271">
          <cell r="A2271" t="str">
            <v>T520V337M2R5ATE009</v>
          </cell>
          <cell r="B2271">
            <v>363.2928571402694</v>
          </cell>
        </row>
        <row r="2272">
          <cell r="A2272" t="str">
            <v>T520V337M2R5ATE009</v>
          </cell>
          <cell r="B2272">
            <v>310.88333332969341</v>
          </cell>
        </row>
        <row r="2273">
          <cell r="A2273" t="str">
            <v>T520V337M2R5ATE009</v>
          </cell>
          <cell r="B2273">
            <v>347.98966666746412</v>
          </cell>
        </row>
        <row r="2274">
          <cell r="A2274" t="str">
            <v>T520V337M2R5ATE009</v>
          </cell>
          <cell r="B2274">
            <v>375.27500000065191</v>
          </cell>
        </row>
        <row r="2275">
          <cell r="A2275" t="str">
            <v>T520V337M2R5ATE009</v>
          </cell>
          <cell r="B2275">
            <v>338.89999999199063</v>
          </cell>
        </row>
        <row r="2276">
          <cell r="A2276" t="str">
            <v>T520V337M2R5ATE009</v>
          </cell>
          <cell r="B2276">
            <v>353.80597165993345</v>
          </cell>
        </row>
        <row r="2277">
          <cell r="A2277" t="str">
            <v>T520V337M2R5ATE015</v>
          </cell>
          <cell r="B2277">
            <v>352.84666667034617</v>
          </cell>
        </row>
        <row r="2278">
          <cell r="A2278" t="str">
            <v>T520V337M2R5ATE015</v>
          </cell>
          <cell r="B2278">
            <v>358.57647058889546</v>
          </cell>
        </row>
        <row r="2279">
          <cell r="A2279" t="str">
            <v>T520V337M2R5ATE025</v>
          </cell>
          <cell r="B2279">
            <v>322.78333334019408</v>
          </cell>
        </row>
        <row r="2280">
          <cell r="A2280" t="str">
            <v>T520V337M2R5ATE025</v>
          </cell>
          <cell r="B2280">
            <v>356.48699999938253</v>
          </cell>
        </row>
        <row r="2281">
          <cell r="A2281" t="str">
            <v>T520V337M2R5ATE040</v>
          </cell>
          <cell r="B2281">
            <v>353.21109068655085</v>
          </cell>
        </row>
        <row r="2282">
          <cell r="A2282" t="str">
            <v>T520V476M016ATE045</v>
          </cell>
          <cell r="B2282">
            <v>496.99444444268011</v>
          </cell>
        </row>
        <row r="2283">
          <cell r="A2283" t="str">
            <v>T520V476M016ATE045</v>
          </cell>
          <cell r="B2283">
            <v>486.83333334163763</v>
          </cell>
        </row>
        <row r="2284">
          <cell r="A2284" t="str">
            <v>T520V476M016ATE045</v>
          </cell>
          <cell r="B2284">
            <v>599.25208333443152</v>
          </cell>
        </row>
        <row r="2285">
          <cell r="A2285" t="str">
            <v>T520V476M016ATE045</v>
          </cell>
          <cell r="B2285">
            <v>507.38333332585165</v>
          </cell>
        </row>
        <row r="2286">
          <cell r="A2286" t="str">
            <v>T520V476M016ATE045</v>
          </cell>
          <cell r="B2286">
            <v>481.97499999892898</v>
          </cell>
        </row>
        <row r="2287">
          <cell r="A2287" t="str">
            <v>T520V476M016ATE045</v>
          </cell>
          <cell r="B2287">
            <v>464.81666667270474</v>
          </cell>
        </row>
        <row r="2288">
          <cell r="A2288" t="str">
            <v>T520V476M016ATE070</v>
          </cell>
          <cell r="B2288">
            <v>580.50100000044336</v>
          </cell>
        </row>
        <row r="2289">
          <cell r="A2289" t="str">
            <v>T520V477M006ATE035</v>
          </cell>
          <cell r="B2289">
            <v>848.23833333261427</v>
          </cell>
        </row>
        <row r="2290">
          <cell r="A2290" t="str">
            <v>T520V477M006ATE035</v>
          </cell>
          <cell r="B2290">
            <v>618.21666666248348</v>
          </cell>
        </row>
        <row r="2291">
          <cell r="A2291" t="str">
            <v>T520V477M006ATE035</v>
          </cell>
          <cell r="B2291">
            <v>626.47614522483263</v>
          </cell>
        </row>
        <row r="2292">
          <cell r="A2292" t="str">
            <v>T520V477M006ATE055</v>
          </cell>
          <cell r="B2292">
            <v>974.10000000265427</v>
          </cell>
        </row>
        <row r="2293">
          <cell r="A2293" t="str">
            <v>T520V477M006ATE055</v>
          </cell>
          <cell r="B2293">
            <v>628.01666667452082</v>
          </cell>
        </row>
        <row r="2294">
          <cell r="A2294" t="str">
            <v>T520V477M006ATE055</v>
          </cell>
          <cell r="B2294">
            <v>665.10861110861879</v>
          </cell>
        </row>
        <row r="2295">
          <cell r="A2295" t="str">
            <v>T520V477M2R5ATE006</v>
          </cell>
          <cell r="B2295">
            <v>360.64533333331349</v>
          </cell>
        </row>
        <row r="2296">
          <cell r="A2296" t="str">
            <v>T520V477M2R5ATE007</v>
          </cell>
          <cell r="B2296">
            <v>381.11111111473292</v>
          </cell>
        </row>
        <row r="2297">
          <cell r="A2297" t="str">
            <v>T520V477M2R5ATE007</v>
          </cell>
          <cell r="B2297">
            <v>376.48333334131166</v>
          </cell>
        </row>
        <row r="2298">
          <cell r="A2298" t="str">
            <v>T520V477M2R5ATE007</v>
          </cell>
          <cell r="B2298">
            <v>363.68111110897735</v>
          </cell>
        </row>
        <row r="2299">
          <cell r="A2299" t="str">
            <v>T520V477M2R5ATE007</v>
          </cell>
          <cell r="B2299">
            <v>378.73333333292976</v>
          </cell>
        </row>
        <row r="2300">
          <cell r="A2300" t="str">
            <v>T520V477M2R5ATE007</v>
          </cell>
          <cell r="B2300">
            <v>425.26666666846722</v>
          </cell>
        </row>
        <row r="2301">
          <cell r="A2301" t="str">
            <v>T520V477M2R5ATE007</v>
          </cell>
          <cell r="B2301">
            <v>498.83333332836628</v>
          </cell>
        </row>
        <row r="2302">
          <cell r="A2302" t="str">
            <v>T520V477M2R5ATE007</v>
          </cell>
          <cell r="B2302">
            <v>365.75099999969825</v>
          </cell>
        </row>
        <row r="2303">
          <cell r="A2303" t="str">
            <v>T520V477M2R5ATE007</v>
          </cell>
          <cell r="B2303">
            <v>366.2879999994999</v>
          </cell>
        </row>
        <row r="2304">
          <cell r="A2304" t="str">
            <v>T520V477M2R5ATE009</v>
          </cell>
          <cell r="B2304">
            <v>311.46666666842066</v>
          </cell>
        </row>
        <row r="2305">
          <cell r="A2305" t="str">
            <v>T520V477M2R5ATE009</v>
          </cell>
          <cell r="B2305">
            <v>344.84099999859461</v>
          </cell>
        </row>
        <row r="2306">
          <cell r="A2306" t="str">
            <v>T520V477M2R5ATE009</v>
          </cell>
          <cell r="B2306">
            <v>354.94100000029425</v>
          </cell>
        </row>
        <row r="2307">
          <cell r="A2307" t="str">
            <v>T520V477M2R5ATE009</v>
          </cell>
          <cell r="B2307">
            <v>323.54444444412366</v>
          </cell>
        </row>
        <row r="2308">
          <cell r="A2308" t="str">
            <v>T520V477M2R5ATE012</v>
          </cell>
          <cell r="B2308">
            <v>349.05416666704696</v>
          </cell>
        </row>
        <row r="2309">
          <cell r="A2309" t="str">
            <v>T520V477M2R5ATE012</v>
          </cell>
          <cell r="B2309">
            <v>864.06666666967794</v>
          </cell>
        </row>
        <row r="2310">
          <cell r="A2310" t="str">
            <v>T520V477M2R5ATE012</v>
          </cell>
          <cell r="B2310">
            <v>387.40099999839435</v>
          </cell>
        </row>
        <row r="2311">
          <cell r="A2311" t="str">
            <v>T520V477M2R5ATE012</v>
          </cell>
          <cell r="B2311">
            <v>379.26742424161853</v>
          </cell>
        </row>
        <row r="2312">
          <cell r="A2312" t="str">
            <v>T520V477M2R5ATE015</v>
          </cell>
          <cell r="B2312">
            <v>401.35423610919679</v>
          </cell>
        </row>
        <row r="2313">
          <cell r="A2313" t="str">
            <v>T520V477M2R5ATE015</v>
          </cell>
          <cell r="B2313">
            <v>436.24656084609785</v>
          </cell>
        </row>
        <row r="2314">
          <cell r="A2314" t="str">
            <v>T520V477M2R5ATE018</v>
          </cell>
          <cell r="B2314">
            <v>486.24999999883585</v>
          </cell>
        </row>
        <row r="2315">
          <cell r="A2315" t="str">
            <v>T520V477M2R5ATE018</v>
          </cell>
          <cell r="B2315">
            <v>423.82750335914852</v>
          </cell>
        </row>
        <row r="2316">
          <cell r="A2316" t="str">
            <v>T520V686M010ATE025</v>
          </cell>
          <cell r="B2316">
            <v>439.60833334014751</v>
          </cell>
        </row>
        <row r="2317">
          <cell r="A2317" t="str">
            <v>T520V686M010ATE045</v>
          </cell>
          <cell r="B2317">
            <v>477.34215686494929</v>
          </cell>
        </row>
        <row r="2318">
          <cell r="A2318" t="str">
            <v>T520V686M010ATE045</v>
          </cell>
          <cell r="B2318">
            <v>449.00000000721775</v>
          </cell>
        </row>
        <row r="2319">
          <cell r="A2319" t="str">
            <v>T520V686M010ATE060</v>
          </cell>
          <cell r="B2319">
            <v>474.04666666779667</v>
          </cell>
        </row>
        <row r="2320">
          <cell r="A2320" t="str">
            <v>T520W107M006ATE040</v>
          </cell>
          <cell r="B2320">
            <v>341.15000000456348</v>
          </cell>
        </row>
        <row r="2321">
          <cell r="A2321" t="str">
            <v>T520W107M006ATE040</v>
          </cell>
          <cell r="B2321">
            <v>393.89444445027038</v>
          </cell>
        </row>
        <row r="2322">
          <cell r="A2322" t="str">
            <v>T520W107M010ATE040</v>
          </cell>
          <cell r="B2322">
            <v>438.21250000270084</v>
          </cell>
        </row>
        <row r="2323">
          <cell r="A2323" t="str">
            <v>T520W107M010ATE040</v>
          </cell>
          <cell r="B2323">
            <v>427.4833333294373</v>
          </cell>
        </row>
        <row r="2324">
          <cell r="A2324" t="str">
            <v>T520W336M016ATE045</v>
          </cell>
          <cell r="B2324">
            <v>518.17666666611331</v>
          </cell>
        </row>
        <row r="2325">
          <cell r="A2325" t="str">
            <v>T520W336M016ATE045</v>
          </cell>
          <cell r="B2325">
            <v>505.08333333302289</v>
          </cell>
        </row>
        <row r="2326">
          <cell r="A2326" t="str">
            <v>T520W337M2R5ATE015</v>
          </cell>
          <cell r="B2326">
            <v>525.16666666720994</v>
          </cell>
        </row>
        <row r="2327">
          <cell r="A2327" t="str">
            <v>T520W337M2R5ATE015</v>
          </cell>
          <cell r="B2327">
            <v>373.76111111138016</v>
          </cell>
        </row>
        <row r="2328">
          <cell r="A2328" t="str">
            <v>T520W337M2R5ATE015</v>
          </cell>
          <cell r="B2328">
            <v>384.52499999664724</v>
          </cell>
        </row>
        <row r="2329">
          <cell r="A2329" t="str">
            <v>T520W337M2R5ATE025</v>
          </cell>
          <cell r="B2329">
            <v>376.41666665906087</v>
          </cell>
        </row>
        <row r="2330">
          <cell r="A2330" t="str">
            <v>T520W337M2R5ATE025</v>
          </cell>
          <cell r="B2330">
            <v>352.58055555692408</v>
          </cell>
        </row>
        <row r="2331">
          <cell r="A2331" t="str">
            <v>T520W337M2R5ATE040</v>
          </cell>
          <cell r="B2331">
            <v>454.03333334368654</v>
          </cell>
        </row>
        <row r="2332">
          <cell r="A2332" t="str">
            <v>T520W476M016AHE045</v>
          </cell>
          <cell r="B2332">
            <v>492.29999999748543</v>
          </cell>
        </row>
        <row r="2333">
          <cell r="A2333" t="str">
            <v>T520W476M016ATE045</v>
          </cell>
          <cell r="B2333">
            <v>457.4694444477791</v>
          </cell>
        </row>
        <row r="2334">
          <cell r="A2334" t="str">
            <v>T520W477M006ATE035</v>
          </cell>
          <cell r="B2334">
            <v>793.44499999569962</v>
          </cell>
        </row>
        <row r="2335">
          <cell r="A2335" t="str">
            <v>T520W477M006ATE035</v>
          </cell>
          <cell r="B2335">
            <v>598.99315475897833</v>
          </cell>
        </row>
        <row r="2336">
          <cell r="A2336" t="str">
            <v>T520W477M006ATE055</v>
          </cell>
          <cell r="B2336">
            <v>765.17777778441086</v>
          </cell>
        </row>
        <row r="2337">
          <cell r="A2337" t="str">
            <v>T520W477M006ATE055</v>
          </cell>
          <cell r="B2337">
            <v>665.30708333611256</v>
          </cell>
        </row>
        <row r="2338">
          <cell r="A2338" t="str">
            <v>T520W686M010ATE025</v>
          </cell>
          <cell r="B2338">
            <v>426.34166666830424</v>
          </cell>
        </row>
        <row r="2339">
          <cell r="A2339" t="str">
            <v>T520X108M003ATE015</v>
          </cell>
          <cell r="B2339">
            <v>586.93333332426846</v>
          </cell>
        </row>
        <row r="2340">
          <cell r="A2340" t="str">
            <v>T520X108M2R5ATE010</v>
          </cell>
          <cell r="B2340">
            <v>544.16666665580124</v>
          </cell>
        </row>
        <row r="2341">
          <cell r="A2341" t="str">
            <v>T520X157M016ATE040</v>
          </cell>
          <cell r="B2341">
            <v>774.05700000033244</v>
          </cell>
        </row>
        <row r="2342">
          <cell r="A2342" t="str">
            <v>T520X157M016ATE040</v>
          </cell>
          <cell r="B2342">
            <v>652.3166666761972</v>
          </cell>
        </row>
        <row r="2343">
          <cell r="A2343" t="str">
            <v>T520X157M016ATE040</v>
          </cell>
          <cell r="B2343">
            <v>692.05000000423752</v>
          </cell>
        </row>
        <row r="2344">
          <cell r="A2344" t="str">
            <v>T520X157M016ATE040</v>
          </cell>
          <cell r="B2344">
            <v>579.33333333930932</v>
          </cell>
        </row>
        <row r="2345">
          <cell r="A2345" t="str">
            <v>T520X158M2R5ATE015</v>
          </cell>
          <cell r="B2345">
            <v>557.38484848830421</v>
          </cell>
        </row>
        <row r="2346">
          <cell r="A2346" t="str">
            <v>T520X337M010AHE010</v>
          </cell>
          <cell r="B2346">
            <v>625.43333333451301</v>
          </cell>
        </row>
        <row r="2347">
          <cell r="A2347" t="str">
            <v>T520X337M010ATE025</v>
          </cell>
          <cell r="B2347">
            <v>517.22033333312709</v>
          </cell>
        </row>
        <row r="2348">
          <cell r="A2348" t="str">
            <v>T520X337M010ATE025</v>
          </cell>
          <cell r="B2348">
            <v>529.19637681234315</v>
          </cell>
        </row>
        <row r="2349">
          <cell r="A2349" t="str">
            <v>T520X337M010ATE040</v>
          </cell>
          <cell r="B2349">
            <v>525.00886973305523</v>
          </cell>
        </row>
        <row r="2350">
          <cell r="A2350" t="str">
            <v>T520X337M010ATE040</v>
          </cell>
          <cell r="B2350">
            <v>503.9555555570405</v>
          </cell>
        </row>
        <row r="2351">
          <cell r="A2351" t="str">
            <v>T520X477M006AHE018</v>
          </cell>
          <cell r="B2351">
            <v>447.59999999427237</v>
          </cell>
        </row>
        <row r="2352">
          <cell r="A2352" t="str">
            <v>T520X477M006ATE010</v>
          </cell>
          <cell r="B2352">
            <v>468.91666666720994</v>
          </cell>
        </row>
        <row r="2353">
          <cell r="A2353" t="str">
            <v>T520X477M006ATE010</v>
          </cell>
          <cell r="B2353">
            <v>397.78333332273178</v>
          </cell>
        </row>
        <row r="2354">
          <cell r="A2354" t="str">
            <v>T520X477M006ATE010</v>
          </cell>
          <cell r="B2354">
            <v>648.73346258581955</v>
          </cell>
        </row>
        <row r="2355">
          <cell r="A2355" t="str">
            <v>T520X477M006ATE010</v>
          </cell>
          <cell r="B2355">
            <v>469.2299999998184</v>
          </cell>
        </row>
        <row r="2356">
          <cell r="A2356" t="str">
            <v>T520X477M006ATE010</v>
          </cell>
          <cell r="B2356">
            <v>445.56666666758247</v>
          </cell>
        </row>
        <row r="2357">
          <cell r="A2357" t="str">
            <v>T520X477M006ATE018</v>
          </cell>
          <cell r="B2357">
            <v>464.77066666698079</v>
          </cell>
        </row>
        <row r="2358">
          <cell r="A2358" t="str">
            <v>T520X477M006ATE035</v>
          </cell>
          <cell r="B2358">
            <v>444.29444444482215</v>
          </cell>
        </row>
        <row r="2359">
          <cell r="A2359" t="str">
            <v>T520X687M004ATE010</v>
          </cell>
          <cell r="B2359">
            <v>560.54166665941011</v>
          </cell>
        </row>
        <row r="2360">
          <cell r="A2360" t="str">
            <v>T520X687M004ATE010</v>
          </cell>
          <cell r="B2360">
            <v>459.59999999671709</v>
          </cell>
        </row>
        <row r="2361">
          <cell r="A2361" t="str">
            <v>T520X687M004ATE015</v>
          </cell>
          <cell r="B2361">
            <v>599.90757575629027</v>
          </cell>
        </row>
        <row r="2362">
          <cell r="A2362" t="str">
            <v>T520X687M004ATE015</v>
          </cell>
          <cell r="B2362">
            <v>442.09802631607374</v>
          </cell>
        </row>
        <row r="2363">
          <cell r="A2363" t="str">
            <v>T520X687M004ATE035</v>
          </cell>
          <cell r="B2363">
            <v>606.92499999830034</v>
          </cell>
        </row>
        <row r="2364">
          <cell r="A2364" t="str">
            <v>T520X687M004ATE035</v>
          </cell>
          <cell r="B2364">
            <v>445.20555555587634</v>
          </cell>
        </row>
        <row r="2365">
          <cell r="A2365" t="str">
            <v>T520X687M006ATE018</v>
          </cell>
          <cell r="B2365">
            <v>674.2083333368646</v>
          </cell>
        </row>
        <row r="2366">
          <cell r="A2366" t="str">
            <v>T520X687M006ATE025</v>
          </cell>
          <cell r="B2366">
            <v>702.30933333244707</v>
          </cell>
        </row>
        <row r="2367">
          <cell r="A2367" t="str">
            <v>T520Y108M2R5ATE010</v>
          </cell>
          <cell r="B2367">
            <v>628.0583333352115</v>
          </cell>
        </row>
        <row r="2368">
          <cell r="A2368" t="str">
            <v>T520Y108M2R5ATE010</v>
          </cell>
          <cell r="B2368">
            <v>589.46666666306555</v>
          </cell>
        </row>
        <row r="2369">
          <cell r="A2369" t="str">
            <v>T520Y108M2R5ATE010</v>
          </cell>
          <cell r="B2369">
            <v>416.43333333428018</v>
          </cell>
        </row>
        <row r="2370">
          <cell r="A2370" t="str">
            <v>T520Y108M2R5ATE010</v>
          </cell>
          <cell r="B2370">
            <v>642.90930232628739</v>
          </cell>
        </row>
        <row r="2371">
          <cell r="A2371" t="str">
            <v>T520Y108M2R5ATE015</v>
          </cell>
          <cell r="B2371">
            <v>589.07499999913853</v>
          </cell>
        </row>
        <row r="2372">
          <cell r="A2372" t="str">
            <v>T520Y157M010ATE015</v>
          </cell>
          <cell r="B2372">
            <v>514.01190476225952</v>
          </cell>
        </row>
        <row r="2373">
          <cell r="A2373" t="str">
            <v>T520Y157M010ATE015</v>
          </cell>
          <cell r="B2373">
            <v>429.45000000530854</v>
          </cell>
        </row>
        <row r="2374">
          <cell r="A2374" t="str">
            <v>T520Y227M010ATE040</v>
          </cell>
          <cell r="B2374">
            <v>473.87245210878757</v>
          </cell>
        </row>
        <row r="2375">
          <cell r="A2375" t="str">
            <v>T520Y337M006ATE010</v>
          </cell>
          <cell r="B2375">
            <v>394.08333332743496</v>
          </cell>
        </row>
        <row r="2376">
          <cell r="A2376" t="str">
            <v>T520Y337M006ATE040</v>
          </cell>
          <cell r="B2376">
            <v>538.26666667009704</v>
          </cell>
        </row>
        <row r="2377">
          <cell r="A2377" t="str">
            <v>T520Y337M010AHE035</v>
          </cell>
          <cell r="B2377">
            <v>520.86666666786186</v>
          </cell>
        </row>
        <row r="2378">
          <cell r="A2378" t="str">
            <v>T520Y337M010ATE015</v>
          </cell>
          <cell r="B2378">
            <v>523.66666666232049</v>
          </cell>
        </row>
        <row r="2379">
          <cell r="A2379" t="str">
            <v>T520Y337M010ATE015</v>
          </cell>
          <cell r="B2379">
            <v>709.77128427001708</v>
          </cell>
        </row>
        <row r="2380">
          <cell r="A2380" t="str">
            <v>T520Y337M010ATE015</v>
          </cell>
          <cell r="B2380">
            <v>723.883333329577</v>
          </cell>
        </row>
        <row r="2381">
          <cell r="A2381" t="str">
            <v>T520Y337M010ATE025</v>
          </cell>
          <cell r="B2381">
            <v>519.73333333153278</v>
          </cell>
        </row>
        <row r="2382">
          <cell r="A2382" t="str">
            <v>T520Y337M010ATE025</v>
          </cell>
          <cell r="B2382">
            <v>532.06999999796972</v>
          </cell>
        </row>
        <row r="2383">
          <cell r="A2383" t="str">
            <v>T520Y337M010ATE025</v>
          </cell>
          <cell r="B2383">
            <v>513.28333333251067</v>
          </cell>
        </row>
        <row r="2384">
          <cell r="A2384" t="str">
            <v>T520Y337M010ATE035</v>
          </cell>
          <cell r="B2384">
            <v>523.59285714595376</v>
          </cell>
        </row>
        <row r="2385">
          <cell r="A2385" t="str">
            <v>T520Y477M006ATE010</v>
          </cell>
          <cell r="B2385">
            <v>447.60833333479241</v>
          </cell>
        </row>
        <row r="2386">
          <cell r="A2386" t="str">
            <v>T520Y477M006ATE010</v>
          </cell>
          <cell r="B2386">
            <v>618.17515151589123</v>
          </cell>
        </row>
        <row r="2387">
          <cell r="A2387" t="str">
            <v>T520Y477M006ATE010</v>
          </cell>
          <cell r="B2387">
            <v>377.18333333730698</v>
          </cell>
        </row>
        <row r="2388">
          <cell r="A2388" t="str">
            <v>T520Y477M006ATE010</v>
          </cell>
          <cell r="B2388">
            <v>471.62700000002513</v>
          </cell>
        </row>
        <row r="2389">
          <cell r="A2389" t="str">
            <v>T520Y477M006ATE010</v>
          </cell>
          <cell r="B2389">
            <v>476.21238389912054</v>
          </cell>
        </row>
        <row r="2390">
          <cell r="A2390" t="str">
            <v>T520Y477M006ATE010</v>
          </cell>
          <cell r="B2390">
            <v>454.73333333968185</v>
          </cell>
        </row>
        <row r="2391">
          <cell r="A2391" t="str">
            <v>T520Y477M006ATE010</v>
          </cell>
          <cell r="B2391">
            <v>473.14407051196144</v>
          </cell>
        </row>
        <row r="2392">
          <cell r="A2392" t="str">
            <v>T520Y477M006ATE010</v>
          </cell>
          <cell r="B2392">
            <v>469.96348484656352</v>
          </cell>
        </row>
        <row r="2393">
          <cell r="A2393" t="str">
            <v>T520Y477M006ATE015</v>
          </cell>
          <cell r="B2393">
            <v>530.50303030229929</v>
          </cell>
        </row>
        <row r="2394">
          <cell r="A2394" t="str">
            <v>T520Y477M006ATE025</v>
          </cell>
          <cell r="B2394">
            <v>436.41666666604578</v>
          </cell>
        </row>
        <row r="2395">
          <cell r="A2395" t="str">
            <v>T520Y477M006ATE025</v>
          </cell>
          <cell r="B2395">
            <v>457.94999999867287</v>
          </cell>
        </row>
        <row r="2396">
          <cell r="A2396" t="str">
            <v>T520Y477M006ATE035</v>
          </cell>
          <cell r="B2396">
            <v>585.6361111078877</v>
          </cell>
        </row>
        <row r="2397">
          <cell r="A2397" t="str">
            <v>T520Y477M006ATE035</v>
          </cell>
          <cell r="B2397">
            <v>469.38571428514217</v>
          </cell>
        </row>
        <row r="2398">
          <cell r="A2398" t="str">
            <v>T520Y477M006ATE035</v>
          </cell>
          <cell r="B2398">
            <v>484.22866666624321</v>
          </cell>
        </row>
        <row r="2399">
          <cell r="A2399" t="str">
            <v>T520Y687M004ATE010</v>
          </cell>
          <cell r="B2399">
            <v>555.05000000819564</v>
          </cell>
        </row>
        <row r="2400">
          <cell r="A2400" t="str">
            <v>T520Y687M004ATE010</v>
          </cell>
          <cell r="B2400">
            <v>453.8166666647885</v>
          </cell>
        </row>
        <row r="2401">
          <cell r="A2401" t="str">
            <v>T520Y687M006ATE025</v>
          </cell>
          <cell r="B2401">
            <v>787.3631944443332</v>
          </cell>
        </row>
        <row r="2402">
          <cell r="A2402" t="str">
            <v>T520Y687M006ATE025</v>
          </cell>
          <cell r="B2402">
            <v>782.61666666716337</v>
          </cell>
        </row>
        <row r="2403">
          <cell r="A2403" t="str">
            <v>T520Y687M006ATE025</v>
          </cell>
          <cell r="B2403">
            <v>773.80000000353903</v>
          </cell>
        </row>
        <row r="2404">
          <cell r="A2404" t="str">
            <v>T520Y687M2R5ATE025</v>
          </cell>
          <cell r="B2404">
            <v>534.38333334052004</v>
          </cell>
        </row>
        <row r="2405">
          <cell r="A2405" t="str">
            <v>T521B105M063ATE200</v>
          </cell>
          <cell r="B2405">
            <v>1055.0611111102626</v>
          </cell>
        </row>
        <row r="2406">
          <cell r="A2406" t="str">
            <v>T521B106M020ATE100</v>
          </cell>
          <cell r="B2406">
            <v>699.88333334040362</v>
          </cell>
        </row>
        <row r="2407">
          <cell r="A2407" t="str">
            <v>T521B106M025ATE100</v>
          </cell>
          <cell r="B2407">
            <v>753.12916666734964</v>
          </cell>
        </row>
        <row r="2408">
          <cell r="A2408" t="str">
            <v>T521B106M035ATE150</v>
          </cell>
          <cell r="B2408">
            <v>917.29444444645196</v>
          </cell>
        </row>
        <row r="2409">
          <cell r="A2409" t="str">
            <v>T521B106M035ATE200</v>
          </cell>
          <cell r="B2409">
            <v>801.16666666790843</v>
          </cell>
        </row>
        <row r="2410">
          <cell r="A2410" t="str">
            <v>T521B155M050ATE200</v>
          </cell>
          <cell r="B2410">
            <v>1048.3416666684207</v>
          </cell>
        </row>
        <row r="2411">
          <cell r="A2411" t="str">
            <v>T521B155M063ATE200</v>
          </cell>
          <cell r="B2411">
            <v>969.1333333379589</v>
          </cell>
        </row>
        <row r="2412">
          <cell r="A2412" t="str">
            <v>T521B156M016ATE090</v>
          </cell>
          <cell r="B2412">
            <v>759.31666666525416</v>
          </cell>
        </row>
        <row r="2413">
          <cell r="A2413" t="str">
            <v>T521B156M025ATE100</v>
          </cell>
          <cell r="B2413">
            <v>716.57433333238589</v>
          </cell>
        </row>
        <row r="2414">
          <cell r="A2414" t="str">
            <v>T521B156M025ATE100</v>
          </cell>
          <cell r="B2414">
            <v>728.89161793263872</v>
          </cell>
        </row>
        <row r="2415">
          <cell r="A2415" t="str">
            <v>T521B225M050ATE200</v>
          </cell>
          <cell r="B2415">
            <v>796.65555555839092</v>
          </cell>
        </row>
        <row r="2416">
          <cell r="A2416" t="str">
            <v>T521B225M050ATE200</v>
          </cell>
          <cell r="B2416">
            <v>933.99999999557633</v>
          </cell>
        </row>
        <row r="2417">
          <cell r="A2417" t="str">
            <v>T521B226M016ATE090</v>
          </cell>
          <cell r="B2417">
            <v>704.80277777358424</v>
          </cell>
        </row>
        <row r="2418">
          <cell r="A2418" t="str">
            <v>T521B226M020ATE090</v>
          </cell>
          <cell r="B2418">
            <v>699.57619047657192</v>
          </cell>
        </row>
        <row r="2419">
          <cell r="A2419" t="str">
            <v>T521B226M025ATE100</v>
          </cell>
          <cell r="B2419">
            <v>722.87500000025602</v>
          </cell>
        </row>
        <row r="2420">
          <cell r="A2420" t="str">
            <v>T521B335M035ATE200</v>
          </cell>
          <cell r="B2420">
            <v>994.46666666830424</v>
          </cell>
        </row>
        <row r="2421">
          <cell r="A2421" t="str">
            <v>T521B335M050ATE200</v>
          </cell>
          <cell r="B2421">
            <v>809.05000000493601</v>
          </cell>
        </row>
        <row r="2422">
          <cell r="A2422" t="str">
            <v>T521B335M050ATE200</v>
          </cell>
          <cell r="B2422">
            <v>720</v>
          </cell>
        </row>
        <row r="2423">
          <cell r="A2423" t="str">
            <v>T521B335M050ATE200</v>
          </cell>
          <cell r="B2423">
            <v>680.54444445180707</v>
          </cell>
        </row>
        <row r="2424">
          <cell r="A2424" t="str">
            <v>T521B475M035ATE200</v>
          </cell>
          <cell r="B2424">
            <v>1009.9125000002095</v>
          </cell>
        </row>
        <row r="2425">
          <cell r="A2425" t="str">
            <v>T521B475M035ATE200</v>
          </cell>
          <cell r="B2425">
            <v>872.06666666432284</v>
          </cell>
        </row>
        <row r="2426">
          <cell r="A2426" t="str">
            <v>T521C475M063ATE200</v>
          </cell>
          <cell r="B2426">
            <v>1072.2346666663186</v>
          </cell>
        </row>
        <row r="2427">
          <cell r="A2427" t="str">
            <v>T521C475M063ATE200</v>
          </cell>
          <cell r="B2427">
            <v>1002.5305555583909</v>
          </cell>
        </row>
        <row r="2428">
          <cell r="A2428" t="str">
            <v>T521D106M050ATE090</v>
          </cell>
          <cell r="B2428">
            <v>927.36766666544145</v>
          </cell>
        </row>
        <row r="2429">
          <cell r="A2429" t="str">
            <v>T521D106M050ATE090</v>
          </cell>
          <cell r="B2429">
            <v>876.42500000016298</v>
          </cell>
        </row>
        <row r="2430">
          <cell r="A2430" t="str">
            <v>T521D106M050ATE120</v>
          </cell>
          <cell r="B2430">
            <v>949.18601190047673</v>
          </cell>
        </row>
        <row r="2431">
          <cell r="A2431" t="str">
            <v>T521D107M016ATE050</v>
          </cell>
          <cell r="B2431">
            <v>611.13888889085501</v>
          </cell>
        </row>
        <row r="2432">
          <cell r="A2432" t="str">
            <v>T521D107M016ATE050</v>
          </cell>
          <cell r="B2432">
            <v>592.88333333213814</v>
          </cell>
        </row>
        <row r="2433">
          <cell r="A2433" t="str">
            <v>T521D107M016ATE050</v>
          </cell>
          <cell r="B2433">
            <v>810.67233333354818</v>
          </cell>
        </row>
        <row r="2434">
          <cell r="A2434" t="str">
            <v>T521D107M016ATE050</v>
          </cell>
          <cell r="B2434">
            <v>733.88333334121853</v>
          </cell>
        </row>
        <row r="2435">
          <cell r="A2435" t="str">
            <v>T521D107M016ATE050</v>
          </cell>
          <cell r="B2435">
            <v>581.03333334904164</v>
          </cell>
        </row>
        <row r="2436">
          <cell r="A2436" t="str">
            <v>T521D107M016ATE050</v>
          </cell>
          <cell r="B2436">
            <v>685.74999999837019</v>
          </cell>
        </row>
        <row r="2437">
          <cell r="A2437" t="str">
            <v>T521D107M020ATE055</v>
          </cell>
          <cell r="B2437">
            <v>678.6083333438728</v>
          </cell>
        </row>
        <row r="2438">
          <cell r="A2438" t="str">
            <v>T521D107M020ATE055</v>
          </cell>
          <cell r="B2438">
            <v>825.18199999986678</v>
          </cell>
        </row>
        <row r="2439">
          <cell r="A2439" t="str">
            <v>T521D107M020ATE055</v>
          </cell>
          <cell r="B2439">
            <v>612.91666666511446</v>
          </cell>
        </row>
        <row r="2440">
          <cell r="A2440" t="str">
            <v>T521D107M020ATE055</v>
          </cell>
          <cell r="B2440">
            <v>679.03333333320916</v>
          </cell>
        </row>
        <row r="2441">
          <cell r="A2441" t="str">
            <v>T521D107M020ATE055</v>
          </cell>
          <cell r="B2441">
            <v>844.53333332785405</v>
          </cell>
        </row>
        <row r="2442">
          <cell r="A2442" t="str">
            <v>T521D107M025ATE040</v>
          </cell>
          <cell r="B2442">
            <v>711.24166666762903</v>
          </cell>
        </row>
        <row r="2443">
          <cell r="A2443" t="str">
            <v>T521D107M025ATE040</v>
          </cell>
          <cell r="B2443">
            <v>726.22500000006983</v>
          </cell>
        </row>
        <row r="2444">
          <cell r="A2444" t="str">
            <v>T521D107M025ATE060</v>
          </cell>
          <cell r="B2444">
            <v>713.2139999991283</v>
          </cell>
        </row>
        <row r="2445">
          <cell r="A2445" t="str">
            <v>T521D107M025ATE060</v>
          </cell>
          <cell r="B2445">
            <v>743.93333333311602</v>
          </cell>
        </row>
        <row r="2446">
          <cell r="A2446" t="str">
            <v>T521D157M016ATE040</v>
          </cell>
          <cell r="B2446">
            <v>771.97248289401193</v>
          </cell>
        </row>
        <row r="2447">
          <cell r="A2447" t="str">
            <v>T521D157M016ATE050</v>
          </cell>
          <cell r="B2447">
            <v>593.04999999585561</v>
          </cell>
        </row>
        <row r="2448">
          <cell r="A2448" t="str">
            <v>T521D157M016ATE050</v>
          </cell>
          <cell r="B2448">
            <v>650.46666666283272</v>
          </cell>
        </row>
        <row r="2449">
          <cell r="A2449" t="str">
            <v>T521D157M016ATE050</v>
          </cell>
          <cell r="B2449">
            <v>758.150666666706</v>
          </cell>
        </row>
        <row r="2450">
          <cell r="A2450" t="str">
            <v>T521D157M016ATE050</v>
          </cell>
          <cell r="B2450">
            <v>811.66666665812954</v>
          </cell>
        </row>
        <row r="2451">
          <cell r="A2451" t="str">
            <v>T521D157M016ATE055</v>
          </cell>
          <cell r="B2451">
            <v>855.24999999557622</v>
          </cell>
        </row>
        <row r="2452">
          <cell r="A2452" t="str">
            <v>T521D226M035ATE040</v>
          </cell>
          <cell r="B2452">
            <v>873.53333333856426</v>
          </cell>
        </row>
        <row r="2453">
          <cell r="A2453" t="str">
            <v>T521D226M035ATE060</v>
          </cell>
          <cell r="B2453">
            <v>937.14716775627016</v>
          </cell>
        </row>
        <row r="2454">
          <cell r="A2454" t="str">
            <v>T521D226M050ATE090</v>
          </cell>
          <cell r="B2454">
            <v>881.87699999911717</v>
          </cell>
        </row>
        <row r="2455">
          <cell r="A2455" t="str">
            <v>T521D226M050ATE090</v>
          </cell>
          <cell r="B2455">
            <v>910.82166666858836</v>
          </cell>
        </row>
        <row r="2456">
          <cell r="A2456" t="str">
            <v>T521D226M050ATE090</v>
          </cell>
          <cell r="B2456">
            <v>855.86666667019017</v>
          </cell>
        </row>
        <row r="2457">
          <cell r="A2457" t="str">
            <v>T521D226M050ATE090</v>
          </cell>
          <cell r="B2457">
            <v>868.24074074160308</v>
          </cell>
        </row>
        <row r="2458">
          <cell r="A2458" t="str">
            <v>T521D226M050ATE090</v>
          </cell>
          <cell r="B2458">
            <v>859.83875000156695</v>
          </cell>
        </row>
        <row r="2459">
          <cell r="A2459" t="str">
            <v>T521D336M025ATE060</v>
          </cell>
          <cell r="B2459">
            <v>634.94833333378187</v>
          </cell>
        </row>
        <row r="2460">
          <cell r="A2460" t="str">
            <v>T521D336M035ATE065</v>
          </cell>
          <cell r="B2460">
            <v>889.92190476044618</v>
          </cell>
        </row>
        <row r="2461">
          <cell r="A2461" t="str">
            <v>T521D336M035ATE065</v>
          </cell>
          <cell r="B2461">
            <v>896.05972222227138</v>
          </cell>
        </row>
        <row r="2462">
          <cell r="A2462" t="str">
            <v>T521D336M035ATE065</v>
          </cell>
          <cell r="B2462">
            <v>842.08233333283579</v>
          </cell>
        </row>
        <row r="2463">
          <cell r="A2463" t="str">
            <v>T521D336M035ATE065</v>
          </cell>
          <cell r="B2463">
            <v>1282.4166666576639</v>
          </cell>
        </row>
        <row r="2464">
          <cell r="A2464" t="str">
            <v>T521D475M063ATE200</v>
          </cell>
          <cell r="B2464">
            <v>831.64166665985249</v>
          </cell>
        </row>
        <row r="2465">
          <cell r="A2465" t="str">
            <v>T521D476M016ATE070</v>
          </cell>
          <cell r="B2465">
            <v>526.62333333261779</v>
          </cell>
        </row>
        <row r="2466">
          <cell r="A2466" t="str">
            <v>T521D476M020ATE055</v>
          </cell>
          <cell r="B2466">
            <v>522.38133333383598</v>
          </cell>
        </row>
        <row r="2467">
          <cell r="A2467" t="str">
            <v>T521D565M050ATE070</v>
          </cell>
          <cell r="B2467">
            <v>994.99166665482335</v>
          </cell>
        </row>
        <row r="2468">
          <cell r="A2468" t="str">
            <v>T521D565M050ATE090</v>
          </cell>
          <cell r="B2468">
            <v>1086.7666666558944</v>
          </cell>
        </row>
        <row r="2469">
          <cell r="A2469" t="str">
            <v>T521D685M050ATE070</v>
          </cell>
          <cell r="B2469">
            <v>910.58333333465282</v>
          </cell>
        </row>
        <row r="2470">
          <cell r="A2470" t="str">
            <v>T521D685M050ATE070</v>
          </cell>
          <cell r="B2470">
            <v>905.68333333125338</v>
          </cell>
        </row>
        <row r="2471">
          <cell r="A2471" t="str">
            <v>T521D685M050ATE090</v>
          </cell>
          <cell r="B2471">
            <v>1018.7583333346993</v>
          </cell>
        </row>
        <row r="2472">
          <cell r="A2472" t="str">
            <v>T521D686M025ATE070</v>
          </cell>
          <cell r="B2472">
            <v>673.76666666124947</v>
          </cell>
        </row>
        <row r="2473">
          <cell r="A2473" t="str">
            <v>T521D686M025ATE070</v>
          </cell>
          <cell r="B2473">
            <v>748.87233333515474</v>
          </cell>
        </row>
        <row r="2474">
          <cell r="A2474" t="str">
            <v>T521Q336M016ATE040</v>
          </cell>
          <cell r="B2474">
            <v>636.77017543746751</v>
          </cell>
        </row>
        <row r="2475">
          <cell r="A2475" t="str">
            <v>T521Q336M016ATE040</v>
          </cell>
          <cell r="B2475">
            <v>675.26363636144788</v>
          </cell>
        </row>
        <row r="2476">
          <cell r="A2476" t="str">
            <v>T521Q336M016ATE040</v>
          </cell>
          <cell r="B2476">
            <v>635.40416666668273</v>
          </cell>
        </row>
        <row r="2477">
          <cell r="A2477" t="str">
            <v>T521Q336M016ATE040</v>
          </cell>
          <cell r="B2477">
            <v>1103.1094444419723</v>
          </cell>
        </row>
        <row r="2478">
          <cell r="A2478" t="str">
            <v>T521Q336M016ATE040</v>
          </cell>
          <cell r="B2478">
            <v>629.62400000053458</v>
          </cell>
        </row>
        <row r="2479">
          <cell r="A2479" t="str">
            <v>T521Q336M016ATE040</v>
          </cell>
          <cell r="B2479">
            <v>655.41666665696539</v>
          </cell>
        </row>
        <row r="2480">
          <cell r="A2480" t="str">
            <v>T521Q336M016ATE040</v>
          </cell>
          <cell r="B2480">
            <v>650.43933333253949</v>
          </cell>
        </row>
        <row r="2481">
          <cell r="A2481" t="str">
            <v>T521Q336M016ATE040</v>
          </cell>
          <cell r="B2481">
            <v>650.96699999996929</v>
          </cell>
        </row>
        <row r="2482">
          <cell r="A2482" t="str">
            <v>T521Q336M016ATE040</v>
          </cell>
          <cell r="B2482">
            <v>632.8950000005309</v>
          </cell>
        </row>
        <row r="2483">
          <cell r="A2483" t="str">
            <v>T521T106M025ATE060</v>
          </cell>
          <cell r="B2483">
            <v>722.68533333388621</v>
          </cell>
        </row>
        <row r="2484">
          <cell r="A2484" t="str">
            <v>T521T106M025ATE100</v>
          </cell>
          <cell r="B2484">
            <v>747.22500000065861</v>
          </cell>
        </row>
        <row r="2485">
          <cell r="A2485" t="str">
            <v>T521T336M016ATE045</v>
          </cell>
          <cell r="B2485">
            <v>995.96566666688295</v>
          </cell>
        </row>
        <row r="2486">
          <cell r="A2486" t="str">
            <v>T521T336M016ATE050</v>
          </cell>
          <cell r="B2486">
            <v>990.44866666593589</v>
          </cell>
        </row>
        <row r="2487">
          <cell r="A2487" t="str">
            <v>T521T336M016ATE050</v>
          </cell>
          <cell r="B2487">
            <v>1051.8372354499575</v>
          </cell>
        </row>
        <row r="2488">
          <cell r="A2488" t="str">
            <v>T521T336M016ATE050</v>
          </cell>
          <cell r="B2488">
            <v>782.80666666862089</v>
          </cell>
        </row>
        <row r="2489">
          <cell r="A2489" t="str">
            <v>T521T336M016ATE050</v>
          </cell>
          <cell r="B2489">
            <v>779.57055555924308</v>
          </cell>
        </row>
        <row r="2490">
          <cell r="A2490" t="str">
            <v>T521T336M016ATE050</v>
          </cell>
          <cell r="B2490">
            <v>836.94472222379409</v>
          </cell>
        </row>
        <row r="2491">
          <cell r="A2491" t="str">
            <v>T521T336M016ATE050</v>
          </cell>
          <cell r="B2491">
            <v>766.01666666334495</v>
          </cell>
        </row>
        <row r="2492">
          <cell r="A2492" t="str">
            <v>T521T336M016ATE050</v>
          </cell>
          <cell r="B2492">
            <v>787.63523965252239</v>
          </cell>
        </row>
        <row r="2493">
          <cell r="A2493" t="str">
            <v>T521T336M016ATE050</v>
          </cell>
          <cell r="B2493">
            <v>773.82777778082527</v>
          </cell>
        </row>
        <row r="2494">
          <cell r="A2494" t="str">
            <v>T521T336M016ATE050</v>
          </cell>
          <cell r="B2494">
            <v>742.54884057946549</v>
          </cell>
        </row>
        <row r="2495">
          <cell r="A2495" t="str">
            <v>T521T336M016ATE050</v>
          </cell>
          <cell r="B2495">
            <v>870.78333333483897</v>
          </cell>
        </row>
        <row r="2496">
          <cell r="A2496" t="str">
            <v>T521T336M016ATE050</v>
          </cell>
          <cell r="B2496">
            <v>1056.9166666665114</v>
          </cell>
        </row>
        <row r="2497">
          <cell r="A2497" t="str">
            <v>T521T336M016ATE050</v>
          </cell>
          <cell r="B2497">
            <v>688.2138888904592</v>
          </cell>
        </row>
        <row r="2498">
          <cell r="A2498" t="str">
            <v>T521T476M016ATE090</v>
          </cell>
          <cell r="B2498">
            <v>905.8506666670321</v>
          </cell>
        </row>
        <row r="2499">
          <cell r="A2499" t="str">
            <v>T521T476M016ATE090</v>
          </cell>
          <cell r="B2499">
            <v>939.53888888668735</v>
          </cell>
        </row>
        <row r="2500">
          <cell r="A2500" t="str">
            <v>T521T476M016ATE090</v>
          </cell>
          <cell r="B2500">
            <v>923.73099999984254</v>
          </cell>
        </row>
        <row r="2501">
          <cell r="A2501" t="str">
            <v>T521T685M035APE090</v>
          </cell>
          <cell r="B2501">
            <v>776.62205128031428</v>
          </cell>
        </row>
        <row r="2502">
          <cell r="A2502" t="str">
            <v>T521T685M035APE090</v>
          </cell>
          <cell r="B2502">
            <v>853.48333333502524</v>
          </cell>
        </row>
        <row r="2503">
          <cell r="A2503" t="str">
            <v>T521T685M035APE090</v>
          </cell>
          <cell r="B2503">
            <v>658.51666666916572</v>
          </cell>
        </row>
        <row r="2504">
          <cell r="A2504" t="str">
            <v>T521T685M035APE090</v>
          </cell>
          <cell r="B2504">
            <v>786.84999999473803</v>
          </cell>
        </row>
        <row r="2505">
          <cell r="A2505" t="str">
            <v>T521T685M035APE090</v>
          </cell>
          <cell r="B2505">
            <v>767.27133333329107</v>
          </cell>
        </row>
        <row r="2506">
          <cell r="A2506" t="str">
            <v>T521T685M035APE090</v>
          </cell>
          <cell r="B2506">
            <v>768.99499999950638</v>
          </cell>
        </row>
        <row r="2507">
          <cell r="A2507" t="str">
            <v>T521V106M035ATE120</v>
          </cell>
          <cell r="B2507">
            <v>916.82222222734708</v>
          </cell>
        </row>
        <row r="2508">
          <cell r="A2508" t="str">
            <v>T521V106M035ATE120</v>
          </cell>
          <cell r="B2508">
            <v>981.19880952348467</v>
          </cell>
        </row>
        <row r="2509">
          <cell r="A2509" t="str">
            <v>T521V106M035ATE120</v>
          </cell>
          <cell r="B2509">
            <v>589.63333332678314</v>
          </cell>
        </row>
        <row r="2510">
          <cell r="A2510" t="str">
            <v>T521V106M050ATE090</v>
          </cell>
          <cell r="B2510">
            <v>871.76666666229721</v>
          </cell>
        </row>
        <row r="2511">
          <cell r="A2511" t="str">
            <v>T521V107M016ATE050</v>
          </cell>
          <cell r="B2511">
            <v>530.98333334201016</v>
          </cell>
        </row>
        <row r="2512">
          <cell r="A2512" t="str">
            <v>T521V107M016ATE050</v>
          </cell>
          <cell r="B2512">
            <v>626.86666666762903</v>
          </cell>
        </row>
        <row r="2513">
          <cell r="A2513" t="str">
            <v>T521V107M016ATE050</v>
          </cell>
          <cell r="B2513">
            <v>699.30800000103193</v>
          </cell>
        </row>
        <row r="2514">
          <cell r="A2514" t="str">
            <v>T521V107M016ATE050</v>
          </cell>
          <cell r="B2514">
            <v>589.53916666377336</v>
          </cell>
        </row>
        <row r="2515">
          <cell r="A2515" t="str">
            <v>T521V107M016ATE050</v>
          </cell>
          <cell r="B2515">
            <v>694.593000000855</v>
          </cell>
        </row>
        <row r="2516">
          <cell r="A2516" t="str">
            <v>T521V107M020ATE055</v>
          </cell>
          <cell r="B2516">
            <v>791.98645833239425</v>
          </cell>
        </row>
        <row r="2517">
          <cell r="A2517" t="str">
            <v>T521V107M020ATE055</v>
          </cell>
          <cell r="B2517">
            <v>715.2126666669734</v>
          </cell>
        </row>
        <row r="2518">
          <cell r="A2518" t="str">
            <v>T521V107M020ATE055</v>
          </cell>
          <cell r="B2518">
            <v>710.93266666831914</v>
          </cell>
        </row>
        <row r="2519">
          <cell r="A2519" t="str">
            <v>T521V156M025ATE090</v>
          </cell>
          <cell r="B2519">
            <v>928.85000000052969</v>
          </cell>
        </row>
        <row r="2520">
          <cell r="A2520" t="str">
            <v>T521V156M025ATE090</v>
          </cell>
          <cell r="B2520">
            <v>613.59166666050442</v>
          </cell>
        </row>
        <row r="2521">
          <cell r="A2521" t="str">
            <v>T521V156M025ATE090</v>
          </cell>
          <cell r="B2521">
            <v>931.82777777721628</v>
          </cell>
        </row>
        <row r="2522">
          <cell r="A2522" t="str">
            <v>T521V156M035AHE125</v>
          </cell>
          <cell r="B2522">
            <v>951.69999999459833</v>
          </cell>
        </row>
        <row r="2523">
          <cell r="A2523" t="str">
            <v>T521V156M035ATE100</v>
          </cell>
          <cell r="B2523">
            <v>967.09444444626581</v>
          </cell>
        </row>
        <row r="2524">
          <cell r="A2524" t="str">
            <v>T521V156M035ATE125</v>
          </cell>
          <cell r="B2524">
            <v>805.63333332887851</v>
          </cell>
        </row>
        <row r="2525">
          <cell r="A2525" t="str">
            <v>T521V156M035ATE125</v>
          </cell>
          <cell r="B2525">
            <v>897.18333333497867</v>
          </cell>
        </row>
        <row r="2526">
          <cell r="A2526" t="str">
            <v>T521V156M035ATE125</v>
          </cell>
          <cell r="B2526">
            <v>991.30129399706345</v>
          </cell>
        </row>
        <row r="2527">
          <cell r="A2527" t="str">
            <v>T521V156M035ATE125</v>
          </cell>
          <cell r="B2527">
            <v>616.13333333982155</v>
          </cell>
        </row>
        <row r="2528">
          <cell r="A2528" t="str">
            <v>T521V226M025ATE040</v>
          </cell>
          <cell r="B2528">
            <v>803.73666666727513</v>
          </cell>
        </row>
        <row r="2529">
          <cell r="A2529" t="str">
            <v>T521V226M025ATE045</v>
          </cell>
          <cell r="B2529">
            <v>823.85416666773381</v>
          </cell>
        </row>
        <row r="2530">
          <cell r="A2530" t="str">
            <v>T521V226M025ATE060</v>
          </cell>
          <cell r="B2530">
            <v>877.07833333220333</v>
          </cell>
        </row>
        <row r="2531">
          <cell r="A2531" t="str">
            <v>T521V226M025ATE090</v>
          </cell>
          <cell r="B2531">
            <v>841.50566666736268</v>
          </cell>
        </row>
        <row r="2532">
          <cell r="A2532" t="str">
            <v>T521V226M025ATE090</v>
          </cell>
          <cell r="B2532">
            <v>594.3999999971129</v>
          </cell>
        </row>
        <row r="2533">
          <cell r="A2533" t="str">
            <v>T521V336M025ATE025</v>
          </cell>
          <cell r="B2533">
            <v>629.32499999937136</v>
          </cell>
        </row>
        <row r="2534">
          <cell r="A2534" t="str">
            <v>T521V336M025ATE040</v>
          </cell>
          <cell r="B2534">
            <v>677.31633333270429</v>
          </cell>
        </row>
        <row r="2535">
          <cell r="A2535" t="str">
            <v>T521V336M025ATE060</v>
          </cell>
          <cell r="B2535">
            <v>571.24166666704707</v>
          </cell>
        </row>
        <row r="2536">
          <cell r="A2536" t="str">
            <v>T521V336M025ATE060</v>
          </cell>
          <cell r="B2536">
            <v>620.24966666770638</v>
          </cell>
        </row>
        <row r="2537">
          <cell r="A2537" t="str">
            <v>T521V476M016ATE070</v>
          </cell>
          <cell r="B2537">
            <v>524.54733333347826</v>
          </cell>
        </row>
        <row r="2538">
          <cell r="A2538" t="str">
            <v>T521V476M020ATE055</v>
          </cell>
          <cell r="B2538">
            <v>552.70972222118871</v>
          </cell>
        </row>
        <row r="2539">
          <cell r="A2539" t="str">
            <v>T521V476M020ATE055</v>
          </cell>
          <cell r="B2539">
            <v>556.83333332883194</v>
          </cell>
        </row>
        <row r="2540">
          <cell r="A2540" t="str">
            <v>T521V476M020ATE055</v>
          </cell>
          <cell r="B2540">
            <v>528.91166666673962</v>
          </cell>
        </row>
        <row r="2541">
          <cell r="A2541" t="str">
            <v>T521V476M020ATE055</v>
          </cell>
          <cell r="B2541">
            <v>520.92083332710899</v>
          </cell>
        </row>
        <row r="2542">
          <cell r="A2542" t="str">
            <v>T521V476M020ATE055</v>
          </cell>
          <cell r="B2542">
            <v>520.51666665938683</v>
          </cell>
        </row>
        <row r="2543">
          <cell r="A2543" t="str">
            <v>T521V476M020ATE090</v>
          </cell>
          <cell r="B2543">
            <v>540.24766666756477</v>
          </cell>
        </row>
        <row r="2544">
          <cell r="A2544" t="str">
            <v>T521V686M016ATE050</v>
          </cell>
          <cell r="B2544">
            <v>740.44555555447005</v>
          </cell>
        </row>
        <row r="2545">
          <cell r="A2545" t="str">
            <v>T521V686M016ATE050</v>
          </cell>
          <cell r="B2545">
            <v>625.5416666722158</v>
          </cell>
        </row>
        <row r="2546">
          <cell r="A2546" t="str">
            <v>T521V686M016ATE050</v>
          </cell>
          <cell r="B2546">
            <v>765.47633333299314</v>
          </cell>
        </row>
        <row r="2547">
          <cell r="A2547" t="str">
            <v>T521V686M016ATE050</v>
          </cell>
          <cell r="B2547">
            <v>775.18730158634878</v>
          </cell>
        </row>
        <row r="2548">
          <cell r="A2548" t="str">
            <v>T521W476M016ATE045</v>
          </cell>
          <cell r="B2548">
            <v>719.48266666685231</v>
          </cell>
        </row>
        <row r="2549">
          <cell r="A2549" t="str">
            <v>T521W476M016ATE045</v>
          </cell>
          <cell r="B2549">
            <v>730.56666666409001</v>
          </cell>
        </row>
        <row r="2550">
          <cell r="A2550" t="str">
            <v>T521W476M020ATE045</v>
          </cell>
          <cell r="B2550">
            <v>583.3499999914784</v>
          </cell>
        </row>
        <row r="2551">
          <cell r="A2551" t="str">
            <v>T521W476M020ATE045</v>
          </cell>
          <cell r="B2551">
            <v>692.71666665910743</v>
          </cell>
        </row>
        <row r="2552">
          <cell r="A2552" t="str">
            <v>T521W476M020ATE045</v>
          </cell>
          <cell r="B2552">
            <v>694.05933333369899</v>
          </cell>
        </row>
        <row r="2553">
          <cell r="A2553" t="str">
            <v>T521W476M020ATE045</v>
          </cell>
          <cell r="B2553">
            <v>666.22222222337905</v>
          </cell>
        </row>
        <row r="2554">
          <cell r="A2554" t="str">
            <v>T521W476M020ATE045</v>
          </cell>
          <cell r="B2554">
            <v>677.66366666550744</v>
          </cell>
        </row>
        <row r="2555">
          <cell r="A2555" t="str">
            <v>T521X107M025AHE060</v>
          </cell>
          <cell r="B2555">
            <v>704.41666667000391</v>
          </cell>
        </row>
        <row r="2556">
          <cell r="A2556" t="str">
            <v>T521X107M025ATE030</v>
          </cell>
          <cell r="B2556">
            <v>717.1768518484896</v>
          </cell>
        </row>
        <row r="2557">
          <cell r="A2557" t="str">
            <v>T521X107M025ATE060</v>
          </cell>
          <cell r="B2557">
            <v>646.27433333352678</v>
          </cell>
        </row>
        <row r="2558">
          <cell r="A2558" t="str">
            <v>T521X186M050ATE035</v>
          </cell>
          <cell r="B2558">
            <v>845.46666666981764</v>
          </cell>
        </row>
        <row r="2559">
          <cell r="A2559" t="str">
            <v>T521X186M050ATE035</v>
          </cell>
          <cell r="B2559">
            <v>858.34166667249519</v>
          </cell>
        </row>
        <row r="2560">
          <cell r="A2560" t="str">
            <v>T521X186M050ATE070</v>
          </cell>
          <cell r="B2560">
            <v>881.91499999794178</v>
          </cell>
        </row>
        <row r="2561">
          <cell r="A2561" t="str">
            <v>T521X186M050ATE070</v>
          </cell>
          <cell r="B2561">
            <v>835.52499999990687</v>
          </cell>
        </row>
        <row r="2562">
          <cell r="A2562" t="str">
            <v>T521X186M050ATE070</v>
          </cell>
          <cell r="B2562">
            <v>1010.5333333450835</v>
          </cell>
        </row>
        <row r="2563">
          <cell r="A2563" t="str">
            <v>T521X226M050ATE075</v>
          </cell>
          <cell r="B2563">
            <v>1023.8706306303069</v>
          </cell>
        </row>
        <row r="2564">
          <cell r="A2564" t="str">
            <v>T521X226M050ATE075</v>
          </cell>
          <cell r="B2564">
            <v>891.07156862840338</v>
          </cell>
        </row>
        <row r="2565">
          <cell r="A2565" t="str">
            <v>T521X227M016ATE035</v>
          </cell>
          <cell r="B2565">
            <v>687.25033333247995</v>
          </cell>
        </row>
        <row r="2566">
          <cell r="A2566" t="str">
            <v>T521X227M016ATE035</v>
          </cell>
          <cell r="B2566">
            <v>574.78333334438503</v>
          </cell>
        </row>
        <row r="2567">
          <cell r="A2567" t="str">
            <v>T521X227M016ATE050</v>
          </cell>
          <cell r="B2567">
            <v>701.87833333276217</v>
          </cell>
        </row>
        <row r="2568">
          <cell r="A2568" t="str">
            <v>T521X336M050ATE050</v>
          </cell>
          <cell r="B2568">
            <v>949.6333333316187</v>
          </cell>
        </row>
        <row r="2569">
          <cell r="A2569" t="str">
            <v>T521X336M050ATE050</v>
          </cell>
          <cell r="B2569">
            <v>894.32499999878928</v>
          </cell>
        </row>
        <row r="2570">
          <cell r="A2570" t="str">
            <v>T521X336M050ATE075</v>
          </cell>
          <cell r="B2570">
            <v>956.2496666655411</v>
          </cell>
        </row>
        <row r="2571">
          <cell r="A2571" t="str">
            <v>T521X336M050ATE075</v>
          </cell>
          <cell r="B2571">
            <v>880.76904761837807</v>
          </cell>
        </row>
        <row r="2572">
          <cell r="A2572" t="str">
            <v>T521X336M050ATE075</v>
          </cell>
          <cell r="B2572">
            <v>822.8666666673962</v>
          </cell>
        </row>
        <row r="2573">
          <cell r="A2573" t="str">
            <v>T521X337M016AHE025</v>
          </cell>
          <cell r="B2573">
            <v>661.77916667045793</v>
          </cell>
        </row>
        <row r="2574">
          <cell r="A2574" t="str">
            <v>T521X337M016ATE025</v>
          </cell>
          <cell r="B2574">
            <v>683.0263333330862</v>
          </cell>
        </row>
        <row r="2575">
          <cell r="A2575" t="str">
            <v>T521X337M016ATE025</v>
          </cell>
          <cell r="B2575">
            <v>675.47407407080766</v>
          </cell>
        </row>
        <row r="2576">
          <cell r="A2576" t="str">
            <v>T521X337M016ATE025</v>
          </cell>
          <cell r="B2576">
            <v>611.96666666306555</v>
          </cell>
        </row>
        <row r="2577">
          <cell r="A2577" t="str">
            <v>T521X337M016ATE050</v>
          </cell>
          <cell r="B2577">
            <v>717.1569999998901</v>
          </cell>
        </row>
        <row r="2578">
          <cell r="A2578" t="str">
            <v>T521X476M035AHE030</v>
          </cell>
          <cell r="B2578">
            <v>948.53333333157934</v>
          </cell>
        </row>
        <row r="2579">
          <cell r="A2579" t="str">
            <v>T521X476M035ATE030</v>
          </cell>
          <cell r="B2579">
            <v>1051.9666666723788</v>
          </cell>
        </row>
        <row r="2580">
          <cell r="A2580" t="str">
            <v>T521X476M035ATE030</v>
          </cell>
          <cell r="B2580">
            <v>940.21966666756202</v>
          </cell>
        </row>
        <row r="2581">
          <cell r="A2581" t="str">
            <v>T521X476M035ATE070</v>
          </cell>
          <cell r="B2581">
            <v>1024.377000000095</v>
          </cell>
        </row>
        <row r="2582">
          <cell r="A2582" t="str">
            <v>T522V157M006ATE025</v>
          </cell>
          <cell r="B2582">
            <v>357.66666666604578</v>
          </cell>
        </row>
        <row r="2583">
          <cell r="A2583" t="str">
            <v>T523T157M006APE030</v>
          </cell>
          <cell r="B2583">
            <v>713.68366666703946</v>
          </cell>
        </row>
        <row r="2584">
          <cell r="A2584" t="str">
            <v>T523T157M006APE030</v>
          </cell>
          <cell r="B2584">
            <v>754.82380952037465</v>
          </cell>
        </row>
        <row r="2585">
          <cell r="A2585" t="str">
            <v>T523T336M018APE070</v>
          </cell>
          <cell r="B2585">
            <v>987.85555555718008</v>
          </cell>
        </row>
        <row r="2586">
          <cell r="A2586" t="str">
            <v>T523T476M016APE090</v>
          </cell>
          <cell r="B2586">
            <v>1061.6819444485009</v>
          </cell>
        </row>
        <row r="2587">
          <cell r="A2587" t="str">
            <v>T523T476M016APE090</v>
          </cell>
          <cell r="B2587">
            <v>1120.5666666675825</v>
          </cell>
        </row>
        <row r="2588">
          <cell r="A2588" t="str">
            <v>T523V107M025APE100</v>
          </cell>
          <cell r="B2588">
            <v>914.30000000051223</v>
          </cell>
        </row>
        <row r="2589">
          <cell r="A2589" t="str">
            <v>T523V107M025APE100</v>
          </cell>
          <cell r="B2589">
            <v>787.00000000186265</v>
          </cell>
        </row>
        <row r="2590">
          <cell r="A2590" t="str">
            <v>T523V107M025APE100</v>
          </cell>
          <cell r="B2590">
            <v>775.04166666709352</v>
          </cell>
        </row>
        <row r="2591">
          <cell r="A2591" t="str">
            <v>T523V157M016APE050</v>
          </cell>
          <cell r="B2591">
            <v>804.7586666662479</v>
          </cell>
        </row>
        <row r="2592">
          <cell r="A2592" t="str">
            <v>T523V157M016APE050</v>
          </cell>
          <cell r="B2592">
            <v>870.86666666669771</v>
          </cell>
        </row>
        <row r="2593">
          <cell r="A2593" t="str">
            <v>T523V157M016APE050</v>
          </cell>
          <cell r="B2593">
            <v>841.54583333409391</v>
          </cell>
        </row>
        <row r="2594">
          <cell r="A2594" t="str">
            <v>T523V157M016APE050</v>
          </cell>
          <cell r="B2594">
            <v>853.79166666971287</v>
          </cell>
        </row>
        <row r="2595">
          <cell r="A2595" t="str">
            <v>T523V476M035APE100</v>
          </cell>
          <cell r="B2595">
            <v>1117.8694444452412</v>
          </cell>
        </row>
        <row r="2596">
          <cell r="A2596" t="str">
            <v>T523W157M016APE070</v>
          </cell>
          <cell r="B2596">
            <v>751.06066666706465</v>
          </cell>
        </row>
        <row r="2597">
          <cell r="A2597" t="str">
            <v>T523W157M016APE070</v>
          </cell>
          <cell r="B2597">
            <v>763.94166667596437</v>
          </cell>
        </row>
        <row r="2598">
          <cell r="A2598" t="str">
            <v>T523W157M016APE070</v>
          </cell>
          <cell r="B2598">
            <v>710.23888889118098</v>
          </cell>
        </row>
        <row r="2599">
          <cell r="A2599" t="str">
            <v>T523W157M016APE070</v>
          </cell>
          <cell r="B2599">
            <v>635.67222222452983</v>
          </cell>
        </row>
        <row r="2600">
          <cell r="A2600" t="str">
            <v>T523W157M016APE070</v>
          </cell>
          <cell r="B2600">
            <v>731.11666666693054</v>
          </cell>
        </row>
        <row r="2601">
          <cell r="A2601" t="str">
            <v>T523W157M016APE070</v>
          </cell>
          <cell r="B2601">
            <v>744.85833333979826</v>
          </cell>
        </row>
        <row r="2602">
          <cell r="A2602" t="str">
            <v>T523W476M035APE100</v>
          </cell>
          <cell r="B2602">
            <v>1247.3563333327647</v>
          </cell>
        </row>
        <row r="2603">
          <cell r="A2603" t="str">
            <v>T523W476M035APE100</v>
          </cell>
          <cell r="B2603">
            <v>802.97222222434357</v>
          </cell>
        </row>
        <row r="2604">
          <cell r="A2604" t="str">
            <v>T523W476M035APE100</v>
          </cell>
          <cell r="B2604">
            <v>1251.4612794602924</v>
          </cell>
        </row>
        <row r="2605">
          <cell r="A2605" t="str">
            <v>T525B226M010ATE080</v>
          </cell>
          <cell r="B2605">
            <v>429.61666666902602</v>
          </cell>
        </row>
        <row r="2606">
          <cell r="A2606" t="str">
            <v>T525B336M006ATE080</v>
          </cell>
          <cell r="B2606">
            <v>446.70666666165926</v>
          </cell>
        </row>
        <row r="2607">
          <cell r="A2607" t="str">
            <v>T525B336M010ATE080</v>
          </cell>
          <cell r="B2607">
            <v>432.38055555440951</v>
          </cell>
        </row>
        <row r="2608">
          <cell r="A2608" t="str">
            <v>T525B476M006ATE080</v>
          </cell>
          <cell r="B2608">
            <v>528.21666667121463</v>
          </cell>
        </row>
        <row r="2609">
          <cell r="A2609" t="str">
            <v>T525B686M006ATE080</v>
          </cell>
          <cell r="B2609">
            <v>390.91249999939464</v>
          </cell>
        </row>
        <row r="2610">
          <cell r="A2610" t="str">
            <v>T525B686M006ATE080</v>
          </cell>
          <cell r="B2610">
            <v>426.21666666702367</v>
          </cell>
        </row>
        <row r="2611">
          <cell r="A2611" t="str">
            <v>T525D107M010ATE025</v>
          </cell>
          <cell r="B2611">
            <v>486.63333333679475</v>
          </cell>
        </row>
        <row r="2612">
          <cell r="A2612" t="str">
            <v>T525D107M010ATE025</v>
          </cell>
          <cell r="B2612">
            <v>368.25000001117587</v>
          </cell>
        </row>
        <row r="2613">
          <cell r="A2613" t="str">
            <v>T525D107M010ATE055</v>
          </cell>
          <cell r="B2613">
            <v>396.94166666362435</v>
          </cell>
        </row>
        <row r="2614">
          <cell r="A2614" t="str">
            <v>T525D107M010ATE055</v>
          </cell>
          <cell r="B2614">
            <v>374.83333333279006</v>
          </cell>
        </row>
        <row r="2615">
          <cell r="A2615" t="str">
            <v>T525D157M010ATE025</v>
          </cell>
          <cell r="B2615">
            <v>460.26666666730307</v>
          </cell>
        </row>
        <row r="2616">
          <cell r="A2616" t="str">
            <v>T525D227M004ATE025</v>
          </cell>
          <cell r="B2616">
            <v>328.05000000167638</v>
          </cell>
        </row>
        <row r="2617">
          <cell r="A2617" t="str">
            <v>T525D227M006ATE025</v>
          </cell>
          <cell r="B2617">
            <v>382.0666666701436</v>
          </cell>
        </row>
        <row r="2618">
          <cell r="A2618" t="str">
            <v>T525D227M010ATE025</v>
          </cell>
          <cell r="B2618">
            <v>437.59500000241678</v>
          </cell>
        </row>
        <row r="2619">
          <cell r="A2619" t="str">
            <v>T525D227M010ATE025</v>
          </cell>
          <cell r="B2619">
            <v>460.73333333828487</v>
          </cell>
        </row>
        <row r="2620">
          <cell r="A2620" t="str">
            <v>T525D227M010ATE025</v>
          </cell>
          <cell r="B2620">
            <v>461.82777777663432</v>
          </cell>
        </row>
        <row r="2621">
          <cell r="A2621" t="str">
            <v>T525D227M010ATE025</v>
          </cell>
          <cell r="B2621">
            <v>511.09444444533437</v>
          </cell>
        </row>
        <row r="2622">
          <cell r="A2622" t="str">
            <v>T525D337M006AHE025</v>
          </cell>
          <cell r="B2622">
            <v>386.01666667149402</v>
          </cell>
        </row>
        <row r="2623">
          <cell r="A2623" t="str">
            <v>T525D337M006AHE025</v>
          </cell>
          <cell r="B2623">
            <v>380.36666666041128</v>
          </cell>
        </row>
        <row r="2624">
          <cell r="A2624" t="str">
            <v>T525D337M006ATE025</v>
          </cell>
          <cell r="B2624">
            <v>411.666666669189</v>
          </cell>
        </row>
        <row r="2625">
          <cell r="A2625" t="str">
            <v>T525D337M006ATE025</v>
          </cell>
          <cell r="B2625">
            <v>488.89999999897555</v>
          </cell>
        </row>
        <row r="2626">
          <cell r="A2626" t="str">
            <v>T525D337M006ATE025</v>
          </cell>
          <cell r="B2626">
            <v>399.6285714287244</v>
          </cell>
        </row>
        <row r="2627">
          <cell r="A2627" t="str">
            <v>T525D337M2R5ATE025</v>
          </cell>
          <cell r="B2627">
            <v>349.84444444533437</v>
          </cell>
        </row>
        <row r="2628">
          <cell r="A2628" t="str">
            <v>T525D337M2R5ATE025</v>
          </cell>
          <cell r="B2628">
            <v>335.96666665398516</v>
          </cell>
        </row>
        <row r="2629">
          <cell r="A2629" t="str">
            <v>T525D476M016AHE035</v>
          </cell>
          <cell r="B2629">
            <v>634.26111111184582</v>
          </cell>
        </row>
        <row r="2630">
          <cell r="A2630" t="str">
            <v>T525D476M016ATE035</v>
          </cell>
          <cell r="B2630">
            <v>575.72962962905876</v>
          </cell>
        </row>
        <row r="2631">
          <cell r="A2631" t="str">
            <v>T525D477M004ATE025</v>
          </cell>
          <cell r="B2631">
            <v>383.24999999720603</v>
          </cell>
        </row>
        <row r="2632">
          <cell r="A2632" t="str">
            <v>T525D477M004ATE025</v>
          </cell>
          <cell r="B2632">
            <v>394.97500000346918</v>
          </cell>
        </row>
        <row r="2633">
          <cell r="A2633" t="str">
            <v>T525D477M2R5ATE025</v>
          </cell>
          <cell r="B2633">
            <v>326.61666666856036</v>
          </cell>
        </row>
        <row r="2634">
          <cell r="A2634" t="str">
            <v>T525D477M2R5ATE025</v>
          </cell>
          <cell r="B2634">
            <v>366.26666666474193</v>
          </cell>
        </row>
        <row r="2635">
          <cell r="A2635" t="str">
            <v>T525D687M2R5ATE025</v>
          </cell>
          <cell r="B2635">
            <v>403.4990740736248</v>
          </cell>
        </row>
        <row r="2636">
          <cell r="A2636" t="str">
            <v>T525D687M2R5ATE025</v>
          </cell>
          <cell r="B2636">
            <v>394.72254901891574</v>
          </cell>
        </row>
        <row r="2637">
          <cell r="A2637" t="str">
            <v>T525T336M010ATE080</v>
          </cell>
          <cell r="B2637">
            <v>413.92727272817865</v>
          </cell>
        </row>
        <row r="2638">
          <cell r="A2638" t="str">
            <v>T525T476M006ATE080</v>
          </cell>
          <cell r="B2638">
            <v>366.20000000344589</v>
          </cell>
        </row>
        <row r="2639">
          <cell r="A2639" t="str">
            <v>T525Y337M010ATE035</v>
          </cell>
          <cell r="B2639">
            <v>779.8999999940861</v>
          </cell>
        </row>
        <row r="2640">
          <cell r="A2640" t="str">
            <v>T528B277M002APE006</v>
          </cell>
          <cell r="B2640">
            <v>617.19333333405666</v>
          </cell>
        </row>
        <row r="2641">
          <cell r="A2641" t="str">
            <v>T528B277M002APE006</v>
          </cell>
          <cell r="B2641">
            <v>662.85333333348399</v>
          </cell>
        </row>
        <row r="2642">
          <cell r="A2642" t="str">
            <v>T528B277M002APE009</v>
          </cell>
          <cell r="B2642">
            <v>603.92349896323435</v>
          </cell>
        </row>
        <row r="2643">
          <cell r="A2643" t="str">
            <v>T528B277M2R5APE006</v>
          </cell>
          <cell r="B2643">
            <v>606.97848484811198</v>
          </cell>
        </row>
        <row r="2644">
          <cell r="A2644" t="str">
            <v>T528W337M2R5ATE009</v>
          </cell>
          <cell r="B2644">
            <v>330.3833333356306</v>
          </cell>
        </row>
        <row r="2645">
          <cell r="A2645" t="str">
            <v>T528W337M2R5ATE009</v>
          </cell>
          <cell r="B2645">
            <v>451.94166665954981</v>
          </cell>
        </row>
        <row r="2646">
          <cell r="A2646" t="str">
            <v>T528W477M1R8ATE007</v>
          </cell>
          <cell r="B2646">
            <v>396.00368055445142</v>
          </cell>
        </row>
        <row r="2647">
          <cell r="A2647" t="str">
            <v>T528W477M1R8ATE007</v>
          </cell>
          <cell r="B2647">
            <v>403.599999997532</v>
          </cell>
        </row>
        <row r="2648">
          <cell r="A2648" t="str">
            <v>T528Z157M006ATE007</v>
          </cell>
          <cell r="B2648">
            <v>397.29000000224914</v>
          </cell>
        </row>
        <row r="2649">
          <cell r="A2649" t="str">
            <v>T528Z227M004ATE008</v>
          </cell>
          <cell r="B2649">
            <v>373.83703704006621</v>
          </cell>
        </row>
        <row r="2650">
          <cell r="A2650" t="str">
            <v>T528Z227M004ATE009</v>
          </cell>
          <cell r="B2650">
            <v>407.06051587235248</v>
          </cell>
        </row>
        <row r="2651">
          <cell r="A2651" t="str">
            <v>T528Z227M006ATE009</v>
          </cell>
          <cell r="B2651">
            <v>457.1166666643694</v>
          </cell>
        </row>
        <row r="2652">
          <cell r="A2652" t="str">
            <v>T528Z227M006ATE009</v>
          </cell>
          <cell r="B2652">
            <v>411.37233333222105</v>
          </cell>
        </row>
        <row r="2653">
          <cell r="A2653" t="str">
            <v>T528Z337M004ATE009</v>
          </cell>
          <cell r="B2653">
            <v>390.0273333327379</v>
          </cell>
        </row>
        <row r="2654">
          <cell r="A2654" t="str">
            <v>T528Z337M004ATE009</v>
          </cell>
          <cell r="B2654">
            <v>454.1333333356306</v>
          </cell>
        </row>
        <row r="2655">
          <cell r="A2655" t="str">
            <v>T528Z337M004ATE009</v>
          </cell>
          <cell r="B2655">
            <v>330.13333334005438</v>
          </cell>
        </row>
        <row r="2656">
          <cell r="A2656" t="str">
            <v>T528Z337M004ATE012</v>
          </cell>
          <cell r="B2656">
            <v>366.15000000223517</v>
          </cell>
        </row>
        <row r="2657">
          <cell r="A2657" t="str">
            <v>T528Z337M2R5ATE005</v>
          </cell>
          <cell r="B2657">
            <v>385.57500000111759</v>
          </cell>
        </row>
        <row r="2658">
          <cell r="A2658" t="str">
            <v>T528Z337M2R5ATE009</v>
          </cell>
          <cell r="B2658">
            <v>374.43666666717036</v>
          </cell>
        </row>
        <row r="2659">
          <cell r="A2659" t="str">
            <v>T528Z477M2R5ATE005</v>
          </cell>
          <cell r="B2659">
            <v>355.68833333377256</v>
          </cell>
        </row>
        <row r="2660">
          <cell r="A2660" t="str">
            <v>T528Z477M2R5ATE005</v>
          </cell>
          <cell r="B2660">
            <v>371.18358974465207</v>
          </cell>
        </row>
        <row r="2661">
          <cell r="A2661" t="str">
            <v>T528Z477M2R5ATE005</v>
          </cell>
          <cell r="B2661">
            <v>368.68333333055489</v>
          </cell>
        </row>
        <row r="2662">
          <cell r="A2662" t="str">
            <v>T528Z477M2R5ATE009</v>
          </cell>
          <cell r="B2662">
            <v>387.68233333483806</v>
          </cell>
        </row>
        <row r="2663">
          <cell r="A2663" t="str">
            <v>T528Z477M2R5ATE009</v>
          </cell>
          <cell r="B2663">
            <v>336.05833333509509</v>
          </cell>
        </row>
        <row r="2664">
          <cell r="A2664" t="str">
            <v>T530D157M010AHE006</v>
          </cell>
          <cell r="B2664">
            <v>423.7250000028871</v>
          </cell>
        </row>
        <row r="2665">
          <cell r="A2665" t="str">
            <v>T530D157M010ATE005</v>
          </cell>
          <cell r="B2665">
            <v>401.78133333299775</v>
          </cell>
        </row>
        <row r="2666">
          <cell r="A2666" t="str">
            <v>T530D157M010ATE005</v>
          </cell>
          <cell r="B2666">
            <v>375.76666667475365</v>
          </cell>
        </row>
        <row r="2667">
          <cell r="A2667" t="str">
            <v>T530D227M006ATE005</v>
          </cell>
          <cell r="B2667">
            <v>546.03333333972842</v>
          </cell>
        </row>
        <row r="2668">
          <cell r="A2668" t="str">
            <v>T530D227M006ATE005</v>
          </cell>
          <cell r="B2668">
            <v>407.61233333358541</v>
          </cell>
        </row>
        <row r="2669">
          <cell r="A2669" t="str">
            <v>T530D227M006ATE005</v>
          </cell>
          <cell r="B2669">
            <v>405.85972222062992</v>
          </cell>
        </row>
        <row r="2670">
          <cell r="A2670" t="str">
            <v>T530D227M006ATE005</v>
          </cell>
          <cell r="B2670">
            <v>407.09166666842066</v>
          </cell>
        </row>
        <row r="2671">
          <cell r="A2671" t="str">
            <v>T530D227M006ATE005</v>
          </cell>
          <cell r="B2671">
            <v>789.86666667507961</v>
          </cell>
        </row>
        <row r="2672">
          <cell r="A2672" t="str">
            <v>T530D227M006ATE006</v>
          </cell>
          <cell r="B2672">
            <v>428.96666667424142</v>
          </cell>
        </row>
        <row r="2673">
          <cell r="A2673" t="str">
            <v>T530D227M006ATE006</v>
          </cell>
          <cell r="B2673">
            <v>388.30833333777264</v>
          </cell>
        </row>
        <row r="2674">
          <cell r="A2674" t="str">
            <v>T530D227M006ATE006</v>
          </cell>
          <cell r="B2674">
            <v>395.66666666942183</v>
          </cell>
        </row>
        <row r="2675">
          <cell r="A2675" t="str">
            <v>T530D227M010AHE006</v>
          </cell>
          <cell r="B2675">
            <v>436.63333333097398</v>
          </cell>
        </row>
        <row r="2676">
          <cell r="A2676" t="str">
            <v>T530D227M010AHE010</v>
          </cell>
          <cell r="B2676">
            <v>427.45833333668998</v>
          </cell>
        </row>
        <row r="2677">
          <cell r="A2677" t="str">
            <v>T530D227M010ATE006</v>
          </cell>
          <cell r="B2677">
            <v>420.8376053648816</v>
          </cell>
        </row>
        <row r="2678">
          <cell r="A2678" t="str">
            <v>T530D227M010ATE010</v>
          </cell>
          <cell r="B2678">
            <v>437.09625000273809</v>
          </cell>
        </row>
        <row r="2679">
          <cell r="A2679" t="str">
            <v>T530D227M010ATE010</v>
          </cell>
          <cell r="B2679">
            <v>373.4999999916181</v>
          </cell>
        </row>
        <row r="2680">
          <cell r="A2680" t="str">
            <v>T530D337M004ATE005</v>
          </cell>
          <cell r="B2680">
            <v>383.41252723301295</v>
          </cell>
        </row>
        <row r="2681">
          <cell r="A2681" t="str">
            <v>T530D337M004ATE005</v>
          </cell>
          <cell r="B2681">
            <v>368.36666666844394</v>
          </cell>
        </row>
        <row r="2682">
          <cell r="A2682" t="str">
            <v>T530D337M006AHE006</v>
          </cell>
          <cell r="B2682">
            <v>401.61666666786186</v>
          </cell>
        </row>
        <row r="2683">
          <cell r="A2683" t="str">
            <v>T530D337M006ATE006</v>
          </cell>
          <cell r="B2683">
            <v>401.07911605915092</v>
          </cell>
        </row>
        <row r="2684">
          <cell r="A2684" t="str">
            <v>T530D337M006ATE010</v>
          </cell>
          <cell r="B2684">
            <v>418.02033333373254</v>
          </cell>
        </row>
        <row r="2685">
          <cell r="A2685" t="str">
            <v>T530D337M006ATE010</v>
          </cell>
          <cell r="B2685">
            <v>377.40000000223517</v>
          </cell>
        </row>
        <row r="2686">
          <cell r="A2686" t="str">
            <v>T530D337M006ATE010</v>
          </cell>
          <cell r="B2686">
            <v>375.37916666746605</v>
          </cell>
        </row>
        <row r="2687">
          <cell r="A2687" t="str">
            <v>T530D477M004AHE006</v>
          </cell>
          <cell r="B2687">
            <v>340.53333334042691</v>
          </cell>
        </row>
        <row r="2688">
          <cell r="A2688" t="str">
            <v>T530D477M004ATE006</v>
          </cell>
          <cell r="B2688">
            <v>342.12745098109525</v>
          </cell>
        </row>
        <row r="2689">
          <cell r="A2689" t="str">
            <v>T530D477M004ATE010</v>
          </cell>
          <cell r="B2689">
            <v>354.74999999860302</v>
          </cell>
        </row>
        <row r="2690">
          <cell r="A2690" t="str">
            <v>T530D477M004ATE010</v>
          </cell>
          <cell r="B2690">
            <v>400.11566666567234</v>
          </cell>
        </row>
        <row r="2691">
          <cell r="A2691" t="str">
            <v>T530D477M004ATE010</v>
          </cell>
          <cell r="B2691">
            <v>396.46366666692774</v>
          </cell>
        </row>
        <row r="2692">
          <cell r="A2692" t="str">
            <v>T530D477M004ATE010</v>
          </cell>
          <cell r="B2692">
            <v>438.74999998952262</v>
          </cell>
        </row>
        <row r="2693">
          <cell r="A2693" t="str">
            <v>T530D477M004ATE010</v>
          </cell>
          <cell r="B2693">
            <v>456.94444444379769</v>
          </cell>
        </row>
        <row r="2694">
          <cell r="A2694" t="str">
            <v>T530D477M004ATE010</v>
          </cell>
          <cell r="B2694">
            <v>385.31666666502133</v>
          </cell>
        </row>
        <row r="2695">
          <cell r="A2695" t="str">
            <v>T530D477M004ATE010</v>
          </cell>
          <cell r="B2695">
            <v>434.66666666558018</v>
          </cell>
        </row>
        <row r="2696">
          <cell r="A2696" t="str">
            <v>T530D477M2R5ATE005</v>
          </cell>
          <cell r="B2696">
            <v>347.03333333227783</v>
          </cell>
        </row>
        <row r="2697">
          <cell r="A2697" t="str">
            <v>T530D477M2R5ATE010</v>
          </cell>
          <cell r="B2697">
            <v>327.73333332384937</v>
          </cell>
        </row>
        <row r="2698">
          <cell r="A2698" t="str">
            <v>T530D567M2R5ATE005</v>
          </cell>
          <cell r="B2698">
            <v>354.14000000059605</v>
          </cell>
        </row>
        <row r="2699">
          <cell r="A2699" t="str">
            <v>T530D567M2R5ATE005</v>
          </cell>
          <cell r="B2699">
            <v>354.81666666339152</v>
          </cell>
        </row>
        <row r="2700">
          <cell r="A2700" t="str">
            <v>T530D567M2R5ATE005</v>
          </cell>
          <cell r="B2700">
            <v>338.09999999357387</v>
          </cell>
        </row>
        <row r="2701">
          <cell r="A2701" t="str">
            <v>T530D567M2R5ATE005</v>
          </cell>
          <cell r="B2701">
            <v>398.5766666654963</v>
          </cell>
        </row>
        <row r="2702">
          <cell r="A2702" t="str">
            <v>T530D567M2R5ATE005</v>
          </cell>
          <cell r="B2702">
            <v>413.88333332492039</v>
          </cell>
        </row>
        <row r="2703">
          <cell r="A2703" t="str">
            <v>T530D567M2R5ATE005</v>
          </cell>
          <cell r="B2703">
            <v>363.38333333842456</v>
          </cell>
        </row>
        <row r="2704">
          <cell r="A2704" t="str">
            <v>T530D687M003AHE010</v>
          </cell>
          <cell r="B2704">
            <v>318.83333333884366</v>
          </cell>
        </row>
        <row r="2705">
          <cell r="A2705" t="str">
            <v>T530D687M003ATE010</v>
          </cell>
          <cell r="B2705">
            <v>343.17857142986861</v>
          </cell>
        </row>
        <row r="2706">
          <cell r="A2706" t="str">
            <v>T530D687M003ATE010</v>
          </cell>
          <cell r="B2706">
            <v>363.35833332472248</v>
          </cell>
        </row>
        <row r="2707">
          <cell r="A2707" t="str">
            <v>T530D687M003ATE010</v>
          </cell>
          <cell r="B2707">
            <v>360.81666665850207</v>
          </cell>
        </row>
        <row r="2708">
          <cell r="A2708" t="str">
            <v>T530D687M2R5AHE006</v>
          </cell>
          <cell r="B2708">
            <v>344.91249999700813</v>
          </cell>
        </row>
        <row r="2709">
          <cell r="A2709" t="str">
            <v>T530D687M2R5ATE006</v>
          </cell>
          <cell r="B2709">
            <v>341.09999999811407</v>
          </cell>
        </row>
        <row r="2710">
          <cell r="A2710" t="str">
            <v>T530D687M2R5ATE006</v>
          </cell>
          <cell r="B2710">
            <v>374.64666666712151</v>
          </cell>
        </row>
        <row r="2711">
          <cell r="A2711" t="str">
            <v>T530D687M2R5ATE006</v>
          </cell>
          <cell r="B2711">
            <v>405.83333335001953</v>
          </cell>
        </row>
        <row r="2712">
          <cell r="A2712" t="str">
            <v>T530D687M2R5ATE010</v>
          </cell>
          <cell r="B2712">
            <v>338.43333333148621</v>
          </cell>
        </row>
        <row r="2713">
          <cell r="A2713" t="str">
            <v>T530X108M003ATE010</v>
          </cell>
          <cell r="B2713">
            <v>404.49933333091906</v>
          </cell>
        </row>
        <row r="2714">
          <cell r="A2714" t="str">
            <v>T530X108M003ATE010</v>
          </cell>
          <cell r="B2714">
            <v>322.79444444342516</v>
          </cell>
        </row>
        <row r="2715">
          <cell r="A2715" t="str">
            <v>T530X108M004AHE006</v>
          </cell>
          <cell r="B2715">
            <v>363.08333334163763</v>
          </cell>
        </row>
        <row r="2716">
          <cell r="A2716" t="str">
            <v>T530X108M004ATE006</v>
          </cell>
          <cell r="B2716">
            <v>405.07777777907904</v>
          </cell>
        </row>
        <row r="2717">
          <cell r="A2717" t="str">
            <v>T530X108M004ATE006</v>
          </cell>
          <cell r="B2717">
            <v>349.48333333712071</v>
          </cell>
        </row>
        <row r="2718">
          <cell r="A2718" t="str">
            <v>T530X108M2R5ATE004</v>
          </cell>
          <cell r="B2718">
            <v>365.01365740637993</v>
          </cell>
        </row>
        <row r="2719">
          <cell r="A2719" t="str">
            <v>T530X157M016AHE015</v>
          </cell>
          <cell r="B2719">
            <v>627.71944444742985</v>
          </cell>
        </row>
        <row r="2720">
          <cell r="A2720" t="str">
            <v>T530X157M016AHE025</v>
          </cell>
          <cell r="B2720">
            <v>625.48333332524635</v>
          </cell>
        </row>
        <row r="2721">
          <cell r="A2721" t="str">
            <v>T530X157M016ATE015</v>
          </cell>
          <cell r="B2721">
            <v>568.84266666909673</v>
          </cell>
        </row>
        <row r="2722">
          <cell r="A2722" t="str">
            <v>T530X157M016ATE015</v>
          </cell>
          <cell r="B2722">
            <v>471.51666665682569</v>
          </cell>
        </row>
        <row r="2723">
          <cell r="A2723" t="str">
            <v>T530X157M016ATE025</v>
          </cell>
          <cell r="B2723">
            <v>570.68886111171446</v>
          </cell>
        </row>
        <row r="2724">
          <cell r="A2724" t="str">
            <v>T530X157M016ATE025</v>
          </cell>
          <cell r="B2724">
            <v>522.13888889062218</v>
          </cell>
        </row>
        <row r="2725">
          <cell r="A2725" t="str">
            <v>T530X158M003AHE008</v>
          </cell>
          <cell r="B2725">
            <v>396.0470370358089</v>
          </cell>
        </row>
        <row r="2726">
          <cell r="A2726" t="str">
            <v>T530X158M003ATE008</v>
          </cell>
          <cell r="B2726">
            <v>389.51666667242534</v>
          </cell>
        </row>
        <row r="2727">
          <cell r="A2727" t="str">
            <v>T530X158M003ATE008</v>
          </cell>
          <cell r="B2727">
            <v>406.08142176823242</v>
          </cell>
        </row>
        <row r="2728">
          <cell r="A2728" t="str">
            <v>T530X158M003ATE008</v>
          </cell>
          <cell r="B2728">
            <v>364.31666665943339</v>
          </cell>
        </row>
        <row r="2729">
          <cell r="A2729" t="str">
            <v>T530X158M003ATE008</v>
          </cell>
          <cell r="B2729">
            <v>380.18333333660848</v>
          </cell>
        </row>
        <row r="2730">
          <cell r="A2730" t="str">
            <v>T530X158M003ATE008</v>
          </cell>
          <cell r="B2730">
            <v>361.71666666981764</v>
          </cell>
        </row>
        <row r="2731">
          <cell r="A2731" t="str">
            <v>T530X158M003ATE008</v>
          </cell>
          <cell r="B2731">
            <v>381.38333333423361</v>
          </cell>
        </row>
        <row r="2732">
          <cell r="A2732" t="str">
            <v>T530X158M2R5AHE005</v>
          </cell>
          <cell r="B2732">
            <v>389.19583333219634</v>
          </cell>
        </row>
        <row r="2733">
          <cell r="A2733" t="str">
            <v>T530X158M2R5ATE005</v>
          </cell>
          <cell r="B2733">
            <v>392.30200000056072</v>
          </cell>
        </row>
        <row r="2734">
          <cell r="A2734" t="str">
            <v>T530X337M010AHE004</v>
          </cell>
          <cell r="B2734">
            <v>469.97833333269227</v>
          </cell>
        </row>
        <row r="2735">
          <cell r="A2735" t="str">
            <v>T530X337M010AHE006</v>
          </cell>
          <cell r="B2735">
            <v>429.98005952439729</v>
          </cell>
        </row>
        <row r="2736">
          <cell r="A2736" t="str">
            <v>T530X337M010AHE010</v>
          </cell>
          <cell r="B2736">
            <v>540.33039215705628</v>
          </cell>
        </row>
        <row r="2737">
          <cell r="A2737" t="str">
            <v>T530X337M010AHE010</v>
          </cell>
          <cell r="B2737">
            <v>418.1000000028871</v>
          </cell>
        </row>
        <row r="2738">
          <cell r="A2738" t="str">
            <v>T530X337M010ATE004</v>
          </cell>
          <cell r="B2738">
            <v>458.44100000008478</v>
          </cell>
        </row>
        <row r="2739">
          <cell r="A2739" t="str">
            <v>T530X337M010ATE006</v>
          </cell>
          <cell r="B2739">
            <v>409.85000000218861</v>
          </cell>
        </row>
        <row r="2740">
          <cell r="A2740" t="str">
            <v>T530X337M010ATE006</v>
          </cell>
          <cell r="B2740">
            <v>431.8596666665515</v>
          </cell>
        </row>
        <row r="2741">
          <cell r="A2741" t="str">
            <v>T530X337M010ATE006</v>
          </cell>
          <cell r="B2741">
            <v>377.73333332967013</v>
          </cell>
        </row>
        <row r="2742">
          <cell r="A2742" t="str">
            <v>T530X337M010ATE010</v>
          </cell>
          <cell r="B2742">
            <v>486.45233333408834</v>
          </cell>
        </row>
        <row r="2743">
          <cell r="A2743" t="str">
            <v>T530X337M010ATE010</v>
          </cell>
          <cell r="B2743">
            <v>389.53333332203329</v>
          </cell>
        </row>
        <row r="2744">
          <cell r="A2744" t="str">
            <v>T530X337M010ATE010</v>
          </cell>
          <cell r="B2744">
            <v>414.76666667615063</v>
          </cell>
        </row>
        <row r="2745">
          <cell r="A2745" t="str">
            <v>T530X337M010ATE010</v>
          </cell>
          <cell r="B2745">
            <v>533.39632353040486</v>
          </cell>
        </row>
        <row r="2746">
          <cell r="A2746" t="str">
            <v>T530X477M006AHE004</v>
          </cell>
          <cell r="B2746">
            <v>431.18365384683085</v>
          </cell>
        </row>
        <row r="2747">
          <cell r="A2747" t="str">
            <v>T530X477M006AHE006</v>
          </cell>
          <cell r="B2747">
            <v>421.01666666683741</v>
          </cell>
        </row>
        <row r="2748">
          <cell r="A2748" t="str">
            <v>T530X477M006AHE010</v>
          </cell>
          <cell r="B2748">
            <v>398.204761904365</v>
          </cell>
        </row>
        <row r="2749">
          <cell r="A2749" t="str">
            <v>T530X477M006ATE004</v>
          </cell>
          <cell r="B2749">
            <v>415.93899999854619</v>
          </cell>
        </row>
        <row r="2750">
          <cell r="A2750" t="str">
            <v>T530X477M006ATE004</v>
          </cell>
          <cell r="B2750">
            <v>443.06666666816454</v>
          </cell>
        </row>
        <row r="2751">
          <cell r="A2751" t="str">
            <v>T530X477M006ATE010</v>
          </cell>
          <cell r="B2751">
            <v>466.86537787757936</v>
          </cell>
        </row>
        <row r="2752">
          <cell r="A2752" t="str">
            <v>T530X477M006ATE010</v>
          </cell>
          <cell r="B2752">
            <v>368.13333333819173</v>
          </cell>
        </row>
        <row r="2753">
          <cell r="A2753" t="str">
            <v>T530X477M006ATE010</v>
          </cell>
          <cell r="B2753">
            <v>344.99166666821111</v>
          </cell>
        </row>
        <row r="2754">
          <cell r="A2754" t="str">
            <v>T530X687M004AHE004</v>
          </cell>
          <cell r="B2754">
            <v>444.27777777076699</v>
          </cell>
        </row>
        <row r="2755">
          <cell r="A2755" t="str">
            <v>T530X687M004AHE006</v>
          </cell>
          <cell r="B2755">
            <v>348.61249999928987</v>
          </cell>
        </row>
        <row r="2756">
          <cell r="A2756" t="str">
            <v>T530X687M004AHE010</v>
          </cell>
          <cell r="B2756">
            <v>432.54285714522535</v>
          </cell>
        </row>
        <row r="2757">
          <cell r="A2757" t="str">
            <v>T530X687M004ATE004</v>
          </cell>
          <cell r="B2757">
            <v>375.27966666652355</v>
          </cell>
        </row>
        <row r="2758">
          <cell r="A2758" t="str">
            <v>T530X687M004ATE010</v>
          </cell>
          <cell r="B2758">
            <v>429.60476190433837</v>
          </cell>
        </row>
        <row r="2759">
          <cell r="A2759" t="str">
            <v>T530X687M004ATE010</v>
          </cell>
          <cell r="B2759">
            <v>391.84999999590218</v>
          </cell>
        </row>
        <row r="2760">
          <cell r="A2760" t="str">
            <v>T530X687M006AHE010</v>
          </cell>
          <cell r="B2760">
            <v>437.99999999580905</v>
          </cell>
        </row>
        <row r="2761">
          <cell r="A2761" t="str">
            <v>T530X687M006ATE010</v>
          </cell>
          <cell r="B2761">
            <v>393.86481481604278</v>
          </cell>
        </row>
        <row r="2762">
          <cell r="A2762" t="str">
            <v>T530X687M006ATE010</v>
          </cell>
          <cell r="B2762">
            <v>432.38333333283663</v>
          </cell>
        </row>
        <row r="2763">
          <cell r="A2763" t="str">
            <v>T530X687M006ATE018</v>
          </cell>
          <cell r="B2763">
            <v>444.1183333334746</v>
          </cell>
        </row>
        <row r="2764">
          <cell r="A2764" t="str">
            <v>T530X687M2R5ATE006</v>
          </cell>
          <cell r="B2764">
            <v>577.30000000214204</v>
          </cell>
        </row>
        <row r="2765">
          <cell r="A2765" t="str">
            <v>T530Y108M2R5ATE005</v>
          </cell>
          <cell r="B2765">
            <v>354.32499999355059</v>
          </cell>
        </row>
        <row r="2766">
          <cell r="A2766" t="str">
            <v>T530Y108M2R5ATE005</v>
          </cell>
          <cell r="B2766">
            <v>688.34999999846332</v>
          </cell>
        </row>
        <row r="2767">
          <cell r="A2767" t="str">
            <v>T530Y108M2R5ATE005</v>
          </cell>
          <cell r="B2767">
            <v>327.88333332748152</v>
          </cell>
        </row>
        <row r="2768">
          <cell r="A2768" t="str">
            <v>T530Y108M2R5ATE005</v>
          </cell>
          <cell r="B2768">
            <v>407.31666666339152</v>
          </cell>
        </row>
        <row r="2769">
          <cell r="A2769" t="str">
            <v>T530Y108M2R5ATE005</v>
          </cell>
          <cell r="B2769">
            <v>351.95733333374375</v>
          </cell>
        </row>
        <row r="2770">
          <cell r="A2770" t="str">
            <v>T530Y108M2R5ATE005</v>
          </cell>
          <cell r="B2770">
            <v>349.80000000447035</v>
          </cell>
        </row>
        <row r="2771">
          <cell r="A2771" t="str">
            <v>T530Y108M2R5ATE005</v>
          </cell>
          <cell r="B2771">
            <v>343.74983165190895</v>
          </cell>
        </row>
        <row r="2772">
          <cell r="A2772" t="str">
            <v>T530Y108M2R5ATE005</v>
          </cell>
          <cell r="B2772">
            <v>359.4888888951391</v>
          </cell>
        </row>
        <row r="2773">
          <cell r="A2773" t="str">
            <v>T530Y108M2R5ATE005</v>
          </cell>
          <cell r="B2773">
            <v>336.75000001327135</v>
          </cell>
        </row>
        <row r="2774">
          <cell r="A2774" t="str">
            <v>T530Y108M2R5ATE005</v>
          </cell>
          <cell r="B2774">
            <v>330.03333332715556</v>
          </cell>
        </row>
        <row r="2775">
          <cell r="A2775" t="str">
            <v>T530Y108M2R5ATE006</v>
          </cell>
          <cell r="B2775">
            <v>382.06233333370187</v>
          </cell>
        </row>
        <row r="2776">
          <cell r="A2776" t="str">
            <v>T530Y108M2R5ATE006</v>
          </cell>
          <cell r="B2776">
            <v>409.51666666427627</v>
          </cell>
        </row>
        <row r="2777">
          <cell r="A2777" t="str">
            <v>T530Y108M2R5ATE006</v>
          </cell>
          <cell r="B2777">
            <v>442.59999999892898</v>
          </cell>
        </row>
        <row r="2778">
          <cell r="A2778" t="str">
            <v>T530Y337M006ATE005</v>
          </cell>
          <cell r="B2778">
            <v>412.50000000349246</v>
          </cell>
        </row>
        <row r="2779">
          <cell r="A2779" t="str">
            <v>T530Y337M006ATE006</v>
          </cell>
          <cell r="B2779">
            <v>434.29241453147438</v>
          </cell>
        </row>
        <row r="2780">
          <cell r="A2780" t="str">
            <v>T530Y337M006ATE010</v>
          </cell>
          <cell r="B2780">
            <v>393.48333333386108</v>
          </cell>
        </row>
        <row r="2781">
          <cell r="A2781" t="str">
            <v>T530Y477M006ATE005</v>
          </cell>
          <cell r="B2781">
            <v>421.71900000083258</v>
          </cell>
        </row>
        <row r="2782">
          <cell r="A2782" t="str">
            <v>T530Y477M006ATE005</v>
          </cell>
          <cell r="B2782">
            <v>446.48333333898336</v>
          </cell>
        </row>
        <row r="2783">
          <cell r="A2783" t="str">
            <v>T530Y477M006ATE005</v>
          </cell>
          <cell r="B2783">
            <v>561.86111111543141</v>
          </cell>
        </row>
        <row r="2784">
          <cell r="A2784" t="str">
            <v>T530Y477M006ATE005</v>
          </cell>
          <cell r="B2784">
            <v>477.8166666731704</v>
          </cell>
        </row>
        <row r="2785">
          <cell r="A2785" t="str">
            <v>T530Y687M004AHE005</v>
          </cell>
          <cell r="B2785">
            <v>368.9833333378192</v>
          </cell>
        </row>
        <row r="2786">
          <cell r="A2786" t="str">
            <v>T530Y687M004ATE005</v>
          </cell>
          <cell r="B2786">
            <v>393.04133333384527</v>
          </cell>
        </row>
        <row r="2787">
          <cell r="A2787" t="str">
            <v>T530Y687M004ATE005</v>
          </cell>
          <cell r="B2787">
            <v>455.94999998691486</v>
          </cell>
        </row>
        <row r="2788">
          <cell r="A2788" t="str">
            <v>T530Y687M2R5ATE005</v>
          </cell>
          <cell r="B2788">
            <v>336.40000000479631</v>
          </cell>
        </row>
        <row r="2789">
          <cell r="A2789" t="str">
            <v>T545D336M035AT4404</v>
          </cell>
          <cell r="B2789">
            <v>817.72066666621242</v>
          </cell>
        </row>
        <row r="2790">
          <cell r="A2790" t="str">
            <v>T545V107M016ATE050</v>
          </cell>
          <cell r="B2790">
            <v>693.83809523523928</v>
          </cell>
        </row>
        <row r="2791">
          <cell r="A2791" t="str">
            <v>T545V227M010ATE045</v>
          </cell>
          <cell r="B2791">
            <v>681.31133333304899</v>
          </cell>
        </row>
        <row r="2792">
          <cell r="A2792" t="str">
            <v>T545V337M006ATE045</v>
          </cell>
          <cell r="B2792">
            <v>520.96666665980592</v>
          </cell>
        </row>
        <row r="2793">
          <cell r="A2793" t="str">
            <v>T545V477M006ATE055</v>
          </cell>
          <cell r="B2793">
            <v>732.46666666818783</v>
          </cell>
        </row>
        <row r="2794">
          <cell r="A2794" t="str">
            <v>T545W476M016ATE045</v>
          </cell>
          <cell r="B2794">
            <v>471.78749999846332</v>
          </cell>
        </row>
        <row r="2795">
          <cell r="A2795" t="str">
            <v>T545W477M006ATE035</v>
          </cell>
          <cell r="B2795">
            <v>573.54166667035315</v>
          </cell>
        </row>
        <row r="2796">
          <cell r="A2796" t="str">
            <v>T545W477M006ATE035</v>
          </cell>
          <cell r="B2796">
            <v>799.2000000004191</v>
          </cell>
        </row>
        <row r="2797">
          <cell r="A2797" t="str">
            <v>T545W477M006ATE035</v>
          </cell>
          <cell r="B2797">
            <v>568.70666666748002</v>
          </cell>
        </row>
        <row r="2798">
          <cell r="A2798" t="str">
            <v>T545Y337M010ATE035</v>
          </cell>
          <cell r="B2798">
            <v>844.43566666475965</v>
          </cell>
        </row>
        <row r="2799">
          <cell r="A2799" t="str">
            <v>T545Y337M010ATE035</v>
          </cell>
          <cell r="B2799">
            <v>509.39999999944115</v>
          </cell>
        </row>
        <row r="2800">
          <cell r="A2800" t="str">
            <v>T545Y337M010ATE035</v>
          </cell>
          <cell r="B2800">
            <v>520.74099999989846</v>
          </cell>
        </row>
        <row r="2801">
          <cell r="A2801" t="str">
            <v>T545Y337M010ATE045</v>
          </cell>
          <cell r="B2801">
            <v>610.76666666544043</v>
          </cell>
        </row>
        <row r="2802">
          <cell r="A2802" t="str">
            <v>T591B227M006AT4902</v>
          </cell>
          <cell r="B2802">
            <v>703.68333333288319</v>
          </cell>
        </row>
        <row r="2803">
          <cell r="A2803" t="str">
            <v>T591B227M006AT4902</v>
          </cell>
          <cell r="B2803">
            <v>755.51111111679347</v>
          </cell>
        </row>
        <row r="2804">
          <cell r="A2804" t="str">
            <v>T591B227M006AT4902</v>
          </cell>
          <cell r="B2804">
            <v>723.41666667954996</v>
          </cell>
        </row>
        <row r="2805">
          <cell r="A2805" t="str">
            <v>T591B336M006ATE080</v>
          </cell>
          <cell r="B2805">
            <v>426.60833332920447</v>
          </cell>
        </row>
        <row r="2806">
          <cell r="A2806" t="str">
            <v>T591B476M006ATE070</v>
          </cell>
          <cell r="B2806">
            <v>708.5466666680295</v>
          </cell>
        </row>
        <row r="2807">
          <cell r="A2807" t="str">
            <v>T591B476M006ATE070</v>
          </cell>
          <cell r="B2807">
            <v>668.41666665743105</v>
          </cell>
        </row>
        <row r="2808">
          <cell r="A2808" t="str">
            <v>T591B476M010ATE070</v>
          </cell>
          <cell r="B2808">
            <v>674.26309523696546</v>
          </cell>
        </row>
        <row r="2809">
          <cell r="A2809" t="str">
            <v>T591B476M010ATE070</v>
          </cell>
          <cell r="B2809">
            <v>676.13333332585171</v>
          </cell>
        </row>
        <row r="2810">
          <cell r="A2810" t="str">
            <v>T591B686M006ATE070</v>
          </cell>
          <cell r="B2810">
            <v>676.18333333753981</v>
          </cell>
        </row>
        <row r="2811">
          <cell r="A2811" t="str">
            <v>T591D106M050ATE090</v>
          </cell>
          <cell r="B2811">
            <v>1098.9083333301824</v>
          </cell>
        </row>
        <row r="2812">
          <cell r="A2812" t="str">
            <v>T591D107M010ATE025</v>
          </cell>
          <cell r="B2812">
            <v>390.13333333656192</v>
          </cell>
        </row>
        <row r="2813">
          <cell r="A2813" t="str">
            <v>T591D107M010ATE040</v>
          </cell>
          <cell r="B2813">
            <v>398.36666666320525</v>
          </cell>
        </row>
        <row r="2814">
          <cell r="A2814" t="str">
            <v>T591D107M016ATE050</v>
          </cell>
          <cell r="B2814">
            <v>757.44604166378849</v>
          </cell>
        </row>
        <row r="2815">
          <cell r="A2815" t="str">
            <v>T591D157M016ATE065</v>
          </cell>
          <cell r="B2815">
            <v>685.73333333304618</v>
          </cell>
        </row>
        <row r="2816">
          <cell r="A2816" t="str">
            <v>T591D227M010ATE025</v>
          </cell>
          <cell r="B2816">
            <v>517.63333333306946</v>
          </cell>
        </row>
        <row r="2817">
          <cell r="A2817" t="str">
            <v>T591D336M025ATE060</v>
          </cell>
          <cell r="B2817">
            <v>613.12392156786177</v>
          </cell>
        </row>
        <row r="2818">
          <cell r="A2818" t="str">
            <v>T591D336M035ATE065</v>
          </cell>
          <cell r="B2818">
            <v>907.22777778049931</v>
          </cell>
        </row>
        <row r="2819">
          <cell r="A2819" t="str">
            <v>T591D337M2R5ATE015</v>
          </cell>
          <cell r="B2819">
            <v>967.89999999920838</v>
          </cell>
        </row>
        <row r="2820">
          <cell r="A2820" t="str">
            <v>T591D476M016ATE070</v>
          </cell>
          <cell r="B2820">
            <v>680.52222221391276</v>
          </cell>
        </row>
        <row r="2821">
          <cell r="A2821" t="str">
            <v>T591D476M016ATE070</v>
          </cell>
          <cell r="B2821">
            <v>573.84999999194406</v>
          </cell>
        </row>
        <row r="2822">
          <cell r="A2822" t="str">
            <v>T591D476M020ATE050</v>
          </cell>
          <cell r="B2822">
            <v>564.72500000149012</v>
          </cell>
        </row>
        <row r="2823">
          <cell r="A2823" t="str">
            <v>T591V106M035ATE120</v>
          </cell>
          <cell r="B2823">
            <v>984.21333333221264</v>
          </cell>
        </row>
        <row r="2824">
          <cell r="A2824" t="str">
            <v>T591V107M010ATE025</v>
          </cell>
          <cell r="B2824">
            <v>431.24166666646488</v>
          </cell>
        </row>
        <row r="2825">
          <cell r="A2825" t="str">
            <v>T591V107M010ATE045</v>
          </cell>
          <cell r="B2825">
            <v>375.76666667475365</v>
          </cell>
        </row>
        <row r="2826">
          <cell r="A2826" t="str">
            <v>T591V227M2R5ATE009</v>
          </cell>
          <cell r="B2826">
            <v>396.13333332468756</v>
          </cell>
        </row>
        <row r="2827">
          <cell r="A2827" t="str">
            <v>T591V337M006AT4902</v>
          </cell>
          <cell r="B2827">
            <v>488.26169234099518</v>
          </cell>
        </row>
        <row r="2828">
          <cell r="A2828" t="str">
            <v>T591V337M006AT4902</v>
          </cell>
          <cell r="B2828">
            <v>406.50000000488944</v>
          </cell>
        </row>
        <row r="2829">
          <cell r="A2829" t="str">
            <v>T591V337M006AT4902</v>
          </cell>
          <cell r="B2829">
            <v>414.93333333986811</v>
          </cell>
        </row>
        <row r="2830">
          <cell r="A2830" t="str">
            <v>T591V337M006AT4902</v>
          </cell>
          <cell r="B2830">
            <v>669.66666666674428</v>
          </cell>
        </row>
        <row r="2831">
          <cell r="A2831" t="str">
            <v>T591V337M2R5ATE012</v>
          </cell>
          <cell r="B2831">
            <v>392.14166666264646</v>
          </cell>
        </row>
        <row r="2832">
          <cell r="A2832" t="str">
            <v>T591V337M2R5ATE012</v>
          </cell>
          <cell r="B2832">
            <v>379.34074074146338</v>
          </cell>
        </row>
        <row r="2833">
          <cell r="A2833" t="str">
            <v>T591V477M2R5AT4902</v>
          </cell>
          <cell r="B2833">
            <v>385.99032257993736</v>
          </cell>
        </row>
        <row r="2834">
          <cell r="A2834" t="str">
            <v>T591X476M035ATE075</v>
          </cell>
          <cell r="B2834">
            <v>952.38333334098581</v>
          </cell>
        </row>
        <row r="2835">
          <cell r="A2835" t="str">
            <v>T598B336M010ATE080</v>
          </cell>
          <cell r="B2835">
            <v>427.71590909137478</v>
          </cell>
        </row>
        <row r="2836">
          <cell r="A2836" t="str">
            <v>T598B475M035ATE200</v>
          </cell>
          <cell r="B2836">
            <v>855.7805555529194</v>
          </cell>
        </row>
        <row r="2837">
          <cell r="A2837" t="str">
            <v>T598B475M035ATE200</v>
          </cell>
          <cell r="B2837">
            <v>893.9688888899982</v>
          </cell>
        </row>
        <row r="2838">
          <cell r="A2838" t="str">
            <v>T598B476M010ATE070</v>
          </cell>
          <cell r="B2838">
            <v>699.38699999980167</v>
          </cell>
        </row>
        <row r="2839">
          <cell r="A2839" t="str">
            <v>T598B476M010ATE070</v>
          </cell>
          <cell r="B2839">
            <v>768.72749999491498</v>
          </cell>
        </row>
        <row r="2840">
          <cell r="A2840" t="str">
            <v>T598B476M010ATE070</v>
          </cell>
          <cell r="B2840">
            <v>659.2555555596482</v>
          </cell>
        </row>
        <row r="2841">
          <cell r="A2841" t="str">
            <v>T598B476M010ATE070</v>
          </cell>
          <cell r="B2841">
            <v>910.04583333211485</v>
          </cell>
        </row>
        <row r="2842">
          <cell r="A2842" t="str">
            <v>T598B476M010ATE070</v>
          </cell>
          <cell r="B2842">
            <v>935.03333333996125</v>
          </cell>
        </row>
        <row r="2843">
          <cell r="A2843" t="str">
            <v>T598B686M006ATE070</v>
          </cell>
          <cell r="B2843">
            <v>637.8753047163575</v>
          </cell>
        </row>
        <row r="2844">
          <cell r="A2844" t="str">
            <v>T598D106M035ATE120</v>
          </cell>
          <cell r="B2844">
            <v>869.22916666581295</v>
          </cell>
        </row>
        <row r="2845">
          <cell r="A2845" t="str">
            <v>T598D106M050ATE090</v>
          </cell>
          <cell r="B2845">
            <v>1043.2316666655943</v>
          </cell>
        </row>
        <row r="2846">
          <cell r="A2846" t="str">
            <v>T598D106M050ATE090</v>
          </cell>
          <cell r="B2846">
            <v>1021.3431666680378</v>
          </cell>
        </row>
        <row r="2847">
          <cell r="A2847" t="str">
            <v>T598D106M050ATE090</v>
          </cell>
          <cell r="B2847">
            <v>1042.6166666659992</v>
          </cell>
        </row>
        <row r="2848">
          <cell r="A2848" t="str">
            <v>T598D107M010ATE025</v>
          </cell>
          <cell r="B2848">
            <v>446.79166666974197</v>
          </cell>
        </row>
        <row r="2849">
          <cell r="A2849" t="str">
            <v>T598D107M010ATE025</v>
          </cell>
          <cell r="B2849">
            <v>640.28333332738839</v>
          </cell>
        </row>
        <row r="2850">
          <cell r="A2850" t="str">
            <v>T598D107M010ATE040</v>
          </cell>
          <cell r="B2850">
            <v>532.79999999329448</v>
          </cell>
        </row>
        <row r="2851">
          <cell r="A2851" t="str">
            <v>T598D107M010ATE080</v>
          </cell>
          <cell r="B2851">
            <v>432.27777777705342</v>
          </cell>
        </row>
        <row r="2852">
          <cell r="A2852" t="str">
            <v>T598D107M016ATE050</v>
          </cell>
          <cell r="B2852">
            <v>725.07222221523989</v>
          </cell>
        </row>
        <row r="2853">
          <cell r="A2853" t="str">
            <v>T598D157M016ATE065</v>
          </cell>
          <cell r="B2853">
            <v>691.25952381008699</v>
          </cell>
        </row>
        <row r="2854">
          <cell r="A2854" t="str">
            <v>T598D157M016ATE065</v>
          </cell>
          <cell r="B2854">
            <v>672.44814814883284</v>
          </cell>
        </row>
        <row r="2855">
          <cell r="A2855" t="str">
            <v>T598D226M035AT4335</v>
          </cell>
          <cell r="B2855">
            <v>878.06903703704791</v>
          </cell>
        </row>
        <row r="2856">
          <cell r="A2856" t="str">
            <v>T598D226M035ATE065</v>
          </cell>
          <cell r="B2856">
            <v>900.37638888738002</v>
          </cell>
        </row>
        <row r="2857">
          <cell r="A2857" t="str">
            <v>T598D226M035ATE065</v>
          </cell>
          <cell r="B2857">
            <v>879.84999999927823</v>
          </cell>
        </row>
        <row r="2858">
          <cell r="A2858" t="str">
            <v>T598D226M035ATE065</v>
          </cell>
          <cell r="B2858">
            <v>785.6833333382383</v>
          </cell>
        </row>
        <row r="2859">
          <cell r="A2859" t="str">
            <v>T598D227M006ATE025</v>
          </cell>
          <cell r="B2859">
            <v>485.2958333332208</v>
          </cell>
        </row>
        <row r="2860">
          <cell r="A2860" t="str">
            <v>T598D227M010ATE025</v>
          </cell>
          <cell r="B2860">
            <v>442.93888888671063</v>
          </cell>
        </row>
        <row r="2861">
          <cell r="A2861" t="str">
            <v>T598D227M010ATE025</v>
          </cell>
          <cell r="B2861">
            <v>455.82156862686935</v>
          </cell>
        </row>
        <row r="2862">
          <cell r="A2862" t="str">
            <v>T598D227M010ATE040</v>
          </cell>
          <cell r="B2862">
            <v>484.27000000106636</v>
          </cell>
        </row>
        <row r="2863">
          <cell r="A2863" t="str">
            <v>T598D336M025ATE060</v>
          </cell>
          <cell r="B2863">
            <v>676.92222221754491</v>
          </cell>
        </row>
        <row r="2864">
          <cell r="A2864" t="str">
            <v>T598D336M035ATE065</v>
          </cell>
          <cell r="B2864">
            <v>896.24600000067153</v>
          </cell>
        </row>
        <row r="2865">
          <cell r="A2865" t="str">
            <v>T598D336M035ATE065</v>
          </cell>
          <cell r="B2865">
            <v>890.32857142488615</v>
          </cell>
        </row>
        <row r="2866">
          <cell r="A2866" t="str">
            <v>T598D337M006AT4143</v>
          </cell>
          <cell r="B2866">
            <v>430.33039215904222</v>
          </cell>
        </row>
        <row r="2867">
          <cell r="A2867" t="str">
            <v>T598D337M006AT4143</v>
          </cell>
          <cell r="B2867">
            <v>463.5333333327435</v>
          </cell>
        </row>
        <row r="2868">
          <cell r="A2868" t="str">
            <v>T598D337M006ATE025</v>
          </cell>
          <cell r="B2868">
            <v>466.07222222229467</v>
          </cell>
        </row>
        <row r="2869">
          <cell r="A2869" t="str">
            <v>T598D337M006ATE025</v>
          </cell>
          <cell r="B2869">
            <v>503.16666666883975</v>
          </cell>
        </row>
        <row r="2870">
          <cell r="A2870" t="str">
            <v>T598D337M006ATE025</v>
          </cell>
          <cell r="B2870">
            <v>487.78333333320916</v>
          </cell>
        </row>
        <row r="2871">
          <cell r="A2871" t="str">
            <v>T598D337M006ATE025</v>
          </cell>
          <cell r="B2871">
            <v>439.43750000355067</v>
          </cell>
        </row>
        <row r="2872">
          <cell r="A2872" t="str">
            <v>T598D337M006ATE025</v>
          </cell>
          <cell r="B2872">
            <v>510.54999999934807</v>
          </cell>
        </row>
        <row r="2873">
          <cell r="A2873" t="str">
            <v>T598D337M006ATE025</v>
          </cell>
          <cell r="B2873">
            <v>590.13333333889022</v>
          </cell>
        </row>
        <row r="2874">
          <cell r="A2874" t="str">
            <v>T598D337M006ATE040</v>
          </cell>
          <cell r="B2874">
            <v>462.48750000115251</v>
          </cell>
        </row>
        <row r="2875">
          <cell r="A2875" t="str">
            <v>T598D476M025ATE060</v>
          </cell>
          <cell r="B2875">
            <v>811.72166666470002</v>
          </cell>
        </row>
        <row r="2876">
          <cell r="A2876" t="str">
            <v>T598V106M035ATE120</v>
          </cell>
          <cell r="B2876">
            <v>883.53108974361726</v>
          </cell>
        </row>
        <row r="2877">
          <cell r="A2877" t="str">
            <v>T598V157M010ATE025</v>
          </cell>
          <cell r="B2877">
            <v>519.18333333393093</v>
          </cell>
        </row>
        <row r="2878">
          <cell r="A2878" t="str">
            <v>T598V157M010ATE025</v>
          </cell>
          <cell r="B2878">
            <v>616.88333333702758</v>
          </cell>
        </row>
        <row r="2879">
          <cell r="A2879" t="str">
            <v>T598V157M010ATE025</v>
          </cell>
          <cell r="B2879">
            <v>664.35666666598991</v>
          </cell>
        </row>
        <row r="2880">
          <cell r="A2880" t="str">
            <v>T598V157M010ATE025</v>
          </cell>
          <cell r="B2880">
            <v>694.53333333134651</v>
          </cell>
        </row>
        <row r="2881">
          <cell r="A2881" t="str">
            <v>T598X336M035ATE065</v>
          </cell>
          <cell r="B2881">
            <v>811.43333332263865</v>
          </cell>
        </row>
        <row r="2882">
          <cell r="A2882" t="str">
            <v>T599X336M035ATE065</v>
          </cell>
          <cell r="B2882">
            <v>1059.8333333339542</v>
          </cell>
        </row>
        <row r="2883">
          <cell r="A2883" t="str">
            <v>T599X336M035ATE065</v>
          </cell>
          <cell r="B2883">
            <v>813.38433333216244</v>
          </cell>
        </row>
        <row r="2884">
          <cell r="A2884" t="str">
            <v>T525D227M010AT4546</v>
          </cell>
          <cell r="B2884">
            <v>526.6833333321847</v>
          </cell>
        </row>
        <row r="2885">
          <cell r="A2885" t="str">
            <v>T521V107M016AT4146</v>
          </cell>
          <cell r="B2885">
            <v>909.70740740653127</v>
          </cell>
        </row>
        <row r="2886">
          <cell r="A2886" t="str">
            <v>T521V107M016AT4146</v>
          </cell>
          <cell r="B2886">
            <v>710.27307692610736</v>
          </cell>
        </row>
        <row r="2887">
          <cell r="A2887" t="str">
            <v>T521V107M016AT4146</v>
          </cell>
          <cell r="B2887">
            <v>764.11666668020189</v>
          </cell>
        </row>
        <row r="2888">
          <cell r="A2888" t="str">
            <v>T521V107M016AT4146</v>
          </cell>
          <cell r="B2888">
            <v>670.56533333330879</v>
          </cell>
        </row>
        <row r="2889">
          <cell r="A2889" t="str">
            <v>T523W107M016APE070</v>
          </cell>
          <cell r="B2889">
            <v>733.60499999765307</v>
          </cell>
        </row>
        <row r="2890">
          <cell r="A2890" t="str">
            <v>T598D107M010AT4143</v>
          </cell>
          <cell r="B2890">
            <v>397.6666666707024</v>
          </cell>
        </row>
        <row r="2891">
          <cell r="A2891" t="str">
            <v>T598D337M006ATE080</v>
          </cell>
          <cell r="B2891">
            <v>431.5999999945052</v>
          </cell>
        </row>
        <row r="2892">
          <cell r="A2892" t="str">
            <v>T523W686M016APE070</v>
          </cell>
          <cell r="B2892">
            <v>642.42499999701977</v>
          </cell>
        </row>
        <row r="2893">
          <cell r="A2893" t="str">
            <v>T591D226M025ATE060</v>
          </cell>
          <cell r="B2893">
            <v>601.87899999883962</v>
          </cell>
        </row>
        <row r="2894">
          <cell r="A2894" t="str">
            <v>T520D157M008ATE040</v>
          </cell>
          <cell r="B2894">
            <v>481.46666665677913</v>
          </cell>
        </row>
        <row r="2895">
          <cell r="A2895" t="str">
            <v>T520D157M008ATE040</v>
          </cell>
          <cell r="B2895">
            <v>462.68333333311602</v>
          </cell>
        </row>
        <row r="2896">
          <cell r="A2896" t="str">
            <v>T520B476M008ATE070</v>
          </cell>
          <cell r="B2896">
            <v>556.73333333688788</v>
          </cell>
        </row>
        <row r="2897">
          <cell r="A2897" t="str">
            <v>T520V686M010ATE040</v>
          </cell>
          <cell r="B2897">
            <v>472.33333332580514</v>
          </cell>
        </row>
        <row r="2898">
          <cell r="A2898" t="str">
            <v>T521D226M035AHE060</v>
          </cell>
          <cell r="B2898">
            <v>759.3138888903195</v>
          </cell>
        </row>
        <row r="2899">
          <cell r="A2899" t="str">
            <v>T520V227M010AHE045</v>
          </cell>
          <cell r="B2899">
            <v>626.01666666800156</v>
          </cell>
        </row>
        <row r="2900">
          <cell r="A2900" t="str">
            <v>T520V157M010ATE025</v>
          </cell>
          <cell r="B2900">
            <v>477.43333332880866</v>
          </cell>
        </row>
        <row r="2901">
          <cell r="A2901" t="str">
            <v>T520V157M010ATE025</v>
          </cell>
          <cell r="B2901">
            <v>499.61190475932585</v>
          </cell>
        </row>
        <row r="2902">
          <cell r="A2902" t="str">
            <v>T522V227M006ATE040</v>
          </cell>
          <cell r="B2902">
            <v>423.86666666599922</v>
          </cell>
        </row>
        <row r="2903">
          <cell r="A2903" t="str">
            <v>T530D567M2R5AHE005</v>
          </cell>
          <cell r="B2903">
            <v>411.43333333893679</v>
          </cell>
        </row>
        <row r="2904">
          <cell r="A2904" t="str">
            <v>T521D336M025ATE040</v>
          </cell>
          <cell r="B2904">
            <v>622.40000000456348</v>
          </cell>
        </row>
        <row r="2905">
          <cell r="A2905" t="str">
            <v>T520D227M006ATE050</v>
          </cell>
          <cell r="B2905">
            <v>425.66666667029494</v>
          </cell>
        </row>
        <row r="2906">
          <cell r="A2906" t="str">
            <v>T521D476M016ATE040</v>
          </cell>
          <cell r="B2906">
            <v>532.04166666604578</v>
          </cell>
        </row>
        <row r="2907">
          <cell r="A2907" t="str">
            <v>T520B157M004ATE070</v>
          </cell>
          <cell r="B2907">
            <v>426.37777777563315</v>
          </cell>
        </row>
        <row r="2908">
          <cell r="A2908" t="str">
            <v>T520V337M006AHE015</v>
          </cell>
          <cell r="B2908">
            <v>574.38333333469927</v>
          </cell>
        </row>
        <row r="2909">
          <cell r="A2909" t="str">
            <v>T520B686M006ATE025</v>
          </cell>
          <cell r="B2909">
            <v>478.1766666714102</v>
          </cell>
        </row>
        <row r="2910">
          <cell r="A2910" t="str">
            <v>T520B107M006AHE040</v>
          </cell>
          <cell r="B2910">
            <v>502.13333332969341</v>
          </cell>
        </row>
        <row r="2911">
          <cell r="A2911" t="str">
            <v>T523V187M020APE100</v>
          </cell>
          <cell r="B2911">
            <v>759.41666666418314</v>
          </cell>
        </row>
        <row r="2912">
          <cell r="A2912" t="str">
            <v>T523V157M020APE100</v>
          </cell>
          <cell r="B2912">
            <v>824.20000000856817</v>
          </cell>
        </row>
        <row r="2913">
          <cell r="A2913" t="str">
            <v>T523V157M020APE100</v>
          </cell>
          <cell r="B2913">
            <v>768.9277777809184</v>
          </cell>
        </row>
        <row r="2914">
          <cell r="A2914" t="str">
            <v>T521X226M050ATE050</v>
          </cell>
          <cell r="B2914">
            <v>918.89166666136589</v>
          </cell>
        </row>
        <row r="2915">
          <cell r="A2915" t="str">
            <v>T521D475M063ATE075</v>
          </cell>
          <cell r="B2915">
            <v>1047.1166666701902</v>
          </cell>
        </row>
        <row r="2916">
          <cell r="A2916" t="str">
            <v>T521X106M063ATE050</v>
          </cell>
          <cell r="B2916">
            <v>978.66666666814126</v>
          </cell>
        </row>
        <row r="2917">
          <cell r="A2917" t="str">
            <v>T521X106M063ATE050</v>
          </cell>
          <cell r="B2917">
            <v>921.37222221179411</v>
          </cell>
        </row>
        <row r="2918">
          <cell r="A2918" t="str">
            <v>T521X106M063ATE050</v>
          </cell>
          <cell r="B2918">
            <v>1014.616666669026</v>
          </cell>
        </row>
        <row r="2919">
          <cell r="A2919" t="str">
            <v>T521X156M063ATE035</v>
          </cell>
          <cell r="B2919">
            <v>888.72500000463333</v>
          </cell>
        </row>
        <row r="2920">
          <cell r="A2920" t="str">
            <v>T598B107M004ATE070</v>
          </cell>
          <cell r="B2920">
            <v>581.93333333241753</v>
          </cell>
        </row>
        <row r="2921">
          <cell r="A2921" t="str">
            <v>T598D477M2R5ATE009</v>
          </cell>
          <cell r="B2921">
            <v>385.01388888806105</v>
          </cell>
        </row>
        <row r="2922">
          <cell r="A2922" t="str">
            <v>T598D477M2R5ATE009</v>
          </cell>
          <cell r="B2922">
            <v>357.6708333363058</v>
          </cell>
        </row>
        <row r="2923">
          <cell r="A2923" t="str">
            <v>T520Y337M006ATE025</v>
          </cell>
          <cell r="B2923">
            <v>621.80000000051223</v>
          </cell>
        </row>
        <row r="2924">
          <cell r="A2924" t="str">
            <v>T520Y337M006ATE025</v>
          </cell>
          <cell r="B2924">
            <v>523.58333333046176</v>
          </cell>
        </row>
        <row r="2925">
          <cell r="A2925" t="str">
            <v>T523V227M020APE100</v>
          </cell>
          <cell r="B2925">
            <v>741.1250000007567</v>
          </cell>
        </row>
        <row r="2926">
          <cell r="A2926" t="str">
            <v>T521X476M035AHE070</v>
          </cell>
          <cell r="B2926">
            <v>938.69166666409001</v>
          </cell>
        </row>
        <row r="2927">
          <cell r="A2927" t="str">
            <v>T598D226M035AT4164</v>
          </cell>
          <cell r="B2927">
            <v>931.55462962691672</v>
          </cell>
        </row>
        <row r="2928">
          <cell r="A2928" t="str">
            <v>T521D157M020ATE065</v>
          </cell>
          <cell r="B2928">
            <v>832.40833334333729</v>
          </cell>
        </row>
        <row r="2929">
          <cell r="A2929" t="str">
            <v>T521D157M020ATE065</v>
          </cell>
          <cell r="B2929">
            <v>873.26666667242534</v>
          </cell>
        </row>
        <row r="2930">
          <cell r="A2930" t="str">
            <v>T523W157M016APE100</v>
          </cell>
          <cell r="B2930">
            <v>882.77083333174232</v>
          </cell>
        </row>
        <row r="2931">
          <cell r="A2931" t="str">
            <v>T523W157M016APE100</v>
          </cell>
          <cell r="B2931">
            <v>817.99166665936355</v>
          </cell>
        </row>
        <row r="2932">
          <cell r="A2932" t="str">
            <v>T523W157M016APE100</v>
          </cell>
          <cell r="B2932">
            <v>914.05000000493601</v>
          </cell>
        </row>
        <row r="2933">
          <cell r="A2933" t="str">
            <v>T523W157M016APE100</v>
          </cell>
          <cell r="B2933">
            <v>779.45000000414439</v>
          </cell>
        </row>
        <row r="2934">
          <cell r="A2934" t="str">
            <v>T525Y477M006ATE035</v>
          </cell>
          <cell r="B2934">
            <v>442.81666667433456</v>
          </cell>
        </row>
        <row r="2935">
          <cell r="A2935" t="str">
            <v>T525Y477M006ATE035</v>
          </cell>
          <cell r="B2935">
            <v>618.10000000521541</v>
          </cell>
        </row>
        <row r="2936">
          <cell r="A2936" t="str">
            <v>T598V227M2R5AT4145</v>
          </cell>
          <cell r="B2936">
            <v>377.97222222201526</v>
          </cell>
        </row>
        <row r="2937">
          <cell r="A2937" t="str">
            <v>T598V227M2R5AT4145</v>
          </cell>
          <cell r="B2937">
            <v>376.30166666738222</v>
          </cell>
        </row>
        <row r="2938">
          <cell r="A2938" t="str">
            <v>T598V227M2R5AT4145</v>
          </cell>
          <cell r="B2938">
            <v>347.28333332575858</v>
          </cell>
        </row>
        <row r="2939">
          <cell r="A2939" t="str">
            <v>T521V476M016ATE040</v>
          </cell>
          <cell r="B2939">
            <v>637.45000000228174</v>
          </cell>
        </row>
        <row r="2940">
          <cell r="A2940" t="str">
            <v>T598X476M035ATE075</v>
          </cell>
          <cell r="B2940">
            <v>895.19751461982526</v>
          </cell>
        </row>
        <row r="2941">
          <cell r="A2941" t="str">
            <v>T598X476M035ATE075</v>
          </cell>
          <cell r="B2941">
            <v>989.57777777512092</v>
          </cell>
        </row>
        <row r="2942">
          <cell r="A2942" t="str">
            <v>T598D227M010ATE080</v>
          </cell>
          <cell r="B2942">
            <v>536.88333333819173</v>
          </cell>
        </row>
        <row r="2943">
          <cell r="A2943" t="str">
            <v>T598B107M2R5ATE055</v>
          </cell>
          <cell r="B2943">
            <v>566.06666666921228</v>
          </cell>
        </row>
        <row r="2944">
          <cell r="A2944" t="str">
            <v>T598D477M2R5AT4145</v>
          </cell>
          <cell r="B2944">
            <v>365.78333333367482</v>
          </cell>
        </row>
        <row r="2945">
          <cell r="A2945" t="str">
            <v>T598D477M2R5AT4145</v>
          </cell>
          <cell r="B2945">
            <v>361.90533333302005</v>
          </cell>
        </row>
        <row r="2946">
          <cell r="A2946" t="str">
            <v>T598D477M2R5AT4145</v>
          </cell>
          <cell r="B2946">
            <v>342.83333333674818</v>
          </cell>
        </row>
        <row r="2947">
          <cell r="A2947" t="str">
            <v>T598D477M2R5AT4145</v>
          </cell>
          <cell r="B2947">
            <v>353.24766666716897</v>
          </cell>
        </row>
        <row r="2948">
          <cell r="A2948" t="str">
            <v>T598D477M2R5AT4145</v>
          </cell>
          <cell r="B2948">
            <v>374.12491228120211</v>
          </cell>
        </row>
        <row r="2949">
          <cell r="A2949" t="str">
            <v>T598D477M2R5AT4145</v>
          </cell>
          <cell r="B2949">
            <v>360.99999999278225</v>
          </cell>
        </row>
        <row r="2950">
          <cell r="A2950" t="str">
            <v>T520C157M004ATE045</v>
          </cell>
          <cell r="B2950">
            <v>443.56666665058583</v>
          </cell>
        </row>
        <row r="2951">
          <cell r="A2951" t="str">
            <v>T521D476M020ATE040</v>
          </cell>
          <cell r="B2951">
            <v>542.20555555424653</v>
          </cell>
        </row>
        <row r="2952">
          <cell r="A2952" t="str">
            <v>T521B106M016ATE100</v>
          </cell>
          <cell r="B2952">
            <v>751.8933333309833</v>
          </cell>
        </row>
        <row r="2953">
          <cell r="A2953" t="str">
            <v>T599D226M035ATE090</v>
          </cell>
          <cell r="B2953">
            <v>1086.4816666683764</v>
          </cell>
        </row>
        <row r="2954">
          <cell r="A2954" t="str">
            <v>T598B225M050ATE200</v>
          </cell>
          <cell r="B2954">
            <v>1011.783333333442</v>
          </cell>
        </row>
        <row r="2955">
          <cell r="A2955" t="str">
            <v>T598B225M050ATE200</v>
          </cell>
          <cell r="B2955">
            <v>988.82999999681488</v>
          </cell>
        </row>
        <row r="2956">
          <cell r="A2956" t="str">
            <v>T525D157M010ATE055</v>
          </cell>
          <cell r="B2956">
            <v>428.54166665871162</v>
          </cell>
        </row>
        <row r="2957">
          <cell r="A2957" t="str">
            <v>T525D157M010ATE055</v>
          </cell>
          <cell r="B2957">
            <v>456.21666667400859</v>
          </cell>
        </row>
        <row r="2958">
          <cell r="A2958" t="str">
            <v>T598D476M025AHE060</v>
          </cell>
          <cell r="B2958">
            <v>751.25000000232831</v>
          </cell>
        </row>
        <row r="2959">
          <cell r="A2959" t="str">
            <v>T598D476M025AHE060</v>
          </cell>
          <cell r="B2959">
            <v>743.54999999399297</v>
          </cell>
        </row>
        <row r="2960">
          <cell r="A2960" t="str">
            <v>S598D226M035AHE065</v>
          </cell>
          <cell r="B2960">
            <v>765.96666666213423</v>
          </cell>
        </row>
        <row r="2961">
          <cell r="A2961" t="str">
            <v>S598D337M006AHE025</v>
          </cell>
          <cell r="B2961">
            <v>460.06666666246019</v>
          </cell>
        </row>
        <row r="2962">
          <cell r="A2962" t="str">
            <v>S598D336M035AHE065</v>
          </cell>
          <cell r="B2962">
            <v>849.56666666432284</v>
          </cell>
        </row>
        <row r="2963">
          <cell r="A2963" t="str">
            <v>T520C157M004ATE025</v>
          </cell>
          <cell r="B2963">
            <v>373.00000000046566</v>
          </cell>
        </row>
        <row r="2964">
          <cell r="A2964" t="str">
            <v>T520C227M004ATE055</v>
          </cell>
          <cell r="B2964">
            <v>390.53333333577029</v>
          </cell>
        </row>
        <row r="2965">
          <cell r="A2965" t="str">
            <v>T521T276M018ATE050</v>
          </cell>
          <cell r="B2965">
            <v>1140.6222222244833</v>
          </cell>
        </row>
        <row r="2966">
          <cell r="A2966" t="str">
            <v>T598B476M006ATE070</v>
          </cell>
          <cell r="B2966">
            <v>690.26100000052247</v>
          </cell>
        </row>
        <row r="2967">
          <cell r="A2967" t="str">
            <v>T598B476M006ATE070</v>
          </cell>
          <cell r="B2967">
            <v>682.91666666278616</v>
          </cell>
        </row>
        <row r="2968">
          <cell r="A2968" t="str">
            <v>T523W687M006APE100</v>
          </cell>
          <cell r="B2968">
            <v>735.41666666627862</v>
          </cell>
        </row>
        <row r="2969">
          <cell r="A2969" t="str">
            <v>T520C157M006ATE055</v>
          </cell>
          <cell r="B2969">
            <v>375.81666667596437</v>
          </cell>
        </row>
        <row r="2970">
          <cell r="A2970" t="str">
            <v>T523V686M035APE100</v>
          </cell>
          <cell r="B2970">
            <v>1141.7083333345363</v>
          </cell>
        </row>
        <row r="2971">
          <cell r="A2971" t="str">
            <v>T523V686M035APE100</v>
          </cell>
          <cell r="B2971">
            <v>777.50000000407454</v>
          </cell>
        </row>
        <row r="2972">
          <cell r="A2972" t="str">
            <v>T599B336M010ATE150</v>
          </cell>
          <cell r="B2972">
            <v>395.2633333329577</v>
          </cell>
        </row>
        <row r="2973">
          <cell r="A2973" t="str">
            <v>T599B336M010ATE150</v>
          </cell>
          <cell r="B2973">
            <v>611.21904761879705</v>
          </cell>
        </row>
        <row r="2974">
          <cell r="A2974" t="str">
            <v>T599B336M010ATE150</v>
          </cell>
          <cell r="B2974">
            <v>617.1166666620411</v>
          </cell>
        </row>
        <row r="2975">
          <cell r="A2975" t="str">
            <v>T591B227M006AT4146</v>
          </cell>
          <cell r="B2975">
            <v>726.2880952381862</v>
          </cell>
        </row>
        <row r="2976">
          <cell r="A2976" t="str">
            <v>T591B227M006AT4146</v>
          </cell>
          <cell r="B2976">
            <v>742.78750000007369</v>
          </cell>
        </row>
        <row r="2977">
          <cell r="A2977" t="str">
            <v>T520B107M2R5ATE040</v>
          </cell>
          <cell r="B2977">
            <v>462.06666667247191</v>
          </cell>
        </row>
        <row r="2978">
          <cell r="A2978" t="str">
            <v>S598B476M010AHE070</v>
          </cell>
          <cell r="B2978">
            <v>699.99999999767169</v>
          </cell>
        </row>
        <row r="2979">
          <cell r="A2979" t="str">
            <v>T520U227M2R5ATE055</v>
          </cell>
          <cell r="B2979">
            <v>345.45277778059244</v>
          </cell>
        </row>
        <row r="2980">
          <cell r="A2980" t="str">
            <v>T523V827M006APE100</v>
          </cell>
          <cell r="B2980">
            <v>850.53333333693445</v>
          </cell>
        </row>
        <row r="2981">
          <cell r="A2981" t="str">
            <v>T523V108M006APE100</v>
          </cell>
          <cell r="B2981">
            <v>941.26666666357778</v>
          </cell>
        </row>
        <row r="2982">
          <cell r="A2982" t="str">
            <v>T523V108M006APE100</v>
          </cell>
          <cell r="B2982">
            <v>742.83333332743496</v>
          </cell>
        </row>
        <row r="2983">
          <cell r="A2983" t="str">
            <v>T591D227M010ATE080</v>
          </cell>
          <cell r="B2983">
            <v>509.43333333358169</v>
          </cell>
        </row>
        <row r="2984">
          <cell r="A2984" t="str">
            <v>T520C157M006ATE015</v>
          </cell>
          <cell r="B2984">
            <v>426.458333330811</v>
          </cell>
        </row>
        <row r="2985">
          <cell r="A2985" t="str">
            <v>T520C157M006ATE015</v>
          </cell>
          <cell r="B2985">
            <v>368.86666667531244</v>
          </cell>
        </row>
        <row r="2986">
          <cell r="A2986" t="str">
            <v>T523V337M016APE100</v>
          </cell>
          <cell r="B2986">
            <v>1155.3500000014901</v>
          </cell>
        </row>
        <row r="2987">
          <cell r="A2987" t="str">
            <v>T523V687M006APE100</v>
          </cell>
          <cell r="B2987">
            <v>828.73333333292976</v>
          </cell>
        </row>
        <row r="2988">
          <cell r="A2988" t="str">
            <v>T520V337M003ATE025</v>
          </cell>
          <cell r="B2988">
            <v>322.37500000046566</v>
          </cell>
        </row>
        <row r="2989">
          <cell r="A2989" t="str">
            <v>T520V337M2R5ATE012</v>
          </cell>
          <cell r="B2989">
            <v>328.45000000088476</v>
          </cell>
        </row>
        <row r="2990">
          <cell r="A2990" t="str">
            <v>T591B107M004ATE070</v>
          </cell>
          <cell r="B2990">
            <v>594.27222222788259</v>
          </cell>
        </row>
        <row r="2991">
          <cell r="A2991" t="str">
            <v>T599D157M006ATE025</v>
          </cell>
          <cell r="B2991">
            <v>430.34166666562669</v>
          </cell>
        </row>
        <row r="2992">
          <cell r="A2992" t="str">
            <v>T599D157M006ATE025</v>
          </cell>
          <cell r="B2992">
            <v>416.16666666814126</v>
          </cell>
        </row>
        <row r="2993">
          <cell r="A2993" t="str">
            <v>T520Y227M010ATE018</v>
          </cell>
          <cell r="B2993">
            <v>427.23333333386108</v>
          </cell>
        </row>
        <row r="2994">
          <cell r="A2994" t="str">
            <v>T520D687M2R5AHE010</v>
          </cell>
          <cell r="B2994">
            <v>319.26666665822268</v>
          </cell>
        </row>
        <row r="2995">
          <cell r="A2995" t="str">
            <v>T520Y687M004ATE025</v>
          </cell>
          <cell r="B2995">
            <v>707.91666667093523</v>
          </cell>
        </row>
        <row r="2996">
          <cell r="A2996" t="str">
            <v>T530X337M010AHE005</v>
          </cell>
          <cell r="B2996">
            <v>416.41111111035571</v>
          </cell>
        </row>
        <row r="2997">
          <cell r="A2997" t="str">
            <v>T599D337M2R5ATE025</v>
          </cell>
          <cell r="B2997">
            <v>373.88333333074115</v>
          </cell>
        </row>
        <row r="2998">
          <cell r="A2998" t="str">
            <v>T599D337M2R5ATE025</v>
          </cell>
          <cell r="B2998">
            <v>414.91825396752188</v>
          </cell>
        </row>
        <row r="2999">
          <cell r="A2999" t="str">
            <v>T599D337M2R5ATE025</v>
          </cell>
          <cell r="B2999">
            <v>524.67222222243436</v>
          </cell>
        </row>
        <row r="3000">
          <cell r="A3000" t="str">
            <v>T523W227M016APE100</v>
          </cell>
          <cell r="B3000">
            <v>1127.0333333371673</v>
          </cell>
        </row>
        <row r="3001">
          <cell r="A3001" t="str">
            <v>T520L107M010AHE025</v>
          </cell>
          <cell r="B3001">
            <v>520.9333333291579</v>
          </cell>
        </row>
        <row r="3002">
          <cell r="A3002" t="str">
            <v>T591D686M020ATE040</v>
          </cell>
          <cell r="B3002">
            <v>681.31666666595265</v>
          </cell>
        </row>
        <row r="3003">
          <cell r="A3003" t="str">
            <v>T521W476M016ATE040</v>
          </cell>
          <cell r="B3003">
            <v>695.43888888380025</v>
          </cell>
        </row>
        <row r="3004">
          <cell r="A3004" t="str">
            <v>T521W476M016ATE040</v>
          </cell>
          <cell r="B3004">
            <v>680.93333333730698</v>
          </cell>
        </row>
        <row r="3005">
          <cell r="A3005" t="str">
            <v>T591V157M006ATE045</v>
          </cell>
          <cell r="B3005">
            <v>390.67222221870907</v>
          </cell>
        </row>
        <row r="3006">
          <cell r="A3006" t="str">
            <v>T599D107M010ATE025</v>
          </cell>
          <cell r="B3006">
            <v>475.28333333437331</v>
          </cell>
        </row>
        <row r="3007">
          <cell r="A3007" t="str">
            <v>T599B686K2R5ATE050</v>
          </cell>
          <cell r="B3007">
            <v>526.37666666507721</v>
          </cell>
        </row>
        <row r="3008">
          <cell r="A3008" t="str">
            <v>T520C107M010AHE025</v>
          </cell>
          <cell r="B3008">
            <v>446.85833333234768</v>
          </cell>
        </row>
        <row r="3009">
          <cell r="A3009" t="str">
            <v>T520V226M020AHE040</v>
          </cell>
          <cell r="B3009">
            <v>731.3416666619014</v>
          </cell>
        </row>
        <row r="3010">
          <cell r="A3010" t="str">
            <v>T530D477M003ATE010</v>
          </cell>
          <cell r="B3010">
            <v>468.31666667363606</v>
          </cell>
        </row>
        <row r="3011">
          <cell r="A3011" t="str">
            <v>T530Y227M010ATE006</v>
          </cell>
          <cell r="B3011">
            <v>411.75000000628643</v>
          </cell>
        </row>
        <row r="3012">
          <cell r="A3012" t="str">
            <v>T591V157M006ATE025</v>
          </cell>
          <cell r="B3012">
            <v>352.8833333356306</v>
          </cell>
        </row>
        <row r="3013">
          <cell r="A3013" t="str">
            <v>T521V686M016ATE040</v>
          </cell>
          <cell r="B3013">
            <v>714.92222221917473</v>
          </cell>
        </row>
        <row r="3014">
          <cell r="A3014" t="str">
            <v>T591V337M2R5ATE025</v>
          </cell>
          <cell r="B3014">
            <v>333.35000000428408</v>
          </cell>
        </row>
        <row r="3015">
          <cell r="A3015" t="str">
            <v>T530X108M2R5AHE004</v>
          </cell>
          <cell r="B3015">
            <v>369.77500000095461</v>
          </cell>
        </row>
        <row r="3016">
          <cell r="A3016" t="str">
            <v>T521T276M018ATE055</v>
          </cell>
          <cell r="B3016">
            <v>1070.7686904751545</v>
          </cell>
        </row>
        <row r="3017">
          <cell r="A3017" t="str">
            <v>T521T276M018ATE055</v>
          </cell>
          <cell r="B3017">
            <v>1020.3333333239425</v>
          </cell>
        </row>
        <row r="3018">
          <cell r="A3018" t="str">
            <v>T521T276M018ATE055</v>
          </cell>
          <cell r="B3018">
            <v>1148.6319444453693</v>
          </cell>
        </row>
        <row r="3019">
          <cell r="A3019" t="str">
            <v>T521T276M018ATE055</v>
          </cell>
          <cell r="B3019">
            <v>1098.0333333369344</v>
          </cell>
        </row>
        <row r="3020">
          <cell r="A3020" t="str">
            <v>T521T276M018ATE055</v>
          </cell>
          <cell r="B3020">
            <v>1138.1286666668252</v>
          </cell>
        </row>
        <row r="3021">
          <cell r="A3021" t="str">
            <v>T521T276M018ATE055</v>
          </cell>
          <cell r="B3021">
            <v>1041.2416666693753</v>
          </cell>
        </row>
        <row r="3022">
          <cell r="A3022" t="str">
            <v>T520V337M2R5AHE025</v>
          </cell>
          <cell r="B3022">
            <v>391.61666666564997</v>
          </cell>
        </row>
        <row r="3023">
          <cell r="A3023" t="str">
            <v>T591X826M030ATE065</v>
          </cell>
          <cell r="B3023">
            <v>798.12499999534339</v>
          </cell>
        </row>
        <row r="3024">
          <cell r="A3024" t="str">
            <v>T591X826M030ATE065</v>
          </cell>
          <cell r="B3024">
            <v>808.81666665198281</v>
          </cell>
        </row>
        <row r="3025">
          <cell r="A3025" t="str">
            <v>T591X826M030ATE065</v>
          </cell>
          <cell r="B3025">
            <v>897.61666666483507</v>
          </cell>
        </row>
        <row r="3026">
          <cell r="A3026" t="str">
            <v>T591B475M035ATE200</v>
          </cell>
          <cell r="B3026">
            <v>911.36666666400356</v>
          </cell>
        </row>
        <row r="3027">
          <cell r="A3027" t="str">
            <v>T598B107M006ATE070</v>
          </cell>
          <cell r="B3027">
            <v>817.5666666647885</v>
          </cell>
        </row>
        <row r="3028">
          <cell r="A3028" t="str">
            <v>T598B107M006ATE070</v>
          </cell>
          <cell r="B3028">
            <v>808.05833332997281</v>
          </cell>
        </row>
        <row r="3029">
          <cell r="A3029" t="str">
            <v>T598B107M006ATE070</v>
          </cell>
          <cell r="B3029">
            <v>912.30000000447035</v>
          </cell>
        </row>
        <row r="3030">
          <cell r="A3030" t="str">
            <v>T520B476M008AHE070</v>
          </cell>
          <cell r="B3030">
            <v>408.67499999469146</v>
          </cell>
        </row>
        <row r="3031">
          <cell r="A3031" t="str">
            <v>T591D107M010AT4902</v>
          </cell>
          <cell r="B3031">
            <v>374.36666666180827</v>
          </cell>
        </row>
        <row r="3032">
          <cell r="A3032" t="str">
            <v>T591D107M010AT4902</v>
          </cell>
          <cell r="B3032">
            <v>502.68333332729526</v>
          </cell>
        </row>
        <row r="3033">
          <cell r="A3033" t="str">
            <v>T521V226M020ATE090</v>
          </cell>
          <cell r="B3033">
            <v>823.60000000451691</v>
          </cell>
        </row>
        <row r="3034">
          <cell r="A3034" t="str">
            <v>T591D477M004AT4902</v>
          </cell>
          <cell r="B3034">
            <v>316.93333332426846</v>
          </cell>
        </row>
        <row r="3035">
          <cell r="A3035" t="str">
            <v>T525B336M016ATE070</v>
          </cell>
          <cell r="B3035">
            <v>1002.2722222201992</v>
          </cell>
        </row>
        <row r="3036">
          <cell r="A3036" t="str">
            <v>T521V107M016ATE040</v>
          </cell>
          <cell r="B3036">
            <v>609.91666666232049</v>
          </cell>
        </row>
        <row r="3037">
          <cell r="A3037" t="str">
            <v>T591D686M020ATE050</v>
          </cell>
          <cell r="B3037">
            <v>690.26666666788515</v>
          </cell>
        </row>
        <row r="3038">
          <cell r="A3038" t="str">
            <v>T521D336M025AT4801</v>
          </cell>
          <cell r="B3038">
            <v>626.93333333940245</v>
          </cell>
        </row>
        <row r="3039">
          <cell r="A3039" t="str">
            <v>T520B107M006AT4801</v>
          </cell>
          <cell r="B3039">
            <v>455.06666665663943</v>
          </cell>
        </row>
        <row r="3040">
          <cell r="A3040" t="str">
            <v>T521V686M020ATE050</v>
          </cell>
          <cell r="B3040">
            <v>784.38333333819173</v>
          </cell>
        </row>
        <row r="3041">
          <cell r="A3041" t="str">
            <v>T525D107M010AHE025</v>
          </cell>
          <cell r="B3041">
            <v>479.55000000307336</v>
          </cell>
        </row>
        <row r="3042">
          <cell r="A3042" t="str">
            <v>T530Y477M006AHE005</v>
          </cell>
          <cell r="B3042">
            <v>472.21666666329838</v>
          </cell>
        </row>
        <row r="3043">
          <cell r="A3043" t="str">
            <v>T520V227M010ATE040</v>
          </cell>
          <cell r="B3043">
            <v>495.15000000363221</v>
          </cell>
        </row>
        <row r="3044">
          <cell r="A3044" t="str">
            <v>T521T476M12RATE090</v>
          </cell>
          <cell r="B3044">
            <v>925.7166666694684</v>
          </cell>
        </row>
        <row r="3045">
          <cell r="A3045" t="str">
            <v>T598X687M006ATE025</v>
          </cell>
          <cell r="B3045">
            <v>574.73148148157634</v>
          </cell>
        </row>
        <row r="3046">
          <cell r="A3046" t="str">
            <v>T598X687M006ATE025</v>
          </cell>
          <cell r="B3046">
            <v>453.39999999850988</v>
          </cell>
        </row>
        <row r="3047">
          <cell r="A3047" t="str">
            <v>T521T106M025AHE060</v>
          </cell>
          <cell r="B3047">
            <v>716.55000001075678</v>
          </cell>
        </row>
        <row r="3048">
          <cell r="A3048" t="str">
            <v>T520B106M016AHE100</v>
          </cell>
          <cell r="B3048">
            <v>682.55000000470318</v>
          </cell>
        </row>
        <row r="3049">
          <cell r="A3049" t="str">
            <v>T521V336M025AHE040</v>
          </cell>
          <cell r="B3049">
            <v>635.1000000082422</v>
          </cell>
        </row>
        <row r="3050">
          <cell r="A3050" t="str">
            <v>T521D476M025ATE065</v>
          </cell>
          <cell r="B3050">
            <v>641.67083332693437</v>
          </cell>
        </row>
        <row r="3051">
          <cell r="A3051" t="str">
            <v>T521D476M025ATE065</v>
          </cell>
          <cell r="B3051">
            <v>756.65833333740011</v>
          </cell>
        </row>
        <row r="3052">
          <cell r="A3052" t="str">
            <v>T520V337M003AHE025</v>
          </cell>
          <cell r="B3052">
            <v>325.11666667414829</v>
          </cell>
        </row>
        <row r="3053">
          <cell r="A3053" t="str">
            <v>T520D337M006AHE025</v>
          </cell>
          <cell r="B3053">
            <v>415.91666667256504</v>
          </cell>
        </row>
        <row r="3054">
          <cell r="A3054" t="str">
            <v>T521V476M016ATE055</v>
          </cell>
          <cell r="B3054">
            <v>486.36666667065583</v>
          </cell>
        </row>
        <row r="3055">
          <cell r="A3055" t="str">
            <v>T521V476M020ATE080</v>
          </cell>
          <cell r="B3055">
            <v>540.66666665486991</v>
          </cell>
        </row>
        <row r="3056">
          <cell r="A3056" t="str">
            <v>T521X107M025AHE030</v>
          </cell>
          <cell r="B3056">
            <v>626.88333333819173</v>
          </cell>
        </row>
        <row r="3057">
          <cell r="A3057" t="str">
            <v>T530D227M006AHE005</v>
          </cell>
          <cell r="B3057">
            <v>371.48333332501352</v>
          </cell>
        </row>
        <row r="3058">
          <cell r="A3058" t="str">
            <v>T521V156M025ATE040</v>
          </cell>
          <cell r="B3058">
            <v>903.01666665938683</v>
          </cell>
        </row>
        <row r="3059">
          <cell r="A3059" t="str">
            <v>T598D477M2R5AT4541</v>
          </cell>
          <cell r="B3059">
            <v>350.38333332748152</v>
          </cell>
        </row>
        <row r="3060">
          <cell r="A3060" t="str">
            <v>T598B157M006ATE045</v>
          </cell>
          <cell r="B3060">
            <v>756.12500000512227</v>
          </cell>
        </row>
        <row r="3061">
          <cell r="A3061" t="str">
            <v>S598B336M010AHE080</v>
          </cell>
          <cell r="B3061">
            <v>385.48333332873881</v>
          </cell>
        </row>
        <row r="3062">
          <cell r="A3062" t="str">
            <v>T598D477M004ATE025</v>
          </cell>
          <cell r="B3062">
            <v>315.23333332501352</v>
          </cell>
        </row>
        <row r="3063">
          <cell r="A3063" t="str">
            <v>T598D477M004ATE025</v>
          </cell>
          <cell r="B3063">
            <v>508.96666666783858</v>
          </cell>
        </row>
        <row r="3064">
          <cell r="A3064" t="str">
            <v>T598D477M004ATE025</v>
          </cell>
          <cell r="B3064">
            <v>582.32569444575358</v>
          </cell>
        </row>
        <row r="3065">
          <cell r="A3065" t="str">
            <v>T598D477M004ATE025</v>
          </cell>
          <cell r="B3065">
            <v>445.5523809514541</v>
          </cell>
        </row>
        <row r="3066">
          <cell r="A3066" t="str">
            <v>T598D477M004ATE025</v>
          </cell>
          <cell r="B3066">
            <v>334.46666667005047</v>
          </cell>
        </row>
        <row r="3067">
          <cell r="A3067" t="str">
            <v>T598D477M004ATE025</v>
          </cell>
          <cell r="B3067">
            <v>520.00000000291038</v>
          </cell>
        </row>
        <row r="3068">
          <cell r="A3068" t="str">
            <v>T520Y687M006ATE018</v>
          </cell>
          <cell r="B3068">
            <v>738.56388889078517</v>
          </cell>
        </row>
        <row r="3069">
          <cell r="A3069" t="str">
            <v>T591B227M006ATE070</v>
          </cell>
          <cell r="B3069">
            <v>737.01666666311212</v>
          </cell>
        </row>
        <row r="3070">
          <cell r="A3070" t="str">
            <v>T520C107M006AHE045</v>
          </cell>
          <cell r="B3070">
            <v>553.00000000046566</v>
          </cell>
        </row>
        <row r="3071">
          <cell r="A3071" t="str">
            <v>T520D337M2R5ATE006</v>
          </cell>
          <cell r="B3071">
            <v>334.94166666059755</v>
          </cell>
        </row>
        <row r="3072">
          <cell r="A3072" t="str">
            <v>T591B227M2R5ATE025</v>
          </cell>
          <cell r="B3072">
            <v>519.5333333266899</v>
          </cell>
        </row>
        <row r="3073">
          <cell r="A3073" t="str">
            <v>T591B227M2R5ATE025</v>
          </cell>
          <cell r="B3073">
            <v>796.06666665757075</v>
          </cell>
        </row>
        <row r="3074">
          <cell r="A3074" t="str">
            <v>T591B227M2R5ATE025</v>
          </cell>
          <cell r="B3074">
            <v>817.26666666800156</v>
          </cell>
        </row>
        <row r="3075">
          <cell r="A3075" t="str">
            <v>T591B157M006ATE070</v>
          </cell>
          <cell r="B3075">
            <v>784.89999999990687</v>
          </cell>
        </row>
        <row r="3076">
          <cell r="A3076" t="str">
            <v>T591B107M006ATE070</v>
          </cell>
          <cell r="B3076">
            <v>862.95555555727333</v>
          </cell>
        </row>
        <row r="3077">
          <cell r="A3077" t="str">
            <v>T520D107M010AHE055</v>
          </cell>
          <cell r="B3077">
            <v>384.3166666617617</v>
          </cell>
        </row>
        <row r="3078">
          <cell r="A3078" t="str">
            <v>T525T476M006AHE080</v>
          </cell>
          <cell r="B3078">
            <v>383.13333333469927</v>
          </cell>
        </row>
        <row r="3079">
          <cell r="A3079" t="str">
            <v>T521D157M020ATE050</v>
          </cell>
          <cell r="B3079">
            <v>793.47777778515592</v>
          </cell>
        </row>
        <row r="3080">
          <cell r="A3080" t="str">
            <v>T598D477M2R5AT4152</v>
          </cell>
          <cell r="B3080">
            <v>383.36549707421864</v>
          </cell>
        </row>
        <row r="3081">
          <cell r="A3081" t="str">
            <v>T530X157M016AHE040</v>
          </cell>
          <cell r="B3081">
            <v>540.78333333833143</v>
          </cell>
        </row>
        <row r="3082">
          <cell r="A3082" t="str">
            <v>T523W107M016APE100</v>
          </cell>
          <cell r="B3082">
            <v>762.6700000022538</v>
          </cell>
        </row>
        <row r="3083">
          <cell r="A3083" t="str">
            <v>T520T106M12RATE150</v>
          </cell>
          <cell r="B3083">
            <v>492.98333333339542</v>
          </cell>
        </row>
        <row r="3084">
          <cell r="A3084" t="str">
            <v>T598D156M035ATE065</v>
          </cell>
          <cell r="B3084">
            <v>880.06666666944511</v>
          </cell>
        </row>
        <row r="3085">
          <cell r="A3085" t="str">
            <v>T522V227M004ATE025</v>
          </cell>
          <cell r="B3085">
            <v>421.46666667074896</v>
          </cell>
        </row>
        <row r="3086">
          <cell r="A3086" t="str">
            <v>T520B336M008AHE040</v>
          </cell>
          <cell r="B3086">
            <v>538.35000000719447</v>
          </cell>
        </row>
        <row r="3087">
          <cell r="A3087" t="str">
            <v>T521B106M016AHE100</v>
          </cell>
          <cell r="B3087">
            <v>766.15000000689179</v>
          </cell>
        </row>
        <row r="3088">
          <cell r="A3088" t="str">
            <v>T525B336M006AHE080</v>
          </cell>
          <cell r="B3088">
            <v>449.91666666814126</v>
          </cell>
        </row>
        <row r="3089">
          <cell r="A3089" t="str">
            <v>T523V157M016APE070</v>
          </cell>
          <cell r="B3089">
            <v>1037.138888889458</v>
          </cell>
        </row>
        <row r="3090">
          <cell r="A3090" t="str">
            <v>T523V157M016APE100</v>
          </cell>
          <cell r="B3090">
            <v>986.14999999059376</v>
          </cell>
        </row>
        <row r="3091">
          <cell r="A3091" t="str">
            <v>T521D157M020AHE065</v>
          </cell>
          <cell r="B3091">
            <v>804.18333333567716</v>
          </cell>
        </row>
        <row r="3092">
          <cell r="A3092" t="str">
            <v>T520V227M2R5ATE012</v>
          </cell>
          <cell r="B3092">
            <v>359.63333333143964</v>
          </cell>
        </row>
        <row r="3093">
          <cell r="A3093" t="str">
            <v>S521B226M025AHE100</v>
          </cell>
          <cell r="B3093">
            <v>694.33333334745839</v>
          </cell>
        </row>
        <row r="3094">
          <cell r="A3094" t="str">
            <v>T520B337M006ATE070</v>
          </cell>
          <cell r="B3094">
            <v>648.10555555159226</v>
          </cell>
        </row>
        <row r="3095">
          <cell r="A3095" t="str">
            <v>T520D476M016AHE035</v>
          </cell>
          <cell r="B3095">
            <v>568.49999998812564</v>
          </cell>
        </row>
        <row r="3096">
          <cell r="A3096" t="str">
            <v>T530D157M010AHE005</v>
          </cell>
          <cell r="B3096">
            <v>403.68333333986811</v>
          </cell>
        </row>
        <row r="3097">
          <cell r="A3097" t="str">
            <v>T521B336M016ATE070</v>
          </cell>
          <cell r="B3097">
            <v>1173.816666668281</v>
          </cell>
        </row>
        <row r="3098">
          <cell r="A3098" t="str">
            <v>T521D186M050ATE090</v>
          </cell>
          <cell r="B3098">
            <v>862.43333333171904</v>
          </cell>
        </row>
        <row r="3099">
          <cell r="A3099" t="str">
            <v>T525D337M006ATE040</v>
          </cell>
          <cell r="B3099">
            <v>385.10000001057051</v>
          </cell>
        </row>
        <row r="3100">
          <cell r="A3100" t="str">
            <v>T520C686M006ATE100</v>
          </cell>
          <cell r="B3100">
            <v>458.96111111738719</v>
          </cell>
        </row>
        <row r="3101">
          <cell r="A3101" t="str">
            <v>T520V227M2R5ATE006</v>
          </cell>
          <cell r="B3101">
            <v>359.61666666087694</v>
          </cell>
        </row>
        <row r="3102">
          <cell r="A3102" t="str">
            <v>T521B475M035ATE150</v>
          </cell>
          <cell r="B3102">
            <v>848.21666667354293</v>
          </cell>
        </row>
        <row r="3103">
          <cell r="A3103" t="str">
            <v>T521W226K020ATE055</v>
          </cell>
          <cell r="B3103">
            <v>823.42777778219897</v>
          </cell>
        </row>
        <row r="3104">
          <cell r="A3104" t="str">
            <v>T520B107M006AHE015</v>
          </cell>
          <cell r="B3104">
            <v>426.05000000679865</v>
          </cell>
        </row>
        <row r="3105">
          <cell r="A3105" t="str">
            <v>T598D476M016ATE070</v>
          </cell>
          <cell r="B3105">
            <v>682.06666667363606</v>
          </cell>
        </row>
        <row r="3106">
          <cell r="A3106" t="str">
            <v>T598D476M016ATE070</v>
          </cell>
          <cell r="B3106">
            <v>728.46666666562669</v>
          </cell>
        </row>
        <row r="3107">
          <cell r="A3107" t="str">
            <v>T591D106M035ATE120</v>
          </cell>
          <cell r="B3107">
            <v>816.08333334093913</v>
          </cell>
        </row>
        <row r="3108">
          <cell r="A3108" t="str">
            <v>T521B226M016ATE070</v>
          </cell>
          <cell r="B3108">
            <v>705.93333333497867</v>
          </cell>
        </row>
        <row r="3109">
          <cell r="A3109" t="str">
            <v>T599B107K2R5ATE055</v>
          </cell>
          <cell r="B3109">
            <v>500.5333333380986</v>
          </cell>
        </row>
        <row r="3110">
          <cell r="A3110" t="str">
            <v>T599B107K2R5ATE055</v>
          </cell>
          <cell r="B3110">
            <v>859.86666667275131</v>
          </cell>
        </row>
        <row r="3111">
          <cell r="A3111" t="str">
            <v>T521W226M025ATE040</v>
          </cell>
          <cell r="B3111">
            <v>698.9166666730307</v>
          </cell>
        </row>
        <row r="3112">
          <cell r="A3112" t="str">
            <v>T520V157M006ATE007</v>
          </cell>
          <cell r="B3112">
            <v>386.70000000740401</v>
          </cell>
        </row>
        <row r="3113">
          <cell r="A3113" t="str">
            <v>T520D157M008ATE055</v>
          </cell>
          <cell r="B3113">
            <v>492.78333332855254</v>
          </cell>
        </row>
        <row r="3114">
          <cell r="A3114" t="str">
            <v>T520B157M004ATE025</v>
          </cell>
          <cell r="B3114">
            <v>368.03333332529292</v>
          </cell>
        </row>
        <row r="3115">
          <cell r="A3115" t="str">
            <v>T598V187M2R5ATE015</v>
          </cell>
          <cell r="B3115">
            <v>371.04166667035315</v>
          </cell>
        </row>
        <row r="3116">
          <cell r="A3116" t="str">
            <v>T520D687M2R5AHE015</v>
          </cell>
          <cell r="B3116">
            <v>410.89999999618158</v>
          </cell>
        </row>
        <row r="3117">
          <cell r="A3117" t="str">
            <v>T530Y477M004ATE006</v>
          </cell>
          <cell r="B3117">
            <v>351.11666667507961</v>
          </cell>
        </row>
        <row r="3118">
          <cell r="A3118" t="str">
            <v>T525D157M006ATE025</v>
          </cell>
          <cell r="B3118">
            <v>358.01666666404344</v>
          </cell>
        </row>
        <row r="3119">
          <cell r="A3119" t="str">
            <v>T522V227M006ATE025</v>
          </cell>
          <cell r="B3119">
            <v>603.61666665994562</v>
          </cell>
        </row>
        <row r="3120">
          <cell r="A3120" t="str">
            <v>T521D106M050AHE090</v>
          </cell>
          <cell r="B3120">
            <v>1003.3499999984632</v>
          </cell>
        </row>
        <row r="3121">
          <cell r="A3121" t="str">
            <v>T520B227M2R5AHE015</v>
          </cell>
          <cell r="B3121">
            <v>771.95000000065193</v>
          </cell>
        </row>
        <row r="3122">
          <cell r="A3122" t="str">
            <v>T525D477M004ATE040</v>
          </cell>
          <cell r="B3122">
            <v>439.91666666697711</v>
          </cell>
        </row>
        <row r="3123">
          <cell r="A3123" t="str">
            <v>T598V227M006ATE025</v>
          </cell>
          <cell r="B3123">
            <v>657.0666666602483</v>
          </cell>
        </row>
        <row r="3124">
          <cell r="A3124" t="str">
            <v>T598V337M004ATE025</v>
          </cell>
          <cell r="B3124">
            <v>564.8749999946449</v>
          </cell>
        </row>
        <row r="3125">
          <cell r="A3125" t="str">
            <v>T521V476M016ATE045</v>
          </cell>
          <cell r="B3125">
            <v>473.15000001573935</v>
          </cell>
        </row>
        <row r="3126">
          <cell r="A3126" t="str">
            <v>T525Y337M010ATE025</v>
          </cell>
          <cell r="B3126">
            <v>505.27499999909196</v>
          </cell>
        </row>
        <row r="3127">
          <cell r="A3127" t="str">
            <v>T521B685M035ATE150</v>
          </cell>
          <cell r="B3127">
            <v>838.41666667722166</v>
          </cell>
        </row>
        <row r="3128">
          <cell r="A3128" t="str">
            <v>T521D476M016ATE045</v>
          </cell>
          <cell r="B3128">
            <v>505.38333334028721</v>
          </cell>
        </row>
        <row r="3129">
          <cell r="A3129" t="str">
            <v>T520T336M010ATE080</v>
          </cell>
          <cell r="B3129">
            <v>916.31666666711681</v>
          </cell>
        </row>
        <row r="3130">
          <cell r="A3130" t="str">
            <v>T598D227M010AHE025</v>
          </cell>
          <cell r="B3130">
            <v>500.46666666632518</v>
          </cell>
        </row>
        <row r="3131">
          <cell r="A3131" t="str">
            <v>T598D337M006AHE025</v>
          </cell>
          <cell r="B3131">
            <v>402.18333332450129</v>
          </cell>
        </row>
        <row r="3132">
          <cell r="A3132" t="str">
            <v>T598D337M006AHE025</v>
          </cell>
          <cell r="B3132">
            <v>414.55000000074506</v>
          </cell>
        </row>
        <row r="3133">
          <cell r="A3133" t="str">
            <v>T598B476M010AHE070</v>
          </cell>
          <cell r="B3133">
            <v>652.63333333306946</v>
          </cell>
        </row>
        <row r="3134">
          <cell r="A3134" t="str">
            <v>T598B476M010AHE070</v>
          </cell>
          <cell r="B3134">
            <v>666.98333333479241</v>
          </cell>
        </row>
        <row r="3135">
          <cell r="A3135" t="str">
            <v>T521W476K020ATE045</v>
          </cell>
          <cell r="B3135">
            <v>691.18333333404735</v>
          </cell>
        </row>
        <row r="3136">
          <cell r="A3136" t="str">
            <v>T598D336M035AHE065</v>
          </cell>
          <cell r="B3136">
            <v>815.83333332964685</v>
          </cell>
        </row>
        <row r="3137">
          <cell r="A3137" t="str">
            <v>T521V685M050ATE070</v>
          </cell>
          <cell r="B3137">
            <v>1233.1166666583158</v>
          </cell>
        </row>
        <row r="3138">
          <cell r="A3138" t="str">
            <v>T520W157M006ATE040</v>
          </cell>
          <cell r="B3138">
            <v>340.24999999324791</v>
          </cell>
        </row>
        <row r="3139">
          <cell r="A3139" t="str">
            <v>T520W157M006ATE040</v>
          </cell>
          <cell r="B3139">
            <v>525.44999999343418</v>
          </cell>
        </row>
        <row r="3140">
          <cell r="A3140" t="str">
            <v>T525D337M003ATE025</v>
          </cell>
          <cell r="B3140">
            <v>317.84999999566935</v>
          </cell>
        </row>
        <row r="3141">
          <cell r="A3141" t="str">
            <v>T598V157M006ATE025</v>
          </cell>
          <cell r="B3141">
            <v>694.55000000190921</v>
          </cell>
        </row>
        <row r="3142">
          <cell r="A3142" t="str">
            <v>T598V107M010ATE025</v>
          </cell>
          <cell r="B3142">
            <v>648.46666666679084</v>
          </cell>
        </row>
        <row r="3143">
          <cell r="A3143" t="str">
            <v>T520D477M004AT4801</v>
          </cell>
          <cell r="B3143">
            <v>326.55000000202563</v>
          </cell>
        </row>
        <row r="3144">
          <cell r="A3144" t="str">
            <v>T591B227M006ATE035</v>
          </cell>
          <cell r="B3144">
            <v>741.48333333665505</v>
          </cell>
        </row>
        <row r="3145">
          <cell r="A3145" t="str">
            <v>T598B336M006ATE080</v>
          </cell>
          <cell r="B3145">
            <v>534.2333333264105</v>
          </cell>
        </row>
        <row r="3146">
          <cell r="A3146" t="str">
            <v>T598B226M016ATE100</v>
          </cell>
          <cell r="B3146">
            <v>643.79999999888253</v>
          </cell>
        </row>
        <row r="3147">
          <cell r="A3147" t="str">
            <v>T520B476M010AHE035</v>
          </cell>
          <cell r="B3147">
            <v>402.46666667168029</v>
          </cell>
        </row>
        <row r="3148">
          <cell r="A3148" t="str">
            <v>T521V476M020AHE090</v>
          </cell>
          <cell r="B3148">
            <v>561.95000000763685</v>
          </cell>
        </row>
        <row r="3149">
          <cell r="A3149" t="str">
            <v>T520D227M006AHE050</v>
          </cell>
          <cell r="B3149">
            <v>399.18333333567716</v>
          </cell>
        </row>
        <row r="3150">
          <cell r="A3150" t="str">
            <v>T521X477M016ATE050</v>
          </cell>
          <cell r="B3150">
            <v>654.02500000025611</v>
          </cell>
        </row>
        <row r="3151">
          <cell r="A3151" t="str">
            <v>T521X477M016ATE050</v>
          </cell>
          <cell r="B3151">
            <v>830.90833333844785</v>
          </cell>
        </row>
        <row r="3152">
          <cell r="A3152" t="str">
            <v>T521X686M035ATE050</v>
          </cell>
          <cell r="B3152">
            <v>881.34999999892898</v>
          </cell>
        </row>
        <row r="3153">
          <cell r="A3153" t="str">
            <v>T523W827M006APE100</v>
          </cell>
          <cell r="B3153">
            <v>645.24999999732245</v>
          </cell>
        </row>
        <row r="3154">
          <cell r="A3154" t="str">
            <v>T521B336M025ATE100</v>
          </cell>
          <cell r="B3154">
            <v>715.7499999992433</v>
          </cell>
        </row>
        <row r="3155">
          <cell r="A3155" t="str">
            <v>T520W157M006ATE025</v>
          </cell>
          <cell r="B3155">
            <v>478.4833333385177</v>
          </cell>
        </row>
        <row r="3156">
          <cell r="A3156" t="str">
            <v>T598B225M035ATE150</v>
          </cell>
          <cell r="B3156">
            <v>783.7055555608822</v>
          </cell>
        </row>
        <row r="3157">
          <cell r="A3157" t="str">
            <v>T523K156M020APE150</v>
          </cell>
          <cell r="B3157">
            <v>554.966666667955</v>
          </cell>
        </row>
        <row r="3158">
          <cell r="A3158" t="str">
            <v>T520B476M008ATE035</v>
          </cell>
          <cell r="B3158">
            <v>400.61666665831581</v>
          </cell>
        </row>
        <row r="3159">
          <cell r="A3159" t="str">
            <v>T521D107K020ATE055</v>
          </cell>
          <cell r="B3159">
            <v>792.55000000703149</v>
          </cell>
        </row>
        <row r="3160">
          <cell r="A3160" t="str">
            <v>T521X226M050AHE075</v>
          </cell>
          <cell r="B3160">
            <v>1016.8499999900814</v>
          </cell>
        </row>
        <row r="3161">
          <cell r="A3161" t="str">
            <v>T591B227M006ATE045</v>
          </cell>
          <cell r="B3161">
            <v>719.24999999231659</v>
          </cell>
        </row>
        <row r="3162">
          <cell r="A3162" t="str">
            <v>T521D476M016AHE045</v>
          </cell>
          <cell r="B3162">
            <v>536.96666667005047</v>
          </cell>
        </row>
        <row r="3163">
          <cell r="A3163" t="str">
            <v>T522V337M006ATE040</v>
          </cell>
          <cell r="B3163">
            <v>416.33333333185874</v>
          </cell>
        </row>
        <row r="3164">
          <cell r="A3164" t="str">
            <v>T598B335M035ATE150</v>
          </cell>
          <cell r="B3164">
            <v>1281.6333333402872</v>
          </cell>
        </row>
        <row r="3165">
          <cell r="A3165" t="str">
            <v>T598V337M2R5ATE009</v>
          </cell>
          <cell r="B3165">
            <v>384.34999999590218</v>
          </cell>
        </row>
        <row r="3166">
          <cell r="A3166" t="str">
            <v>T521D107M025ATE050</v>
          </cell>
          <cell r="B3166">
            <v>681.50000001071021</v>
          </cell>
        </row>
        <row r="3167">
          <cell r="A3167" t="str">
            <v>T523W686M020APE100</v>
          </cell>
          <cell r="B3167">
            <v>774.11666666041128</v>
          </cell>
        </row>
        <row r="3168">
          <cell r="A3168" t="str">
            <v>T520B157M006ATE025</v>
          </cell>
          <cell r="B3168">
            <v>877.98333332058974</v>
          </cell>
        </row>
        <row r="3169">
          <cell r="A3169" t="str">
            <v>T520Y477M006ATE010</v>
          </cell>
          <cell r="B3169">
            <v>731.38333333306946</v>
          </cell>
        </row>
        <row r="3170">
          <cell r="A3170" t="str">
            <v>T520Y477M006ATE025</v>
          </cell>
          <cell r="B3170">
            <v>620.84999999846332</v>
          </cell>
        </row>
        <row r="3171">
          <cell r="A3171" t="str">
            <v>T520Y477M006ATE035</v>
          </cell>
          <cell r="B3171">
            <v>842.31666666688398</v>
          </cell>
        </row>
        <row r="3172">
          <cell r="A3172" t="str">
            <v>T530Y108M2R5ATE006</v>
          </cell>
          <cell r="B3172">
            <v>318.78333333763294</v>
          </cell>
        </row>
        <row r="3173">
          <cell r="A3173" t="str">
            <v>T598X336M035ATE065</v>
          </cell>
          <cell r="B3173">
            <v>934.58333333954215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ut Down Plan"/>
      <sheetName val="Supply days"/>
      <sheetName val="OraAnodeInstOH_v"/>
      <sheetName val="替换"/>
      <sheetName val="SIP Manual"/>
      <sheetName val="MPR WIP&amp;OH"/>
      <sheetName val="SIP update details"/>
      <sheetName val="Anode WIP Report"/>
      <sheetName val="S2R Hold Anode Inventory"/>
      <sheetName val="S2R ASCP"/>
      <sheetName val="Safety stock"/>
      <sheetName val="Sheet2"/>
      <sheetName val="Sheet1"/>
      <sheetName val="Anode Wire Size"/>
      <sheetName val="Series"/>
      <sheetName val="Anodes Supply Days Report Fe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37E5E812-4D6C-4B60-A828-7F64BF436E52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PartType" tableColumnId="1"/>
      <queryTableField id="2" name="PowderType" tableColumnId="2"/>
      <queryTableField id="3" name="Cspec" tableColumnId="3"/>
      <queryTableField id="4" name="Cspec2" tableColumnId="4"/>
      <queryTableField id="5" name="ParameterName" tableColumnId="5"/>
      <queryTableField id="6" name="Parttype combine" tableColumnId="6"/>
      <queryTableField id="9" dataBound="0" tableColumnId="9"/>
      <queryTableField id="7" name="ParameterValue" tableColumnId="7"/>
      <queryTableField id="8" dataBound="0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8A70A555-A49A-45B5-A69E-D254642E4002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dataBound="0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7FF3BD-6B3E-4667-B6F4-A4A94E536CBD}" autoFormatId="16" applyNumberFormats="0" applyBorderFormats="0" applyFontFormats="0" applyPatternFormats="0" applyAlignmentFormats="0" applyWidthHeightFormats="0">
  <queryTableRefresh nextId="5">
    <queryTableFields count="4">
      <queryTableField id="1" name="PARENT_ITEM" tableColumnId="1"/>
      <queryTableField id="2" name="COMP_ITEM" tableColumnId="2"/>
      <queryTableField id="3" name="Anode Number" tableColumnId="3"/>
      <queryTableField id="4" name="Category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6D1111-6CE8-4043-B6A6-C3A5F7622A82}" name="k" displayName="k" ref="A1:I2674" tableType="queryTable" totalsRowShown="0">
  <autoFilter ref="A1:I2674" xr:uid="{78C3E0F6-5E16-4104-82AB-BCAC9CBFA0BF}"/>
  <tableColumns count="9">
    <tableColumn id="1" xr3:uid="{93520C42-8C12-41B7-9727-AB430AB5A74C}" uniqueName="1" name="PartType" queryTableFieldId="1" dataDxfId="30"/>
    <tableColumn id="2" xr3:uid="{3DBCBF9F-8C60-4218-84D9-2C4686546C2F}" uniqueName="2" name="PowderType" queryTableFieldId="2" dataDxfId="29"/>
    <tableColumn id="3" xr3:uid="{D4D90FED-0C92-4413-ABEA-647B0B73B424}" uniqueName="3" name="Cspec" queryTableFieldId="3" dataDxfId="28"/>
    <tableColumn id="4" xr3:uid="{880A89C0-54B7-4A1B-878A-EC6DADC5E463}" uniqueName="4" name="Cspec2" queryTableFieldId="4" dataDxfId="27"/>
    <tableColumn id="5" xr3:uid="{DB559C0F-7478-495B-AE0A-1E6A9F8280F4}" uniqueName="5" name="ParameterName" queryTableFieldId="5" dataDxfId="26"/>
    <tableColumn id="6" xr3:uid="{B2EC30FB-4791-45E9-B8C3-399D602402C9}" uniqueName="6" name="Parttype combine" queryTableFieldId="6" dataDxfId="25" dataCellStyle="Normal 8"/>
    <tableColumn id="9" xr3:uid="{3CB4F91A-03A7-4EE4-AEA4-EAC22E27E172}" uniqueName="9" name="PartType+PowderType" queryTableFieldId="9" dataDxfId="24" dataCellStyle="Normal 8">
      <calculatedColumnFormula>k[[#This Row],[PartType]]&amp;k[[#This Row],[PowderType]]</calculatedColumnFormula>
    </tableColumn>
    <tableColumn id="7" xr3:uid="{0708F6EA-1F4C-4299-A73E-241AD3086C65}" uniqueName="7" name="ParameterValue" queryTableFieldId="7" dataDxfId="23"/>
    <tableColumn id="8" xr3:uid="{9E619AD2-A77D-433E-9FA2-B6AF2E64E375}" uniqueName="8" name="CarouselwashTime" queryTableFieldId="8" dataDxfId="22">
      <calculatedColumnFormula array="1">_xlfn.IFS(LEFT(k[[#This Row],[ParameterValue]],1)="S",3,LEFT(k[[#This Row],[ParameterValue]],1)="X",2, LEFT(k[[#This Row],[ParameterValue]],1)="D",4)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6656A4-EEDB-45E4-9C38-5D8F33E54274}" name="Form_CT" displayName="Form_CT" ref="A1:I6737" tableType="queryTable" totalsRowShown="0">
  <autoFilter ref="A1:I6737" xr:uid="{536656A4-EEDB-45E4-9C38-5D8F33E54274}">
    <filterColumn colId="0">
      <filters>
        <filter val="T598B337M2R5ATE009"/>
      </filters>
    </filterColumn>
  </autoFilter>
  <tableColumns count="9">
    <tableColumn id="1" xr3:uid="{368E3D67-4135-4C03-A5A4-FABCE64A3E55}" uniqueName="1" name="Column1" queryTableFieldId="1" dataDxfId="21"/>
    <tableColumn id="2" xr3:uid="{7544C076-6ED5-4BBF-AE5A-E89ED240338A}" uniqueName="2" name="Column2" queryTableFieldId="2" dataDxfId="20"/>
    <tableColumn id="3" xr3:uid="{38782F5A-67BB-4B55-883A-9A74B45A4F4D}" uniqueName="3" name="Column3" queryTableFieldId="3" dataDxfId="19"/>
    <tableColumn id="4" xr3:uid="{272D32C2-A02E-4CD7-8246-52DA22A20095}" uniqueName="4" name="Column4" queryTableFieldId="4"/>
    <tableColumn id="5" xr3:uid="{7EA41148-2A4B-4688-AB22-96F2E273CCC1}" uniqueName="5" name="Column5" queryTableFieldId="5"/>
    <tableColumn id="6" xr3:uid="{59F709FE-8757-40FD-B5D0-B420D3244E9E}" uniqueName="6" name="Column6" queryTableFieldId="6"/>
    <tableColumn id="7" xr3:uid="{3072D178-DEE6-44D6-9883-4C5676C18718}" uniqueName="7" name="Column7" queryTableFieldId="7" dataDxfId="18"/>
    <tableColumn id="8" xr3:uid="{026F5B0C-27A6-4EAA-838B-4246EBC215F7}" uniqueName="8" name="Column8" queryTableFieldId="8"/>
    <tableColumn id="9" xr3:uid="{3FDBF0C9-B15A-471C-9436-BCA9F94BE563}" uniqueName="9" name="8" queryTableFieldId="9" dataCellStyle="Normal 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85701F-B751-4EDA-ADE1-1CCE4C26D632}" name="Anode_Tantalum_Mapping" displayName="Anode_Tantalum_Mapping" ref="A1:D3442" tableType="queryTable" totalsRowShown="0">
  <autoFilter ref="A1:D3442" xr:uid="{DB85701F-B751-4EDA-ADE1-1CCE4C26D632}"/>
  <tableColumns count="4">
    <tableColumn id="1" xr3:uid="{344CDCCC-9732-4207-9E80-36D588B69233}" uniqueName="1" name="PARENT_ITEM" queryTableFieldId="1" dataDxfId="17"/>
    <tableColumn id="2" xr3:uid="{54CF02E0-7CEB-431C-B12E-3ACBB7F0338E}" uniqueName="2" name="COMP_ITEM" queryTableFieldId="2" dataDxfId="16"/>
    <tableColumn id="3" xr3:uid="{E6DA5A8D-8E96-423B-A095-A5C823FCE293}" uniqueName="3" name="Anode Number" queryTableFieldId="3" dataDxfId="15"/>
    <tableColumn id="4" xr3:uid="{CA75EA19-FCA9-48B5-B46D-71A00CDB025A}" uniqueName="4" name="Category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70D0D-3DAB-48BF-8B0C-0120C1798281}">
  <dimension ref="A1:I2674"/>
  <sheetViews>
    <sheetView workbookViewId="0">
      <selection activeCell="D26" sqref="D26"/>
    </sheetView>
  </sheetViews>
  <sheetFormatPr defaultRowHeight="14.5"/>
  <cols>
    <col min="1" max="1" width="12.6328125" style="107" bestFit="1" customWidth="1"/>
    <col min="2" max="2" width="18.08984375" style="107" bestFit="1" customWidth="1"/>
    <col min="3" max="3" width="8.453125" style="107" bestFit="1" customWidth="1"/>
    <col min="4" max="4" width="9.08984375" style="107" bestFit="1" customWidth="1"/>
    <col min="5" max="5" width="17.26953125" style="107" bestFit="1" customWidth="1"/>
    <col min="6" max="6" width="33.08984375" style="107" bestFit="1" customWidth="1"/>
    <col min="7" max="7" width="43.7265625" style="107" bestFit="1" customWidth="1"/>
    <col min="8" max="8" width="17.1796875" style="107" bestFit="1" customWidth="1"/>
    <col min="9" max="9" width="19.7265625" style="107" bestFit="1" customWidth="1"/>
    <col min="10" max="16384" width="8.7265625" style="107"/>
  </cols>
  <sheetData>
    <row r="1" spans="1:9">
      <c r="A1" s="107" t="s">
        <v>5590</v>
      </c>
      <c r="B1" s="107" t="s">
        <v>62</v>
      </c>
      <c r="C1" s="107" t="s">
        <v>5591</v>
      </c>
      <c r="D1" s="107" t="s">
        <v>5592</v>
      </c>
      <c r="E1" s="107" t="s">
        <v>5593</v>
      </c>
      <c r="F1" s="107" t="s">
        <v>5594</v>
      </c>
      <c r="G1" s="107" t="s">
        <v>5595</v>
      </c>
      <c r="H1" s="107" t="s">
        <v>5596</v>
      </c>
      <c r="I1" s="107" t="s">
        <v>5597</v>
      </c>
    </row>
    <row r="2" spans="1:9">
      <c r="A2" s="107" t="s">
        <v>5872</v>
      </c>
      <c r="B2" s="107" t="s">
        <v>4441</v>
      </c>
      <c r="C2" s="107" t="s">
        <v>5607</v>
      </c>
      <c r="D2" s="107" t="s">
        <v>5600</v>
      </c>
      <c r="E2" s="107" t="s">
        <v>5601</v>
      </c>
      <c r="F2" s="107" t="s">
        <v>8485</v>
      </c>
      <c r="G2" s="107" t="str">
        <f>k[[#This Row],[PartType]]&amp;k[[#This Row],[PowderType]]</f>
        <v>598B107/006STA156KA</v>
      </c>
      <c r="H2" s="107" t="s">
        <v>5114</v>
      </c>
      <c r="I2" s="107" cm="1">
        <f t="array" ref="I2">_xlfn.IFS(LEFT(k[[#This Row],[ParameterValue]],1)="S",3,LEFT(k[[#This Row],[ParameterValue]],1)="X",2, LEFT(k[[#This Row],[ParameterValue]],1)="D",4)</f>
        <v>3</v>
      </c>
    </row>
    <row r="3" spans="1:9">
      <c r="A3" s="107" t="s">
        <v>6714</v>
      </c>
      <c r="B3" s="107" t="s">
        <v>4478</v>
      </c>
      <c r="C3" s="107" t="s">
        <v>5690</v>
      </c>
      <c r="D3" s="107" t="s">
        <v>5600</v>
      </c>
      <c r="E3" s="107" t="s">
        <v>5601</v>
      </c>
      <c r="F3" s="107" t="s">
        <v>6715</v>
      </c>
      <c r="G3" s="107" t="str">
        <f>k[[#This Row],[PartType]]&amp;k[[#This Row],[PowderType]]</f>
        <v>521B106/016FTW400</v>
      </c>
      <c r="H3" s="107" t="s">
        <v>6716</v>
      </c>
      <c r="I3" s="107" cm="1">
        <f t="array" ref="I3">_xlfn.IFS(LEFT(k[[#This Row],[ParameterValue]],1)="S",3,LEFT(k[[#This Row],[ParameterValue]],1)="X",2, LEFT(k[[#This Row],[ParameterValue]],1)="D",4)</f>
        <v>3</v>
      </c>
    </row>
    <row r="4" spans="1:9">
      <c r="A4" s="107" t="s">
        <v>6714</v>
      </c>
      <c r="B4" s="107" t="s">
        <v>4478</v>
      </c>
      <c r="C4" s="107" t="s">
        <v>5614</v>
      </c>
      <c r="D4" s="107" t="s">
        <v>5600</v>
      </c>
      <c r="E4" s="107" t="s">
        <v>5601</v>
      </c>
      <c r="F4" s="107" t="s">
        <v>6979</v>
      </c>
      <c r="G4" s="107" t="str">
        <f>k[[#This Row],[PartType]]&amp;k[[#This Row],[PowderType]]</f>
        <v>521B106/016FTW400</v>
      </c>
      <c r="H4" s="107" t="s">
        <v>6716</v>
      </c>
      <c r="I4" s="107" cm="1">
        <f t="array" ref="I4">_xlfn.IFS(LEFT(k[[#This Row],[ParameterValue]],1)="S",3,LEFT(k[[#This Row],[ParameterValue]],1)="X",2, LEFT(k[[#This Row],[ParameterValue]],1)="D",4)</f>
        <v>3</v>
      </c>
    </row>
    <row r="5" spans="1:9">
      <c r="A5" s="107" t="s">
        <v>6732</v>
      </c>
      <c r="B5" s="107" t="s">
        <v>4485</v>
      </c>
      <c r="C5" s="107" t="s">
        <v>5607</v>
      </c>
      <c r="D5" s="107" t="s">
        <v>5600</v>
      </c>
      <c r="E5" s="107" t="s">
        <v>5601</v>
      </c>
      <c r="F5" s="107" t="s">
        <v>8467</v>
      </c>
      <c r="G5" s="107" t="str">
        <f>k[[#This Row],[PartType]]&amp;k[[#This Row],[PowderType]]</f>
        <v>521V156/050C275</v>
      </c>
      <c r="H5" s="107" t="s">
        <v>5853</v>
      </c>
      <c r="I5" s="107" cm="1">
        <f t="array" ref="I5">_xlfn.IFS(LEFT(k[[#This Row],[ParameterValue]],1)="S",3,LEFT(k[[#This Row],[ParameterValue]],1)="X",2, LEFT(k[[#This Row],[ParameterValue]],1)="D",4)</f>
        <v>2</v>
      </c>
    </row>
    <row r="6" spans="1:9">
      <c r="A6" s="107" t="s">
        <v>6729</v>
      </c>
      <c r="B6" s="107" t="s">
        <v>4485</v>
      </c>
      <c r="C6" s="107" t="s">
        <v>5607</v>
      </c>
      <c r="D6" s="107" t="s">
        <v>5600</v>
      </c>
      <c r="E6" s="107" t="s">
        <v>5601</v>
      </c>
      <c r="F6" s="107" t="s">
        <v>6980</v>
      </c>
      <c r="G6" s="107" t="str">
        <f>k[[#This Row],[PartType]]&amp;k[[#This Row],[PowderType]]</f>
        <v>521V116/050C275</v>
      </c>
      <c r="H6" s="107" t="s">
        <v>6358</v>
      </c>
      <c r="I6" s="107" cm="1">
        <f t="array" ref="I6">_xlfn.IFS(LEFT(k[[#This Row],[ParameterValue]],1)="S",3,LEFT(k[[#This Row],[ParameterValue]],1)="X",2, LEFT(k[[#This Row],[ParameterValue]],1)="D",4)</f>
        <v>2</v>
      </c>
    </row>
    <row r="7" spans="1:9">
      <c r="A7" s="107" t="s">
        <v>9158</v>
      </c>
      <c r="B7" s="107" t="s">
        <v>4485</v>
      </c>
      <c r="C7" s="107" t="s">
        <v>5656</v>
      </c>
      <c r="D7" s="107" t="s">
        <v>5600</v>
      </c>
      <c r="E7" s="107" t="s">
        <v>5601</v>
      </c>
      <c r="F7" s="107" t="s">
        <v>9159</v>
      </c>
      <c r="G7" s="107" t="str">
        <f>k[[#This Row],[PartType]]&amp;k[[#This Row],[PowderType]]</f>
        <v>521X226/050C275</v>
      </c>
      <c r="H7" s="107" t="s">
        <v>6901</v>
      </c>
      <c r="I7" s="107" cm="1">
        <f t="array" ref="I7">_xlfn.IFS(LEFT(k[[#This Row],[ParameterValue]],1)="S",3,LEFT(k[[#This Row],[ParameterValue]],1)="X",2, LEFT(k[[#This Row],[ParameterValue]],1)="D",4)</f>
        <v>2</v>
      </c>
    </row>
    <row r="8" spans="1:9">
      <c r="A8" s="107" t="s">
        <v>6283</v>
      </c>
      <c r="B8" s="107" t="s">
        <v>4617</v>
      </c>
      <c r="C8" s="107" t="s">
        <v>6766</v>
      </c>
      <c r="D8" s="107" t="s">
        <v>5600</v>
      </c>
      <c r="E8" s="107" t="s">
        <v>5601</v>
      </c>
      <c r="F8" s="107" t="s">
        <v>6767</v>
      </c>
      <c r="G8" s="107" t="str">
        <f>k[[#This Row],[PartType]]&amp;k[[#This Row],[PowderType]]</f>
        <v>522V227/006NT50</v>
      </c>
      <c r="H8" s="107" t="s">
        <v>6580</v>
      </c>
      <c r="I8" s="107" cm="1">
        <f t="array" ref="I8">_xlfn.IFS(LEFT(k[[#This Row],[ParameterValue]],1)="S",3,LEFT(k[[#This Row],[ParameterValue]],1)="X",2, LEFT(k[[#This Row],[ParameterValue]],1)="D",4)</f>
        <v>3</v>
      </c>
    </row>
    <row r="9" spans="1:9">
      <c r="A9" s="107" t="s">
        <v>6768</v>
      </c>
      <c r="B9" s="107" t="s">
        <v>4617</v>
      </c>
      <c r="C9" s="107" t="s">
        <v>5681</v>
      </c>
      <c r="D9" s="107" t="s">
        <v>5600</v>
      </c>
      <c r="E9" s="107" t="s">
        <v>5601</v>
      </c>
      <c r="F9" s="107" t="s">
        <v>6769</v>
      </c>
      <c r="G9" s="107" t="str">
        <f>k[[#This Row],[PartType]]&amp;k[[#This Row],[PowderType]]</f>
        <v>591V227/2R5NT50</v>
      </c>
      <c r="H9" s="107" t="s">
        <v>5665</v>
      </c>
      <c r="I9" s="107" cm="1">
        <f t="array" ref="I9">_xlfn.IFS(LEFT(k[[#This Row],[ParameterValue]],1)="S",3,LEFT(k[[#This Row],[ParameterValue]],1)="X",2, LEFT(k[[#This Row],[ParameterValue]],1)="D",4)</f>
        <v>3</v>
      </c>
    </row>
    <row r="10" spans="1:9">
      <c r="A10" s="107" t="s">
        <v>5916</v>
      </c>
      <c r="B10" s="107" t="s">
        <v>90</v>
      </c>
      <c r="C10" s="107" t="s">
        <v>5621</v>
      </c>
      <c r="D10" s="107" t="s">
        <v>10214</v>
      </c>
      <c r="E10" s="107" t="s">
        <v>5601</v>
      </c>
      <c r="F10" s="107" t="s">
        <v>7170</v>
      </c>
      <c r="G10" s="107" t="str">
        <f>k[[#This Row],[PartType]]&amp;k[[#This Row],[PowderType]]</f>
        <v>598D476/025FTP200</v>
      </c>
      <c r="H10" s="107" t="s">
        <v>5115</v>
      </c>
      <c r="I10" s="107" cm="1">
        <f t="array" ref="I10">_xlfn.IFS(LEFT(k[[#This Row],[ParameterValue]],1)="S",3,LEFT(k[[#This Row],[ParameterValue]],1)="X",2, LEFT(k[[#This Row],[ParameterValue]],1)="D",4)</f>
        <v>3</v>
      </c>
    </row>
    <row r="11" spans="1:9">
      <c r="A11" s="107" t="s">
        <v>6799</v>
      </c>
      <c r="B11" s="107" t="s">
        <v>4617</v>
      </c>
      <c r="C11" s="107" t="s">
        <v>5634</v>
      </c>
      <c r="D11" s="107" t="s">
        <v>10214</v>
      </c>
      <c r="E11" s="107" t="s">
        <v>5601</v>
      </c>
      <c r="F11" s="107" t="s">
        <v>6918</v>
      </c>
      <c r="G11" s="107" t="str">
        <f>k[[#This Row],[PartType]]&amp;k[[#This Row],[PowderType]]</f>
        <v>598D337/006NT50</v>
      </c>
      <c r="H11" s="107" t="s">
        <v>5045</v>
      </c>
      <c r="I11" s="107" cm="1">
        <f t="array" ref="I11">_xlfn.IFS(LEFT(k[[#This Row],[ParameterValue]],1)="S",3,LEFT(k[[#This Row],[ParameterValue]],1)="X",2, LEFT(k[[#This Row],[ParameterValue]],1)="D",4)</f>
        <v>3</v>
      </c>
    </row>
    <row r="12" spans="1:9">
      <c r="A12" s="107" t="s">
        <v>6993</v>
      </c>
      <c r="B12" s="107" t="s">
        <v>4617</v>
      </c>
      <c r="C12" s="107" t="s">
        <v>5654</v>
      </c>
      <c r="D12" s="107" t="s">
        <v>10214</v>
      </c>
      <c r="E12" s="107" t="s">
        <v>5601</v>
      </c>
      <c r="F12" s="107" t="s">
        <v>6994</v>
      </c>
      <c r="G12" s="107" t="str">
        <f>k[[#This Row],[PartType]]&amp;k[[#This Row],[PowderType]]</f>
        <v>598D227/010NT50</v>
      </c>
      <c r="H12" s="107" t="s">
        <v>5045</v>
      </c>
      <c r="I12" s="107" cm="1">
        <f t="array" ref="I12">_xlfn.IFS(LEFT(k[[#This Row],[ParameterValue]],1)="S",3,LEFT(k[[#This Row],[ParameterValue]],1)="X",2, LEFT(k[[#This Row],[ParameterValue]],1)="D",4)</f>
        <v>3</v>
      </c>
    </row>
    <row r="13" spans="1:9">
      <c r="A13" s="107" t="s">
        <v>8761</v>
      </c>
      <c r="B13" s="107" t="s">
        <v>157</v>
      </c>
      <c r="C13" s="107" t="s">
        <v>6028</v>
      </c>
      <c r="D13" s="107" t="s">
        <v>5600</v>
      </c>
      <c r="E13" s="107" t="s">
        <v>5601</v>
      </c>
      <c r="F13" s="107" t="s">
        <v>8762</v>
      </c>
      <c r="G13" s="107" t="str">
        <f>k[[#This Row],[PartType]]&amp;k[[#This Row],[PowderType]]</f>
        <v>591V226/035TTS40</v>
      </c>
      <c r="H13" s="107" t="s">
        <v>5806</v>
      </c>
      <c r="I13" s="107" cm="1">
        <f t="array" ref="I13">_xlfn.IFS(LEFT(k[[#This Row],[ParameterValue]],1)="S",3,LEFT(k[[#This Row],[ParameterValue]],1)="X",2, LEFT(k[[#This Row],[ParameterValue]],1)="D",4)</f>
        <v>2</v>
      </c>
    </row>
    <row r="14" spans="1:9">
      <c r="A14" s="107" t="s">
        <v>5985</v>
      </c>
      <c r="B14" s="107" t="s">
        <v>4428</v>
      </c>
      <c r="C14" s="107" t="s">
        <v>5627</v>
      </c>
      <c r="D14" s="107" t="s">
        <v>5600</v>
      </c>
      <c r="E14" s="107" t="s">
        <v>5601</v>
      </c>
      <c r="F14" s="107" t="s">
        <v>5986</v>
      </c>
      <c r="G14" s="107" t="str">
        <f>k[[#This Row],[PartType]]&amp;k[[#This Row],[PowderType]]</f>
        <v>520V157/006KBP76</v>
      </c>
      <c r="H14" s="107" t="s">
        <v>5612</v>
      </c>
      <c r="I14" s="107" cm="1">
        <f t="array" ref="I14">_xlfn.IFS(LEFT(k[[#This Row],[ParameterValue]],1)="S",3,LEFT(k[[#This Row],[ParameterValue]],1)="X",2, LEFT(k[[#This Row],[ParameterValue]],1)="D",4)</f>
        <v>3</v>
      </c>
    </row>
    <row r="15" spans="1:9">
      <c r="A15" s="107" t="s">
        <v>5987</v>
      </c>
      <c r="B15" s="107" t="s">
        <v>4433</v>
      </c>
      <c r="C15" s="107" t="s">
        <v>5703</v>
      </c>
      <c r="D15" s="107" t="s">
        <v>5600</v>
      </c>
      <c r="E15" s="107" t="s">
        <v>5601</v>
      </c>
      <c r="F15" s="107" t="s">
        <v>5988</v>
      </c>
      <c r="G15" s="107" t="str">
        <f>k[[#This Row],[PartType]]&amp;k[[#This Row],[PowderType]]</f>
        <v>530V117/006KBP74E</v>
      </c>
      <c r="H15" s="107" t="s">
        <v>5989</v>
      </c>
      <c r="I15" s="107" cm="1">
        <f t="array" ref="I15">_xlfn.IFS(LEFT(k[[#This Row],[ParameterValue]],1)="S",3,LEFT(k[[#This Row],[ParameterValue]],1)="X",2, LEFT(k[[#This Row],[ParameterValue]],1)="D",4)</f>
        <v>3</v>
      </c>
    </row>
    <row r="16" spans="1:9">
      <c r="A16" s="107" t="s">
        <v>6628</v>
      </c>
      <c r="B16" s="107" t="s">
        <v>4426</v>
      </c>
      <c r="C16" s="107" t="s">
        <v>5703</v>
      </c>
      <c r="D16" s="107" t="s">
        <v>5600</v>
      </c>
      <c r="E16" s="107" t="s">
        <v>5601</v>
      </c>
      <c r="F16" s="107" t="s">
        <v>8847</v>
      </c>
      <c r="G16" s="107" t="str">
        <f>k[[#This Row],[PartType]]&amp;k[[#This Row],[PowderType]]</f>
        <v>530V227/003KBP74</v>
      </c>
      <c r="H16" s="107" t="s">
        <v>8848</v>
      </c>
      <c r="I16" s="107" cm="1">
        <f t="array" ref="I16">_xlfn.IFS(LEFT(k[[#This Row],[ParameterValue]],1)="S",3,LEFT(k[[#This Row],[ParameterValue]],1)="X",2, LEFT(k[[#This Row],[ParameterValue]],1)="D",4)</f>
        <v>3</v>
      </c>
    </row>
    <row r="17" spans="1:9">
      <c r="A17" s="107" t="s">
        <v>7029</v>
      </c>
      <c r="B17" s="107" t="s">
        <v>4525</v>
      </c>
      <c r="C17" s="107" t="s">
        <v>5703</v>
      </c>
      <c r="D17" s="107" t="s">
        <v>5600</v>
      </c>
      <c r="E17" s="107" t="s">
        <v>5601</v>
      </c>
      <c r="F17" s="107" t="s">
        <v>7030</v>
      </c>
      <c r="G17" s="107" t="str">
        <f>k[[#This Row],[PartType]]&amp;k[[#This Row],[PowderType]]</f>
        <v>528Z117/2R5S506</v>
      </c>
      <c r="H17" s="107" t="s">
        <v>5933</v>
      </c>
      <c r="I17" s="107" cm="1">
        <f t="array" ref="I17">_xlfn.IFS(LEFT(k[[#This Row],[ParameterValue]],1)="S",3,LEFT(k[[#This Row],[ParameterValue]],1)="X",2, LEFT(k[[#This Row],[ParameterValue]],1)="D",4)</f>
        <v>3</v>
      </c>
    </row>
    <row r="18" spans="1:9">
      <c r="A18" s="107" t="s">
        <v>5819</v>
      </c>
      <c r="B18" s="107" t="s">
        <v>4672</v>
      </c>
      <c r="C18" s="107" t="s">
        <v>5599</v>
      </c>
      <c r="D18" s="107" t="s">
        <v>5600</v>
      </c>
      <c r="E18" s="107" t="s">
        <v>5601</v>
      </c>
      <c r="F18" s="107" t="s">
        <v>7031</v>
      </c>
      <c r="G18" s="107" t="str">
        <f>k[[#This Row],[PartType]]&amp;k[[#This Row],[PowderType]]</f>
        <v>520V337/003FTA50</v>
      </c>
      <c r="H18" s="107" t="s">
        <v>6115</v>
      </c>
      <c r="I18" s="107" cm="1">
        <f t="array" ref="I18">_xlfn.IFS(LEFT(k[[#This Row],[ParameterValue]],1)="S",3,LEFT(k[[#This Row],[ParameterValue]],1)="X",2, LEFT(k[[#This Row],[ParameterValue]],1)="D",4)</f>
        <v>3</v>
      </c>
    </row>
    <row r="19" spans="1:9">
      <c r="A19" s="107" t="s">
        <v>7032</v>
      </c>
      <c r="B19" s="107" t="s">
        <v>4672</v>
      </c>
      <c r="C19" s="107" t="s">
        <v>5599</v>
      </c>
      <c r="D19" s="107" t="s">
        <v>5600</v>
      </c>
      <c r="E19" s="107" t="s">
        <v>5601</v>
      </c>
      <c r="F19" s="107" t="s">
        <v>7033</v>
      </c>
      <c r="G19" s="107" t="str">
        <f>k[[#This Row],[PartType]]&amp;k[[#This Row],[PowderType]]</f>
        <v>520V477/003FTA50</v>
      </c>
      <c r="H19" s="107" t="s">
        <v>6015</v>
      </c>
      <c r="I19" s="107" cm="1">
        <f t="array" ref="I19">_xlfn.IFS(LEFT(k[[#This Row],[ParameterValue]],1)="S",3,LEFT(k[[#This Row],[ParameterValue]],1)="X",2, LEFT(k[[#This Row],[ParameterValue]],1)="D",4)</f>
        <v>3</v>
      </c>
    </row>
    <row r="20" spans="1:9">
      <c r="A20" s="107" t="s">
        <v>6664</v>
      </c>
      <c r="B20" s="107" t="s">
        <v>4478</v>
      </c>
      <c r="C20" s="107" t="s">
        <v>5607</v>
      </c>
      <c r="D20" s="107" t="s">
        <v>5600</v>
      </c>
      <c r="E20" s="107" t="s">
        <v>5601</v>
      </c>
      <c r="F20" s="107" t="s">
        <v>7034</v>
      </c>
      <c r="G20" s="107" t="str">
        <f>k[[#This Row],[PartType]]&amp;k[[#This Row],[PowderType]]</f>
        <v>545V476/016FTW400</v>
      </c>
      <c r="H20" s="107" t="s">
        <v>6666</v>
      </c>
      <c r="I20" s="107" cm="1">
        <f t="array" ref="I20">_xlfn.IFS(LEFT(k[[#This Row],[ParameterValue]],1)="S",3,LEFT(k[[#This Row],[ParameterValue]],1)="X",2, LEFT(k[[#This Row],[ParameterValue]],1)="D",4)</f>
        <v>3</v>
      </c>
    </row>
    <row r="21" spans="1:9">
      <c r="A21" s="107" t="s">
        <v>7539</v>
      </c>
      <c r="B21" s="107" t="s">
        <v>4441</v>
      </c>
      <c r="C21" s="107" t="s">
        <v>5607</v>
      </c>
      <c r="D21" s="107" t="s">
        <v>5600</v>
      </c>
      <c r="E21" s="107" t="s">
        <v>5601</v>
      </c>
      <c r="F21" s="107" t="s">
        <v>8694</v>
      </c>
      <c r="G21" s="107" t="str">
        <f>k[[#This Row],[PartType]]&amp;k[[#This Row],[PowderType]]</f>
        <v>520B107/003STA156KA</v>
      </c>
      <c r="H21" s="107" t="s">
        <v>6662</v>
      </c>
      <c r="I21" s="107" cm="1">
        <f t="array" ref="I21">_xlfn.IFS(LEFT(k[[#This Row],[ParameterValue]],1)="S",3,LEFT(k[[#This Row],[ParameterValue]],1)="X",2, LEFT(k[[#This Row],[ParameterValue]],1)="D",4)</f>
        <v>3</v>
      </c>
    </row>
    <row r="22" spans="1:9">
      <c r="A22" s="107" t="s">
        <v>6748</v>
      </c>
      <c r="B22" s="107" t="s">
        <v>4441</v>
      </c>
      <c r="C22" s="107" t="s">
        <v>6749</v>
      </c>
      <c r="D22" s="107" t="s">
        <v>5600</v>
      </c>
      <c r="E22" s="107" t="s">
        <v>5601</v>
      </c>
      <c r="F22" s="107" t="s">
        <v>6750</v>
      </c>
      <c r="G22" s="107" t="str">
        <f>k[[#This Row],[PartType]]&amp;k[[#This Row],[PowderType]]</f>
        <v>598D477/004STA156KA</v>
      </c>
      <c r="H22" s="107" t="s">
        <v>6751</v>
      </c>
      <c r="I22" s="107" cm="1">
        <f t="array" ref="I22">_xlfn.IFS(LEFT(k[[#This Row],[ParameterValue]],1)="S",3,LEFT(k[[#This Row],[ParameterValue]],1)="X",2, LEFT(k[[#This Row],[ParameterValue]],1)="D",4)</f>
        <v>3</v>
      </c>
    </row>
    <row r="23" spans="1:9">
      <c r="A23" s="107" t="s">
        <v>5750</v>
      </c>
      <c r="B23" s="107" t="s">
        <v>4492</v>
      </c>
      <c r="C23" s="107" t="s">
        <v>5730</v>
      </c>
      <c r="D23" s="107" t="s">
        <v>5600</v>
      </c>
      <c r="E23" s="107" t="s">
        <v>5601</v>
      </c>
      <c r="F23" s="107" t="s">
        <v>6752</v>
      </c>
      <c r="G23" s="107" t="str">
        <f>k[[#This Row],[PartType]]&amp;k[[#This Row],[PowderType]]</f>
        <v>530V197/2R5FTW700</v>
      </c>
      <c r="H23" s="107" t="s">
        <v>6520</v>
      </c>
      <c r="I23" s="107" cm="1">
        <f t="array" ref="I23">_xlfn.IFS(LEFT(k[[#This Row],[ParameterValue]],1)="S",3,LEFT(k[[#This Row],[ParameterValue]],1)="X",2, LEFT(k[[#This Row],[ParameterValue]],1)="D",4)</f>
        <v>3</v>
      </c>
    </row>
    <row r="24" spans="1:9">
      <c r="A24" s="107" t="s">
        <v>6297</v>
      </c>
      <c r="B24" s="107" t="s">
        <v>4492</v>
      </c>
      <c r="C24" s="107" t="s">
        <v>5703</v>
      </c>
      <c r="D24" s="107" t="s">
        <v>5600</v>
      </c>
      <c r="E24" s="107" t="s">
        <v>5601</v>
      </c>
      <c r="F24" s="107" t="s">
        <v>6753</v>
      </c>
      <c r="G24" s="107" t="str">
        <f>k[[#This Row],[PartType]]&amp;k[[#This Row],[PowderType]]</f>
        <v>530V686/010FTW700</v>
      </c>
      <c r="H24" s="107" t="s">
        <v>6367</v>
      </c>
      <c r="I24" s="107" cm="1">
        <f t="array" ref="I24">_xlfn.IFS(LEFT(k[[#This Row],[ParameterValue]],1)="S",3,LEFT(k[[#This Row],[ParameterValue]],1)="X",2, LEFT(k[[#This Row],[ParameterValue]],1)="D",4)</f>
        <v>3</v>
      </c>
    </row>
    <row r="25" spans="1:9">
      <c r="A25" s="107" t="s">
        <v>6297</v>
      </c>
      <c r="B25" s="107" t="s">
        <v>4492</v>
      </c>
      <c r="C25" s="107" t="s">
        <v>6431</v>
      </c>
      <c r="D25" s="107" t="s">
        <v>5600</v>
      </c>
      <c r="E25" s="107" t="s">
        <v>5601</v>
      </c>
      <c r="F25" s="107" t="s">
        <v>6432</v>
      </c>
      <c r="G25" s="107" t="str">
        <f>k[[#This Row],[PartType]]&amp;k[[#This Row],[PowderType]]</f>
        <v>530V686/010FTW700</v>
      </c>
      <c r="H25" s="107" t="s">
        <v>6367</v>
      </c>
      <c r="I25" s="107" cm="1">
        <f t="array" ref="I25">_xlfn.IFS(LEFT(k[[#This Row],[ParameterValue]],1)="S",3,LEFT(k[[#This Row],[ParameterValue]],1)="X",2, LEFT(k[[#This Row],[ParameterValue]],1)="D",4)</f>
        <v>3</v>
      </c>
    </row>
    <row r="26" spans="1:9">
      <c r="A26" s="107" t="s">
        <v>6297</v>
      </c>
      <c r="B26" s="107" t="s">
        <v>4492</v>
      </c>
      <c r="C26" s="107" t="s">
        <v>6433</v>
      </c>
      <c r="D26" s="107" t="s">
        <v>5600</v>
      </c>
      <c r="E26" s="107" t="s">
        <v>5601</v>
      </c>
      <c r="F26" s="107" t="s">
        <v>6434</v>
      </c>
      <c r="G26" s="107" t="str">
        <f>k[[#This Row],[PartType]]&amp;k[[#This Row],[PowderType]]</f>
        <v>530V686/010FTW700</v>
      </c>
      <c r="H26" s="107" t="s">
        <v>6367</v>
      </c>
      <c r="I26" s="107" cm="1">
        <f t="array" ref="I26">_xlfn.IFS(LEFT(k[[#This Row],[ParameterValue]],1)="S",3,LEFT(k[[#This Row],[ParameterValue]],1)="X",2, LEFT(k[[#This Row],[ParameterValue]],1)="D",4)</f>
        <v>3</v>
      </c>
    </row>
    <row r="27" spans="1:9">
      <c r="A27" s="107" t="s">
        <v>6031</v>
      </c>
      <c r="B27" s="107" t="s">
        <v>4492</v>
      </c>
      <c r="C27" s="107" t="s">
        <v>5730</v>
      </c>
      <c r="D27" s="107" t="s">
        <v>5600</v>
      </c>
      <c r="E27" s="107" t="s">
        <v>5601</v>
      </c>
      <c r="F27" s="107" t="s">
        <v>6902</v>
      </c>
      <c r="G27" s="107" t="str">
        <f>k[[#This Row],[PartType]]&amp;k[[#This Row],[PowderType]]</f>
        <v>530V337/003FTW700</v>
      </c>
      <c r="H27" s="107" t="s">
        <v>5754</v>
      </c>
      <c r="I27" s="107" cm="1">
        <f t="array" ref="I27">_xlfn.IFS(LEFT(k[[#This Row],[ParameterValue]],1)="S",3,LEFT(k[[#This Row],[ParameterValue]],1)="X",2, LEFT(k[[#This Row],[ParameterValue]],1)="D",4)</f>
        <v>3</v>
      </c>
    </row>
    <row r="28" spans="1:9">
      <c r="A28" s="107" t="s">
        <v>6031</v>
      </c>
      <c r="B28" s="107" t="s">
        <v>4492</v>
      </c>
      <c r="C28" s="107" t="s">
        <v>5703</v>
      </c>
      <c r="D28" s="107" t="s">
        <v>5600</v>
      </c>
      <c r="E28" s="107" t="s">
        <v>5601</v>
      </c>
      <c r="F28" s="107" t="s">
        <v>6903</v>
      </c>
      <c r="G28" s="107" t="str">
        <f>k[[#This Row],[PartType]]&amp;k[[#This Row],[PowderType]]</f>
        <v>530V337/003FTW700</v>
      </c>
      <c r="H28" s="107" t="s">
        <v>5754</v>
      </c>
      <c r="I28" s="107" cm="1">
        <f t="array" ref="I28">_xlfn.IFS(LEFT(k[[#This Row],[ParameterValue]],1)="S",3,LEFT(k[[#This Row],[ParameterValue]],1)="X",2, LEFT(k[[#This Row],[ParameterValue]],1)="D",4)</f>
        <v>3</v>
      </c>
    </row>
    <row r="29" spans="1:9">
      <c r="A29" s="107" t="s">
        <v>6904</v>
      </c>
      <c r="B29" s="107" t="s">
        <v>4672</v>
      </c>
      <c r="C29" s="107" t="s">
        <v>5599</v>
      </c>
      <c r="D29" s="107" t="s">
        <v>5600</v>
      </c>
      <c r="E29" s="107" t="s">
        <v>5601</v>
      </c>
      <c r="F29" s="107" t="s">
        <v>6905</v>
      </c>
      <c r="G29" s="107" t="str">
        <f>k[[#This Row],[PartType]]&amp;k[[#This Row],[PowderType]]</f>
        <v>520D107/006FTA50</v>
      </c>
      <c r="H29" s="107" t="s">
        <v>6115</v>
      </c>
      <c r="I29" s="107" cm="1">
        <f t="array" ref="I29">_xlfn.IFS(LEFT(k[[#This Row],[ParameterValue]],1)="S",3,LEFT(k[[#This Row],[ParameterValue]],1)="X",2, LEFT(k[[#This Row],[ParameterValue]],1)="D",4)</f>
        <v>3</v>
      </c>
    </row>
    <row r="30" spans="1:9">
      <c r="A30" s="107" t="s">
        <v>5851</v>
      </c>
      <c r="B30" s="107" t="s">
        <v>4485</v>
      </c>
      <c r="C30" s="107" t="s">
        <v>5690</v>
      </c>
      <c r="D30" s="107" t="s">
        <v>5600</v>
      </c>
      <c r="E30" s="107" t="s">
        <v>5601</v>
      </c>
      <c r="F30" s="107" t="s">
        <v>8159</v>
      </c>
      <c r="G30" s="107" t="str">
        <f>k[[#This Row],[PartType]]&amp;k[[#This Row],[PowderType]]</f>
        <v>521D106/050C275</v>
      </c>
      <c r="H30" s="107" t="s">
        <v>5853</v>
      </c>
      <c r="I30" s="107" cm="1">
        <f t="array" ref="I30">_xlfn.IFS(LEFT(k[[#This Row],[ParameterValue]],1)="S",3,LEFT(k[[#This Row],[ParameterValue]],1)="X",2, LEFT(k[[#This Row],[ParameterValue]],1)="D",4)</f>
        <v>2</v>
      </c>
    </row>
    <row r="31" spans="1:9">
      <c r="A31" s="107" t="s">
        <v>5851</v>
      </c>
      <c r="B31" s="107" t="s">
        <v>4485</v>
      </c>
      <c r="C31" s="107" t="s">
        <v>6272</v>
      </c>
      <c r="D31" s="107" t="s">
        <v>5600</v>
      </c>
      <c r="E31" s="107" t="s">
        <v>5601</v>
      </c>
      <c r="F31" s="107" t="s">
        <v>6906</v>
      </c>
      <c r="G31" s="107" t="str">
        <f>k[[#This Row],[PartType]]&amp;k[[#This Row],[PowderType]]</f>
        <v>521D106/050C275</v>
      </c>
      <c r="H31" s="107" t="s">
        <v>5853</v>
      </c>
      <c r="I31" s="107" cm="1">
        <f t="array" ref="I31">_xlfn.IFS(LEFT(k[[#This Row],[ParameterValue]],1)="S",3,LEFT(k[[#This Row],[ParameterValue]],1)="X",2, LEFT(k[[#This Row],[ParameterValue]],1)="D",4)</f>
        <v>2</v>
      </c>
    </row>
    <row r="32" spans="1:9">
      <c r="A32" s="107" t="s">
        <v>7166</v>
      </c>
      <c r="B32" s="107" t="s">
        <v>4617</v>
      </c>
      <c r="C32" s="107" t="s">
        <v>5634</v>
      </c>
      <c r="D32" s="107" t="s">
        <v>5600</v>
      </c>
      <c r="E32" s="107" t="s">
        <v>5601</v>
      </c>
      <c r="F32" s="107" t="s">
        <v>7251</v>
      </c>
      <c r="G32" s="107" t="str">
        <f>k[[#This Row],[PartType]]&amp;k[[#This Row],[PowderType]]</f>
        <v>520V686/010NT50</v>
      </c>
      <c r="H32" s="107" t="s">
        <v>6798</v>
      </c>
      <c r="I32" s="107" cm="1">
        <f t="array" ref="I32">_xlfn.IFS(LEFT(k[[#This Row],[ParameterValue]],1)="S",3,LEFT(k[[#This Row],[ParameterValue]],1)="X",2, LEFT(k[[#This Row],[ParameterValue]],1)="D",4)</f>
        <v>3</v>
      </c>
    </row>
    <row r="33" spans="1:9">
      <c r="A33" s="107" t="s">
        <v>7166</v>
      </c>
      <c r="B33" s="107" t="s">
        <v>4617</v>
      </c>
      <c r="C33" s="107" t="s">
        <v>5614</v>
      </c>
      <c r="D33" s="107" t="s">
        <v>5600</v>
      </c>
      <c r="E33" s="107" t="s">
        <v>5601</v>
      </c>
      <c r="F33" s="107" t="s">
        <v>8685</v>
      </c>
      <c r="G33" s="107" t="str">
        <f>k[[#This Row],[PartType]]&amp;k[[#This Row],[PowderType]]</f>
        <v>520V686/010NT50</v>
      </c>
      <c r="H33" s="107" t="s">
        <v>6798</v>
      </c>
      <c r="I33" s="107" cm="1">
        <f t="array" ref="I33">_xlfn.IFS(LEFT(k[[#This Row],[ParameterValue]],1)="S",3,LEFT(k[[#This Row],[ParameterValue]],1)="X",2, LEFT(k[[#This Row],[ParameterValue]],1)="D",4)</f>
        <v>3</v>
      </c>
    </row>
    <row r="34" spans="1:9">
      <c r="A34" s="107" t="s">
        <v>6130</v>
      </c>
      <c r="B34" s="107" t="s">
        <v>100</v>
      </c>
      <c r="C34" s="107" t="s">
        <v>5599</v>
      </c>
      <c r="D34" s="107" t="s">
        <v>5600</v>
      </c>
      <c r="E34" s="107" t="s">
        <v>5601</v>
      </c>
      <c r="F34" s="107" t="s">
        <v>6131</v>
      </c>
      <c r="G34" s="107" t="str">
        <f>k[[#This Row],[PartType]]&amp;k[[#This Row],[PowderType]]</f>
        <v>528Z687/2R5S805</v>
      </c>
      <c r="H34" s="107" t="s">
        <v>5603</v>
      </c>
      <c r="I34" s="107" cm="1">
        <f t="array" ref="I34">_xlfn.IFS(LEFT(k[[#This Row],[ParameterValue]],1)="S",3,LEFT(k[[#This Row],[ParameterValue]],1)="X",2, LEFT(k[[#This Row],[ParameterValue]],1)="D",4)</f>
        <v>3</v>
      </c>
    </row>
    <row r="35" spans="1:9">
      <c r="A35" s="107" t="s">
        <v>6130</v>
      </c>
      <c r="B35" s="107" t="s">
        <v>100</v>
      </c>
      <c r="C35" s="107" t="s">
        <v>5681</v>
      </c>
      <c r="D35" s="107" t="s">
        <v>5600</v>
      </c>
      <c r="E35" s="107" t="s">
        <v>5601</v>
      </c>
      <c r="F35" s="107" t="s">
        <v>6132</v>
      </c>
      <c r="G35" s="107" t="str">
        <f>k[[#This Row],[PartType]]&amp;k[[#This Row],[PowderType]]</f>
        <v>528Z687/2R5S805</v>
      </c>
      <c r="H35" s="107" t="s">
        <v>5603</v>
      </c>
      <c r="I35" s="107" cm="1">
        <f t="array" ref="I35">_xlfn.IFS(LEFT(k[[#This Row],[ParameterValue]],1)="S",3,LEFT(k[[#This Row],[ParameterValue]],1)="X",2, LEFT(k[[#This Row],[ParameterValue]],1)="D",4)</f>
        <v>3</v>
      </c>
    </row>
    <row r="36" spans="1:9">
      <c r="A36" s="107" t="s">
        <v>6133</v>
      </c>
      <c r="B36" s="107" t="s">
        <v>6134</v>
      </c>
      <c r="C36" s="107" t="s">
        <v>5813</v>
      </c>
      <c r="D36" s="107" t="s">
        <v>5600</v>
      </c>
      <c r="E36" s="107" t="s">
        <v>5601</v>
      </c>
      <c r="F36" s="107" t="s">
        <v>6135</v>
      </c>
      <c r="G36" s="107" t="str">
        <f>k[[#This Row],[PartType]]&amp;k[[#This Row],[PowderType]]</f>
        <v>599B107/2R5STA156KK</v>
      </c>
      <c r="H36" s="107" t="s">
        <v>6136</v>
      </c>
      <c r="I36" s="107" cm="1">
        <f t="array" ref="I36">_xlfn.IFS(LEFT(k[[#This Row],[ParameterValue]],1)="S",3,LEFT(k[[#This Row],[ParameterValue]],1)="X",2, LEFT(k[[#This Row],[ParameterValue]],1)="D",4)</f>
        <v>3</v>
      </c>
    </row>
    <row r="37" spans="1:9">
      <c r="A37" s="107" t="s">
        <v>6137</v>
      </c>
      <c r="B37" s="107" t="s">
        <v>100</v>
      </c>
      <c r="C37" s="107" t="s">
        <v>6138</v>
      </c>
      <c r="D37" s="107" t="s">
        <v>5600</v>
      </c>
      <c r="E37" s="107" t="s">
        <v>5601</v>
      </c>
      <c r="F37" s="107" t="s">
        <v>6139</v>
      </c>
      <c r="G37" s="107" t="str">
        <f>k[[#This Row],[PartType]]&amp;k[[#This Row],[PowderType]]</f>
        <v>523T226/025S805</v>
      </c>
      <c r="H37" s="107" t="s">
        <v>5968</v>
      </c>
      <c r="I37" s="107" cm="1">
        <f t="array" ref="I37">_xlfn.IFS(LEFT(k[[#This Row],[ParameterValue]],1)="S",3,LEFT(k[[#This Row],[ParameterValue]],1)="X",2, LEFT(k[[#This Row],[ParameterValue]],1)="D",4)</f>
        <v>3</v>
      </c>
    </row>
    <row r="38" spans="1:9">
      <c r="A38" s="107" t="s">
        <v>6886</v>
      </c>
      <c r="B38" s="107" t="s">
        <v>126</v>
      </c>
      <c r="C38" s="107" t="s">
        <v>5726</v>
      </c>
      <c r="D38" s="107" t="s">
        <v>5600</v>
      </c>
      <c r="E38" s="107" t="s">
        <v>5601</v>
      </c>
      <c r="F38" s="107" t="s">
        <v>8725</v>
      </c>
      <c r="G38" s="107" t="str">
        <f>k[[#This Row],[PartType]]&amp;k[[#This Row],[PowderType]]</f>
        <v>520W476/016KBP52</v>
      </c>
      <c r="H38" s="107" t="s">
        <v>5735</v>
      </c>
      <c r="I38" s="107" cm="1">
        <f t="array" ref="I38">_xlfn.IFS(LEFT(k[[#This Row],[ParameterValue]],1)="S",3,LEFT(k[[#This Row],[ParameterValue]],1)="X",2, LEFT(k[[#This Row],[ParameterValue]],1)="D",4)</f>
        <v>3</v>
      </c>
    </row>
    <row r="39" spans="1:9">
      <c r="A39" s="107" t="s">
        <v>6051</v>
      </c>
      <c r="B39" s="107" t="s">
        <v>4474</v>
      </c>
      <c r="C39" s="107" t="s">
        <v>5991</v>
      </c>
      <c r="D39" s="107" t="s">
        <v>5726</v>
      </c>
      <c r="E39" s="107" t="s">
        <v>5601</v>
      </c>
      <c r="F39" s="107" t="s">
        <v>6140</v>
      </c>
      <c r="G39" s="107" t="str">
        <f>k[[#This Row],[PartType]]&amp;k[[#This Row],[PowderType]]</f>
        <v>520B227/006S15MB</v>
      </c>
      <c r="H39" s="107" t="s">
        <v>6053</v>
      </c>
      <c r="I39" s="107" cm="1">
        <f t="array" ref="I39">_xlfn.IFS(LEFT(k[[#This Row],[ParameterValue]],1)="S",3,LEFT(k[[#This Row],[ParameterValue]],1)="X",2, LEFT(k[[#This Row],[ParameterValue]],1)="D",4)</f>
        <v>3</v>
      </c>
    </row>
    <row r="40" spans="1:9">
      <c r="A40" s="107" t="s">
        <v>6141</v>
      </c>
      <c r="B40" s="107" t="s">
        <v>142</v>
      </c>
      <c r="C40" s="107" t="s">
        <v>5663</v>
      </c>
      <c r="D40" s="107" t="s">
        <v>5600</v>
      </c>
      <c r="E40" s="107" t="s">
        <v>5601</v>
      </c>
      <c r="F40" s="107" t="s">
        <v>6142</v>
      </c>
      <c r="G40" s="107" t="str">
        <f>k[[#This Row],[PartType]]&amp;k[[#This Row],[PowderType]]</f>
        <v>530V477/003KBP86E</v>
      </c>
      <c r="H40" s="107" t="s">
        <v>6143</v>
      </c>
      <c r="I40" s="107" cm="1">
        <f t="array" ref="I40">_xlfn.IFS(LEFT(k[[#This Row],[ParameterValue]],1)="S",3,LEFT(k[[#This Row],[ParameterValue]],1)="X",2, LEFT(k[[#This Row],[ParameterValue]],1)="D",4)</f>
        <v>3</v>
      </c>
    </row>
    <row r="41" spans="1:9">
      <c r="A41" s="107" t="s">
        <v>8795</v>
      </c>
      <c r="B41" s="107" t="s">
        <v>4441</v>
      </c>
      <c r="C41" s="107" t="s">
        <v>5690</v>
      </c>
      <c r="D41" s="107" t="s">
        <v>5600</v>
      </c>
      <c r="E41" s="107" t="s">
        <v>5601</v>
      </c>
      <c r="F41" s="107" t="s">
        <v>8796</v>
      </c>
      <c r="G41" s="107" t="str">
        <f>k[[#This Row],[PartType]]&amp;k[[#This Row],[PowderType]]</f>
        <v>523K476/12RSTA156KA</v>
      </c>
      <c r="H41" s="107" t="s">
        <v>8797</v>
      </c>
      <c r="I41" s="107" cm="1">
        <f t="array" ref="I41">_xlfn.IFS(LEFT(k[[#This Row],[ParameterValue]],1)="S",3,LEFT(k[[#This Row],[ParameterValue]],1)="X",2, LEFT(k[[#This Row],[ParameterValue]],1)="D",4)</f>
        <v>3</v>
      </c>
    </row>
    <row r="42" spans="1:9">
      <c r="A42" s="107" t="s">
        <v>6799</v>
      </c>
      <c r="B42" s="107" t="s">
        <v>4501</v>
      </c>
      <c r="C42" s="107" t="s">
        <v>5634</v>
      </c>
      <c r="D42" s="107" t="s">
        <v>5600</v>
      </c>
      <c r="E42" s="107" t="s">
        <v>5601</v>
      </c>
      <c r="F42" s="107" t="s">
        <v>7623</v>
      </c>
      <c r="G42" s="107" t="str">
        <f>k[[#This Row],[PartType]]&amp;k[[#This Row],[PowderType]]</f>
        <v>598D337/006KBP55</v>
      </c>
      <c r="H42" s="107" t="s">
        <v>5045</v>
      </c>
      <c r="I42" s="107" cm="1">
        <f t="array" ref="I42">_xlfn.IFS(LEFT(k[[#This Row],[ParameterValue]],1)="S",3,LEFT(k[[#This Row],[ParameterValue]],1)="X",2, LEFT(k[[#This Row],[ParameterValue]],1)="D",4)</f>
        <v>3</v>
      </c>
    </row>
    <row r="43" spans="1:9">
      <c r="A43" s="107" t="s">
        <v>6706</v>
      </c>
      <c r="B43" s="107" t="s">
        <v>100</v>
      </c>
      <c r="C43" s="107" t="s">
        <v>5737</v>
      </c>
      <c r="D43" s="107" t="s">
        <v>5600</v>
      </c>
      <c r="E43" s="107" t="s">
        <v>5601</v>
      </c>
      <c r="F43" s="107" t="s">
        <v>6707</v>
      </c>
      <c r="G43" s="107" t="str">
        <f>k[[#This Row],[PartType]]&amp;k[[#This Row],[PowderType]]</f>
        <v>520B626/011S805</v>
      </c>
      <c r="H43" s="107" t="s">
        <v>6402</v>
      </c>
      <c r="I43" s="107" cm="1">
        <f t="array" ref="I43">_xlfn.IFS(LEFT(k[[#This Row],[ParameterValue]],1)="S",3,LEFT(k[[#This Row],[ParameterValue]],1)="X",2, LEFT(k[[#This Row],[ParameterValue]],1)="D",4)</f>
        <v>3</v>
      </c>
    </row>
    <row r="44" spans="1:9">
      <c r="A44" s="107" t="s">
        <v>6164</v>
      </c>
      <c r="B44" s="107" t="s">
        <v>4441</v>
      </c>
      <c r="C44" s="107" t="s">
        <v>5607</v>
      </c>
      <c r="D44" s="107" t="s">
        <v>5600</v>
      </c>
      <c r="E44" s="107" t="s">
        <v>5601</v>
      </c>
      <c r="F44" s="107" t="s">
        <v>6349</v>
      </c>
      <c r="G44" s="107" t="str">
        <f>k[[#This Row],[PartType]]&amp;k[[#This Row],[PowderType]]</f>
        <v>520T107/004STA156KA</v>
      </c>
      <c r="H44" s="107" t="s">
        <v>6350</v>
      </c>
      <c r="I44" s="107" cm="1">
        <f t="array" ref="I44">_xlfn.IFS(LEFT(k[[#This Row],[ParameterValue]],1)="S",3,LEFT(k[[#This Row],[ParameterValue]],1)="X",2, LEFT(k[[#This Row],[ParameterValue]],1)="D",4)</f>
        <v>3</v>
      </c>
    </row>
    <row r="45" spans="1:9">
      <c r="A45" s="107" t="s">
        <v>6031</v>
      </c>
      <c r="B45" s="107" t="s">
        <v>4492</v>
      </c>
      <c r="C45" s="107" t="s">
        <v>5748</v>
      </c>
      <c r="D45" s="107" t="s">
        <v>5600</v>
      </c>
      <c r="E45" s="107" t="s">
        <v>5601</v>
      </c>
      <c r="F45" s="107" t="s">
        <v>6351</v>
      </c>
      <c r="G45" s="107" t="str">
        <f>k[[#This Row],[PartType]]&amp;k[[#This Row],[PowderType]]</f>
        <v>530V337/003FTW700</v>
      </c>
      <c r="H45" s="107" t="s">
        <v>6352</v>
      </c>
      <c r="I45" s="107" cm="1">
        <f t="array" ref="I45">_xlfn.IFS(LEFT(k[[#This Row],[ParameterValue]],1)="S",3,LEFT(k[[#This Row],[ParameterValue]],1)="X",2, LEFT(k[[#This Row],[ParameterValue]],1)="D",4)</f>
        <v>3</v>
      </c>
    </row>
    <row r="46" spans="1:9">
      <c r="A46" s="107" t="s">
        <v>6353</v>
      </c>
      <c r="B46" s="107" t="s">
        <v>4492</v>
      </c>
      <c r="C46" s="107" t="s">
        <v>5742</v>
      </c>
      <c r="D46" s="107" t="s">
        <v>5600</v>
      </c>
      <c r="E46" s="107" t="s">
        <v>5601</v>
      </c>
      <c r="F46" s="107" t="s">
        <v>6354</v>
      </c>
      <c r="G46" s="107" t="str">
        <f>k[[#This Row],[PartType]]&amp;k[[#This Row],[PowderType]]</f>
        <v>530V757/2R5FTW700</v>
      </c>
      <c r="H46" s="107" t="s">
        <v>6355</v>
      </c>
      <c r="I46" s="107" cm="1">
        <f t="array" ref="I46">_xlfn.IFS(LEFT(k[[#This Row],[ParameterValue]],1)="S",3,LEFT(k[[#This Row],[ParameterValue]],1)="X",2, LEFT(k[[#This Row],[ParameterValue]],1)="D",4)</f>
        <v>3</v>
      </c>
    </row>
    <row r="47" spans="1:9">
      <c r="A47" s="107" t="s">
        <v>9145</v>
      </c>
      <c r="B47" s="107" t="s">
        <v>107</v>
      </c>
      <c r="C47" s="107" t="s">
        <v>5607</v>
      </c>
      <c r="D47" s="107" t="s">
        <v>5600</v>
      </c>
      <c r="E47" s="107" t="s">
        <v>5601</v>
      </c>
      <c r="F47" s="107" t="s">
        <v>9146</v>
      </c>
      <c r="G47" s="107" t="str">
        <f>k[[#This Row],[PartType]]&amp;k[[#This Row],[PowderType]]</f>
        <v>521V565/050FTP150</v>
      </c>
      <c r="H47" s="107" t="s">
        <v>6358</v>
      </c>
      <c r="I47" s="107" cm="1">
        <f t="array" ref="I47">_xlfn.IFS(LEFT(k[[#This Row],[ParameterValue]],1)="S",3,LEFT(k[[#This Row],[ParameterValue]],1)="X",2, LEFT(k[[#This Row],[ParameterValue]],1)="D",4)</f>
        <v>2</v>
      </c>
    </row>
    <row r="48" spans="1:9">
      <c r="A48" s="107" t="s">
        <v>9145</v>
      </c>
      <c r="B48" s="107" t="s">
        <v>107</v>
      </c>
      <c r="C48" s="107" t="s">
        <v>5690</v>
      </c>
      <c r="D48" s="107" t="s">
        <v>5600</v>
      </c>
      <c r="E48" s="107" t="s">
        <v>5601</v>
      </c>
      <c r="F48" s="107" t="s">
        <v>9147</v>
      </c>
      <c r="G48" s="107" t="str">
        <f>k[[#This Row],[PartType]]&amp;k[[#This Row],[PowderType]]</f>
        <v>521V565/050FTP150</v>
      </c>
      <c r="H48" s="107" t="s">
        <v>6358</v>
      </c>
      <c r="I48" s="107" cm="1">
        <f t="array" ref="I48">_xlfn.IFS(LEFT(k[[#This Row],[ParameterValue]],1)="S",3,LEFT(k[[#This Row],[ParameterValue]],1)="X",2, LEFT(k[[#This Row],[ParameterValue]],1)="D",4)</f>
        <v>2</v>
      </c>
    </row>
    <row r="49" spans="1:9">
      <c r="A49" s="107" t="s">
        <v>6356</v>
      </c>
      <c r="B49" s="107" t="s">
        <v>107</v>
      </c>
      <c r="C49" s="107" t="s">
        <v>5607</v>
      </c>
      <c r="D49" s="107" t="s">
        <v>5600</v>
      </c>
      <c r="E49" s="107" t="s">
        <v>5601</v>
      </c>
      <c r="F49" s="107" t="s">
        <v>6357</v>
      </c>
      <c r="G49" s="107" t="str">
        <f>k[[#This Row],[PartType]]&amp;k[[#This Row],[PowderType]]</f>
        <v>521D565/050FTP150</v>
      </c>
      <c r="H49" s="107" t="s">
        <v>6358</v>
      </c>
      <c r="I49" s="107" cm="1">
        <f t="array" ref="I49">_xlfn.IFS(LEFT(k[[#This Row],[ParameterValue]],1)="S",3,LEFT(k[[#This Row],[ParameterValue]],1)="X",2, LEFT(k[[#This Row],[ParameterValue]],1)="D",4)</f>
        <v>2</v>
      </c>
    </row>
    <row r="50" spans="1:9">
      <c r="A50" s="107" t="s">
        <v>6861</v>
      </c>
      <c r="B50" s="107" t="s">
        <v>4441</v>
      </c>
      <c r="C50" s="107" t="s">
        <v>5726</v>
      </c>
      <c r="D50" s="107" t="s">
        <v>5600</v>
      </c>
      <c r="E50" s="107" t="s">
        <v>5601</v>
      </c>
      <c r="F50" s="107" t="s">
        <v>8484</v>
      </c>
      <c r="G50" s="107" t="str">
        <f>k[[#This Row],[PartType]]&amp;k[[#This Row],[PowderType]]</f>
        <v>591B107/006STA156KA</v>
      </c>
      <c r="H50" s="107" t="s">
        <v>5114</v>
      </c>
      <c r="I50" s="107" cm="1">
        <f t="array" ref="I50">_xlfn.IFS(LEFT(k[[#This Row],[ParameterValue]],1)="S",3,LEFT(k[[#This Row],[ParameterValue]],1)="X",2, LEFT(k[[#This Row],[ParameterValue]],1)="D",4)</f>
        <v>3</v>
      </c>
    </row>
    <row r="51" spans="1:9">
      <c r="A51" s="107" t="s">
        <v>6861</v>
      </c>
      <c r="B51" s="107" t="s">
        <v>4441</v>
      </c>
      <c r="C51" s="107" t="s">
        <v>5813</v>
      </c>
      <c r="D51" s="107" t="s">
        <v>5600</v>
      </c>
      <c r="E51" s="107" t="s">
        <v>5601</v>
      </c>
      <c r="F51" s="107" t="s">
        <v>8483</v>
      </c>
      <c r="G51" s="107" t="str">
        <f>k[[#This Row],[PartType]]&amp;k[[#This Row],[PowderType]]</f>
        <v>591B107/006STA156KA</v>
      </c>
      <c r="H51" s="107" t="s">
        <v>5114</v>
      </c>
      <c r="I51" s="107" cm="1">
        <f t="array" ref="I51">_xlfn.IFS(LEFT(k[[#This Row],[ParameterValue]],1)="S",3,LEFT(k[[#This Row],[ParameterValue]],1)="X",2, LEFT(k[[#This Row],[ParameterValue]],1)="D",4)</f>
        <v>3</v>
      </c>
    </row>
    <row r="52" spans="1:9">
      <c r="A52" s="107" t="s">
        <v>6861</v>
      </c>
      <c r="B52" s="107" t="s">
        <v>4441</v>
      </c>
      <c r="C52" s="107" t="s">
        <v>5607</v>
      </c>
      <c r="D52" s="107" t="s">
        <v>5600</v>
      </c>
      <c r="E52" s="107" t="s">
        <v>5601</v>
      </c>
      <c r="F52" s="107" t="s">
        <v>8482</v>
      </c>
      <c r="G52" s="107" t="str">
        <f>k[[#This Row],[PartType]]&amp;k[[#This Row],[PowderType]]</f>
        <v>591B107/006STA156KA</v>
      </c>
      <c r="H52" s="107" t="s">
        <v>5114</v>
      </c>
      <c r="I52" s="107" cm="1">
        <f t="array" ref="I52">_xlfn.IFS(LEFT(k[[#This Row],[ParameterValue]],1)="S",3,LEFT(k[[#This Row],[ParameterValue]],1)="X",2, LEFT(k[[#This Row],[ParameterValue]],1)="D",4)</f>
        <v>3</v>
      </c>
    </row>
    <row r="53" spans="1:9">
      <c r="A53" s="107" t="s">
        <v>7190</v>
      </c>
      <c r="B53" s="107" t="s">
        <v>4428</v>
      </c>
      <c r="C53" s="107" t="s">
        <v>5830</v>
      </c>
      <c r="D53" s="107" t="s">
        <v>5600</v>
      </c>
      <c r="E53" s="107" t="s">
        <v>5601</v>
      </c>
      <c r="F53" s="107" t="s">
        <v>7694</v>
      </c>
      <c r="G53" s="107" t="str">
        <f>k[[#This Row],[PartType]]&amp;k[[#This Row],[PowderType]]</f>
        <v>520D477/004KBP76</v>
      </c>
      <c r="H53" s="107" t="s">
        <v>5612</v>
      </c>
      <c r="I53" s="107" cm="1">
        <f t="array" ref="I53">_xlfn.IFS(LEFT(k[[#This Row],[ParameterValue]],1)="S",3,LEFT(k[[#This Row],[ParameterValue]],1)="X",2, LEFT(k[[#This Row],[ParameterValue]],1)="D",4)</f>
        <v>3</v>
      </c>
    </row>
    <row r="54" spans="1:9">
      <c r="A54" s="107" t="s">
        <v>7190</v>
      </c>
      <c r="B54" s="107" t="s">
        <v>4428</v>
      </c>
      <c r="C54" s="107" t="s">
        <v>5748</v>
      </c>
      <c r="D54" s="107" t="s">
        <v>5600</v>
      </c>
      <c r="E54" s="107" t="s">
        <v>5601</v>
      </c>
      <c r="F54" s="107" t="s">
        <v>7695</v>
      </c>
      <c r="G54" s="107" t="str">
        <f>k[[#This Row],[PartType]]&amp;k[[#This Row],[PowderType]]</f>
        <v>520D477/004KBP76</v>
      </c>
      <c r="H54" s="107" t="s">
        <v>5612</v>
      </c>
      <c r="I54" s="107" cm="1">
        <f t="array" ref="I54">_xlfn.IFS(LEFT(k[[#This Row],[ParameterValue]],1)="S",3,LEFT(k[[#This Row],[ParameterValue]],1)="X",2, LEFT(k[[#This Row],[ParameterValue]],1)="D",4)</f>
        <v>3</v>
      </c>
    </row>
    <row r="55" spans="1:9">
      <c r="A55" s="107" t="s">
        <v>7190</v>
      </c>
      <c r="B55" s="107" t="s">
        <v>4428</v>
      </c>
      <c r="C55" s="107" t="s">
        <v>5627</v>
      </c>
      <c r="D55" s="107" t="s">
        <v>5600</v>
      </c>
      <c r="E55" s="107" t="s">
        <v>5601</v>
      </c>
      <c r="F55" s="107" t="s">
        <v>7696</v>
      </c>
      <c r="G55" s="107" t="str">
        <f>k[[#This Row],[PartType]]&amp;k[[#This Row],[PowderType]]</f>
        <v>520D477/004KBP76</v>
      </c>
      <c r="H55" s="107" t="s">
        <v>5612</v>
      </c>
      <c r="I55" s="107" cm="1">
        <f t="array" ref="I55">_xlfn.IFS(LEFT(k[[#This Row],[ParameterValue]],1)="S",3,LEFT(k[[#This Row],[ParameterValue]],1)="X",2, LEFT(k[[#This Row],[ParameterValue]],1)="D",4)</f>
        <v>3</v>
      </c>
    </row>
    <row r="56" spans="1:9">
      <c r="A56" s="107" t="s">
        <v>7218</v>
      </c>
      <c r="B56" s="107" t="s">
        <v>4428</v>
      </c>
      <c r="C56" s="107" t="s">
        <v>5742</v>
      </c>
      <c r="D56" s="107" t="s">
        <v>5600</v>
      </c>
      <c r="E56" s="107" t="s">
        <v>5601</v>
      </c>
      <c r="F56" s="107" t="s">
        <v>8895</v>
      </c>
      <c r="G56" s="107" t="str">
        <f>k[[#This Row],[PartType]]&amp;k[[#This Row],[PowderType]]</f>
        <v>520D477/006KBP76</v>
      </c>
      <c r="H56" s="107" t="s">
        <v>7220</v>
      </c>
      <c r="I56" s="107" cm="1">
        <f t="array" ref="I56">_xlfn.IFS(LEFT(k[[#This Row],[ParameterValue]],1)="S",3,LEFT(k[[#This Row],[ParameterValue]],1)="X",2, LEFT(k[[#This Row],[ParameterValue]],1)="D",4)</f>
        <v>3</v>
      </c>
    </row>
    <row r="57" spans="1:9">
      <c r="A57" s="107" t="s">
        <v>7218</v>
      </c>
      <c r="B57" s="107" t="s">
        <v>4428</v>
      </c>
      <c r="C57" s="107" t="s">
        <v>5634</v>
      </c>
      <c r="D57" s="107" t="s">
        <v>5600</v>
      </c>
      <c r="E57" s="107" t="s">
        <v>5601</v>
      </c>
      <c r="F57" s="107" t="s">
        <v>7697</v>
      </c>
      <c r="G57" s="107" t="str">
        <f>k[[#This Row],[PartType]]&amp;k[[#This Row],[PowderType]]</f>
        <v>520D477/006KBP76</v>
      </c>
      <c r="H57" s="107" t="s">
        <v>5952</v>
      </c>
      <c r="I57" s="107" cm="1">
        <f t="array" ref="I57">_xlfn.IFS(LEFT(k[[#This Row],[ParameterValue]],1)="S",3,LEFT(k[[#This Row],[ParameterValue]],1)="X",2, LEFT(k[[#This Row],[ParameterValue]],1)="D",4)</f>
        <v>3</v>
      </c>
    </row>
    <row r="58" spans="1:9">
      <c r="A58" s="107" t="s">
        <v>7218</v>
      </c>
      <c r="B58" s="107" t="s">
        <v>4428</v>
      </c>
      <c r="C58" s="107" t="s">
        <v>5693</v>
      </c>
      <c r="D58" s="107" t="s">
        <v>5600</v>
      </c>
      <c r="E58" s="107" t="s">
        <v>5601</v>
      </c>
      <c r="F58" s="107" t="s">
        <v>8894</v>
      </c>
      <c r="G58" s="107" t="str">
        <f>k[[#This Row],[PartType]]&amp;k[[#This Row],[PowderType]]</f>
        <v>520D477/006KBP76</v>
      </c>
      <c r="H58" s="107" t="s">
        <v>5952</v>
      </c>
      <c r="I58" s="107" cm="1">
        <f t="array" ref="I58">_xlfn.IFS(LEFT(k[[#This Row],[ParameterValue]],1)="S",3,LEFT(k[[#This Row],[ParameterValue]],1)="X",2, LEFT(k[[#This Row],[ParameterValue]],1)="D",4)</f>
        <v>3</v>
      </c>
    </row>
    <row r="59" spans="1:9">
      <c r="A59" s="107" t="s">
        <v>6137</v>
      </c>
      <c r="B59" s="107" t="s">
        <v>4526</v>
      </c>
      <c r="C59" s="107" t="s">
        <v>5614</v>
      </c>
      <c r="D59" s="107" t="s">
        <v>5600</v>
      </c>
      <c r="E59" s="107" t="s">
        <v>5601</v>
      </c>
      <c r="F59" s="107" t="s">
        <v>7698</v>
      </c>
      <c r="G59" s="107" t="str">
        <f>k[[#This Row],[PartType]]&amp;k[[#This Row],[PowderType]]</f>
        <v>523T226/025S805G</v>
      </c>
      <c r="H59" s="107" t="s">
        <v>5623</v>
      </c>
      <c r="I59" s="107" cm="1">
        <f t="array" ref="I59">_xlfn.IFS(LEFT(k[[#This Row],[ParameterValue]],1)="S",3,LEFT(k[[#This Row],[ParameterValue]],1)="X",2, LEFT(k[[#This Row],[ParameterValue]],1)="D",4)</f>
        <v>3</v>
      </c>
    </row>
    <row r="60" spans="1:9">
      <c r="A60" s="107" t="s">
        <v>5678</v>
      </c>
      <c r="B60" s="107" t="s">
        <v>4428</v>
      </c>
      <c r="C60" s="107" t="s">
        <v>5726</v>
      </c>
      <c r="D60" s="107" t="s">
        <v>5600</v>
      </c>
      <c r="E60" s="107" t="s">
        <v>5601</v>
      </c>
      <c r="F60" s="107" t="s">
        <v>8890</v>
      </c>
      <c r="G60" s="107" t="str">
        <f>k[[#This Row],[PartType]]&amp;k[[#This Row],[PowderType]]</f>
        <v>520D337/006KBP76</v>
      </c>
      <c r="H60" s="107" t="s">
        <v>5580</v>
      </c>
      <c r="I60" s="107" cm="1">
        <f t="array" ref="I60">_xlfn.IFS(LEFT(k[[#This Row],[ParameterValue]],1)="S",3,LEFT(k[[#This Row],[ParameterValue]],1)="X",2, LEFT(k[[#This Row],[ParameterValue]],1)="D",4)</f>
        <v>3</v>
      </c>
    </row>
    <row r="61" spans="1:9">
      <c r="A61" s="107" t="s">
        <v>6600</v>
      </c>
      <c r="B61" s="107" t="s">
        <v>4426</v>
      </c>
      <c r="C61" s="107" t="s">
        <v>5599</v>
      </c>
      <c r="D61" s="107" t="s">
        <v>5600</v>
      </c>
      <c r="E61" s="107" t="s">
        <v>5601</v>
      </c>
      <c r="F61" s="107" t="s">
        <v>8183</v>
      </c>
      <c r="G61" s="107" t="str">
        <f>k[[#This Row],[PartType]]&amp;k[[#This Row],[PowderType]]</f>
        <v>520V247/003KBP74</v>
      </c>
      <c r="H61" s="107" t="s">
        <v>5046</v>
      </c>
      <c r="I61" s="107" cm="1">
        <f t="array" ref="I61">_xlfn.IFS(LEFT(k[[#This Row],[ParameterValue]],1)="S",3,LEFT(k[[#This Row],[ParameterValue]],1)="X",2, LEFT(k[[#This Row],[ParameterValue]],1)="D",4)</f>
        <v>3</v>
      </c>
    </row>
    <row r="62" spans="1:9">
      <c r="A62" s="107" t="s">
        <v>5675</v>
      </c>
      <c r="B62" s="107" t="s">
        <v>4440</v>
      </c>
      <c r="C62" s="107" t="s">
        <v>5742</v>
      </c>
      <c r="D62" s="107" t="s">
        <v>5600</v>
      </c>
      <c r="E62" s="107" t="s">
        <v>5601</v>
      </c>
      <c r="F62" s="107" t="s">
        <v>10452</v>
      </c>
      <c r="G62" s="107" t="str">
        <f>k[[#This Row],[PartType]]&amp;k[[#This Row],[PowderType]]</f>
        <v>520Y337/010KBP86F</v>
      </c>
      <c r="H62" s="107" t="s">
        <v>9037</v>
      </c>
      <c r="I62" s="107" cm="1">
        <f t="array" ref="I62">_xlfn.IFS(LEFT(k[[#This Row],[ParameterValue]],1)="S",3,LEFT(k[[#This Row],[ParameterValue]],1)="X",2, LEFT(k[[#This Row],[ParameterValue]],1)="D",4)</f>
        <v>3</v>
      </c>
    </row>
    <row r="63" spans="1:9">
      <c r="A63" s="107" t="s">
        <v>5843</v>
      </c>
      <c r="B63" s="107" t="s">
        <v>4480</v>
      </c>
      <c r="C63" s="107" t="s">
        <v>5681</v>
      </c>
      <c r="D63" s="107" t="s">
        <v>5600</v>
      </c>
      <c r="E63" s="107" t="s">
        <v>5601</v>
      </c>
      <c r="F63" s="107" t="s">
        <v>8263</v>
      </c>
      <c r="G63" s="107" t="str">
        <f>k[[#This Row],[PartType]]&amp;k[[#This Row],[PowderType]]</f>
        <v>520V337/004KBP84E</v>
      </c>
      <c r="H63" s="107" t="s">
        <v>5050</v>
      </c>
      <c r="I63" s="107" cm="1">
        <f t="array" ref="I63">_xlfn.IFS(LEFT(k[[#This Row],[ParameterValue]],1)="S",3,LEFT(k[[#This Row],[ParameterValue]],1)="X",2, LEFT(k[[#This Row],[ParameterValue]],1)="D",4)</f>
        <v>3</v>
      </c>
    </row>
    <row r="64" spans="1:9">
      <c r="A64" s="107" t="s">
        <v>5934</v>
      </c>
      <c r="B64" s="107" t="s">
        <v>82</v>
      </c>
      <c r="C64" s="107" t="s">
        <v>7229</v>
      </c>
      <c r="D64" s="107" t="s">
        <v>5600</v>
      </c>
      <c r="E64" s="107" t="s">
        <v>5601</v>
      </c>
      <c r="F64" s="107" t="s">
        <v>8264</v>
      </c>
      <c r="G64" s="107" t="str">
        <f>k[[#This Row],[PartType]]&amp;k[[#This Row],[PowderType]]</f>
        <v>521T106/025S706</v>
      </c>
      <c r="H64" s="107" t="s">
        <v>7936</v>
      </c>
      <c r="I64" s="107" cm="1">
        <f t="array" ref="I64">_xlfn.IFS(LEFT(k[[#This Row],[ParameterValue]],1)="S",3,LEFT(k[[#This Row],[ParameterValue]],1)="X",2, LEFT(k[[#This Row],[ParameterValue]],1)="D",4)</f>
        <v>4</v>
      </c>
    </row>
    <row r="65" spans="1:9">
      <c r="A65" s="107" t="s">
        <v>7934</v>
      </c>
      <c r="B65" s="107" t="s">
        <v>82</v>
      </c>
      <c r="C65" s="107" t="s">
        <v>7229</v>
      </c>
      <c r="D65" s="107" t="s">
        <v>5600</v>
      </c>
      <c r="E65" s="107" t="s">
        <v>5601</v>
      </c>
      <c r="F65" s="107" t="s">
        <v>8267</v>
      </c>
      <c r="G65" s="107" t="str">
        <f>k[[#This Row],[PartType]]&amp;k[[#This Row],[PowderType]]</f>
        <v>521T106/035S706</v>
      </c>
      <c r="H65" s="107" t="s">
        <v>7936</v>
      </c>
      <c r="I65" s="107" cm="1">
        <f t="array" ref="I65">_xlfn.IFS(LEFT(k[[#This Row],[ParameterValue]],1)="S",3,LEFT(k[[#This Row],[ParameterValue]],1)="X",2, LEFT(k[[#This Row],[ParameterValue]],1)="D",4)</f>
        <v>4</v>
      </c>
    </row>
    <row r="66" spans="1:9">
      <c r="A66" s="107" t="s">
        <v>5819</v>
      </c>
      <c r="B66" s="107" t="s">
        <v>8268</v>
      </c>
      <c r="C66" s="107" t="s">
        <v>5599</v>
      </c>
      <c r="D66" s="107" t="s">
        <v>5600</v>
      </c>
      <c r="E66" s="107" t="s">
        <v>5601</v>
      </c>
      <c r="F66" s="107" t="s">
        <v>8269</v>
      </c>
      <c r="G66" s="107" t="str">
        <f>k[[#This Row],[PartType]]&amp;k[[#This Row],[PowderType]]</f>
        <v>520V337/003KBP52U</v>
      </c>
      <c r="H66" s="107" t="s">
        <v>5046</v>
      </c>
      <c r="I66" s="107" cm="1">
        <f t="array" ref="I66">_xlfn.IFS(LEFT(k[[#This Row],[ParameterValue]],1)="S",3,LEFT(k[[#This Row],[ParameterValue]],1)="X",2, LEFT(k[[#This Row],[ParameterValue]],1)="D",4)</f>
        <v>3</v>
      </c>
    </row>
    <row r="67" spans="1:9">
      <c r="A67" s="107" t="s">
        <v>6652</v>
      </c>
      <c r="B67" s="107" t="s">
        <v>4485</v>
      </c>
      <c r="C67" s="107" t="s">
        <v>5618</v>
      </c>
      <c r="D67" s="107" t="s">
        <v>5600</v>
      </c>
      <c r="E67" s="107" t="s">
        <v>5601</v>
      </c>
      <c r="F67" s="107" t="s">
        <v>6728</v>
      </c>
      <c r="G67" s="107" t="str">
        <f>k[[#This Row],[PartType]]&amp;k[[#This Row],[PowderType]]</f>
        <v>521V905/050C275</v>
      </c>
      <c r="H67" s="107" t="s">
        <v>5853</v>
      </c>
      <c r="I67" s="107" cm="1">
        <f t="array" ref="I67">_xlfn.IFS(LEFT(k[[#This Row],[ParameterValue]],1)="S",3,LEFT(k[[#This Row],[ParameterValue]],1)="X",2, LEFT(k[[#This Row],[ParameterValue]],1)="D",4)</f>
        <v>2</v>
      </c>
    </row>
    <row r="68" spans="1:9">
      <c r="A68" s="107" t="s">
        <v>6729</v>
      </c>
      <c r="B68" s="107" t="s">
        <v>4485</v>
      </c>
      <c r="C68" s="107" t="s">
        <v>6028</v>
      </c>
      <c r="D68" s="107" t="s">
        <v>5600</v>
      </c>
      <c r="E68" s="107" t="s">
        <v>5601</v>
      </c>
      <c r="F68" s="107" t="s">
        <v>6730</v>
      </c>
      <c r="G68" s="107" t="str">
        <f>k[[#This Row],[PartType]]&amp;k[[#This Row],[PowderType]]</f>
        <v>521V116/050C275</v>
      </c>
      <c r="H68" s="107" t="s">
        <v>5853</v>
      </c>
      <c r="I68" s="107" cm="1">
        <f t="array" ref="I68">_xlfn.IFS(LEFT(k[[#This Row],[ParameterValue]],1)="S",3,LEFT(k[[#This Row],[ParameterValue]],1)="X",2, LEFT(k[[#This Row],[ParameterValue]],1)="D",4)</f>
        <v>2</v>
      </c>
    </row>
    <row r="69" spans="1:9">
      <c r="A69" s="107" t="s">
        <v>6729</v>
      </c>
      <c r="B69" s="107" t="s">
        <v>4485</v>
      </c>
      <c r="C69" s="107" t="s">
        <v>5618</v>
      </c>
      <c r="D69" s="107" t="s">
        <v>5600</v>
      </c>
      <c r="E69" s="107" t="s">
        <v>5601</v>
      </c>
      <c r="F69" s="107" t="s">
        <v>6731</v>
      </c>
      <c r="G69" s="107" t="str">
        <f>k[[#This Row],[PartType]]&amp;k[[#This Row],[PowderType]]</f>
        <v>521V116/050C275</v>
      </c>
      <c r="H69" s="107" t="s">
        <v>5853</v>
      </c>
      <c r="I69" s="107" cm="1">
        <f t="array" ref="I69">_xlfn.IFS(LEFT(k[[#This Row],[ParameterValue]],1)="S",3,LEFT(k[[#This Row],[ParameterValue]],1)="X",2, LEFT(k[[#This Row],[ParameterValue]],1)="D",4)</f>
        <v>2</v>
      </c>
    </row>
    <row r="70" spans="1:9">
      <c r="A70" s="107" t="s">
        <v>6732</v>
      </c>
      <c r="B70" s="107" t="s">
        <v>4485</v>
      </c>
      <c r="C70" s="107" t="s">
        <v>6028</v>
      </c>
      <c r="D70" s="107" t="s">
        <v>5600</v>
      </c>
      <c r="E70" s="107" t="s">
        <v>5601</v>
      </c>
      <c r="F70" s="107" t="s">
        <v>8641</v>
      </c>
      <c r="G70" s="107" t="str">
        <f>k[[#This Row],[PartType]]&amp;k[[#This Row],[PowderType]]</f>
        <v>521V156/050C275</v>
      </c>
      <c r="H70" s="107" t="s">
        <v>5853</v>
      </c>
      <c r="I70" s="107" cm="1">
        <f t="array" ref="I70">_xlfn.IFS(LEFT(k[[#This Row],[ParameterValue]],1)="S",3,LEFT(k[[#This Row],[ParameterValue]],1)="X",2, LEFT(k[[#This Row],[ParameterValue]],1)="D",4)</f>
        <v>2</v>
      </c>
    </row>
    <row r="71" spans="1:9">
      <c r="A71" s="107" t="s">
        <v>6732</v>
      </c>
      <c r="B71" s="107" t="s">
        <v>4485</v>
      </c>
      <c r="C71" s="107" t="s">
        <v>5618</v>
      </c>
      <c r="D71" s="107" t="s">
        <v>5600</v>
      </c>
      <c r="E71" s="107" t="s">
        <v>5601</v>
      </c>
      <c r="F71" s="107" t="s">
        <v>6733</v>
      </c>
      <c r="G71" s="107" t="str">
        <f>k[[#This Row],[PartType]]&amp;k[[#This Row],[PowderType]]</f>
        <v>521V156/050C275</v>
      </c>
      <c r="H71" s="107" t="s">
        <v>5853</v>
      </c>
      <c r="I71" s="107" cm="1">
        <f t="array" ref="I71">_xlfn.IFS(LEFT(k[[#This Row],[ParameterValue]],1)="S",3,LEFT(k[[#This Row],[ParameterValue]],1)="X",2, LEFT(k[[#This Row],[ParameterValue]],1)="D",4)</f>
        <v>2</v>
      </c>
    </row>
    <row r="72" spans="1:9">
      <c r="A72" s="107" t="s">
        <v>5662</v>
      </c>
      <c r="B72" s="107" t="s">
        <v>4672</v>
      </c>
      <c r="C72" s="107" t="s">
        <v>5663</v>
      </c>
      <c r="D72" s="107" t="s">
        <v>5600</v>
      </c>
      <c r="E72" s="107" t="s">
        <v>5601</v>
      </c>
      <c r="F72" s="107" t="s">
        <v>6734</v>
      </c>
      <c r="G72" s="107" t="str">
        <f>k[[#This Row],[PartType]]&amp;k[[#This Row],[PowderType]]</f>
        <v>528Z227/004FTA50</v>
      </c>
      <c r="H72" s="107" t="s">
        <v>6015</v>
      </c>
      <c r="I72" s="107" cm="1">
        <f t="array" ref="I72">_xlfn.IFS(LEFT(k[[#This Row],[ParameterValue]],1)="S",3,LEFT(k[[#This Row],[ParameterValue]],1)="X",2, LEFT(k[[#This Row],[ParameterValue]],1)="D",4)</f>
        <v>3</v>
      </c>
    </row>
    <row r="73" spans="1:9">
      <c r="A73" s="107" t="s">
        <v>5662</v>
      </c>
      <c r="B73" s="107" t="s">
        <v>4672</v>
      </c>
      <c r="C73" s="107" t="s">
        <v>5681</v>
      </c>
      <c r="D73" s="107" t="s">
        <v>5600</v>
      </c>
      <c r="E73" s="107" t="s">
        <v>5601</v>
      </c>
      <c r="F73" s="107" t="s">
        <v>6735</v>
      </c>
      <c r="G73" s="107" t="str">
        <f>k[[#This Row],[PartType]]&amp;k[[#This Row],[PowderType]]</f>
        <v>528Z227/004FTA50</v>
      </c>
      <c r="H73" s="107" t="s">
        <v>6015</v>
      </c>
      <c r="I73" s="107" cm="1">
        <f t="array" ref="I73">_xlfn.IFS(LEFT(k[[#This Row],[ParameterValue]],1)="S",3,LEFT(k[[#This Row],[ParameterValue]],1)="X",2, LEFT(k[[#This Row],[ParameterValue]],1)="D",4)</f>
        <v>3</v>
      </c>
    </row>
    <row r="74" spans="1:9">
      <c r="A74" s="107" t="s">
        <v>6107</v>
      </c>
      <c r="B74" s="107" t="s">
        <v>4617</v>
      </c>
      <c r="C74" s="107" t="s">
        <v>5634</v>
      </c>
      <c r="D74" s="107" t="s">
        <v>5600</v>
      </c>
      <c r="E74" s="107" t="s">
        <v>5601</v>
      </c>
      <c r="F74" s="107" t="s">
        <v>6736</v>
      </c>
      <c r="G74" s="107" t="str">
        <f>k[[#This Row],[PartType]]&amp;k[[#This Row],[PowderType]]</f>
        <v>591D227/010NT50</v>
      </c>
      <c r="H74" s="107" t="s">
        <v>5045</v>
      </c>
      <c r="I74" s="107" cm="1">
        <f t="array" ref="I74">_xlfn.IFS(LEFT(k[[#This Row],[ParameterValue]],1)="S",3,LEFT(k[[#This Row],[ParameterValue]],1)="X",2, LEFT(k[[#This Row],[ParameterValue]],1)="D",4)</f>
        <v>3</v>
      </c>
    </row>
    <row r="75" spans="1:9">
      <c r="A75" s="107" t="s">
        <v>6407</v>
      </c>
      <c r="B75" s="107" t="s">
        <v>4441</v>
      </c>
      <c r="C75" s="107" t="s">
        <v>5748</v>
      </c>
      <c r="D75" s="107" t="s">
        <v>5703</v>
      </c>
      <c r="E75" s="107" t="s">
        <v>5601</v>
      </c>
      <c r="F75" s="107" t="s">
        <v>7281</v>
      </c>
      <c r="G75" s="107" t="str">
        <f>k[[#This Row],[PartType]]&amp;k[[#This Row],[PowderType]]</f>
        <v>520D108/2R5STA156KA</v>
      </c>
      <c r="H75" s="107" t="s">
        <v>5050</v>
      </c>
      <c r="I75" s="107" cm="1">
        <f t="array" ref="I75">_xlfn.IFS(LEFT(k[[#This Row],[ParameterValue]],1)="S",3,LEFT(k[[#This Row],[ParameterValue]],1)="X",2, LEFT(k[[#This Row],[ParameterValue]],1)="D",4)</f>
        <v>3</v>
      </c>
    </row>
    <row r="76" spans="1:9">
      <c r="A76" s="107" t="s">
        <v>6472</v>
      </c>
      <c r="B76" s="107" t="s">
        <v>4441</v>
      </c>
      <c r="C76" s="107" t="s">
        <v>5826</v>
      </c>
      <c r="D76" s="107" t="s">
        <v>5600</v>
      </c>
      <c r="E76" s="107" t="s">
        <v>5601</v>
      </c>
      <c r="F76" s="107" t="s">
        <v>6624</v>
      </c>
      <c r="G76" s="107" t="str">
        <f>k[[#This Row],[PartType]]&amp;k[[#This Row],[PowderType]]</f>
        <v>520B337/2R5STA156KA</v>
      </c>
      <c r="H76" s="107" t="s">
        <v>6625</v>
      </c>
      <c r="I76" s="107" cm="1">
        <f t="array" ref="I76">_xlfn.IFS(LEFT(k[[#This Row],[ParameterValue]],1)="S",3,LEFT(k[[#This Row],[ParameterValue]],1)="X",2, LEFT(k[[#This Row],[ParameterValue]],1)="D",4)</f>
        <v>3</v>
      </c>
    </row>
    <row r="77" spans="1:9">
      <c r="A77" s="107" t="s">
        <v>10453</v>
      </c>
      <c r="B77" s="107" t="s">
        <v>4474</v>
      </c>
      <c r="C77" s="107" t="s">
        <v>5681</v>
      </c>
      <c r="D77" s="107" t="s">
        <v>5600</v>
      </c>
      <c r="E77" s="107" t="s">
        <v>5601</v>
      </c>
      <c r="F77" s="107" t="s">
        <v>10454</v>
      </c>
      <c r="G77" s="107" t="str">
        <f>k[[#This Row],[PartType]]&amp;k[[#This Row],[PowderType]]</f>
        <v>598B117/2R5S15MB</v>
      </c>
      <c r="H77" s="107" t="s">
        <v>8450</v>
      </c>
      <c r="I77" s="107" cm="1">
        <f t="array" ref="I77">_xlfn.IFS(LEFT(k[[#This Row],[ParameterValue]],1)="S",3,LEFT(k[[#This Row],[ParameterValue]],1)="X",2, LEFT(k[[#This Row],[ParameterValue]],1)="D",4)</f>
        <v>3</v>
      </c>
    </row>
    <row r="78" spans="1:9">
      <c r="A78" s="107" t="s">
        <v>6342</v>
      </c>
      <c r="B78" s="107" t="s">
        <v>4441</v>
      </c>
      <c r="C78" s="107" t="s">
        <v>5654</v>
      </c>
      <c r="D78" s="107" t="s">
        <v>5600</v>
      </c>
      <c r="E78" s="107" t="s">
        <v>5601</v>
      </c>
      <c r="F78" s="107" t="s">
        <v>7207</v>
      </c>
      <c r="G78" s="107" t="str">
        <f>k[[#This Row],[PartType]]&amp;k[[#This Row],[PowderType]]</f>
        <v>520W477/006STA156KA</v>
      </c>
      <c r="H78" s="107" t="s">
        <v>6277</v>
      </c>
      <c r="I78" s="107" cm="1">
        <f t="array" ref="I78">_xlfn.IFS(LEFT(k[[#This Row],[ParameterValue]],1)="S",3,LEFT(k[[#This Row],[ParameterValue]],1)="X",2, LEFT(k[[#This Row],[ParameterValue]],1)="D",4)</f>
        <v>3</v>
      </c>
    </row>
    <row r="79" spans="1:9">
      <c r="A79" s="107" t="s">
        <v>6342</v>
      </c>
      <c r="B79" s="107" t="s">
        <v>4441</v>
      </c>
      <c r="C79" s="107" t="s">
        <v>5813</v>
      </c>
      <c r="D79" s="107" t="s">
        <v>5600</v>
      </c>
      <c r="E79" s="107" t="s">
        <v>5601</v>
      </c>
      <c r="F79" s="107" t="s">
        <v>7208</v>
      </c>
      <c r="G79" s="107" t="str">
        <f>k[[#This Row],[PartType]]&amp;k[[#This Row],[PowderType]]</f>
        <v>520W477/006STA156KA</v>
      </c>
      <c r="H79" s="107" t="s">
        <v>6277</v>
      </c>
      <c r="I79" s="107" cm="1">
        <f t="array" ref="I79">_xlfn.IFS(LEFT(k[[#This Row],[ParameterValue]],1)="S",3,LEFT(k[[#This Row],[ParameterValue]],1)="X",2, LEFT(k[[#This Row],[ParameterValue]],1)="D",4)</f>
        <v>3</v>
      </c>
    </row>
    <row r="80" spans="1:9">
      <c r="A80" s="107" t="s">
        <v>6342</v>
      </c>
      <c r="B80" s="107" t="s">
        <v>4441</v>
      </c>
      <c r="C80" s="107" t="s">
        <v>7209</v>
      </c>
      <c r="D80" s="107" t="s">
        <v>5600</v>
      </c>
      <c r="E80" s="107" t="s">
        <v>5601</v>
      </c>
      <c r="F80" s="107" t="s">
        <v>7210</v>
      </c>
      <c r="G80" s="107" t="str">
        <f>k[[#This Row],[PartType]]&amp;k[[#This Row],[PowderType]]</f>
        <v>520W477/006STA156KA</v>
      </c>
      <c r="H80" s="107" t="s">
        <v>6277</v>
      </c>
      <c r="I80" s="107" cm="1">
        <f t="array" ref="I80">_xlfn.IFS(LEFT(k[[#This Row],[ParameterValue]],1)="S",3,LEFT(k[[#This Row],[ParameterValue]],1)="X",2, LEFT(k[[#This Row],[ParameterValue]],1)="D",4)</f>
        <v>3</v>
      </c>
    </row>
    <row r="81" spans="1:9">
      <c r="A81" s="107" t="s">
        <v>7211</v>
      </c>
      <c r="B81" s="107" t="s">
        <v>4441</v>
      </c>
      <c r="C81" s="107" t="s">
        <v>5826</v>
      </c>
      <c r="D81" s="107" t="s">
        <v>5600</v>
      </c>
      <c r="E81" s="107" t="s">
        <v>5601</v>
      </c>
      <c r="F81" s="107" t="s">
        <v>7212</v>
      </c>
      <c r="G81" s="107" t="str">
        <f>k[[#This Row],[PartType]]&amp;k[[#This Row],[PowderType]]</f>
        <v>520V477/006STA156KA</v>
      </c>
      <c r="H81" s="107" t="s">
        <v>6277</v>
      </c>
      <c r="I81" s="107" cm="1">
        <f t="array" ref="I81">_xlfn.IFS(LEFT(k[[#This Row],[ParameterValue]],1)="S",3,LEFT(k[[#This Row],[ParameterValue]],1)="X",2, LEFT(k[[#This Row],[ParameterValue]],1)="D",4)</f>
        <v>3</v>
      </c>
    </row>
    <row r="82" spans="1:9">
      <c r="A82" s="107" t="s">
        <v>7211</v>
      </c>
      <c r="B82" s="107" t="s">
        <v>4441</v>
      </c>
      <c r="C82" s="107" t="s">
        <v>5813</v>
      </c>
      <c r="D82" s="107" t="s">
        <v>5600</v>
      </c>
      <c r="E82" s="107" t="s">
        <v>5601</v>
      </c>
      <c r="F82" s="107" t="s">
        <v>7213</v>
      </c>
      <c r="G82" s="107" t="str">
        <f>k[[#This Row],[PartType]]&amp;k[[#This Row],[PowderType]]</f>
        <v>520V477/006STA156KA</v>
      </c>
      <c r="H82" s="107" t="s">
        <v>6277</v>
      </c>
      <c r="I82" s="107" cm="1">
        <f t="array" ref="I82">_xlfn.IFS(LEFT(k[[#This Row],[ParameterValue]],1)="S",3,LEFT(k[[#This Row],[ParameterValue]],1)="X",2, LEFT(k[[#This Row],[ParameterValue]],1)="D",4)</f>
        <v>3</v>
      </c>
    </row>
    <row r="83" spans="1:9">
      <c r="A83" s="107" t="s">
        <v>5825</v>
      </c>
      <c r="B83" s="107" t="s">
        <v>4551</v>
      </c>
      <c r="C83" s="107" t="s">
        <v>5737</v>
      </c>
      <c r="D83" s="107" t="s">
        <v>5600</v>
      </c>
      <c r="E83" s="107" t="s">
        <v>5601</v>
      </c>
      <c r="F83" s="107" t="s">
        <v>8703</v>
      </c>
      <c r="G83" s="107" t="str">
        <f>k[[#This Row],[PartType]]&amp;k[[#This Row],[PowderType]]</f>
        <v>520B157/006PTSA</v>
      </c>
      <c r="H83" s="107" t="s">
        <v>5563</v>
      </c>
      <c r="I83" s="107" cm="1">
        <f t="array" ref="I83">_xlfn.IFS(LEFT(k[[#This Row],[ParameterValue]],1)="S",3,LEFT(k[[#This Row],[ParameterValue]],1)="X",2, LEFT(k[[#This Row],[ParameterValue]],1)="D",4)</f>
        <v>3</v>
      </c>
    </row>
    <row r="84" spans="1:9">
      <c r="A84" s="107" t="s">
        <v>6410</v>
      </c>
      <c r="B84" s="107" t="s">
        <v>4551</v>
      </c>
      <c r="C84" s="107" t="s">
        <v>5607</v>
      </c>
      <c r="D84" s="107" t="s">
        <v>5600</v>
      </c>
      <c r="E84" s="107" t="s">
        <v>5601</v>
      </c>
      <c r="F84" s="107" t="s">
        <v>8726</v>
      </c>
      <c r="G84" s="107" t="str">
        <f>k[[#This Row],[PartType]]&amp;k[[#This Row],[PowderType]]</f>
        <v>521D686/025PTSA</v>
      </c>
      <c r="H84" s="107" t="s">
        <v>5044</v>
      </c>
      <c r="I84" s="107" cm="1">
        <f t="array" ref="I84">_xlfn.IFS(LEFT(k[[#This Row],[ParameterValue]],1)="S",3,LEFT(k[[#This Row],[ParameterValue]],1)="X",2, LEFT(k[[#This Row],[ParameterValue]],1)="D",4)</f>
        <v>3</v>
      </c>
    </row>
    <row r="85" spans="1:9">
      <c r="A85" s="107" t="s">
        <v>6264</v>
      </c>
      <c r="B85" s="107" t="s">
        <v>4469</v>
      </c>
      <c r="C85" s="107" t="s">
        <v>5742</v>
      </c>
      <c r="D85" s="107" t="s">
        <v>5600</v>
      </c>
      <c r="E85" s="107" t="s">
        <v>5601</v>
      </c>
      <c r="F85" s="107" t="s">
        <v>6265</v>
      </c>
      <c r="G85" s="107" t="str">
        <f>k[[#This Row],[PartType]]&amp;k[[#This Row],[PowderType]]</f>
        <v>520V337/006KBP126</v>
      </c>
      <c r="H85" s="107" t="s">
        <v>5049</v>
      </c>
      <c r="I85" s="107" cm="1">
        <f t="array" ref="I85">_xlfn.IFS(LEFT(k[[#This Row],[ParameterValue]],1)="S",3,LEFT(k[[#This Row],[ParameterValue]],1)="X",2, LEFT(k[[#This Row],[ParameterValue]],1)="D",4)</f>
        <v>3</v>
      </c>
    </row>
    <row r="86" spans="1:9">
      <c r="A86" s="107" t="s">
        <v>6266</v>
      </c>
      <c r="B86" s="107" t="s">
        <v>4508</v>
      </c>
      <c r="C86" s="107" t="s">
        <v>5813</v>
      </c>
      <c r="D86" s="107" t="s">
        <v>5600</v>
      </c>
      <c r="E86" s="107" t="s">
        <v>5601</v>
      </c>
      <c r="F86" s="107" t="s">
        <v>6267</v>
      </c>
      <c r="G86" s="107" t="str">
        <f>k[[#This Row],[PartType]]&amp;k[[#This Row],[PowderType]]</f>
        <v>520U686/006KBP126E</v>
      </c>
      <c r="H86" s="107" t="s">
        <v>5049</v>
      </c>
      <c r="I86" s="107" cm="1">
        <f t="array" ref="I86">_xlfn.IFS(LEFT(k[[#This Row],[ParameterValue]],1)="S",3,LEFT(k[[#This Row],[ParameterValue]],1)="X",2, LEFT(k[[#This Row],[ParameterValue]],1)="D",4)</f>
        <v>3</v>
      </c>
    </row>
    <row r="87" spans="1:9">
      <c r="A87" s="107" t="s">
        <v>6460</v>
      </c>
      <c r="B87" s="107" t="s">
        <v>4508</v>
      </c>
      <c r="C87" s="107" t="s">
        <v>5813</v>
      </c>
      <c r="D87" s="107" t="s">
        <v>5600</v>
      </c>
      <c r="E87" s="107" t="s">
        <v>5601</v>
      </c>
      <c r="F87" s="107" t="s">
        <v>8837</v>
      </c>
      <c r="G87" s="107" t="str">
        <f>k[[#This Row],[PartType]]&amp;k[[#This Row],[PowderType]]</f>
        <v>520U107/006KBP126E</v>
      </c>
      <c r="H87" s="107" t="s">
        <v>5049</v>
      </c>
      <c r="I87" s="107" cm="1">
        <f t="array" ref="I87">_xlfn.IFS(LEFT(k[[#This Row],[ParameterValue]],1)="S",3,LEFT(k[[#This Row],[ParameterValue]],1)="X",2, LEFT(k[[#This Row],[ParameterValue]],1)="D",4)</f>
        <v>3</v>
      </c>
    </row>
    <row r="88" spans="1:9">
      <c r="A88" s="107" t="s">
        <v>6368</v>
      </c>
      <c r="B88" s="107" t="s">
        <v>6369</v>
      </c>
      <c r="C88" s="107" t="s">
        <v>5600</v>
      </c>
      <c r="D88" s="107" t="s">
        <v>5600</v>
      </c>
      <c r="E88" s="107" t="s">
        <v>5601</v>
      </c>
      <c r="F88" s="107" t="s">
        <v>6370</v>
      </c>
      <c r="G88" s="107" t="str">
        <f>k[[#This Row],[PartType]]&amp;k[[#This Row],[PowderType]]</f>
        <v>530V507/006STA150KA</v>
      </c>
      <c r="H88" s="107" t="s">
        <v>6371</v>
      </c>
      <c r="I88" s="107" cm="1">
        <f t="array" ref="I88">_xlfn.IFS(LEFT(k[[#This Row],[ParameterValue]],1)="S",3,LEFT(k[[#This Row],[ParameterValue]],1)="X",2, LEFT(k[[#This Row],[ParameterValue]],1)="D",4)</f>
        <v>3</v>
      </c>
    </row>
    <row r="89" spans="1:9">
      <c r="A89" s="107" t="s">
        <v>9416</v>
      </c>
      <c r="B89" s="107" t="s">
        <v>4516</v>
      </c>
      <c r="C89" s="107" t="s">
        <v>5893</v>
      </c>
      <c r="D89" s="107" t="s">
        <v>5600</v>
      </c>
      <c r="E89" s="107" t="s">
        <v>5601</v>
      </c>
      <c r="F89" s="107" t="s">
        <v>9417</v>
      </c>
      <c r="G89" s="107" t="str">
        <f>k[[#This Row],[PartType]]&amp;k[[#This Row],[PowderType]]</f>
        <v>591D475/075TTS125</v>
      </c>
      <c r="H89" s="107" t="s">
        <v>5562</v>
      </c>
      <c r="I89" s="107" cm="1">
        <f t="array" ref="I89">_xlfn.IFS(LEFT(k[[#This Row],[ParameterValue]],1)="S",3,LEFT(k[[#This Row],[ParameterValue]],1)="X",2, LEFT(k[[#This Row],[ParameterValue]],1)="D",4)</f>
        <v>2</v>
      </c>
    </row>
    <row r="90" spans="1:9">
      <c r="A90" s="107" t="s">
        <v>6770</v>
      </c>
      <c r="B90" s="107" t="s">
        <v>4441</v>
      </c>
      <c r="C90" s="107" t="s">
        <v>5656</v>
      </c>
      <c r="D90" s="107" t="s">
        <v>5600</v>
      </c>
      <c r="E90" s="107" t="s">
        <v>5601</v>
      </c>
      <c r="F90" s="107" t="s">
        <v>6771</v>
      </c>
      <c r="G90" s="107" t="str">
        <f>k[[#This Row],[PartType]]&amp;k[[#This Row],[PowderType]]</f>
        <v>525B107/004STA156KA</v>
      </c>
      <c r="H90" s="107" t="s">
        <v>6772</v>
      </c>
      <c r="I90" s="107" cm="1">
        <f t="array" ref="I90">_xlfn.IFS(LEFT(k[[#This Row],[ParameterValue]],1)="S",3,LEFT(k[[#This Row],[ParameterValue]],1)="X",2, LEFT(k[[#This Row],[ParameterValue]],1)="D",4)</f>
        <v>3</v>
      </c>
    </row>
    <row r="91" spans="1:9">
      <c r="A91" s="107" t="s">
        <v>5990</v>
      </c>
      <c r="B91" s="107" t="s">
        <v>142</v>
      </c>
      <c r="C91" s="107" t="s">
        <v>5991</v>
      </c>
      <c r="D91" s="107" t="s">
        <v>5600</v>
      </c>
      <c r="E91" s="107" t="s">
        <v>5601</v>
      </c>
      <c r="F91" s="107" t="s">
        <v>5992</v>
      </c>
      <c r="G91" s="107" t="str">
        <f>k[[#This Row],[PartType]]&amp;k[[#This Row],[PowderType]]</f>
        <v>521Q336/016KBP86E</v>
      </c>
      <c r="H91" s="107" t="s">
        <v>5081</v>
      </c>
      <c r="I91" s="107" cm="1">
        <f t="array" ref="I91">_xlfn.IFS(LEFT(k[[#This Row],[ParameterValue]],1)="S",3,LEFT(k[[#This Row],[ParameterValue]],1)="X",2, LEFT(k[[#This Row],[ParameterValue]],1)="D",4)</f>
        <v>3</v>
      </c>
    </row>
    <row r="92" spans="1:9">
      <c r="A92" s="107" t="s">
        <v>6773</v>
      </c>
      <c r="B92" s="107" t="s">
        <v>4672</v>
      </c>
      <c r="C92" s="107" t="s">
        <v>5599</v>
      </c>
      <c r="D92" s="107" t="s">
        <v>5600</v>
      </c>
      <c r="E92" s="107" t="s">
        <v>5601</v>
      </c>
      <c r="F92" s="107" t="s">
        <v>6774</v>
      </c>
      <c r="G92" s="107" t="str">
        <f>k[[#This Row],[PartType]]&amp;k[[#This Row],[PowderType]]</f>
        <v>520D157/004FTA50</v>
      </c>
      <c r="H92" s="107" t="s">
        <v>6115</v>
      </c>
      <c r="I92" s="107" cm="1">
        <f t="array" ref="I92">_xlfn.IFS(LEFT(k[[#This Row],[ParameterValue]],1)="S",3,LEFT(k[[#This Row],[ParameterValue]],1)="X",2, LEFT(k[[#This Row],[ParameterValue]],1)="D",4)</f>
        <v>3</v>
      </c>
    </row>
    <row r="93" spans="1:9">
      <c r="A93" s="107" t="s">
        <v>5922</v>
      </c>
      <c r="B93" s="107" t="s">
        <v>4672</v>
      </c>
      <c r="C93" s="107" t="s">
        <v>5599</v>
      </c>
      <c r="D93" s="107" t="s">
        <v>5600</v>
      </c>
      <c r="E93" s="107" t="s">
        <v>5601</v>
      </c>
      <c r="F93" s="107" t="s">
        <v>6775</v>
      </c>
      <c r="G93" s="107" t="str">
        <f>k[[#This Row],[PartType]]&amp;k[[#This Row],[PowderType]]</f>
        <v>520D157/006FTA50</v>
      </c>
      <c r="H93" s="107" t="s">
        <v>6115</v>
      </c>
      <c r="I93" s="107" cm="1">
        <f t="array" ref="I93">_xlfn.IFS(LEFT(k[[#This Row],[ParameterValue]],1)="S",3,LEFT(k[[#This Row],[ParameterValue]],1)="X",2, LEFT(k[[#This Row],[ParameterValue]],1)="D",4)</f>
        <v>3</v>
      </c>
    </row>
    <row r="94" spans="1:9">
      <c r="A94" s="107" t="s">
        <v>5598</v>
      </c>
      <c r="B94" s="107" t="s">
        <v>4672</v>
      </c>
      <c r="C94" s="107" t="s">
        <v>5599</v>
      </c>
      <c r="D94" s="107" t="s">
        <v>5600</v>
      </c>
      <c r="E94" s="107" t="s">
        <v>5601</v>
      </c>
      <c r="F94" s="107" t="s">
        <v>6776</v>
      </c>
      <c r="G94" s="107" t="str">
        <f>k[[#This Row],[PartType]]&amp;k[[#This Row],[PowderType]]</f>
        <v>520D227/004FTA50</v>
      </c>
      <c r="H94" s="107" t="s">
        <v>6115</v>
      </c>
      <c r="I94" s="107" cm="1">
        <f t="array" ref="I94">_xlfn.IFS(LEFT(k[[#This Row],[ParameterValue]],1)="S",3,LEFT(k[[#This Row],[ParameterValue]],1)="X",2, LEFT(k[[#This Row],[ParameterValue]],1)="D",4)</f>
        <v>3</v>
      </c>
    </row>
    <row r="95" spans="1:9">
      <c r="A95" s="107" t="s">
        <v>6777</v>
      </c>
      <c r="B95" s="107" t="s">
        <v>4672</v>
      </c>
      <c r="C95" s="107" t="s">
        <v>5599</v>
      </c>
      <c r="D95" s="107" t="s">
        <v>5600</v>
      </c>
      <c r="E95" s="107" t="s">
        <v>5601</v>
      </c>
      <c r="F95" s="107" t="s">
        <v>6778</v>
      </c>
      <c r="G95" s="107" t="str">
        <f>k[[#This Row],[PartType]]&amp;k[[#This Row],[PowderType]]</f>
        <v>520V227/2R5FTA50</v>
      </c>
      <c r="H95" s="107" t="s">
        <v>6115</v>
      </c>
      <c r="I95" s="107" cm="1">
        <f t="array" ref="I95">_xlfn.IFS(LEFT(k[[#This Row],[ParameterValue]],1)="S",3,LEFT(k[[#This Row],[ParameterValue]],1)="X",2, LEFT(k[[#This Row],[ParameterValue]],1)="D",4)</f>
        <v>3</v>
      </c>
    </row>
    <row r="96" spans="1:9">
      <c r="A96" s="107" t="s">
        <v>6779</v>
      </c>
      <c r="B96" s="107" t="s">
        <v>4672</v>
      </c>
      <c r="C96" s="107" t="s">
        <v>5599</v>
      </c>
      <c r="D96" s="107" t="s">
        <v>5600</v>
      </c>
      <c r="E96" s="107" t="s">
        <v>5601</v>
      </c>
      <c r="F96" s="107" t="s">
        <v>6780</v>
      </c>
      <c r="G96" s="107" t="str">
        <f>k[[#This Row],[PartType]]&amp;k[[#This Row],[PowderType]]</f>
        <v>520V107/006FTA50</v>
      </c>
      <c r="H96" s="107" t="s">
        <v>6115</v>
      </c>
      <c r="I96" s="107" cm="1">
        <f t="array" ref="I96">_xlfn.IFS(LEFT(k[[#This Row],[ParameterValue]],1)="S",3,LEFT(k[[#This Row],[ParameterValue]],1)="X",2, LEFT(k[[#This Row],[ParameterValue]],1)="D",4)</f>
        <v>3</v>
      </c>
    </row>
    <row r="97" spans="1:9">
      <c r="A97" s="107" t="s">
        <v>6836</v>
      </c>
      <c r="B97" s="107" t="s">
        <v>4672</v>
      </c>
      <c r="C97" s="107" t="s">
        <v>5599</v>
      </c>
      <c r="D97" s="107" t="s">
        <v>5600</v>
      </c>
      <c r="E97" s="107" t="s">
        <v>5601</v>
      </c>
      <c r="F97" s="107" t="s">
        <v>6837</v>
      </c>
      <c r="G97" s="107" t="str">
        <f>k[[#This Row],[PartType]]&amp;k[[#This Row],[PowderType]]</f>
        <v>520V157/004FTA50</v>
      </c>
      <c r="H97" s="107" t="s">
        <v>6115</v>
      </c>
      <c r="I97" s="107" cm="1">
        <f t="array" ref="I97">_xlfn.IFS(LEFT(k[[#This Row],[ParameterValue]],1)="S",3,LEFT(k[[#This Row],[ParameterValue]],1)="X",2, LEFT(k[[#This Row],[ParameterValue]],1)="D",4)</f>
        <v>3</v>
      </c>
    </row>
    <row r="98" spans="1:9">
      <c r="A98" s="107" t="s">
        <v>5985</v>
      </c>
      <c r="B98" s="107" t="s">
        <v>4672</v>
      </c>
      <c r="C98" s="107" t="s">
        <v>5599</v>
      </c>
      <c r="D98" s="107" t="s">
        <v>5600</v>
      </c>
      <c r="E98" s="107" t="s">
        <v>5601</v>
      </c>
      <c r="F98" s="107" t="s">
        <v>6838</v>
      </c>
      <c r="G98" s="107" t="str">
        <f>k[[#This Row],[PartType]]&amp;k[[#This Row],[PowderType]]</f>
        <v>520V157/006FTA50</v>
      </c>
      <c r="H98" s="107" t="s">
        <v>6115</v>
      </c>
      <c r="I98" s="107" cm="1">
        <f t="array" ref="I98">_xlfn.IFS(LEFT(k[[#This Row],[ParameterValue]],1)="S",3,LEFT(k[[#This Row],[ParameterValue]],1)="X",2, LEFT(k[[#This Row],[ParameterValue]],1)="D",4)</f>
        <v>3</v>
      </c>
    </row>
    <row r="99" spans="1:9">
      <c r="A99" s="107" t="s">
        <v>6172</v>
      </c>
      <c r="B99" s="107" t="s">
        <v>4672</v>
      </c>
      <c r="C99" s="107" t="s">
        <v>5599</v>
      </c>
      <c r="D99" s="107" t="s">
        <v>5600</v>
      </c>
      <c r="E99" s="107" t="s">
        <v>5601</v>
      </c>
      <c r="F99" s="107" t="s">
        <v>6839</v>
      </c>
      <c r="G99" s="107" t="str">
        <f>k[[#This Row],[PartType]]&amp;k[[#This Row],[PowderType]]</f>
        <v>520V227/004FTA50</v>
      </c>
      <c r="H99" s="107" t="s">
        <v>6115</v>
      </c>
      <c r="I99" s="107" cm="1">
        <f t="array" ref="I99">_xlfn.IFS(LEFT(k[[#This Row],[ParameterValue]],1)="S",3,LEFT(k[[#This Row],[ParameterValue]],1)="X",2, LEFT(k[[#This Row],[ParameterValue]],1)="D",4)</f>
        <v>3</v>
      </c>
    </row>
    <row r="100" spans="1:9">
      <c r="A100" s="107" t="s">
        <v>6057</v>
      </c>
      <c r="B100" s="107" t="s">
        <v>4672</v>
      </c>
      <c r="C100" s="107" t="s">
        <v>5599</v>
      </c>
      <c r="D100" s="107" t="s">
        <v>5600</v>
      </c>
      <c r="E100" s="107" t="s">
        <v>5601</v>
      </c>
      <c r="F100" s="107" t="s">
        <v>6840</v>
      </c>
      <c r="G100" s="107" t="str">
        <f>k[[#This Row],[PartType]]&amp;k[[#This Row],[PowderType]]</f>
        <v>520D107/010FTA50</v>
      </c>
      <c r="H100" s="107" t="s">
        <v>6115</v>
      </c>
      <c r="I100" s="107" cm="1">
        <f t="array" ref="I100">_xlfn.IFS(LEFT(k[[#This Row],[ParameterValue]],1)="S",3,LEFT(k[[#This Row],[ParameterValue]],1)="X",2, LEFT(k[[#This Row],[ParameterValue]],1)="D",4)</f>
        <v>3</v>
      </c>
    </row>
    <row r="101" spans="1:9">
      <c r="A101" s="107" t="s">
        <v>6435</v>
      </c>
      <c r="B101" s="107" t="s">
        <v>4525</v>
      </c>
      <c r="C101" s="107" t="s">
        <v>6436</v>
      </c>
      <c r="D101" s="107" t="s">
        <v>5600</v>
      </c>
      <c r="E101" s="107" t="s">
        <v>5601</v>
      </c>
      <c r="F101" s="107" t="s">
        <v>6437</v>
      </c>
      <c r="G101" s="107" t="str">
        <f>k[[#This Row],[PartType]]&amp;k[[#This Row],[PowderType]]</f>
        <v>520W247/003S506</v>
      </c>
      <c r="H101" s="107" t="s">
        <v>5933</v>
      </c>
      <c r="I101" s="107" cm="1">
        <f t="array" ref="I101">_xlfn.IFS(LEFT(k[[#This Row],[ParameterValue]],1)="S",3,LEFT(k[[#This Row],[ParameterValue]],1)="X",2, LEFT(k[[#This Row],[ParameterValue]],1)="D",4)</f>
        <v>3</v>
      </c>
    </row>
    <row r="102" spans="1:9">
      <c r="A102" s="107" t="s">
        <v>7025</v>
      </c>
      <c r="B102" s="107" t="s">
        <v>4441</v>
      </c>
      <c r="C102" s="107" t="s">
        <v>5893</v>
      </c>
      <c r="D102" s="107" t="s">
        <v>5600</v>
      </c>
      <c r="E102" s="107" t="s">
        <v>5601</v>
      </c>
      <c r="F102" s="107" t="s">
        <v>7665</v>
      </c>
      <c r="G102" s="107" t="str">
        <f>k[[#This Row],[PartType]]&amp;k[[#This Row],[PowderType]]</f>
        <v>520M157/006STA156KA</v>
      </c>
      <c r="H102" s="107" t="s">
        <v>5559</v>
      </c>
      <c r="I102" s="107" cm="1">
        <f t="array" ref="I102">_xlfn.IFS(LEFT(k[[#This Row],[ParameterValue]],1)="S",3,LEFT(k[[#This Row],[ParameterValue]],1)="X",2, LEFT(k[[#This Row],[ParameterValue]],1)="D",4)</f>
        <v>3</v>
      </c>
    </row>
    <row r="103" spans="1:9">
      <c r="A103" s="107" t="s">
        <v>5637</v>
      </c>
      <c r="B103" s="107" t="s">
        <v>4799</v>
      </c>
      <c r="C103" s="107" t="s">
        <v>5634</v>
      </c>
      <c r="D103" s="107" t="s">
        <v>5600</v>
      </c>
      <c r="E103" s="107" t="s">
        <v>5601</v>
      </c>
      <c r="F103" s="107" t="s">
        <v>8653</v>
      </c>
      <c r="G103" s="107" t="str">
        <f>k[[#This Row],[PartType]]&amp;k[[#This Row],[PowderType]]</f>
        <v>598V157/010TTS80H</v>
      </c>
      <c r="H103" s="107" t="s">
        <v>5722</v>
      </c>
      <c r="I103" s="107" cm="1">
        <f t="array" ref="I103">_xlfn.IFS(LEFT(k[[#This Row],[ParameterValue]],1)="S",3,LEFT(k[[#This Row],[ParameterValue]],1)="X",2, LEFT(k[[#This Row],[ParameterValue]],1)="D",4)</f>
        <v>3</v>
      </c>
    </row>
    <row r="104" spans="1:9">
      <c r="A104" s="107" t="s">
        <v>6449</v>
      </c>
      <c r="B104" s="107" t="s">
        <v>4426</v>
      </c>
      <c r="C104" s="107" t="s">
        <v>5634</v>
      </c>
      <c r="D104" s="107" t="s">
        <v>5600</v>
      </c>
      <c r="E104" s="107" t="s">
        <v>5601</v>
      </c>
      <c r="F104" s="107" t="s">
        <v>8881</v>
      </c>
      <c r="G104" s="107" t="str">
        <f>k[[#This Row],[PartType]]&amp;k[[#This Row],[PowderType]]</f>
        <v>520C107/006KBP74</v>
      </c>
      <c r="H104" s="107" t="s">
        <v>7730</v>
      </c>
      <c r="I104" s="107" cm="1">
        <f t="array" ref="I104">_xlfn.IFS(LEFT(k[[#This Row],[ParameterValue]],1)="S",3,LEFT(k[[#This Row],[ParameterValue]],1)="X",2, LEFT(k[[#This Row],[ParameterValue]],1)="D",4)</f>
        <v>3</v>
      </c>
    </row>
    <row r="105" spans="1:9">
      <c r="A105" s="107" t="s">
        <v>6449</v>
      </c>
      <c r="B105" s="107" t="s">
        <v>4426</v>
      </c>
      <c r="C105" s="107" t="s">
        <v>5726</v>
      </c>
      <c r="D105" s="107" t="s">
        <v>5600</v>
      </c>
      <c r="E105" s="107" t="s">
        <v>5601</v>
      </c>
      <c r="F105" s="107" t="s">
        <v>7864</v>
      </c>
      <c r="G105" s="107" t="str">
        <f>k[[#This Row],[PartType]]&amp;k[[#This Row],[PowderType]]</f>
        <v>520C107/006KBP74</v>
      </c>
      <c r="H105" s="107" t="s">
        <v>6050</v>
      </c>
      <c r="I105" s="107" cm="1">
        <f t="array" ref="I105">_xlfn.IFS(LEFT(k[[#This Row],[ParameterValue]],1)="S",3,LEFT(k[[#This Row],[ParameterValue]],1)="X",2, LEFT(k[[#This Row],[ParameterValue]],1)="D",4)</f>
        <v>3</v>
      </c>
    </row>
    <row r="106" spans="1:9">
      <c r="A106" s="107" t="s">
        <v>7865</v>
      </c>
      <c r="B106" s="107" t="s">
        <v>4426</v>
      </c>
      <c r="C106" s="107" t="s">
        <v>5634</v>
      </c>
      <c r="D106" s="107" t="s">
        <v>5600</v>
      </c>
      <c r="E106" s="107" t="s">
        <v>5601</v>
      </c>
      <c r="F106" s="107" t="s">
        <v>8880</v>
      </c>
      <c r="G106" s="107" t="str">
        <f>k[[#This Row],[PartType]]&amp;k[[#This Row],[PowderType]]</f>
        <v>520C157/004KBP74</v>
      </c>
      <c r="H106" s="107" t="s">
        <v>7730</v>
      </c>
      <c r="I106" s="107" cm="1">
        <f t="array" ref="I106">_xlfn.IFS(LEFT(k[[#This Row],[ParameterValue]],1)="S",3,LEFT(k[[#This Row],[ParameterValue]],1)="X",2, LEFT(k[[#This Row],[ParameterValue]],1)="D",4)</f>
        <v>3</v>
      </c>
    </row>
    <row r="107" spans="1:9">
      <c r="A107" s="107" t="s">
        <v>7865</v>
      </c>
      <c r="B107" s="107" t="s">
        <v>4426</v>
      </c>
      <c r="C107" s="107" t="s">
        <v>5726</v>
      </c>
      <c r="D107" s="107" t="s">
        <v>5600</v>
      </c>
      <c r="E107" s="107" t="s">
        <v>5601</v>
      </c>
      <c r="F107" s="107" t="s">
        <v>8879</v>
      </c>
      <c r="G107" s="107" t="str">
        <f>k[[#This Row],[PartType]]&amp;k[[#This Row],[PowderType]]</f>
        <v>520C157/004KBP74</v>
      </c>
      <c r="H107" s="107" t="s">
        <v>7730</v>
      </c>
      <c r="I107" s="107" cm="1">
        <f t="array" ref="I107">_xlfn.IFS(LEFT(k[[#This Row],[ParameterValue]],1)="S",3,LEFT(k[[#This Row],[ParameterValue]],1)="X",2, LEFT(k[[#This Row],[ParameterValue]],1)="D",4)</f>
        <v>3</v>
      </c>
    </row>
    <row r="108" spans="1:9">
      <c r="A108" s="107" t="s">
        <v>7865</v>
      </c>
      <c r="B108" s="107" t="s">
        <v>4426</v>
      </c>
      <c r="C108" s="107" t="s">
        <v>5614</v>
      </c>
      <c r="D108" s="107" t="s">
        <v>5600</v>
      </c>
      <c r="E108" s="107" t="s">
        <v>5601</v>
      </c>
      <c r="F108" s="107" t="s">
        <v>7866</v>
      </c>
      <c r="G108" s="107" t="str">
        <f>k[[#This Row],[PartType]]&amp;k[[#This Row],[PowderType]]</f>
        <v>520C157/004KBP74</v>
      </c>
      <c r="H108" s="107" t="s">
        <v>7730</v>
      </c>
      <c r="I108" s="107" cm="1">
        <f t="array" ref="I108">_xlfn.IFS(LEFT(k[[#This Row],[ParameterValue]],1)="S",3,LEFT(k[[#This Row],[ParameterValue]],1)="X",2, LEFT(k[[#This Row],[ParameterValue]],1)="D",4)</f>
        <v>3</v>
      </c>
    </row>
    <row r="109" spans="1:9">
      <c r="A109" s="107" t="s">
        <v>6223</v>
      </c>
      <c r="B109" s="107" t="s">
        <v>4617</v>
      </c>
      <c r="C109" s="107" t="s">
        <v>5634</v>
      </c>
      <c r="D109" s="107" t="s">
        <v>5600</v>
      </c>
      <c r="E109" s="107" t="s">
        <v>5601</v>
      </c>
      <c r="F109" s="107" t="s">
        <v>6438</v>
      </c>
      <c r="G109" s="107" t="str">
        <f>k[[#This Row],[PartType]]&amp;k[[#This Row],[PowderType]]</f>
        <v>522V157/006NT50</v>
      </c>
      <c r="H109" s="107" t="s">
        <v>6225</v>
      </c>
      <c r="I109" s="107" cm="1">
        <f t="array" ref="I109">_xlfn.IFS(LEFT(k[[#This Row],[ParameterValue]],1)="S",3,LEFT(k[[#This Row],[ParameterValue]],1)="X",2, LEFT(k[[#This Row],[ParameterValue]],1)="D",4)</f>
        <v>3</v>
      </c>
    </row>
    <row r="110" spans="1:9">
      <c r="A110" s="107" t="s">
        <v>6223</v>
      </c>
      <c r="B110" s="107" t="s">
        <v>4617</v>
      </c>
      <c r="C110" s="107" t="s">
        <v>5654</v>
      </c>
      <c r="D110" s="107" t="s">
        <v>5600</v>
      </c>
      <c r="E110" s="107" t="s">
        <v>5601</v>
      </c>
      <c r="F110" s="107" t="s">
        <v>6439</v>
      </c>
      <c r="G110" s="107" t="str">
        <f>k[[#This Row],[PartType]]&amp;k[[#This Row],[PowderType]]</f>
        <v>522V157/006NT50</v>
      </c>
      <c r="H110" s="107" t="s">
        <v>6440</v>
      </c>
      <c r="I110" s="107" cm="1">
        <f t="array" ref="I110">_xlfn.IFS(LEFT(k[[#This Row],[ParameterValue]],1)="S",3,LEFT(k[[#This Row],[ParameterValue]],1)="X",2, LEFT(k[[#This Row],[ParameterValue]],1)="D",4)</f>
        <v>3</v>
      </c>
    </row>
    <row r="111" spans="1:9">
      <c r="A111" s="107" t="s">
        <v>6283</v>
      </c>
      <c r="B111" s="107" t="s">
        <v>4617</v>
      </c>
      <c r="C111" s="107" t="s">
        <v>5634</v>
      </c>
      <c r="D111" s="107" t="s">
        <v>5600</v>
      </c>
      <c r="E111" s="107" t="s">
        <v>5601</v>
      </c>
      <c r="F111" s="107" t="s">
        <v>6576</v>
      </c>
      <c r="G111" s="107" t="str">
        <f>k[[#This Row],[PartType]]&amp;k[[#This Row],[PowderType]]</f>
        <v>522V227/006NT50</v>
      </c>
      <c r="H111" s="107" t="s">
        <v>6577</v>
      </c>
      <c r="I111" s="107" cm="1">
        <f t="array" ref="I111">_xlfn.IFS(LEFT(k[[#This Row],[ParameterValue]],1)="S",3,LEFT(k[[#This Row],[ParameterValue]],1)="X",2, LEFT(k[[#This Row],[ParameterValue]],1)="D",4)</f>
        <v>3</v>
      </c>
    </row>
    <row r="112" spans="1:9">
      <c r="A112" s="107" t="s">
        <v>6283</v>
      </c>
      <c r="B112" s="107" t="s">
        <v>4617</v>
      </c>
      <c r="C112" s="107" t="s">
        <v>5654</v>
      </c>
      <c r="D112" s="107" t="s">
        <v>5600</v>
      </c>
      <c r="E112" s="107" t="s">
        <v>5601</v>
      </c>
      <c r="F112" s="107" t="s">
        <v>6578</v>
      </c>
      <c r="G112" s="107" t="str">
        <f>k[[#This Row],[PartType]]&amp;k[[#This Row],[PowderType]]</f>
        <v>522V227/006NT50</v>
      </c>
      <c r="H112" s="107" t="s">
        <v>6285</v>
      </c>
      <c r="I112" s="107" cm="1">
        <f t="array" ref="I112">_xlfn.IFS(LEFT(k[[#This Row],[ParameterValue]],1)="S",3,LEFT(k[[#This Row],[ParameterValue]],1)="X",2, LEFT(k[[#This Row],[ParameterValue]],1)="D",4)</f>
        <v>3</v>
      </c>
    </row>
    <row r="113" spans="1:9">
      <c r="A113" s="107" t="s">
        <v>7741</v>
      </c>
      <c r="B113" s="107" t="s">
        <v>4428</v>
      </c>
      <c r="C113" s="107" t="s">
        <v>5726</v>
      </c>
      <c r="D113" s="107" t="s">
        <v>5600</v>
      </c>
      <c r="E113" s="107" t="s">
        <v>5601</v>
      </c>
      <c r="F113" s="107" t="s">
        <v>7743</v>
      </c>
      <c r="G113" s="107" t="str">
        <f>k[[#This Row],[PartType]]&amp;k[[#This Row],[PowderType]]</f>
        <v>520V336/016KBP76</v>
      </c>
      <c r="H113" s="107" t="s">
        <v>5891</v>
      </c>
      <c r="I113" s="107" cm="1">
        <f t="array" ref="I113">_xlfn.IFS(LEFT(k[[#This Row],[ParameterValue]],1)="S",3,LEFT(k[[#This Row],[ParameterValue]],1)="X",2, LEFT(k[[#This Row],[ParameterValue]],1)="D",4)</f>
        <v>3</v>
      </c>
    </row>
    <row r="114" spans="1:9">
      <c r="A114" s="107" t="s">
        <v>7565</v>
      </c>
      <c r="B114" s="107" t="s">
        <v>4428</v>
      </c>
      <c r="C114" s="107" t="s">
        <v>5654</v>
      </c>
      <c r="D114" s="107" t="s">
        <v>5600</v>
      </c>
      <c r="E114" s="107" t="s">
        <v>5601</v>
      </c>
      <c r="F114" s="107" t="s">
        <v>7744</v>
      </c>
      <c r="G114" s="107" t="str">
        <f>k[[#This Row],[PartType]]&amp;k[[#This Row],[PowderType]]</f>
        <v>521V476/016KBP76</v>
      </c>
      <c r="H114" s="107" t="s">
        <v>5578</v>
      </c>
      <c r="I114" s="107" cm="1">
        <f t="array" ref="I114">_xlfn.IFS(LEFT(k[[#This Row],[ParameterValue]],1)="S",3,LEFT(k[[#This Row],[ParameterValue]],1)="X",2, LEFT(k[[#This Row],[ParameterValue]],1)="D",4)</f>
        <v>3</v>
      </c>
    </row>
    <row r="115" spans="1:9">
      <c r="A115" s="107" t="s">
        <v>8075</v>
      </c>
      <c r="B115" s="107" t="s">
        <v>4428</v>
      </c>
      <c r="C115" s="107" t="s">
        <v>5804</v>
      </c>
      <c r="D115" s="107" t="s">
        <v>5600</v>
      </c>
      <c r="E115" s="107" t="s">
        <v>5601</v>
      </c>
      <c r="F115" s="107" t="s">
        <v>8480</v>
      </c>
      <c r="G115" s="107" t="str">
        <f>k[[#This Row],[PartType]]&amp;k[[#This Row],[PowderType]]</f>
        <v>525D476/016KBP76</v>
      </c>
      <c r="H115" s="107" t="s">
        <v>5081</v>
      </c>
      <c r="I115" s="107" cm="1">
        <f t="array" ref="I115">_xlfn.IFS(LEFT(k[[#This Row],[ParameterValue]],1)="S",3,LEFT(k[[#This Row],[ParameterValue]],1)="X",2, LEFT(k[[#This Row],[ParameterValue]],1)="D",4)</f>
        <v>3</v>
      </c>
    </row>
    <row r="116" spans="1:9">
      <c r="A116" s="107" t="s">
        <v>7648</v>
      </c>
      <c r="B116" s="107" t="s">
        <v>4428</v>
      </c>
      <c r="C116" s="107" t="s">
        <v>5726</v>
      </c>
      <c r="D116" s="107" t="s">
        <v>5600</v>
      </c>
      <c r="E116" s="107" t="s">
        <v>5601</v>
      </c>
      <c r="F116" s="107" t="s">
        <v>8932</v>
      </c>
      <c r="G116" s="107" t="str">
        <f>k[[#This Row],[PartType]]&amp;k[[#This Row],[PowderType]]</f>
        <v>520V476/016KBP76</v>
      </c>
      <c r="H116" s="107" t="s">
        <v>5891</v>
      </c>
      <c r="I116" s="107" cm="1">
        <f t="array" ref="I116">_xlfn.IFS(LEFT(k[[#This Row],[ParameterValue]],1)="S",3,LEFT(k[[#This Row],[ParameterValue]],1)="X",2, LEFT(k[[#This Row],[ParameterValue]],1)="D",4)</f>
        <v>3</v>
      </c>
    </row>
    <row r="117" spans="1:9">
      <c r="A117" s="107" t="s">
        <v>6223</v>
      </c>
      <c r="B117" s="107" t="s">
        <v>126</v>
      </c>
      <c r="C117" s="107" t="s">
        <v>5654</v>
      </c>
      <c r="D117" s="107" t="s">
        <v>5600</v>
      </c>
      <c r="E117" s="107" t="s">
        <v>5601</v>
      </c>
      <c r="F117" s="107" t="s">
        <v>8077</v>
      </c>
      <c r="G117" s="107" t="str">
        <f>k[[#This Row],[PartType]]&amp;k[[#This Row],[PowderType]]</f>
        <v>522V157/006KBP52</v>
      </c>
      <c r="H117" s="107" t="s">
        <v>6440</v>
      </c>
      <c r="I117" s="107" cm="1">
        <f t="array" ref="I117">_xlfn.IFS(LEFT(k[[#This Row],[ParameterValue]],1)="S",3,LEFT(k[[#This Row],[ParameterValue]],1)="X",2, LEFT(k[[#This Row],[ParameterValue]],1)="D",4)</f>
        <v>3</v>
      </c>
    </row>
    <row r="118" spans="1:9">
      <c r="A118" s="107" t="s">
        <v>6682</v>
      </c>
      <c r="B118" s="107" t="s">
        <v>4426</v>
      </c>
      <c r="C118" s="107" t="s">
        <v>5614</v>
      </c>
      <c r="D118" s="107" t="s">
        <v>5600</v>
      </c>
      <c r="E118" s="107" t="s">
        <v>5601</v>
      </c>
      <c r="F118" s="107" t="s">
        <v>8375</v>
      </c>
      <c r="G118" s="107" t="str">
        <f>k[[#This Row],[PartType]]&amp;k[[#This Row],[PowderType]]</f>
        <v>520C686/010KBP74</v>
      </c>
      <c r="H118" s="107" t="s">
        <v>6050</v>
      </c>
      <c r="I118" s="107" cm="1">
        <f t="array" ref="I118">_xlfn.IFS(LEFT(k[[#This Row],[ParameterValue]],1)="S",3,LEFT(k[[#This Row],[ParameterValue]],1)="X",2, LEFT(k[[#This Row],[ParameterValue]],1)="D",4)</f>
        <v>3</v>
      </c>
    </row>
    <row r="119" spans="1:9">
      <c r="A119" s="107" t="s">
        <v>5859</v>
      </c>
      <c r="B119" s="107" t="s">
        <v>4477</v>
      </c>
      <c r="C119" s="107" t="s">
        <v>5742</v>
      </c>
      <c r="D119" s="107" t="s">
        <v>5600</v>
      </c>
      <c r="E119" s="107" t="s">
        <v>5601</v>
      </c>
      <c r="F119" s="107" t="s">
        <v>5860</v>
      </c>
      <c r="G119" s="107" t="str">
        <f>k[[#This Row],[PartType]]&amp;k[[#This Row],[PowderType]]</f>
        <v>530V476/016KBP40</v>
      </c>
      <c r="H119" s="107" t="s">
        <v>5861</v>
      </c>
      <c r="I119" s="107" cm="1">
        <f t="array" ref="I119">_xlfn.IFS(LEFT(k[[#This Row],[ParameterValue]],1)="S",3,LEFT(k[[#This Row],[ParameterValue]],1)="X",2, LEFT(k[[#This Row],[ParameterValue]],1)="D",4)</f>
        <v>3</v>
      </c>
    </row>
    <row r="120" spans="1:9">
      <c r="A120" s="107" t="s">
        <v>5859</v>
      </c>
      <c r="B120" s="107" t="s">
        <v>4477</v>
      </c>
      <c r="C120" s="107" t="s">
        <v>5634</v>
      </c>
      <c r="D120" s="107" t="s">
        <v>5600</v>
      </c>
      <c r="E120" s="107" t="s">
        <v>5601</v>
      </c>
      <c r="F120" s="107" t="s">
        <v>9192</v>
      </c>
      <c r="G120" s="107" t="str">
        <f>k[[#This Row],[PartType]]&amp;k[[#This Row],[PowderType]]</f>
        <v>530V476/016KBP40</v>
      </c>
      <c r="H120" s="107" t="s">
        <v>5861</v>
      </c>
      <c r="I120" s="107" cm="1">
        <f t="array" ref="I120">_xlfn.IFS(LEFT(k[[#This Row],[ParameterValue]],1)="S",3,LEFT(k[[#This Row],[ParameterValue]],1)="X",2, LEFT(k[[#This Row],[ParameterValue]],1)="D",4)</f>
        <v>3</v>
      </c>
    </row>
    <row r="121" spans="1:9">
      <c r="A121" s="107" t="s">
        <v>7801</v>
      </c>
      <c r="B121" s="107" t="s">
        <v>131</v>
      </c>
      <c r="C121" s="107" t="s">
        <v>5607</v>
      </c>
      <c r="D121" s="107" t="s">
        <v>5600</v>
      </c>
      <c r="E121" s="107" t="s">
        <v>5601</v>
      </c>
      <c r="F121" s="107" t="s">
        <v>7802</v>
      </c>
      <c r="G121" s="107" t="str">
        <f>k[[#This Row],[PartType]]&amp;k[[#This Row],[PowderType]]</f>
        <v>598B476/010TTS80</v>
      </c>
      <c r="H121" s="107" t="s">
        <v>7514</v>
      </c>
      <c r="I121" s="107" cm="1">
        <f t="array" ref="I121">_xlfn.IFS(LEFT(k[[#This Row],[ParameterValue]],1)="S",3,LEFT(k[[#This Row],[ParameterValue]],1)="X",2, LEFT(k[[#This Row],[ParameterValue]],1)="D",4)</f>
        <v>3</v>
      </c>
    </row>
    <row r="122" spans="1:9">
      <c r="A122" s="107" t="s">
        <v>5811</v>
      </c>
      <c r="B122" s="107" t="s">
        <v>4469</v>
      </c>
      <c r="C122" s="107" t="s">
        <v>5813</v>
      </c>
      <c r="D122" s="107" t="s">
        <v>5600</v>
      </c>
      <c r="E122" s="107" t="s">
        <v>5601</v>
      </c>
      <c r="F122" s="107" t="s">
        <v>9071</v>
      </c>
      <c r="G122" s="107" t="str">
        <f>k[[#This Row],[PartType]]&amp;k[[#This Row],[PowderType]]</f>
        <v>521T276/018KBP126</v>
      </c>
      <c r="H122" s="107" t="s">
        <v>5047</v>
      </c>
      <c r="I122" s="107" cm="1">
        <f t="array" ref="I122">_xlfn.IFS(LEFT(k[[#This Row],[ParameterValue]],1)="S",3,LEFT(k[[#This Row],[ParameterValue]],1)="X",2, LEFT(k[[#This Row],[ParameterValue]],1)="D",4)</f>
        <v>3</v>
      </c>
    </row>
    <row r="123" spans="1:9">
      <c r="A123" s="107" t="s">
        <v>8541</v>
      </c>
      <c r="B123" s="107" t="s">
        <v>4516</v>
      </c>
      <c r="C123" s="107" t="s">
        <v>6193</v>
      </c>
      <c r="D123" s="107" t="s">
        <v>5600</v>
      </c>
      <c r="E123" s="107" t="s">
        <v>5601</v>
      </c>
      <c r="F123" s="107" t="s">
        <v>8542</v>
      </c>
      <c r="G123" s="107" t="str">
        <f>k[[#This Row],[PartType]]&amp;k[[#This Row],[PowderType]]</f>
        <v>520V475/063TTS125</v>
      </c>
      <c r="H123" s="107" t="s">
        <v>5853</v>
      </c>
      <c r="I123" s="107" cm="1">
        <f t="array" ref="I123">_xlfn.IFS(LEFT(k[[#This Row],[ParameterValue]],1)="S",3,LEFT(k[[#This Row],[ParameterValue]],1)="X",2, LEFT(k[[#This Row],[ParameterValue]],1)="D",4)</f>
        <v>2</v>
      </c>
    </row>
    <row r="124" spans="1:9">
      <c r="A124" s="107" t="s">
        <v>5937</v>
      </c>
      <c r="B124" s="107" t="s">
        <v>87</v>
      </c>
      <c r="C124" s="107" t="s">
        <v>5614</v>
      </c>
      <c r="D124" s="107" t="s">
        <v>5600</v>
      </c>
      <c r="E124" s="107" t="s">
        <v>5601</v>
      </c>
      <c r="F124" s="107" t="s">
        <v>9022</v>
      </c>
      <c r="G124" s="107" t="str">
        <f>k[[#This Row],[PartType]]&amp;k[[#This Row],[PowderType]]</f>
        <v>523V686/035TTS50</v>
      </c>
      <c r="H124" s="107" t="s">
        <v>8140</v>
      </c>
      <c r="I124" s="107" cm="1">
        <f t="array" ref="I124">_xlfn.IFS(LEFT(k[[#This Row],[ParameterValue]],1)="S",3,LEFT(k[[#This Row],[ParameterValue]],1)="X",2, LEFT(k[[#This Row],[ParameterValue]],1)="D",4)</f>
        <v>4</v>
      </c>
    </row>
    <row r="125" spans="1:9">
      <c r="A125" s="107" t="s">
        <v>6027</v>
      </c>
      <c r="B125" s="107" t="s">
        <v>157</v>
      </c>
      <c r="C125" s="107" t="s">
        <v>6028</v>
      </c>
      <c r="D125" s="107" t="s">
        <v>5600</v>
      </c>
      <c r="E125" s="107" t="s">
        <v>5601</v>
      </c>
      <c r="F125" s="107" t="s">
        <v>8556</v>
      </c>
      <c r="G125" s="107" t="str">
        <f>k[[#This Row],[PartType]]&amp;k[[#This Row],[PowderType]]</f>
        <v>598V226/035TTS40</v>
      </c>
      <c r="H125" s="107" t="s">
        <v>5806</v>
      </c>
      <c r="I125" s="107" cm="1">
        <f t="array" ref="I125">_xlfn.IFS(LEFT(k[[#This Row],[ParameterValue]],1)="S",3,LEFT(k[[#This Row],[ParameterValue]],1)="X",2, LEFT(k[[#This Row],[ParameterValue]],1)="D",4)</f>
        <v>2</v>
      </c>
    </row>
    <row r="126" spans="1:9">
      <c r="A126" s="107" t="s">
        <v>5699</v>
      </c>
      <c r="B126" s="107" t="s">
        <v>4426</v>
      </c>
      <c r="C126" s="107" t="s">
        <v>5737</v>
      </c>
      <c r="D126" s="107" t="s">
        <v>5600</v>
      </c>
      <c r="E126" s="107" t="s">
        <v>5601</v>
      </c>
      <c r="F126" s="107" t="s">
        <v>7152</v>
      </c>
      <c r="G126" s="107" t="str">
        <f>k[[#This Row],[PartType]]&amp;k[[#This Row],[PowderType]]</f>
        <v>525D337/006KBP74</v>
      </c>
      <c r="H126" s="107" t="s">
        <v>5580</v>
      </c>
      <c r="I126" s="107" cm="1">
        <f t="array" ref="I126">_xlfn.IFS(LEFT(k[[#This Row],[ParameterValue]],1)="S",3,LEFT(k[[#This Row],[ParameterValue]],1)="X",2, LEFT(k[[#This Row],[ParameterValue]],1)="D",4)</f>
        <v>3</v>
      </c>
    </row>
    <row r="127" spans="1:9">
      <c r="A127" s="107" t="s">
        <v>7016</v>
      </c>
      <c r="B127" s="107" t="s">
        <v>4502</v>
      </c>
      <c r="C127" s="107" t="s">
        <v>5893</v>
      </c>
      <c r="D127" s="107" t="s">
        <v>5600</v>
      </c>
      <c r="E127" s="107" t="s">
        <v>5601</v>
      </c>
      <c r="F127" s="107" t="s">
        <v>7153</v>
      </c>
      <c r="G127" s="107" t="str">
        <f>k[[#This Row],[PartType]]&amp;k[[#This Row],[PowderType]]</f>
        <v>598B225/050TTS175</v>
      </c>
      <c r="H127" s="107" t="s">
        <v>6127</v>
      </c>
      <c r="I127" s="107" cm="1">
        <f t="array" ref="I127">_xlfn.IFS(LEFT(k[[#This Row],[ParameterValue]],1)="S",3,LEFT(k[[#This Row],[ParameterValue]],1)="X",2, LEFT(k[[#This Row],[ParameterValue]],1)="D",4)</f>
        <v>2</v>
      </c>
    </row>
    <row r="128" spans="1:9">
      <c r="A128" s="107" t="s">
        <v>7094</v>
      </c>
      <c r="B128" s="107" t="s">
        <v>4744</v>
      </c>
      <c r="C128" s="107" t="s">
        <v>5703</v>
      </c>
      <c r="D128" s="107" t="s">
        <v>5600</v>
      </c>
      <c r="E128" s="107" t="s">
        <v>5601</v>
      </c>
      <c r="F128" s="107" t="s">
        <v>8192</v>
      </c>
      <c r="G128" s="107" t="str">
        <f>k[[#This Row],[PartType]]&amp;k[[#This Row],[PowderType]]</f>
        <v>598D247/003KBP72</v>
      </c>
      <c r="H128" s="107" t="s">
        <v>5046</v>
      </c>
      <c r="I128" s="107" cm="1">
        <f t="array" ref="I128">_xlfn.IFS(LEFT(k[[#This Row],[ParameterValue]],1)="S",3,LEFT(k[[#This Row],[ParameterValue]],1)="X",2, LEFT(k[[#This Row],[ParameterValue]],1)="D",4)</f>
        <v>3</v>
      </c>
    </row>
    <row r="129" spans="1:9">
      <c r="A129" s="107" t="s">
        <v>6993</v>
      </c>
      <c r="B129" s="107" t="s">
        <v>4501</v>
      </c>
      <c r="C129" s="107" t="s">
        <v>8171</v>
      </c>
      <c r="D129" s="107" t="s">
        <v>5600</v>
      </c>
      <c r="E129" s="107" t="s">
        <v>5601</v>
      </c>
      <c r="F129" s="107" t="s">
        <v>10455</v>
      </c>
      <c r="G129" s="107" t="str">
        <f>k[[#This Row],[PartType]]&amp;k[[#This Row],[PowderType]]</f>
        <v>598D227/010KBP55</v>
      </c>
      <c r="H129" s="107" t="s">
        <v>5045</v>
      </c>
      <c r="I129" s="107" cm="1">
        <f t="array" ref="I129">_xlfn.IFS(LEFT(k[[#This Row],[ParameterValue]],1)="S",3,LEFT(k[[#This Row],[ParameterValue]],1)="X",2, LEFT(k[[#This Row],[ParameterValue]],1)="D",4)</f>
        <v>3</v>
      </c>
    </row>
    <row r="130" spans="1:9">
      <c r="A130" s="107" t="s">
        <v>6217</v>
      </c>
      <c r="B130" s="107" t="s">
        <v>4441</v>
      </c>
      <c r="C130" s="107" t="s">
        <v>5607</v>
      </c>
      <c r="D130" s="107" t="s">
        <v>7700</v>
      </c>
      <c r="E130" s="107" t="s">
        <v>5601</v>
      </c>
      <c r="F130" s="107" t="s">
        <v>7703</v>
      </c>
      <c r="G130" s="107" t="str">
        <f>k[[#This Row],[PartType]]&amp;k[[#This Row],[PowderType]]</f>
        <v>520B107/006STA156KA</v>
      </c>
      <c r="H130" s="107" t="s">
        <v>6863</v>
      </c>
      <c r="I130" s="107" cm="1">
        <f t="array" ref="I130">_xlfn.IFS(LEFT(k[[#This Row],[ParameterValue]],1)="S",3,LEFT(k[[#This Row],[ParameterValue]],1)="X",2, LEFT(k[[#This Row],[ParameterValue]],1)="D",4)</f>
        <v>3</v>
      </c>
    </row>
    <row r="131" spans="1:9">
      <c r="A131" s="107" t="s">
        <v>6958</v>
      </c>
      <c r="B131" s="107" t="s">
        <v>4428</v>
      </c>
      <c r="C131" s="107" t="s">
        <v>5748</v>
      </c>
      <c r="D131" s="107" t="s">
        <v>5600</v>
      </c>
      <c r="E131" s="107" t="s">
        <v>5601</v>
      </c>
      <c r="F131" s="107" t="s">
        <v>7659</v>
      </c>
      <c r="G131" s="107" t="str">
        <f>k[[#This Row],[PartType]]&amp;k[[#This Row],[PowderType]]</f>
        <v>530V157/006KBP76</v>
      </c>
      <c r="H131" s="107" t="s">
        <v>7660</v>
      </c>
      <c r="I131" s="107" cm="1">
        <f t="array" ref="I131">_xlfn.IFS(LEFT(k[[#This Row],[ParameterValue]],1)="S",3,LEFT(k[[#This Row],[ParameterValue]],1)="X",2, LEFT(k[[#This Row],[ParameterValue]],1)="D",4)</f>
        <v>3</v>
      </c>
    </row>
    <row r="132" spans="1:9">
      <c r="A132" s="107" t="s">
        <v>6172</v>
      </c>
      <c r="B132" s="107" t="s">
        <v>4428</v>
      </c>
      <c r="C132" s="107" t="s">
        <v>5726</v>
      </c>
      <c r="D132" s="107" t="s">
        <v>5600</v>
      </c>
      <c r="E132" s="107" t="s">
        <v>5601</v>
      </c>
      <c r="F132" s="107" t="s">
        <v>7661</v>
      </c>
      <c r="G132" s="107" t="str">
        <f>k[[#This Row],[PartType]]&amp;k[[#This Row],[PowderType]]</f>
        <v>520V227/004KBP76</v>
      </c>
      <c r="H132" s="107" t="s">
        <v>5049</v>
      </c>
      <c r="I132" s="107" cm="1">
        <f t="array" ref="I132">_xlfn.IFS(LEFT(k[[#This Row],[ParameterValue]],1)="S",3,LEFT(k[[#This Row],[ParameterValue]],1)="X",2, LEFT(k[[#This Row],[ParameterValue]],1)="D",4)</f>
        <v>3</v>
      </c>
    </row>
    <row r="133" spans="1:9">
      <c r="A133" s="107" t="s">
        <v>6172</v>
      </c>
      <c r="B133" s="107" t="s">
        <v>4428</v>
      </c>
      <c r="C133" s="107" t="s">
        <v>5654</v>
      </c>
      <c r="D133" s="107" t="s">
        <v>5600</v>
      </c>
      <c r="E133" s="107" t="s">
        <v>5601</v>
      </c>
      <c r="F133" s="107" t="s">
        <v>7662</v>
      </c>
      <c r="G133" s="107" t="str">
        <f>k[[#This Row],[PartType]]&amp;k[[#This Row],[PowderType]]</f>
        <v>520V227/004KBP76</v>
      </c>
      <c r="H133" s="107" t="s">
        <v>5049</v>
      </c>
      <c r="I133" s="107" cm="1">
        <f t="array" ref="I133">_xlfn.IFS(LEFT(k[[#This Row],[ParameterValue]],1)="S",3,LEFT(k[[#This Row],[ParameterValue]],1)="X",2, LEFT(k[[#This Row],[ParameterValue]],1)="D",4)</f>
        <v>3</v>
      </c>
    </row>
    <row r="134" spans="1:9">
      <c r="A134" s="107" t="s">
        <v>6172</v>
      </c>
      <c r="B134" s="107" t="s">
        <v>4428</v>
      </c>
      <c r="C134" s="107" t="s">
        <v>5634</v>
      </c>
      <c r="D134" s="107" t="s">
        <v>5600</v>
      </c>
      <c r="E134" s="107" t="s">
        <v>5601</v>
      </c>
      <c r="F134" s="107" t="s">
        <v>8893</v>
      </c>
      <c r="G134" s="107" t="str">
        <f>k[[#This Row],[PartType]]&amp;k[[#This Row],[PowderType]]</f>
        <v>520V227/004KBP76</v>
      </c>
      <c r="H134" s="107" t="s">
        <v>5049</v>
      </c>
      <c r="I134" s="107" cm="1">
        <f t="array" ref="I134">_xlfn.IFS(LEFT(k[[#This Row],[ParameterValue]],1)="S",3,LEFT(k[[#This Row],[ParameterValue]],1)="X",2, LEFT(k[[#This Row],[ParameterValue]],1)="D",4)</f>
        <v>3</v>
      </c>
    </row>
    <row r="135" spans="1:9">
      <c r="A135" s="107" t="s">
        <v>6172</v>
      </c>
      <c r="B135" s="107" t="s">
        <v>4428</v>
      </c>
      <c r="C135" s="107" t="s">
        <v>5737</v>
      </c>
      <c r="D135" s="107" t="s">
        <v>5600</v>
      </c>
      <c r="E135" s="107" t="s">
        <v>5601</v>
      </c>
      <c r="F135" s="107" t="s">
        <v>9347</v>
      </c>
      <c r="G135" s="107" t="str">
        <f>k[[#This Row],[PartType]]&amp;k[[#This Row],[PowderType]]</f>
        <v>520V227/004KBP76</v>
      </c>
      <c r="H135" s="107" t="s">
        <v>5049</v>
      </c>
      <c r="I135" s="107" cm="1">
        <f t="array" ref="I135">_xlfn.IFS(LEFT(k[[#This Row],[ParameterValue]],1)="S",3,LEFT(k[[#This Row],[ParameterValue]],1)="X",2, LEFT(k[[#This Row],[ParameterValue]],1)="D",4)</f>
        <v>3</v>
      </c>
    </row>
    <row r="136" spans="1:9">
      <c r="A136" s="107" t="s">
        <v>7124</v>
      </c>
      <c r="B136" s="107" t="s">
        <v>126</v>
      </c>
      <c r="C136" s="107" t="s">
        <v>5634</v>
      </c>
      <c r="D136" s="107" t="s">
        <v>5600</v>
      </c>
      <c r="E136" s="107" t="s">
        <v>5601</v>
      </c>
      <c r="F136" s="107" t="s">
        <v>7663</v>
      </c>
      <c r="G136" s="107" t="str">
        <f>k[[#This Row],[PartType]]&amp;k[[#This Row],[PowderType]]</f>
        <v>520C227/003KBP52</v>
      </c>
      <c r="H136" s="107" t="s">
        <v>6405</v>
      </c>
      <c r="I136" s="107" cm="1">
        <f t="array" ref="I136">_xlfn.IFS(LEFT(k[[#This Row],[ParameterValue]],1)="S",3,LEFT(k[[#This Row],[ParameterValue]],1)="X",2, LEFT(k[[#This Row],[ParameterValue]],1)="D",4)</f>
        <v>3</v>
      </c>
    </row>
    <row r="137" spans="1:9">
      <c r="A137" s="107" t="s">
        <v>5678</v>
      </c>
      <c r="B137" s="107" t="s">
        <v>4428</v>
      </c>
      <c r="C137" s="107" t="s">
        <v>5737</v>
      </c>
      <c r="D137" s="107" t="s">
        <v>5600</v>
      </c>
      <c r="E137" s="107" t="s">
        <v>5601</v>
      </c>
      <c r="F137" s="107" t="s">
        <v>7664</v>
      </c>
      <c r="G137" s="107" t="str">
        <f>k[[#This Row],[PartType]]&amp;k[[#This Row],[PowderType]]</f>
        <v>520D337/006KBP76</v>
      </c>
      <c r="H137" s="107" t="s">
        <v>5580</v>
      </c>
      <c r="I137" s="107" cm="1">
        <f t="array" ref="I137">_xlfn.IFS(LEFT(k[[#This Row],[ParameterValue]],1)="S",3,LEFT(k[[#This Row],[ParameterValue]],1)="X",2, LEFT(k[[#This Row],[ParameterValue]],1)="D",4)</f>
        <v>3</v>
      </c>
    </row>
    <row r="138" spans="1:9">
      <c r="A138" s="107" t="s">
        <v>5678</v>
      </c>
      <c r="B138" s="107" t="s">
        <v>4428</v>
      </c>
      <c r="C138" s="107" t="s">
        <v>5634</v>
      </c>
      <c r="D138" s="107" t="s">
        <v>5600</v>
      </c>
      <c r="E138" s="107" t="s">
        <v>5601</v>
      </c>
      <c r="F138" s="107" t="s">
        <v>8892</v>
      </c>
      <c r="G138" s="107" t="str">
        <f>k[[#This Row],[PartType]]&amp;k[[#This Row],[PowderType]]</f>
        <v>520D337/006KBP76</v>
      </c>
      <c r="H138" s="107" t="s">
        <v>5580</v>
      </c>
      <c r="I138" s="107" cm="1">
        <f t="array" ref="I138">_xlfn.IFS(LEFT(k[[#This Row],[ParameterValue]],1)="S",3,LEFT(k[[#This Row],[ParameterValue]],1)="X",2, LEFT(k[[#This Row],[ParameterValue]],1)="D",4)</f>
        <v>3</v>
      </c>
    </row>
    <row r="139" spans="1:9">
      <c r="A139" s="107" t="s">
        <v>5678</v>
      </c>
      <c r="B139" s="107" t="s">
        <v>4428</v>
      </c>
      <c r="C139" s="107" t="s">
        <v>5654</v>
      </c>
      <c r="D139" s="107" t="s">
        <v>5600</v>
      </c>
      <c r="E139" s="107" t="s">
        <v>5601</v>
      </c>
      <c r="F139" s="107" t="s">
        <v>8891</v>
      </c>
      <c r="G139" s="107" t="str">
        <f>k[[#This Row],[PartType]]&amp;k[[#This Row],[PowderType]]</f>
        <v>520D337/006KBP76</v>
      </c>
      <c r="H139" s="107" t="s">
        <v>5580</v>
      </c>
      <c r="I139" s="107" cm="1">
        <f t="array" ref="I139">_xlfn.IFS(LEFT(k[[#This Row],[ParameterValue]],1)="S",3,LEFT(k[[#This Row],[ParameterValue]],1)="X",2, LEFT(k[[#This Row],[ParameterValue]],1)="D",4)</f>
        <v>3</v>
      </c>
    </row>
    <row r="140" spans="1:9">
      <c r="A140" s="107" t="s">
        <v>7516</v>
      </c>
      <c r="B140" s="107" t="s">
        <v>142</v>
      </c>
      <c r="C140" s="107" t="s">
        <v>5813</v>
      </c>
      <c r="D140" s="107" t="s">
        <v>5600</v>
      </c>
      <c r="E140" s="107" t="s">
        <v>5601</v>
      </c>
      <c r="F140" s="107" t="s">
        <v>8836</v>
      </c>
      <c r="G140" s="107" t="str">
        <f>k[[#This Row],[PartType]]&amp;k[[#This Row],[PowderType]]</f>
        <v>520U476/010KBP86E</v>
      </c>
      <c r="H140" s="107" t="s">
        <v>5049</v>
      </c>
      <c r="I140" s="107" cm="1">
        <f t="array" ref="I140">_xlfn.IFS(LEFT(k[[#This Row],[ParameterValue]],1)="S",3,LEFT(k[[#This Row],[ParameterValue]],1)="X",2, LEFT(k[[#This Row],[ParameterValue]],1)="D",4)</f>
        <v>3</v>
      </c>
    </row>
    <row r="141" spans="1:9">
      <c r="A141" s="107" t="s">
        <v>5910</v>
      </c>
      <c r="B141" s="107" t="s">
        <v>4508</v>
      </c>
      <c r="C141" s="107" t="s">
        <v>5813</v>
      </c>
      <c r="D141" s="107" t="s">
        <v>5600</v>
      </c>
      <c r="E141" s="107" t="s">
        <v>5601</v>
      </c>
      <c r="F141" s="107" t="s">
        <v>5911</v>
      </c>
      <c r="G141" s="107" t="str">
        <f>k[[#This Row],[PartType]]&amp;k[[#This Row],[PowderType]]</f>
        <v>520U227/003KBP126E</v>
      </c>
      <c r="H141" s="107" t="s">
        <v>5049</v>
      </c>
      <c r="I141" s="107" cm="1">
        <f t="array" ref="I141">_xlfn.IFS(LEFT(k[[#This Row],[ParameterValue]],1)="S",3,LEFT(k[[#This Row],[ParameterValue]],1)="X",2, LEFT(k[[#This Row],[ParameterValue]],1)="D",4)</f>
        <v>3</v>
      </c>
    </row>
    <row r="142" spans="1:9">
      <c r="A142" s="107" t="s">
        <v>5785</v>
      </c>
      <c r="B142" s="107" t="s">
        <v>152</v>
      </c>
      <c r="C142" s="107" t="s">
        <v>5618</v>
      </c>
      <c r="D142" s="107" t="s">
        <v>5600</v>
      </c>
      <c r="E142" s="107" t="s">
        <v>5601</v>
      </c>
      <c r="F142" s="107" t="s">
        <v>5912</v>
      </c>
      <c r="G142" s="107" t="str">
        <f>k[[#This Row],[PartType]]&amp;k[[#This Row],[PowderType]]</f>
        <v>521T336/016KBP86</v>
      </c>
      <c r="H142" s="107" t="s">
        <v>5867</v>
      </c>
      <c r="I142" s="107" cm="1">
        <f t="array" ref="I142">_xlfn.IFS(LEFT(k[[#This Row],[ParameterValue]],1)="S",3,LEFT(k[[#This Row],[ParameterValue]],1)="X",2, LEFT(k[[#This Row],[ParameterValue]],1)="D",4)</f>
        <v>3</v>
      </c>
    </row>
    <row r="143" spans="1:9">
      <c r="A143" s="107" t="s">
        <v>5990</v>
      </c>
      <c r="B143" s="107" t="s">
        <v>152</v>
      </c>
      <c r="C143" s="107" t="s">
        <v>5654</v>
      </c>
      <c r="D143" s="107" t="s">
        <v>5600</v>
      </c>
      <c r="E143" s="107" t="s">
        <v>5601</v>
      </c>
      <c r="F143" s="107" t="s">
        <v>7096</v>
      </c>
      <c r="G143" s="107" t="str">
        <f>k[[#This Row],[PartType]]&amp;k[[#This Row],[PowderType]]</f>
        <v>521Q336/016KBP86</v>
      </c>
      <c r="H143" s="107" t="s">
        <v>5081</v>
      </c>
      <c r="I143" s="107" cm="1">
        <f t="array" ref="I143">_xlfn.IFS(LEFT(k[[#This Row],[ParameterValue]],1)="S",3,LEFT(k[[#This Row],[ParameterValue]],1)="X",2, LEFT(k[[#This Row],[ParameterValue]],1)="D",4)</f>
        <v>3</v>
      </c>
    </row>
    <row r="144" spans="1:9">
      <c r="A144" s="107" t="s">
        <v>8141</v>
      </c>
      <c r="B144" s="107" t="s">
        <v>4478</v>
      </c>
      <c r="C144" s="107" t="s">
        <v>5804</v>
      </c>
      <c r="D144" s="107" t="s">
        <v>5600</v>
      </c>
      <c r="E144" s="107" t="s">
        <v>5601</v>
      </c>
      <c r="F144" s="107" t="s">
        <v>8142</v>
      </c>
      <c r="G144" s="107" t="str">
        <f>k[[#This Row],[PartType]]&amp;k[[#This Row],[PowderType]]</f>
        <v>521D336/050FTW400</v>
      </c>
      <c r="H144" s="107" t="s">
        <v>10216</v>
      </c>
      <c r="I144" s="107" cm="1">
        <f t="array" ref="I144">_xlfn.IFS(LEFT(k[[#This Row],[ParameterValue]],1)="S",3,LEFT(k[[#This Row],[ParameterValue]],1)="X",2, LEFT(k[[#This Row],[ParameterValue]],1)="D",4)</f>
        <v>2</v>
      </c>
    </row>
    <row r="145" spans="1:9">
      <c r="A145" s="107" t="s">
        <v>6422</v>
      </c>
      <c r="B145" s="107" t="s">
        <v>4427</v>
      </c>
      <c r="C145" s="107" t="s">
        <v>5607</v>
      </c>
      <c r="D145" s="107" t="s">
        <v>5600</v>
      </c>
      <c r="E145" s="107" t="s">
        <v>5601</v>
      </c>
      <c r="F145" s="107" t="s">
        <v>9491</v>
      </c>
      <c r="G145" s="107" t="str">
        <f>k[[#This Row],[PartType]]&amp;k[[#This Row],[PowderType]]</f>
        <v>521V226/035KBP34</v>
      </c>
      <c r="H145" s="107" t="s">
        <v>5560</v>
      </c>
      <c r="I145" s="107" cm="1">
        <f t="array" ref="I145">_xlfn.IFS(LEFT(k[[#This Row],[ParameterValue]],1)="S",3,LEFT(k[[#This Row],[ParameterValue]],1)="X",2, LEFT(k[[#This Row],[ParameterValue]],1)="D",4)</f>
        <v>3</v>
      </c>
    </row>
    <row r="146" spans="1:9">
      <c r="A146" s="107" t="s">
        <v>6119</v>
      </c>
      <c r="B146" s="107" t="s">
        <v>4480</v>
      </c>
      <c r="C146" s="107" t="s">
        <v>5681</v>
      </c>
      <c r="D146" s="107" t="s">
        <v>5600</v>
      </c>
      <c r="E146" s="107" t="s">
        <v>5601</v>
      </c>
      <c r="F146" s="107" t="s">
        <v>9120</v>
      </c>
      <c r="G146" s="107" t="str">
        <f>k[[#This Row],[PartType]]&amp;k[[#This Row],[PowderType]]</f>
        <v>520V227/006KBP84E</v>
      </c>
      <c r="H146" s="107" t="s">
        <v>5050</v>
      </c>
      <c r="I146" s="107" cm="1">
        <f t="array" ref="I146">_xlfn.IFS(LEFT(k[[#This Row],[ParameterValue]],1)="S",3,LEFT(k[[#This Row],[ParameterValue]],1)="X",2, LEFT(k[[#This Row],[ParameterValue]],1)="D",4)</f>
        <v>3</v>
      </c>
    </row>
    <row r="147" spans="1:9">
      <c r="A147" s="107" t="s">
        <v>7103</v>
      </c>
      <c r="B147" s="107" t="s">
        <v>4482</v>
      </c>
      <c r="C147" s="107" t="s">
        <v>5681</v>
      </c>
      <c r="D147" s="107" t="s">
        <v>5600</v>
      </c>
      <c r="E147" s="107" t="s">
        <v>5601</v>
      </c>
      <c r="F147" s="107" t="s">
        <v>9256</v>
      </c>
      <c r="G147" s="107" t="str">
        <f>k[[#This Row],[PartType]]&amp;k[[#This Row],[PowderType]]</f>
        <v>520V477/2R5FTW700E</v>
      </c>
      <c r="H147" s="107" t="s">
        <v>5050</v>
      </c>
      <c r="I147" s="107" cm="1">
        <f t="array" ref="I147">_xlfn.IFS(LEFT(k[[#This Row],[ParameterValue]],1)="S",3,LEFT(k[[#This Row],[ParameterValue]],1)="X",2, LEFT(k[[#This Row],[ParameterValue]],1)="D",4)</f>
        <v>3</v>
      </c>
    </row>
    <row r="148" spans="1:9">
      <c r="A148" s="107" t="s">
        <v>6212</v>
      </c>
      <c r="B148" s="107" t="s">
        <v>87</v>
      </c>
      <c r="C148" s="107" t="s">
        <v>5614</v>
      </c>
      <c r="D148" s="107" t="s">
        <v>10456</v>
      </c>
      <c r="E148" s="107" t="s">
        <v>5601</v>
      </c>
      <c r="F148" s="107" t="s">
        <v>8040</v>
      </c>
      <c r="G148" s="107" t="str">
        <f>k[[#This Row],[PartType]]&amp;k[[#This Row],[PowderType]]</f>
        <v>523W476/035TTS50</v>
      </c>
      <c r="H148" s="107" t="s">
        <v>5100</v>
      </c>
      <c r="I148" s="107" cm="1">
        <f t="array" ref="I148">_xlfn.IFS(LEFT(k[[#This Row],[ParameterValue]],1)="S",3,LEFT(k[[#This Row],[ParameterValue]],1)="X",2, LEFT(k[[#This Row],[ParameterValue]],1)="D",4)</f>
        <v>3</v>
      </c>
    </row>
    <row r="149" spans="1:9">
      <c r="A149" s="107" t="s">
        <v>6331</v>
      </c>
      <c r="B149" s="107" t="s">
        <v>100</v>
      </c>
      <c r="C149" s="107" t="s">
        <v>5730</v>
      </c>
      <c r="D149" s="107" t="s">
        <v>5600</v>
      </c>
      <c r="E149" s="107" t="s">
        <v>5601</v>
      </c>
      <c r="F149" s="107" t="s">
        <v>8408</v>
      </c>
      <c r="G149" s="107" t="str">
        <f>k[[#This Row],[PartType]]&amp;k[[#This Row],[PowderType]]</f>
        <v>598V337/2R5S805</v>
      </c>
      <c r="H149" s="107" t="s">
        <v>8228</v>
      </c>
      <c r="I149" s="107" cm="1">
        <f t="array" ref="I149">_xlfn.IFS(LEFT(k[[#This Row],[ParameterValue]],1)="S",3,LEFT(k[[#This Row],[ParameterValue]],1)="X",2, LEFT(k[[#This Row],[ParameterValue]],1)="D",4)</f>
        <v>3</v>
      </c>
    </row>
    <row r="150" spans="1:9">
      <c r="A150" s="107" t="s">
        <v>6626</v>
      </c>
      <c r="B150" s="107" t="s">
        <v>6879</v>
      </c>
      <c r="C150" s="107" t="s">
        <v>5742</v>
      </c>
      <c r="D150" s="107" t="s">
        <v>5600</v>
      </c>
      <c r="E150" s="107" t="s">
        <v>5601</v>
      </c>
      <c r="F150" s="107" t="s">
        <v>6907</v>
      </c>
      <c r="G150" s="107" t="str">
        <f>k[[#This Row],[PartType]]&amp;k[[#This Row],[PowderType]]</f>
        <v>520C227/004NT120</v>
      </c>
      <c r="H150" s="107" t="s">
        <v>6908</v>
      </c>
      <c r="I150" s="107" cm="1">
        <f t="array" ref="I150">_xlfn.IFS(LEFT(k[[#This Row],[ParameterValue]],1)="S",3,LEFT(k[[#This Row],[ParameterValue]],1)="X",2, LEFT(k[[#This Row],[ParameterValue]],1)="D",4)</f>
        <v>3</v>
      </c>
    </row>
    <row r="151" spans="1:9">
      <c r="A151" s="107" t="s">
        <v>5686</v>
      </c>
      <c r="B151" s="107" t="s">
        <v>4617</v>
      </c>
      <c r="C151" s="107" t="s">
        <v>5627</v>
      </c>
      <c r="D151" s="107" t="s">
        <v>5600</v>
      </c>
      <c r="E151" s="107" t="s">
        <v>5601</v>
      </c>
      <c r="F151" s="107" t="s">
        <v>6909</v>
      </c>
      <c r="G151" s="107" t="str">
        <f>k[[#This Row],[PartType]]&amp;k[[#This Row],[PowderType]]</f>
        <v>591V227/004NT50</v>
      </c>
      <c r="H151" s="107" t="s">
        <v>5665</v>
      </c>
      <c r="I151" s="107" cm="1">
        <f t="array" ref="I151">_xlfn.IFS(LEFT(k[[#This Row],[ParameterValue]],1)="S",3,LEFT(k[[#This Row],[ParameterValue]],1)="X",2, LEFT(k[[#This Row],[ParameterValue]],1)="D",4)</f>
        <v>3</v>
      </c>
    </row>
    <row r="152" spans="1:9">
      <c r="A152" s="107" t="s">
        <v>5934</v>
      </c>
      <c r="B152" s="107" t="s">
        <v>4492</v>
      </c>
      <c r="C152" s="107" t="s">
        <v>5614</v>
      </c>
      <c r="D152" s="107" t="s">
        <v>5600</v>
      </c>
      <c r="E152" s="107" t="s">
        <v>5601</v>
      </c>
      <c r="F152" s="107" t="s">
        <v>6910</v>
      </c>
      <c r="G152" s="107" t="str">
        <f>k[[#This Row],[PartType]]&amp;k[[#This Row],[PowderType]]</f>
        <v>521T106/025FTW700</v>
      </c>
      <c r="H152" s="107" t="s">
        <v>6911</v>
      </c>
      <c r="I152" s="107" cm="1">
        <f t="array" ref="I152">_xlfn.IFS(LEFT(k[[#This Row],[ParameterValue]],1)="S",3,LEFT(k[[#This Row],[ParameterValue]],1)="X",2, LEFT(k[[#This Row],[ParameterValue]],1)="D",4)</f>
        <v>3</v>
      </c>
    </row>
    <row r="153" spans="1:9">
      <c r="A153" s="107" t="s">
        <v>7288</v>
      </c>
      <c r="B153" s="107" t="s">
        <v>4617</v>
      </c>
      <c r="C153" s="107" t="s">
        <v>5656</v>
      </c>
      <c r="D153" s="107" t="s">
        <v>5600</v>
      </c>
      <c r="E153" s="107" t="s">
        <v>5601</v>
      </c>
      <c r="F153" s="107" t="s">
        <v>7289</v>
      </c>
      <c r="G153" s="107" t="str">
        <f>k[[#This Row],[PartType]]&amp;k[[#This Row],[PowderType]]</f>
        <v>591B336/010NT50</v>
      </c>
      <c r="H153" s="107" t="s">
        <v>5097</v>
      </c>
      <c r="I153" s="107" cm="1">
        <f t="array" ref="I153">_xlfn.IFS(LEFT(k[[#This Row],[ParameterValue]],1)="S",3,LEFT(k[[#This Row],[ParameterValue]],1)="X",2, LEFT(k[[#This Row],[ParameterValue]],1)="D",4)</f>
        <v>3</v>
      </c>
    </row>
    <row r="154" spans="1:9">
      <c r="A154" s="107" t="s">
        <v>7290</v>
      </c>
      <c r="B154" s="107" t="s">
        <v>4485</v>
      </c>
      <c r="C154" s="107" t="s">
        <v>6028</v>
      </c>
      <c r="D154" s="107" t="s">
        <v>5600</v>
      </c>
      <c r="E154" s="107" t="s">
        <v>5601</v>
      </c>
      <c r="F154" s="107" t="s">
        <v>7291</v>
      </c>
      <c r="G154" s="107" t="str">
        <f>k[[#This Row],[PartType]]&amp;k[[#This Row],[PowderType]]</f>
        <v>591V246/035C275</v>
      </c>
      <c r="H154" s="107" t="s">
        <v>6358</v>
      </c>
      <c r="I154" s="107" cm="1">
        <f t="array" ref="I154">_xlfn.IFS(LEFT(k[[#This Row],[ParameterValue]],1)="S",3,LEFT(k[[#This Row],[ParameterValue]],1)="X",2, LEFT(k[[#This Row],[ParameterValue]],1)="D",4)</f>
        <v>2</v>
      </c>
    </row>
    <row r="155" spans="1:9">
      <c r="A155" s="107" t="s">
        <v>7292</v>
      </c>
      <c r="B155" s="107" t="s">
        <v>4485</v>
      </c>
      <c r="C155" s="107" t="s">
        <v>6028</v>
      </c>
      <c r="D155" s="107" t="s">
        <v>5600</v>
      </c>
      <c r="E155" s="107" t="s">
        <v>5601</v>
      </c>
      <c r="F155" s="107" t="s">
        <v>7293</v>
      </c>
      <c r="G155" s="107" t="str">
        <f>k[[#This Row],[PartType]]&amp;k[[#This Row],[PowderType]]</f>
        <v>591V176/050C275</v>
      </c>
      <c r="H155" s="107" t="s">
        <v>6358</v>
      </c>
      <c r="I155" s="107" cm="1">
        <f t="array" ref="I155">_xlfn.IFS(LEFT(k[[#This Row],[ParameterValue]],1)="S",3,LEFT(k[[#This Row],[ParameterValue]],1)="X",2, LEFT(k[[#This Row],[ParameterValue]],1)="D",4)</f>
        <v>2</v>
      </c>
    </row>
    <row r="156" spans="1:9">
      <c r="A156" s="107" t="s">
        <v>6981</v>
      </c>
      <c r="B156" s="107" t="s">
        <v>4671</v>
      </c>
      <c r="C156" s="107" t="s">
        <v>5614</v>
      </c>
      <c r="D156" s="107" t="s">
        <v>5600</v>
      </c>
      <c r="E156" s="107" t="s">
        <v>5601</v>
      </c>
      <c r="F156" s="107" t="s">
        <v>6982</v>
      </c>
      <c r="G156" s="107" t="str">
        <f>k[[#This Row],[PartType]]&amp;k[[#This Row],[PowderType]]</f>
        <v>520C686/006NT71</v>
      </c>
      <c r="H156" s="107" t="s">
        <v>6983</v>
      </c>
      <c r="I156" s="107" cm="1">
        <f t="array" ref="I156">_xlfn.IFS(LEFT(k[[#This Row],[ParameterValue]],1)="S",3,LEFT(k[[#This Row],[ParameterValue]],1)="X",2, LEFT(k[[#This Row],[ParameterValue]],1)="D",4)</f>
        <v>3</v>
      </c>
    </row>
    <row r="157" spans="1:9">
      <c r="A157" s="107" t="s">
        <v>6984</v>
      </c>
      <c r="B157" s="107" t="s">
        <v>4525</v>
      </c>
      <c r="C157" s="107" t="s">
        <v>5703</v>
      </c>
      <c r="D157" s="107" t="s">
        <v>5600</v>
      </c>
      <c r="E157" s="107" t="s">
        <v>5601</v>
      </c>
      <c r="F157" s="107" t="s">
        <v>6985</v>
      </c>
      <c r="G157" s="107" t="str">
        <f>k[[#This Row],[PartType]]&amp;k[[#This Row],[PowderType]]</f>
        <v>520V117/004S506</v>
      </c>
      <c r="H157" s="107" t="s">
        <v>5933</v>
      </c>
      <c r="I157" s="107" cm="1">
        <f t="array" ref="I157">_xlfn.IFS(LEFT(k[[#This Row],[ParameterValue]],1)="S",3,LEFT(k[[#This Row],[ParameterValue]],1)="X",2, LEFT(k[[#This Row],[ParameterValue]],1)="D",4)</f>
        <v>3</v>
      </c>
    </row>
    <row r="158" spans="1:9">
      <c r="A158" s="107" t="s">
        <v>6513</v>
      </c>
      <c r="B158" s="107" t="s">
        <v>4478</v>
      </c>
      <c r="C158" s="107" t="s">
        <v>5893</v>
      </c>
      <c r="D158" s="107" t="s">
        <v>5600</v>
      </c>
      <c r="E158" s="107" t="s">
        <v>5601</v>
      </c>
      <c r="F158" s="107" t="s">
        <v>6514</v>
      </c>
      <c r="G158" s="107" t="str">
        <f>k[[#This Row],[PartType]]&amp;k[[#This Row],[PowderType]]</f>
        <v>521B106/025FTW400</v>
      </c>
      <c r="H158" s="107" t="s">
        <v>6515</v>
      </c>
      <c r="I158" s="107" cm="1">
        <f t="array" ref="I158">_xlfn.IFS(LEFT(k[[#This Row],[ParameterValue]],1)="S",3,LEFT(k[[#This Row],[ParameterValue]],1)="X",2, LEFT(k[[#This Row],[ParameterValue]],1)="D",4)</f>
        <v>3</v>
      </c>
    </row>
    <row r="159" spans="1:9">
      <c r="A159" s="107" t="s">
        <v>6988</v>
      </c>
      <c r="B159" s="107" t="s">
        <v>157</v>
      </c>
      <c r="C159" s="107" t="s">
        <v>5893</v>
      </c>
      <c r="D159" s="107" t="s">
        <v>5600</v>
      </c>
      <c r="E159" s="107" t="s">
        <v>5601</v>
      </c>
      <c r="F159" s="107" t="s">
        <v>6989</v>
      </c>
      <c r="G159" s="107" t="str">
        <f>k[[#This Row],[PartType]]&amp;k[[#This Row],[PowderType]]</f>
        <v>591B685/035TTS40</v>
      </c>
      <c r="H159" s="107" t="s">
        <v>6990</v>
      </c>
      <c r="I159" s="107" cm="1">
        <f t="array" ref="I159">_xlfn.IFS(LEFT(k[[#This Row],[ParameterValue]],1)="S",3,LEFT(k[[#This Row],[ParameterValue]],1)="X",2, LEFT(k[[#This Row],[ParameterValue]],1)="D",4)</f>
        <v>2</v>
      </c>
    </row>
    <row r="160" spans="1:9">
      <c r="A160" s="107" t="s">
        <v>6669</v>
      </c>
      <c r="B160" s="107" t="s">
        <v>4441</v>
      </c>
      <c r="C160" s="107" t="s">
        <v>5726</v>
      </c>
      <c r="D160" s="107" t="s">
        <v>5600</v>
      </c>
      <c r="E160" s="107" t="s">
        <v>5601</v>
      </c>
      <c r="F160" s="107" t="s">
        <v>6670</v>
      </c>
      <c r="G160" s="107" t="str">
        <f>k[[#This Row],[PartType]]&amp;k[[#This Row],[PowderType]]</f>
        <v>520T336/016STA156KA</v>
      </c>
      <c r="H160" s="107" t="s">
        <v>6671</v>
      </c>
      <c r="I160" s="107" cm="1">
        <f t="array" ref="I160">_xlfn.IFS(LEFT(k[[#This Row],[ParameterValue]],1)="S",3,LEFT(k[[#This Row],[ParameterValue]],1)="X",2, LEFT(k[[#This Row],[ParameterValue]],1)="D",4)</f>
        <v>3</v>
      </c>
    </row>
    <row r="161" spans="1:9">
      <c r="A161" s="107" t="s">
        <v>5922</v>
      </c>
      <c r="B161" s="107" t="s">
        <v>4428</v>
      </c>
      <c r="C161" s="107" t="s">
        <v>5634</v>
      </c>
      <c r="D161" s="107" t="s">
        <v>5600</v>
      </c>
      <c r="E161" s="107" t="s">
        <v>5601</v>
      </c>
      <c r="F161" s="107" t="s">
        <v>8887</v>
      </c>
      <c r="G161" s="107" t="str">
        <f>k[[#This Row],[PartType]]&amp;k[[#This Row],[PowderType]]</f>
        <v>520D157/006KBP76</v>
      </c>
      <c r="H161" s="107" t="s">
        <v>5049</v>
      </c>
      <c r="I161" s="107" cm="1">
        <f t="array" ref="I161">_xlfn.IFS(LEFT(k[[#This Row],[ParameterValue]],1)="S",3,LEFT(k[[#This Row],[ParameterValue]],1)="X",2, LEFT(k[[#This Row],[ParameterValue]],1)="D",4)</f>
        <v>3</v>
      </c>
    </row>
    <row r="162" spans="1:9">
      <c r="A162" s="107" t="s">
        <v>8202</v>
      </c>
      <c r="B162" s="107" t="s">
        <v>4515</v>
      </c>
      <c r="C162" s="107" t="s">
        <v>5614</v>
      </c>
      <c r="D162" s="107" t="s">
        <v>6004</v>
      </c>
      <c r="E162" s="107" t="s">
        <v>5601</v>
      </c>
      <c r="F162" s="107" t="s">
        <v>9086</v>
      </c>
      <c r="G162" s="107" t="str">
        <f>k[[#This Row],[PartType]]&amp;k[[#This Row],[PowderType]]</f>
        <v>523W167/018S15HV100</v>
      </c>
      <c r="H162" s="107" t="s">
        <v>7830</v>
      </c>
      <c r="I162" s="107" cm="1">
        <f t="array" ref="I162">_xlfn.IFS(LEFT(k[[#This Row],[ParameterValue]],1)="S",3,LEFT(k[[#This Row],[ParameterValue]],1)="X",2, LEFT(k[[#This Row],[ParameterValue]],1)="D",4)</f>
        <v>4</v>
      </c>
    </row>
    <row r="163" spans="1:9">
      <c r="A163" s="107" t="s">
        <v>6356</v>
      </c>
      <c r="B163" s="107" t="s">
        <v>107</v>
      </c>
      <c r="C163" s="107" t="s">
        <v>5690</v>
      </c>
      <c r="D163" s="107" t="s">
        <v>5600</v>
      </c>
      <c r="E163" s="107" t="s">
        <v>5601</v>
      </c>
      <c r="F163" s="107" t="s">
        <v>9389</v>
      </c>
      <c r="G163" s="107" t="str">
        <f>k[[#This Row],[PartType]]&amp;k[[#This Row],[PowderType]]</f>
        <v>521D565/050FTP150</v>
      </c>
      <c r="H163" s="107" t="s">
        <v>6358</v>
      </c>
      <c r="I163" s="107" cm="1">
        <f t="array" ref="I163">_xlfn.IFS(LEFT(k[[#This Row],[ParameterValue]],1)="S",3,LEFT(k[[#This Row],[ParameterValue]],1)="X",2, LEFT(k[[#This Row],[ParameterValue]],1)="D",4)</f>
        <v>2</v>
      </c>
    </row>
    <row r="164" spans="1:9">
      <c r="A164" s="107" t="s">
        <v>7190</v>
      </c>
      <c r="B164" s="107" t="s">
        <v>4428</v>
      </c>
      <c r="C164" s="107" t="s">
        <v>5654</v>
      </c>
      <c r="D164" s="107" t="s">
        <v>5600</v>
      </c>
      <c r="E164" s="107" t="s">
        <v>5601</v>
      </c>
      <c r="F164" s="107" t="s">
        <v>7791</v>
      </c>
      <c r="G164" s="107" t="str">
        <f>k[[#This Row],[PartType]]&amp;k[[#This Row],[PowderType]]</f>
        <v>520D477/004KBP76</v>
      </c>
      <c r="H164" s="107" t="s">
        <v>5580</v>
      </c>
      <c r="I164" s="107" cm="1">
        <f t="array" ref="I164">_xlfn.IFS(LEFT(k[[#This Row],[ParameterValue]],1)="S",3,LEFT(k[[#This Row],[ParameterValue]],1)="X",2, LEFT(k[[#This Row],[ParameterValue]],1)="D",4)</f>
        <v>3</v>
      </c>
    </row>
    <row r="165" spans="1:9">
      <c r="A165" s="107" t="s">
        <v>5985</v>
      </c>
      <c r="B165" s="107" t="s">
        <v>4428</v>
      </c>
      <c r="C165" s="107" t="s">
        <v>5654</v>
      </c>
      <c r="D165" s="107" t="s">
        <v>5600</v>
      </c>
      <c r="E165" s="107" t="s">
        <v>5601</v>
      </c>
      <c r="F165" s="107" t="s">
        <v>7792</v>
      </c>
      <c r="G165" s="107" t="str">
        <f>k[[#This Row],[PartType]]&amp;k[[#This Row],[PowderType]]</f>
        <v>520V157/006KBP76</v>
      </c>
      <c r="H165" s="107" t="s">
        <v>5049</v>
      </c>
      <c r="I165" s="107" cm="1">
        <f t="array" ref="I165">_xlfn.IFS(LEFT(k[[#This Row],[ParameterValue]],1)="S",3,LEFT(k[[#This Row],[ParameterValue]],1)="X",2, LEFT(k[[#This Row],[ParameterValue]],1)="D",4)</f>
        <v>3</v>
      </c>
    </row>
    <row r="166" spans="1:9">
      <c r="A166" s="107" t="s">
        <v>7648</v>
      </c>
      <c r="B166" s="107" t="s">
        <v>4428</v>
      </c>
      <c r="C166" s="107" t="s">
        <v>5607</v>
      </c>
      <c r="D166" s="107" t="s">
        <v>5600</v>
      </c>
      <c r="E166" s="107" t="s">
        <v>5601</v>
      </c>
      <c r="F166" s="107" t="s">
        <v>8934</v>
      </c>
      <c r="G166" s="107" t="str">
        <f>k[[#This Row],[PartType]]&amp;k[[#This Row],[PowderType]]</f>
        <v>520V476/016KBP76</v>
      </c>
      <c r="H166" s="107" t="s">
        <v>5891</v>
      </c>
      <c r="I166" s="107" cm="1">
        <f t="array" ref="I166">_xlfn.IFS(LEFT(k[[#This Row],[ParameterValue]],1)="S",3,LEFT(k[[#This Row],[ParameterValue]],1)="X",2, LEFT(k[[#This Row],[ParameterValue]],1)="D",4)</f>
        <v>3</v>
      </c>
    </row>
    <row r="167" spans="1:9">
      <c r="A167" s="107" t="s">
        <v>7565</v>
      </c>
      <c r="B167" s="107" t="s">
        <v>4428</v>
      </c>
      <c r="C167" s="107" t="s">
        <v>5607</v>
      </c>
      <c r="D167" s="107" t="s">
        <v>5600</v>
      </c>
      <c r="E167" s="107" t="s">
        <v>5601</v>
      </c>
      <c r="F167" s="107" t="s">
        <v>7566</v>
      </c>
      <c r="G167" s="107" t="str">
        <f>k[[#This Row],[PartType]]&amp;k[[#This Row],[PowderType]]</f>
        <v>521V476/016KBP76</v>
      </c>
      <c r="H167" s="107" t="s">
        <v>5578</v>
      </c>
      <c r="I167" s="107" cm="1">
        <f t="array" ref="I167">_xlfn.IFS(LEFT(k[[#This Row],[ParameterValue]],1)="S",3,LEFT(k[[#This Row],[ParameterValue]],1)="X",2, LEFT(k[[#This Row],[ParameterValue]],1)="D",4)</f>
        <v>3</v>
      </c>
    </row>
    <row r="168" spans="1:9">
      <c r="A168" s="107" t="s">
        <v>5985</v>
      </c>
      <c r="B168" s="107" t="s">
        <v>4428</v>
      </c>
      <c r="C168" s="107" t="s">
        <v>5726</v>
      </c>
      <c r="D168" s="107" t="s">
        <v>5600</v>
      </c>
      <c r="E168" s="107" t="s">
        <v>5601</v>
      </c>
      <c r="F168" s="107" t="s">
        <v>8896</v>
      </c>
      <c r="G168" s="107" t="str">
        <f>k[[#This Row],[PartType]]&amp;k[[#This Row],[PowderType]]</f>
        <v>520V157/006KBP76</v>
      </c>
      <c r="H168" s="107" t="s">
        <v>5049</v>
      </c>
      <c r="I168" s="107" cm="1">
        <f t="array" ref="I168">_xlfn.IFS(LEFT(k[[#This Row],[ParameterValue]],1)="S",3,LEFT(k[[#This Row],[ParameterValue]],1)="X",2, LEFT(k[[#This Row],[ParameterValue]],1)="D",4)</f>
        <v>3</v>
      </c>
    </row>
    <row r="169" spans="1:9">
      <c r="A169" s="107" t="s">
        <v>6275</v>
      </c>
      <c r="B169" s="107" t="s">
        <v>4428</v>
      </c>
      <c r="C169" s="107" t="s">
        <v>5618</v>
      </c>
      <c r="D169" s="107" t="s">
        <v>5600</v>
      </c>
      <c r="E169" s="107" t="s">
        <v>5601</v>
      </c>
      <c r="F169" s="107" t="s">
        <v>7567</v>
      </c>
      <c r="G169" s="107" t="str">
        <f>k[[#This Row],[PartType]]&amp;k[[#This Row],[PowderType]]</f>
        <v>520V107/010KBP76</v>
      </c>
      <c r="H169" s="107" t="s">
        <v>5049</v>
      </c>
      <c r="I169" s="107" cm="1">
        <f t="array" ref="I169">_xlfn.IFS(LEFT(k[[#This Row],[ParameterValue]],1)="S",3,LEFT(k[[#This Row],[ParameterValue]],1)="X",2, LEFT(k[[#This Row],[ParameterValue]],1)="D",4)</f>
        <v>3</v>
      </c>
    </row>
    <row r="170" spans="1:9">
      <c r="A170" s="107" t="s">
        <v>7568</v>
      </c>
      <c r="B170" s="107" t="s">
        <v>4441</v>
      </c>
      <c r="C170" s="107" t="s">
        <v>5813</v>
      </c>
      <c r="D170" s="107" t="s">
        <v>5600</v>
      </c>
      <c r="E170" s="107" t="s">
        <v>5601</v>
      </c>
      <c r="F170" s="107" t="s">
        <v>7569</v>
      </c>
      <c r="G170" s="107" t="str">
        <f>k[[#This Row],[PartType]]&amp;k[[#This Row],[PowderType]]</f>
        <v>598B157/006STA156KA</v>
      </c>
      <c r="H170" s="107" t="s">
        <v>5114</v>
      </c>
      <c r="I170" s="107" cm="1">
        <f t="array" ref="I170">_xlfn.IFS(LEFT(k[[#This Row],[ParameterValue]],1)="S",3,LEFT(k[[#This Row],[ParameterValue]],1)="X",2, LEFT(k[[#This Row],[ParameterValue]],1)="D",4)</f>
        <v>3</v>
      </c>
    </row>
    <row r="171" spans="1:9">
      <c r="A171" s="107" t="s">
        <v>7568</v>
      </c>
      <c r="B171" s="107" t="s">
        <v>4441</v>
      </c>
      <c r="C171" s="107" t="s">
        <v>5607</v>
      </c>
      <c r="D171" s="107" t="s">
        <v>5600</v>
      </c>
      <c r="E171" s="107" t="s">
        <v>5601</v>
      </c>
      <c r="F171" s="107" t="s">
        <v>7570</v>
      </c>
      <c r="G171" s="107" t="str">
        <f>k[[#This Row],[PartType]]&amp;k[[#This Row],[PowderType]]</f>
        <v>598B157/006STA156KA</v>
      </c>
      <c r="H171" s="107" t="s">
        <v>5114</v>
      </c>
      <c r="I171" s="107" cm="1">
        <f t="array" ref="I171">_xlfn.IFS(LEFT(k[[#This Row],[ParameterValue]],1)="S",3,LEFT(k[[#This Row],[ParameterValue]],1)="X",2, LEFT(k[[#This Row],[ParameterValue]],1)="D",4)</f>
        <v>3</v>
      </c>
    </row>
    <row r="172" spans="1:9">
      <c r="A172" s="107" t="s">
        <v>7060</v>
      </c>
      <c r="B172" s="107" t="s">
        <v>4441</v>
      </c>
      <c r="C172" s="107" t="s">
        <v>5726</v>
      </c>
      <c r="D172" s="107" t="s">
        <v>5600</v>
      </c>
      <c r="E172" s="107" t="s">
        <v>5601</v>
      </c>
      <c r="F172" s="107" t="s">
        <v>8487</v>
      </c>
      <c r="G172" s="107" t="str">
        <f>k[[#This Row],[PartType]]&amp;k[[#This Row],[PowderType]]</f>
        <v>591B157/006STA156KA</v>
      </c>
      <c r="H172" s="107" t="s">
        <v>5114</v>
      </c>
      <c r="I172" s="107" cm="1">
        <f t="array" ref="I172">_xlfn.IFS(LEFT(k[[#This Row],[ParameterValue]],1)="S",3,LEFT(k[[#This Row],[ParameterValue]],1)="X",2, LEFT(k[[#This Row],[ParameterValue]],1)="D",4)</f>
        <v>3</v>
      </c>
    </row>
    <row r="173" spans="1:9">
      <c r="A173" s="107" t="s">
        <v>7060</v>
      </c>
      <c r="B173" s="107" t="s">
        <v>4441</v>
      </c>
      <c r="C173" s="107" t="s">
        <v>5813</v>
      </c>
      <c r="D173" s="107" t="s">
        <v>5600</v>
      </c>
      <c r="E173" s="107" t="s">
        <v>5601</v>
      </c>
      <c r="F173" s="107" t="s">
        <v>7571</v>
      </c>
      <c r="G173" s="107" t="str">
        <f>k[[#This Row],[PartType]]&amp;k[[#This Row],[PowderType]]</f>
        <v>591B157/006STA156KA</v>
      </c>
      <c r="H173" s="107" t="s">
        <v>5114</v>
      </c>
      <c r="I173" s="107" cm="1">
        <f t="array" ref="I173">_xlfn.IFS(LEFT(k[[#This Row],[ParameterValue]],1)="S",3,LEFT(k[[#This Row],[ParameterValue]],1)="X",2, LEFT(k[[#This Row],[ParameterValue]],1)="D",4)</f>
        <v>3</v>
      </c>
    </row>
    <row r="174" spans="1:9">
      <c r="A174" s="107" t="s">
        <v>7060</v>
      </c>
      <c r="B174" s="107" t="s">
        <v>4441</v>
      </c>
      <c r="C174" s="107" t="s">
        <v>5607</v>
      </c>
      <c r="D174" s="107" t="s">
        <v>5600</v>
      </c>
      <c r="E174" s="107" t="s">
        <v>5601</v>
      </c>
      <c r="F174" s="107" t="s">
        <v>7902</v>
      </c>
      <c r="G174" s="107" t="str">
        <f>k[[#This Row],[PartType]]&amp;k[[#This Row],[PowderType]]</f>
        <v>591B157/006STA156KA</v>
      </c>
      <c r="H174" s="107" t="s">
        <v>5114</v>
      </c>
      <c r="I174" s="107" cm="1">
        <f t="array" ref="I174">_xlfn.IFS(LEFT(k[[#This Row],[ParameterValue]],1)="S",3,LEFT(k[[#This Row],[ParameterValue]],1)="X",2, LEFT(k[[#This Row],[ParameterValue]],1)="D",4)</f>
        <v>3</v>
      </c>
    </row>
    <row r="175" spans="1:9">
      <c r="A175" s="107" t="s">
        <v>5872</v>
      </c>
      <c r="B175" s="107" t="s">
        <v>4441</v>
      </c>
      <c r="C175" s="107" t="s">
        <v>5726</v>
      </c>
      <c r="D175" s="107" t="s">
        <v>5600</v>
      </c>
      <c r="E175" s="107" t="s">
        <v>5601</v>
      </c>
      <c r="F175" s="107" t="s">
        <v>7903</v>
      </c>
      <c r="G175" s="107" t="str">
        <f>k[[#This Row],[PartType]]&amp;k[[#This Row],[PowderType]]</f>
        <v>598B107/006STA156KA</v>
      </c>
      <c r="H175" s="107" t="s">
        <v>5114</v>
      </c>
      <c r="I175" s="107" cm="1">
        <f t="array" ref="I175">_xlfn.IFS(LEFT(k[[#This Row],[ParameterValue]],1)="S",3,LEFT(k[[#This Row],[ParameterValue]],1)="X",2, LEFT(k[[#This Row],[ParameterValue]],1)="D",4)</f>
        <v>3</v>
      </c>
    </row>
    <row r="176" spans="1:9">
      <c r="A176" s="107" t="s">
        <v>5872</v>
      </c>
      <c r="B176" s="107" t="s">
        <v>4441</v>
      </c>
      <c r="C176" s="107" t="s">
        <v>5813</v>
      </c>
      <c r="D176" s="107" t="s">
        <v>5600</v>
      </c>
      <c r="E176" s="107" t="s">
        <v>5601</v>
      </c>
      <c r="F176" s="107" t="s">
        <v>8486</v>
      </c>
      <c r="G176" s="107" t="str">
        <f>k[[#This Row],[PartType]]&amp;k[[#This Row],[PowderType]]</f>
        <v>598B107/006STA156KA</v>
      </c>
      <c r="H176" s="107" t="s">
        <v>5114</v>
      </c>
      <c r="I176" s="107" cm="1">
        <f t="array" ref="I176">_xlfn.IFS(LEFT(k[[#This Row],[ParameterValue]],1)="S",3,LEFT(k[[#This Row],[ParameterValue]],1)="X",2, LEFT(k[[#This Row],[ParameterValue]],1)="D",4)</f>
        <v>3</v>
      </c>
    </row>
    <row r="177" spans="1:9">
      <c r="A177" s="107" t="s">
        <v>7094</v>
      </c>
      <c r="B177" s="107" t="s">
        <v>4426</v>
      </c>
      <c r="C177" s="107" t="s">
        <v>5764</v>
      </c>
      <c r="D177" s="107" t="s">
        <v>5600</v>
      </c>
      <c r="E177" s="107" t="s">
        <v>5601</v>
      </c>
      <c r="F177" s="107" t="s">
        <v>7095</v>
      </c>
      <c r="G177" s="107" t="str">
        <f>k[[#This Row],[PartType]]&amp;k[[#This Row],[PowderType]]</f>
        <v>598D247/003KBP74</v>
      </c>
      <c r="H177" s="107" t="s">
        <v>5046</v>
      </c>
      <c r="I177" s="107" cm="1">
        <f t="array" ref="I177">_xlfn.IFS(LEFT(k[[#This Row],[ParameterValue]],1)="S",3,LEFT(k[[#This Row],[ParameterValue]],1)="X",2, LEFT(k[[#This Row],[ParameterValue]],1)="D",4)</f>
        <v>3</v>
      </c>
    </row>
    <row r="178" spans="1:9">
      <c r="A178" s="107" t="s">
        <v>6996</v>
      </c>
      <c r="B178" s="107" t="s">
        <v>4617</v>
      </c>
      <c r="C178" s="107" t="s">
        <v>5656</v>
      </c>
      <c r="D178" s="107" t="s">
        <v>10214</v>
      </c>
      <c r="E178" s="107" t="s">
        <v>5601</v>
      </c>
      <c r="F178" s="107" t="s">
        <v>6997</v>
      </c>
      <c r="G178" s="107" t="str">
        <f>k[[#This Row],[PartType]]&amp;k[[#This Row],[PowderType]]</f>
        <v>598B336/010NT50</v>
      </c>
      <c r="H178" s="107" t="s">
        <v>5097</v>
      </c>
      <c r="I178" s="107" cm="1">
        <f t="array" ref="I178">_xlfn.IFS(LEFT(k[[#This Row],[ParameterValue]],1)="S",3,LEFT(k[[#This Row],[ParameterValue]],1)="X",2, LEFT(k[[#This Row],[ParameterValue]],1)="D",4)</f>
        <v>3</v>
      </c>
    </row>
    <row r="179" spans="1:9">
      <c r="A179" s="107" t="s">
        <v>6805</v>
      </c>
      <c r="B179" s="107" t="s">
        <v>90</v>
      </c>
      <c r="C179" s="107" t="s">
        <v>5804</v>
      </c>
      <c r="D179" s="107" t="s">
        <v>10214</v>
      </c>
      <c r="E179" s="107" t="s">
        <v>5601</v>
      </c>
      <c r="F179" s="107" t="s">
        <v>6806</v>
      </c>
      <c r="G179" s="107" t="str">
        <f>k[[#This Row],[PartType]]&amp;k[[#This Row],[PowderType]]</f>
        <v>598D336/035FTP200</v>
      </c>
      <c r="H179" s="107" t="s">
        <v>6807</v>
      </c>
      <c r="I179" s="107" cm="1">
        <f t="array" ref="I179">_xlfn.IFS(LEFT(k[[#This Row],[ParameterValue]],1)="S",3,LEFT(k[[#This Row],[ParameterValue]],1)="X",2, LEFT(k[[#This Row],[ParameterValue]],1)="D",4)</f>
        <v>2</v>
      </c>
    </row>
    <row r="180" spans="1:9">
      <c r="A180" s="107" t="s">
        <v>8743</v>
      </c>
      <c r="B180" s="107" t="s">
        <v>87</v>
      </c>
      <c r="C180" s="107" t="s">
        <v>5618</v>
      </c>
      <c r="D180" s="107" t="s">
        <v>5600</v>
      </c>
      <c r="E180" s="107" t="s">
        <v>5601</v>
      </c>
      <c r="F180" s="107" t="s">
        <v>8744</v>
      </c>
      <c r="G180" s="107" t="str">
        <f>k[[#This Row],[PartType]]&amp;k[[#This Row],[PowderType]]</f>
        <v>591D686/020TTS50</v>
      </c>
      <c r="H180" s="107" t="s">
        <v>5581</v>
      </c>
      <c r="I180" s="107" cm="1">
        <f t="array" ref="I180">_xlfn.IFS(LEFT(k[[#This Row],[ParameterValue]],1)="S",3,LEFT(k[[#This Row],[ParameterValue]],1)="X",2, LEFT(k[[#This Row],[ParameterValue]],1)="D",4)</f>
        <v>3</v>
      </c>
    </row>
    <row r="181" spans="1:9">
      <c r="A181" s="107" t="s">
        <v>6149</v>
      </c>
      <c r="B181" s="107" t="s">
        <v>4433</v>
      </c>
      <c r="C181" s="107" t="s">
        <v>5650</v>
      </c>
      <c r="D181" s="107" t="s">
        <v>5600</v>
      </c>
      <c r="E181" s="107" t="s">
        <v>5601</v>
      </c>
      <c r="F181" s="107" t="s">
        <v>7365</v>
      </c>
      <c r="G181" s="107" t="str">
        <f>k[[#This Row],[PartType]]&amp;k[[#This Row],[PowderType]]</f>
        <v>591V337/006KBP74E</v>
      </c>
      <c r="H181" s="107" t="s">
        <v>5049</v>
      </c>
      <c r="I181" s="107" cm="1">
        <f t="array" ref="I181">_xlfn.IFS(LEFT(k[[#This Row],[ParameterValue]],1)="S",3,LEFT(k[[#This Row],[ParameterValue]],1)="X",2, LEFT(k[[#This Row],[ParameterValue]],1)="D",4)</f>
        <v>3</v>
      </c>
    </row>
    <row r="182" spans="1:9">
      <c r="A182" s="107" t="s">
        <v>5632</v>
      </c>
      <c r="B182" s="107" t="s">
        <v>4744</v>
      </c>
      <c r="C182" s="107" t="s">
        <v>5634</v>
      </c>
      <c r="D182" s="107" t="s">
        <v>5600</v>
      </c>
      <c r="E182" s="107" t="s">
        <v>5601</v>
      </c>
      <c r="F182" s="107" t="s">
        <v>7366</v>
      </c>
      <c r="G182" s="107" t="str">
        <f>k[[#This Row],[PartType]]&amp;k[[#This Row],[PowderType]]</f>
        <v>598V337/006KBP72</v>
      </c>
      <c r="H182" s="107" t="s">
        <v>5636</v>
      </c>
      <c r="I182" s="107" cm="1">
        <f t="array" ref="I182">_xlfn.IFS(LEFT(k[[#This Row],[ParameterValue]],1)="S",3,LEFT(k[[#This Row],[ParameterValue]],1)="X",2, LEFT(k[[#This Row],[ParameterValue]],1)="D",4)</f>
        <v>3</v>
      </c>
    </row>
    <row r="183" spans="1:9">
      <c r="A183" s="107" t="s">
        <v>8740</v>
      </c>
      <c r="B183" s="107" t="s">
        <v>4988</v>
      </c>
      <c r="C183" s="107" t="s">
        <v>5614</v>
      </c>
      <c r="D183" s="107" t="s">
        <v>5600</v>
      </c>
      <c r="E183" s="107" t="s">
        <v>5601</v>
      </c>
      <c r="F183" s="107" t="s">
        <v>8741</v>
      </c>
      <c r="G183" s="107" t="str">
        <f>k[[#This Row],[PartType]]&amp;k[[#This Row],[PowderType]]</f>
        <v>523W227/016S15HV</v>
      </c>
      <c r="H183" s="107" t="s">
        <v>8742</v>
      </c>
      <c r="I183" s="107" cm="1">
        <f t="array" ref="I183">_xlfn.IFS(LEFT(k[[#This Row],[ParameterValue]],1)="S",3,LEFT(k[[#This Row],[ParameterValue]],1)="X",2, LEFT(k[[#This Row],[ParameterValue]],1)="D",4)</f>
        <v>3</v>
      </c>
    </row>
    <row r="184" spans="1:9">
      <c r="A184" s="107" t="s">
        <v>5845</v>
      </c>
      <c r="B184" s="107" t="s">
        <v>4441</v>
      </c>
      <c r="C184" s="107" t="s">
        <v>5634</v>
      </c>
      <c r="D184" s="107" t="s">
        <v>5600</v>
      </c>
      <c r="E184" s="107" t="s">
        <v>5601</v>
      </c>
      <c r="F184" s="107" t="s">
        <v>6842</v>
      </c>
      <c r="G184" s="107" t="str">
        <f>k[[#This Row],[PartType]]&amp;k[[#This Row],[PowderType]]</f>
        <v>520C477/2R5STA156KA</v>
      </c>
      <c r="H184" s="107" t="s">
        <v>6843</v>
      </c>
      <c r="I184" s="107" cm="1">
        <f t="array" ref="I184">_xlfn.IFS(LEFT(k[[#This Row],[ParameterValue]],1)="S",3,LEFT(k[[#This Row],[ParameterValue]],1)="X",2, LEFT(k[[#This Row],[ParameterValue]],1)="D",4)</f>
        <v>3</v>
      </c>
    </row>
    <row r="185" spans="1:9">
      <c r="A185" s="107" t="s">
        <v>5845</v>
      </c>
      <c r="B185" s="107" t="s">
        <v>4441</v>
      </c>
      <c r="C185" s="107" t="s">
        <v>5726</v>
      </c>
      <c r="D185" s="107" t="s">
        <v>5600</v>
      </c>
      <c r="E185" s="107" t="s">
        <v>5601</v>
      </c>
      <c r="F185" s="107" t="s">
        <v>8386</v>
      </c>
      <c r="G185" s="107" t="str">
        <f>k[[#This Row],[PartType]]&amp;k[[#This Row],[PowderType]]</f>
        <v>520C477/2R5STA156KA</v>
      </c>
      <c r="H185" s="107" t="s">
        <v>6843</v>
      </c>
      <c r="I185" s="107" cm="1">
        <f t="array" ref="I185">_xlfn.IFS(LEFT(k[[#This Row],[ParameterValue]],1)="S",3,LEFT(k[[#This Row],[ParameterValue]],1)="X",2, LEFT(k[[#This Row],[ParameterValue]],1)="D",4)</f>
        <v>3</v>
      </c>
    </row>
    <row r="186" spans="1:9">
      <c r="A186" s="107" t="s">
        <v>6121</v>
      </c>
      <c r="B186" s="107" t="s">
        <v>4441</v>
      </c>
      <c r="C186" s="107" t="s">
        <v>5826</v>
      </c>
      <c r="D186" s="107" t="s">
        <v>5600</v>
      </c>
      <c r="E186" s="107" t="s">
        <v>5601</v>
      </c>
      <c r="F186" s="107" t="s">
        <v>6844</v>
      </c>
      <c r="G186" s="107" t="str">
        <f>k[[#This Row],[PartType]]&amp;k[[#This Row],[PowderType]]</f>
        <v>520B107/004STA156KA</v>
      </c>
      <c r="H186" s="107" t="s">
        <v>6662</v>
      </c>
      <c r="I186" s="107" cm="1">
        <f t="array" ref="I186">_xlfn.IFS(LEFT(k[[#This Row],[ParameterValue]],1)="S",3,LEFT(k[[#This Row],[ParameterValue]],1)="X",2, LEFT(k[[#This Row],[ParameterValue]],1)="D",4)</f>
        <v>3</v>
      </c>
    </row>
    <row r="187" spans="1:9">
      <c r="A187" s="107" t="s">
        <v>7035</v>
      </c>
      <c r="B187" s="107" t="s">
        <v>4485</v>
      </c>
      <c r="C187" s="107" t="s">
        <v>5690</v>
      </c>
      <c r="D187" s="107" t="s">
        <v>5600</v>
      </c>
      <c r="E187" s="107" t="s">
        <v>5601</v>
      </c>
      <c r="F187" s="107" t="s">
        <v>7036</v>
      </c>
      <c r="G187" s="107" t="str">
        <f>k[[#This Row],[PartType]]&amp;k[[#This Row],[PowderType]]</f>
        <v>521D226/050C275</v>
      </c>
      <c r="H187" s="107" t="s">
        <v>5853</v>
      </c>
      <c r="I187" s="107" cm="1">
        <f t="array" ref="I187">_xlfn.IFS(LEFT(k[[#This Row],[ParameterValue]],1)="S",3,LEFT(k[[#This Row],[ParameterValue]],1)="X",2, LEFT(k[[#This Row],[ParameterValue]],1)="D",4)</f>
        <v>2</v>
      </c>
    </row>
    <row r="188" spans="1:9">
      <c r="A188" s="107" t="s">
        <v>7624</v>
      </c>
      <c r="B188" s="107" t="s">
        <v>4485</v>
      </c>
      <c r="C188" s="107" t="s">
        <v>5690</v>
      </c>
      <c r="D188" s="107" t="s">
        <v>5600</v>
      </c>
      <c r="E188" s="107" t="s">
        <v>5601</v>
      </c>
      <c r="F188" s="107" t="s">
        <v>9114</v>
      </c>
      <c r="G188" s="107" t="str">
        <f>k[[#This Row],[PartType]]&amp;k[[#This Row],[PowderType]]</f>
        <v>521D186/050C275</v>
      </c>
      <c r="H188" s="107" t="s">
        <v>5853</v>
      </c>
      <c r="I188" s="107" cm="1">
        <f t="array" ref="I188">_xlfn.IFS(LEFT(k[[#This Row],[ParameterValue]],1)="S",3,LEFT(k[[#This Row],[ParameterValue]],1)="X",2, LEFT(k[[#This Row],[ParameterValue]],1)="D",4)</f>
        <v>2</v>
      </c>
    </row>
    <row r="189" spans="1:9">
      <c r="A189" s="107" t="s">
        <v>6328</v>
      </c>
      <c r="B189" s="107" t="s">
        <v>4525</v>
      </c>
      <c r="C189" s="107" t="s">
        <v>5703</v>
      </c>
      <c r="D189" s="107" t="s">
        <v>5600</v>
      </c>
      <c r="E189" s="107" t="s">
        <v>5601</v>
      </c>
      <c r="F189" s="107" t="s">
        <v>7037</v>
      </c>
      <c r="G189" s="107" t="str">
        <f>k[[#This Row],[PartType]]&amp;k[[#This Row],[PowderType]]</f>
        <v>528Z117/003S506</v>
      </c>
      <c r="H189" s="107" t="s">
        <v>5933</v>
      </c>
      <c r="I189" s="107" cm="1">
        <f t="array" ref="I189">_xlfn.IFS(LEFT(k[[#This Row],[ParameterValue]],1)="S",3,LEFT(k[[#This Row],[ParameterValue]],1)="X",2, LEFT(k[[#This Row],[ParameterValue]],1)="D",4)</f>
        <v>3</v>
      </c>
    </row>
    <row r="190" spans="1:9">
      <c r="A190" s="107" t="s">
        <v>5987</v>
      </c>
      <c r="B190" s="107" t="s">
        <v>4492</v>
      </c>
      <c r="C190" s="107" t="s">
        <v>5703</v>
      </c>
      <c r="D190" s="107" t="s">
        <v>5600</v>
      </c>
      <c r="E190" s="107" t="s">
        <v>5601</v>
      </c>
      <c r="F190" s="107" t="s">
        <v>6512</v>
      </c>
      <c r="G190" s="107" t="str">
        <f>k[[#This Row],[PartType]]&amp;k[[#This Row],[PowderType]]</f>
        <v>530V117/006FTW700</v>
      </c>
      <c r="H190" s="107" t="s">
        <v>6367</v>
      </c>
      <c r="I190" s="107" cm="1">
        <f t="array" ref="I190">_xlfn.IFS(LEFT(k[[#This Row],[ParameterValue]],1)="S",3,LEFT(k[[#This Row],[ParameterValue]],1)="X",2, LEFT(k[[#This Row],[ParameterValue]],1)="D",4)</f>
        <v>3</v>
      </c>
    </row>
    <row r="191" spans="1:9">
      <c r="A191" s="107" t="s">
        <v>8120</v>
      </c>
      <c r="B191" s="107" t="s">
        <v>4426</v>
      </c>
      <c r="C191" s="107" t="s">
        <v>5618</v>
      </c>
      <c r="D191" s="107" t="s">
        <v>5600</v>
      </c>
      <c r="E191" s="107" t="s">
        <v>5601</v>
      </c>
      <c r="F191" s="107" t="s">
        <v>9341</v>
      </c>
      <c r="G191" s="107" t="str">
        <f>k[[#This Row],[PartType]]&amp;k[[#This Row],[PowderType]]</f>
        <v>520D686/016KBP74</v>
      </c>
      <c r="H191" s="107" t="s">
        <v>5891</v>
      </c>
      <c r="I191" s="107" cm="1">
        <f t="array" ref="I191">_xlfn.IFS(LEFT(k[[#This Row],[ParameterValue]],1)="S",3,LEFT(k[[#This Row],[ParameterValue]],1)="X",2, LEFT(k[[#This Row],[ParameterValue]],1)="D",4)</f>
        <v>3</v>
      </c>
    </row>
    <row r="192" spans="1:9">
      <c r="A192" s="107" t="s">
        <v>5854</v>
      </c>
      <c r="B192" s="107" t="s">
        <v>152</v>
      </c>
      <c r="C192" s="107" t="s">
        <v>5618</v>
      </c>
      <c r="D192" s="107" t="s">
        <v>5600</v>
      </c>
      <c r="E192" s="107" t="s">
        <v>5601</v>
      </c>
      <c r="F192" s="107" t="s">
        <v>7097</v>
      </c>
      <c r="G192" s="107" t="str">
        <f>k[[#This Row],[PartType]]&amp;k[[#This Row],[PowderType]]</f>
        <v>521V177/016KBP86</v>
      </c>
      <c r="H192" s="107" t="s">
        <v>5051</v>
      </c>
      <c r="I192" s="107" cm="1">
        <f t="array" ref="I192">_xlfn.IFS(LEFT(k[[#This Row],[ParameterValue]],1)="S",3,LEFT(k[[#This Row],[ParameterValue]],1)="X",2, LEFT(k[[#This Row],[ParameterValue]],1)="D",4)</f>
        <v>3</v>
      </c>
    </row>
    <row r="193" spans="1:9">
      <c r="A193" s="107" t="s">
        <v>6262</v>
      </c>
      <c r="B193" s="107" t="s">
        <v>4620</v>
      </c>
      <c r="C193" s="107" t="s">
        <v>5764</v>
      </c>
      <c r="D193" s="107" t="s">
        <v>5600</v>
      </c>
      <c r="E193" s="107" t="s">
        <v>5601</v>
      </c>
      <c r="F193" s="107" t="s">
        <v>7098</v>
      </c>
      <c r="G193" s="107" t="str">
        <f>k[[#This Row],[PartType]]&amp;k[[#This Row],[PowderType]]</f>
        <v>598V247/003KBP74X</v>
      </c>
      <c r="H193" s="107" t="s">
        <v>7099</v>
      </c>
      <c r="I193" s="107" cm="1">
        <f t="array" ref="I193">_xlfn.IFS(LEFT(k[[#This Row],[ParameterValue]],1)="S",3,LEFT(k[[#This Row],[ParameterValue]],1)="X",2, LEFT(k[[#This Row],[ParameterValue]],1)="D",4)</f>
        <v>3</v>
      </c>
    </row>
    <row r="194" spans="1:9">
      <c r="A194" s="107" t="s">
        <v>5609</v>
      </c>
      <c r="B194" s="107" t="s">
        <v>142</v>
      </c>
      <c r="C194" s="107" t="s">
        <v>5748</v>
      </c>
      <c r="D194" s="107" t="s">
        <v>5600</v>
      </c>
      <c r="E194" s="107" t="s">
        <v>5601</v>
      </c>
      <c r="F194" s="107" t="s">
        <v>7100</v>
      </c>
      <c r="G194" s="107" t="str">
        <f>k[[#This Row],[PartType]]&amp;k[[#This Row],[PowderType]]</f>
        <v>530V227/006KBP86E</v>
      </c>
      <c r="H194" s="107" t="s">
        <v>7101</v>
      </c>
      <c r="I194" s="107" cm="1">
        <f t="array" ref="I194">_xlfn.IFS(LEFT(k[[#This Row],[ParameterValue]],1)="S",3,LEFT(k[[#This Row],[ParameterValue]],1)="X",2, LEFT(k[[#This Row],[ParameterValue]],1)="D",4)</f>
        <v>3</v>
      </c>
    </row>
    <row r="195" spans="1:9">
      <c r="A195" s="107" t="s">
        <v>6626</v>
      </c>
      <c r="B195" s="107" t="s">
        <v>4492</v>
      </c>
      <c r="C195" s="107" t="s">
        <v>5813</v>
      </c>
      <c r="D195" s="107" t="s">
        <v>5600</v>
      </c>
      <c r="E195" s="107" t="s">
        <v>5601</v>
      </c>
      <c r="F195" s="107" t="s">
        <v>6627</v>
      </c>
      <c r="G195" s="107" t="str">
        <f>k[[#This Row],[PartType]]&amp;k[[#This Row],[PowderType]]</f>
        <v>520C227/004FTW700</v>
      </c>
      <c r="H195" s="107" t="s">
        <v>6452</v>
      </c>
      <c r="I195" s="107" cm="1">
        <f t="array" ref="I195">_xlfn.IFS(LEFT(k[[#This Row],[ParameterValue]],1)="S",3,LEFT(k[[#This Row],[ParameterValue]],1)="X",2, LEFT(k[[#This Row],[ParameterValue]],1)="D",4)</f>
        <v>3</v>
      </c>
    </row>
    <row r="196" spans="1:9">
      <c r="A196" s="107" t="s">
        <v>6628</v>
      </c>
      <c r="B196" s="107" t="s">
        <v>4492</v>
      </c>
      <c r="C196" s="107" t="s">
        <v>5703</v>
      </c>
      <c r="D196" s="107" t="s">
        <v>5600</v>
      </c>
      <c r="E196" s="107" t="s">
        <v>5601</v>
      </c>
      <c r="F196" s="107" t="s">
        <v>6629</v>
      </c>
      <c r="G196" s="107" t="str">
        <f>k[[#This Row],[PartType]]&amp;k[[#This Row],[PowderType]]</f>
        <v>530V227/003FTW700</v>
      </c>
      <c r="H196" s="107" t="s">
        <v>6630</v>
      </c>
      <c r="I196" s="107" cm="1">
        <f t="array" ref="I196">_xlfn.IFS(LEFT(k[[#This Row],[ParameterValue]],1)="S",3,LEFT(k[[#This Row],[ParameterValue]],1)="X",2, LEFT(k[[#This Row],[ParameterValue]],1)="D",4)</f>
        <v>3</v>
      </c>
    </row>
    <row r="197" spans="1:9">
      <c r="A197" s="107" t="s">
        <v>7134</v>
      </c>
      <c r="B197" s="107" t="s">
        <v>4433</v>
      </c>
      <c r="C197" s="107" t="s">
        <v>5804</v>
      </c>
      <c r="D197" s="107" t="s">
        <v>5600</v>
      </c>
      <c r="E197" s="107" t="s">
        <v>5601</v>
      </c>
      <c r="F197" s="107" t="s">
        <v>7904</v>
      </c>
      <c r="G197" s="107" t="str">
        <f>k[[#This Row],[PartType]]&amp;k[[#This Row],[PowderType]]</f>
        <v>591D476/025KBP74E</v>
      </c>
      <c r="H197" s="107" t="s">
        <v>5044</v>
      </c>
      <c r="I197" s="107" cm="1">
        <f t="array" ref="I197">_xlfn.IFS(LEFT(k[[#This Row],[ParameterValue]],1)="S",3,LEFT(k[[#This Row],[ParameterValue]],1)="X",2, LEFT(k[[#This Row],[ParameterValue]],1)="D",4)</f>
        <v>3</v>
      </c>
    </row>
    <row r="198" spans="1:9">
      <c r="A198" s="107" t="s">
        <v>6217</v>
      </c>
      <c r="B198" s="107" t="s">
        <v>4469</v>
      </c>
      <c r="C198" s="107" t="s">
        <v>5654</v>
      </c>
      <c r="D198" s="107" t="s">
        <v>5600</v>
      </c>
      <c r="E198" s="107" t="s">
        <v>5601</v>
      </c>
      <c r="F198" s="107" t="s">
        <v>9163</v>
      </c>
      <c r="G198" s="107" t="str">
        <f>k[[#This Row],[PartType]]&amp;k[[#This Row],[PowderType]]</f>
        <v>520B107/006KBP126</v>
      </c>
      <c r="H198" s="107" t="s">
        <v>5559</v>
      </c>
      <c r="I198" s="107" cm="1">
        <f t="array" ref="I198">_xlfn.IFS(LEFT(k[[#This Row],[ParameterValue]],1)="S",3,LEFT(k[[#This Row],[ParameterValue]],1)="X",2, LEFT(k[[#This Row],[ParameterValue]],1)="D",4)</f>
        <v>3</v>
      </c>
    </row>
    <row r="199" spans="1:9">
      <c r="A199" s="107" t="s">
        <v>6217</v>
      </c>
      <c r="B199" s="107" t="s">
        <v>4469</v>
      </c>
      <c r="C199" s="107" t="s">
        <v>5726</v>
      </c>
      <c r="D199" s="107" t="s">
        <v>5600</v>
      </c>
      <c r="E199" s="107" t="s">
        <v>5601</v>
      </c>
      <c r="F199" s="107" t="s">
        <v>7704</v>
      </c>
      <c r="G199" s="107" t="str">
        <f>k[[#This Row],[PartType]]&amp;k[[#This Row],[PowderType]]</f>
        <v>520B107/006KBP126</v>
      </c>
      <c r="H199" s="107" t="s">
        <v>5559</v>
      </c>
      <c r="I199" s="107" cm="1">
        <f t="array" ref="I199">_xlfn.IFS(LEFT(k[[#This Row],[ParameterValue]],1)="S",3,LEFT(k[[#This Row],[ParameterValue]],1)="X",2, LEFT(k[[#This Row],[ParameterValue]],1)="D",4)</f>
        <v>3</v>
      </c>
    </row>
    <row r="200" spans="1:9">
      <c r="A200" s="107" t="s">
        <v>6217</v>
      </c>
      <c r="B200" s="107" t="s">
        <v>4469</v>
      </c>
      <c r="C200" s="107" t="s">
        <v>5830</v>
      </c>
      <c r="D200" s="107" t="s">
        <v>5600</v>
      </c>
      <c r="E200" s="107" t="s">
        <v>5601</v>
      </c>
      <c r="F200" s="107" t="s">
        <v>7705</v>
      </c>
      <c r="G200" s="107" t="str">
        <f>k[[#This Row],[PartType]]&amp;k[[#This Row],[PowderType]]</f>
        <v>520B107/006KBP126</v>
      </c>
      <c r="H200" s="107" t="s">
        <v>5559</v>
      </c>
      <c r="I200" s="107" cm="1">
        <f t="array" ref="I200">_xlfn.IFS(LEFT(k[[#This Row],[ParameterValue]],1)="S",3,LEFT(k[[#This Row],[ParameterValue]],1)="X",2, LEFT(k[[#This Row],[ParameterValue]],1)="D",4)</f>
        <v>3</v>
      </c>
    </row>
    <row r="201" spans="1:9">
      <c r="A201" s="107" t="s">
        <v>7551</v>
      </c>
      <c r="B201" s="107" t="s">
        <v>4441</v>
      </c>
      <c r="C201" s="107" t="s">
        <v>5742</v>
      </c>
      <c r="D201" s="107" t="s">
        <v>5600</v>
      </c>
      <c r="E201" s="107" t="s">
        <v>5601</v>
      </c>
      <c r="F201" s="107" t="s">
        <v>8841</v>
      </c>
      <c r="G201" s="107" t="str">
        <f>k[[#This Row],[PartType]]&amp;k[[#This Row],[PowderType]]</f>
        <v>520Y108/2R5STA156KA</v>
      </c>
      <c r="H201" s="107" t="s">
        <v>5582</v>
      </c>
      <c r="I201" s="107" cm="1">
        <f t="array" ref="I201">_xlfn.IFS(LEFT(k[[#This Row],[ParameterValue]],1)="S",3,LEFT(k[[#This Row],[ParameterValue]],1)="X",2, LEFT(k[[#This Row],[ParameterValue]],1)="D",4)</f>
        <v>3</v>
      </c>
    </row>
    <row r="202" spans="1:9">
      <c r="A202" s="107" t="s">
        <v>6311</v>
      </c>
      <c r="B202" s="107" t="s">
        <v>4469</v>
      </c>
      <c r="C202" s="107" t="s">
        <v>5726</v>
      </c>
      <c r="D202" s="107" t="s">
        <v>5600</v>
      </c>
      <c r="E202" s="107" t="s">
        <v>5601</v>
      </c>
      <c r="F202" s="107" t="s">
        <v>7706</v>
      </c>
      <c r="G202" s="107" t="str">
        <f>k[[#This Row],[PartType]]&amp;k[[#This Row],[PowderType]]</f>
        <v>520C337/004KBP126</v>
      </c>
      <c r="H202" s="107" t="s">
        <v>5847</v>
      </c>
      <c r="I202" s="107" cm="1">
        <f t="array" ref="I202">_xlfn.IFS(LEFT(k[[#This Row],[ParameterValue]],1)="S",3,LEFT(k[[#This Row],[ParameterValue]],1)="X",2, LEFT(k[[#This Row],[ParameterValue]],1)="D",4)</f>
        <v>3</v>
      </c>
    </row>
    <row r="203" spans="1:9">
      <c r="A203" s="107" t="s">
        <v>8389</v>
      </c>
      <c r="B203" s="107" t="s">
        <v>6369</v>
      </c>
      <c r="C203" s="107" t="s">
        <v>8390</v>
      </c>
      <c r="D203" s="107" t="s">
        <v>5600</v>
      </c>
      <c r="E203" s="107" t="s">
        <v>5601</v>
      </c>
      <c r="F203" s="107" t="s">
        <v>8391</v>
      </c>
      <c r="G203" s="107" t="str">
        <f>k[[#This Row],[PartType]]&amp;k[[#This Row],[PowderType]]</f>
        <v>520B477/002STA150KA</v>
      </c>
      <c r="H203" s="107" t="s">
        <v>6474</v>
      </c>
      <c r="I203" s="107" cm="1">
        <f t="array" ref="I203">_xlfn.IFS(LEFT(k[[#This Row],[ParameterValue]],1)="S",3,LEFT(k[[#This Row],[ParameterValue]],1)="X",2, LEFT(k[[#This Row],[ParameterValue]],1)="D",4)</f>
        <v>3</v>
      </c>
    </row>
    <row r="204" spans="1:9">
      <c r="A204" s="107" t="s">
        <v>6117</v>
      </c>
      <c r="B204" s="107" t="s">
        <v>4441</v>
      </c>
      <c r="C204" s="107" t="s">
        <v>5826</v>
      </c>
      <c r="D204" s="107" t="s">
        <v>5600</v>
      </c>
      <c r="E204" s="107" t="s">
        <v>5601</v>
      </c>
      <c r="F204" s="107" t="s">
        <v>6744</v>
      </c>
      <c r="G204" s="107" t="str">
        <f>k[[#This Row],[PartType]]&amp;k[[#This Row],[PowderType]]</f>
        <v>520B227/2R5STA156KA</v>
      </c>
      <c r="H204" s="107" t="s">
        <v>6745</v>
      </c>
      <c r="I204" s="107" cm="1">
        <f t="array" ref="I204">_xlfn.IFS(LEFT(k[[#This Row],[ParameterValue]],1)="S",3,LEFT(k[[#This Row],[ParameterValue]],1)="X",2, LEFT(k[[#This Row],[ParameterValue]],1)="D",4)</f>
        <v>3</v>
      </c>
    </row>
    <row r="205" spans="1:9">
      <c r="A205" s="107" t="s">
        <v>6492</v>
      </c>
      <c r="B205" s="107" t="s">
        <v>4478</v>
      </c>
      <c r="C205" s="107" t="s">
        <v>6272</v>
      </c>
      <c r="D205" s="107" t="s">
        <v>5600</v>
      </c>
      <c r="E205" s="107" t="s">
        <v>5601</v>
      </c>
      <c r="F205" s="107" t="s">
        <v>6746</v>
      </c>
      <c r="G205" s="107" t="str">
        <f>k[[#This Row],[PartType]]&amp;k[[#This Row],[PowderType]]</f>
        <v>521V106/035FTW400</v>
      </c>
      <c r="H205" s="107" t="s">
        <v>5853</v>
      </c>
      <c r="I205" s="107" cm="1">
        <f t="array" ref="I205">_xlfn.IFS(LEFT(k[[#This Row],[ParameterValue]],1)="S",3,LEFT(k[[#This Row],[ParameterValue]],1)="X",2, LEFT(k[[#This Row],[ParameterValue]],1)="D",4)</f>
        <v>2</v>
      </c>
    </row>
    <row r="206" spans="1:9">
      <c r="A206" s="107" t="s">
        <v>5686</v>
      </c>
      <c r="B206" s="107" t="s">
        <v>4617</v>
      </c>
      <c r="C206" s="107" t="s">
        <v>5681</v>
      </c>
      <c r="D206" s="107" t="s">
        <v>5600</v>
      </c>
      <c r="E206" s="107" t="s">
        <v>5601</v>
      </c>
      <c r="F206" s="107" t="s">
        <v>6841</v>
      </c>
      <c r="G206" s="107" t="str">
        <f>k[[#This Row],[PartType]]&amp;k[[#This Row],[PowderType]]</f>
        <v>591V227/004NT50</v>
      </c>
      <c r="H206" s="107" t="s">
        <v>5665</v>
      </c>
      <c r="I206" s="107" cm="1">
        <f t="array" ref="I206">_xlfn.IFS(LEFT(k[[#This Row],[ParameterValue]],1)="S",3,LEFT(k[[#This Row],[ParameterValue]],1)="X",2, LEFT(k[[#This Row],[ParameterValue]],1)="D",4)</f>
        <v>3</v>
      </c>
    </row>
    <row r="207" spans="1:9">
      <c r="A207" s="107" t="s">
        <v>7013</v>
      </c>
      <c r="B207" s="107" t="s">
        <v>90</v>
      </c>
      <c r="C207" s="107" t="s">
        <v>5804</v>
      </c>
      <c r="D207" s="107" t="s">
        <v>10214</v>
      </c>
      <c r="E207" s="107" t="s">
        <v>5601</v>
      </c>
      <c r="F207" s="107" t="s">
        <v>7014</v>
      </c>
      <c r="G207" s="107" t="str">
        <f>k[[#This Row],[PartType]]&amp;k[[#This Row],[PowderType]]</f>
        <v>598D226/035FTP200</v>
      </c>
      <c r="H207" s="107" t="s">
        <v>7015</v>
      </c>
      <c r="I207" s="107" cm="1">
        <f t="array" ref="I207">_xlfn.IFS(LEFT(k[[#This Row],[ParameterValue]],1)="S",3,LEFT(k[[#This Row],[ParameterValue]],1)="X",2, LEFT(k[[#This Row],[ParameterValue]],1)="D",4)</f>
        <v>2</v>
      </c>
    </row>
    <row r="208" spans="1:9">
      <c r="A208" s="107" t="s">
        <v>7094</v>
      </c>
      <c r="B208" s="107" t="s">
        <v>4426</v>
      </c>
      <c r="C208" s="107" t="s">
        <v>6239</v>
      </c>
      <c r="D208" s="107" t="s">
        <v>5600</v>
      </c>
      <c r="E208" s="107" t="s">
        <v>5601</v>
      </c>
      <c r="F208" s="107" t="s">
        <v>8193</v>
      </c>
      <c r="G208" s="107" t="str">
        <f>k[[#This Row],[PartType]]&amp;k[[#This Row],[PowderType]]</f>
        <v>598D247/003KBP74</v>
      </c>
      <c r="H208" s="107" t="s">
        <v>5046</v>
      </c>
      <c r="I208" s="107" cm="1">
        <f t="array" ref="I208">_xlfn.IFS(LEFT(k[[#This Row],[ParameterValue]],1)="S",3,LEFT(k[[#This Row],[ParameterValue]],1)="X",2, LEFT(k[[#This Row],[ParameterValue]],1)="D",4)</f>
        <v>3</v>
      </c>
    </row>
    <row r="209" spans="1:9">
      <c r="A209" s="107" t="s">
        <v>6275</v>
      </c>
      <c r="B209" s="107" t="s">
        <v>4488</v>
      </c>
      <c r="C209" s="107" t="s">
        <v>5742</v>
      </c>
      <c r="D209" s="107" t="s">
        <v>5600</v>
      </c>
      <c r="E209" s="107" t="s">
        <v>5601</v>
      </c>
      <c r="F209" s="107" t="s">
        <v>7464</v>
      </c>
      <c r="G209" s="107" t="str">
        <f>k[[#This Row],[PartType]]&amp;k[[#This Row],[PowderType]]</f>
        <v>520V107/010KBP54</v>
      </c>
      <c r="H209" s="107" t="s">
        <v>5754</v>
      </c>
      <c r="I209" s="107" cm="1">
        <f t="array" ref="I209">_xlfn.IFS(LEFT(k[[#This Row],[ParameterValue]],1)="S",3,LEFT(k[[#This Row],[ParameterValue]],1)="X",2, LEFT(k[[#This Row],[ParameterValue]],1)="D",4)</f>
        <v>3</v>
      </c>
    </row>
    <row r="210" spans="1:9">
      <c r="A210" s="107" t="s">
        <v>7521</v>
      </c>
      <c r="B210" s="107" t="s">
        <v>4426</v>
      </c>
      <c r="C210" s="107" t="s">
        <v>5826</v>
      </c>
      <c r="D210" s="107" t="s">
        <v>5600</v>
      </c>
      <c r="E210" s="107" t="s">
        <v>5601</v>
      </c>
      <c r="F210" s="107" t="s">
        <v>8747</v>
      </c>
      <c r="G210" s="107" t="str">
        <f>k[[#This Row],[PartType]]&amp;k[[#This Row],[PowderType]]</f>
        <v>545Y337/010KBP74</v>
      </c>
      <c r="H210" s="107" t="s">
        <v>5053</v>
      </c>
      <c r="I210" s="107" cm="1">
        <f t="array" ref="I210">_xlfn.IFS(LEFT(k[[#This Row],[ParameterValue]],1)="S",3,LEFT(k[[#This Row],[ParameterValue]],1)="X",2, LEFT(k[[#This Row],[ParameterValue]],1)="D",4)</f>
        <v>3</v>
      </c>
    </row>
    <row r="211" spans="1:9">
      <c r="A211" s="107" t="s">
        <v>7521</v>
      </c>
      <c r="B211" s="107" t="s">
        <v>4426</v>
      </c>
      <c r="C211" s="107" t="s">
        <v>5634</v>
      </c>
      <c r="D211" s="107" t="s">
        <v>5600</v>
      </c>
      <c r="E211" s="107" t="s">
        <v>5601</v>
      </c>
      <c r="F211" s="107" t="s">
        <v>8746</v>
      </c>
      <c r="G211" s="107" t="str">
        <f>k[[#This Row],[PartType]]&amp;k[[#This Row],[PowderType]]</f>
        <v>545Y337/010KBP74</v>
      </c>
      <c r="H211" s="107" t="s">
        <v>5053</v>
      </c>
      <c r="I211" s="107" cm="1">
        <f t="array" ref="I211">_xlfn.IFS(LEFT(k[[#This Row],[ParameterValue]],1)="S",3,LEFT(k[[#This Row],[ParameterValue]],1)="X",2, LEFT(k[[#This Row],[ParameterValue]],1)="D",4)</f>
        <v>3</v>
      </c>
    </row>
    <row r="212" spans="1:9">
      <c r="A212" s="107" t="s">
        <v>7521</v>
      </c>
      <c r="B212" s="107" t="s">
        <v>4426</v>
      </c>
      <c r="C212" s="107" t="s">
        <v>5726</v>
      </c>
      <c r="D212" s="107" t="s">
        <v>5600</v>
      </c>
      <c r="E212" s="107" t="s">
        <v>5601</v>
      </c>
      <c r="F212" s="107" t="s">
        <v>7522</v>
      </c>
      <c r="G212" s="107" t="str">
        <f>k[[#This Row],[PartType]]&amp;k[[#This Row],[PowderType]]</f>
        <v>545Y337/010KBP74</v>
      </c>
      <c r="H212" s="107" t="s">
        <v>5053</v>
      </c>
      <c r="I212" s="107" cm="1">
        <f t="array" ref="I212">_xlfn.IFS(LEFT(k[[#This Row],[ParameterValue]],1)="S",3,LEFT(k[[#This Row],[ParameterValue]],1)="X",2, LEFT(k[[#This Row],[ParameterValue]],1)="D",4)</f>
        <v>3</v>
      </c>
    </row>
    <row r="213" spans="1:9">
      <c r="A213" s="107" t="s">
        <v>5630</v>
      </c>
      <c r="B213" s="107" t="s">
        <v>4618</v>
      </c>
      <c r="C213" s="107" t="s">
        <v>5681</v>
      </c>
      <c r="D213" s="107" t="s">
        <v>5600</v>
      </c>
      <c r="E213" s="107" t="s">
        <v>5601</v>
      </c>
      <c r="F213" s="107" t="s">
        <v>7523</v>
      </c>
      <c r="G213" s="107" t="str">
        <f>k[[#This Row],[PartType]]&amp;k[[#This Row],[PowderType]]</f>
        <v>528Z337/004KBP72E</v>
      </c>
      <c r="H213" s="107" t="s">
        <v>5612</v>
      </c>
      <c r="I213" s="107" cm="1">
        <f t="array" ref="I213">_xlfn.IFS(LEFT(k[[#This Row],[ParameterValue]],1)="S",3,LEFT(k[[#This Row],[ParameterValue]],1)="X",2, LEFT(k[[#This Row],[ParameterValue]],1)="D",4)</f>
        <v>3</v>
      </c>
    </row>
    <row r="214" spans="1:9">
      <c r="A214" s="107" t="s">
        <v>6051</v>
      </c>
      <c r="B214" s="107" t="s">
        <v>4441</v>
      </c>
      <c r="C214" s="107" t="s">
        <v>5607</v>
      </c>
      <c r="D214" s="107" t="s">
        <v>5600</v>
      </c>
      <c r="E214" s="107" t="s">
        <v>5601</v>
      </c>
      <c r="F214" s="107" t="s">
        <v>7367</v>
      </c>
      <c r="G214" s="107" t="str">
        <f>k[[#This Row],[PartType]]&amp;k[[#This Row],[PowderType]]</f>
        <v>520B227/006STA156KA</v>
      </c>
      <c r="H214" s="107" t="s">
        <v>7368</v>
      </c>
      <c r="I214" s="107" cm="1">
        <f t="array" ref="I214">_xlfn.IFS(LEFT(k[[#This Row],[ParameterValue]],1)="S",3,LEFT(k[[#This Row],[ParameterValue]],1)="X",2, LEFT(k[[#This Row],[ParameterValue]],1)="D",4)</f>
        <v>3</v>
      </c>
    </row>
    <row r="215" spans="1:9">
      <c r="A215" s="107" t="s">
        <v>7379</v>
      </c>
      <c r="B215" s="107" t="s">
        <v>4426</v>
      </c>
      <c r="C215" s="107" t="s">
        <v>5634</v>
      </c>
      <c r="D215" s="107" t="s">
        <v>5600</v>
      </c>
      <c r="E215" s="107" t="s">
        <v>5601</v>
      </c>
      <c r="F215" s="107" t="s">
        <v>9325</v>
      </c>
      <c r="G215" s="107" t="str">
        <f>k[[#This Row],[PartType]]&amp;k[[#This Row],[PowderType]]</f>
        <v>599D337/003KBP74</v>
      </c>
      <c r="H215" s="107" t="s">
        <v>5049</v>
      </c>
      <c r="I215" s="107" cm="1">
        <f t="array" ref="I215">_xlfn.IFS(LEFT(k[[#This Row],[ParameterValue]],1)="S",3,LEFT(k[[#This Row],[ParameterValue]],1)="X",2, LEFT(k[[#This Row],[ParameterValue]],1)="D",4)</f>
        <v>3</v>
      </c>
    </row>
    <row r="216" spans="1:9">
      <c r="A216" s="107" t="s">
        <v>7539</v>
      </c>
      <c r="B216" s="107" t="s">
        <v>4441</v>
      </c>
      <c r="C216" s="107" t="s">
        <v>5654</v>
      </c>
      <c r="D216" s="107" t="s">
        <v>5600</v>
      </c>
      <c r="E216" s="107" t="s">
        <v>5601</v>
      </c>
      <c r="F216" s="107" t="s">
        <v>8340</v>
      </c>
      <c r="G216" s="107" t="str">
        <f>k[[#This Row],[PartType]]&amp;k[[#This Row],[PowderType]]</f>
        <v>520B107/003STA156KA</v>
      </c>
      <c r="H216" s="107" t="s">
        <v>6662</v>
      </c>
      <c r="I216" s="107" cm="1">
        <f t="array" ref="I216">_xlfn.IFS(LEFT(k[[#This Row],[ParameterValue]],1)="S",3,LEFT(k[[#This Row],[ParameterValue]],1)="X",2, LEFT(k[[#This Row],[ParameterValue]],1)="D",4)</f>
        <v>3</v>
      </c>
    </row>
    <row r="217" spans="1:9">
      <c r="A217" s="107" t="s">
        <v>7241</v>
      </c>
      <c r="B217" s="107" t="s">
        <v>4426</v>
      </c>
      <c r="C217" s="107" t="s">
        <v>5826</v>
      </c>
      <c r="D217" s="107" t="s">
        <v>5600</v>
      </c>
      <c r="E217" s="107" t="s">
        <v>5601</v>
      </c>
      <c r="F217" s="107" t="s">
        <v>7242</v>
      </c>
      <c r="G217" s="107" t="str">
        <f>k[[#This Row],[PartType]]&amp;k[[#This Row],[PowderType]]</f>
        <v>520B336/010KBP74</v>
      </c>
      <c r="H217" s="107" t="s">
        <v>6302</v>
      </c>
      <c r="I217" s="107" cm="1">
        <f t="array" ref="I217">_xlfn.IFS(LEFT(k[[#This Row],[ParameterValue]],1)="S",3,LEFT(k[[#This Row],[ParameterValue]],1)="X",2, LEFT(k[[#This Row],[ParameterValue]],1)="D",4)</f>
        <v>3</v>
      </c>
    </row>
    <row r="218" spans="1:9">
      <c r="A218" s="107" t="s">
        <v>6535</v>
      </c>
      <c r="B218" s="107" t="s">
        <v>4492</v>
      </c>
      <c r="C218" s="107" t="s">
        <v>5654</v>
      </c>
      <c r="D218" s="107" t="s">
        <v>5600</v>
      </c>
      <c r="E218" s="107" t="s">
        <v>5601</v>
      </c>
      <c r="F218" s="107" t="s">
        <v>6579</v>
      </c>
      <c r="G218" s="107" t="str">
        <f>k[[#This Row],[PartType]]&amp;k[[#This Row],[PowderType]]</f>
        <v>522V337/006FTW700</v>
      </c>
      <c r="H218" s="107" t="s">
        <v>6580</v>
      </c>
      <c r="I218" s="107" cm="1">
        <f t="array" ref="I218">_xlfn.IFS(LEFT(k[[#This Row],[ParameterValue]],1)="S",3,LEFT(k[[#This Row],[ParameterValue]],1)="X",2, LEFT(k[[#This Row],[ParameterValue]],1)="D",4)</f>
        <v>3</v>
      </c>
    </row>
    <row r="219" spans="1:9">
      <c r="A219" s="107" t="s">
        <v>6562</v>
      </c>
      <c r="B219" s="107" t="s">
        <v>4617</v>
      </c>
      <c r="C219" s="107" t="s">
        <v>6581</v>
      </c>
      <c r="D219" s="107" t="s">
        <v>5600</v>
      </c>
      <c r="E219" s="107" t="s">
        <v>5601</v>
      </c>
      <c r="F219" s="107" t="s">
        <v>6582</v>
      </c>
      <c r="G219" s="107" t="str">
        <f>k[[#This Row],[PartType]]&amp;k[[#This Row],[PowderType]]</f>
        <v>530V157/010NT50</v>
      </c>
      <c r="H219" s="107" t="s">
        <v>6371</v>
      </c>
      <c r="I219" s="107" cm="1">
        <f t="array" ref="I219">_xlfn.IFS(LEFT(k[[#This Row],[ParameterValue]],1)="S",3,LEFT(k[[#This Row],[ParameterValue]],1)="X",2, LEFT(k[[#This Row],[ParameterValue]],1)="D",4)</f>
        <v>3</v>
      </c>
    </row>
    <row r="220" spans="1:9">
      <c r="A220" s="107" t="s">
        <v>6583</v>
      </c>
      <c r="B220" s="107" t="s">
        <v>107</v>
      </c>
      <c r="C220" s="107" t="s">
        <v>5690</v>
      </c>
      <c r="D220" s="107" t="s">
        <v>5600</v>
      </c>
      <c r="E220" s="107" t="s">
        <v>5601</v>
      </c>
      <c r="F220" s="107" t="s">
        <v>6584</v>
      </c>
      <c r="G220" s="107" t="str">
        <f>k[[#This Row],[PartType]]&amp;k[[#This Row],[PowderType]]</f>
        <v>521V685/050FTP150</v>
      </c>
      <c r="H220" s="107" t="s">
        <v>6358</v>
      </c>
      <c r="I220" s="107" cm="1">
        <f t="array" ref="I220">_xlfn.IFS(LEFT(k[[#This Row],[ParameterValue]],1)="S",3,LEFT(k[[#This Row],[ParameterValue]],1)="X",2, LEFT(k[[#This Row],[ParameterValue]],1)="D",4)</f>
        <v>2</v>
      </c>
    </row>
    <row r="221" spans="1:9">
      <c r="A221" s="107" t="s">
        <v>8325</v>
      </c>
      <c r="B221" s="107" t="s">
        <v>4441</v>
      </c>
      <c r="C221" s="107" t="s">
        <v>5813</v>
      </c>
      <c r="D221" s="107" t="s">
        <v>5600</v>
      </c>
      <c r="E221" s="107" t="s">
        <v>5601</v>
      </c>
      <c r="F221" s="107" t="s">
        <v>10457</v>
      </c>
      <c r="G221" s="107" t="str">
        <f>k[[#This Row],[PartType]]&amp;k[[#This Row],[PowderType]]</f>
        <v>525B107/010STA156KA</v>
      </c>
      <c r="H221" s="107" t="s">
        <v>8327</v>
      </c>
      <c r="I221" s="107" cm="1">
        <f t="array" ref="I221">_xlfn.IFS(LEFT(k[[#This Row],[ParameterValue]],1)="S",3,LEFT(k[[#This Row],[ParameterValue]],1)="X",2, LEFT(k[[#This Row],[ParameterValue]],1)="D",4)</f>
        <v>3</v>
      </c>
    </row>
    <row r="222" spans="1:9">
      <c r="A222" s="107" t="s">
        <v>8376</v>
      </c>
      <c r="B222" s="107" t="s">
        <v>4426</v>
      </c>
      <c r="C222" s="107" t="s">
        <v>5614</v>
      </c>
      <c r="D222" s="107" t="s">
        <v>5600</v>
      </c>
      <c r="E222" s="107" t="s">
        <v>5601</v>
      </c>
      <c r="F222" s="107" t="s">
        <v>8377</v>
      </c>
      <c r="G222" s="107" t="str">
        <f>k[[#This Row],[PartType]]&amp;k[[#This Row],[PowderType]]</f>
        <v>520C476/010KBP74</v>
      </c>
      <c r="H222" s="107" t="s">
        <v>7730</v>
      </c>
      <c r="I222" s="107" cm="1">
        <f t="array" ref="I222">_xlfn.IFS(LEFT(k[[#This Row],[ParameterValue]],1)="S",3,LEFT(k[[#This Row],[ParameterValue]],1)="X",2, LEFT(k[[#This Row],[ParameterValue]],1)="D",4)</f>
        <v>3</v>
      </c>
    </row>
    <row r="223" spans="1:9">
      <c r="A223" s="107" t="s">
        <v>6682</v>
      </c>
      <c r="B223" s="107" t="s">
        <v>4426</v>
      </c>
      <c r="C223" s="107" t="s">
        <v>5726</v>
      </c>
      <c r="D223" s="107" t="s">
        <v>5600</v>
      </c>
      <c r="E223" s="107" t="s">
        <v>5601</v>
      </c>
      <c r="F223" s="107" t="s">
        <v>8889</v>
      </c>
      <c r="G223" s="107" t="str">
        <f>k[[#This Row],[PartType]]&amp;k[[#This Row],[PowderType]]</f>
        <v>520C686/010KBP74</v>
      </c>
      <c r="H223" s="107" t="s">
        <v>7730</v>
      </c>
      <c r="I223" s="107" cm="1">
        <f t="array" ref="I223">_xlfn.IFS(LEFT(k[[#This Row],[ParameterValue]],1)="S",3,LEFT(k[[#This Row],[ParameterValue]],1)="X",2, LEFT(k[[#This Row],[ParameterValue]],1)="D",4)</f>
        <v>3</v>
      </c>
    </row>
    <row r="224" spans="1:9">
      <c r="A224" s="107" t="s">
        <v>7565</v>
      </c>
      <c r="B224" s="107" t="s">
        <v>4428</v>
      </c>
      <c r="C224" s="107" t="s">
        <v>5726</v>
      </c>
      <c r="D224" s="107" t="s">
        <v>5600</v>
      </c>
      <c r="E224" s="107" t="s">
        <v>5601</v>
      </c>
      <c r="F224" s="107" t="s">
        <v>8537</v>
      </c>
      <c r="G224" s="107" t="str">
        <f>k[[#This Row],[PartType]]&amp;k[[#This Row],[PowderType]]</f>
        <v>521V476/016KBP76</v>
      </c>
      <c r="H224" s="107" t="s">
        <v>5578</v>
      </c>
      <c r="I224" s="107" cm="1">
        <f t="array" ref="I224">_xlfn.IFS(LEFT(k[[#This Row],[ParameterValue]],1)="S",3,LEFT(k[[#This Row],[ParameterValue]],1)="X",2, LEFT(k[[#This Row],[ParameterValue]],1)="D",4)</f>
        <v>3</v>
      </c>
    </row>
    <row r="225" spans="1:9">
      <c r="A225" s="107" t="s">
        <v>7565</v>
      </c>
      <c r="B225" s="107" t="s">
        <v>4428</v>
      </c>
      <c r="C225" s="107" t="s">
        <v>5813</v>
      </c>
      <c r="D225" s="107" t="s">
        <v>5600</v>
      </c>
      <c r="E225" s="107" t="s">
        <v>5601</v>
      </c>
      <c r="F225" s="107" t="s">
        <v>7745</v>
      </c>
      <c r="G225" s="107" t="str">
        <f>k[[#This Row],[PartType]]&amp;k[[#This Row],[PowderType]]</f>
        <v>521V476/016KBP76</v>
      </c>
      <c r="H225" s="107" t="s">
        <v>5578</v>
      </c>
      <c r="I225" s="107" cm="1">
        <f t="array" ref="I225">_xlfn.IFS(LEFT(k[[#This Row],[ParameterValue]],1)="S",3,LEFT(k[[#This Row],[ParameterValue]],1)="X",2, LEFT(k[[#This Row],[ParameterValue]],1)="D",4)</f>
        <v>3</v>
      </c>
    </row>
    <row r="226" spans="1:9">
      <c r="A226" s="107" t="s">
        <v>7565</v>
      </c>
      <c r="B226" s="107" t="s">
        <v>4428</v>
      </c>
      <c r="C226" s="107" t="s">
        <v>5656</v>
      </c>
      <c r="D226" s="107" t="s">
        <v>5600</v>
      </c>
      <c r="E226" s="107" t="s">
        <v>5601</v>
      </c>
      <c r="F226" s="107" t="s">
        <v>8536</v>
      </c>
      <c r="G226" s="107" t="str">
        <f>k[[#This Row],[PartType]]&amp;k[[#This Row],[PowderType]]</f>
        <v>521V476/016KBP76</v>
      </c>
      <c r="H226" s="107" t="s">
        <v>5578</v>
      </c>
      <c r="I226" s="107" cm="1">
        <f t="array" ref="I226">_xlfn.IFS(LEFT(k[[#This Row],[ParameterValue]],1)="S",3,LEFT(k[[#This Row],[ParameterValue]],1)="X",2, LEFT(k[[#This Row],[ParameterValue]],1)="D",4)</f>
        <v>3</v>
      </c>
    </row>
    <row r="227" spans="1:9">
      <c r="A227" s="107" t="s">
        <v>7565</v>
      </c>
      <c r="B227" s="107" t="s">
        <v>4428</v>
      </c>
      <c r="C227" s="107" t="s">
        <v>5690</v>
      </c>
      <c r="D227" s="107" t="s">
        <v>5600</v>
      </c>
      <c r="E227" s="107" t="s">
        <v>5601</v>
      </c>
      <c r="F227" s="107" t="s">
        <v>7746</v>
      </c>
      <c r="G227" s="107" t="str">
        <f>k[[#This Row],[PartType]]&amp;k[[#This Row],[PowderType]]</f>
        <v>521V476/016KBP76</v>
      </c>
      <c r="H227" s="107" t="s">
        <v>5578</v>
      </c>
      <c r="I227" s="107" cm="1">
        <f t="array" ref="I227">_xlfn.IFS(LEFT(k[[#This Row],[ParameterValue]],1)="S",3,LEFT(k[[#This Row],[ParameterValue]],1)="X",2, LEFT(k[[#This Row],[ParameterValue]],1)="D",4)</f>
        <v>3</v>
      </c>
    </row>
    <row r="228" spans="1:9">
      <c r="A228" s="107" t="s">
        <v>8241</v>
      </c>
      <c r="B228" s="107" t="s">
        <v>4428</v>
      </c>
      <c r="C228" s="107" t="s">
        <v>5607</v>
      </c>
      <c r="D228" s="107" t="s">
        <v>5600</v>
      </c>
      <c r="E228" s="107" t="s">
        <v>5601</v>
      </c>
      <c r="F228" s="107" t="s">
        <v>8669</v>
      </c>
      <c r="G228" s="107" t="str">
        <f>k[[#This Row],[PartType]]&amp;k[[#This Row],[PowderType]]</f>
        <v>521D476/016KBP76</v>
      </c>
      <c r="H228" s="107" t="s">
        <v>5081</v>
      </c>
      <c r="I228" s="107" cm="1">
        <f t="array" ref="I228">_xlfn.IFS(LEFT(k[[#This Row],[ParameterValue]],1)="S",3,LEFT(k[[#This Row],[ParameterValue]],1)="X",2, LEFT(k[[#This Row],[ParameterValue]],1)="D",4)</f>
        <v>3</v>
      </c>
    </row>
    <row r="229" spans="1:9">
      <c r="A229" s="107" t="s">
        <v>8241</v>
      </c>
      <c r="B229" s="107" t="s">
        <v>4428</v>
      </c>
      <c r="C229" s="107" t="s">
        <v>5654</v>
      </c>
      <c r="D229" s="107" t="s">
        <v>5600</v>
      </c>
      <c r="E229" s="107" t="s">
        <v>5601</v>
      </c>
      <c r="F229" s="107" t="s">
        <v>8668</v>
      </c>
      <c r="G229" s="107" t="str">
        <f>k[[#This Row],[PartType]]&amp;k[[#This Row],[PowderType]]</f>
        <v>521D476/016KBP76</v>
      </c>
      <c r="H229" s="107" t="s">
        <v>5081</v>
      </c>
      <c r="I229" s="107" cm="1">
        <f t="array" ref="I229">_xlfn.IFS(LEFT(k[[#This Row],[ParameterValue]],1)="S",3,LEFT(k[[#This Row],[ParameterValue]],1)="X",2, LEFT(k[[#This Row],[ParameterValue]],1)="D",4)</f>
        <v>3</v>
      </c>
    </row>
    <row r="230" spans="1:9">
      <c r="A230" s="107" t="s">
        <v>8241</v>
      </c>
      <c r="B230" s="107" t="s">
        <v>4428</v>
      </c>
      <c r="C230" s="107" t="s">
        <v>5726</v>
      </c>
      <c r="D230" s="107" t="s">
        <v>5600</v>
      </c>
      <c r="E230" s="107" t="s">
        <v>5601</v>
      </c>
      <c r="F230" s="107" t="s">
        <v>8667</v>
      </c>
      <c r="G230" s="107" t="str">
        <f>k[[#This Row],[PartType]]&amp;k[[#This Row],[PowderType]]</f>
        <v>521D476/016KBP76</v>
      </c>
      <c r="H230" s="107" t="s">
        <v>5081</v>
      </c>
      <c r="I230" s="107" cm="1">
        <f t="array" ref="I230">_xlfn.IFS(LEFT(k[[#This Row],[ParameterValue]],1)="S",3,LEFT(k[[#This Row],[ParameterValue]],1)="X",2, LEFT(k[[#This Row],[ParameterValue]],1)="D",4)</f>
        <v>3</v>
      </c>
    </row>
    <row r="231" spans="1:9">
      <c r="A231" s="107" t="s">
        <v>8241</v>
      </c>
      <c r="B231" s="107" t="s">
        <v>4428</v>
      </c>
      <c r="C231" s="107" t="s">
        <v>5813</v>
      </c>
      <c r="D231" s="107" t="s">
        <v>5600</v>
      </c>
      <c r="E231" s="107" t="s">
        <v>5601</v>
      </c>
      <c r="F231" s="107" t="s">
        <v>8516</v>
      </c>
      <c r="G231" s="107" t="str">
        <f>k[[#This Row],[PartType]]&amp;k[[#This Row],[PowderType]]</f>
        <v>521D476/016KBP76</v>
      </c>
      <c r="H231" s="107" t="s">
        <v>5081</v>
      </c>
      <c r="I231" s="107" cm="1">
        <f t="array" ref="I231">_xlfn.IFS(LEFT(k[[#This Row],[ParameterValue]],1)="S",3,LEFT(k[[#This Row],[ParameterValue]],1)="X",2, LEFT(k[[#This Row],[ParameterValue]],1)="D",4)</f>
        <v>3</v>
      </c>
    </row>
    <row r="232" spans="1:9">
      <c r="A232" s="107" t="s">
        <v>8241</v>
      </c>
      <c r="B232" s="107" t="s">
        <v>4428</v>
      </c>
      <c r="C232" s="107" t="s">
        <v>5656</v>
      </c>
      <c r="D232" s="107" t="s">
        <v>5600</v>
      </c>
      <c r="E232" s="107" t="s">
        <v>5601</v>
      </c>
      <c r="F232" s="107" t="s">
        <v>8515</v>
      </c>
      <c r="G232" s="107" t="str">
        <f>k[[#This Row],[PartType]]&amp;k[[#This Row],[PowderType]]</f>
        <v>521D476/016KBP76</v>
      </c>
      <c r="H232" s="107" t="s">
        <v>5081</v>
      </c>
      <c r="I232" s="107" cm="1">
        <f t="array" ref="I232">_xlfn.IFS(LEFT(k[[#This Row],[ParameterValue]],1)="S",3,LEFT(k[[#This Row],[ParameterValue]],1)="X",2, LEFT(k[[#This Row],[ParameterValue]],1)="D",4)</f>
        <v>3</v>
      </c>
    </row>
    <row r="233" spans="1:9">
      <c r="A233" s="107" t="s">
        <v>8241</v>
      </c>
      <c r="B233" s="107" t="s">
        <v>4428</v>
      </c>
      <c r="C233" s="107" t="s">
        <v>5690</v>
      </c>
      <c r="D233" s="107" t="s">
        <v>5600</v>
      </c>
      <c r="E233" s="107" t="s">
        <v>5601</v>
      </c>
      <c r="F233" s="107" t="s">
        <v>8514</v>
      </c>
      <c r="G233" s="107" t="str">
        <f>k[[#This Row],[PartType]]&amp;k[[#This Row],[PowderType]]</f>
        <v>521D476/016KBP76</v>
      </c>
      <c r="H233" s="107" t="s">
        <v>5081</v>
      </c>
      <c r="I233" s="107" cm="1">
        <f t="array" ref="I233">_xlfn.IFS(LEFT(k[[#This Row],[ParameterValue]],1)="S",3,LEFT(k[[#This Row],[ParameterValue]],1)="X",2, LEFT(k[[#This Row],[ParameterValue]],1)="D",4)</f>
        <v>3</v>
      </c>
    </row>
    <row r="234" spans="1:9">
      <c r="A234" s="107" t="s">
        <v>6886</v>
      </c>
      <c r="B234" s="107" t="s">
        <v>4477</v>
      </c>
      <c r="C234" s="107" t="s">
        <v>5726</v>
      </c>
      <c r="D234" s="107" t="s">
        <v>5600</v>
      </c>
      <c r="E234" s="107" t="s">
        <v>5601</v>
      </c>
      <c r="F234" s="107" t="s">
        <v>7747</v>
      </c>
      <c r="G234" s="107" t="str">
        <f>k[[#This Row],[PartType]]&amp;k[[#This Row],[PowderType]]</f>
        <v>520W476/016KBP40</v>
      </c>
      <c r="H234" s="107" t="s">
        <v>5728</v>
      </c>
      <c r="I234" s="107" cm="1">
        <f t="array" ref="I234">_xlfn.IFS(LEFT(k[[#This Row],[ParameterValue]],1)="S",3,LEFT(k[[#This Row],[ParameterValue]],1)="X",2, LEFT(k[[#This Row],[ParameterValue]],1)="D",4)</f>
        <v>3</v>
      </c>
    </row>
    <row r="235" spans="1:9">
      <c r="A235" s="107" t="s">
        <v>7748</v>
      </c>
      <c r="B235" s="107" t="s">
        <v>4428</v>
      </c>
      <c r="C235" s="107" t="s">
        <v>5607</v>
      </c>
      <c r="D235" s="107" t="s">
        <v>5600</v>
      </c>
      <c r="E235" s="107" t="s">
        <v>5601</v>
      </c>
      <c r="F235" s="107" t="s">
        <v>8888</v>
      </c>
      <c r="G235" s="107" t="str">
        <f>k[[#This Row],[PartType]]&amp;k[[#This Row],[PowderType]]</f>
        <v>520D476/016KBP76</v>
      </c>
      <c r="H235" s="107" t="s">
        <v>5081</v>
      </c>
      <c r="I235" s="107" cm="1">
        <f t="array" ref="I235">_xlfn.IFS(LEFT(k[[#This Row],[ParameterValue]],1)="S",3,LEFT(k[[#This Row],[ParameterValue]],1)="X",2, LEFT(k[[#This Row],[ParameterValue]],1)="D",4)</f>
        <v>3</v>
      </c>
    </row>
    <row r="236" spans="1:9">
      <c r="A236" s="107" t="s">
        <v>7748</v>
      </c>
      <c r="B236" s="107" t="s">
        <v>4428</v>
      </c>
      <c r="C236" s="107" t="s">
        <v>5826</v>
      </c>
      <c r="D236" s="107" t="s">
        <v>5600</v>
      </c>
      <c r="E236" s="107" t="s">
        <v>5601</v>
      </c>
      <c r="F236" s="107" t="s">
        <v>7749</v>
      </c>
      <c r="G236" s="107" t="str">
        <f>k[[#This Row],[PartType]]&amp;k[[#This Row],[PowderType]]</f>
        <v>520D476/016KBP76</v>
      </c>
      <c r="H236" s="107" t="s">
        <v>5081</v>
      </c>
      <c r="I236" s="107" cm="1">
        <f t="array" ref="I236">_xlfn.IFS(LEFT(k[[#This Row],[ParameterValue]],1)="S",3,LEFT(k[[#This Row],[ParameterValue]],1)="X",2, LEFT(k[[#This Row],[ParameterValue]],1)="D",4)</f>
        <v>3</v>
      </c>
    </row>
    <row r="237" spans="1:9">
      <c r="A237" s="107" t="s">
        <v>7562</v>
      </c>
      <c r="B237" s="107" t="s">
        <v>4492</v>
      </c>
      <c r="C237" s="107" t="s">
        <v>5634</v>
      </c>
      <c r="D237" s="107" t="s">
        <v>5600</v>
      </c>
      <c r="E237" s="107" t="s">
        <v>5601</v>
      </c>
      <c r="F237" s="107" t="s">
        <v>8637</v>
      </c>
      <c r="G237" s="107" t="str">
        <f>k[[#This Row],[PartType]]&amp;k[[#This Row],[PowderType]]</f>
        <v>521V117/016FTW700</v>
      </c>
      <c r="H237" s="107" t="s">
        <v>5968</v>
      </c>
      <c r="I237" s="107" cm="1">
        <f t="array" ref="I237">_xlfn.IFS(LEFT(k[[#This Row],[ParameterValue]],1)="S",3,LEFT(k[[#This Row],[ParameterValue]],1)="X",2, LEFT(k[[#This Row],[ParameterValue]],1)="D",4)</f>
        <v>3</v>
      </c>
    </row>
    <row r="238" spans="1:9">
      <c r="A238" s="107" t="s">
        <v>6415</v>
      </c>
      <c r="B238" s="107" t="s">
        <v>157</v>
      </c>
      <c r="C238" s="107" t="s">
        <v>5621</v>
      </c>
      <c r="D238" s="107" t="s">
        <v>5600</v>
      </c>
      <c r="E238" s="107" t="s">
        <v>5601</v>
      </c>
      <c r="F238" s="107" t="s">
        <v>8682</v>
      </c>
      <c r="G238" s="107" t="str">
        <f>k[[#This Row],[PartType]]&amp;k[[#This Row],[PowderType]]</f>
        <v>521D336/025TTS40</v>
      </c>
      <c r="H238" s="107" t="s">
        <v>5695</v>
      </c>
      <c r="I238" s="107" cm="1">
        <f t="array" ref="I238">_xlfn.IFS(LEFT(k[[#This Row],[ParameterValue]],1)="S",3,LEFT(k[[#This Row],[ParameterValue]],1)="X",2, LEFT(k[[#This Row],[ParameterValue]],1)="D",4)</f>
        <v>2</v>
      </c>
    </row>
    <row r="239" spans="1:9">
      <c r="A239" s="107" t="s">
        <v>6353</v>
      </c>
      <c r="B239" s="107" t="s">
        <v>4621</v>
      </c>
      <c r="C239" s="107" t="s">
        <v>5730</v>
      </c>
      <c r="D239" s="107" t="s">
        <v>5600</v>
      </c>
      <c r="E239" s="107" t="s">
        <v>5601</v>
      </c>
      <c r="F239" s="107" t="s">
        <v>7534</v>
      </c>
      <c r="G239" s="107" t="str">
        <f>k[[#This Row],[PartType]]&amp;k[[#This Row],[PowderType]]</f>
        <v>530V757/2R5KBP121E</v>
      </c>
      <c r="H239" s="107" t="s">
        <v>7535</v>
      </c>
      <c r="I239" s="107" cm="1">
        <f t="array" ref="I239">_xlfn.IFS(LEFT(k[[#This Row],[ParameterValue]],1)="S",3,LEFT(k[[#This Row],[ParameterValue]],1)="X",2, LEFT(k[[#This Row],[ParameterValue]],1)="D",4)</f>
        <v>3</v>
      </c>
    </row>
    <row r="240" spans="1:9">
      <c r="A240" s="107" t="s">
        <v>7260</v>
      </c>
      <c r="B240" s="107" t="s">
        <v>4426</v>
      </c>
      <c r="C240" s="107" t="s">
        <v>5634</v>
      </c>
      <c r="D240" s="107" t="s">
        <v>5600</v>
      </c>
      <c r="E240" s="107" t="s">
        <v>5601</v>
      </c>
      <c r="F240" s="107" t="s">
        <v>8634</v>
      </c>
      <c r="G240" s="107" t="str">
        <f>k[[#This Row],[PartType]]&amp;k[[#This Row],[PowderType]]</f>
        <v>525D687/003KBP74</v>
      </c>
      <c r="H240" s="107" t="s">
        <v>5053</v>
      </c>
      <c r="I240" s="107" cm="1">
        <f t="array" ref="I240">_xlfn.IFS(LEFT(k[[#This Row],[ParameterValue]],1)="S",3,LEFT(k[[#This Row],[ParameterValue]],1)="X",2, LEFT(k[[#This Row],[ParameterValue]],1)="D",4)</f>
        <v>3</v>
      </c>
    </row>
    <row r="241" spans="1:9">
      <c r="A241" s="107" t="s">
        <v>6628</v>
      </c>
      <c r="B241" s="107" t="s">
        <v>4426</v>
      </c>
      <c r="C241" s="107" t="s">
        <v>5730</v>
      </c>
      <c r="D241" s="107" t="s">
        <v>5600</v>
      </c>
      <c r="E241" s="107" t="s">
        <v>5601</v>
      </c>
      <c r="F241" s="107" t="s">
        <v>7252</v>
      </c>
      <c r="G241" s="107" t="str">
        <f>k[[#This Row],[PartType]]&amp;k[[#This Row],[PowderType]]</f>
        <v>530V227/003KBP74</v>
      </c>
      <c r="H241" s="107" t="s">
        <v>6630</v>
      </c>
      <c r="I241" s="107" cm="1">
        <f t="array" ref="I241">_xlfn.IFS(LEFT(k[[#This Row],[ParameterValue]],1)="S",3,LEFT(k[[#This Row],[ParameterValue]],1)="X",2, LEFT(k[[#This Row],[ParameterValue]],1)="D",4)</f>
        <v>3</v>
      </c>
    </row>
    <row r="242" spans="1:9">
      <c r="A242" s="107" t="s">
        <v>6064</v>
      </c>
      <c r="B242" s="107" t="s">
        <v>4618</v>
      </c>
      <c r="C242" s="107" t="s">
        <v>5730</v>
      </c>
      <c r="D242" s="107" t="s">
        <v>5600</v>
      </c>
      <c r="E242" s="107" t="s">
        <v>5601</v>
      </c>
      <c r="F242" s="107" t="s">
        <v>8633</v>
      </c>
      <c r="G242" s="107" t="str">
        <f>k[[#This Row],[PartType]]&amp;k[[#This Row],[PowderType]]</f>
        <v>530V337/004KBP72E</v>
      </c>
      <c r="H242" s="107" t="s">
        <v>5612</v>
      </c>
      <c r="I242" s="107" cm="1">
        <f t="array" ref="I242">_xlfn.IFS(LEFT(k[[#This Row],[ParameterValue]],1)="S",3,LEFT(k[[#This Row],[ParameterValue]],1)="X",2, LEFT(k[[#This Row],[ParameterValue]],1)="D",4)</f>
        <v>3</v>
      </c>
    </row>
    <row r="243" spans="1:9">
      <c r="A243" s="107" t="s">
        <v>5777</v>
      </c>
      <c r="B243" s="107" t="s">
        <v>119</v>
      </c>
      <c r="C243" s="107" t="s">
        <v>5813</v>
      </c>
      <c r="D243" s="107" t="s">
        <v>5600</v>
      </c>
      <c r="E243" s="107" t="s">
        <v>5601</v>
      </c>
      <c r="F243" s="107" t="s">
        <v>7699</v>
      </c>
      <c r="G243" s="107" t="str">
        <f>k[[#This Row],[PartType]]&amp;k[[#This Row],[PowderType]]</f>
        <v>521B476/016FTW102K</v>
      </c>
      <c r="H243" s="107" t="s">
        <v>5779</v>
      </c>
      <c r="I243" s="107" cm="1">
        <f t="array" ref="I243">_xlfn.IFS(LEFT(k[[#This Row],[ParameterValue]],1)="S",3,LEFT(k[[#This Row],[ParameterValue]],1)="X",2, LEFT(k[[#This Row],[ParameterValue]],1)="D",4)</f>
        <v>3</v>
      </c>
    </row>
    <row r="244" spans="1:9">
      <c r="A244" s="107" t="s">
        <v>5924</v>
      </c>
      <c r="B244" s="107" t="s">
        <v>87</v>
      </c>
      <c r="C244" s="107" t="s">
        <v>5614</v>
      </c>
      <c r="D244" s="107" t="s">
        <v>5600</v>
      </c>
      <c r="E244" s="107" t="s">
        <v>5601</v>
      </c>
      <c r="F244" s="107" t="s">
        <v>8481</v>
      </c>
      <c r="G244" s="107" t="str">
        <f>k[[#This Row],[PartType]]&amp;k[[#This Row],[PowderType]]</f>
        <v>523W686/020TTS50</v>
      </c>
      <c r="H244" s="107" t="s">
        <v>5100</v>
      </c>
      <c r="I244" s="107" cm="1">
        <f t="array" ref="I244">_xlfn.IFS(LEFT(k[[#This Row],[ParameterValue]],1)="S",3,LEFT(k[[#This Row],[ParameterValue]],1)="X",2, LEFT(k[[#This Row],[ParameterValue]],1)="D",4)</f>
        <v>3</v>
      </c>
    </row>
    <row r="245" spans="1:9">
      <c r="A245" s="107" t="s">
        <v>6217</v>
      </c>
      <c r="B245" s="107" t="s">
        <v>4441</v>
      </c>
      <c r="C245" s="107" t="s">
        <v>5826</v>
      </c>
      <c r="D245" s="107" t="s">
        <v>7700</v>
      </c>
      <c r="E245" s="107" t="s">
        <v>5601</v>
      </c>
      <c r="F245" s="107" t="s">
        <v>7701</v>
      </c>
      <c r="G245" s="107" t="str">
        <f>k[[#This Row],[PartType]]&amp;k[[#This Row],[PowderType]]</f>
        <v>520B107/006STA156KA</v>
      </c>
      <c r="H245" s="107" t="s">
        <v>7702</v>
      </c>
      <c r="I245" s="107" cm="1">
        <f t="array" ref="I245">_xlfn.IFS(LEFT(k[[#This Row],[ParameterValue]],1)="S",3,LEFT(k[[#This Row],[ParameterValue]],1)="X",2, LEFT(k[[#This Row],[ParameterValue]],1)="D",4)</f>
        <v>3</v>
      </c>
    </row>
    <row r="246" spans="1:9">
      <c r="A246" s="107" t="s">
        <v>7047</v>
      </c>
      <c r="B246" s="107" t="s">
        <v>4441</v>
      </c>
      <c r="C246" s="107" t="s">
        <v>5813</v>
      </c>
      <c r="D246" s="107" t="s">
        <v>5600</v>
      </c>
      <c r="E246" s="107" t="s">
        <v>5601</v>
      </c>
      <c r="F246" s="107" t="s">
        <v>10458</v>
      </c>
      <c r="G246" s="107" t="str">
        <f>k[[#This Row],[PartType]]&amp;k[[#This Row],[PowderType]]</f>
        <v>520B107/010STA156KA</v>
      </c>
      <c r="H246" s="107" t="s">
        <v>8327</v>
      </c>
      <c r="I246" s="107" cm="1">
        <f t="array" ref="I246">_xlfn.IFS(LEFT(k[[#This Row],[ParameterValue]],1)="S",3,LEFT(k[[#This Row],[ParameterValue]],1)="X",2, LEFT(k[[#This Row],[ParameterValue]],1)="D",4)</f>
        <v>3</v>
      </c>
    </row>
    <row r="247" spans="1:9">
      <c r="A247" s="107" t="s">
        <v>7524</v>
      </c>
      <c r="B247" s="107" t="s">
        <v>4441</v>
      </c>
      <c r="C247" s="107" t="s">
        <v>5614</v>
      </c>
      <c r="D247" s="107" t="s">
        <v>5600</v>
      </c>
      <c r="E247" s="107" t="s">
        <v>5601</v>
      </c>
      <c r="F247" s="107" t="s">
        <v>7525</v>
      </c>
      <c r="G247" s="107" t="str">
        <f>k[[#This Row],[PartType]]&amp;k[[#This Row],[PowderType]]</f>
        <v>523W687/006STA156KA</v>
      </c>
      <c r="H247" s="107" t="s">
        <v>7526</v>
      </c>
      <c r="I247" s="107" cm="1">
        <f t="array" ref="I247">_xlfn.IFS(LEFT(k[[#This Row],[ParameterValue]],1)="S",3,LEFT(k[[#This Row],[ParameterValue]],1)="X",2, LEFT(k[[#This Row],[ParameterValue]],1)="D",4)</f>
        <v>3</v>
      </c>
    </row>
    <row r="248" spans="1:9">
      <c r="A248" s="107" t="s">
        <v>6051</v>
      </c>
      <c r="B248" s="107" t="s">
        <v>4441</v>
      </c>
      <c r="C248" s="107" t="s">
        <v>5634</v>
      </c>
      <c r="D248" s="107" t="s">
        <v>5600</v>
      </c>
      <c r="E248" s="107" t="s">
        <v>5601</v>
      </c>
      <c r="F248" s="107" t="s">
        <v>7527</v>
      </c>
      <c r="G248" s="107" t="str">
        <f>k[[#This Row],[PartType]]&amp;k[[#This Row],[PowderType]]</f>
        <v>520B227/006STA156KA</v>
      </c>
      <c r="H248" s="107" t="s">
        <v>5573</v>
      </c>
      <c r="I248" s="107" cm="1">
        <f t="array" ref="I248">_xlfn.IFS(LEFT(k[[#This Row],[ParameterValue]],1)="S",3,LEFT(k[[#This Row],[ParameterValue]],1)="X",2, LEFT(k[[#This Row],[ParameterValue]],1)="D",4)</f>
        <v>3</v>
      </c>
    </row>
    <row r="249" spans="1:9">
      <c r="A249" s="107" t="s">
        <v>6051</v>
      </c>
      <c r="B249" s="107" t="s">
        <v>4441</v>
      </c>
      <c r="C249" s="107" t="s">
        <v>5726</v>
      </c>
      <c r="D249" s="107" t="s">
        <v>5600</v>
      </c>
      <c r="E249" s="107" t="s">
        <v>5601</v>
      </c>
      <c r="F249" s="107" t="s">
        <v>7528</v>
      </c>
      <c r="G249" s="107" t="str">
        <f>k[[#This Row],[PartType]]&amp;k[[#This Row],[PowderType]]</f>
        <v>520B227/006STA156KA</v>
      </c>
      <c r="H249" s="107" t="s">
        <v>6053</v>
      </c>
      <c r="I249" s="107" cm="1">
        <f t="array" ref="I249">_xlfn.IFS(LEFT(k[[#This Row],[ParameterValue]],1)="S",3,LEFT(k[[#This Row],[ParameterValue]],1)="X",2, LEFT(k[[#This Row],[ParameterValue]],1)="D",4)</f>
        <v>3</v>
      </c>
    </row>
    <row r="250" spans="1:9">
      <c r="A250" s="107" t="s">
        <v>6238</v>
      </c>
      <c r="B250" s="107" t="s">
        <v>4617</v>
      </c>
      <c r="C250" s="107" t="s">
        <v>6239</v>
      </c>
      <c r="D250" s="107" t="s">
        <v>5600</v>
      </c>
      <c r="E250" s="107" t="s">
        <v>5601</v>
      </c>
      <c r="F250" s="107" t="s">
        <v>7529</v>
      </c>
      <c r="G250" s="107" t="str">
        <f>k[[#This Row],[PartType]]&amp;k[[#This Row],[PowderType]]</f>
        <v>598V337/003NT50</v>
      </c>
      <c r="H250" s="107" t="s">
        <v>5665</v>
      </c>
      <c r="I250" s="107" cm="1">
        <f t="array" ref="I250">_xlfn.IFS(LEFT(k[[#This Row],[ParameterValue]],1)="S",3,LEFT(k[[#This Row],[ParameterValue]],1)="X",2, LEFT(k[[#This Row],[ParameterValue]],1)="D",4)</f>
        <v>3</v>
      </c>
    </row>
    <row r="251" spans="1:9">
      <c r="A251" s="107" t="s">
        <v>6394</v>
      </c>
      <c r="B251" s="107" t="s">
        <v>4426</v>
      </c>
      <c r="C251" s="107" t="s">
        <v>5656</v>
      </c>
      <c r="D251" s="107" t="s">
        <v>5600</v>
      </c>
      <c r="E251" s="107" t="s">
        <v>5601</v>
      </c>
      <c r="F251" s="107" t="s">
        <v>7363</v>
      </c>
      <c r="G251" s="107" t="str">
        <f>k[[#This Row],[PartType]]&amp;k[[#This Row],[PowderType]]</f>
        <v>525B476/006KBP74</v>
      </c>
      <c r="H251" s="107" t="s">
        <v>5834</v>
      </c>
      <c r="I251" s="107" cm="1">
        <f t="array" ref="I251">_xlfn.IFS(LEFT(k[[#This Row],[ParameterValue]],1)="S",3,LEFT(k[[#This Row],[ParameterValue]],1)="X",2, LEFT(k[[#This Row],[ParameterValue]],1)="D",4)</f>
        <v>3</v>
      </c>
    </row>
    <row r="252" spans="1:9">
      <c r="A252" s="107" t="s">
        <v>6626</v>
      </c>
      <c r="B252" s="107" t="s">
        <v>4426</v>
      </c>
      <c r="C252" s="107" t="s">
        <v>5813</v>
      </c>
      <c r="D252" s="107" t="s">
        <v>5600</v>
      </c>
      <c r="E252" s="107" t="s">
        <v>5601</v>
      </c>
      <c r="F252" s="107" t="s">
        <v>7364</v>
      </c>
      <c r="G252" s="107" t="str">
        <f>k[[#This Row],[PartType]]&amp;k[[#This Row],[PowderType]]</f>
        <v>520C227/004KBP74</v>
      </c>
      <c r="H252" s="107" t="s">
        <v>6973</v>
      </c>
      <c r="I252" s="107" cm="1">
        <f t="array" ref="I252">_xlfn.IFS(LEFT(k[[#This Row],[ParameterValue]],1)="S",3,LEFT(k[[#This Row],[ParameterValue]],1)="X",2, LEFT(k[[#This Row],[ParameterValue]],1)="D",4)</f>
        <v>3</v>
      </c>
    </row>
    <row r="253" spans="1:9">
      <c r="A253" s="107" t="s">
        <v>8743</v>
      </c>
      <c r="B253" s="107" t="s">
        <v>87</v>
      </c>
      <c r="C253" s="107" t="s">
        <v>5654</v>
      </c>
      <c r="D253" s="107" t="s">
        <v>5600</v>
      </c>
      <c r="E253" s="107" t="s">
        <v>5601</v>
      </c>
      <c r="F253" s="107" t="s">
        <v>8745</v>
      </c>
      <c r="G253" s="107" t="str">
        <f>k[[#This Row],[PartType]]&amp;k[[#This Row],[PowderType]]</f>
        <v>591D686/020TTS50</v>
      </c>
      <c r="H253" s="107" t="s">
        <v>5581</v>
      </c>
      <c r="I253" s="107" cm="1">
        <f t="array" ref="I253">_xlfn.IFS(LEFT(k[[#This Row],[ParameterValue]],1)="S",3,LEFT(k[[#This Row],[ParameterValue]],1)="X",2, LEFT(k[[#This Row],[ParameterValue]],1)="D",4)</f>
        <v>3</v>
      </c>
    </row>
    <row r="254" spans="1:9">
      <c r="A254" s="107" t="s">
        <v>6172</v>
      </c>
      <c r="B254" s="107" t="s">
        <v>4433</v>
      </c>
      <c r="C254" s="107" t="s">
        <v>5742</v>
      </c>
      <c r="D254" s="107" t="s">
        <v>5600</v>
      </c>
      <c r="E254" s="107" t="s">
        <v>5601</v>
      </c>
      <c r="F254" s="107" t="s">
        <v>7205</v>
      </c>
      <c r="G254" s="107" t="str">
        <f>k[[#This Row],[PartType]]&amp;k[[#This Row],[PowderType]]</f>
        <v>520V227/004KBP74E</v>
      </c>
      <c r="H254" s="107" t="s">
        <v>5612</v>
      </c>
      <c r="I254" s="107" cm="1">
        <f t="array" ref="I254">_xlfn.IFS(LEFT(k[[#This Row],[ParameterValue]],1)="S",3,LEFT(k[[#This Row],[ParameterValue]],1)="X",2, LEFT(k[[#This Row],[ParameterValue]],1)="D",4)</f>
        <v>3</v>
      </c>
    </row>
    <row r="255" spans="1:9">
      <c r="A255" s="107" t="s">
        <v>6342</v>
      </c>
      <c r="B255" s="107" t="s">
        <v>4441</v>
      </c>
      <c r="C255" s="107" t="s">
        <v>5826</v>
      </c>
      <c r="D255" s="107" t="s">
        <v>5600</v>
      </c>
      <c r="E255" s="107" t="s">
        <v>5601</v>
      </c>
      <c r="F255" s="107" t="s">
        <v>7206</v>
      </c>
      <c r="G255" s="107" t="str">
        <f>k[[#This Row],[PartType]]&amp;k[[#This Row],[PowderType]]</f>
        <v>520W477/006STA156KA</v>
      </c>
      <c r="H255" s="107" t="s">
        <v>6277</v>
      </c>
      <c r="I255" s="107" cm="1">
        <f t="array" ref="I255">_xlfn.IFS(LEFT(k[[#This Row],[ParameterValue]],1)="S",3,LEFT(k[[#This Row],[ParameterValue]],1)="X",2, LEFT(k[[#This Row],[ParameterValue]],1)="D",4)</f>
        <v>3</v>
      </c>
    </row>
    <row r="256" spans="1:9">
      <c r="A256" s="107" t="s">
        <v>5811</v>
      </c>
      <c r="B256" s="107" t="s">
        <v>152</v>
      </c>
      <c r="C256" s="107" t="s">
        <v>5813</v>
      </c>
      <c r="D256" s="107" t="s">
        <v>5600</v>
      </c>
      <c r="E256" s="107" t="s">
        <v>5601</v>
      </c>
      <c r="F256" s="107" t="s">
        <v>6585</v>
      </c>
      <c r="G256" s="107" t="str">
        <f>k[[#This Row],[PartType]]&amp;k[[#This Row],[PowderType]]</f>
        <v>521T276/018KBP86</v>
      </c>
      <c r="H256" s="107" t="s">
        <v>5047</v>
      </c>
      <c r="I256" s="107" cm="1">
        <f t="array" ref="I256">_xlfn.IFS(LEFT(k[[#This Row],[ParameterValue]],1)="S",3,LEFT(k[[#This Row],[ParameterValue]],1)="X",2, LEFT(k[[#This Row],[ParameterValue]],1)="D",4)</f>
        <v>3</v>
      </c>
    </row>
    <row r="257" spans="1:9">
      <c r="A257" s="107" t="s">
        <v>6583</v>
      </c>
      <c r="B257" s="107" t="s">
        <v>107</v>
      </c>
      <c r="C257" s="107" t="s">
        <v>5607</v>
      </c>
      <c r="D257" s="107" t="s">
        <v>5600</v>
      </c>
      <c r="E257" s="107" t="s">
        <v>5601</v>
      </c>
      <c r="F257" s="107" t="s">
        <v>9148</v>
      </c>
      <c r="G257" s="107" t="str">
        <f>k[[#This Row],[PartType]]&amp;k[[#This Row],[PowderType]]</f>
        <v>521V685/050FTP150</v>
      </c>
      <c r="H257" s="107" t="s">
        <v>6358</v>
      </c>
      <c r="I257" s="107" cm="1">
        <f t="array" ref="I257">_xlfn.IFS(LEFT(k[[#This Row],[ParameterValue]],1)="S",3,LEFT(k[[#This Row],[ParameterValue]],1)="X",2, LEFT(k[[#This Row],[ParameterValue]],1)="D",4)</f>
        <v>2</v>
      </c>
    </row>
    <row r="258" spans="1:9">
      <c r="A258" s="107" t="s">
        <v>6509</v>
      </c>
      <c r="B258" s="107" t="s">
        <v>107</v>
      </c>
      <c r="C258" s="107" t="s">
        <v>5690</v>
      </c>
      <c r="D258" s="107" t="s">
        <v>5600</v>
      </c>
      <c r="E258" s="107" t="s">
        <v>5601</v>
      </c>
      <c r="F258" s="107" t="s">
        <v>9390</v>
      </c>
      <c r="G258" s="107" t="str">
        <f>k[[#This Row],[PartType]]&amp;k[[#This Row],[PowderType]]</f>
        <v>521D685/050FTP150</v>
      </c>
      <c r="H258" s="107" t="s">
        <v>6358</v>
      </c>
      <c r="I258" s="107" cm="1">
        <f t="array" ref="I258">_xlfn.IFS(LEFT(k[[#This Row],[ParameterValue]],1)="S",3,LEFT(k[[#This Row],[ParameterValue]],1)="X",2, LEFT(k[[#This Row],[ParameterValue]],1)="D",4)</f>
        <v>2</v>
      </c>
    </row>
    <row r="259" spans="1:9">
      <c r="A259" s="107" t="s">
        <v>6509</v>
      </c>
      <c r="B259" s="107" t="s">
        <v>107</v>
      </c>
      <c r="C259" s="107" t="s">
        <v>5607</v>
      </c>
      <c r="D259" s="107" t="s">
        <v>5600</v>
      </c>
      <c r="E259" s="107" t="s">
        <v>5601</v>
      </c>
      <c r="F259" s="107" t="s">
        <v>6510</v>
      </c>
      <c r="G259" s="107" t="str">
        <f>k[[#This Row],[PartType]]&amp;k[[#This Row],[PowderType]]</f>
        <v>521D685/050FTP150</v>
      </c>
      <c r="H259" s="107" t="s">
        <v>6358</v>
      </c>
      <c r="I259" s="107" cm="1">
        <f t="array" ref="I259">_xlfn.IFS(LEFT(k[[#This Row],[ParameterValue]],1)="S",3,LEFT(k[[#This Row],[ParameterValue]],1)="X",2, LEFT(k[[#This Row],[ParameterValue]],1)="D",4)</f>
        <v>2</v>
      </c>
    </row>
    <row r="260" spans="1:9">
      <c r="A260" s="107" t="s">
        <v>5987</v>
      </c>
      <c r="B260" s="107" t="s">
        <v>4492</v>
      </c>
      <c r="C260" s="107" t="s">
        <v>5730</v>
      </c>
      <c r="D260" s="107" t="s">
        <v>5600</v>
      </c>
      <c r="E260" s="107" t="s">
        <v>5601</v>
      </c>
      <c r="F260" s="107" t="s">
        <v>6511</v>
      </c>
      <c r="G260" s="107" t="str">
        <f>k[[#This Row],[PartType]]&amp;k[[#This Row],[PowderType]]</f>
        <v>530V117/006FTW700</v>
      </c>
      <c r="H260" s="107" t="s">
        <v>6367</v>
      </c>
      <c r="I260" s="107" cm="1">
        <f t="array" ref="I260">_xlfn.IFS(LEFT(k[[#This Row],[ParameterValue]],1)="S",3,LEFT(k[[#This Row],[ParameterValue]],1)="X",2, LEFT(k[[#This Row],[ParameterValue]],1)="D",4)</f>
        <v>3</v>
      </c>
    </row>
    <row r="261" spans="1:9">
      <c r="A261" s="107" t="s">
        <v>6013</v>
      </c>
      <c r="B261" s="107" t="s">
        <v>4621</v>
      </c>
      <c r="C261" s="107" t="s">
        <v>5599</v>
      </c>
      <c r="D261" s="107" t="s">
        <v>5600</v>
      </c>
      <c r="E261" s="107" t="s">
        <v>5601</v>
      </c>
      <c r="F261" s="107" t="s">
        <v>7214</v>
      </c>
      <c r="G261" s="107" t="str">
        <f>k[[#This Row],[PartType]]&amp;k[[#This Row],[PowderType]]</f>
        <v>528W477/003KBP121E</v>
      </c>
      <c r="H261" s="107" t="s">
        <v>6249</v>
      </c>
      <c r="I261" s="107" cm="1">
        <f t="array" ref="I261">_xlfn.IFS(LEFT(k[[#This Row],[ParameterValue]],1)="S",3,LEFT(k[[#This Row],[ParameterValue]],1)="X",2, LEFT(k[[#This Row],[ParameterValue]],1)="D",4)</f>
        <v>3</v>
      </c>
    </row>
    <row r="262" spans="1:9">
      <c r="A262" s="107" t="s">
        <v>7154</v>
      </c>
      <c r="B262" s="107" t="s">
        <v>4426</v>
      </c>
      <c r="C262" s="107" t="s">
        <v>5730</v>
      </c>
      <c r="D262" s="107" t="s">
        <v>5600</v>
      </c>
      <c r="E262" s="107" t="s">
        <v>5601</v>
      </c>
      <c r="F262" s="107" t="s">
        <v>7155</v>
      </c>
      <c r="G262" s="107" t="str">
        <f>k[[#This Row],[PartType]]&amp;k[[#This Row],[PowderType]]</f>
        <v>530V117/010KBP74</v>
      </c>
      <c r="H262" s="107" t="s">
        <v>5583</v>
      </c>
      <c r="I262" s="107" cm="1">
        <f t="array" ref="I262">_xlfn.IFS(LEFT(k[[#This Row],[ParameterValue]],1)="S",3,LEFT(k[[#This Row],[ParameterValue]],1)="X",2, LEFT(k[[#This Row],[ParameterValue]],1)="D",4)</f>
        <v>3</v>
      </c>
    </row>
    <row r="263" spans="1:9">
      <c r="A263" s="107" t="s">
        <v>7156</v>
      </c>
      <c r="B263" s="107" t="s">
        <v>4426</v>
      </c>
      <c r="C263" s="107" t="s">
        <v>5742</v>
      </c>
      <c r="D263" s="107" t="s">
        <v>5600</v>
      </c>
      <c r="E263" s="107" t="s">
        <v>5601</v>
      </c>
      <c r="F263" s="107" t="s">
        <v>8684</v>
      </c>
      <c r="G263" s="107" t="str">
        <f>k[[#This Row],[PartType]]&amp;k[[#This Row],[PowderType]]</f>
        <v>520W337/003KBP74</v>
      </c>
      <c r="H263" s="107" t="s">
        <v>7158</v>
      </c>
      <c r="I263" s="107" cm="1">
        <f t="array" ref="I263">_xlfn.IFS(LEFT(k[[#This Row],[ParameterValue]],1)="S",3,LEFT(k[[#This Row],[ParameterValue]],1)="X",2, LEFT(k[[#This Row],[ParameterValue]],1)="D",4)</f>
        <v>3</v>
      </c>
    </row>
    <row r="264" spans="1:9">
      <c r="A264" s="107" t="s">
        <v>7156</v>
      </c>
      <c r="B264" s="107" t="s">
        <v>4426</v>
      </c>
      <c r="C264" s="107" t="s">
        <v>5634</v>
      </c>
      <c r="D264" s="107" t="s">
        <v>5600</v>
      </c>
      <c r="E264" s="107" t="s">
        <v>5601</v>
      </c>
      <c r="F264" s="107" t="s">
        <v>7157</v>
      </c>
      <c r="G264" s="107" t="str">
        <f>k[[#This Row],[PartType]]&amp;k[[#This Row],[PowderType]]</f>
        <v>520W337/003KBP74</v>
      </c>
      <c r="H264" s="107" t="s">
        <v>7158</v>
      </c>
      <c r="I264" s="107" cm="1">
        <f t="array" ref="I264">_xlfn.IFS(LEFT(k[[#This Row],[ParameterValue]],1)="S",3,LEFT(k[[#This Row],[ParameterValue]],1)="X",2, LEFT(k[[#This Row],[ParameterValue]],1)="D",4)</f>
        <v>3</v>
      </c>
    </row>
    <row r="265" spans="1:9">
      <c r="A265" s="107" t="s">
        <v>7156</v>
      </c>
      <c r="B265" s="107" t="s">
        <v>4426</v>
      </c>
      <c r="C265" s="107" t="s">
        <v>5654</v>
      </c>
      <c r="D265" s="107" t="s">
        <v>5600</v>
      </c>
      <c r="E265" s="107" t="s">
        <v>5601</v>
      </c>
      <c r="F265" s="107" t="s">
        <v>7159</v>
      </c>
      <c r="G265" s="107" t="str">
        <f>k[[#This Row],[PartType]]&amp;k[[#This Row],[PowderType]]</f>
        <v>520W337/003KBP74</v>
      </c>
      <c r="H265" s="107" t="s">
        <v>7158</v>
      </c>
      <c r="I265" s="107" cm="1">
        <f t="array" ref="I265">_xlfn.IFS(LEFT(k[[#This Row],[ParameterValue]],1)="S",3,LEFT(k[[#This Row],[ParameterValue]],1)="X",2, LEFT(k[[#This Row],[ParameterValue]],1)="D",4)</f>
        <v>3</v>
      </c>
    </row>
    <row r="266" spans="1:9">
      <c r="A266" s="107" t="s">
        <v>7160</v>
      </c>
      <c r="B266" s="107" t="s">
        <v>4441</v>
      </c>
      <c r="C266" s="107" t="s">
        <v>5991</v>
      </c>
      <c r="D266" s="107" t="s">
        <v>5816</v>
      </c>
      <c r="E266" s="107" t="s">
        <v>5601</v>
      </c>
      <c r="F266" s="107" t="s">
        <v>7161</v>
      </c>
      <c r="G266" s="107" t="str">
        <f>k[[#This Row],[PartType]]&amp;k[[#This Row],[PowderType]]</f>
        <v>591B227/006STA156KA</v>
      </c>
      <c r="H266" s="107" t="s">
        <v>7162</v>
      </c>
      <c r="I266" s="107" cm="1">
        <f t="array" ref="I266">_xlfn.IFS(LEFT(k[[#This Row],[ParameterValue]],1)="S",3,LEFT(k[[#This Row],[ParameterValue]],1)="X",2, LEFT(k[[#This Row],[ParameterValue]],1)="D",4)</f>
        <v>3</v>
      </c>
    </row>
    <row r="267" spans="1:9">
      <c r="A267" s="107" t="s">
        <v>5626</v>
      </c>
      <c r="B267" s="107" t="s">
        <v>126</v>
      </c>
      <c r="C267" s="107" t="s">
        <v>5599</v>
      </c>
      <c r="D267" s="107" t="s">
        <v>5600</v>
      </c>
      <c r="E267" s="107" t="s">
        <v>5601</v>
      </c>
      <c r="F267" s="107" t="s">
        <v>8217</v>
      </c>
      <c r="G267" s="107" t="str">
        <f>k[[#This Row],[PartType]]&amp;k[[#This Row],[PowderType]]</f>
        <v>528Z157/006KBP52</v>
      </c>
      <c r="H267" s="107" t="s">
        <v>5046</v>
      </c>
      <c r="I267" s="107" cm="1">
        <f t="array" ref="I267">_xlfn.IFS(LEFT(k[[#This Row],[ParameterValue]],1)="S",3,LEFT(k[[#This Row],[ParameterValue]],1)="X",2, LEFT(k[[#This Row],[ParameterValue]],1)="D",4)</f>
        <v>3</v>
      </c>
    </row>
    <row r="268" spans="1:9">
      <c r="A268" s="107" t="s">
        <v>8287</v>
      </c>
      <c r="B268" s="107" t="s">
        <v>82</v>
      </c>
      <c r="C268" s="107" t="s">
        <v>5607</v>
      </c>
      <c r="D268" s="107" t="s">
        <v>5600</v>
      </c>
      <c r="E268" s="107" t="s">
        <v>5601</v>
      </c>
      <c r="F268" s="107" t="s">
        <v>8288</v>
      </c>
      <c r="G268" s="107" t="str">
        <f>k[[#This Row],[PartType]]&amp;k[[#This Row],[PowderType]]</f>
        <v>523H227/025S706</v>
      </c>
      <c r="H268" s="107" t="s">
        <v>8289</v>
      </c>
      <c r="I268" s="107" cm="1">
        <f t="array" ref="I268">_xlfn.IFS(LEFT(k[[#This Row],[ParameterValue]],1)="S",3,LEFT(k[[#This Row],[ParameterValue]],1)="X",2, LEFT(k[[#This Row],[ParameterValue]],1)="D",4)</f>
        <v>3</v>
      </c>
    </row>
    <row r="269" spans="1:9">
      <c r="A269" s="107" t="s">
        <v>8290</v>
      </c>
      <c r="B269" s="107" t="s">
        <v>131</v>
      </c>
      <c r="C269" s="107" t="s">
        <v>5607</v>
      </c>
      <c r="D269" s="107" t="s">
        <v>5600</v>
      </c>
      <c r="E269" s="107" t="s">
        <v>5601</v>
      </c>
      <c r="F269" s="107" t="s">
        <v>8291</v>
      </c>
      <c r="G269" s="107" t="str">
        <f>k[[#This Row],[PartType]]&amp;k[[#This Row],[PowderType]]</f>
        <v>523H227/016TTS80</v>
      </c>
      <c r="H269" s="107" t="s">
        <v>8292</v>
      </c>
      <c r="I269" s="107" cm="1">
        <f t="array" ref="I269">_xlfn.IFS(LEFT(k[[#This Row],[ParameterValue]],1)="S",3,LEFT(k[[#This Row],[ParameterValue]],1)="X",2, LEFT(k[[#This Row],[ParameterValue]],1)="D",4)</f>
        <v>3</v>
      </c>
    </row>
    <row r="270" spans="1:9">
      <c r="A270" s="107" t="s">
        <v>7886</v>
      </c>
      <c r="B270" s="107" t="s">
        <v>4484</v>
      </c>
      <c r="C270" s="107" t="s">
        <v>5618</v>
      </c>
      <c r="D270" s="107" t="s">
        <v>5600</v>
      </c>
      <c r="E270" s="107" t="s">
        <v>5601</v>
      </c>
      <c r="F270" s="107" t="s">
        <v>9238</v>
      </c>
      <c r="G270" s="107" t="str">
        <f>k[[#This Row],[PartType]]&amp;k[[#This Row],[PowderType]]</f>
        <v>521D157/025KBP84X</v>
      </c>
      <c r="H270" s="107" t="s">
        <v>5879</v>
      </c>
      <c r="I270" s="107" cm="1">
        <f t="array" ref="I270">_xlfn.IFS(LEFT(k[[#This Row],[ParameterValue]],1)="S",3,LEFT(k[[#This Row],[ParameterValue]],1)="X",2, LEFT(k[[#This Row],[ParameterValue]],1)="D",4)</f>
        <v>3</v>
      </c>
    </row>
    <row r="271" spans="1:9">
      <c r="A271" s="107" t="s">
        <v>7886</v>
      </c>
      <c r="B271" s="107" t="s">
        <v>4484</v>
      </c>
      <c r="C271" s="107" t="s">
        <v>5654</v>
      </c>
      <c r="D271" s="107" t="s">
        <v>5600</v>
      </c>
      <c r="E271" s="107" t="s">
        <v>5601</v>
      </c>
      <c r="F271" s="107" t="s">
        <v>8293</v>
      </c>
      <c r="G271" s="107" t="str">
        <f>k[[#This Row],[PartType]]&amp;k[[#This Row],[PowderType]]</f>
        <v>521D157/025KBP84X</v>
      </c>
      <c r="H271" s="107" t="s">
        <v>5879</v>
      </c>
      <c r="I271" s="107" cm="1">
        <f t="array" ref="I271">_xlfn.IFS(LEFT(k[[#This Row],[ParameterValue]],1)="S",3,LEFT(k[[#This Row],[ParameterValue]],1)="X",2, LEFT(k[[#This Row],[ParameterValue]],1)="D",4)</f>
        <v>3</v>
      </c>
    </row>
    <row r="272" spans="1:9">
      <c r="A272" s="107" t="s">
        <v>7166</v>
      </c>
      <c r="B272" s="107" t="s">
        <v>4617</v>
      </c>
      <c r="C272" s="107" t="s">
        <v>5654</v>
      </c>
      <c r="D272" s="107" t="s">
        <v>5600</v>
      </c>
      <c r="E272" s="107" t="s">
        <v>5601</v>
      </c>
      <c r="F272" s="107" t="s">
        <v>7167</v>
      </c>
      <c r="G272" s="107" t="str">
        <f>k[[#This Row],[PartType]]&amp;k[[#This Row],[PowderType]]</f>
        <v>520V686/010NT50</v>
      </c>
      <c r="H272" s="107" t="s">
        <v>6798</v>
      </c>
      <c r="I272" s="107" cm="1">
        <f t="array" ref="I272">_xlfn.IFS(LEFT(k[[#This Row],[ParameterValue]],1)="S",3,LEFT(k[[#This Row],[ParameterValue]],1)="X",2, LEFT(k[[#This Row],[ParameterValue]],1)="D",4)</f>
        <v>3</v>
      </c>
    </row>
    <row r="273" spans="1:9">
      <c r="A273" s="107" t="s">
        <v>7166</v>
      </c>
      <c r="B273" s="107" t="s">
        <v>4617</v>
      </c>
      <c r="C273" s="107" t="s">
        <v>5726</v>
      </c>
      <c r="D273" s="107" t="s">
        <v>5600</v>
      </c>
      <c r="E273" s="107" t="s">
        <v>5601</v>
      </c>
      <c r="F273" s="107" t="s">
        <v>8941</v>
      </c>
      <c r="G273" s="107" t="str">
        <f>k[[#This Row],[PartType]]&amp;k[[#This Row],[PowderType]]</f>
        <v>520V686/010NT50</v>
      </c>
      <c r="H273" s="107" t="s">
        <v>6798</v>
      </c>
      <c r="I273" s="107" cm="1">
        <f t="array" ref="I273">_xlfn.IFS(LEFT(k[[#This Row],[ParameterValue]],1)="S",3,LEFT(k[[#This Row],[ParameterValue]],1)="X",2, LEFT(k[[#This Row],[ParameterValue]],1)="D",4)</f>
        <v>3</v>
      </c>
    </row>
    <row r="274" spans="1:9">
      <c r="A274" s="107" t="s">
        <v>7166</v>
      </c>
      <c r="B274" s="107" t="s">
        <v>4617</v>
      </c>
      <c r="C274" s="107" t="s">
        <v>5621</v>
      </c>
      <c r="D274" s="107" t="s">
        <v>5600</v>
      </c>
      <c r="E274" s="107" t="s">
        <v>5601</v>
      </c>
      <c r="F274" s="107" t="s">
        <v>7168</v>
      </c>
      <c r="G274" s="107" t="str">
        <f>k[[#This Row],[PartType]]&amp;k[[#This Row],[PowderType]]</f>
        <v>520V686/010NT50</v>
      </c>
      <c r="H274" s="107" t="s">
        <v>6798</v>
      </c>
      <c r="I274" s="107" cm="1">
        <f t="array" ref="I274">_xlfn.IFS(LEFT(k[[#This Row],[ParameterValue]],1)="S",3,LEFT(k[[#This Row],[ParameterValue]],1)="X",2, LEFT(k[[#This Row],[ParameterValue]],1)="D",4)</f>
        <v>3</v>
      </c>
    </row>
    <row r="275" spans="1:9">
      <c r="A275" s="107" t="s">
        <v>5626</v>
      </c>
      <c r="B275" s="107" t="s">
        <v>4672</v>
      </c>
      <c r="C275" s="107" t="s">
        <v>5599</v>
      </c>
      <c r="D275" s="107" t="s">
        <v>5600</v>
      </c>
      <c r="E275" s="107" t="s">
        <v>5601</v>
      </c>
      <c r="F275" s="107" t="s">
        <v>7169</v>
      </c>
      <c r="G275" s="107" t="str">
        <f>k[[#This Row],[PartType]]&amp;k[[#This Row],[PowderType]]</f>
        <v>528Z157/006FTA50</v>
      </c>
      <c r="H275" s="107" t="s">
        <v>5046</v>
      </c>
      <c r="I275" s="107" cm="1">
        <f t="array" ref="I275">_xlfn.IFS(LEFT(k[[#This Row],[ParameterValue]],1)="S",3,LEFT(k[[#This Row],[ParameterValue]],1)="X",2, LEFT(k[[#This Row],[ParameterValue]],1)="D",4)</f>
        <v>3</v>
      </c>
    </row>
    <row r="276" spans="1:9">
      <c r="A276" s="107" t="s">
        <v>6117</v>
      </c>
      <c r="B276" s="107" t="s">
        <v>4441</v>
      </c>
      <c r="C276" s="107" t="s">
        <v>5634</v>
      </c>
      <c r="D276" s="107" t="s">
        <v>5600</v>
      </c>
      <c r="E276" s="107" t="s">
        <v>5601</v>
      </c>
      <c r="F276" s="107" t="s">
        <v>8385</v>
      </c>
      <c r="G276" s="107" t="str">
        <f>k[[#This Row],[PartType]]&amp;k[[#This Row],[PowderType]]</f>
        <v>520B227/2R5STA156KA</v>
      </c>
      <c r="H276" s="107" t="s">
        <v>5587</v>
      </c>
      <c r="I276" s="107" cm="1">
        <f t="array" ref="I276">_xlfn.IFS(LEFT(k[[#This Row],[ParameterValue]],1)="S",3,LEFT(k[[#This Row],[ParameterValue]],1)="X",2, LEFT(k[[#This Row],[ParameterValue]],1)="D",4)</f>
        <v>3</v>
      </c>
    </row>
    <row r="277" spans="1:9">
      <c r="A277" s="107" t="s">
        <v>6781</v>
      </c>
      <c r="B277" s="107" t="s">
        <v>4441</v>
      </c>
      <c r="C277" s="107" t="s">
        <v>5656</v>
      </c>
      <c r="D277" s="107" t="s">
        <v>5600</v>
      </c>
      <c r="E277" s="107" t="s">
        <v>5601</v>
      </c>
      <c r="F277" s="107" t="s">
        <v>6782</v>
      </c>
      <c r="G277" s="107" t="str">
        <f>k[[#This Row],[PartType]]&amp;k[[#This Row],[PowderType]]</f>
        <v>525B107/003STA156KA</v>
      </c>
      <c r="H277" s="107" t="s">
        <v>6772</v>
      </c>
      <c r="I277" s="107" cm="1">
        <f t="array" ref="I277">_xlfn.IFS(LEFT(k[[#This Row],[ParameterValue]],1)="S",3,LEFT(k[[#This Row],[ParameterValue]],1)="X",2, LEFT(k[[#This Row],[ParameterValue]],1)="D",4)</f>
        <v>3</v>
      </c>
    </row>
    <row r="278" spans="1:9">
      <c r="A278" s="107" t="s">
        <v>6783</v>
      </c>
      <c r="B278" s="107" t="s">
        <v>4617</v>
      </c>
      <c r="C278" s="107" t="s">
        <v>5690</v>
      </c>
      <c r="D278" s="107" t="s">
        <v>5600</v>
      </c>
      <c r="E278" s="107" t="s">
        <v>5601</v>
      </c>
      <c r="F278" s="107" t="s">
        <v>6784</v>
      </c>
      <c r="G278" s="107" t="str">
        <f>k[[#This Row],[PartType]]&amp;k[[#This Row],[PowderType]]</f>
        <v>521T685/035NT50</v>
      </c>
      <c r="H278" s="107" t="s">
        <v>5623</v>
      </c>
      <c r="I278" s="107" cm="1">
        <f t="array" ref="I278">_xlfn.IFS(LEFT(k[[#This Row],[ParameterValue]],1)="S",3,LEFT(k[[#This Row],[ParameterValue]],1)="X",2, LEFT(k[[#This Row],[ParameterValue]],1)="D",4)</f>
        <v>3</v>
      </c>
    </row>
    <row r="279" spans="1:9">
      <c r="A279" s="107" t="s">
        <v>6221</v>
      </c>
      <c r="B279" s="107" t="s">
        <v>4502</v>
      </c>
      <c r="C279" s="107" t="s">
        <v>5690</v>
      </c>
      <c r="D279" s="107" t="s">
        <v>5600</v>
      </c>
      <c r="E279" s="107" t="s">
        <v>5601</v>
      </c>
      <c r="F279" s="107" t="s">
        <v>6785</v>
      </c>
      <c r="G279" s="107" t="str">
        <f>k[[#This Row],[PartType]]&amp;k[[#This Row],[PowderType]]</f>
        <v>591D106/050TTS175</v>
      </c>
      <c r="H279" s="107" t="s">
        <v>5853</v>
      </c>
      <c r="I279" s="107" cm="1">
        <f t="array" ref="I279">_xlfn.IFS(LEFT(k[[#This Row],[ParameterValue]],1)="S",3,LEFT(k[[#This Row],[ParameterValue]],1)="X",2, LEFT(k[[#This Row],[ParameterValue]],1)="D",4)</f>
        <v>2</v>
      </c>
    </row>
    <row r="280" spans="1:9">
      <c r="A280" s="107" t="s">
        <v>7324</v>
      </c>
      <c r="B280" s="107" t="s">
        <v>4744</v>
      </c>
      <c r="C280" s="107" t="s">
        <v>7229</v>
      </c>
      <c r="D280" s="107" t="s">
        <v>5600</v>
      </c>
      <c r="E280" s="107" t="s">
        <v>5601</v>
      </c>
      <c r="F280" s="107" t="s">
        <v>7325</v>
      </c>
      <c r="G280" s="107" t="str">
        <f>k[[#This Row],[PartType]]&amp;k[[#This Row],[PowderType]]</f>
        <v>525D227/010KBP72</v>
      </c>
      <c r="H280" s="107" t="s">
        <v>5580</v>
      </c>
      <c r="I280" s="107" cm="1">
        <f t="array" ref="I280">_xlfn.IFS(LEFT(k[[#This Row],[ParameterValue]],1)="S",3,LEFT(k[[#This Row],[ParameterValue]],1)="X",2, LEFT(k[[#This Row],[ParameterValue]],1)="D",4)</f>
        <v>3</v>
      </c>
    </row>
    <row r="281" spans="1:9">
      <c r="A281" s="107" t="s">
        <v>7013</v>
      </c>
      <c r="B281" s="107" t="s">
        <v>90</v>
      </c>
      <c r="C281" s="107" t="s">
        <v>8254</v>
      </c>
      <c r="D281" s="107" t="s">
        <v>5600</v>
      </c>
      <c r="E281" s="107" t="s">
        <v>5601</v>
      </c>
      <c r="F281" s="107" t="s">
        <v>8255</v>
      </c>
      <c r="G281" s="107" t="str">
        <f>k[[#This Row],[PartType]]&amp;k[[#This Row],[PowderType]]</f>
        <v>598D226/035FTP200</v>
      </c>
      <c r="H281" s="107" t="s">
        <v>7015</v>
      </c>
      <c r="I281" s="107" cm="1">
        <f t="array" ref="I281">_xlfn.IFS(LEFT(k[[#This Row],[ParameterValue]],1)="S",3,LEFT(k[[#This Row],[ParameterValue]],1)="X",2, LEFT(k[[#This Row],[ParameterValue]],1)="D",4)</f>
        <v>2</v>
      </c>
    </row>
    <row r="282" spans="1:9">
      <c r="A282" s="107" t="s">
        <v>6137</v>
      </c>
      <c r="B282" s="107" t="s">
        <v>4602</v>
      </c>
      <c r="C282" s="107" t="s">
        <v>6138</v>
      </c>
      <c r="D282" s="107" t="s">
        <v>5600</v>
      </c>
      <c r="E282" s="107" t="s">
        <v>5601</v>
      </c>
      <c r="F282" s="107" t="s">
        <v>8775</v>
      </c>
      <c r="G282" s="107" t="str">
        <f>k[[#This Row],[PartType]]&amp;k[[#This Row],[PowderType]]</f>
        <v>523T226/025S805H</v>
      </c>
      <c r="H282" s="107" t="s">
        <v>5968</v>
      </c>
      <c r="I282" s="107" cm="1">
        <f t="array" ref="I282">_xlfn.IFS(LEFT(k[[#This Row],[ParameterValue]],1)="S",3,LEFT(k[[#This Row],[ParameterValue]],1)="X",2, LEFT(k[[#This Row],[ParameterValue]],1)="D",4)</f>
        <v>3</v>
      </c>
    </row>
    <row r="283" spans="1:9">
      <c r="A283" s="107" t="s">
        <v>5811</v>
      </c>
      <c r="B283" s="107" t="s">
        <v>4585</v>
      </c>
      <c r="C283" s="107" t="s">
        <v>5813</v>
      </c>
      <c r="D283" s="107" t="s">
        <v>5600</v>
      </c>
      <c r="E283" s="107" t="s">
        <v>5601</v>
      </c>
      <c r="F283" s="107" t="s">
        <v>6747</v>
      </c>
      <c r="G283" s="107" t="str">
        <f>k[[#This Row],[PartType]]&amp;k[[#This Row],[PowderType]]</f>
        <v>521T276/018FTW120K</v>
      </c>
      <c r="H283" s="107" t="s">
        <v>5047</v>
      </c>
      <c r="I283" s="107" cm="1">
        <f t="array" ref="I283">_xlfn.IFS(LEFT(k[[#This Row],[ParameterValue]],1)="S",3,LEFT(k[[#This Row],[ParameterValue]],1)="X",2, LEFT(k[[#This Row],[ParameterValue]],1)="D",4)</f>
        <v>3</v>
      </c>
    </row>
    <row r="284" spans="1:9">
      <c r="A284" s="107" t="s">
        <v>6664</v>
      </c>
      <c r="B284" s="107" t="s">
        <v>4721</v>
      </c>
      <c r="C284" s="107" t="s">
        <v>5607</v>
      </c>
      <c r="D284" s="107" t="s">
        <v>5600</v>
      </c>
      <c r="E284" s="107" t="s">
        <v>5601</v>
      </c>
      <c r="F284" s="107" t="s">
        <v>7243</v>
      </c>
      <c r="G284" s="107" t="str">
        <f>k[[#This Row],[PartType]]&amp;k[[#This Row],[PowderType]]</f>
        <v>545V476/016NT40</v>
      </c>
      <c r="H284" s="107" t="s">
        <v>5728</v>
      </c>
      <c r="I284" s="107" cm="1">
        <f t="array" ref="I284">_xlfn.IFS(LEFT(k[[#This Row],[ParameterValue]],1)="S",3,LEFT(k[[#This Row],[ParameterValue]],1)="X",2, LEFT(k[[#This Row],[ParameterValue]],1)="D",4)</f>
        <v>3</v>
      </c>
    </row>
    <row r="285" spans="1:9">
      <c r="A285" s="107" t="s">
        <v>7244</v>
      </c>
      <c r="B285" s="107" t="s">
        <v>4441</v>
      </c>
      <c r="C285" s="107" t="s">
        <v>5826</v>
      </c>
      <c r="D285" s="107" t="s">
        <v>5600</v>
      </c>
      <c r="E285" s="107" t="s">
        <v>5601</v>
      </c>
      <c r="F285" s="107" t="s">
        <v>7245</v>
      </c>
      <c r="G285" s="107" t="str">
        <f>k[[#This Row],[PartType]]&amp;k[[#This Row],[PowderType]]</f>
        <v>545W477/006STA156KA</v>
      </c>
      <c r="H285" s="107" t="s">
        <v>6277</v>
      </c>
      <c r="I285" s="107" cm="1">
        <f t="array" ref="I285">_xlfn.IFS(LEFT(k[[#This Row],[ParameterValue]],1)="S",3,LEFT(k[[#This Row],[ParameterValue]],1)="X",2, LEFT(k[[#This Row],[ParameterValue]],1)="D",4)</f>
        <v>3</v>
      </c>
    </row>
    <row r="286" spans="1:9">
      <c r="A286" s="107" t="s">
        <v>7244</v>
      </c>
      <c r="B286" s="107" t="s">
        <v>4441</v>
      </c>
      <c r="C286" s="107" t="s">
        <v>5726</v>
      </c>
      <c r="D286" s="107" t="s">
        <v>5600</v>
      </c>
      <c r="E286" s="107" t="s">
        <v>5601</v>
      </c>
      <c r="F286" s="107" t="s">
        <v>7246</v>
      </c>
      <c r="G286" s="107" t="str">
        <f>k[[#This Row],[PartType]]&amp;k[[#This Row],[PowderType]]</f>
        <v>545W477/006STA156KA</v>
      </c>
      <c r="H286" s="107" t="s">
        <v>6277</v>
      </c>
      <c r="I286" s="107" cm="1">
        <f t="array" ref="I286">_xlfn.IFS(LEFT(k[[#This Row],[ParameterValue]],1)="S",3,LEFT(k[[#This Row],[ParameterValue]],1)="X",2, LEFT(k[[#This Row],[ParameterValue]],1)="D",4)</f>
        <v>3</v>
      </c>
    </row>
    <row r="287" spans="1:9">
      <c r="A287" s="107" t="s">
        <v>7244</v>
      </c>
      <c r="B287" s="107" t="s">
        <v>4441</v>
      </c>
      <c r="C287" s="107" t="s">
        <v>5813</v>
      </c>
      <c r="D287" s="107" t="s">
        <v>5600</v>
      </c>
      <c r="E287" s="107" t="s">
        <v>5601</v>
      </c>
      <c r="F287" s="107" t="s">
        <v>7247</v>
      </c>
      <c r="G287" s="107" t="str">
        <f>k[[#This Row],[PartType]]&amp;k[[#This Row],[PowderType]]</f>
        <v>545W477/006STA156KA</v>
      </c>
      <c r="H287" s="107" t="s">
        <v>6277</v>
      </c>
      <c r="I287" s="107" cm="1">
        <f t="array" ref="I287">_xlfn.IFS(LEFT(k[[#This Row],[ParameterValue]],1)="S",3,LEFT(k[[#This Row],[ParameterValue]],1)="X",2, LEFT(k[[#This Row],[ParameterValue]],1)="D",4)</f>
        <v>3</v>
      </c>
    </row>
    <row r="288" spans="1:9">
      <c r="A288" s="107" t="s">
        <v>7248</v>
      </c>
      <c r="B288" s="107" t="s">
        <v>4426</v>
      </c>
      <c r="C288" s="107" t="s">
        <v>5654</v>
      </c>
      <c r="D288" s="107" t="s">
        <v>5600</v>
      </c>
      <c r="E288" s="107" t="s">
        <v>5601</v>
      </c>
      <c r="F288" s="107" t="s">
        <v>7249</v>
      </c>
      <c r="G288" s="107" t="str">
        <f>k[[#This Row],[PartType]]&amp;k[[#This Row],[PowderType]]</f>
        <v>545X157/016KBP74</v>
      </c>
      <c r="H288" s="107" t="s">
        <v>7250</v>
      </c>
      <c r="I288" s="107" cm="1">
        <f t="array" ref="I288">_xlfn.IFS(LEFT(k[[#This Row],[ParameterValue]],1)="S",3,LEFT(k[[#This Row],[ParameterValue]],1)="X",2, LEFT(k[[#This Row],[ParameterValue]],1)="D",4)</f>
        <v>3</v>
      </c>
    </row>
    <row r="289" spans="1:9">
      <c r="A289" s="107" t="s">
        <v>5993</v>
      </c>
      <c r="B289" s="107" t="s">
        <v>4492</v>
      </c>
      <c r="C289" s="107" t="s">
        <v>5991</v>
      </c>
      <c r="D289" s="107" t="s">
        <v>5656</v>
      </c>
      <c r="E289" s="107" t="s">
        <v>5601</v>
      </c>
      <c r="F289" s="107" t="s">
        <v>5994</v>
      </c>
      <c r="G289" s="107" t="str">
        <f>k[[#This Row],[PartType]]&amp;k[[#This Row],[PowderType]]</f>
        <v>521X157/016FTW700</v>
      </c>
      <c r="H289" s="107" t="s">
        <v>5995</v>
      </c>
      <c r="I289" s="107" cm="1">
        <f t="array" ref="I289">_xlfn.IFS(LEFT(k[[#This Row],[ParameterValue]],1)="S",3,LEFT(k[[#This Row],[ParameterValue]],1)="X",2, LEFT(k[[#This Row],[ParameterValue]],1)="D",4)</f>
        <v>3</v>
      </c>
    </row>
    <row r="290" spans="1:9">
      <c r="A290" s="107" t="s">
        <v>8564</v>
      </c>
      <c r="B290" s="107" t="s">
        <v>152</v>
      </c>
      <c r="C290" s="107" t="s">
        <v>5654</v>
      </c>
      <c r="D290" s="107" t="s">
        <v>5600</v>
      </c>
      <c r="E290" s="107" t="s">
        <v>5601</v>
      </c>
      <c r="F290" s="107" t="s">
        <v>8565</v>
      </c>
      <c r="G290" s="107" t="str">
        <f>k[[#This Row],[PartType]]&amp;k[[#This Row],[PowderType]]</f>
        <v>598V107/020KBP86</v>
      </c>
      <c r="H290" s="107" t="s">
        <v>5575</v>
      </c>
      <c r="I290" s="107" cm="1">
        <f t="array" ref="I290">_xlfn.IFS(LEFT(k[[#This Row],[ParameterValue]],1)="S",3,LEFT(k[[#This Row],[ParameterValue]],1)="X",2, LEFT(k[[#This Row],[ParameterValue]],1)="D",4)</f>
        <v>3</v>
      </c>
    </row>
    <row r="291" spans="1:9">
      <c r="A291" s="107" t="s">
        <v>5996</v>
      </c>
      <c r="B291" s="107" t="s">
        <v>4426</v>
      </c>
      <c r="C291" s="107" t="s">
        <v>5742</v>
      </c>
      <c r="D291" s="107" t="s">
        <v>5600</v>
      </c>
      <c r="E291" s="107" t="s">
        <v>5601</v>
      </c>
      <c r="F291" s="107" t="s">
        <v>5997</v>
      </c>
      <c r="G291" s="107" t="str">
        <f>k[[#This Row],[PartType]]&amp;k[[#This Row],[PowderType]]</f>
        <v>520Y687/004KBP74</v>
      </c>
      <c r="H291" s="107" t="s">
        <v>5053</v>
      </c>
      <c r="I291" s="107" cm="1">
        <f t="array" ref="I291">_xlfn.IFS(LEFT(k[[#This Row],[ParameterValue]],1)="S",3,LEFT(k[[#This Row],[ParameterValue]],1)="X",2, LEFT(k[[#This Row],[ParameterValue]],1)="D",4)</f>
        <v>3</v>
      </c>
    </row>
    <row r="292" spans="1:9">
      <c r="A292" s="107" t="s">
        <v>6133</v>
      </c>
      <c r="B292" s="107" t="s">
        <v>4441</v>
      </c>
      <c r="C292" s="107" t="s">
        <v>5813</v>
      </c>
      <c r="D292" s="107" t="s">
        <v>5600</v>
      </c>
      <c r="E292" s="107" t="s">
        <v>5601</v>
      </c>
      <c r="F292" s="107" t="s">
        <v>6672</v>
      </c>
      <c r="G292" s="107" t="str">
        <f>k[[#This Row],[PartType]]&amp;k[[#This Row],[PowderType]]</f>
        <v>599B107/2R5STA156KA</v>
      </c>
      <c r="H292" s="107" t="s">
        <v>6136</v>
      </c>
      <c r="I292" s="107" cm="1">
        <f t="array" ref="I292">_xlfn.IFS(LEFT(k[[#This Row],[ParameterValue]],1)="S",3,LEFT(k[[#This Row],[ParameterValue]],1)="X",2, LEFT(k[[#This Row],[ParameterValue]],1)="D",4)</f>
        <v>3</v>
      </c>
    </row>
    <row r="293" spans="1:9">
      <c r="A293" s="107" t="s">
        <v>5908</v>
      </c>
      <c r="B293" s="107" t="s">
        <v>4525</v>
      </c>
      <c r="C293" s="107" t="s">
        <v>5599</v>
      </c>
      <c r="D293" s="107" t="s">
        <v>5600</v>
      </c>
      <c r="E293" s="107" t="s">
        <v>5601</v>
      </c>
      <c r="F293" s="107" t="s">
        <v>5909</v>
      </c>
      <c r="G293" s="107" t="str">
        <f>k[[#This Row],[PartType]]&amp;k[[#This Row],[PowderType]]</f>
        <v>528Z337/2R5S506</v>
      </c>
      <c r="H293" s="107" t="s">
        <v>5603</v>
      </c>
      <c r="I293" s="107" cm="1">
        <f t="array" ref="I293">_xlfn.IFS(LEFT(k[[#This Row],[ParameterValue]],1)="S",3,LEFT(k[[#This Row],[ParameterValue]],1)="X",2, LEFT(k[[#This Row],[ParameterValue]],1)="D",4)</f>
        <v>3</v>
      </c>
    </row>
    <row r="294" spans="1:9">
      <c r="A294" s="107" t="s">
        <v>5819</v>
      </c>
      <c r="B294" s="107" t="s">
        <v>4551</v>
      </c>
      <c r="C294" s="107" t="s">
        <v>5599</v>
      </c>
      <c r="D294" s="107" t="s">
        <v>5600</v>
      </c>
      <c r="E294" s="107" t="s">
        <v>5601</v>
      </c>
      <c r="F294" s="107" t="s">
        <v>8943</v>
      </c>
      <c r="G294" s="107" t="str">
        <f>k[[#This Row],[PartType]]&amp;k[[#This Row],[PowderType]]</f>
        <v>520V337/003PTSA</v>
      </c>
      <c r="H294" s="107" t="s">
        <v>8757</v>
      </c>
      <c r="I294" s="107" cm="1">
        <f t="array" ref="I294">_xlfn.IFS(LEFT(k[[#This Row],[ParameterValue]],1)="S",3,LEFT(k[[#This Row],[ParameterValue]],1)="X",2, LEFT(k[[#This Row],[ParameterValue]],1)="D",4)</f>
        <v>3</v>
      </c>
    </row>
    <row r="295" spans="1:9">
      <c r="A295" s="107" t="s">
        <v>6805</v>
      </c>
      <c r="B295" s="107" t="s">
        <v>90</v>
      </c>
      <c r="C295" s="107" t="s">
        <v>7614</v>
      </c>
      <c r="D295" s="107" t="s">
        <v>5600</v>
      </c>
      <c r="E295" s="107" t="s">
        <v>5601</v>
      </c>
      <c r="F295" s="107" t="s">
        <v>7615</v>
      </c>
      <c r="G295" s="107" t="str">
        <f>k[[#This Row],[PartType]]&amp;k[[#This Row],[PowderType]]</f>
        <v>598D336/035FTP200</v>
      </c>
      <c r="H295" s="107" t="s">
        <v>6807</v>
      </c>
      <c r="I295" s="107" cm="1">
        <f t="array" ref="I295">_xlfn.IFS(LEFT(k[[#This Row],[ParameterValue]],1)="S",3,LEFT(k[[#This Row],[ParameterValue]],1)="X",2, LEFT(k[[#This Row],[ParameterValue]],1)="D",4)</f>
        <v>2</v>
      </c>
    </row>
    <row r="296" spans="1:9">
      <c r="A296" s="107" t="s">
        <v>5916</v>
      </c>
      <c r="B296" s="107" t="s">
        <v>90</v>
      </c>
      <c r="C296" s="107" t="s">
        <v>7616</v>
      </c>
      <c r="D296" s="107" t="s">
        <v>5600</v>
      </c>
      <c r="E296" s="107" t="s">
        <v>5601</v>
      </c>
      <c r="F296" s="107" t="s">
        <v>7617</v>
      </c>
      <c r="G296" s="107" t="str">
        <f>k[[#This Row],[PartType]]&amp;k[[#This Row],[PowderType]]</f>
        <v>598D476/025FTP200</v>
      </c>
      <c r="H296" s="107" t="s">
        <v>5115</v>
      </c>
      <c r="I296" s="107" cm="1">
        <f t="array" ref="I296">_xlfn.IFS(LEFT(k[[#This Row],[ParameterValue]],1)="S",3,LEFT(k[[#This Row],[ParameterValue]],1)="X",2, LEFT(k[[#This Row],[ParameterValue]],1)="D",4)</f>
        <v>3</v>
      </c>
    </row>
    <row r="297" spans="1:9">
      <c r="A297" s="107" t="s">
        <v>6993</v>
      </c>
      <c r="B297" s="107" t="s">
        <v>4501</v>
      </c>
      <c r="C297" s="107" t="s">
        <v>6749</v>
      </c>
      <c r="D297" s="107" t="s">
        <v>5600</v>
      </c>
      <c r="E297" s="107" t="s">
        <v>5601</v>
      </c>
      <c r="F297" s="107" t="s">
        <v>7618</v>
      </c>
      <c r="G297" s="107" t="str">
        <f>k[[#This Row],[PartType]]&amp;k[[#This Row],[PowderType]]</f>
        <v>598D227/010KBP55</v>
      </c>
      <c r="H297" s="107" t="s">
        <v>5045</v>
      </c>
      <c r="I297" s="107" cm="1">
        <f t="array" ref="I297">_xlfn.IFS(LEFT(k[[#This Row],[ParameterValue]],1)="S",3,LEFT(k[[#This Row],[ParameterValue]],1)="X",2, LEFT(k[[#This Row],[ParameterValue]],1)="D",4)</f>
        <v>3</v>
      </c>
    </row>
    <row r="298" spans="1:9">
      <c r="A298" s="107" t="s">
        <v>6799</v>
      </c>
      <c r="B298" s="107" t="s">
        <v>4501</v>
      </c>
      <c r="C298" s="107" t="s">
        <v>6749</v>
      </c>
      <c r="D298" s="107" t="s">
        <v>5600</v>
      </c>
      <c r="E298" s="107" t="s">
        <v>5601</v>
      </c>
      <c r="F298" s="107" t="s">
        <v>7619</v>
      </c>
      <c r="G298" s="107" t="str">
        <f>k[[#This Row],[PartType]]&amp;k[[#This Row],[PowderType]]</f>
        <v>598D337/006KBP55</v>
      </c>
      <c r="H298" s="107" t="s">
        <v>5045</v>
      </c>
      <c r="I298" s="107" cm="1">
        <f t="array" ref="I298">_xlfn.IFS(LEFT(k[[#This Row],[ParameterValue]],1)="S",3,LEFT(k[[#This Row],[ParameterValue]],1)="X",2, LEFT(k[[#This Row],[ParameterValue]],1)="D",4)</f>
        <v>3</v>
      </c>
    </row>
    <row r="299" spans="1:9">
      <c r="A299" s="107" t="s">
        <v>7620</v>
      </c>
      <c r="B299" s="107" t="s">
        <v>4428</v>
      </c>
      <c r="C299" s="107" t="s">
        <v>5634</v>
      </c>
      <c r="D299" s="107" t="s">
        <v>5600</v>
      </c>
      <c r="E299" s="107" t="s">
        <v>5601</v>
      </c>
      <c r="F299" s="107" t="s">
        <v>7621</v>
      </c>
      <c r="G299" s="107" t="str">
        <f>k[[#This Row],[PartType]]&amp;k[[#This Row],[PowderType]]</f>
        <v>525D477/004KBP76</v>
      </c>
      <c r="H299" s="107" t="s">
        <v>5580</v>
      </c>
      <c r="I299" s="107" cm="1">
        <f t="array" ref="I299">_xlfn.IFS(LEFT(k[[#This Row],[ParameterValue]],1)="S",3,LEFT(k[[#This Row],[ParameterValue]],1)="X",2, LEFT(k[[#This Row],[ParameterValue]],1)="D",4)</f>
        <v>3</v>
      </c>
    </row>
    <row r="300" spans="1:9">
      <c r="A300" s="107" t="s">
        <v>7620</v>
      </c>
      <c r="B300" s="107" t="s">
        <v>4428</v>
      </c>
      <c r="C300" s="107" t="s">
        <v>5654</v>
      </c>
      <c r="D300" s="107" t="s">
        <v>5600</v>
      </c>
      <c r="E300" s="107" t="s">
        <v>5601</v>
      </c>
      <c r="F300" s="107" t="s">
        <v>7622</v>
      </c>
      <c r="G300" s="107" t="str">
        <f>k[[#This Row],[PartType]]&amp;k[[#This Row],[PowderType]]</f>
        <v>525D477/004KBP76</v>
      </c>
      <c r="H300" s="107" t="s">
        <v>5580</v>
      </c>
      <c r="I300" s="107" cm="1">
        <f t="array" ref="I300">_xlfn.IFS(LEFT(k[[#This Row],[ParameterValue]],1)="S",3,LEFT(k[[#This Row],[ParameterValue]],1)="X",2, LEFT(k[[#This Row],[ParameterValue]],1)="D",4)</f>
        <v>3</v>
      </c>
    </row>
    <row r="301" spans="1:9">
      <c r="A301" s="107" t="s">
        <v>6293</v>
      </c>
      <c r="B301" s="107" t="s">
        <v>4617</v>
      </c>
      <c r="C301" s="107" t="s">
        <v>5634</v>
      </c>
      <c r="D301" s="107" t="s">
        <v>5600</v>
      </c>
      <c r="E301" s="107" t="s">
        <v>5601</v>
      </c>
      <c r="F301" s="107" t="s">
        <v>7283</v>
      </c>
      <c r="G301" s="107" t="str">
        <f>k[[#This Row],[PartType]]&amp;k[[#This Row],[PowderType]]</f>
        <v>591D337/006NT50</v>
      </c>
      <c r="H301" s="107" t="s">
        <v>5045</v>
      </c>
      <c r="I301" s="107" cm="1">
        <f t="array" ref="I301">_xlfn.IFS(LEFT(k[[#This Row],[ParameterValue]],1)="S",3,LEFT(k[[#This Row],[ParameterValue]],1)="X",2, LEFT(k[[#This Row],[ParameterValue]],1)="D",4)</f>
        <v>3</v>
      </c>
    </row>
    <row r="302" spans="1:9">
      <c r="A302" s="107" t="s">
        <v>6479</v>
      </c>
      <c r="B302" s="107" t="s">
        <v>4525</v>
      </c>
      <c r="C302" s="107" t="s">
        <v>5703</v>
      </c>
      <c r="D302" s="107" t="s">
        <v>5600</v>
      </c>
      <c r="E302" s="107" t="s">
        <v>5601</v>
      </c>
      <c r="F302" s="107" t="s">
        <v>7284</v>
      </c>
      <c r="G302" s="107" t="str">
        <f>k[[#This Row],[PartType]]&amp;k[[#This Row],[PowderType]]</f>
        <v>520V117/003S506</v>
      </c>
      <c r="H302" s="107" t="s">
        <v>5933</v>
      </c>
      <c r="I302" s="107" cm="1">
        <f t="array" ref="I302">_xlfn.IFS(LEFT(k[[#This Row],[ParameterValue]],1)="S",3,LEFT(k[[#This Row],[ParameterValue]],1)="X",2, LEFT(k[[#This Row],[ParameterValue]],1)="D",4)</f>
        <v>3</v>
      </c>
    </row>
    <row r="303" spans="1:9">
      <c r="A303" s="107" t="s">
        <v>6479</v>
      </c>
      <c r="B303" s="107" t="s">
        <v>4525</v>
      </c>
      <c r="C303" s="107" t="s">
        <v>5599</v>
      </c>
      <c r="D303" s="107" t="s">
        <v>5600</v>
      </c>
      <c r="E303" s="107" t="s">
        <v>5601</v>
      </c>
      <c r="F303" s="107" t="s">
        <v>7285</v>
      </c>
      <c r="G303" s="107" t="str">
        <f>k[[#This Row],[PartType]]&amp;k[[#This Row],[PowderType]]</f>
        <v>520V117/003S506</v>
      </c>
      <c r="H303" s="107" t="s">
        <v>5933</v>
      </c>
      <c r="I303" s="107" cm="1">
        <f t="array" ref="I303">_xlfn.IFS(LEFT(k[[#This Row],[ParameterValue]],1)="S",3,LEFT(k[[#This Row],[ParameterValue]],1)="X",2, LEFT(k[[#This Row],[ParameterValue]],1)="D",4)</f>
        <v>3</v>
      </c>
    </row>
    <row r="304" spans="1:9">
      <c r="A304" s="107" t="s">
        <v>7041</v>
      </c>
      <c r="B304" s="107" t="s">
        <v>4617</v>
      </c>
      <c r="C304" s="107" t="s">
        <v>5634</v>
      </c>
      <c r="D304" s="107" t="s">
        <v>5600</v>
      </c>
      <c r="E304" s="107" t="s">
        <v>5601</v>
      </c>
      <c r="F304" s="107" t="s">
        <v>7286</v>
      </c>
      <c r="G304" s="107" t="str">
        <f>k[[#This Row],[PartType]]&amp;k[[#This Row],[PowderType]]</f>
        <v>591V337/003NT50</v>
      </c>
      <c r="H304" s="107" t="s">
        <v>5665</v>
      </c>
      <c r="I304" s="107" cm="1">
        <f t="array" ref="I304">_xlfn.IFS(LEFT(k[[#This Row],[ParameterValue]],1)="S",3,LEFT(k[[#This Row],[ParameterValue]],1)="X",2, LEFT(k[[#This Row],[ParameterValue]],1)="D",4)</f>
        <v>3</v>
      </c>
    </row>
    <row r="305" spans="1:9">
      <c r="A305" s="107" t="s">
        <v>7076</v>
      </c>
      <c r="B305" s="107" t="s">
        <v>90</v>
      </c>
      <c r="C305" s="107" t="s">
        <v>5621</v>
      </c>
      <c r="D305" s="107" t="s">
        <v>5600</v>
      </c>
      <c r="E305" s="107" t="s">
        <v>5601</v>
      </c>
      <c r="F305" s="107" t="s">
        <v>7287</v>
      </c>
      <c r="G305" s="107" t="str">
        <f>k[[#This Row],[PartType]]&amp;k[[#This Row],[PowderType]]</f>
        <v>591D336/025FTP200</v>
      </c>
      <c r="H305" s="107" t="s">
        <v>5115</v>
      </c>
      <c r="I305" s="107" cm="1">
        <f t="array" ref="I305">_xlfn.IFS(LEFT(k[[#This Row],[ParameterValue]],1)="S",3,LEFT(k[[#This Row],[ParameterValue]],1)="X",2, LEFT(k[[#This Row],[ParameterValue]],1)="D",4)</f>
        <v>3</v>
      </c>
    </row>
    <row r="306" spans="1:9">
      <c r="A306" s="107" t="s">
        <v>7465</v>
      </c>
      <c r="B306" s="107" t="s">
        <v>131</v>
      </c>
      <c r="C306" s="107" t="s">
        <v>5634</v>
      </c>
      <c r="D306" s="107" t="s">
        <v>5600</v>
      </c>
      <c r="E306" s="107" t="s">
        <v>5601</v>
      </c>
      <c r="F306" s="107" t="s">
        <v>7466</v>
      </c>
      <c r="G306" s="107" t="str">
        <f>k[[#This Row],[PartType]]&amp;k[[#This Row],[PowderType]]</f>
        <v>599D107/010TTS80</v>
      </c>
      <c r="H306" s="107" t="s">
        <v>7467</v>
      </c>
      <c r="I306" s="107" cm="1">
        <f t="array" ref="I306">_xlfn.IFS(LEFT(k[[#This Row],[ParameterValue]],1)="S",3,LEFT(k[[#This Row],[ParameterValue]],1)="X",2, LEFT(k[[#This Row],[ParameterValue]],1)="D",4)</f>
        <v>3</v>
      </c>
    </row>
    <row r="307" spans="1:9">
      <c r="A307" s="107" t="s">
        <v>7468</v>
      </c>
      <c r="B307" s="107" t="s">
        <v>131</v>
      </c>
      <c r="C307" s="107" t="s">
        <v>5634</v>
      </c>
      <c r="D307" s="107" t="s">
        <v>5600</v>
      </c>
      <c r="E307" s="107" t="s">
        <v>5601</v>
      </c>
      <c r="F307" s="107" t="s">
        <v>7469</v>
      </c>
      <c r="G307" s="107" t="str">
        <f>k[[#This Row],[PartType]]&amp;k[[#This Row],[PowderType]]</f>
        <v>599D227/010TTS80</v>
      </c>
      <c r="H307" s="107" t="s">
        <v>5049</v>
      </c>
      <c r="I307" s="107" cm="1">
        <f t="array" ref="I307">_xlfn.IFS(LEFT(k[[#This Row],[ParameterValue]],1)="S",3,LEFT(k[[#This Row],[ParameterValue]],1)="X",2, LEFT(k[[#This Row],[ParameterValue]],1)="D",4)</f>
        <v>3</v>
      </c>
    </row>
    <row r="308" spans="1:9">
      <c r="A308" s="107" t="s">
        <v>5683</v>
      </c>
      <c r="B308" s="107" t="s">
        <v>4426</v>
      </c>
      <c r="C308" s="107" t="s">
        <v>5634</v>
      </c>
      <c r="D308" s="107" t="s">
        <v>5600</v>
      </c>
      <c r="E308" s="107" t="s">
        <v>5601</v>
      </c>
      <c r="F308" s="107" t="s">
        <v>7470</v>
      </c>
      <c r="G308" s="107" t="str">
        <f>k[[#This Row],[PartType]]&amp;k[[#This Row],[PowderType]]</f>
        <v>520D687/004KBP74</v>
      </c>
      <c r="H308" s="107" t="s">
        <v>5952</v>
      </c>
      <c r="I308" s="107" cm="1">
        <f t="array" ref="I308">_xlfn.IFS(LEFT(k[[#This Row],[ParameterValue]],1)="S",3,LEFT(k[[#This Row],[ParameterValue]],1)="X",2, LEFT(k[[#This Row],[ParameterValue]],1)="D",4)</f>
        <v>3</v>
      </c>
    </row>
    <row r="309" spans="1:9">
      <c r="A309" s="107" t="s">
        <v>7156</v>
      </c>
      <c r="B309" s="107" t="s">
        <v>4744</v>
      </c>
      <c r="C309" s="107" t="s">
        <v>6450</v>
      </c>
      <c r="D309" s="107" t="s">
        <v>5634</v>
      </c>
      <c r="E309" s="107" t="s">
        <v>5601</v>
      </c>
      <c r="F309" s="107" t="s">
        <v>7471</v>
      </c>
      <c r="G309" s="107" t="str">
        <f>k[[#This Row],[PartType]]&amp;k[[#This Row],[PowderType]]</f>
        <v>520W337/003KBP72</v>
      </c>
      <c r="H309" s="107" t="s">
        <v>7472</v>
      </c>
      <c r="I309" s="107" cm="1">
        <f t="array" ref="I309">_xlfn.IFS(LEFT(k[[#This Row],[ParameterValue]],1)="S",3,LEFT(k[[#This Row],[ParameterValue]],1)="X",2, LEFT(k[[#This Row],[ParameterValue]],1)="D",4)</f>
        <v>3</v>
      </c>
    </row>
    <row r="310" spans="1:9">
      <c r="A310" s="107" t="s">
        <v>7156</v>
      </c>
      <c r="B310" s="107" t="s">
        <v>4672</v>
      </c>
      <c r="C310" s="107" t="s">
        <v>6450</v>
      </c>
      <c r="D310" s="107" t="s">
        <v>5742</v>
      </c>
      <c r="E310" s="107" t="s">
        <v>5601</v>
      </c>
      <c r="F310" s="107" t="s">
        <v>7473</v>
      </c>
      <c r="G310" s="107" t="str">
        <f>k[[#This Row],[PartType]]&amp;k[[#This Row],[PowderType]]</f>
        <v>520W337/003FTA50</v>
      </c>
      <c r="H310" s="107" t="s">
        <v>7474</v>
      </c>
      <c r="I310" s="107" cm="1">
        <f t="array" ref="I310">_xlfn.IFS(LEFT(k[[#This Row],[ParameterValue]],1)="S",3,LEFT(k[[#This Row],[ParameterValue]],1)="X",2, LEFT(k[[#This Row],[ParameterValue]],1)="D",4)</f>
        <v>3</v>
      </c>
    </row>
    <row r="311" spans="1:9">
      <c r="A311" s="107" t="s">
        <v>6986</v>
      </c>
      <c r="B311" s="107" t="s">
        <v>4671</v>
      </c>
      <c r="C311" s="107" t="s">
        <v>5813</v>
      </c>
      <c r="D311" s="107" t="s">
        <v>5600</v>
      </c>
      <c r="E311" s="107" t="s">
        <v>5601</v>
      </c>
      <c r="F311" s="107" t="s">
        <v>6987</v>
      </c>
      <c r="G311" s="107" t="str">
        <f>k[[#This Row],[PartType]]&amp;k[[#This Row],[PowderType]]</f>
        <v>520U107/004NT71</v>
      </c>
      <c r="H311" s="107" t="s">
        <v>6467</v>
      </c>
      <c r="I311" s="107" cm="1">
        <f t="array" ref="I311">_xlfn.IFS(LEFT(k[[#This Row],[ParameterValue]],1)="S",3,LEFT(k[[#This Row],[ParameterValue]],1)="X",2, LEFT(k[[#This Row],[ParameterValue]],1)="D",4)</f>
        <v>3</v>
      </c>
    </row>
    <row r="312" spans="1:9">
      <c r="A312" s="107" t="s">
        <v>7057</v>
      </c>
      <c r="B312" s="107" t="s">
        <v>4441</v>
      </c>
      <c r="C312" s="107" t="s">
        <v>7257</v>
      </c>
      <c r="D312" s="107" t="s">
        <v>5600</v>
      </c>
      <c r="E312" s="107" t="s">
        <v>5601</v>
      </c>
      <c r="F312" s="107" t="s">
        <v>7258</v>
      </c>
      <c r="G312" s="107" t="str">
        <f>k[[#This Row],[PartType]]&amp;k[[#This Row],[PowderType]]</f>
        <v>591B227/2R5STA156KA</v>
      </c>
      <c r="H312" s="107" t="s">
        <v>6866</v>
      </c>
      <c r="I312" s="107" cm="1">
        <f t="array" ref="I312">_xlfn.IFS(LEFT(k[[#This Row],[ParameterValue]],1)="S",3,LEFT(k[[#This Row],[ParameterValue]],1)="X",2, LEFT(k[[#This Row],[ParameterValue]],1)="D",4)</f>
        <v>3</v>
      </c>
    </row>
    <row r="313" spans="1:9">
      <c r="A313" s="107" t="s">
        <v>8823</v>
      </c>
      <c r="B313" s="107" t="s">
        <v>119</v>
      </c>
      <c r="C313" s="107" t="s">
        <v>5614</v>
      </c>
      <c r="D313" s="107" t="s">
        <v>5600</v>
      </c>
      <c r="E313" s="107" t="s">
        <v>5601</v>
      </c>
      <c r="F313" s="107" t="s">
        <v>8824</v>
      </c>
      <c r="G313" s="107" t="str">
        <f>k[[#This Row],[PartType]]&amp;k[[#This Row],[PowderType]]</f>
        <v>523B476/020FTW102K</v>
      </c>
      <c r="H313" s="107" t="s">
        <v>5779</v>
      </c>
      <c r="I313" s="107" cm="1">
        <f t="array" ref="I313">_xlfn.IFS(LEFT(k[[#This Row],[ParameterValue]],1)="S",3,LEFT(k[[#This Row],[ParameterValue]],1)="X",2, LEFT(k[[#This Row],[ParameterValue]],1)="D",4)</f>
        <v>3</v>
      </c>
    </row>
    <row r="314" spans="1:9">
      <c r="A314" s="107" t="s">
        <v>6268</v>
      </c>
      <c r="B314" s="107" t="s">
        <v>4428</v>
      </c>
      <c r="C314" s="107" t="s">
        <v>5742</v>
      </c>
      <c r="D314" s="107" t="s">
        <v>5600</v>
      </c>
      <c r="E314" s="107" t="s">
        <v>5601</v>
      </c>
      <c r="F314" s="107" t="s">
        <v>9361</v>
      </c>
      <c r="G314" s="107" t="str">
        <f>k[[#This Row],[PartType]]&amp;k[[#This Row],[PowderType]]</f>
        <v>520Y337/006KBP76</v>
      </c>
      <c r="H314" s="107" t="s">
        <v>5580</v>
      </c>
      <c r="I314" s="107" cm="1">
        <f t="array" ref="I314">_xlfn.IFS(LEFT(k[[#This Row],[ParameterValue]],1)="S",3,LEFT(k[[#This Row],[ParameterValue]],1)="X",2, LEFT(k[[#This Row],[ParameterValue]],1)="D",4)</f>
        <v>3</v>
      </c>
    </row>
    <row r="315" spans="1:9">
      <c r="A315" s="107" t="s">
        <v>6067</v>
      </c>
      <c r="B315" s="107" t="s">
        <v>4724</v>
      </c>
      <c r="C315" s="107" t="s">
        <v>5690</v>
      </c>
      <c r="D315" s="107" t="s">
        <v>5600</v>
      </c>
      <c r="E315" s="107" t="s">
        <v>5601</v>
      </c>
      <c r="F315" s="107" t="s">
        <v>6068</v>
      </c>
      <c r="G315" s="107" t="str">
        <f>k[[#This Row],[PartType]]&amp;k[[#This Row],[PowderType]]</f>
        <v>523K226/018KBP121</v>
      </c>
      <c r="H315" s="107" t="s">
        <v>5047</v>
      </c>
      <c r="I315" s="107" cm="1">
        <f t="array" ref="I315">_xlfn.IFS(LEFT(k[[#This Row],[ParameterValue]],1)="S",3,LEFT(k[[#This Row],[ParameterValue]],1)="X",2, LEFT(k[[#This Row],[ParameterValue]],1)="D",4)</f>
        <v>3</v>
      </c>
    </row>
    <row r="316" spans="1:9">
      <c r="A316" s="107" t="s">
        <v>6069</v>
      </c>
      <c r="B316" s="107" t="s">
        <v>131</v>
      </c>
      <c r="C316" s="107" t="s">
        <v>5634</v>
      </c>
      <c r="D316" s="107" t="s">
        <v>5600</v>
      </c>
      <c r="E316" s="107" t="s">
        <v>5601</v>
      </c>
      <c r="F316" s="107" t="s">
        <v>6070</v>
      </c>
      <c r="G316" s="107" t="str">
        <f>k[[#This Row],[PartType]]&amp;k[[#This Row],[PowderType]]</f>
        <v>521D227/016TTS80</v>
      </c>
      <c r="H316" s="107" t="s">
        <v>6071</v>
      </c>
      <c r="I316" s="107" cm="1">
        <f t="array" ref="I316">_xlfn.IFS(LEFT(k[[#This Row],[ParameterValue]],1)="S",3,LEFT(k[[#This Row],[ParameterValue]],1)="X",2, LEFT(k[[#This Row],[ParameterValue]],1)="D",4)</f>
        <v>3</v>
      </c>
    </row>
    <row r="317" spans="1:9">
      <c r="A317" s="107" t="s">
        <v>6069</v>
      </c>
      <c r="B317" s="107" t="s">
        <v>131</v>
      </c>
      <c r="C317" s="107" t="s">
        <v>5826</v>
      </c>
      <c r="D317" s="107" t="s">
        <v>5600</v>
      </c>
      <c r="E317" s="107" t="s">
        <v>5601</v>
      </c>
      <c r="F317" s="107" t="s">
        <v>6072</v>
      </c>
      <c r="G317" s="107" t="str">
        <f>k[[#This Row],[PartType]]&amp;k[[#This Row],[PowderType]]</f>
        <v>521D227/016TTS80</v>
      </c>
      <c r="H317" s="107" t="s">
        <v>6071</v>
      </c>
      <c r="I317" s="107" cm="1">
        <f t="array" ref="I317">_xlfn.IFS(LEFT(k[[#This Row],[ParameterValue]],1)="S",3,LEFT(k[[#This Row],[ParameterValue]],1)="X",2, LEFT(k[[#This Row],[ParameterValue]],1)="D",4)</f>
        <v>3</v>
      </c>
    </row>
    <row r="318" spans="1:9">
      <c r="A318" s="107" t="s">
        <v>6031</v>
      </c>
      <c r="B318" s="107" t="s">
        <v>4426</v>
      </c>
      <c r="C318" s="107" t="s">
        <v>5703</v>
      </c>
      <c r="D318" s="107" t="s">
        <v>5600</v>
      </c>
      <c r="E318" s="107" t="s">
        <v>5601</v>
      </c>
      <c r="F318" s="107" t="s">
        <v>6073</v>
      </c>
      <c r="G318" s="107" t="str">
        <f>k[[#This Row],[PartType]]&amp;k[[#This Row],[PowderType]]</f>
        <v>530V337/003KBP74</v>
      </c>
      <c r="H318" s="107" t="s">
        <v>6074</v>
      </c>
      <c r="I318" s="107" cm="1">
        <f t="array" ref="I318">_xlfn.IFS(LEFT(k[[#This Row],[ParameterValue]],1)="S",3,LEFT(k[[#This Row],[ParameterValue]],1)="X",2, LEFT(k[[#This Row],[ParameterValue]],1)="D",4)</f>
        <v>3</v>
      </c>
    </row>
    <row r="319" spans="1:9">
      <c r="A319" s="107" t="s">
        <v>6031</v>
      </c>
      <c r="B319" s="107" t="s">
        <v>4426</v>
      </c>
      <c r="C319" s="107" t="s">
        <v>5610</v>
      </c>
      <c r="D319" s="107" t="s">
        <v>5600</v>
      </c>
      <c r="E319" s="107" t="s">
        <v>5601</v>
      </c>
      <c r="F319" s="107" t="s">
        <v>6075</v>
      </c>
      <c r="G319" s="107" t="str">
        <f>k[[#This Row],[PartType]]&amp;k[[#This Row],[PowderType]]</f>
        <v>530V337/003KBP74</v>
      </c>
      <c r="H319" s="107" t="s">
        <v>5582</v>
      </c>
      <c r="I319" s="107" cm="1">
        <f t="array" ref="I319">_xlfn.IFS(LEFT(k[[#This Row],[ParameterValue]],1)="S",3,LEFT(k[[#This Row],[ParameterValue]],1)="X",2, LEFT(k[[#This Row],[ParameterValue]],1)="D",4)</f>
        <v>3</v>
      </c>
    </row>
    <row r="320" spans="1:9">
      <c r="A320" s="107" t="s">
        <v>6076</v>
      </c>
      <c r="B320" s="107" t="s">
        <v>4703</v>
      </c>
      <c r="C320" s="107" t="s">
        <v>5618</v>
      </c>
      <c r="D320" s="107" t="s">
        <v>5600</v>
      </c>
      <c r="E320" s="107" t="s">
        <v>5601</v>
      </c>
      <c r="F320" s="107" t="s">
        <v>6077</v>
      </c>
      <c r="G320" s="107" t="str">
        <f>k[[#This Row],[PartType]]&amp;k[[#This Row],[PowderType]]</f>
        <v>598V117/020KBP86G</v>
      </c>
      <c r="H320" s="107" t="s">
        <v>5081</v>
      </c>
      <c r="I320" s="107" cm="1">
        <f t="array" ref="I320">_xlfn.IFS(LEFT(k[[#This Row],[ParameterValue]],1)="S",3,LEFT(k[[#This Row],[ParameterValue]],1)="X",2, LEFT(k[[#This Row],[ParameterValue]],1)="D",4)</f>
        <v>3</v>
      </c>
    </row>
    <row r="321" spans="1:9">
      <c r="A321" s="107" t="s">
        <v>5613</v>
      </c>
      <c r="B321" s="107" t="s">
        <v>4426</v>
      </c>
      <c r="C321" s="107" t="s">
        <v>5614</v>
      </c>
      <c r="D321" s="107" t="s">
        <v>5600</v>
      </c>
      <c r="E321" s="107" t="s">
        <v>5601</v>
      </c>
      <c r="F321" s="107" t="s">
        <v>5615</v>
      </c>
      <c r="G321" s="107" t="str">
        <f>k[[#This Row],[PartType]]&amp;k[[#This Row],[PowderType]]</f>
        <v>523W686/025KBP74</v>
      </c>
      <c r="H321" s="107" t="s">
        <v>5616</v>
      </c>
      <c r="I321" s="107" cm="1">
        <f t="array" ref="I321">_xlfn.IFS(LEFT(k[[#This Row],[ParameterValue]],1)="S",3,LEFT(k[[#This Row],[ParameterValue]],1)="X",2, LEFT(k[[#This Row],[ParameterValue]],1)="D",4)</f>
        <v>3</v>
      </c>
    </row>
    <row r="322" spans="1:9">
      <c r="A322" s="107" t="s">
        <v>7971</v>
      </c>
      <c r="B322" s="107" t="s">
        <v>4624</v>
      </c>
      <c r="C322" s="107" t="s">
        <v>5614</v>
      </c>
      <c r="D322" s="107" t="s">
        <v>5600</v>
      </c>
      <c r="E322" s="107" t="s">
        <v>5601</v>
      </c>
      <c r="F322" s="107" t="s">
        <v>8984</v>
      </c>
      <c r="G322" s="107" t="str">
        <f>k[[#This Row],[PartType]]&amp;k[[#This Row],[PowderType]]</f>
        <v>521B156/025KBP83X</v>
      </c>
      <c r="H322" s="107" t="s">
        <v>5044</v>
      </c>
      <c r="I322" s="107" cm="1">
        <f t="array" ref="I322">_xlfn.IFS(LEFT(k[[#This Row],[ParameterValue]],1)="S",3,LEFT(k[[#This Row],[ParameterValue]],1)="X",2, LEFT(k[[#This Row],[ParameterValue]],1)="D",4)</f>
        <v>3</v>
      </c>
    </row>
    <row r="323" spans="1:9">
      <c r="A323" s="107" t="s">
        <v>7741</v>
      </c>
      <c r="B323" s="107" t="s">
        <v>4428</v>
      </c>
      <c r="C323" s="107" t="s">
        <v>5607</v>
      </c>
      <c r="D323" s="107" t="s">
        <v>5600</v>
      </c>
      <c r="E323" s="107" t="s">
        <v>5601</v>
      </c>
      <c r="F323" s="107" t="s">
        <v>8933</v>
      </c>
      <c r="G323" s="107" t="str">
        <f>k[[#This Row],[PartType]]&amp;k[[#This Row],[PowderType]]</f>
        <v>520V336/016KBP76</v>
      </c>
      <c r="H323" s="107" t="s">
        <v>5891</v>
      </c>
      <c r="I323" s="107" cm="1">
        <f t="array" ref="I323">_xlfn.IFS(LEFT(k[[#This Row],[ParameterValue]],1)="S",3,LEFT(k[[#This Row],[ParameterValue]],1)="X",2, LEFT(k[[#This Row],[ParameterValue]],1)="D",4)</f>
        <v>3</v>
      </c>
    </row>
    <row r="324" spans="1:9">
      <c r="A324" s="107" t="s">
        <v>7741</v>
      </c>
      <c r="B324" s="107" t="s">
        <v>4428</v>
      </c>
      <c r="C324" s="107" t="s">
        <v>5621</v>
      </c>
      <c r="D324" s="107" t="s">
        <v>5600</v>
      </c>
      <c r="E324" s="107" t="s">
        <v>5601</v>
      </c>
      <c r="F324" s="107" t="s">
        <v>7742</v>
      </c>
      <c r="G324" s="107" t="str">
        <f>k[[#This Row],[PartType]]&amp;k[[#This Row],[PowderType]]</f>
        <v>520V336/016KBP76</v>
      </c>
      <c r="H324" s="107" t="s">
        <v>5891</v>
      </c>
      <c r="I324" s="107" cm="1">
        <f t="array" ref="I324">_xlfn.IFS(LEFT(k[[#This Row],[ParameterValue]],1)="S",3,LEFT(k[[#This Row],[ParameterValue]],1)="X",2, LEFT(k[[#This Row],[ParameterValue]],1)="D",4)</f>
        <v>3</v>
      </c>
    </row>
    <row r="325" spans="1:9">
      <c r="A325" s="107" t="s">
        <v>6144</v>
      </c>
      <c r="B325" s="107" t="s">
        <v>100</v>
      </c>
      <c r="C325" s="107" t="s">
        <v>5703</v>
      </c>
      <c r="D325" s="107" t="s">
        <v>5600</v>
      </c>
      <c r="E325" s="107" t="s">
        <v>5601</v>
      </c>
      <c r="F325" s="107" t="s">
        <v>6145</v>
      </c>
      <c r="G325" s="107" t="str">
        <f>k[[#This Row],[PartType]]&amp;k[[#This Row],[PowderType]]</f>
        <v>528Z687/003S805</v>
      </c>
      <c r="H325" s="107" t="s">
        <v>5933</v>
      </c>
      <c r="I325" s="107" cm="1">
        <f t="array" ref="I325">_xlfn.IFS(LEFT(k[[#This Row],[ParameterValue]],1)="S",3,LEFT(k[[#This Row],[ParameterValue]],1)="X",2, LEFT(k[[#This Row],[ParameterValue]],1)="D",4)</f>
        <v>3</v>
      </c>
    </row>
    <row r="326" spans="1:9">
      <c r="A326" s="107" t="s">
        <v>6297</v>
      </c>
      <c r="B326" s="107" t="s">
        <v>4433</v>
      </c>
      <c r="C326" s="107" t="s">
        <v>5748</v>
      </c>
      <c r="D326" s="107" t="s">
        <v>5600</v>
      </c>
      <c r="E326" s="107" t="s">
        <v>5601</v>
      </c>
      <c r="F326" s="107" t="s">
        <v>6298</v>
      </c>
      <c r="G326" s="107" t="str">
        <f>k[[#This Row],[PartType]]&amp;k[[#This Row],[PowderType]]</f>
        <v>530V686/010KBP74E</v>
      </c>
      <c r="H326" s="107" t="s">
        <v>6299</v>
      </c>
      <c r="I326" s="107" cm="1">
        <f t="array" ref="I326">_xlfn.IFS(LEFT(k[[#This Row],[ParameterValue]],1)="S",3,LEFT(k[[#This Row],[ParameterValue]],1)="X",2, LEFT(k[[#This Row],[ParameterValue]],1)="D",4)</f>
        <v>3</v>
      </c>
    </row>
    <row r="327" spans="1:9">
      <c r="A327" s="107" t="s">
        <v>6300</v>
      </c>
      <c r="B327" s="107" t="s">
        <v>4426</v>
      </c>
      <c r="C327" s="107" t="s">
        <v>5634</v>
      </c>
      <c r="D327" s="107" t="s">
        <v>5600</v>
      </c>
      <c r="E327" s="107" t="s">
        <v>5601</v>
      </c>
      <c r="F327" s="107" t="s">
        <v>6301</v>
      </c>
      <c r="G327" s="107" t="str">
        <f>k[[#This Row],[PartType]]&amp;k[[#This Row],[PowderType]]</f>
        <v>520B686/006KBP74</v>
      </c>
      <c r="H327" s="107" t="s">
        <v>6302</v>
      </c>
      <c r="I327" s="107" cm="1">
        <f t="array" ref="I327">_xlfn.IFS(LEFT(k[[#This Row],[ParameterValue]],1)="S",3,LEFT(k[[#This Row],[ParameterValue]],1)="X",2, LEFT(k[[#This Row],[ParameterValue]],1)="D",4)</f>
        <v>3</v>
      </c>
    </row>
    <row r="328" spans="1:9">
      <c r="A328" s="107" t="s">
        <v>6275</v>
      </c>
      <c r="B328" s="107" t="s">
        <v>4551</v>
      </c>
      <c r="C328" s="107" t="s">
        <v>5726</v>
      </c>
      <c r="D328" s="107" t="s">
        <v>5600</v>
      </c>
      <c r="E328" s="107" t="s">
        <v>5601</v>
      </c>
      <c r="F328" s="107" t="s">
        <v>8835</v>
      </c>
      <c r="G328" s="107" t="str">
        <f>k[[#This Row],[PartType]]&amp;k[[#This Row],[PowderType]]</f>
        <v>520V107/010PTSA</v>
      </c>
      <c r="H328" s="107" t="s">
        <v>5049</v>
      </c>
      <c r="I328" s="107" cm="1">
        <f t="array" ref="I328">_xlfn.IFS(LEFT(k[[#This Row],[ParameterValue]],1)="S",3,LEFT(k[[#This Row],[ParameterValue]],1)="X",2, LEFT(k[[#This Row],[ParameterValue]],1)="D",4)</f>
        <v>3</v>
      </c>
    </row>
    <row r="329" spans="1:9">
      <c r="A329" s="107" t="s">
        <v>8120</v>
      </c>
      <c r="B329" s="107" t="s">
        <v>4551</v>
      </c>
      <c r="C329" s="107" t="s">
        <v>5618</v>
      </c>
      <c r="D329" s="107" t="s">
        <v>5600</v>
      </c>
      <c r="E329" s="107" t="s">
        <v>5601</v>
      </c>
      <c r="F329" s="107" t="s">
        <v>9342</v>
      </c>
      <c r="G329" s="107" t="str">
        <f>k[[#This Row],[PartType]]&amp;k[[#This Row],[PowderType]]</f>
        <v>520D686/016PTSA</v>
      </c>
      <c r="H329" s="107" t="s">
        <v>5891</v>
      </c>
      <c r="I329" s="107" cm="1">
        <f t="array" ref="I329">_xlfn.IFS(LEFT(k[[#This Row],[ParameterValue]],1)="S",3,LEFT(k[[#This Row],[ParameterValue]],1)="X",2, LEFT(k[[#This Row],[ParameterValue]],1)="D",4)</f>
        <v>3</v>
      </c>
    </row>
    <row r="330" spans="1:9">
      <c r="A330" s="107" t="s">
        <v>6303</v>
      </c>
      <c r="B330" s="107" t="s">
        <v>90</v>
      </c>
      <c r="C330" s="107" t="s">
        <v>5614</v>
      </c>
      <c r="D330" s="107" t="s">
        <v>5600</v>
      </c>
      <c r="E330" s="107" t="s">
        <v>5601</v>
      </c>
      <c r="F330" s="107" t="s">
        <v>6304</v>
      </c>
      <c r="G330" s="107" t="str">
        <f>k[[#This Row],[PartType]]&amp;k[[#This Row],[PowderType]]</f>
        <v>523V156/050FTP200</v>
      </c>
      <c r="H330" s="107" t="s">
        <v>6305</v>
      </c>
      <c r="I330" s="107" cm="1">
        <f t="array" ref="I330">_xlfn.IFS(LEFT(k[[#This Row],[ParameterValue]],1)="S",3,LEFT(k[[#This Row],[ParameterValue]],1)="X",2, LEFT(k[[#This Row],[ParameterValue]],1)="D",4)</f>
        <v>2</v>
      </c>
    </row>
    <row r="331" spans="1:9">
      <c r="A331" s="107" t="s">
        <v>6286</v>
      </c>
      <c r="B331" s="107" t="s">
        <v>4441</v>
      </c>
      <c r="C331" s="107" t="s">
        <v>5634</v>
      </c>
      <c r="D331" s="107" t="s">
        <v>5600</v>
      </c>
      <c r="E331" s="107" t="s">
        <v>5601</v>
      </c>
      <c r="F331" s="107" t="s">
        <v>6306</v>
      </c>
      <c r="G331" s="107" t="str">
        <f>k[[#This Row],[PartType]]&amp;k[[#This Row],[PowderType]]</f>
        <v>520V687/006STA156KA</v>
      </c>
      <c r="H331" s="107" t="s">
        <v>6277</v>
      </c>
      <c r="I331" s="107" cm="1">
        <f t="array" ref="I331">_xlfn.IFS(LEFT(k[[#This Row],[ParameterValue]],1)="S",3,LEFT(k[[#This Row],[ParameterValue]],1)="X",2, LEFT(k[[#This Row],[ParameterValue]],1)="D",4)</f>
        <v>3</v>
      </c>
    </row>
    <row r="332" spans="1:9">
      <c r="A332" s="107" t="s">
        <v>8075</v>
      </c>
      <c r="B332" s="107" t="s">
        <v>4428</v>
      </c>
      <c r="C332" s="107" t="s">
        <v>5826</v>
      </c>
      <c r="D332" s="107" t="s">
        <v>5600</v>
      </c>
      <c r="E332" s="107" t="s">
        <v>5601</v>
      </c>
      <c r="F332" s="107" t="s">
        <v>8076</v>
      </c>
      <c r="G332" s="107" t="str">
        <f>k[[#This Row],[PartType]]&amp;k[[#This Row],[PowderType]]</f>
        <v>525D476/016KBP76</v>
      </c>
      <c r="H332" s="107" t="s">
        <v>5081</v>
      </c>
      <c r="I332" s="107" cm="1">
        <f t="array" ref="I332">_xlfn.IFS(LEFT(k[[#This Row],[ParameterValue]],1)="S",3,LEFT(k[[#This Row],[ParameterValue]],1)="X",2, LEFT(k[[#This Row],[ParameterValue]],1)="D",4)</f>
        <v>3</v>
      </c>
    </row>
    <row r="333" spans="1:9">
      <c r="A333" s="107" t="s">
        <v>7211</v>
      </c>
      <c r="B333" s="107" t="s">
        <v>4441</v>
      </c>
      <c r="C333" s="107" t="s">
        <v>5654</v>
      </c>
      <c r="D333" s="107" t="s">
        <v>5600</v>
      </c>
      <c r="E333" s="107" t="s">
        <v>5601</v>
      </c>
      <c r="F333" s="107" t="s">
        <v>7475</v>
      </c>
      <c r="G333" s="107" t="str">
        <f>k[[#This Row],[PartType]]&amp;k[[#This Row],[PowderType]]</f>
        <v>520V477/006STA156KA</v>
      </c>
      <c r="H333" s="107" t="s">
        <v>6277</v>
      </c>
      <c r="I333" s="107" cm="1">
        <f t="array" ref="I333">_xlfn.IFS(LEFT(k[[#This Row],[ParameterValue]],1)="S",3,LEFT(k[[#This Row],[ParameterValue]],1)="X",2, LEFT(k[[#This Row],[ParameterValue]],1)="D",4)</f>
        <v>3</v>
      </c>
    </row>
    <row r="334" spans="1:9">
      <c r="A334" s="107" t="s">
        <v>7476</v>
      </c>
      <c r="B334" s="107" t="s">
        <v>4441</v>
      </c>
      <c r="C334" s="107" t="s">
        <v>6450</v>
      </c>
      <c r="D334" s="107" t="s">
        <v>5813</v>
      </c>
      <c r="E334" s="107" t="s">
        <v>5601</v>
      </c>
      <c r="F334" s="107" t="s">
        <v>7477</v>
      </c>
      <c r="G334" s="107" t="str">
        <f>k[[#This Row],[PartType]]&amp;k[[#This Row],[PowderType]]</f>
        <v>545V477/006STA156KA</v>
      </c>
      <c r="H334" s="107" t="s">
        <v>7478</v>
      </c>
      <c r="I334" s="107" cm="1">
        <f t="array" ref="I334">_xlfn.IFS(LEFT(k[[#This Row],[ParameterValue]],1)="S",3,LEFT(k[[#This Row],[ParameterValue]],1)="X",2, LEFT(k[[#This Row],[ParameterValue]],1)="D",4)</f>
        <v>3</v>
      </c>
    </row>
    <row r="335" spans="1:9">
      <c r="A335" s="107" t="s">
        <v>7476</v>
      </c>
      <c r="B335" s="107" t="s">
        <v>4441</v>
      </c>
      <c r="C335" s="107" t="s">
        <v>5813</v>
      </c>
      <c r="D335" s="107" t="s">
        <v>5600</v>
      </c>
      <c r="E335" s="107" t="s">
        <v>5601</v>
      </c>
      <c r="F335" s="107" t="s">
        <v>7479</v>
      </c>
      <c r="G335" s="107" t="str">
        <f>k[[#This Row],[PartType]]&amp;k[[#This Row],[PowderType]]</f>
        <v>545V477/006STA156KA</v>
      </c>
      <c r="H335" s="107" t="s">
        <v>6277</v>
      </c>
      <c r="I335" s="107" cm="1">
        <f t="array" ref="I335">_xlfn.IFS(LEFT(k[[#This Row],[ParameterValue]],1)="S",3,LEFT(k[[#This Row],[ParameterValue]],1)="X",2, LEFT(k[[#This Row],[ParameterValue]],1)="D",4)</f>
        <v>3</v>
      </c>
    </row>
    <row r="336" spans="1:9">
      <c r="A336" s="107" t="s">
        <v>7218</v>
      </c>
      <c r="B336" s="107" t="s">
        <v>4426</v>
      </c>
      <c r="C336" s="107" t="s">
        <v>5634</v>
      </c>
      <c r="D336" s="107" t="s">
        <v>5600</v>
      </c>
      <c r="E336" s="107" t="s">
        <v>5601</v>
      </c>
      <c r="F336" s="107" t="s">
        <v>8911</v>
      </c>
      <c r="G336" s="107" t="str">
        <f>k[[#This Row],[PartType]]&amp;k[[#This Row],[PowderType]]</f>
        <v>520D477/006KBP74</v>
      </c>
      <c r="H336" s="107" t="s">
        <v>5952</v>
      </c>
      <c r="I336" s="107" cm="1">
        <f t="array" ref="I336">_xlfn.IFS(LEFT(k[[#This Row],[ParameterValue]],1)="S",3,LEFT(k[[#This Row],[ParameterValue]],1)="X",2, LEFT(k[[#This Row],[ParameterValue]],1)="D",4)</f>
        <v>3</v>
      </c>
    </row>
    <row r="337" spans="1:9">
      <c r="A337" s="107" t="s">
        <v>7218</v>
      </c>
      <c r="B337" s="107" t="s">
        <v>4426</v>
      </c>
      <c r="C337" s="107" t="s">
        <v>5693</v>
      </c>
      <c r="D337" s="107" t="s">
        <v>5600</v>
      </c>
      <c r="E337" s="107" t="s">
        <v>5601</v>
      </c>
      <c r="F337" s="107" t="s">
        <v>8910</v>
      </c>
      <c r="G337" s="107" t="str">
        <f>k[[#This Row],[PartType]]&amp;k[[#This Row],[PowderType]]</f>
        <v>520D477/006KBP74</v>
      </c>
      <c r="H337" s="107" t="s">
        <v>5952</v>
      </c>
      <c r="I337" s="107" cm="1">
        <f t="array" ref="I337">_xlfn.IFS(LEFT(k[[#This Row],[ParameterValue]],1)="S",3,LEFT(k[[#This Row],[ParameterValue]],1)="X",2, LEFT(k[[#This Row],[ParameterValue]],1)="D",4)</f>
        <v>3</v>
      </c>
    </row>
    <row r="338" spans="1:9">
      <c r="A338" s="107" t="s">
        <v>7358</v>
      </c>
      <c r="B338" s="107" t="s">
        <v>4426</v>
      </c>
      <c r="C338" s="107" t="s">
        <v>5748</v>
      </c>
      <c r="D338" s="107" t="s">
        <v>5600</v>
      </c>
      <c r="E338" s="107" t="s">
        <v>5601</v>
      </c>
      <c r="F338" s="107" t="s">
        <v>7407</v>
      </c>
      <c r="G338" s="107" t="str">
        <f>k[[#This Row],[PartType]]&amp;k[[#This Row],[PowderType]]</f>
        <v>520Y477/006KBP74</v>
      </c>
      <c r="H338" s="107" t="s">
        <v>5612</v>
      </c>
      <c r="I338" s="107" cm="1">
        <f t="array" ref="I338">_xlfn.IFS(LEFT(k[[#This Row],[ParameterValue]],1)="S",3,LEFT(k[[#This Row],[ParameterValue]],1)="X",2, LEFT(k[[#This Row],[ParameterValue]],1)="D",4)</f>
        <v>3</v>
      </c>
    </row>
    <row r="339" spans="1:9">
      <c r="A339" s="107" t="s">
        <v>7408</v>
      </c>
      <c r="B339" s="107" t="s">
        <v>4617</v>
      </c>
      <c r="C339" s="107" t="s">
        <v>5654</v>
      </c>
      <c r="D339" s="107" t="s">
        <v>5600</v>
      </c>
      <c r="E339" s="107" t="s">
        <v>5601</v>
      </c>
      <c r="F339" s="107" t="s">
        <v>7409</v>
      </c>
      <c r="G339" s="107" t="str">
        <f>k[[#This Row],[PartType]]&amp;k[[#This Row],[PowderType]]</f>
        <v>521Q336/018NT50</v>
      </c>
      <c r="H339" s="107" t="s">
        <v>6891</v>
      </c>
      <c r="I339" s="107" cm="1">
        <f t="array" ref="I339">_xlfn.IFS(LEFT(k[[#This Row],[ParameterValue]],1)="S",3,LEFT(k[[#This Row],[ParameterValue]],1)="X",2, LEFT(k[[#This Row],[ParameterValue]],1)="D",4)</f>
        <v>3</v>
      </c>
    </row>
    <row r="340" spans="1:9">
      <c r="A340" s="107" t="s">
        <v>6219</v>
      </c>
      <c r="B340" s="107" t="s">
        <v>4426</v>
      </c>
      <c r="C340" s="107" t="s">
        <v>5618</v>
      </c>
      <c r="D340" s="107" t="s">
        <v>5600</v>
      </c>
      <c r="E340" s="107" t="s">
        <v>5601</v>
      </c>
      <c r="F340" s="107" t="s">
        <v>7410</v>
      </c>
      <c r="G340" s="107" t="str">
        <f>k[[#This Row],[PartType]]&amp;k[[#This Row],[PowderType]]</f>
        <v>521V686/020KBP74</v>
      </c>
      <c r="H340" s="107" t="s">
        <v>5623</v>
      </c>
      <c r="I340" s="107" cm="1">
        <f t="array" ref="I340">_xlfn.IFS(LEFT(k[[#This Row],[ParameterValue]],1)="S",3,LEFT(k[[#This Row],[ParameterValue]],1)="X",2, LEFT(k[[#This Row],[ParameterValue]],1)="D",4)</f>
        <v>3</v>
      </c>
    </row>
    <row r="341" spans="1:9">
      <c r="A341" s="107" t="s">
        <v>7411</v>
      </c>
      <c r="B341" s="107" t="s">
        <v>4426</v>
      </c>
      <c r="C341" s="107" t="s">
        <v>5607</v>
      </c>
      <c r="D341" s="107" t="s">
        <v>5600</v>
      </c>
      <c r="E341" s="107" t="s">
        <v>5601</v>
      </c>
      <c r="F341" s="107" t="s">
        <v>7412</v>
      </c>
      <c r="G341" s="107" t="str">
        <f>k[[#This Row],[PartType]]&amp;k[[#This Row],[PowderType]]</f>
        <v>521B336/016KBP74</v>
      </c>
      <c r="H341" s="107" t="s">
        <v>7223</v>
      </c>
      <c r="I341" s="107" cm="1">
        <f t="array" ref="I341">_xlfn.IFS(LEFT(k[[#This Row],[ParameterValue]],1)="S",3,LEFT(k[[#This Row],[ParameterValue]],1)="X",2, LEFT(k[[#This Row],[ParameterValue]],1)="D",4)</f>
        <v>3</v>
      </c>
    </row>
    <row r="342" spans="1:9">
      <c r="A342" s="107" t="s">
        <v>7221</v>
      </c>
      <c r="B342" s="107" t="s">
        <v>4426</v>
      </c>
      <c r="C342" s="107" t="s">
        <v>5607</v>
      </c>
      <c r="D342" s="107" t="s">
        <v>5600</v>
      </c>
      <c r="E342" s="107" t="s">
        <v>5601</v>
      </c>
      <c r="F342" s="107" t="s">
        <v>7413</v>
      </c>
      <c r="G342" s="107" t="str">
        <f>k[[#This Row],[PartType]]&amp;k[[#This Row],[PowderType]]</f>
        <v>525B336/016KBP74</v>
      </c>
      <c r="H342" s="107" t="s">
        <v>7223</v>
      </c>
      <c r="I342" s="107" cm="1">
        <f t="array" ref="I342">_xlfn.IFS(LEFT(k[[#This Row],[ParameterValue]],1)="S",3,LEFT(k[[#This Row],[ParameterValue]],1)="X",2, LEFT(k[[#This Row],[ParameterValue]],1)="D",4)</f>
        <v>3</v>
      </c>
    </row>
    <row r="343" spans="1:9">
      <c r="A343" s="107" t="s">
        <v>5872</v>
      </c>
      <c r="B343" s="107" t="s">
        <v>4724</v>
      </c>
      <c r="C343" s="107" t="s">
        <v>5607</v>
      </c>
      <c r="D343" s="107" t="s">
        <v>5600</v>
      </c>
      <c r="E343" s="107" t="s">
        <v>5601</v>
      </c>
      <c r="F343" s="107" t="s">
        <v>8635</v>
      </c>
      <c r="G343" s="107" t="str">
        <f>k[[#This Row],[PartType]]&amp;k[[#This Row],[PowderType]]</f>
        <v>598B107/006KBP121</v>
      </c>
      <c r="H343" s="107" t="s">
        <v>8636</v>
      </c>
      <c r="I343" s="107" cm="1">
        <f t="array" ref="I343">_xlfn.IFS(LEFT(k[[#This Row],[ParameterValue]],1)="S",3,LEFT(k[[#This Row],[ParameterValue]],1)="X",2, LEFT(k[[#This Row],[ParameterValue]],1)="D",4)</f>
        <v>3</v>
      </c>
    </row>
    <row r="344" spans="1:9">
      <c r="A344" s="107" t="s">
        <v>5803</v>
      </c>
      <c r="B344" s="107" t="s">
        <v>4583</v>
      </c>
      <c r="C344" s="107" t="s">
        <v>5804</v>
      </c>
      <c r="D344" s="107" t="s">
        <v>5600</v>
      </c>
      <c r="E344" s="107" t="s">
        <v>5601</v>
      </c>
      <c r="F344" s="107" t="s">
        <v>8665</v>
      </c>
      <c r="G344" s="107" t="str">
        <f>k[[#This Row],[PartType]]&amp;k[[#This Row],[PowderType]]</f>
        <v>599X336/035FTP200H</v>
      </c>
      <c r="H344" s="107" t="s">
        <v>8666</v>
      </c>
      <c r="I344" s="107" cm="1">
        <f t="array" ref="I344">_xlfn.IFS(LEFT(k[[#This Row],[ParameterValue]],1)="S",3,LEFT(k[[#This Row],[ParameterValue]],1)="X",2, LEFT(k[[#This Row],[ParameterValue]],1)="D",4)</f>
        <v>2</v>
      </c>
    </row>
    <row r="345" spans="1:9">
      <c r="A345" s="107" t="s">
        <v>6275</v>
      </c>
      <c r="B345" s="107" t="s">
        <v>4426</v>
      </c>
      <c r="C345" s="107" t="s">
        <v>5681</v>
      </c>
      <c r="D345" s="107" t="s">
        <v>5600</v>
      </c>
      <c r="E345" s="107" t="s">
        <v>5601</v>
      </c>
      <c r="F345" s="107" t="s">
        <v>7370</v>
      </c>
      <c r="G345" s="107" t="str">
        <f>k[[#This Row],[PartType]]&amp;k[[#This Row],[PowderType]]</f>
        <v>520V107/010KBP74</v>
      </c>
      <c r="H345" s="107" t="s">
        <v>5050</v>
      </c>
      <c r="I345" s="107" cm="1">
        <f t="array" ref="I345">_xlfn.IFS(LEFT(k[[#This Row],[ParameterValue]],1)="S",3,LEFT(k[[#This Row],[ParameterValue]],1)="X",2, LEFT(k[[#This Row],[ParameterValue]],1)="D",4)</f>
        <v>3</v>
      </c>
    </row>
    <row r="346" spans="1:9">
      <c r="A346" s="107" t="s">
        <v>6275</v>
      </c>
      <c r="B346" s="107" t="s">
        <v>4426</v>
      </c>
      <c r="C346" s="107" t="s">
        <v>5627</v>
      </c>
      <c r="D346" s="107" t="s">
        <v>5600</v>
      </c>
      <c r="E346" s="107" t="s">
        <v>5601</v>
      </c>
      <c r="F346" s="107" t="s">
        <v>8310</v>
      </c>
      <c r="G346" s="107" t="str">
        <f>k[[#This Row],[PartType]]&amp;k[[#This Row],[PowderType]]</f>
        <v>520V107/010KBP74</v>
      </c>
      <c r="H346" s="107" t="s">
        <v>5582</v>
      </c>
      <c r="I346" s="107" cm="1">
        <f t="array" ref="I346">_xlfn.IFS(LEFT(k[[#This Row],[ParameterValue]],1)="S",3,LEFT(k[[#This Row],[ParameterValue]],1)="X",2, LEFT(k[[#This Row],[ParameterValue]],1)="D",4)</f>
        <v>3</v>
      </c>
    </row>
    <row r="347" spans="1:9">
      <c r="A347" s="107" t="s">
        <v>5659</v>
      </c>
      <c r="B347" s="107" t="s">
        <v>4617</v>
      </c>
      <c r="C347" s="107" t="s">
        <v>5634</v>
      </c>
      <c r="D347" s="107" t="s">
        <v>5660</v>
      </c>
      <c r="E347" s="107" t="s">
        <v>5601</v>
      </c>
      <c r="F347" s="107" t="s">
        <v>7530</v>
      </c>
      <c r="G347" s="107" t="str">
        <f>k[[#This Row],[PartType]]&amp;k[[#This Row],[PowderType]]</f>
        <v>598D107/010NT50</v>
      </c>
      <c r="H347" s="107" t="s">
        <v>5564</v>
      </c>
      <c r="I347" s="107" cm="1">
        <f t="array" ref="I347">_xlfn.IFS(LEFT(k[[#This Row],[ParameterValue]],1)="S",3,LEFT(k[[#This Row],[ParameterValue]],1)="X",2, LEFT(k[[#This Row],[ParameterValue]],1)="D",4)</f>
        <v>3</v>
      </c>
    </row>
    <row r="348" spans="1:9">
      <c r="A348" s="107" t="s">
        <v>6793</v>
      </c>
      <c r="B348" s="107" t="s">
        <v>157</v>
      </c>
      <c r="C348" s="107" t="s">
        <v>5654</v>
      </c>
      <c r="D348" s="107" t="s">
        <v>5600</v>
      </c>
      <c r="E348" s="107" t="s">
        <v>5601</v>
      </c>
      <c r="F348" s="107" t="s">
        <v>7531</v>
      </c>
      <c r="G348" s="107" t="str">
        <f>k[[#This Row],[PartType]]&amp;k[[#This Row],[PowderType]]</f>
        <v>521W226/025TTS40</v>
      </c>
      <c r="H348" s="107" t="s">
        <v>6638</v>
      </c>
      <c r="I348" s="107" cm="1">
        <f t="array" ref="I348">_xlfn.IFS(LEFT(k[[#This Row],[ParameterValue]],1)="S",3,LEFT(k[[#This Row],[ParameterValue]],1)="X",2, LEFT(k[[#This Row],[ParameterValue]],1)="D",4)</f>
        <v>2</v>
      </c>
    </row>
    <row r="349" spans="1:9">
      <c r="A349" s="107" t="s">
        <v>7178</v>
      </c>
      <c r="B349" s="107" t="s">
        <v>4556</v>
      </c>
      <c r="C349" s="107" t="s">
        <v>5693</v>
      </c>
      <c r="D349" s="107" t="s">
        <v>5600</v>
      </c>
      <c r="E349" s="107" t="s">
        <v>5601</v>
      </c>
      <c r="F349" s="107" t="s">
        <v>7532</v>
      </c>
      <c r="G349" s="107" t="str">
        <f>k[[#This Row],[PartType]]&amp;k[[#This Row],[PowderType]]</f>
        <v>523T157/006STA156KE</v>
      </c>
      <c r="H349" s="107" t="s">
        <v>6086</v>
      </c>
      <c r="I349" s="107" cm="1">
        <f t="array" ref="I349">_xlfn.IFS(LEFT(k[[#This Row],[ParameterValue]],1)="S",3,LEFT(k[[#This Row],[ParameterValue]],1)="X",2, LEFT(k[[#This Row],[ParameterValue]],1)="D",4)</f>
        <v>3</v>
      </c>
    </row>
    <row r="350" spans="1:9">
      <c r="A350" s="107" t="s">
        <v>7218</v>
      </c>
      <c r="B350" s="107" t="s">
        <v>4426</v>
      </c>
      <c r="C350" s="107" t="s">
        <v>5742</v>
      </c>
      <c r="D350" s="107" t="s">
        <v>5600</v>
      </c>
      <c r="E350" s="107" t="s">
        <v>5601</v>
      </c>
      <c r="F350" s="107" t="s">
        <v>7219</v>
      </c>
      <c r="G350" s="107" t="str">
        <f>k[[#This Row],[PartType]]&amp;k[[#This Row],[PowderType]]</f>
        <v>520D477/006KBP74</v>
      </c>
      <c r="H350" s="107" t="s">
        <v>7220</v>
      </c>
      <c r="I350" s="107" cm="1">
        <f t="array" ref="I350">_xlfn.IFS(LEFT(k[[#This Row],[ParameterValue]],1)="S",3,LEFT(k[[#This Row],[ParameterValue]],1)="X",2, LEFT(k[[#This Row],[ParameterValue]],1)="D",4)</f>
        <v>3</v>
      </c>
    </row>
    <row r="351" spans="1:9">
      <c r="A351" s="107" t="s">
        <v>5733</v>
      </c>
      <c r="B351" s="107" t="s">
        <v>4617</v>
      </c>
      <c r="C351" s="107" t="s">
        <v>5654</v>
      </c>
      <c r="D351" s="107" t="s">
        <v>5600</v>
      </c>
      <c r="E351" s="107" t="s">
        <v>5601</v>
      </c>
      <c r="F351" s="107" t="s">
        <v>7425</v>
      </c>
      <c r="G351" s="107" t="str">
        <f>k[[#This Row],[PartType]]&amp;k[[#This Row],[PowderType]]</f>
        <v>521W476/020NT50</v>
      </c>
      <c r="H351" s="107" t="s">
        <v>6927</v>
      </c>
      <c r="I351" s="107" cm="1">
        <f t="array" ref="I351">_xlfn.IFS(LEFT(k[[#This Row],[ParameterValue]],1)="S",3,LEFT(k[[#This Row],[ParameterValue]],1)="X",2, LEFT(k[[#This Row],[ParameterValue]],1)="D",4)</f>
        <v>3</v>
      </c>
    </row>
    <row r="352" spans="1:9">
      <c r="A352" s="107" t="s">
        <v>6174</v>
      </c>
      <c r="B352" s="107" t="s">
        <v>4426</v>
      </c>
      <c r="C352" s="107" t="s">
        <v>5804</v>
      </c>
      <c r="D352" s="107" t="s">
        <v>5600</v>
      </c>
      <c r="E352" s="107" t="s">
        <v>5601</v>
      </c>
      <c r="F352" s="107" t="s">
        <v>7426</v>
      </c>
      <c r="G352" s="107" t="str">
        <f>k[[#This Row],[PartType]]&amp;k[[#This Row],[PowderType]]</f>
        <v>521V107/016KBP74</v>
      </c>
      <c r="H352" s="107" t="s">
        <v>5616</v>
      </c>
      <c r="I352" s="107" cm="1">
        <f t="array" ref="I352">_xlfn.IFS(LEFT(k[[#This Row],[ParameterValue]],1)="S",3,LEFT(k[[#This Row],[ParameterValue]],1)="X",2, LEFT(k[[#This Row],[ParameterValue]],1)="D",4)</f>
        <v>3</v>
      </c>
    </row>
    <row r="353" spans="1:9">
      <c r="A353" s="107" t="s">
        <v>6174</v>
      </c>
      <c r="B353" s="107" t="s">
        <v>4492</v>
      </c>
      <c r="C353" s="107" t="s">
        <v>5804</v>
      </c>
      <c r="D353" s="107" t="s">
        <v>5600</v>
      </c>
      <c r="E353" s="107" t="s">
        <v>5601</v>
      </c>
      <c r="F353" s="107" t="s">
        <v>7427</v>
      </c>
      <c r="G353" s="107" t="str">
        <f>k[[#This Row],[PartType]]&amp;k[[#This Row],[PowderType]]</f>
        <v>521V107/016FTW700</v>
      </c>
      <c r="H353" s="107" t="s">
        <v>7428</v>
      </c>
      <c r="I353" s="107" cm="1">
        <f t="array" ref="I353">_xlfn.IFS(LEFT(k[[#This Row],[ParameterValue]],1)="S",3,LEFT(k[[#This Row],[ParameterValue]],1)="X",2, LEFT(k[[#This Row],[ParameterValue]],1)="D",4)</f>
        <v>3</v>
      </c>
    </row>
    <row r="354" spans="1:9">
      <c r="A354" s="107" t="s">
        <v>7562</v>
      </c>
      <c r="B354" s="107" t="s">
        <v>4492</v>
      </c>
      <c r="C354" s="107" t="s">
        <v>5826</v>
      </c>
      <c r="D354" s="107" t="s">
        <v>5600</v>
      </c>
      <c r="E354" s="107" t="s">
        <v>5601</v>
      </c>
      <c r="F354" s="107" t="s">
        <v>8640</v>
      </c>
      <c r="G354" s="107" t="str">
        <f>k[[#This Row],[PartType]]&amp;k[[#This Row],[PowderType]]</f>
        <v>521V117/016FTW700</v>
      </c>
      <c r="H354" s="107" t="s">
        <v>5968</v>
      </c>
      <c r="I354" s="107" cm="1">
        <f t="array" ref="I354">_xlfn.IFS(LEFT(k[[#This Row],[ParameterValue]],1)="S",3,LEFT(k[[#This Row],[ParameterValue]],1)="X",2, LEFT(k[[#This Row],[ParameterValue]],1)="D",4)</f>
        <v>3</v>
      </c>
    </row>
    <row r="355" spans="1:9">
      <c r="A355" s="107" t="s">
        <v>6415</v>
      </c>
      <c r="B355" s="107" t="s">
        <v>157</v>
      </c>
      <c r="C355" s="107" t="s">
        <v>5654</v>
      </c>
      <c r="D355" s="107" t="s">
        <v>5600</v>
      </c>
      <c r="E355" s="107" t="s">
        <v>5601</v>
      </c>
      <c r="F355" s="107" t="s">
        <v>8678</v>
      </c>
      <c r="G355" s="107" t="str">
        <f>k[[#This Row],[PartType]]&amp;k[[#This Row],[PowderType]]</f>
        <v>521D336/025TTS40</v>
      </c>
      <c r="H355" s="107" t="s">
        <v>6990</v>
      </c>
      <c r="I355" s="107" cm="1">
        <f t="array" ref="I355">_xlfn.IFS(LEFT(k[[#This Row],[ParameterValue]],1)="S",3,LEFT(k[[#This Row],[ParameterValue]],1)="X",2, LEFT(k[[#This Row],[ParameterValue]],1)="D",4)</f>
        <v>2</v>
      </c>
    </row>
    <row r="356" spans="1:9">
      <c r="A356" s="107" t="s">
        <v>6945</v>
      </c>
      <c r="B356" s="107" t="s">
        <v>4478</v>
      </c>
      <c r="C356" s="107" t="s">
        <v>5893</v>
      </c>
      <c r="D356" s="107" t="s">
        <v>5600</v>
      </c>
      <c r="E356" s="107" t="s">
        <v>5601</v>
      </c>
      <c r="F356" s="107" t="s">
        <v>7429</v>
      </c>
      <c r="G356" s="107" t="str">
        <f>k[[#This Row],[PartType]]&amp;k[[#This Row],[PowderType]]</f>
        <v>521B475/035FTW400</v>
      </c>
      <c r="H356" s="107" t="s">
        <v>6944</v>
      </c>
      <c r="I356" s="107" cm="1">
        <f t="array" ref="I356">_xlfn.IFS(LEFT(k[[#This Row],[ParameterValue]],1)="S",3,LEFT(k[[#This Row],[ParameterValue]],1)="X",2, LEFT(k[[#This Row],[ParameterValue]],1)="D",4)</f>
        <v>2</v>
      </c>
    </row>
    <row r="357" spans="1:9">
      <c r="A357" s="107" t="s">
        <v>6942</v>
      </c>
      <c r="B357" s="107" t="s">
        <v>4478</v>
      </c>
      <c r="C357" s="107" t="s">
        <v>5893</v>
      </c>
      <c r="D357" s="107" t="s">
        <v>5600</v>
      </c>
      <c r="E357" s="107" t="s">
        <v>5601</v>
      </c>
      <c r="F357" s="107" t="s">
        <v>7430</v>
      </c>
      <c r="G357" s="107" t="str">
        <f>k[[#This Row],[PartType]]&amp;k[[#This Row],[PowderType]]</f>
        <v>521B335/035FTW400</v>
      </c>
      <c r="H357" s="107" t="s">
        <v>6944</v>
      </c>
      <c r="I357" s="107" cm="1">
        <f t="array" ref="I357">_xlfn.IFS(LEFT(k[[#This Row],[ParameterValue]],1)="S",3,LEFT(k[[#This Row],[ParameterValue]],1)="X",2, LEFT(k[[#This Row],[ParameterValue]],1)="D",4)</f>
        <v>2</v>
      </c>
    </row>
    <row r="358" spans="1:9">
      <c r="A358" s="107" t="s">
        <v>6107</v>
      </c>
      <c r="B358" s="107" t="s">
        <v>4617</v>
      </c>
      <c r="C358" s="107" t="s">
        <v>5656</v>
      </c>
      <c r="D358" s="107" t="s">
        <v>5600</v>
      </c>
      <c r="E358" s="107" t="s">
        <v>5601</v>
      </c>
      <c r="F358" s="107" t="s">
        <v>7040</v>
      </c>
      <c r="G358" s="107" t="str">
        <f>k[[#This Row],[PartType]]&amp;k[[#This Row],[PowderType]]</f>
        <v>591D227/010NT50</v>
      </c>
      <c r="H358" s="107" t="s">
        <v>5045</v>
      </c>
      <c r="I358" s="107" cm="1">
        <f t="array" ref="I358">_xlfn.IFS(LEFT(k[[#This Row],[ParameterValue]],1)="S",3,LEFT(k[[#This Row],[ParameterValue]],1)="X",2, LEFT(k[[#This Row],[ParameterValue]],1)="D",4)</f>
        <v>3</v>
      </c>
    </row>
    <row r="359" spans="1:9">
      <c r="A359" s="107" t="s">
        <v>7041</v>
      </c>
      <c r="B359" s="107" t="s">
        <v>4617</v>
      </c>
      <c r="C359" s="107" t="s">
        <v>5627</v>
      </c>
      <c r="D359" s="107" t="s">
        <v>5600</v>
      </c>
      <c r="E359" s="107" t="s">
        <v>5601</v>
      </c>
      <c r="F359" s="107" t="s">
        <v>7042</v>
      </c>
      <c r="G359" s="107" t="str">
        <f>k[[#This Row],[PartType]]&amp;k[[#This Row],[PowderType]]</f>
        <v>591V337/003NT50</v>
      </c>
      <c r="H359" s="107" t="s">
        <v>5665</v>
      </c>
      <c r="I359" s="107" cm="1">
        <f t="array" ref="I359">_xlfn.IFS(LEFT(k[[#This Row],[ParameterValue]],1)="S",3,LEFT(k[[#This Row],[ParameterValue]],1)="X",2, LEFT(k[[#This Row],[ParameterValue]],1)="D",4)</f>
        <v>3</v>
      </c>
    </row>
    <row r="360" spans="1:9">
      <c r="A360" s="107" t="s">
        <v>6293</v>
      </c>
      <c r="B360" s="107" t="s">
        <v>4617</v>
      </c>
      <c r="C360" s="107" t="s">
        <v>5656</v>
      </c>
      <c r="D360" s="107" t="s">
        <v>5600</v>
      </c>
      <c r="E360" s="107" t="s">
        <v>5601</v>
      </c>
      <c r="F360" s="107" t="s">
        <v>7043</v>
      </c>
      <c r="G360" s="107" t="str">
        <f>k[[#This Row],[PartType]]&amp;k[[#This Row],[PowderType]]</f>
        <v>591D337/006NT50</v>
      </c>
      <c r="H360" s="107" t="s">
        <v>5045</v>
      </c>
      <c r="I360" s="107" cm="1">
        <f t="array" ref="I360">_xlfn.IFS(LEFT(k[[#This Row],[ParameterValue]],1)="S",3,LEFT(k[[#This Row],[ParameterValue]],1)="X",2, LEFT(k[[#This Row],[ParameterValue]],1)="D",4)</f>
        <v>3</v>
      </c>
    </row>
    <row r="361" spans="1:9">
      <c r="A361" s="107" t="s">
        <v>6293</v>
      </c>
      <c r="B361" s="107" t="s">
        <v>4617</v>
      </c>
      <c r="C361" s="107" t="s">
        <v>5654</v>
      </c>
      <c r="D361" s="107" t="s">
        <v>5600</v>
      </c>
      <c r="E361" s="107" t="s">
        <v>5601</v>
      </c>
      <c r="F361" s="107" t="s">
        <v>7044</v>
      </c>
      <c r="G361" s="107" t="str">
        <f>k[[#This Row],[PartType]]&amp;k[[#This Row],[PowderType]]</f>
        <v>591D337/006NT50</v>
      </c>
      <c r="H361" s="107" t="s">
        <v>5045</v>
      </c>
      <c r="I361" s="107" cm="1">
        <f t="array" ref="I361">_xlfn.IFS(LEFT(k[[#This Row],[ParameterValue]],1)="S",3,LEFT(k[[#This Row],[ParameterValue]],1)="X",2, LEFT(k[[#This Row],[ParameterValue]],1)="D",4)</f>
        <v>3</v>
      </c>
    </row>
    <row r="362" spans="1:9">
      <c r="A362" s="107" t="s">
        <v>5922</v>
      </c>
      <c r="B362" s="107" t="s">
        <v>4428</v>
      </c>
      <c r="C362" s="107" t="s">
        <v>5654</v>
      </c>
      <c r="D362" s="107" t="s">
        <v>5600</v>
      </c>
      <c r="E362" s="107" t="s">
        <v>5601</v>
      </c>
      <c r="F362" s="107" t="s">
        <v>8078</v>
      </c>
      <c r="G362" s="107" t="str">
        <f>k[[#This Row],[PartType]]&amp;k[[#This Row],[PowderType]]</f>
        <v>520D157/006KBP76</v>
      </c>
      <c r="H362" s="107" t="s">
        <v>5049</v>
      </c>
      <c r="I362" s="107" cm="1">
        <f t="array" ref="I362">_xlfn.IFS(LEFT(k[[#This Row],[ParameterValue]],1)="S",3,LEFT(k[[#This Row],[ParameterValue]],1)="X",2, LEFT(k[[#This Row],[ParameterValue]],1)="D",4)</f>
        <v>3</v>
      </c>
    </row>
    <row r="363" spans="1:9">
      <c r="A363" s="107" t="s">
        <v>5922</v>
      </c>
      <c r="B363" s="107" t="s">
        <v>4428</v>
      </c>
      <c r="C363" s="107" t="s">
        <v>5726</v>
      </c>
      <c r="D363" s="107" t="s">
        <v>5600</v>
      </c>
      <c r="E363" s="107" t="s">
        <v>5601</v>
      </c>
      <c r="F363" s="107" t="s">
        <v>8787</v>
      </c>
      <c r="G363" s="107" t="str">
        <f>k[[#This Row],[PartType]]&amp;k[[#This Row],[PowderType]]</f>
        <v>520D157/006KBP76</v>
      </c>
      <c r="H363" s="107" t="s">
        <v>5049</v>
      </c>
      <c r="I363" s="107" cm="1">
        <f t="array" ref="I363">_xlfn.IFS(LEFT(k[[#This Row],[ParameterValue]],1)="S",3,LEFT(k[[#This Row],[ParameterValue]],1)="X",2, LEFT(k[[#This Row],[ParameterValue]],1)="D",4)</f>
        <v>3</v>
      </c>
    </row>
    <row r="364" spans="1:9">
      <c r="A364" s="107" t="s">
        <v>5922</v>
      </c>
      <c r="B364" s="107" t="s">
        <v>4428</v>
      </c>
      <c r="C364" s="107" t="s">
        <v>5813</v>
      </c>
      <c r="D364" s="107" t="s">
        <v>5600</v>
      </c>
      <c r="E364" s="107" t="s">
        <v>5601</v>
      </c>
      <c r="F364" s="107" t="s">
        <v>7793</v>
      </c>
      <c r="G364" s="107" t="str">
        <f>k[[#This Row],[PartType]]&amp;k[[#This Row],[PowderType]]</f>
        <v>520D157/006KBP76</v>
      </c>
      <c r="H364" s="107" t="s">
        <v>5049</v>
      </c>
      <c r="I364" s="107" cm="1">
        <f t="array" ref="I364">_xlfn.IFS(LEFT(k[[#This Row],[ParameterValue]],1)="S",3,LEFT(k[[#This Row],[ParameterValue]],1)="X",2, LEFT(k[[#This Row],[ParameterValue]],1)="D",4)</f>
        <v>3</v>
      </c>
    </row>
    <row r="365" spans="1:9">
      <c r="A365" s="107" t="s">
        <v>6051</v>
      </c>
      <c r="B365" s="107" t="s">
        <v>4474</v>
      </c>
      <c r="C365" s="107" t="s">
        <v>5830</v>
      </c>
      <c r="D365" s="107" t="s">
        <v>5600</v>
      </c>
      <c r="E365" s="107" t="s">
        <v>5601</v>
      </c>
      <c r="F365" s="107" t="s">
        <v>8878</v>
      </c>
      <c r="G365" s="107" t="str">
        <f>k[[#This Row],[PartType]]&amp;k[[#This Row],[PowderType]]</f>
        <v>520B227/006S15MB</v>
      </c>
      <c r="H365" s="107" t="s">
        <v>5052</v>
      </c>
      <c r="I365" s="107" cm="1">
        <f t="array" ref="I365">_xlfn.IFS(LEFT(k[[#This Row],[ParameterValue]],1)="S",3,LEFT(k[[#This Row],[ParameterValue]],1)="X",2, LEFT(k[[#This Row],[ParameterValue]],1)="D",4)</f>
        <v>3</v>
      </c>
    </row>
    <row r="366" spans="1:9">
      <c r="A366" s="107" t="s">
        <v>6051</v>
      </c>
      <c r="B366" s="107" t="s">
        <v>4474</v>
      </c>
      <c r="C366" s="107" t="s">
        <v>5634</v>
      </c>
      <c r="D366" s="107" t="s">
        <v>5600</v>
      </c>
      <c r="E366" s="107" t="s">
        <v>5601</v>
      </c>
      <c r="F366" s="107" t="s">
        <v>7794</v>
      </c>
      <c r="G366" s="107" t="str">
        <f>k[[#This Row],[PartType]]&amp;k[[#This Row],[PowderType]]</f>
        <v>520B227/006S15MB</v>
      </c>
      <c r="H366" s="107" t="s">
        <v>5052</v>
      </c>
      <c r="I366" s="107" cm="1">
        <f t="array" ref="I366">_xlfn.IFS(LEFT(k[[#This Row],[ParameterValue]],1)="S",3,LEFT(k[[#This Row],[ParameterValue]],1)="X",2, LEFT(k[[#This Row],[ParameterValue]],1)="D",4)</f>
        <v>3</v>
      </c>
    </row>
    <row r="367" spans="1:9">
      <c r="A367" s="107" t="s">
        <v>6051</v>
      </c>
      <c r="B367" s="107" t="s">
        <v>4474</v>
      </c>
      <c r="C367" s="107" t="s">
        <v>5607</v>
      </c>
      <c r="D367" s="107" t="s">
        <v>5600</v>
      </c>
      <c r="E367" s="107" t="s">
        <v>5601</v>
      </c>
      <c r="F367" s="107" t="s">
        <v>7795</v>
      </c>
      <c r="G367" s="107" t="str">
        <f>k[[#This Row],[PartType]]&amp;k[[#This Row],[PowderType]]</f>
        <v>520B227/006S15MB</v>
      </c>
      <c r="H367" s="107" t="s">
        <v>7368</v>
      </c>
      <c r="I367" s="107" cm="1">
        <f t="array" ref="I367">_xlfn.IFS(LEFT(k[[#This Row],[ParameterValue]],1)="S",3,LEFT(k[[#This Row],[ParameterValue]],1)="X",2, LEFT(k[[#This Row],[ParameterValue]],1)="D",4)</f>
        <v>3</v>
      </c>
    </row>
    <row r="368" spans="1:9">
      <c r="A368" s="107" t="s">
        <v>7025</v>
      </c>
      <c r="B368" s="107" t="s">
        <v>4474</v>
      </c>
      <c r="C368" s="107" t="s">
        <v>5826</v>
      </c>
      <c r="D368" s="107" t="s">
        <v>5600</v>
      </c>
      <c r="E368" s="107" t="s">
        <v>5601</v>
      </c>
      <c r="F368" s="107" t="s">
        <v>9343</v>
      </c>
      <c r="G368" s="107" t="str">
        <f>k[[#This Row],[PartType]]&amp;k[[#This Row],[PowderType]]</f>
        <v>520M157/006S15MB</v>
      </c>
      <c r="H368" s="107" t="s">
        <v>5559</v>
      </c>
      <c r="I368" s="107" cm="1">
        <f t="array" ref="I368">_xlfn.IFS(LEFT(k[[#This Row],[ParameterValue]],1)="S",3,LEFT(k[[#This Row],[ParameterValue]],1)="X",2, LEFT(k[[#This Row],[ParameterValue]],1)="D",4)</f>
        <v>3</v>
      </c>
    </row>
    <row r="369" spans="1:9">
      <c r="A369" s="107" t="s">
        <v>7025</v>
      </c>
      <c r="B369" s="107" t="s">
        <v>4474</v>
      </c>
      <c r="C369" s="107" t="s">
        <v>5607</v>
      </c>
      <c r="D369" s="107" t="s">
        <v>5600</v>
      </c>
      <c r="E369" s="107" t="s">
        <v>5601</v>
      </c>
      <c r="F369" s="107" t="s">
        <v>7796</v>
      </c>
      <c r="G369" s="107" t="str">
        <f>k[[#This Row],[PartType]]&amp;k[[#This Row],[PowderType]]</f>
        <v>520M157/006S15MB</v>
      </c>
      <c r="H369" s="107" t="s">
        <v>5559</v>
      </c>
      <c r="I369" s="107" cm="1">
        <f t="array" ref="I369">_xlfn.IFS(LEFT(k[[#This Row],[ParameterValue]],1)="S",3,LEFT(k[[#This Row],[ParameterValue]],1)="X",2, LEFT(k[[#This Row],[ParameterValue]],1)="D",4)</f>
        <v>3</v>
      </c>
    </row>
    <row r="370" spans="1:9">
      <c r="A370" s="107" t="s">
        <v>7025</v>
      </c>
      <c r="B370" s="107" t="s">
        <v>4474</v>
      </c>
      <c r="C370" s="107" t="s">
        <v>5893</v>
      </c>
      <c r="D370" s="107" t="s">
        <v>5600</v>
      </c>
      <c r="E370" s="107" t="s">
        <v>5601</v>
      </c>
      <c r="F370" s="107" t="s">
        <v>7797</v>
      </c>
      <c r="G370" s="107" t="str">
        <f>k[[#This Row],[PartType]]&amp;k[[#This Row],[PowderType]]</f>
        <v>520M157/006S15MB</v>
      </c>
      <c r="H370" s="107" t="s">
        <v>5559</v>
      </c>
      <c r="I370" s="107" cm="1">
        <f t="array" ref="I370">_xlfn.IFS(LEFT(k[[#This Row],[ParameterValue]],1)="S",3,LEFT(k[[#This Row],[ParameterValue]],1)="X",2, LEFT(k[[#This Row],[ParameterValue]],1)="D",4)</f>
        <v>3</v>
      </c>
    </row>
    <row r="371" spans="1:9">
      <c r="A371" s="107" t="s">
        <v>5851</v>
      </c>
      <c r="B371" s="107" t="s">
        <v>107</v>
      </c>
      <c r="C371" s="107" t="s">
        <v>5690</v>
      </c>
      <c r="D371" s="107" t="s">
        <v>6004</v>
      </c>
      <c r="E371" s="107" t="s">
        <v>5601</v>
      </c>
      <c r="F371" s="107" t="s">
        <v>8156</v>
      </c>
      <c r="G371" s="107" t="str">
        <f>k[[#This Row],[PartType]]&amp;k[[#This Row],[PowderType]]</f>
        <v>521D106/050FTP150</v>
      </c>
      <c r="H371" s="107" t="s">
        <v>5549</v>
      </c>
      <c r="I371" s="107" cm="1">
        <f t="array" ref="I371">_xlfn.IFS(LEFT(k[[#This Row],[ParameterValue]],1)="S",3,LEFT(k[[#This Row],[ParameterValue]],1)="X",2, LEFT(k[[#This Row],[ParameterValue]],1)="D",4)</f>
        <v>2</v>
      </c>
    </row>
    <row r="372" spans="1:9">
      <c r="A372" s="107" t="s">
        <v>6499</v>
      </c>
      <c r="B372" s="107" t="s">
        <v>126</v>
      </c>
      <c r="C372" s="107" t="s">
        <v>5703</v>
      </c>
      <c r="D372" s="107" t="s">
        <v>5600</v>
      </c>
      <c r="E372" s="107" t="s">
        <v>5601</v>
      </c>
      <c r="F372" s="107" t="s">
        <v>7798</v>
      </c>
      <c r="G372" s="107" t="str">
        <f>k[[#This Row],[PartType]]&amp;k[[#This Row],[PowderType]]</f>
        <v>530V476/010KBP52</v>
      </c>
      <c r="H372" s="107" t="s">
        <v>5545</v>
      </c>
      <c r="I372" s="107" cm="1">
        <f t="array" ref="I372">_xlfn.IFS(LEFT(k[[#This Row],[ParameterValue]],1)="S",3,LEFT(k[[#This Row],[ParameterValue]],1)="X",2, LEFT(k[[#This Row],[ParameterValue]],1)="D",4)</f>
        <v>3</v>
      </c>
    </row>
    <row r="373" spans="1:9">
      <c r="A373" s="107" t="s">
        <v>6499</v>
      </c>
      <c r="B373" s="107" t="s">
        <v>126</v>
      </c>
      <c r="C373" s="107" t="s">
        <v>5748</v>
      </c>
      <c r="D373" s="107" t="s">
        <v>5600</v>
      </c>
      <c r="E373" s="107" t="s">
        <v>5601</v>
      </c>
      <c r="F373" s="107" t="s">
        <v>8461</v>
      </c>
      <c r="G373" s="107" t="str">
        <f>k[[#This Row],[PartType]]&amp;k[[#This Row],[PowderType]]</f>
        <v>530V476/010KBP52</v>
      </c>
      <c r="H373" s="107" t="s">
        <v>5545</v>
      </c>
      <c r="I373" s="107" cm="1">
        <f t="array" ref="I373">_xlfn.IFS(LEFT(k[[#This Row],[ParameterValue]],1)="S",3,LEFT(k[[#This Row],[ParameterValue]],1)="X",2, LEFT(k[[#This Row],[ParameterValue]],1)="D",4)</f>
        <v>3</v>
      </c>
    </row>
    <row r="374" spans="1:9">
      <c r="A374" s="107" t="s">
        <v>6919</v>
      </c>
      <c r="B374" s="107" t="s">
        <v>142</v>
      </c>
      <c r="C374" s="107" t="s">
        <v>5618</v>
      </c>
      <c r="D374" s="107" t="s">
        <v>5600</v>
      </c>
      <c r="E374" s="107" t="s">
        <v>5601</v>
      </c>
      <c r="F374" s="107" t="s">
        <v>7799</v>
      </c>
      <c r="G374" s="107" t="str">
        <f>k[[#This Row],[PartType]]&amp;k[[#This Row],[PowderType]]</f>
        <v>598D107/016KBP86E</v>
      </c>
      <c r="H374" s="107" t="s">
        <v>5051</v>
      </c>
      <c r="I374" s="107" cm="1">
        <f t="array" ref="I374">_xlfn.IFS(LEFT(k[[#This Row],[ParameterValue]],1)="S",3,LEFT(k[[#This Row],[ParameterValue]],1)="X",2, LEFT(k[[#This Row],[ParameterValue]],1)="D",4)</f>
        <v>3</v>
      </c>
    </row>
    <row r="375" spans="1:9">
      <c r="A375" s="107" t="s">
        <v>5990</v>
      </c>
      <c r="B375" s="107" t="s">
        <v>119</v>
      </c>
      <c r="C375" s="107" t="s">
        <v>5654</v>
      </c>
      <c r="D375" s="107" t="s">
        <v>5600</v>
      </c>
      <c r="E375" s="107" t="s">
        <v>5601</v>
      </c>
      <c r="F375" s="107" t="s">
        <v>7800</v>
      </c>
      <c r="G375" s="107" t="str">
        <f>k[[#This Row],[PartType]]&amp;k[[#This Row],[PowderType]]</f>
        <v>521Q336/016FTW102K</v>
      </c>
      <c r="H375" s="107" t="s">
        <v>6050</v>
      </c>
      <c r="I375" s="107" cm="1">
        <f t="array" ref="I375">_xlfn.IFS(LEFT(k[[#This Row],[ParameterValue]],1)="S",3,LEFT(k[[#This Row],[ParameterValue]],1)="X",2, LEFT(k[[#This Row],[ParameterValue]],1)="D",4)</f>
        <v>3</v>
      </c>
    </row>
    <row r="376" spans="1:9">
      <c r="A376" s="107" t="s">
        <v>5598</v>
      </c>
      <c r="B376" s="107" t="s">
        <v>4744</v>
      </c>
      <c r="C376" s="107" t="s">
        <v>5681</v>
      </c>
      <c r="D376" s="107" t="s">
        <v>5600</v>
      </c>
      <c r="E376" s="107" t="s">
        <v>5601</v>
      </c>
      <c r="F376" s="107" t="s">
        <v>7369</v>
      </c>
      <c r="G376" s="107" t="str">
        <f>k[[#This Row],[PartType]]&amp;k[[#This Row],[PowderType]]</f>
        <v>520D227/004KBP72</v>
      </c>
      <c r="H376" s="107" t="s">
        <v>5612</v>
      </c>
      <c r="I376" s="107" cm="1">
        <f t="array" ref="I376">_xlfn.IFS(LEFT(k[[#This Row],[ParameterValue]],1)="S",3,LEFT(k[[#This Row],[ParameterValue]],1)="X",2, LEFT(k[[#This Row],[ParameterValue]],1)="D",4)</f>
        <v>3</v>
      </c>
    </row>
    <row r="377" spans="1:9">
      <c r="A377" s="107" t="s">
        <v>5689</v>
      </c>
      <c r="B377" s="107" t="s">
        <v>4520</v>
      </c>
      <c r="C377" s="107" t="s">
        <v>5690</v>
      </c>
      <c r="D377" s="107" t="s">
        <v>5600</v>
      </c>
      <c r="E377" s="107" t="s">
        <v>5601</v>
      </c>
      <c r="F377" s="107" t="s">
        <v>7259</v>
      </c>
      <c r="G377" s="107" t="str">
        <f>k[[#This Row],[PartType]]&amp;k[[#This Row],[PowderType]]</f>
        <v>598D106/050HV200</v>
      </c>
      <c r="H377" s="107" t="s">
        <v>7015</v>
      </c>
      <c r="I377" s="107" cm="1">
        <f t="array" ref="I377">_xlfn.IFS(LEFT(k[[#This Row],[ParameterValue]],1)="S",3,LEFT(k[[#This Row],[ParameterValue]],1)="X",2, LEFT(k[[#This Row],[ParameterValue]],1)="D",4)</f>
        <v>2</v>
      </c>
    </row>
    <row r="378" spans="1:9">
      <c r="A378" s="107" t="s">
        <v>7260</v>
      </c>
      <c r="B378" s="107" t="s">
        <v>4617</v>
      </c>
      <c r="C378" s="107" t="s">
        <v>7261</v>
      </c>
      <c r="D378" s="107" t="s">
        <v>5634</v>
      </c>
      <c r="E378" s="107" t="s">
        <v>5601</v>
      </c>
      <c r="F378" s="107" t="s">
        <v>7262</v>
      </c>
      <c r="G378" s="107" t="str">
        <f>k[[#This Row],[PartType]]&amp;k[[#This Row],[PowderType]]</f>
        <v>525D687/003NT50</v>
      </c>
      <c r="H378" s="107" t="s">
        <v>7263</v>
      </c>
      <c r="I378" s="107" cm="1">
        <f t="array" ref="I378">_xlfn.IFS(LEFT(k[[#This Row],[ParameterValue]],1)="S",3,LEFT(k[[#This Row],[ParameterValue]],1)="X",2, LEFT(k[[#This Row],[ParameterValue]],1)="D",4)</f>
        <v>3</v>
      </c>
    </row>
    <row r="379" spans="1:9">
      <c r="A379" s="107" t="s">
        <v>7318</v>
      </c>
      <c r="B379" s="107" t="s">
        <v>4721</v>
      </c>
      <c r="C379" s="107" t="s">
        <v>5634</v>
      </c>
      <c r="D379" s="107" t="s">
        <v>5600</v>
      </c>
      <c r="E379" s="107" t="s">
        <v>5601</v>
      </c>
      <c r="F379" s="107" t="s">
        <v>7319</v>
      </c>
      <c r="G379" s="107" t="str">
        <f>k[[#This Row],[PartType]]&amp;k[[#This Row],[PowderType]]</f>
        <v>525D227/004NT40</v>
      </c>
      <c r="H379" s="107" t="s">
        <v>6012</v>
      </c>
      <c r="I379" s="107" cm="1">
        <f t="array" ref="I379">_xlfn.IFS(LEFT(k[[#This Row],[ParameterValue]],1)="S",3,LEFT(k[[#This Row],[ParameterValue]],1)="X",2, LEFT(k[[#This Row],[ParameterValue]],1)="D",4)</f>
        <v>3</v>
      </c>
    </row>
    <row r="380" spans="1:9">
      <c r="A380" s="107" t="s">
        <v>6149</v>
      </c>
      <c r="B380" s="107" t="s">
        <v>4746</v>
      </c>
      <c r="C380" s="107" t="s">
        <v>5650</v>
      </c>
      <c r="D380" s="107" t="s">
        <v>5600</v>
      </c>
      <c r="E380" s="107" t="s">
        <v>5601</v>
      </c>
      <c r="F380" s="107" t="s">
        <v>8632</v>
      </c>
      <c r="G380" s="107" t="str">
        <f>k[[#This Row],[PartType]]&amp;k[[#This Row],[PowderType]]</f>
        <v>591V337/006KBP72A</v>
      </c>
      <c r="H380" s="107" t="s">
        <v>5049</v>
      </c>
      <c r="I380" s="107" cm="1">
        <f t="array" ref="I380">_xlfn.IFS(LEFT(k[[#This Row],[ParameterValue]],1)="S",3,LEFT(k[[#This Row],[ParameterValue]],1)="X",2, LEFT(k[[#This Row],[ParameterValue]],1)="D",4)</f>
        <v>3</v>
      </c>
    </row>
    <row r="381" spans="1:9">
      <c r="A381" s="107" t="s">
        <v>5630</v>
      </c>
      <c r="B381" s="107" t="s">
        <v>4426</v>
      </c>
      <c r="C381" s="107" t="s">
        <v>5627</v>
      </c>
      <c r="D381" s="107" t="s">
        <v>5600</v>
      </c>
      <c r="E381" s="107" t="s">
        <v>5601</v>
      </c>
      <c r="F381" s="107" t="s">
        <v>7320</v>
      </c>
      <c r="G381" s="107" t="str">
        <f>k[[#This Row],[PartType]]&amp;k[[#This Row],[PowderType]]</f>
        <v>528Z337/004KBP74</v>
      </c>
      <c r="H381" s="107" t="s">
        <v>6113</v>
      </c>
      <c r="I381" s="107" cm="1">
        <f t="array" ref="I381">_xlfn.IFS(LEFT(k[[#This Row],[ParameterValue]],1)="S",3,LEFT(k[[#This Row],[ParameterValue]],1)="X",2, LEFT(k[[#This Row],[ParameterValue]],1)="D",4)</f>
        <v>3</v>
      </c>
    </row>
    <row r="382" spans="1:9">
      <c r="A382" s="107" t="s">
        <v>6051</v>
      </c>
      <c r="B382" s="107" t="s">
        <v>4441</v>
      </c>
      <c r="C382" s="107" t="s">
        <v>5826</v>
      </c>
      <c r="D382" s="107" t="s">
        <v>5600</v>
      </c>
      <c r="E382" s="107" t="s">
        <v>5601</v>
      </c>
      <c r="F382" s="107" t="s">
        <v>8883</v>
      </c>
      <c r="G382" s="107" t="str">
        <f>k[[#This Row],[PartType]]&amp;k[[#This Row],[PowderType]]</f>
        <v>520B227/006STA156KA</v>
      </c>
      <c r="H382" s="107" t="s">
        <v>5052</v>
      </c>
      <c r="I382" s="107" cm="1">
        <f t="array" ref="I382">_xlfn.IFS(LEFT(k[[#This Row],[ParameterValue]],1)="S",3,LEFT(k[[#This Row],[ParameterValue]],1)="X",2, LEFT(k[[#This Row],[ParameterValue]],1)="D",4)</f>
        <v>3</v>
      </c>
    </row>
    <row r="383" spans="1:9">
      <c r="A383" s="107" t="s">
        <v>7321</v>
      </c>
      <c r="B383" s="107" t="s">
        <v>4426</v>
      </c>
      <c r="C383" s="107" t="s">
        <v>5634</v>
      </c>
      <c r="D383" s="107" t="s">
        <v>5600</v>
      </c>
      <c r="E383" s="107" t="s">
        <v>5601</v>
      </c>
      <c r="F383" s="107" t="s">
        <v>7322</v>
      </c>
      <c r="G383" s="107" t="str">
        <f>k[[#This Row],[PartType]]&amp;k[[#This Row],[PowderType]]</f>
        <v>525D157/010KBP74</v>
      </c>
      <c r="H383" s="107" t="s">
        <v>5580</v>
      </c>
      <c r="I383" s="107" cm="1">
        <f t="array" ref="I383">_xlfn.IFS(LEFT(k[[#This Row],[ParameterValue]],1)="S",3,LEFT(k[[#This Row],[ParameterValue]],1)="X",2, LEFT(k[[#This Row],[ParameterValue]],1)="D",4)</f>
        <v>3</v>
      </c>
    </row>
    <row r="384" spans="1:9">
      <c r="A384" s="107" t="s">
        <v>7321</v>
      </c>
      <c r="B384" s="107" t="s">
        <v>4426</v>
      </c>
      <c r="C384" s="107" t="s">
        <v>5813</v>
      </c>
      <c r="D384" s="107" t="s">
        <v>5600</v>
      </c>
      <c r="E384" s="107" t="s">
        <v>5601</v>
      </c>
      <c r="F384" s="107" t="s">
        <v>7323</v>
      </c>
      <c r="G384" s="107" t="str">
        <f>k[[#This Row],[PartType]]&amp;k[[#This Row],[PowderType]]</f>
        <v>525D157/010KBP74</v>
      </c>
      <c r="H384" s="107" t="s">
        <v>5580</v>
      </c>
      <c r="I384" s="107" cm="1">
        <f t="array" ref="I384">_xlfn.IFS(LEFT(k[[#This Row],[ParameterValue]],1)="S",3,LEFT(k[[#This Row],[ParameterValue]],1)="X",2, LEFT(k[[#This Row],[ParameterValue]],1)="D",4)</f>
        <v>3</v>
      </c>
    </row>
    <row r="385" spans="1:9">
      <c r="A385" s="107" t="s">
        <v>5913</v>
      </c>
      <c r="B385" s="107" t="s">
        <v>4428</v>
      </c>
      <c r="C385" s="107" t="s">
        <v>5816</v>
      </c>
      <c r="D385" s="107" t="s">
        <v>5600</v>
      </c>
      <c r="E385" s="107" t="s">
        <v>5601</v>
      </c>
      <c r="F385" s="107" t="s">
        <v>6154</v>
      </c>
      <c r="G385" s="107" t="str">
        <f>k[[#This Row],[PartType]]&amp;k[[#This Row],[PowderType]]</f>
        <v>521V107/020KBP76</v>
      </c>
      <c r="H385" s="107" t="s">
        <v>5915</v>
      </c>
      <c r="I385" s="107" cm="1">
        <f t="array" ref="I385">_xlfn.IFS(LEFT(k[[#This Row],[ParameterValue]],1)="S",3,LEFT(k[[#This Row],[ParameterValue]],1)="X",2, LEFT(k[[#This Row],[ParameterValue]],1)="D",4)</f>
        <v>3</v>
      </c>
    </row>
    <row r="386" spans="1:9">
      <c r="A386" s="107" t="s">
        <v>6144</v>
      </c>
      <c r="B386" s="107" t="s">
        <v>4525</v>
      </c>
      <c r="C386" s="107" t="s">
        <v>5600</v>
      </c>
      <c r="D386" s="107" t="s">
        <v>5600</v>
      </c>
      <c r="E386" s="107" t="s">
        <v>5601</v>
      </c>
      <c r="F386" s="107" t="s">
        <v>6155</v>
      </c>
      <c r="G386" s="107" t="str">
        <f>k[[#This Row],[PartType]]&amp;k[[#This Row],[PowderType]]</f>
        <v>528Z687/003S506</v>
      </c>
      <c r="H386" s="107" t="s">
        <v>5603</v>
      </c>
      <c r="I386" s="107" cm="1">
        <f t="array" ref="I386">_xlfn.IFS(LEFT(k[[#This Row],[ParameterValue]],1)="S",3,LEFT(k[[#This Row],[ParameterValue]],1)="X",2, LEFT(k[[#This Row],[ParameterValue]],1)="D",4)</f>
        <v>3</v>
      </c>
    </row>
    <row r="387" spans="1:9">
      <c r="A387" s="107" t="s">
        <v>6407</v>
      </c>
      <c r="B387" s="107" t="s">
        <v>4469</v>
      </c>
      <c r="C387" s="107" t="s">
        <v>5703</v>
      </c>
      <c r="D387" s="107" t="s">
        <v>5600</v>
      </c>
      <c r="E387" s="107" t="s">
        <v>5601</v>
      </c>
      <c r="F387" s="107" t="s">
        <v>7715</v>
      </c>
      <c r="G387" s="107" t="str">
        <f>k[[#This Row],[PartType]]&amp;k[[#This Row],[PowderType]]</f>
        <v>520D108/2R5KBP126</v>
      </c>
      <c r="H387" s="107" t="s">
        <v>7716</v>
      </c>
      <c r="I387" s="107" cm="1">
        <f t="array" ref="I387">_xlfn.IFS(LEFT(k[[#This Row],[ParameterValue]],1)="S",3,LEFT(k[[#This Row],[ParameterValue]],1)="X",2, LEFT(k[[#This Row],[ParameterValue]],1)="D",4)</f>
        <v>3</v>
      </c>
    </row>
    <row r="388" spans="1:9">
      <c r="A388" s="107" t="s">
        <v>6954</v>
      </c>
      <c r="B388" s="107" t="s">
        <v>4583</v>
      </c>
      <c r="C388" s="107" t="s">
        <v>5690</v>
      </c>
      <c r="D388" s="107" t="s">
        <v>5600</v>
      </c>
      <c r="E388" s="107" t="s">
        <v>5601</v>
      </c>
      <c r="F388" s="107" t="s">
        <v>9323</v>
      </c>
      <c r="G388" s="107" t="str">
        <f>k[[#This Row],[PartType]]&amp;k[[#This Row],[PowderType]]</f>
        <v>599D226/035FTP200H</v>
      </c>
      <c r="H388" s="107" t="s">
        <v>9324</v>
      </c>
      <c r="I388" s="107" cm="1">
        <f t="array" ref="I388">_xlfn.IFS(LEFT(k[[#This Row],[ParameterValue]],1)="S",3,LEFT(k[[#This Row],[ParameterValue]],1)="X",2, LEFT(k[[#This Row],[ParameterValue]],1)="D",4)</f>
        <v>2</v>
      </c>
    </row>
    <row r="389" spans="1:9">
      <c r="A389" s="107" t="s">
        <v>5985</v>
      </c>
      <c r="B389" s="107" t="s">
        <v>4428</v>
      </c>
      <c r="C389" s="107" t="s">
        <v>5634</v>
      </c>
      <c r="D389" s="107" t="s">
        <v>5600</v>
      </c>
      <c r="E389" s="107" t="s">
        <v>5601</v>
      </c>
      <c r="F389" s="107" t="s">
        <v>8786</v>
      </c>
      <c r="G389" s="107" t="str">
        <f>k[[#This Row],[PartType]]&amp;k[[#This Row],[PowderType]]</f>
        <v>520V157/006KBP76</v>
      </c>
      <c r="H389" s="107" t="s">
        <v>5049</v>
      </c>
      <c r="I389" s="107" cm="1">
        <f t="array" ref="I389">_xlfn.IFS(LEFT(k[[#This Row],[ParameterValue]],1)="S",3,LEFT(k[[#This Row],[ParameterValue]],1)="X",2, LEFT(k[[#This Row],[ParameterValue]],1)="D",4)</f>
        <v>3</v>
      </c>
    </row>
    <row r="390" spans="1:9">
      <c r="A390" s="107" t="s">
        <v>6217</v>
      </c>
      <c r="B390" s="107" t="s">
        <v>4469</v>
      </c>
      <c r="C390" s="107" t="s">
        <v>5826</v>
      </c>
      <c r="D390" s="107" t="s">
        <v>5600</v>
      </c>
      <c r="E390" s="107" t="s">
        <v>5601</v>
      </c>
      <c r="F390" s="107" t="s">
        <v>7666</v>
      </c>
      <c r="G390" s="107" t="str">
        <f>k[[#This Row],[PartType]]&amp;k[[#This Row],[PowderType]]</f>
        <v>520B107/006KBP126</v>
      </c>
      <c r="H390" s="107" t="s">
        <v>6086</v>
      </c>
      <c r="I390" s="107" cm="1">
        <f t="array" ref="I390">_xlfn.IFS(LEFT(k[[#This Row],[ParameterValue]],1)="S",3,LEFT(k[[#This Row],[ParameterValue]],1)="X",2, LEFT(k[[#This Row],[ParameterValue]],1)="D",4)</f>
        <v>3</v>
      </c>
    </row>
    <row r="391" spans="1:9">
      <c r="A391" s="107" t="s">
        <v>6505</v>
      </c>
      <c r="B391" s="107" t="s">
        <v>4426</v>
      </c>
      <c r="C391" s="107" t="s">
        <v>5703</v>
      </c>
      <c r="D391" s="107" t="s">
        <v>5600</v>
      </c>
      <c r="E391" s="107" t="s">
        <v>5601</v>
      </c>
      <c r="F391" s="107" t="s">
        <v>7667</v>
      </c>
      <c r="G391" s="107" t="str">
        <f>k[[#This Row],[PartType]]&amp;k[[#This Row],[PowderType]]</f>
        <v>528Z247/003KBP74</v>
      </c>
      <c r="H391" s="107" t="s">
        <v>5046</v>
      </c>
      <c r="I391" s="107" cm="1">
        <f t="array" ref="I391">_xlfn.IFS(LEFT(k[[#This Row],[ParameterValue]],1)="S",3,LEFT(k[[#This Row],[ParameterValue]],1)="X",2, LEFT(k[[#This Row],[ParameterValue]],1)="D",4)</f>
        <v>3</v>
      </c>
    </row>
    <row r="392" spans="1:9">
      <c r="A392" s="107" t="s">
        <v>6217</v>
      </c>
      <c r="B392" s="107" t="s">
        <v>4469</v>
      </c>
      <c r="C392" s="107" t="s">
        <v>5607</v>
      </c>
      <c r="D392" s="107" t="s">
        <v>5600</v>
      </c>
      <c r="E392" s="107" t="s">
        <v>5601</v>
      </c>
      <c r="F392" s="107" t="s">
        <v>7668</v>
      </c>
      <c r="G392" s="107" t="str">
        <f>k[[#This Row],[PartType]]&amp;k[[#This Row],[PowderType]]</f>
        <v>520B107/006KBP126</v>
      </c>
      <c r="H392" s="107" t="s">
        <v>5559</v>
      </c>
      <c r="I392" s="107" cm="1">
        <f t="array" ref="I392">_xlfn.IFS(LEFT(k[[#This Row],[ParameterValue]],1)="S",3,LEFT(k[[#This Row],[ParameterValue]],1)="X",2, LEFT(k[[#This Row],[ParameterValue]],1)="D",4)</f>
        <v>3</v>
      </c>
    </row>
    <row r="393" spans="1:9">
      <c r="A393" s="107" t="s">
        <v>6664</v>
      </c>
      <c r="B393" s="107" t="s">
        <v>4477</v>
      </c>
      <c r="C393" s="107" t="s">
        <v>5726</v>
      </c>
      <c r="D393" s="107" t="s">
        <v>5600</v>
      </c>
      <c r="E393" s="107" t="s">
        <v>5601</v>
      </c>
      <c r="F393" s="107" t="s">
        <v>8477</v>
      </c>
      <c r="G393" s="107" t="str">
        <f>k[[#This Row],[PartType]]&amp;k[[#This Row],[PowderType]]</f>
        <v>545V476/016KBP40</v>
      </c>
      <c r="H393" s="107" t="s">
        <v>5728</v>
      </c>
      <c r="I393" s="107" cm="1">
        <f t="array" ref="I393">_xlfn.IFS(LEFT(k[[#This Row],[ParameterValue]],1)="S",3,LEFT(k[[#This Row],[ParameterValue]],1)="X",2, LEFT(k[[#This Row],[ParameterValue]],1)="D",4)</f>
        <v>3</v>
      </c>
    </row>
    <row r="394" spans="1:9">
      <c r="A394" s="107" t="s">
        <v>6119</v>
      </c>
      <c r="B394" s="107" t="s">
        <v>152</v>
      </c>
      <c r="C394" s="107" t="s">
        <v>5634</v>
      </c>
      <c r="D394" s="107" t="s">
        <v>5600</v>
      </c>
      <c r="E394" s="107" t="s">
        <v>5601</v>
      </c>
      <c r="F394" s="107" t="s">
        <v>7669</v>
      </c>
      <c r="G394" s="107" t="str">
        <f>k[[#This Row],[PartType]]&amp;k[[#This Row],[PowderType]]</f>
        <v>520V227/006KBP86</v>
      </c>
      <c r="H394" s="107" t="s">
        <v>5049</v>
      </c>
      <c r="I394" s="107" cm="1">
        <f t="array" ref="I394">_xlfn.IFS(LEFT(k[[#This Row],[ParameterValue]],1)="S",3,LEFT(k[[#This Row],[ParameterValue]],1)="X",2, LEFT(k[[#This Row],[ParameterValue]],1)="D",4)</f>
        <v>3</v>
      </c>
    </row>
    <row r="395" spans="1:9">
      <c r="A395" s="107" t="s">
        <v>6119</v>
      </c>
      <c r="B395" s="107" t="s">
        <v>152</v>
      </c>
      <c r="C395" s="107" t="s">
        <v>5742</v>
      </c>
      <c r="D395" s="107" t="s">
        <v>5600</v>
      </c>
      <c r="E395" s="107" t="s">
        <v>5601</v>
      </c>
      <c r="F395" s="107" t="s">
        <v>9379</v>
      </c>
      <c r="G395" s="107" t="str">
        <f>k[[#This Row],[PartType]]&amp;k[[#This Row],[PowderType]]</f>
        <v>520V227/006KBP86</v>
      </c>
      <c r="H395" s="107" t="s">
        <v>5049</v>
      </c>
      <c r="I395" s="107" cm="1">
        <f t="array" ref="I395">_xlfn.IFS(LEFT(k[[#This Row],[ParameterValue]],1)="S",3,LEFT(k[[#This Row],[ParameterValue]],1)="X",2, LEFT(k[[#This Row],[ParameterValue]],1)="D",4)</f>
        <v>3</v>
      </c>
    </row>
    <row r="396" spans="1:9">
      <c r="A396" s="107" t="s">
        <v>5609</v>
      </c>
      <c r="B396" s="107" t="s">
        <v>4492</v>
      </c>
      <c r="C396" s="107" t="s">
        <v>5748</v>
      </c>
      <c r="D396" s="107" t="s">
        <v>5600</v>
      </c>
      <c r="E396" s="107" t="s">
        <v>5601</v>
      </c>
      <c r="F396" s="107" t="s">
        <v>6754</v>
      </c>
      <c r="G396" s="107" t="str">
        <f>k[[#This Row],[PartType]]&amp;k[[#This Row],[PowderType]]</f>
        <v>530V227/006FTW700</v>
      </c>
      <c r="H396" s="107" t="s">
        <v>6371</v>
      </c>
      <c r="I396" s="107" cm="1">
        <f t="array" ref="I396">_xlfn.IFS(LEFT(k[[#This Row],[ParameterValue]],1)="S",3,LEFT(k[[#This Row],[ParameterValue]],1)="X",2, LEFT(k[[#This Row],[ParameterValue]],1)="D",4)</f>
        <v>3</v>
      </c>
    </row>
    <row r="397" spans="1:9">
      <c r="A397" s="107" t="s">
        <v>5609</v>
      </c>
      <c r="B397" s="107" t="s">
        <v>4492</v>
      </c>
      <c r="C397" s="107" t="s">
        <v>5737</v>
      </c>
      <c r="D397" s="107" t="s">
        <v>5600</v>
      </c>
      <c r="E397" s="107" t="s">
        <v>5601</v>
      </c>
      <c r="F397" s="107" t="s">
        <v>6755</v>
      </c>
      <c r="G397" s="107" t="str">
        <f>k[[#This Row],[PartType]]&amp;k[[#This Row],[PowderType]]</f>
        <v>530V227/006FTW700</v>
      </c>
      <c r="H397" s="107" t="s">
        <v>6371</v>
      </c>
      <c r="I397" s="107" cm="1">
        <f t="array" ref="I397">_xlfn.IFS(LEFT(k[[#This Row],[ParameterValue]],1)="S",3,LEFT(k[[#This Row],[ParameterValue]],1)="X",2, LEFT(k[[#This Row],[ParameterValue]],1)="D",4)</f>
        <v>3</v>
      </c>
    </row>
    <row r="398" spans="1:9">
      <c r="A398" s="107" t="s">
        <v>6275</v>
      </c>
      <c r="B398" s="107" t="s">
        <v>4494</v>
      </c>
      <c r="C398" s="107" t="s">
        <v>5742</v>
      </c>
      <c r="D398" s="107" t="s">
        <v>5600</v>
      </c>
      <c r="E398" s="107" t="s">
        <v>5601</v>
      </c>
      <c r="F398" s="107" t="s">
        <v>6276</v>
      </c>
      <c r="G398" s="107" t="str">
        <f>k[[#This Row],[PartType]]&amp;k[[#This Row],[PowderType]]</f>
        <v>520V107/010KBP86X</v>
      </c>
      <c r="H398" s="107" t="s">
        <v>6277</v>
      </c>
      <c r="I398" s="107" cm="1">
        <f t="array" ref="I398">_xlfn.IFS(LEFT(k[[#This Row],[ParameterValue]],1)="S",3,LEFT(k[[#This Row],[ParameterValue]],1)="X",2, LEFT(k[[#This Row],[ParameterValue]],1)="D",4)</f>
        <v>3</v>
      </c>
    </row>
    <row r="399" spans="1:9">
      <c r="A399" s="107" t="s">
        <v>5843</v>
      </c>
      <c r="B399" s="107" t="s">
        <v>4428</v>
      </c>
      <c r="C399" s="107" t="s">
        <v>5634</v>
      </c>
      <c r="D399" s="107" t="s">
        <v>5600</v>
      </c>
      <c r="E399" s="107" t="s">
        <v>5601</v>
      </c>
      <c r="F399" s="107" t="s">
        <v>6278</v>
      </c>
      <c r="G399" s="107" t="str">
        <f>k[[#This Row],[PartType]]&amp;k[[#This Row],[PowderType]]</f>
        <v>520V337/004KBP76</v>
      </c>
      <c r="H399" s="107" t="s">
        <v>5049</v>
      </c>
      <c r="I399" s="107" cm="1">
        <f t="array" ref="I399">_xlfn.IFS(LEFT(k[[#This Row],[ParameterValue]],1)="S",3,LEFT(k[[#This Row],[ParameterValue]],1)="X",2, LEFT(k[[#This Row],[ParameterValue]],1)="D",4)</f>
        <v>3</v>
      </c>
    </row>
    <row r="400" spans="1:9">
      <c r="A400" s="107" t="s">
        <v>6172</v>
      </c>
      <c r="B400" s="107" t="s">
        <v>126</v>
      </c>
      <c r="C400" s="107" t="s">
        <v>5599</v>
      </c>
      <c r="D400" s="107" t="s">
        <v>5600</v>
      </c>
      <c r="E400" s="107" t="s">
        <v>5601</v>
      </c>
      <c r="F400" s="107" t="s">
        <v>6279</v>
      </c>
      <c r="G400" s="107" t="str">
        <f>k[[#This Row],[PartType]]&amp;k[[#This Row],[PowderType]]</f>
        <v>520V227/004KBP52</v>
      </c>
      <c r="H400" s="107" t="s">
        <v>5046</v>
      </c>
      <c r="I400" s="107" cm="1">
        <f t="array" ref="I400">_xlfn.IFS(LEFT(k[[#This Row],[ParameterValue]],1)="S",3,LEFT(k[[#This Row],[ParameterValue]],1)="X",2, LEFT(k[[#This Row],[ParameterValue]],1)="D",4)</f>
        <v>3</v>
      </c>
    </row>
    <row r="401" spans="1:9">
      <c r="A401" s="107" t="s">
        <v>5937</v>
      </c>
      <c r="B401" s="107" t="s">
        <v>87</v>
      </c>
      <c r="C401" s="107" t="s">
        <v>5607</v>
      </c>
      <c r="D401" s="107" t="s">
        <v>5600</v>
      </c>
      <c r="E401" s="107" t="s">
        <v>5601</v>
      </c>
      <c r="F401" s="107" t="s">
        <v>9023</v>
      </c>
      <c r="G401" s="107" t="str">
        <f>k[[#This Row],[PartType]]&amp;k[[#This Row],[PowderType]]</f>
        <v>523V686/035TTS50</v>
      </c>
      <c r="H401" s="107" t="s">
        <v>8140</v>
      </c>
      <c r="I401" s="107" cm="1">
        <f t="array" ref="I401">_xlfn.IFS(LEFT(k[[#This Row],[ParameterValue]],1)="S",3,LEFT(k[[#This Row],[ParameterValue]],1)="X",2, LEFT(k[[#This Row],[ParameterValue]],1)="D",4)</f>
        <v>4</v>
      </c>
    </row>
    <row r="402" spans="1:9">
      <c r="A402" s="107" t="s">
        <v>5793</v>
      </c>
      <c r="B402" s="107" t="s">
        <v>4433</v>
      </c>
      <c r="C402" s="107" t="s">
        <v>5654</v>
      </c>
      <c r="D402" s="107" t="s">
        <v>5600</v>
      </c>
      <c r="E402" s="107" t="s">
        <v>5601</v>
      </c>
      <c r="F402" s="107" t="s">
        <v>7707</v>
      </c>
      <c r="G402" s="107" t="str">
        <f>k[[#This Row],[PartType]]&amp;k[[#This Row],[PowderType]]</f>
        <v>520W107/006KBP74E</v>
      </c>
      <c r="H402" s="107" t="s">
        <v>5891</v>
      </c>
      <c r="I402" s="107" cm="1">
        <f t="array" ref="I402">_xlfn.IFS(LEFT(k[[#This Row],[ParameterValue]],1)="S",3,LEFT(k[[#This Row],[ParameterValue]],1)="X",2, LEFT(k[[#This Row],[ParameterValue]],1)="D",4)</f>
        <v>3</v>
      </c>
    </row>
    <row r="403" spans="1:9">
      <c r="A403" s="107" t="s">
        <v>7708</v>
      </c>
      <c r="B403" s="107" t="s">
        <v>4426</v>
      </c>
      <c r="C403" s="107" t="s">
        <v>5813</v>
      </c>
      <c r="D403" s="107" t="s">
        <v>5600</v>
      </c>
      <c r="E403" s="107" t="s">
        <v>5601</v>
      </c>
      <c r="F403" s="107" t="s">
        <v>7709</v>
      </c>
      <c r="G403" s="107" t="str">
        <f>k[[#This Row],[PartType]]&amp;k[[#This Row],[PowderType]]</f>
        <v>545V107/020KBP74</v>
      </c>
      <c r="H403" s="107" t="s">
        <v>7710</v>
      </c>
      <c r="I403" s="107" cm="1">
        <f t="array" ref="I403">_xlfn.IFS(LEFT(k[[#This Row],[ParameterValue]],1)="S",3,LEFT(k[[#This Row],[ParameterValue]],1)="X",2, LEFT(k[[#This Row],[ParameterValue]],1)="D",4)</f>
        <v>3</v>
      </c>
    </row>
    <row r="404" spans="1:9">
      <c r="A404" s="107" t="s">
        <v>6331</v>
      </c>
      <c r="B404" s="107" t="s">
        <v>4855</v>
      </c>
      <c r="C404" s="107" t="s">
        <v>5681</v>
      </c>
      <c r="D404" s="107" t="s">
        <v>5600</v>
      </c>
      <c r="E404" s="107" t="s">
        <v>5601</v>
      </c>
      <c r="F404" s="107" t="s">
        <v>7711</v>
      </c>
      <c r="G404" s="107" t="str">
        <f>k[[#This Row],[PartType]]&amp;k[[#This Row],[PowderType]]</f>
        <v>598V337/2R5KBP75G</v>
      </c>
      <c r="H404" s="107" t="s">
        <v>5576</v>
      </c>
      <c r="I404" s="107" cm="1">
        <f t="array" ref="I404">_xlfn.IFS(LEFT(k[[#This Row],[ParameterValue]],1)="S",3,LEFT(k[[#This Row],[ParameterValue]],1)="X",2, LEFT(k[[#This Row],[ParameterValue]],1)="D",4)</f>
        <v>3</v>
      </c>
    </row>
    <row r="405" spans="1:9">
      <c r="A405" s="107" t="s">
        <v>6103</v>
      </c>
      <c r="B405" s="107" t="s">
        <v>4469</v>
      </c>
      <c r="C405" s="107" t="s">
        <v>5634</v>
      </c>
      <c r="D405" s="107" t="s">
        <v>5600</v>
      </c>
      <c r="E405" s="107" t="s">
        <v>5601</v>
      </c>
      <c r="F405" s="107" t="s">
        <v>7712</v>
      </c>
      <c r="G405" s="107" t="str">
        <f>k[[#This Row],[PartType]]&amp;k[[#This Row],[PowderType]]</f>
        <v>520C107/010KBP126</v>
      </c>
      <c r="H405" s="107" t="s">
        <v>5847</v>
      </c>
      <c r="I405" s="107" cm="1">
        <f t="array" ref="I405">_xlfn.IFS(LEFT(k[[#This Row],[ParameterValue]],1)="S",3,LEFT(k[[#This Row],[ParameterValue]],1)="X",2, LEFT(k[[#This Row],[ParameterValue]],1)="D",4)</f>
        <v>3</v>
      </c>
    </row>
    <row r="406" spans="1:9">
      <c r="A406" s="107" t="s">
        <v>5785</v>
      </c>
      <c r="B406" s="107" t="s">
        <v>119</v>
      </c>
      <c r="C406" s="107" t="s">
        <v>5618</v>
      </c>
      <c r="D406" s="107" t="s">
        <v>5600</v>
      </c>
      <c r="E406" s="107" t="s">
        <v>5601</v>
      </c>
      <c r="F406" s="107" t="s">
        <v>7713</v>
      </c>
      <c r="G406" s="107" t="str">
        <f>k[[#This Row],[PartType]]&amp;k[[#This Row],[PowderType]]</f>
        <v>521T336/016FTW102K</v>
      </c>
      <c r="H406" s="107" t="s">
        <v>5047</v>
      </c>
      <c r="I406" s="107" cm="1">
        <f t="array" ref="I406">_xlfn.IFS(LEFT(k[[#This Row],[ParameterValue]],1)="S",3,LEFT(k[[#This Row],[ParameterValue]],1)="X",2, LEFT(k[[#This Row],[ParameterValue]],1)="D",4)</f>
        <v>3</v>
      </c>
    </row>
    <row r="407" spans="1:9">
      <c r="A407" s="107" t="s">
        <v>5699</v>
      </c>
      <c r="B407" s="107" t="s">
        <v>4428</v>
      </c>
      <c r="C407" s="107" t="s">
        <v>5737</v>
      </c>
      <c r="D407" s="107" t="s">
        <v>5600</v>
      </c>
      <c r="E407" s="107" t="s">
        <v>5601</v>
      </c>
      <c r="F407" s="107" t="s">
        <v>8479</v>
      </c>
      <c r="G407" s="107" t="str">
        <f>k[[#This Row],[PartType]]&amp;k[[#This Row],[PowderType]]</f>
        <v>525D337/006KBP76</v>
      </c>
      <c r="H407" s="107" t="s">
        <v>5580</v>
      </c>
      <c r="I407" s="107" cm="1">
        <f t="array" ref="I407">_xlfn.IFS(LEFT(k[[#This Row],[ParameterValue]],1)="S",3,LEFT(k[[#This Row],[ParameterValue]],1)="X",2, LEFT(k[[#This Row],[ParameterValue]],1)="D",4)</f>
        <v>3</v>
      </c>
    </row>
    <row r="408" spans="1:9">
      <c r="A408" s="107" t="s">
        <v>5699</v>
      </c>
      <c r="B408" s="107" t="s">
        <v>4428</v>
      </c>
      <c r="C408" s="107" t="s">
        <v>5634</v>
      </c>
      <c r="D408" s="107" t="s">
        <v>5600</v>
      </c>
      <c r="E408" s="107" t="s">
        <v>5601</v>
      </c>
      <c r="F408" s="107" t="s">
        <v>8478</v>
      </c>
      <c r="G408" s="107" t="str">
        <f>k[[#This Row],[PartType]]&amp;k[[#This Row],[PowderType]]</f>
        <v>525D337/006KBP76</v>
      </c>
      <c r="H408" s="107" t="s">
        <v>5580</v>
      </c>
      <c r="I408" s="107" cm="1">
        <f t="array" ref="I408">_xlfn.IFS(LEFT(k[[#This Row],[ParameterValue]],1)="S",3,LEFT(k[[#This Row],[ParameterValue]],1)="X",2, LEFT(k[[#This Row],[ParameterValue]],1)="D",4)</f>
        <v>3</v>
      </c>
    </row>
    <row r="409" spans="1:9">
      <c r="A409" s="107" t="s">
        <v>5699</v>
      </c>
      <c r="B409" s="107" t="s">
        <v>4428</v>
      </c>
      <c r="C409" s="107" t="s">
        <v>5654</v>
      </c>
      <c r="D409" s="107" t="s">
        <v>5600</v>
      </c>
      <c r="E409" s="107" t="s">
        <v>5601</v>
      </c>
      <c r="F409" s="107" t="s">
        <v>7714</v>
      </c>
      <c r="G409" s="107" t="str">
        <f>k[[#This Row],[PartType]]&amp;k[[#This Row],[PowderType]]</f>
        <v>525D337/006KBP76</v>
      </c>
      <c r="H409" s="107" t="s">
        <v>5580</v>
      </c>
      <c r="I409" s="107" cm="1">
        <f t="array" ref="I409">_xlfn.IFS(LEFT(k[[#This Row],[ParameterValue]],1)="S",3,LEFT(k[[#This Row],[ParameterValue]],1)="X",2, LEFT(k[[#This Row],[ParameterValue]],1)="D",4)</f>
        <v>3</v>
      </c>
    </row>
    <row r="410" spans="1:9">
      <c r="A410" s="107" t="s">
        <v>7921</v>
      </c>
      <c r="B410" s="107" t="s">
        <v>4426</v>
      </c>
      <c r="C410" s="107" t="s">
        <v>8135</v>
      </c>
      <c r="D410" s="107" t="s">
        <v>5600</v>
      </c>
      <c r="E410" s="107" t="s">
        <v>5601</v>
      </c>
      <c r="F410" s="107" t="s">
        <v>8170</v>
      </c>
      <c r="G410" s="107" t="str">
        <f>k[[#This Row],[PartType]]&amp;k[[#This Row],[PowderType]]</f>
        <v>598B686/006KBP74</v>
      </c>
      <c r="H410" s="107" t="s">
        <v>5097</v>
      </c>
      <c r="I410" s="107" cm="1">
        <f t="array" ref="I410">_xlfn.IFS(LEFT(k[[#This Row],[ParameterValue]],1)="S",3,LEFT(k[[#This Row],[ParameterValue]],1)="X",2, LEFT(k[[#This Row],[ParameterValue]],1)="D",4)</f>
        <v>3</v>
      </c>
    </row>
    <row r="411" spans="1:9">
      <c r="A411" s="107" t="s">
        <v>6799</v>
      </c>
      <c r="B411" s="107" t="s">
        <v>4501</v>
      </c>
      <c r="C411" s="107" t="s">
        <v>8171</v>
      </c>
      <c r="D411" s="107" t="s">
        <v>5600</v>
      </c>
      <c r="E411" s="107" t="s">
        <v>5601</v>
      </c>
      <c r="F411" s="107" t="s">
        <v>8172</v>
      </c>
      <c r="G411" s="107" t="str">
        <f>k[[#This Row],[PartType]]&amp;k[[#This Row],[PowderType]]</f>
        <v>598D337/006KBP55</v>
      </c>
      <c r="H411" s="107" t="s">
        <v>5045</v>
      </c>
      <c r="I411" s="107" cm="1">
        <f t="array" ref="I411">_xlfn.IFS(LEFT(k[[#This Row],[ParameterValue]],1)="S",3,LEFT(k[[#This Row],[ParameterValue]],1)="X",2, LEFT(k[[#This Row],[ParameterValue]],1)="D",4)</f>
        <v>3</v>
      </c>
    </row>
    <row r="412" spans="1:9">
      <c r="A412" s="107" t="s">
        <v>6554</v>
      </c>
      <c r="B412" s="107" t="s">
        <v>4426</v>
      </c>
      <c r="C412" s="107" t="s">
        <v>8057</v>
      </c>
      <c r="D412" s="107" t="s">
        <v>5600</v>
      </c>
      <c r="E412" s="107" t="s">
        <v>5601</v>
      </c>
      <c r="F412" s="107" t="s">
        <v>8058</v>
      </c>
      <c r="G412" s="107" t="str">
        <f>k[[#This Row],[PartType]]&amp;k[[#This Row],[PowderType]]</f>
        <v>598D477/2R5KBP74</v>
      </c>
      <c r="H412" s="107" t="s">
        <v>5050</v>
      </c>
      <c r="I412" s="107" cm="1">
        <f t="array" ref="I412">_xlfn.IFS(LEFT(k[[#This Row],[ParameterValue]],1)="S",3,LEFT(k[[#This Row],[ParameterValue]],1)="X",2, LEFT(k[[#This Row],[ParameterValue]],1)="D",4)</f>
        <v>3</v>
      </c>
    </row>
    <row r="413" spans="1:9">
      <c r="A413" s="107" t="s">
        <v>6809</v>
      </c>
      <c r="B413" s="107" t="s">
        <v>126</v>
      </c>
      <c r="C413" s="107" t="s">
        <v>5656</v>
      </c>
      <c r="D413" s="107" t="s">
        <v>8395</v>
      </c>
      <c r="E413" s="107" t="s">
        <v>5601</v>
      </c>
      <c r="F413" s="107" t="s">
        <v>8444</v>
      </c>
      <c r="G413" s="107" t="str">
        <f>k[[#This Row],[PartType]]&amp;k[[#This Row],[PowderType]]</f>
        <v>525B226/010KBP52</v>
      </c>
      <c r="H413" s="107" t="s">
        <v>6811</v>
      </c>
      <c r="I413" s="107" cm="1">
        <f t="array" ref="I413">_xlfn.IFS(LEFT(k[[#This Row],[ParameterValue]],1)="S",3,LEFT(k[[#This Row],[ParameterValue]],1)="X",2, LEFT(k[[#This Row],[ParameterValue]],1)="D",4)</f>
        <v>3</v>
      </c>
    </row>
    <row r="414" spans="1:9">
      <c r="A414" s="107" t="s">
        <v>7620</v>
      </c>
      <c r="B414" s="107" t="s">
        <v>4426</v>
      </c>
      <c r="C414" s="107" t="s">
        <v>5634</v>
      </c>
      <c r="D414" s="107" t="s">
        <v>5600</v>
      </c>
      <c r="E414" s="107" t="s">
        <v>5601</v>
      </c>
      <c r="F414" s="107" t="s">
        <v>8631</v>
      </c>
      <c r="G414" s="107" t="str">
        <f>k[[#This Row],[PartType]]&amp;k[[#This Row],[PowderType]]</f>
        <v>525D477/004KBP74</v>
      </c>
      <c r="H414" s="107" t="s">
        <v>5580</v>
      </c>
      <c r="I414" s="107" cm="1">
        <f t="array" ref="I414">_xlfn.IFS(LEFT(k[[#This Row],[ParameterValue]],1)="S",3,LEFT(k[[#This Row],[ParameterValue]],1)="X",2, LEFT(k[[#This Row],[ParameterValue]],1)="D",4)</f>
        <v>3</v>
      </c>
    </row>
    <row r="415" spans="1:9">
      <c r="A415" s="107" t="s">
        <v>7620</v>
      </c>
      <c r="B415" s="107" t="s">
        <v>4426</v>
      </c>
      <c r="C415" s="107" t="s">
        <v>5654</v>
      </c>
      <c r="D415" s="107" t="s">
        <v>5600</v>
      </c>
      <c r="E415" s="107" t="s">
        <v>5601</v>
      </c>
      <c r="F415" s="107" t="s">
        <v>8630</v>
      </c>
      <c r="G415" s="107" t="str">
        <f>k[[#This Row],[PartType]]&amp;k[[#This Row],[PowderType]]</f>
        <v>525D477/004KBP74</v>
      </c>
      <c r="H415" s="107" t="s">
        <v>5580</v>
      </c>
      <c r="I415" s="107" cm="1">
        <f t="array" ref="I415">_xlfn.IFS(LEFT(k[[#This Row],[ParameterValue]],1)="S",3,LEFT(k[[#This Row],[ParameterValue]],1)="X",2, LEFT(k[[#This Row],[ParameterValue]],1)="D",4)</f>
        <v>3</v>
      </c>
    </row>
    <row r="416" spans="1:9">
      <c r="A416" s="107" t="s">
        <v>8628</v>
      </c>
      <c r="B416" s="107" t="s">
        <v>4426</v>
      </c>
      <c r="C416" s="107" t="s">
        <v>7261</v>
      </c>
      <c r="D416" s="107" t="s">
        <v>5826</v>
      </c>
      <c r="E416" s="107" t="s">
        <v>5601</v>
      </c>
      <c r="F416" s="107" t="s">
        <v>8629</v>
      </c>
      <c r="G416" s="107" t="str">
        <f>k[[#This Row],[PartType]]&amp;k[[#This Row],[PowderType]]</f>
        <v>525Y477/006KBP74</v>
      </c>
      <c r="H416" s="107" t="s">
        <v>6095</v>
      </c>
      <c r="I416" s="107" cm="1">
        <f t="array" ref="I416">_xlfn.IFS(LEFT(k[[#This Row],[ParameterValue]],1)="S",3,LEFT(k[[#This Row],[ParameterValue]],1)="X",2, LEFT(k[[#This Row],[ParameterValue]],1)="D",4)</f>
        <v>3</v>
      </c>
    </row>
    <row r="417" spans="1:9">
      <c r="A417" s="107" t="s">
        <v>8628</v>
      </c>
      <c r="B417" s="107" t="s">
        <v>4426</v>
      </c>
      <c r="C417" s="107" t="s">
        <v>5826</v>
      </c>
      <c r="D417" s="107" t="s">
        <v>5600</v>
      </c>
      <c r="E417" s="107" t="s">
        <v>5601</v>
      </c>
      <c r="F417" s="107" t="s">
        <v>9190</v>
      </c>
      <c r="G417" s="107" t="str">
        <f>k[[#This Row],[PartType]]&amp;k[[#This Row],[PowderType]]</f>
        <v>525Y477/006KBP74</v>
      </c>
      <c r="H417" s="107" t="s">
        <v>5053</v>
      </c>
      <c r="I417" s="107" cm="1">
        <f t="array" ref="I417">_xlfn.IFS(LEFT(k[[#This Row],[ParameterValue]],1)="S",3,LEFT(k[[#This Row],[ParameterValue]],1)="X",2, LEFT(k[[#This Row],[ParameterValue]],1)="D",4)</f>
        <v>3</v>
      </c>
    </row>
    <row r="418" spans="1:9">
      <c r="A418" s="107" t="s">
        <v>7215</v>
      </c>
      <c r="B418" s="107" t="s">
        <v>4426</v>
      </c>
      <c r="C418" s="107" t="s">
        <v>7261</v>
      </c>
      <c r="D418" s="107" t="s">
        <v>5826</v>
      </c>
      <c r="E418" s="107" t="s">
        <v>5601</v>
      </c>
      <c r="F418" s="107" t="s">
        <v>8627</v>
      </c>
      <c r="G418" s="107" t="str">
        <f>k[[#This Row],[PartType]]&amp;k[[#This Row],[PowderType]]</f>
        <v>525Y337/010KBP74</v>
      </c>
      <c r="H418" s="107" t="s">
        <v>6660</v>
      </c>
      <c r="I418" s="107" cm="1">
        <f t="array" ref="I418">_xlfn.IFS(LEFT(k[[#This Row],[ParameterValue]],1)="S",3,LEFT(k[[#This Row],[ParameterValue]],1)="X",2, LEFT(k[[#This Row],[ParameterValue]],1)="D",4)</f>
        <v>3</v>
      </c>
    </row>
    <row r="419" spans="1:9">
      <c r="A419" s="107" t="s">
        <v>7215</v>
      </c>
      <c r="B419" s="107" t="s">
        <v>4426</v>
      </c>
      <c r="C419" s="107" t="s">
        <v>5634</v>
      </c>
      <c r="D419" s="107" t="s">
        <v>5600</v>
      </c>
      <c r="E419" s="107" t="s">
        <v>5601</v>
      </c>
      <c r="F419" s="107" t="s">
        <v>7216</v>
      </c>
      <c r="G419" s="107" t="str">
        <f>k[[#This Row],[PartType]]&amp;k[[#This Row],[PowderType]]</f>
        <v>525Y337/010KBP74</v>
      </c>
      <c r="H419" s="107" t="s">
        <v>5053</v>
      </c>
      <c r="I419" s="107" cm="1">
        <f t="array" ref="I419">_xlfn.IFS(LEFT(k[[#This Row],[ParameterValue]],1)="S",3,LEFT(k[[#This Row],[ParameterValue]],1)="X",2, LEFT(k[[#This Row],[ParameterValue]],1)="D",4)</f>
        <v>3</v>
      </c>
    </row>
    <row r="420" spans="1:9">
      <c r="A420" s="107" t="s">
        <v>7215</v>
      </c>
      <c r="B420" s="107" t="s">
        <v>4426</v>
      </c>
      <c r="C420" s="107" t="s">
        <v>5826</v>
      </c>
      <c r="D420" s="107" t="s">
        <v>5600</v>
      </c>
      <c r="E420" s="107" t="s">
        <v>5601</v>
      </c>
      <c r="F420" s="107" t="s">
        <v>7217</v>
      </c>
      <c r="G420" s="107" t="str">
        <f>k[[#This Row],[PartType]]&amp;k[[#This Row],[PowderType]]</f>
        <v>525Y337/010KBP74</v>
      </c>
      <c r="H420" s="107" t="s">
        <v>5053</v>
      </c>
      <c r="I420" s="107" cm="1">
        <f t="array" ref="I420">_xlfn.IFS(LEFT(k[[#This Row],[ParameterValue]],1)="S",3,LEFT(k[[#This Row],[ParameterValue]],1)="X",2, LEFT(k[[#This Row],[ParameterValue]],1)="D",4)</f>
        <v>3</v>
      </c>
    </row>
    <row r="421" spans="1:9">
      <c r="A421" s="107" t="s">
        <v>6849</v>
      </c>
      <c r="B421" s="107" t="s">
        <v>4671</v>
      </c>
      <c r="C421" s="107" t="s">
        <v>5634</v>
      </c>
      <c r="D421" s="107" t="s">
        <v>5600</v>
      </c>
      <c r="E421" s="107" t="s">
        <v>5601</v>
      </c>
      <c r="F421" s="107" t="s">
        <v>6850</v>
      </c>
      <c r="G421" s="107" t="str">
        <f>k[[#This Row],[PartType]]&amp;k[[#This Row],[PowderType]]</f>
        <v>520L227/004NT71</v>
      </c>
      <c r="H421" s="107" t="s">
        <v>6851</v>
      </c>
      <c r="I421" s="107" cm="1">
        <f t="array" ref="I421">_xlfn.IFS(LEFT(k[[#This Row],[ParameterValue]],1)="S",3,LEFT(k[[#This Row],[ParameterValue]],1)="X",2, LEFT(k[[#This Row],[ParameterValue]],1)="D",4)</f>
        <v>3</v>
      </c>
    </row>
    <row r="422" spans="1:9">
      <c r="A422" s="107" t="s">
        <v>7190</v>
      </c>
      <c r="B422" s="107" t="s">
        <v>4428</v>
      </c>
      <c r="C422" s="107" t="s">
        <v>5737</v>
      </c>
      <c r="D422" s="107" t="s">
        <v>5600</v>
      </c>
      <c r="E422" s="107" t="s">
        <v>5601</v>
      </c>
      <c r="F422" s="107" t="s">
        <v>7670</v>
      </c>
      <c r="G422" s="107" t="str">
        <f>k[[#This Row],[PartType]]&amp;k[[#This Row],[PowderType]]</f>
        <v>520D477/004KBP76</v>
      </c>
      <c r="H422" s="107" t="s">
        <v>5580</v>
      </c>
      <c r="I422" s="107" cm="1">
        <f t="array" ref="I422">_xlfn.IFS(LEFT(k[[#This Row],[ParameterValue]],1)="S",3,LEFT(k[[#This Row],[ParameterValue]],1)="X",2, LEFT(k[[#This Row],[ParameterValue]],1)="D",4)</f>
        <v>3</v>
      </c>
    </row>
    <row r="423" spans="1:9">
      <c r="A423" s="107" t="s">
        <v>7671</v>
      </c>
      <c r="B423" s="107" t="s">
        <v>4426</v>
      </c>
      <c r="C423" s="107" t="s">
        <v>5742</v>
      </c>
      <c r="D423" s="107" t="s">
        <v>5600</v>
      </c>
      <c r="E423" s="107" t="s">
        <v>5601</v>
      </c>
      <c r="F423" s="107" t="s">
        <v>7672</v>
      </c>
      <c r="G423" s="107" t="str">
        <f>k[[#This Row],[PartType]]&amp;k[[#This Row],[PowderType]]</f>
        <v>598V227/006KBP74</v>
      </c>
      <c r="H423" s="107" t="s">
        <v>7673</v>
      </c>
      <c r="I423" s="107" cm="1">
        <f t="array" ref="I423">_xlfn.IFS(LEFT(k[[#This Row],[ParameterValue]],1)="S",3,LEFT(k[[#This Row],[ParameterValue]],1)="X",2, LEFT(k[[#This Row],[ParameterValue]],1)="D",4)</f>
        <v>3</v>
      </c>
    </row>
    <row r="424" spans="1:9">
      <c r="A424" s="107" t="s">
        <v>5762</v>
      </c>
      <c r="B424" s="107" t="s">
        <v>7674</v>
      </c>
      <c r="C424" s="107" t="s">
        <v>5764</v>
      </c>
      <c r="D424" s="107" t="s">
        <v>5600</v>
      </c>
      <c r="E424" s="107" t="s">
        <v>5601</v>
      </c>
      <c r="F424" s="107" t="s">
        <v>7675</v>
      </c>
      <c r="G424" s="107" t="str">
        <f>k[[#This Row],[PartType]]&amp;k[[#This Row],[PowderType]]</f>
        <v>598V227/004KBP55H(BEIFEN 3+8)</v>
      </c>
      <c r="H424" s="107" t="s">
        <v>5665</v>
      </c>
      <c r="I424" s="107" cm="1">
        <f t="array" ref="I424">_xlfn.IFS(LEFT(k[[#This Row],[ParameterValue]],1)="S",3,LEFT(k[[#This Row],[ParameterValue]],1)="X",2, LEFT(k[[#This Row],[ParameterValue]],1)="D",4)</f>
        <v>3</v>
      </c>
    </row>
    <row r="425" spans="1:9">
      <c r="A425" s="107" t="s">
        <v>5762</v>
      </c>
      <c r="B425" s="107" t="s">
        <v>4501</v>
      </c>
      <c r="C425" s="107" t="s">
        <v>5764</v>
      </c>
      <c r="D425" s="107" t="s">
        <v>5600</v>
      </c>
      <c r="E425" s="107" t="s">
        <v>5601</v>
      </c>
      <c r="F425" s="107" t="s">
        <v>7676</v>
      </c>
      <c r="G425" s="107" t="str">
        <f>k[[#This Row],[PartType]]&amp;k[[#This Row],[PowderType]]</f>
        <v>598V227/004KBP55</v>
      </c>
      <c r="H425" s="107" t="s">
        <v>5688</v>
      </c>
      <c r="I425" s="107" cm="1">
        <f t="array" ref="I425">_xlfn.IFS(LEFT(k[[#This Row],[ParameterValue]],1)="S",3,LEFT(k[[#This Row],[ParameterValue]],1)="X",2, LEFT(k[[#This Row],[ParameterValue]],1)="D",4)</f>
        <v>3</v>
      </c>
    </row>
    <row r="426" spans="1:9">
      <c r="A426" s="107" t="s">
        <v>5762</v>
      </c>
      <c r="B426" s="107" t="s">
        <v>4501</v>
      </c>
      <c r="C426" s="107" t="s">
        <v>7677</v>
      </c>
      <c r="D426" s="107" t="s">
        <v>5600</v>
      </c>
      <c r="E426" s="107" t="s">
        <v>5601</v>
      </c>
      <c r="F426" s="107" t="s">
        <v>7678</v>
      </c>
      <c r="G426" s="107" t="str">
        <f>k[[#This Row],[PartType]]&amp;k[[#This Row],[PowderType]]</f>
        <v>598V227/004KBP55</v>
      </c>
      <c r="H426" s="107" t="s">
        <v>5688</v>
      </c>
      <c r="I426" s="107" cm="1">
        <f t="array" ref="I426">_xlfn.IFS(LEFT(k[[#This Row],[ParameterValue]],1)="S",3,LEFT(k[[#This Row],[ParameterValue]],1)="X",2, LEFT(k[[#This Row],[ParameterValue]],1)="D",4)</f>
        <v>3</v>
      </c>
    </row>
    <row r="427" spans="1:9">
      <c r="A427" s="107" t="s">
        <v>6933</v>
      </c>
      <c r="B427" s="107" t="s">
        <v>142</v>
      </c>
      <c r="C427" s="107" t="s">
        <v>5804</v>
      </c>
      <c r="D427" s="107" t="s">
        <v>5600</v>
      </c>
      <c r="E427" s="107" t="s">
        <v>5601</v>
      </c>
      <c r="F427" s="107" t="s">
        <v>8017</v>
      </c>
      <c r="G427" s="107" t="str">
        <f>k[[#This Row],[PartType]]&amp;k[[#This Row],[PowderType]]</f>
        <v>598D157/016KBP86E</v>
      </c>
      <c r="H427" s="107" t="s">
        <v>5891</v>
      </c>
      <c r="I427" s="107" cm="1">
        <f t="array" ref="I427">_xlfn.IFS(LEFT(k[[#This Row],[ParameterValue]],1)="S",3,LEFT(k[[#This Row],[ParameterValue]],1)="X",2, LEFT(k[[#This Row],[ParameterValue]],1)="D",4)</f>
        <v>3</v>
      </c>
    </row>
    <row r="428" spans="1:9">
      <c r="A428" s="107" t="s">
        <v>8018</v>
      </c>
      <c r="B428" s="107" t="s">
        <v>4469</v>
      </c>
      <c r="C428" s="107" t="s">
        <v>5634</v>
      </c>
      <c r="D428" s="107" t="s">
        <v>5600</v>
      </c>
      <c r="E428" s="107" t="s">
        <v>5601</v>
      </c>
      <c r="F428" s="107" t="s">
        <v>8019</v>
      </c>
      <c r="G428" s="107" t="str">
        <f>k[[#This Row],[PartType]]&amp;k[[#This Row],[PowderType]]</f>
        <v>520V227/010KBP126</v>
      </c>
      <c r="H428" s="107" t="s">
        <v>5049</v>
      </c>
      <c r="I428" s="107" cm="1">
        <f t="array" ref="I428">_xlfn.IFS(LEFT(k[[#This Row],[ParameterValue]],1)="S",3,LEFT(k[[#This Row],[ParameterValue]],1)="X",2, LEFT(k[[#This Row],[ParameterValue]],1)="D",4)</f>
        <v>3</v>
      </c>
    </row>
    <row r="429" spans="1:9">
      <c r="A429" s="107" t="s">
        <v>5675</v>
      </c>
      <c r="B429" s="107" t="s">
        <v>4426</v>
      </c>
      <c r="C429" s="107" t="s">
        <v>5654</v>
      </c>
      <c r="D429" s="107" t="s">
        <v>5600</v>
      </c>
      <c r="E429" s="107" t="s">
        <v>5601</v>
      </c>
      <c r="F429" s="107" t="s">
        <v>8679</v>
      </c>
      <c r="G429" s="107" t="str">
        <f>k[[#This Row],[PartType]]&amp;k[[#This Row],[PowderType]]</f>
        <v>520Y337/010KBP74</v>
      </c>
      <c r="H429" s="107" t="s">
        <v>5053</v>
      </c>
      <c r="I429" s="107" cm="1">
        <f t="array" ref="I429">_xlfn.IFS(LEFT(k[[#This Row],[ParameterValue]],1)="S",3,LEFT(k[[#This Row],[ParameterValue]],1)="X",2, LEFT(k[[#This Row],[ParameterValue]],1)="D",4)</f>
        <v>3</v>
      </c>
    </row>
    <row r="430" spans="1:9">
      <c r="A430" s="107" t="s">
        <v>7578</v>
      </c>
      <c r="B430" s="107" t="s">
        <v>4426</v>
      </c>
      <c r="C430" s="107" t="s">
        <v>5634</v>
      </c>
      <c r="D430" s="107" t="s">
        <v>5600</v>
      </c>
      <c r="E430" s="107" t="s">
        <v>5601</v>
      </c>
      <c r="F430" s="107" t="s">
        <v>8909</v>
      </c>
      <c r="G430" s="107" t="str">
        <f>k[[#This Row],[PartType]]&amp;k[[#This Row],[PowderType]]</f>
        <v>520V157/010KBP74</v>
      </c>
      <c r="H430" s="107" t="s">
        <v>5952</v>
      </c>
      <c r="I430" s="107" cm="1">
        <f t="array" ref="I430">_xlfn.IFS(LEFT(k[[#This Row],[ParameterValue]],1)="S",3,LEFT(k[[#This Row],[ParameterValue]],1)="X",2, LEFT(k[[#This Row],[ParameterValue]],1)="D",4)</f>
        <v>3</v>
      </c>
    </row>
    <row r="431" spans="1:9">
      <c r="A431" s="107" t="s">
        <v>7578</v>
      </c>
      <c r="B431" s="107" t="s">
        <v>4426</v>
      </c>
      <c r="C431" s="107" t="s">
        <v>5654</v>
      </c>
      <c r="D431" s="107" t="s">
        <v>5600</v>
      </c>
      <c r="E431" s="107" t="s">
        <v>5601</v>
      </c>
      <c r="F431" s="107" t="s">
        <v>7579</v>
      </c>
      <c r="G431" s="107" t="str">
        <f>k[[#This Row],[PartType]]&amp;k[[#This Row],[PowderType]]</f>
        <v>520V157/010KBP74</v>
      </c>
      <c r="H431" s="107" t="s">
        <v>5952</v>
      </c>
      <c r="I431" s="107" cm="1">
        <f t="array" ref="I431">_xlfn.IFS(LEFT(k[[#This Row],[ParameterValue]],1)="S",3,LEFT(k[[#This Row],[ParameterValue]],1)="X",2, LEFT(k[[#This Row],[ParameterValue]],1)="D",4)</f>
        <v>3</v>
      </c>
    </row>
    <row r="432" spans="1:9">
      <c r="A432" s="107" t="s">
        <v>7160</v>
      </c>
      <c r="B432" s="107" t="s">
        <v>4441</v>
      </c>
      <c r="C432" s="107" t="s">
        <v>5650</v>
      </c>
      <c r="D432" s="107" t="s">
        <v>5600</v>
      </c>
      <c r="E432" s="107" t="s">
        <v>5601</v>
      </c>
      <c r="F432" s="107" t="s">
        <v>8625</v>
      </c>
      <c r="G432" s="107" t="str">
        <f>k[[#This Row],[PartType]]&amp;k[[#This Row],[PowderType]]</f>
        <v>591B227/006STA156KA</v>
      </c>
      <c r="H432" s="107" t="s">
        <v>5114</v>
      </c>
      <c r="I432" s="107" cm="1">
        <f t="array" ref="I432">_xlfn.IFS(LEFT(k[[#This Row],[ParameterValue]],1)="S",3,LEFT(k[[#This Row],[ParameterValue]],1)="X",2, LEFT(k[[#This Row],[ParameterValue]],1)="D",4)</f>
        <v>3</v>
      </c>
    </row>
    <row r="433" spans="1:9">
      <c r="A433" s="107" t="s">
        <v>7568</v>
      </c>
      <c r="B433" s="107" t="s">
        <v>4441</v>
      </c>
      <c r="C433" s="107" t="s">
        <v>5726</v>
      </c>
      <c r="D433" s="107" t="s">
        <v>5600</v>
      </c>
      <c r="E433" s="107" t="s">
        <v>5601</v>
      </c>
      <c r="F433" s="107" t="s">
        <v>7580</v>
      </c>
      <c r="G433" s="107" t="str">
        <f>k[[#This Row],[PartType]]&amp;k[[#This Row],[PowderType]]</f>
        <v>598B157/006STA156KA</v>
      </c>
      <c r="H433" s="107" t="s">
        <v>5114</v>
      </c>
      <c r="I433" s="107" cm="1">
        <f t="array" ref="I433">_xlfn.IFS(LEFT(k[[#This Row],[ParameterValue]],1)="S",3,LEFT(k[[#This Row],[ParameterValue]],1)="X",2, LEFT(k[[#This Row],[ParameterValue]],1)="D",4)</f>
        <v>3</v>
      </c>
    </row>
    <row r="434" spans="1:9">
      <c r="A434" s="107" t="s">
        <v>7414</v>
      </c>
      <c r="B434" s="107" t="s">
        <v>131</v>
      </c>
      <c r="C434" s="107" t="s">
        <v>6193</v>
      </c>
      <c r="D434" s="107" t="s">
        <v>5600</v>
      </c>
      <c r="E434" s="107" t="s">
        <v>5601</v>
      </c>
      <c r="F434" s="107" t="s">
        <v>7415</v>
      </c>
      <c r="G434" s="107" t="str">
        <f>k[[#This Row],[PartType]]&amp;k[[#This Row],[PowderType]]</f>
        <v>599B336/010TTS80</v>
      </c>
      <c r="H434" s="107" t="s">
        <v>7416</v>
      </c>
      <c r="I434" s="107" cm="1">
        <f t="array" ref="I434">_xlfn.IFS(LEFT(k[[#This Row],[ParameterValue]],1)="S",3,LEFT(k[[#This Row],[ParameterValue]],1)="X",2, LEFT(k[[#This Row],[ParameterValue]],1)="D",4)</f>
        <v>3</v>
      </c>
    </row>
    <row r="435" spans="1:9">
      <c r="A435" s="107" t="s">
        <v>7417</v>
      </c>
      <c r="B435" s="107" t="s">
        <v>4617</v>
      </c>
      <c r="C435" s="107" t="s">
        <v>5618</v>
      </c>
      <c r="D435" s="107" t="s">
        <v>5600</v>
      </c>
      <c r="E435" s="107" t="s">
        <v>5601</v>
      </c>
      <c r="F435" s="107" t="s">
        <v>7418</v>
      </c>
      <c r="G435" s="107" t="str">
        <f>k[[#This Row],[PartType]]&amp;k[[#This Row],[PowderType]]</f>
        <v>599B686/2R5NT50</v>
      </c>
      <c r="H435" s="107" t="s">
        <v>7419</v>
      </c>
      <c r="I435" s="107" cm="1">
        <f t="array" ref="I435">_xlfn.IFS(LEFT(k[[#This Row],[ParameterValue]],1)="S",3,LEFT(k[[#This Row],[ParameterValue]],1)="X",2, LEFT(k[[#This Row],[ParameterValue]],1)="D",4)</f>
        <v>3</v>
      </c>
    </row>
    <row r="436" spans="1:9">
      <c r="A436" s="107" t="s">
        <v>7417</v>
      </c>
      <c r="B436" s="107" t="s">
        <v>5856</v>
      </c>
      <c r="C436" s="107" t="s">
        <v>5618</v>
      </c>
      <c r="D436" s="107" t="s">
        <v>5600</v>
      </c>
      <c r="E436" s="107" t="s">
        <v>5601</v>
      </c>
      <c r="F436" s="107" t="s">
        <v>7420</v>
      </c>
      <c r="G436" s="107" t="str">
        <f>k[[#This Row],[PartType]]&amp;k[[#This Row],[PowderType]]</f>
        <v>599B686/2R5NT50A</v>
      </c>
      <c r="H436" s="107" t="s">
        <v>7421</v>
      </c>
      <c r="I436" s="107" cm="1">
        <f t="array" ref="I436">_xlfn.IFS(LEFT(k[[#This Row],[ParameterValue]],1)="S",3,LEFT(k[[#This Row],[ParameterValue]],1)="X",2, LEFT(k[[#This Row],[ParameterValue]],1)="D",4)</f>
        <v>3</v>
      </c>
    </row>
    <row r="437" spans="1:9">
      <c r="A437" s="107" t="s">
        <v>7417</v>
      </c>
      <c r="B437" s="107" t="s">
        <v>131</v>
      </c>
      <c r="C437" s="107" t="s">
        <v>5618</v>
      </c>
      <c r="D437" s="107" t="s">
        <v>5600</v>
      </c>
      <c r="E437" s="107" t="s">
        <v>5601</v>
      </c>
      <c r="F437" s="107" t="s">
        <v>7422</v>
      </c>
      <c r="G437" s="107" t="str">
        <f>k[[#This Row],[PartType]]&amp;k[[#This Row],[PowderType]]</f>
        <v>599B686/2R5TTS80</v>
      </c>
      <c r="H437" s="107" t="s">
        <v>7423</v>
      </c>
      <c r="I437" s="107" cm="1">
        <f t="array" ref="I437">_xlfn.IFS(LEFT(k[[#This Row],[ParameterValue]],1)="S",3,LEFT(k[[#This Row],[ParameterValue]],1)="X",2, LEFT(k[[#This Row],[ParameterValue]],1)="D",4)</f>
        <v>3</v>
      </c>
    </row>
    <row r="438" spans="1:9">
      <c r="A438" s="107" t="s">
        <v>6062</v>
      </c>
      <c r="B438" s="107" t="s">
        <v>4617</v>
      </c>
      <c r="C438" s="107" t="s">
        <v>5726</v>
      </c>
      <c r="D438" s="107" t="s">
        <v>5600</v>
      </c>
      <c r="E438" s="107" t="s">
        <v>5601</v>
      </c>
      <c r="F438" s="107" t="s">
        <v>7424</v>
      </c>
      <c r="G438" s="107" t="str">
        <f>k[[#This Row],[PartType]]&amp;k[[#This Row],[PowderType]]</f>
        <v>521W476/016NT50</v>
      </c>
      <c r="H438" s="107" t="s">
        <v>6927</v>
      </c>
      <c r="I438" s="107" cm="1">
        <f t="array" ref="I438">_xlfn.IFS(LEFT(k[[#This Row],[ParameterValue]],1)="S",3,LEFT(k[[#This Row],[ParameterValue]],1)="X",2, LEFT(k[[#This Row],[ParameterValue]],1)="D",4)</f>
        <v>3</v>
      </c>
    </row>
    <row r="439" spans="1:9">
      <c r="A439" s="107" t="s">
        <v>5762</v>
      </c>
      <c r="B439" s="107" t="s">
        <v>152</v>
      </c>
      <c r="C439" s="107" t="s">
        <v>5681</v>
      </c>
      <c r="D439" s="107" t="s">
        <v>5600</v>
      </c>
      <c r="E439" s="107" t="s">
        <v>5601</v>
      </c>
      <c r="F439" s="107" t="s">
        <v>6059</v>
      </c>
      <c r="G439" s="107" t="str">
        <f>k[[#This Row],[PartType]]&amp;k[[#This Row],[PowderType]]</f>
        <v>598V227/004KBP86</v>
      </c>
      <c r="H439" s="107" t="s">
        <v>5688</v>
      </c>
      <c r="I439" s="107" cm="1">
        <f t="array" ref="I439">_xlfn.IFS(LEFT(k[[#This Row],[ParameterValue]],1)="S",3,LEFT(k[[#This Row],[ParameterValue]],1)="X",2, LEFT(k[[#This Row],[ParameterValue]],1)="D",4)</f>
        <v>3</v>
      </c>
    </row>
    <row r="440" spans="1:9">
      <c r="A440" s="107" t="s">
        <v>6060</v>
      </c>
      <c r="B440" s="107" t="s">
        <v>126</v>
      </c>
      <c r="C440" s="107" t="s">
        <v>5656</v>
      </c>
      <c r="D440" s="107" t="s">
        <v>5600</v>
      </c>
      <c r="E440" s="107" t="s">
        <v>5601</v>
      </c>
      <c r="F440" s="107" t="s">
        <v>6061</v>
      </c>
      <c r="G440" s="107" t="str">
        <f>k[[#This Row],[PartType]]&amp;k[[#This Row],[PowderType]]</f>
        <v>520C226/016KBP52</v>
      </c>
      <c r="H440" s="107" t="s">
        <v>5578</v>
      </c>
      <c r="I440" s="107" cm="1">
        <f t="array" ref="I440">_xlfn.IFS(LEFT(k[[#This Row],[ParameterValue]],1)="S",3,LEFT(k[[#This Row],[ParameterValue]],1)="X",2, LEFT(k[[#This Row],[ParameterValue]],1)="D",4)</f>
        <v>3</v>
      </c>
    </row>
    <row r="441" spans="1:9">
      <c r="A441" s="107" t="s">
        <v>6062</v>
      </c>
      <c r="B441" s="107" t="s">
        <v>4433</v>
      </c>
      <c r="C441" s="107" t="s">
        <v>5726</v>
      </c>
      <c r="D441" s="107" t="s">
        <v>5600</v>
      </c>
      <c r="E441" s="107" t="s">
        <v>5601</v>
      </c>
      <c r="F441" s="107" t="s">
        <v>6063</v>
      </c>
      <c r="G441" s="107" t="str">
        <f>k[[#This Row],[PartType]]&amp;k[[#This Row],[PowderType]]</f>
        <v>521W476/016KBP74E</v>
      </c>
      <c r="H441" s="107" t="s">
        <v>5081</v>
      </c>
      <c r="I441" s="107" cm="1">
        <f t="array" ref="I441">_xlfn.IFS(LEFT(k[[#This Row],[ParameterValue]],1)="S",3,LEFT(k[[#This Row],[ParameterValue]],1)="X",2, LEFT(k[[#This Row],[ParameterValue]],1)="D",4)</f>
        <v>3</v>
      </c>
    </row>
    <row r="442" spans="1:9">
      <c r="A442" s="107" t="s">
        <v>6055</v>
      </c>
      <c r="B442" s="107" t="s">
        <v>82</v>
      </c>
      <c r="C442" s="107" t="s">
        <v>5614</v>
      </c>
      <c r="D442" s="107" t="s">
        <v>5600</v>
      </c>
      <c r="E442" s="107" t="s">
        <v>5601</v>
      </c>
      <c r="F442" s="107" t="s">
        <v>8007</v>
      </c>
      <c r="G442" s="107" t="str">
        <f>k[[#This Row],[PartType]]&amp;k[[#This Row],[PowderType]]</f>
        <v>523W107/016S706</v>
      </c>
      <c r="H442" s="107" t="s">
        <v>8008</v>
      </c>
      <c r="I442" s="107" cm="1">
        <f t="array" ref="I442">_xlfn.IFS(LEFT(k[[#This Row],[ParameterValue]],1)="S",3,LEFT(k[[#This Row],[ParameterValue]],1)="X",2, LEFT(k[[#This Row],[ParameterValue]],1)="D",4)</f>
        <v>4</v>
      </c>
    </row>
    <row r="443" spans="1:9">
      <c r="A443" s="107" t="s">
        <v>6055</v>
      </c>
      <c r="B443" s="107" t="s">
        <v>82</v>
      </c>
      <c r="C443" s="107" t="s">
        <v>5607</v>
      </c>
      <c r="D443" s="107" t="s">
        <v>5600</v>
      </c>
      <c r="E443" s="107" t="s">
        <v>5601</v>
      </c>
      <c r="F443" s="107" t="s">
        <v>9443</v>
      </c>
      <c r="G443" s="107" t="str">
        <f>k[[#This Row],[PartType]]&amp;k[[#This Row],[PowderType]]</f>
        <v>523W107/016S706</v>
      </c>
      <c r="H443" s="107" t="s">
        <v>8008</v>
      </c>
      <c r="I443" s="107" cm="1">
        <f t="array" ref="I443">_xlfn.IFS(LEFT(k[[#This Row],[ParameterValue]],1)="S",3,LEFT(k[[#This Row],[ParameterValue]],1)="X",2, LEFT(k[[#This Row],[ParameterValue]],1)="D",4)</f>
        <v>4</v>
      </c>
    </row>
    <row r="444" spans="1:9">
      <c r="A444" s="107" t="s">
        <v>8320</v>
      </c>
      <c r="B444" s="107" t="s">
        <v>4533</v>
      </c>
      <c r="C444" s="107" t="s">
        <v>9297</v>
      </c>
      <c r="D444" s="107" t="s">
        <v>5600</v>
      </c>
      <c r="E444" s="107" t="s">
        <v>5601</v>
      </c>
      <c r="F444" s="107" t="s">
        <v>9298</v>
      </c>
      <c r="G444" s="107" t="str">
        <f>k[[#This Row],[PartType]]&amp;k[[#This Row],[PowderType]]</f>
        <v>523H107/035HV80</v>
      </c>
      <c r="H444" s="107" t="s">
        <v>5101</v>
      </c>
      <c r="I444" s="107" cm="1">
        <f t="array" ref="I444">_xlfn.IFS(LEFT(k[[#This Row],[ParameterValue]],1)="S",3,LEFT(k[[#This Row],[ParameterValue]],1)="X",2, LEFT(k[[#This Row],[ParameterValue]],1)="D",4)</f>
        <v>3</v>
      </c>
    </row>
    <row r="445" spans="1:9">
      <c r="A445" s="107" t="s">
        <v>7103</v>
      </c>
      <c r="B445" s="107" t="s">
        <v>4426</v>
      </c>
      <c r="C445" s="107" t="s">
        <v>5599</v>
      </c>
      <c r="D445" s="107" t="s">
        <v>5600</v>
      </c>
      <c r="E445" s="107" t="s">
        <v>5601</v>
      </c>
      <c r="F445" s="107" t="s">
        <v>9295</v>
      </c>
      <c r="G445" s="107" t="str">
        <f>k[[#This Row],[PartType]]&amp;k[[#This Row],[PowderType]]</f>
        <v>520V477/2R5KBP74</v>
      </c>
      <c r="H445" s="107" t="s">
        <v>5050</v>
      </c>
      <c r="I445" s="107" cm="1">
        <f t="array" ref="I445">_xlfn.IFS(LEFT(k[[#This Row],[ParameterValue]],1)="S",3,LEFT(k[[#This Row],[ParameterValue]],1)="X",2, LEFT(k[[#This Row],[ParameterValue]],1)="D",4)</f>
        <v>3</v>
      </c>
    </row>
    <row r="446" spans="1:9">
      <c r="A446" s="107" t="s">
        <v>7103</v>
      </c>
      <c r="B446" s="107" t="s">
        <v>4428</v>
      </c>
      <c r="C446" s="107" t="s">
        <v>5599</v>
      </c>
      <c r="D446" s="107" t="s">
        <v>5600</v>
      </c>
      <c r="E446" s="107" t="s">
        <v>5601</v>
      </c>
      <c r="F446" s="107" t="s">
        <v>9301</v>
      </c>
      <c r="G446" s="107" t="str">
        <f>k[[#This Row],[PartType]]&amp;k[[#This Row],[PowderType]]</f>
        <v>520V477/2R5KBP76</v>
      </c>
      <c r="H446" s="107" t="s">
        <v>5050</v>
      </c>
      <c r="I446" s="107" cm="1">
        <f t="array" ref="I446">_xlfn.IFS(LEFT(k[[#This Row],[ParameterValue]],1)="S",3,LEFT(k[[#This Row],[ParameterValue]],1)="X",2, LEFT(k[[#This Row],[ParameterValue]],1)="D",4)</f>
        <v>3</v>
      </c>
    </row>
    <row r="447" spans="1:9">
      <c r="A447" s="107" t="s">
        <v>5819</v>
      </c>
      <c r="B447" s="107" t="s">
        <v>9040</v>
      </c>
      <c r="C447" s="107" t="s">
        <v>5599</v>
      </c>
      <c r="D447" s="107" t="s">
        <v>5600</v>
      </c>
      <c r="E447" s="107" t="s">
        <v>5601</v>
      </c>
      <c r="F447" s="107" t="s">
        <v>9296</v>
      </c>
      <c r="G447" s="107" t="str">
        <f>k[[#This Row],[PartType]]&amp;k[[#This Row],[PowderType]]</f>
        <v>520V337/003KBP52P</v>
      </c>
      <c r="H447" s="107" t="s">
        <v>6115</v>
      </c>
      <c r="I447" s="107" cm="1">
        <f t="array" ref="I447">_xlfn.IFS(LEFT(k[[#This Row],[ParameterValue]],1)="S",3,LEFT(k[[#This Row],[ParameterValue]],1)="X",2, LEFT(k[[#This Row],[ParameterValue]],1)="D",4)</f>
        <v>3</v>
      </c>
    </row>
    <row r="448" spans="1:9">
      <c r="A448" s="107" t="s">
        <v>5819</v>
      </c>
      <c r="B448" s="107" t="s">
        <v>126</v>
      </c>
      <c r="C448" s="107" t="s">
        <v>5599</v>
      </c>
      <c r="D448" s="107" t="s">
        <v>5600</v>
      </c>
      <c r="E448" s="107" t="s">
        <v>5601</v>
      </c>
      <c r="F448" s="107" t="s">
        <v>9039</v>
      </c>
      <c r="G448" s="107" t="str">
        <f>k[[#This Row],[PartType]]&amp;k[[#This Row],[PowderType]]</f>
        <v>520V337/003KBP52</v>
      </c>
      <c r="H448" s="107" t="s">
        <v>5586</v>
      </c>
      <c r="I448" s="107" cm="1">
        <f t="array" ref="I448">_xlfn.IFS(LEFT(k[[#This Row],[ParameterValue]],1)="S",3,LEFT(k[[#This Row],[ParameterValue]],1)="X",2, LEFT(k[[#This Row],[ParameterValue]],1)="D",4)</f>
        <v>3</v>
      </c>
    </row>
    <row r="449" spans="1:9">
      <c r="A449" s="107" t="s">
        <v>5620</v>
      </c>
      <c r="B449" s="107" t="s">
        <v>90</v>
      </c>
      <c r="C449" s="107" t="s">
        <v>5621</v>
      </c>
      <c r="D449" s="107" t="s">
        <v>5600</v>
      </c>
      <c r="E449" s="107" t="s">
        <v>5601</v>
      </c>
      <c r="F449" s="107" t="s">
        <v>6786</v>
      </c>
      <c r="G449" s="107" t="str">
        <f>k[[#This Row],[PartType]]&amp;k[[#This Row],[PowderType]]</f>
        <v>591D226/025FTP200</v>
      </c>
      <c r="H449" s="107" t="s">
        <v>6787</v>
      </c>
      <c r="I449" s="107" cm="1">
        <f t="array" ref="I449">_xlfn.IFS(LEFT(k[[#This Row],[ParameterValue]],1)="S",3,LEFT(k[[#This Row],[ParameterValue]],1)="X",2, LEFT(k[[#This Row],[ParameterValue]],1)="D",4)</f>
        <v>3</v>
      </c>
    </row>
    <row r="450" spans="1:9">
      <c r="A450" s="107" t="s">
        <v>6845</v>
      </c>
      <c r="B450" s="107" t="s">
        <v>90</v>
      </c>
      <c r="C450" s="107" t="s">
        <v>5618</v>
      </c>
      <c r="D450" s="107" t="s">
        <v>5600</v>
      </c>
      <c r="E450" s="107" t="s">
        <v>5601</v>
      </c>
      <c r="F450" s="107" t="s">
        <v>6846</v>
      </c>
      <c r="G450" s="107" t="str">
        <f>k[[#This Row],[PartType]]&amp;k[[#This Row],[PowderType]]</f>
        <v>591D476/020FTP200</v>
      </c>
      <c r="H450" s="107" t="s">
        <v>5099</v>
      </c>
      <c r="I450" s="107" cm="1">
        <f t="array" ref="I450">_xlfn.IFS(LEFT(k[[#This Row],[ParameterValue]],1)="S",3,LEFT(k[[#This Row],[ParameterValue]],1)="X",2, LEFT(k[[#This Row],[ParameterValue]],1)="D",4)</f>
        <v>3</v>
      </c>
    </row>
    <row r="451" spans="1:9">
      <c r="A451" s="107" t="s">
        <v>6847</v>
      </c>
      <c r="B451" s="107" t="s">
        <v>4721</v>
      </c>
      <c r="C451" s="107" t="s">
        <v>5607</v>
      </c>
      <c r="D451" s="107" t="s">
        <v>5600</v>
      </c>
      <c r="E451" s="107" t="s">
        <v>5601</v>
      </c>
      <c r="F451" s="107" t="s">
        <v>6848</v>
      </c>
      <c r="G451" s="107" t="str">
        <f>k[[#This Row],[PartType]]&amp;k[[#This Row],[PowderType]]</f>
        <v>591D476/016NT40</v>
      </c>
      <c r="H451" s="107" t="s">
        <v>5581</v>
      </c>
      <c r="I451" s="107" cm="1">
        <f t="array" ref="I451">_xlfn.IFS(LEFT(k[[#This Row],[ParameterValue]],1)="S",3,LEFT(k[[#This Row],[ParameterValue]],1)="X",2, LEFT(k[[#This Row],[ParameterValue]],1)="D",4)</f>
        <v>3</v>
      </c>
    </row>
    <row r="452" spans="1:9">
      <c r="A452" s="107" t="s">
        <v>8448</v>
      </c>
      <c r="B452" s="107" t="s">
        <v>4474</v>
      </c>
      <c r="C452" s="107" t="s">
        <v>5627</v>
      </c>
      <c r="D452" s="107" t="s">
        <v>5600</v>
      </c>
      <c r="E452" s="107" t="s">
        <v>5601</v>
      </c>
      <c r="F452" s="107" t="s">
        <v>10459</v>
      </c>
      <c r="G452" s="107" t="str">
        <f>k[[#This Row],[PartType]]&amp;k[[#This Row],[PowderType]]</f>
        <v>598B167/2R5S15MB</v>
      </c>
      <c r="H452" s="107" t="s">
        <v>8450</v>
      </c>
      <c r="I452" s="107" cm="1">
        <f t="array" ref="I452">_xlfn.IFS(LEFT(k[[#This Row],[ParameterValue]],1)="S",3,LEFT(k[[#This Row],[ParameterValue]],1)="X",2, LEFT(k[[#This Row],[ParameterValue]],1)="D",4)</f>
        <v>3</v>
      </c>
    </row>
    <row r="453" spans="1:9">
      <c r="A453" s="107" t="s">
        <v>7411</v>
      </c>
      <c r="B453" s="107" t="s">
        <v>4426</v>
      </c>
      <c r="C453" s="107" t="s">
        <v>5690</v>
      </c>
      <c r="D453" s="107" t="s">
        <v>5600</v>
      </c>
      <c r="E453" s="107" t="s">
        <v>5601</v>
      </c>
      <c r="F453" s="107" t="s">
        <v>8681</v>
      </c>
      <c r="G453" s="107" t="str">
        <f>k[[#This Row],[PartType]]&amp;k[[#This Row],[PowderType]]</f>
        <v>521B336/016KBP74</v>
      </c>
      <c r="H453" s="107" t="s">
        <v>7223</v>
      </c>
      <c r="I453" s="107" cm="1">
        <f t="array" ref="I453">_xlfn.IFS(LEFT(k[[#This Row],[ParameterValue]],1)="S",3,LEFT(k[[#This Row],[ParameterValue]],1)="X",2, LEFT(k[[#This Row],[ParameterValue]],1)="D",4)</f>
        <v>3</v>
      </c>
    </row>
    <row r="454" spans="1:9">
      <c r="A454" s="107" t="s">
        <v>7221</v>
      </c>
      <c r="B454" s="107" t="s">
        <v>4426</v>
      </c>
      <c r="C454" s="107" t="s">
        <v>5690</v>
      </c>
      <c r="D454" s="107" t="s">
        <v>5600</v>
      </c>
      <c r="E454" s="107" t="s">
        <v>5601</v>
      </c>
      <c r="F454" s="107" t="s">
        <v>7222</v>
      </c>
      <c r="G454" s="107" t="str">
        <f>k[[#This Row],[PartType]]&amp;k[[#This Row],[PowderType]]</f>
        <v>525B336/016KBP74</v>
      </c>
      <c r="H454" s="107" t="s">
        <v>7223</v>
      </c>
      <c r="I454" s="107" cm="1">
        <f t="array" ref="I454">_xlfn.IFS(LEFT(k[[#This Row],[ParameterValue]],1)="S",3,LEFT(k[[#This Row],[ParameterValue]],1)="X",2, LEFT(k[[#This Row],[ParameterValue]],1)="D",4)</f>
        <v>3</v>
      </c>
    </row>
    <row r="455" spans="1:9">
      <c r="A455" s="107" t="s">
        <v>7224</v>
      </c>
      <c r="B455" s="107" t="s">
        <v>4426</v>
      </c>
      <c r="C455" s="107" t="s">
        <v>5690</v>
      </c>
      <c r="D455" s="107" t="s">
        <v>5600</v>
      </c>
      <c r="E455" s="107" t="s">
        <v>5601</v>
      </c>
      <c r="F455" s="107" t="s">
        <v>7225</v>
      </c>
      <c r="G455" s="107" t="str">
        <f>k[[#This Row],[PartType]]&amp;k[[#This Row],[PowderType]]</f>
        <v>591B336/016KBP74</v>
      </c>
      <c r="H455" s="107" t="s">
        <v>7223</v>
      </c>
      <c r="I455" s="107" cm="1">
        <f t="array" ref="I455">_xlfn.IFS(LEFT(k[[#This Row],[ParameterValue]],1)="S",3,LEFT(k[[#This Row],[ParameterValue]],1)="X",2, LEFT(k[[#This Row],[ParameterValue]],1)="D",4)</f>
        <v>3</v>
      </c>
    </row>
    <row r="456" spans="1:9">
      <c r="A456" s="107" t="s">
        <v>7163</v>
      </c>
      <c r="B456" s="107" t="s">
        <v>4426</v>
      </c>
      <c r="C456" s="107" t="s">
        <v>5742</v>
      </c>
      <c r="D456" s="107" t="s">
        <v>5600</v>
      </c>
      <c r="E456" s="107" t="s">
        <v>5601</v>
      </c>
      <c r="F456" s="107" t="s">
        <v>7164</v>
      </c>
      <c r="G456" s="107" t="str">
        <f>k[[#This Row],[PartType]]&amp;k[[#This Row],[PowderType]]</f>
        <v>520X687/004KBP74</v>
      </c>
      <c r="H456" s="107" t="s">
        <v>7165</v>
      </c>
      <c r="I456" s="107" cm="1">
        <f t="array" ref="I456">_xlfn.IFS(LEFT(k[[#This Row],[ParameterValue]],1)="S",3,LEFT(k[[#This Row],[ParameterValue]],1)="X",2, LEFT(k[[#This Row],[ParameterValue]],1)="D",4)</f>
        <v>3</v>
      </c>
    </row>
    <row r="457" spans="1:9">
      <c r="A457" s="107" t="s">
        <v>7163</v>
      </c>
      <c r="B457" s="107" t="s">
        <v>4426</v>
      </c>
      <c r="C457" s="107" t="s">
        <v>5826</v>
      </c>
      <c r="D457" s="107" t="s">
        <v>5600</v>
      </c>
      <c r="E457" s="107" t="s">
        <v>5601</v>
      </c>
      <c r="F457" s="107" t="s">
        <v>7572</v>
      </c>
      <c r="G457" s="107" t="str">
        <f>k[[#This Row],[PartType]]&amp;k[[#This Row],[PowderType]]</f>
        <v>520X687/004KBP74</v>
      </c>
      <c r="H457" s="107" t="s">
        <v>5053</v>
      </c>
      <c r="I457" s="107" cm="1">
        <f t="array" ref="I457">_xlfn.IFS(LEFT(k[[#This Row],[ParameterValue]],1)="S",3,LEFT(k[[#This Row],[ParameterValue]],1)="X",2, LEFT(k[[#This Row],[ParameterValue]],1)="D",4)</f>
        <v>3</v>
      </c>
    </row>
    <row r="458" spans="1:9">
      <c r="A458" s="107" t="s">
        <v>5750</v>
      </c>
      <c r="B458" s="107" t="s">
        <v>4433</v>
      </c>
      <c r="C458" s="107" t="s">
        <v>5730</v>
      </c>
      <c r="D458" s="107" t="s">
        <v>5600</v>
      </c>
      <c r="E458" s="107" t="s">
        <v>5601</v>
      </c>
      <c r="F458" s="107" t="s">
        <v>7573</v>
      </c>
      <c r="G458" s="107" t="str">
        <f>k[[#This Row],[PartType]]&amp;k[[#This Row],[PowderType]]</f>
        <v>530V197/2R5KBP74E</v>
      </c>
      <c r="H458" s="107" t="s">
        <v>5612</v>
      </c>
      <c r="I458" s="107" cm="1">
        <f t="array" ref="I458">_xlfn.IFS(LEFT(k[[#This Row],[ParameterValue]],1)="S",3,LEFT(k[[#This Row],[ParameterValue]],1)="X",2, LEFT(k[[#This Row],[ParameterValue]],1)="D",4)</f>
        <v>3</v>
      </c>
    </row>
    <row r="459" spans="1:9">
      <c r="A459" s="107" t="s">
        <v>7521</v>
      </c>
      <c r="B459" s="107" t="s">
        <v>4492</v>
      </c>
      <c r="C459" s="107" t="s">
        <v>5826</v>
      </c>
      <c r="D459" s="107" t="s">
        <v>5600</v>
      </c>
      <c r="E459" s="107" t="s">
        <v>5601</v>
      </c>
      <c r="F459" s="107" t="s">
        <v>8626</v>
      </c>
      <c r="G459" s="107" t="str">
        <f>k[[#This Row],[PartType]]&amp;k[[#This Row],[PowderType]]</f>
        <v>545Y337/010FTW700</v>
      </c>
      <c r="H459" s="107" t="s">
        <v>5053</v>
      </c>
      <c r="I459" s="107" cm="1">
        <f t="array" ref="I459">_xlfn.IFS(LEFT(k[[#This Row],[ParameterValue]],1)="S",3,LEFT(k[[#This Row],[ParameterValue]],1)="X",2, LEFT(k[[#This Row],[ParameterValue]],1)="D",4)</f>
        <v>3</v>
      </c>
    </row>
    <row r="460" spans="1:9">
      <c r="A460" s="107" t="s">
        <v>5739</v>
      </c>
      <c r="B460" s="107" t="s">
        <v>4488</v>
      </c>
      <c r="C460" s="107" t="s">
        <v>5654</v>
      </c>
      <c r="D460" s="107" t="s">
        <v>5600</v>
      </c>
      <c r="E460" s="107" t="s">
        <v>5601</v>
      </c>
      <c r="F460" s="107" t="s">
        <v>7957</v>
      </c>
      <c r="G460" s="107" t="str">
        <f>k[[#This Row],[PartType]]&amp;k[[#This Row],[PowderType]]</f>
        <v>521D107/025KBP54</v>
      </c>
      <c r="H460" s="107" t="s">
        <v>5044</v>
      </c>
      <c r="I460" s="107" cm="1">
        <f t="array" ref="I460">_xlfn.IFS(LEFT(k[[#This Row],[ParameterValue]],1)="S",3,LEFT(k[[#This Row],[ParameterValue]],1)="X",2, LEFT(k[[#This Row],[ParameterValue]],1)="D",4)</f>
        <v>3</v>
      </c>
    </row>
    <row r="461" spans="1:9">
      <c r="A461" s="107" t="s">
        <v>6714</v>
      </c>
      <c r="B461" s="107" t="s">
        <v>126</v>
      </c>
      <c r="C461" s="107" t="s">
        <v>5614</v>
      </c>
      <c r="D461" s="107" t="s">
        <v>5600</v>
      </c>
      <c r="E461" s="107" t="s">
        <v>5601</v>
      </c>
      <c r="F461" s="107" t="s">
        <v>8047</v>
      </c>
      <c r="G461" s="107" t="str">
        <f>k[[#This Row],[PartType]]&amp;k[[#This Row],[PowderType]]</f>
        <v>521B106/016KBP52</v>
      </c>
      <c r="H461" s="107" t="s">
        <v>5044</v>
      </c>
      <c r="I461" s="107" cm="1">
        <f t="array" ref="I461">_xlfn.IFS(LEFT(k[[#This Row],[ParameterValue]],1)="S",3,LEFT(k[[#This Row],[ParameterValue]],1)="X",2, LEFT(k[[#This Row],[ParameterValue]],1)="D",4)</f>
        <v>3</v>
      </c>
    </row>
    <row r="462" spans="1:9">
      <c r="A462" s="107" t="s">
        <v>7968</v>
      </c>
      <c r="B462" s="107" t="s">
        <v>126</v>
      </c>
      <c r="C462" s="107" t="s">
        <v>5614</v>
      </c>
      <c r="D462" s="107" t="s">
        <v>5600</v>
      </c>
      <c r="E462" s="107" t="s">
        <v>5601</v>
      </c>
      <c r="F462" s="107" t="s">
        <v>8048</v>
      </c>
      <c r="G462" s="107" t="str">
        <f>k[[#This Row],[PartType]]&amp;k[[#This Row],[PowderType]]</f>
        <v>520B106/016KBP52</v>
      </c>
      <c r="H462" s="107" t="s">
        <v>5044</v>
      </c>
      <c r="I462" s="107" cm="1">
        <f t="array" ref="I462">_xlfn.IFS(LEFT(k[[#This Row],[ParameterValue]],1)="S",3,LEFT(k[[#This Row],[ParameterValue]],1)="X",2, LEFT(k[[#This Row],[ParameterValue]],1)="D",4)</f>
        <v>3</v>
      </c>
    </row>
    <row r="463" spans="1:9">
      <c r="A463" s="107" t="s">
        <v>5702</v>
      </c>
      <c r="B463" s="107" t="s">
        <v>131</v>
      </c>
      <c r="C463" s="107" t="s">
        <v>5764</v>
      </c>
      <c r="D463" s="107" t="s">
        <v>5600</v>
      </c>
      <c r="E463" s="107" t="s">
        <v>5601</v>
      </c>
      <c r="F463" s="107" t="s">
        <v>8049</v>
      </c>
      <c r="G463" s="107" t="str">
        <f>k[[#This Row],[PartType]]&amp;k[[#This Row],[PowderType]]</f>
        <v>598V247/004TTS80</v>
      </c>
      <c r="H463" s="107" t="s">
        <v>5046</v>
      </c>
      <c r="I463" s="107" cm="1">
        <f t="array" ref="I463">_xlfn.IFS(LEFT(k[[#This Row],[ParameterValue]],1)="S",3,LEFT(k[[#This Row],[ParameterValue]],1)="X",2, LEFT(k[[#This Row],[ParameterValue]],1)="D",4)</f>
        <v>3</v>
      </c>
    </row>
    <row r="464" spans="1:9">
      <c r="A464" s="107" t="s">
        <v>8050</v>
      </c>
      <c r="B464" s="107" t="s">
        <v>100</v>
      </c>
      <c r="C464" s="107" t="s">
        <v>5607</v>
      </c>
      <c r="D464" s="107" t="s">
        <v>5600</v>
      </c>
      <c r="E464" s="107" t="s">
        <v>5601</v>
      </c>
      <c r="F464" s="107" t="s">
        <v>8051</v>
      </c>
      <c r="G464" s="107" t="str">
        <f>k[[#This Row],[PartType]]&amp;k[[#This Row],[PowderType]]</f>
        <v>523H477/016S805</v>
      </c>
      <c r="H464" s="107" t="s">
        <v>7376</v>
      </c>
      <c r="I464" s="107" cm="1">
        <f t="array" ref="I464">_xlfn.IFS(LEFT(k[[#This Row],[ParameterValue]],1)="S",3,LEFT(k[[#This Row],[ParameterValue]],1)="X",2, LEFT(k[[#This Row],[ParameterValue]],1)="D",4)</f>
        <v>3</v>
      </c>
    </row>
    <row r="465" spans="1:9">
      <c r="A465" s="107" t="s">
        <v>7358</v>
      </c>
      <c r="B465" s="107" t="s">
        <v>4571</v>
      </c>
      <c r="C465" s="107" t="s">
        <v>5748</v>
      </c>
      <c r="D465" s="107" t="s">
        <v>5600</v>
      </c>
      <c r="E465" s="107" t="s">
        <v>5601</v>
      </c>
      <c r="F465" s="107" t="s">
        <v>7431</v>
      </c>
      <c r="G465" s="107" t="str">
        <f>k[[#This Row],[PartType]]&amp;k[[#This Row],[PowderType]]</f>
        <v>520Y477/006KBP72F</v>
      </c>
      <c r="H465" s="107" t="s">
        <v>7432</v>
      </c>
      <c r="I465" s="107" cm="1">
        <f t="array" ref="I465">_xlfn.IFS(LEFT(k[[#This Row],[ParameterValue]],1)="S",3,LEFT(k[[#This Row],[ParameterValue]],1)="X",2, LEFT(k[[#This Row],[ParameterValue]],1)="D",4)</f>
        <v>3</v>
      </c>
    </row>
    <row r="466" spans="1:9">
      <c r="A466" s="107" t="s">
        <v>8188</v>
      </c>
      <c r="B466" s="107" t="s">
        <v>4426</v>
      </c>
      <c r="C466" s="107" t="s">
        <v>5703</v>
      </c>
      <c r="D466" s="107" t="s">
        <v>5600</v>
      </c>
      <c r="E466" s="107" t="s">
        <v>5601</v>
      </c>
      <c r="F466" s="107" t="s">
        <v>8189</v>
      </c>
      <c r="G466" s="107" t="str">
        <f>k[[#This Row],[PartType]]&amp;k[[#This Row],[PowderType]]</f>
        <v>591V247/003KBP74</v>
      </c>
      <c r="H466" s="107" t="s">
        <v>5046</v>
      </c>
      <c r="I466" s="107" cm="1">
        <f t="array" ref="I466">_xlfn.IFS(LEFT(k[[#This Row],[ParameterValue]],1)="S",3,LEFT(k[[#This Row],[ParameterValue]],1)="X",2, LEFT(k[[#This Row],[ParameterValue]],1)="D",4)</f>
        <v>3</v>
      </c>
    </row>
    <row r="467" spans="1:9">
      <c r="A467" s="107" t="s">
        <v>8622</v>
      </c>
      <c r="B467" s="107" t="s">
        <v>4441</v>
      </c>
      <c r="C467" s="107" t="s">
        <v>5614</v>
      </c>
      <c r="D467" s="107" t="s">
        <v>5600</v>
      </c>
      <c r="E467" s="107" t="s">
        <v>5601</v>
      </c>
      <c r="F467" s="107" t="s">
        <v>8623</v>
      </c>
      <c r="G467" s="107" t="str">
        <f>k[[#This Row],[PartType]]&amp;k[[#This Row],[PowderType]]</f>
        <v>523W827/006STA156KA</v>
      </c>
      <c r="H467" s="107" t="s">
        <v>8624</v>
      </c>
      <c r="I467" s="107" cm="1">
        <f t="array" ref="I467">_xlfn.IFS(LEFT(k[[#This Row],[ParameterValue]],1)="S",3,LEFT(k[[#This Row],[ParameterValue]],1)="X",2, LEFT(k[[#This Row],[ParameterValue]],1)="D",4)</f>
        <v>3</v>
      </c>
    </row>
    <row r="468" spans="1:9">
      <c r="A468" s="107" t="s">
        <v>7178</v>
      </c>
      <c r="B468" s="107" t="s">
        <v>4518</v>
      </c>
      <c r="C468" s="107" t="s">
        <v>5693</v>
      </c>
      <c r="D468" s="107" t="s">
        <v>5600</v>
      </c>
      <c r="E468" s="107" t="s">
        <v>5601</v>
      </c>
      <c r="F468" s="107" t="s">
        <v>7433</v>
      </c>
      <c r="G468" s="107" t="str">
        <f>k[[#This Row],[PartType]]&amp;k[[#This Row],[PowderType]]</f>
        <v>523T157/006STA156KB</v>
      </c>
      <c r="H468" s="107" t="s">
        <v>7434</v>
      </c>
      <c r="I468" s="107" cm="1">
        <f t="array" ref="I468">_xlfn.IFS(LEFT(k[[#This Row],[ParameterValue]],1)="S",3,LEFT(k[[#This Row],[ParameterValue]],1)="X",2, LEFT(k[[#This Row],[ParameterValue]],1)="D",4)</f>
        <v>3</v>
      </c>
    </row>
    <row r="469" spans="1:9">
      <c r="A469" s="107" t="s">
        <v>6748</v>
      </c>
      <c r="B469" s="107" t="s">
        <v>4426</v>
      </c>
      <c r="C469" s="107" t="s">
        <v>5634</v>
      </c>
      <c r="D469" s="107" t="s">
        <v>5600</v>
      </c>
      <c r="E469" s="107" t="s">
        <v>5601</v>
      </c>
      <c r="F469" s="107" t="s">
        <v>7435</v>
      </c>
      <c r="G469" s="107" t="str">
        <f>k[[#This Row],[PartType]]&amp;k[[#This Row],[PowderType]]</f>
        <v>598D477/004KBP74</v>
      </c>
      <c r="H469" s="107" t="s">
        <v>6074</v>
      </c>
      <c r="I469" s="107" cm="1">
        <f t="array" ref="I469">_xlfn.IFS(LEFT(k[[#This Row],[ParameterValue]],1)="S",3,LEFT(k[[#This Row],[ParameterValue]],1)="X",2, LEFT(k[[#This Row],[ParameterValue]],1)="D",4)</f>
        <v>3</v>
      </c>
    </row>
    <row r="470" spans="1:9">
      <c r="A470" s="107" t="s">
        <v>8619</v>
      </c>
      <c r="B470" s="107" t="s">
        <v>4426</v>
      </c>
      <c r="C470" s="107" t="s">
        <v>5634</v>
      </c>
      <c r="D470" s="107" t="s">
        <v>5600</v>
      </c>
      <c r="E470" s="107" t="s">
        <v>5601</v>
      </c>
      <c r="F470" s="107" t="s">
        <v>8621</v>
      </c>
      <c r="G470" s="107" t="str">
        <f>k[[#This Row],[PartType]]&amp;k[[#This Row],[PowderType]]</f>
        <v>525D107/010KBP74</v>
      </c>
      <c r="H470" s="107" t="s">
        <v>5049</v>
      </c>
      <c r="I470" s="107" cm="1">
        <f t="array" ref="I470">_xlfn.IFS(LEFT(k[[#This Row],[ParameterValue]],1)="S",3,LEFT(k[[#This Row],[ParameterValue]],1)="X",2, LEFT(k[[#This Row],[ParameterValue]],1)="D",4)</f>
        <v>3</v>
      </c>
    </row>
    <row r="471" spans="1:9">
      <c r="A471" s="107" t="s">
        <v>8619</v>
      </c>
      <c r="B471" s="107" t="s">
        <v>4426</v>
      </c>
      <c r="C471" s="107" t="s">
        <v>5813</v>
      </c>
      <c r="D471" s="107" t="s">
        <v>5600</v>
      </c>
      <c r="E471" s="107" t="s">
        <v>5601</v>
      </c>
      <c r="F471" s="107" t="s">
        <v>8620</v>
      </c>
      <c r="G471" s="107" t="str">
        <f>k[[#This Row],[PartType]]&amp;k[[#This Row],[PowderType]]</f>
        <v>525D107/010KBP74</v>
      </c>
      <c r="H471" s="107" t="s">
        <v>5049</v>
      </c>
      <c r="I471" s="107" cm="1">
        <f t="array" ref="I471">_xlfn.IFS(LEFT(k[[#This Row],[ParameterValue]],1)="S",3,LEFT(k[[#This Row],[ParameterValue]],1)="X",2, LEFT(k[[#This Row],[ParameterValue]],1)="D",4)</f>
        <v>3</v>
      </c>
    </row>
    <row r="472" spans="1:9">
      <c r="A472" s="107" t="s">
        <v>7536</v>
      </c>
      <c r="B472" s="107" t="s">
        <v>87</v>
      </c>
      <c r="C472" s="107" t="s">
        <v>5607</v>
      </c>
      <c r="D472" s="107" t="s">
        <v>5600</v>
      </c>
      <c r="E472" s="107" t="s">
        <v>5601</v>
      </c>
      <c r="F472" s="107" t="s">
        <v>7537</v>
      </c>
      <c r="G472" s="107" t="str">
        <f>k[[#This Row],[PartType]]&amp;k[[#This Row],[PowderType]]</f>
        <v>598D476/016TTS50</v>
      </c>
      <c r="H472" s="107" t="s">
        <v>5581</v>
      </c>
      <c r="I472" s="107" cm="1">
        <f t="array" ref="I472">_xlfn.IFS(LEFT(k[[#This Row],[ParameterValue]],1)="S",3,LEFT(k[[#This Row],[ParameterValue]],1)="X",2, LEFT(k[[#This Row],[ParameterValue]],1)="D",4)</f>
        <v>3</v>
      </c>
    </row>
    <row r="473" spans="1:9">
      <c r="A473" s="107" t="s">
        <v>5913</v>
      </c>
      <c r="B473" s="107" t="s">
        <v>4426</v>
      </c>
      <c r="C473" s="107" t="s">
        <v>5816</v>
      </c>
      <c r="D473" s="107" t="s">
        <v>5600</v>
      </c>
      <c r="E473" s="107" t="s">
        <v>5601</v>
      </c>
      <c r="F473" s="107" t="s">
        <v>7538</v>
      </c>
      <c r="G473" s="107" t="str">
        <f>k[[#This Row],[PartType]]&amp;k[[#This Row],[PowderType]]</f>
        <v>521V107/020KBP74</v>
      </c>
      <c r="H473" s="107" t="s">
        <v>5915</v>
      </c>
      <c r="I473" s="107" cm="1">
        <f t="array" ref="I473">_xlfn.IFS(LEFT(k[[#This Row],[ParameterValue]],1)="S",3,LEFT(k[[#This Row],[ParameterValue]],1)="X",2, LEFT(k[[#This Row],[ParameterValue]],1)="D",4)</f>
        <v>3</v>
      </c>
    </row>
    <row r="474" spans="1:9">
      <c r="A474" s="107" t="s">
        <v>7539</v>
      </c>
      <c r="B474" s="107" t="s">
        <v>4441</v>
      </c>
      <c r="C474" s="107" t="s">
        <v>5634</v>
      </c>
      <c r="D474" s="107" t="s">
        <v>5600</v>
      </c>
      <c r="E474" s="107" t="s">
        <v>5601</v>
      </c>
      <c r="F474" s="107" t="s">
        <v>7540</v>
      </c>
      <c r="G474" s="107" t="str">
        <f>k[[#This Row],[PartType]]&amp;k[[#This Row],[PowderType]]</f>
        <v>520B107/003STA156KA</v>
      </c>
      <c r="H474" s="107" t="s">
        <v>5587</v>
      </c>
      <c r="I474" s="107" cm="1">
        <f t="array" ref="I474">_xlfn.IFS(LEFT(k[[#This Row],[ParameterValue]],1)="S",3,LEFT(k[[#This Row],[ParameterValue]],1)="X",2, LEFT(k[[#This Row],[ParameterValue]],1)="D",4)</f>
        <v>3</v>
      </c>
    </row>
    <row r="475" spans="1:9">
      <c r="A475" s="107" t="s">
        <v>6300</v>
      </c>
      <c r="B475" s="107" t="s">
        <v>4426</v>
      </c>
      <c r="C475" s="107" t="s">
        <v>5726</v>
      </c>
      <c r="D475" s="107" t="s">
        <v>5600</v>
      </c>
      <c r="E475" s="107" t="s">
        <v>5601</v>
      </c>
      <c r="F475" s="107" t="s">
        <v>7541</v>
      </c>
      <c r="G475" s="107" t="str">
        <f>k[[#This Row],[PartType]]&amp;k[[#This Row],[PowderType]]</f>
        <v>520B686/006KBP74</v>
      </c>
      <c r="H475" s="107" t="s">
        <v>6302</v>
      </c>
      <c r="I475" s="107" cm="1">
        <f t="array" ref="I475">_xlfn.IFS(LEFT(k[[#This Row],[ParameterValue]],1)="S",3,LEFT(k[[#This Row],[ParameterValue]],1)="X",2, LEFT(k[[#This Row],[ParameterValue]],1)="D",4)</f>
        <v>3</v>
      </c>
    </row>
    <row r="476" spans="1:9">
      <c r="A476" s="107" t="s">
        <v>9125</v>
      </c>
      <c r="B476" s="107" t="s">
        <v>4441</v>
      </c>
      <c r="C476" s="107" t="s">
        <v>5656</v>
      </c>
      <c r="D476" s="107" t="s">
        <v>5600</v>
      </c>
      <c r="E476" s="107" t="s">
        <v>5601</v>
      </c>
      <c r="F476" s="107" t="s">
        <v>9126</v>
      </c>
      <c r="G476" s="107" t="str">
        <f>k[[#This Row],[PartType]]&amp;k[[#This Row],[PowderType]]</f>
        <v>525B157/003STA156KA</v>
      </c>
      <c r="H476" s="107" t="s">
        <v>9127</v>
      </c>
      <c r="I476" s="107" cm="1">
        <f t="array" ref="I476">_xlfn.IFS(LEFT(k[[#This Row],[ParameterValue]],1)="S",3,LEFT(k[[#This Row],[ParameterValue]],1)="X",2, LEFT(k[[#This Row],[ParameterValue]],1)="D",4)</f>
        <v>3</v>
      </c>
    </row>
    <row r="477" spans="1:9">
      <c r="A477" s="107" t="s">
        <v>6969</v>
      </c>
      <c r="B477" s="107" t="s">
        <v>4426</v>
      </c>
      <c r="C477" s="107" t="s">
        <v>5826</v>
      </c>
      <c r="D477" s="107" t="s">
        <v>5600</v>
      </c>
      <c r="E477" s="107" t="s">
        <v>5601</v>
      </c>
      <c r="F477" s="107" t="s">
        <v>7542</v>
      </c>
      <c r="G477" s="107" t="str">
        <f>k[[#This Row],[PartType]]&amp;k[[#This Row],[PowderType]]</f>
        <v>525B476/010KBP74</v>
      </c>
      <c r="H477" s="107" t="s">
        <v>7543</v>
      </c>
      <c r="I477" s="107" cm="1">
        <f t="array" ref="I477">_xlfn.IFS(LEFT(k[[#This Row],[ParameterValue]],1)="S",3,LEFT(k[[#This Row],[ParameterValue]],1)="X",2, LEFT(k[[#This Row],[ParameterValue]],1)="D",4)</f>
        <v>3</v>
      </c>
    </row>
    <row r="478" spans="1:9">
      <c r="A478" s="107" t="s">
        <v>6969</v>
      </c>
      <c r="B478" s="107" t="s">
        <v>4426</v>
      </c>
      <c r="C478" s="107" t="s">
        <v>5607</v>
      </c>
      <c r="D478" s="107" t="s">
        <v>5600</v>
      </c>
      <c r="E478" s="107" t="s">
        <v>5601</v>
      </c>
      <c r="F478" s="107" t="s">
        <v>7544</v>
      </c>
      <c r="G478" s="107" t="str">
        <f>k[[#This Row],[PartType]]&amp;k[[#This Row],[PowderType]]</f>
        <v>525B476/010KBP74</v>
      </c>
      <c r="H478" s="107" t="s">
        <v>7545</v>
      </c>
      <c r="I478" s="107" cm="1">
        <f t="array" ref="I478">_xlfn.IFS(LEFT(k[[#This Row],[ParameterValue]],1)="S",3,LEFT(k[[#This Row],[ParameterValue]],1)="X",2, LEFT(k[[#This Row],[ParameterValue]],1)="D",4)</f>
        <v>3</v>
      </c>
    </row>
    <row r="479" spans="1:9">
      <c r="A479" s="107" t="s">
        <v>10453</v>
      </c>
      <c r="B479" s="107" t="s">
        <v>4474</v>
      </c>
      <c r="C479" s="107" t="s">
        <v>5627</v>
      </c>
      <c r="D479" s="107" t="s">
        <v>5600</v>
      </c>
      <c r="E479" s="107" t="s">
        <v>5601</v>
      </c>
      <c r="F479" s="107" t="s">
        <v>10460</v>
      </c>
      <c r="G479" s="107" t="str">
        <f>k[[#This Row],[PartType]]&amp;k[[#This Row],[PowderType]]</f>
        <v>598B117/2R5S15MB</v>
      </c>
      <c r="H479" s="107" t="s">
        <v>8450</v>
      </c>
      <c r="I479" s="107" cm="1">
        <f t="array" ref="I479">_xlfn.IFS(LEFT(k[[#This Row],[ParameterValue]],1)="S",3,LEFT(k[[#This Row],[ParameterValue]],1)="X",2, LEFT(k[[#This Row],[ParameterValue]],1)="D",4)</f>
        <v>3</v>
      </c>
    </row>
    <row r="480" spans="1:9">
      <c r="A480" s="107" t="s">
        <v>5783</v>
      </c>
      <c r="B480" s="107" t="s">
        <v>152</v>
      </c>
      <c r="C480" s="107" t="s">
        <v>5654</v>
      </c>
      <c r="D480" s="107" t="s">
        <v>5600</v>
      </c>
      <c r="E480" s="107" t="s">
        <v>5601</v>
      </c>
      <c r="F480" s="107" t="s">
        <v>9150</v>
      </c>
      <c r="G480" s="107" t="str">
        <f>k[[#This Row],[PartType]]&amp;k[[#This Row],[PowderType]]</f>
        <v>521V686/016KBP86</v>
      </c>
      <c r="H480" s="107" t="s">
        <v>5081</v>
      </c>
      <c r="I480" s="107" cm="1">
        <f t="array" ref="I480">_xlfn.IFS(LEFT(k[[#This Row],[ParameterValue]],1)="S",3,LEFT(k[[#This Row],[ParameterValue]],1)="X",2, LEFT(k[[#This Row],[ParameterValue]],1)="D",4)</f>
        <v>3</v>
      </c>
    </row>
    <row r="481" spans="1:9">
      <c r="A481" s="107" t="s">
        <v>5609</v>
      </c>
      <c r="B481" s="107" t="s">
        <v>4618</v>
      </c>
      <c r="C481" s="107" t="s">
        <v>5730</v>
      </c>
      <c r="D481" s="107" t="s">
        <v>5600</v>
      </c>
      <c r="E481" s="107" t="s">
        <v>5601</v>
      </c>
      <c r="F481" s="107" t="s">
        <v>7253</v>
      </c>
      <c r="G481" s="107" t="str">
        <f>k[[#This Row],[PartType]]&amp;k[[#This Row],[PowderType]]</f>
        <v>530V227/006KBP72E</v>
      </c>
      <c r="H481" s="107" t="s">
        <v>5612</v>
      </c>
      <c r="I481" s="107" cm="1">
        <f t="array" ref="I481">_xlfn.IFS(LEFT(k[[#This Row],[ParameterValue]],1)="S",3,LEFT(k[[#This Row],[ParameterValue]],1)="X",2, LEFT(k[[#This Row],[ParameterValue]],1)="D",4)</f>
        <v>3</v>
      </c>
    </row>
    <row r="482" spans="1:9">
      <c r="A482" s="107" t="s">
        <v>5987</v>
      </c>
      <c r="B482" s="107" t="s">
        <v>4426</v>
      </c>
      <c r="C482" s="107" t="s">
        <v>5730</v>
      </c>
      <c r="D482" s="107" t="s">
        <v>5600</v>
      </c>
      <c r="E482" s="107" t="s">
        <v>5601</v>
      </c>
      <c r="F482" s="107" t="s">
        <v>7254</v>
      </c>
      <c r="G482" s="107" t="str">
        <f>k[[#This Row],[PartType]]&amp;k[[#This Row],[PowderType]]</f>
        <v>530V117/006KBP74</v>
      </c>
      <c r="H482" s="107" t="s">
        <v>5545</v>
      </c>
      <c r="I482" s="107" cm="1">
        <f t="array" ref="I482">_xlfn.IFS(LEFT(k[[#This Row],[ParameterValue]],1)="S",3,LEFT(k[[#This Row],[ParameterValue]],1)="X",2, LEFT(k[[#This Row],[ParameterValue]],1)="D",4)</f>
        <v>3</v>
      </c>
    </row>
    <row r="483" spans="1:9">
      <c r="A483" s="107" t="s">
        <v>7032</v>
      </c>
      <c r="B483" s="107" t="s">
        <v>4426</v>
      </c>
      <c r="C483" s="107" t="s">
        <v>5737</v>
      </c>
      <c r="D483" s="107" t="s">
        <v>5600</v>
      </c>
      <c r="E483" s="107" t="s">
        <v>5601</v>
      </c>
      <c r="F483" s="107" t="s">
        <v>7255</v>
      </c>
      <c r="G483" s="107" t="str">
        <f>k[[#This Row],[PartType]]&amp;k[[#This Row],[PowderType]]</f>
        <v>520V477/003KBP74</v>
      </c>
      <c r="H483" s="107" t="s">
        <v>5049</v>
      </c>
      <c r="I483" s="107" cm="1">
        <f t="array" ref="I483">_xlfn.IFS(LEFT(k[[#This Row],[ParameterValue]],1)="S",3,LEFT(k[[#This Row],[ParameterValue]],1)="X",2, LEFT(k[[#This Row],[ParameterValue]],1)="D",4)</f>
        <v>3</v>
      </c>
    </row>
    <row r="484" spans="1:9">
      <c r="A484" s="107" t="s">
        <v>7035</v>
      </c>
      <c r="B484" s="107" t="s">
        <v>90</v>
      </c>
      <c r="C484" s="107" t="s">
        <v>5690</v>
      </c>
      <c r="D484" s="107" t="s">
        <v>5600</v>
      </c>
      <c r="E484" s="107" t="s">
        <v>5601</v>
      </c>
      <c r="F484" s="107" t="s">
        <v>7256</v>
      </c>
      <c r="G484" s="107" t="str">
        <f>k[[#This Row],[PartType]]&amp;k[[#This Row],[PowderType]]</f>
        <v>521D226/050FTP200</v>
      </c>
      <c r="H484" s="107" t="s">
        <v>6178</v>
      </c>
      <c r="I484" s="107" cm="1">
        <f t="array" ref="I484">_xlfn.IFS(LEFT(k[[#This Row],[ParameterValue]],1)="S",3,LEFT(k[[#This Row],[ParameterValue]],1)="X",2, LEFT(k[[#This Row],[ParameterValue]],1)="D",4)</f>
        <v>2</v>
      </c>
    </row>
    <row r="485" spans="1:9">
      <c r="A485" s="107" t="s">
        <v>6119</v>
      </c>
      <c r="B485" s="107" t="s">
        <v>4426</v>
      </c>
      <c r="C485" s="107" t="s">
        <v>5681</v>
      </c>
      <c r="D485" s="107" t="s">
        <v>5599</v>
      </c>
      <c r="E485" s="107" t="s">
        <v>5601</v>
      </c>
      <c r="F485" s="107" t="s">
        <v>8113</v>
      </c>
      <c r="G485" s="107" t="str">
        <f>k[[#This Row],[PartType]]&amp;k[[#This Row],[PowderType]]</f>
        <v>520V227/006KBP74</v>
      </c>
      <c r="H485" s="107" t="s">
        <v>5050</v>
      </c>
      <c r="I485" s="107" cm="1">
        <f t="array" ref="I485">_xlfn.IFS(LEFT(k[[#This Row],[ParameterValue]],1)="S",3,LEFT(k[[#This Row],[ParameterValue]],1)="X",2, LEFT(k[[#This Row],[ParameterValue]],1)="D",4)</f>
        <v>3</v>
      </c>
    </row>
    <row r="486" spans="1:9">
      <c r="A486" s="107" t="s">
        <v>6084</v>
      </c>
      <c r="B486" s="107" t="s">
        <v>4475</v>
      </c>
      <c r="C486" s="107" t="s">
        <v>5826</v>
      </c>
      <c r="D486" s="107" t="s">
        <v>5600</v>
      </c>
      <c r="E486" s="107" t="s">
        <v>5601</v>
      </c>
      <c r="F486" s="107" t="s">
        <v>8341</v>
      </c>
      <c r="G486" s="107" t="str">
        <f>k[[#This Row],[PartType]]&amp;k[[#This Row],[PowderType]]</f>
        <v>520B476/010KBP84</v>
      </c>
      <c r="H486" s="107" t="s">
        <v>10378</v>
      </c>
      <c r="I486" s="107" cm="1">
        <f t="array" ref="I486">_xlfn.IFS(LEFT(k[[#This Row],[ParameterValue]],1)="S",3,LEFT(k[[#This Row],[ParameterValue]],1)="X",2, LEFT(k[[#This Row],[ParameterValue]],1)="D",4)</f>
        <v>3</v>
      </c>
    </row>
    <row r="487" spans="1:9">
      <c r="A487" s="107" t="s">
        <v>5770</v>
      </c>
      <c r="B487" s="107" t="s">
        <v>4646</v>
      </c>
      <c r="C487" s="107" t="s">
        <v>5690</v>
      </c>
      <c r="D487" s="107" t="s">
        <v>5600</v>
      </c>
      <c r="E487" s="107" t="s">
        <v>5601</v>
      </c>
      <c r="F487" s="107" t="s">
        <v>6078</v>
      </c>
      <c r="G487" s="107" t="str">
        <f>k[[#This Row],[PartType]]&amp;k[[#This Row],[PowderType]]</f>
        <v>521X476/035TTS40G</v>
      </c>
      <c r="H487" s="107" t="s">
        <v>6079</v>
      </c>
      <c r="I487" s="107" cm="1">
        <f t="array" ref="I487">_xlfn.IFS(LEFT(k[[#This Row],[ParameterValue]],1)="S",3,LEFT(k[[#This Row],[ParameterValue]],1)="X",2, LEFT(k[[#This Row],[ParameterValue]],1)="D",4)</f>
        <v>2</v>
      </c>
    </row>
    <row r="488" spans="1:9">
      <c r="A488" s="107" t="s">
        <v>5762</v>
      </c>
      <c r="B488" s="107" t="s">
        <v>6080</v>
      </c>
      <c r="C488" s="107" t="s">
        <v>5742</v>
      </c>
      <c r="D488" s="107" t="s">
        <v>5600</v>
      </c>
      <c r="E488" s="107" t="s">
        <v>5601</v>
      </c>
      <c r="F488" s="107" t="s">
        <v>6081</v>
      </c>
      <c r="G488" s="107" t="str">
        <f>k[[#This Row],[PartType]]&amp;k[[#This Row],[PowderType]]</f>
        <v>598V227/004KBP55G</v>
      </c>
      <c r="H488" s="107" t="s">
        <v>5046</v>
      </c>
      <c r="I488" s="107" cm="1">
        <f t="array" ref="I488">_xlfn.IFS(LEFT(k[[#This Row],[ParameterValue]],1)="S",3,LEFT(k[[#This Row],[ParameterValue]],1)="X",2, LEFT(k[[#This Row],[ParameterValue]],1)="D",4)</f>
        <v>3</v>
      </c>
    </row>
    <row r="489" spans="1:9">
      <c r="A489" s="107" t="s">
        <v>5598</v>
      </c>
      <c r="B489" s="107" t="s">
        <v>4525</v>
      </c>
      <c r="C489" s="107" t="s">
        <v>5599</v>
      </c>
      <c r="D489" s="107" t="s">
        <v>5600</v>
      </c>
      <c r="E489" s="107" t="s">
        <v>5601</v>
      </c>
      <c r="F489" s="107" t="s">
        <v>5602</v>
      </c>
      <c r="G489" s="107" t="str">
        <f>k[[#This Row],[PartType]]&amp;k[[#This Row],[PowderType]]</f>
        <v>520D227/004S506</v>
      </c>
      <c r="H489" s="107" t="s">
        <v>5603</v>
      </c>
      <c r="I489" s="107" cm="1">
        <f t="array" ref="I489">_xlfn.IFS(LEFT(k[[#This Row],[ParameterValue]],1)="S",3,LEFT(k[[#This Row],[ParameterValue]],1)="X",2, LEFT(k[[#This Row],[ParameterValue]],1)="D",4)</f>
        <v>3</v>
      </c>
    </row>
    <row r="490" spans="1:9">
      <c r="A490" s="107" t="s">
        <v>5604</v>
      </c>
      <c r="B490" s="107" t="s">
        <v>4525</v>
      </c>
      <c r="C490" s="107" t="s">
        <v>5599</v>
      </c>
      <c r="D490" s="107" t="s">
        <v>5600</v>
      </c>
      <c r="E490" s="107" t="s">
        <v>5601</v>
      </c>
      <c r="F490" s="107" t="s">
        <v>5605</v>
      </c>
      <c r="G490" s="107" t="str">
        <f>k[[#This Row],[PartType]]&amp;k[[#This Row],[PowderType]]</f>
        <v>520D227/006S506</v>
      </c>
      <c r="H490" s="107" t="s">
        <v>5603</v>
      </c>
      <c r="I490" s="107" cm="1">
        <f t="array" ref="I490">_xlfn.IFS(LEFT(k[[#This Row],[ParameterValue]],1)="S",3,LEFT(k[[#This Row],[ParameterValue]],1)="X",2, LEFT(k[[#This Row],[ParameterValue]],1)="D",4)</f>
        <v>3</v>
      </c>
    </row>
    <row r="491" spans="1:9">
      <c r="A491" s="107" t="s">
        <v>5606</v>
      </c>
      <c r="B491" s="107" t="s">
        <v>4691</v>
      </c>
      <c r="C491" s="107" t="s">
        <v>5607</v>
      </c>
      <c r="D491" s="107" t="s">
        <v>5600</v>
      </c>
      <c r="E491" s="107" t="s">
        <v>5601</v>
      </c>
      <c r="F491" s="107" t="s">
        <v>5608</v>
      </c>
      <c r="G491" s="107" t="str">
        <f>k[[#This Row],[PartType]]&amp;k[[#This Row],[PowderType]]</f>
        <v>598B107/004KBP74H</v>
      </c>
      <c r="H491" s="107" t="s">
        <v>5097</v>
      </c>
      <c r="I491" s="107" cm="1">
        <f t="array" ref="I491">_xlfn.IFS(LEFT(k[[#This Row],[ParameterValue]],1)="S",3,LEFT(k[[#This Row],[ParameterValue]],1)="X",2, LEFT(k[[#This Row],[ParameterValue]],1)="D",4)</f>
        <v>3</v>
      </c>
    </row>
    <row r="492" spans="1:9">
      <c r="A492" s="107" t="s">
        <v>5609</v>
      </c>
      <c r="B492" s="107" t="s">
        <v>4618</v>
      </c>
      <c r="C492" s="107" t="s">
        <v>5610</v>
      </c>
      <c r="D492" s="107" t="s">
        <v>5600</v>
      </c>
      <c r="E492" s="107" t="s">
        <v>5601</v>
      </c>
      <c r="F492" s="107" t="s">
        <v>5611</v>
      </c>
      <c r="G492" s="107" t="str">
        <f>k[[#This Row],[PartType]]&amp;k[[#This Row],[PowderType]]</f>
        <v>530V227/006KBP72E</v>
      </c>
      <c r="H492" s="107" t="s">
        <v>5612</v>
      </c>
      <c r="I492" s="107" cm="1">
        <f t="array" ref="I492">_xlfn.IFS(LEFT(k[[#This Row],[ParameterValue]],1)="S",3,LEFT(k[[#This Row],[ParameterValue]],1)="X",2, LEFT(k[[#This Row],[ParameterValue]],1)="D",4)</f>
        <v>3</v>
      </c>
    </row>
    <row r="493" spans="1:9">
      <c r="A493" s="107" t="s">
        <v>5662</v>
      </c>
      <c r="B493" s="107" t="s">
        <v>4525</v>
      </c>
      <c r="C493" s="107" t="s">
        <v>5600</v>
      </c>
      <c r="D493" s="107" t="s">
        <v>5600</v>
      </c>
      <c r="E493" s="107" t="s">
        <v>5601</v>
      </c>
      <c r="F493" s="107" t="s">
        <v>5717</v>
      </c>
      <c r="G493" s="107" t="str">
        <f>k[[#This Row],[PartType]]&amp;k[[#This Row],[PowderType]]</f>
        <v>528Z227/004S506</v>
      </c>
      <c r="H493" s="107" t="s">
        <v>5603</v>
      </c>
      <c r="I493" s="107" cm="1">
        <f t="array" ref="I493">_xlfn.IFS(LEFT(k[[#This Row],[ParameterValue]],1)="S",3,LEFT(k[[#This Row],[ParameterValue]],1)="X",2, LEFT(k[[#This Row],[ParameterValue]],1)="D",4)</f>
        <v>3</v>
      </c>
    </row>
    <row r="494" spans="1:9">
      <c r="A494" s="107" t="s">
        <v>5718</v>
      </c>
      <c r="B494" s="107" t="s">
        <v>4469</v>
      </c>
      <c r="C494" s="107" t="s">
        <v>5614</v>
      </c>
      <c r="D494" s="107" t="s">
        <v>5600</v>
      </c>
      <c r="E494" s="107" t="s">
        <v>5601</v>
      </c>
      <c r="F494" s="107" t="s">
        <v>5719</v>
      </c>
      <c r="G494" s="107" t="str">
        <f>k[[#This Row],[PartType]]&amp;k[[#This Row],[PowderType]]</f>
        <v>523V157/020KBP126</v>
      </c>
      <c r="H494" s="107" t="s">
        <v>5051</v>
      </c>
      <c r="I494" s="107" cm="1">
        <f t="array" ref="I494">_xlfn.IFS(LEFT(k[[#This Row],[ParameterValue]],1)="S",3,LEFT(k[[#This Row],[ParameterValue]],1)="X",2, LEFT(k[[#This Row],[ParameterValue]],1)="D",4)</f>
        <v>3</v>
      </c>
    </row>
    <row r="495" spans="1:9">
      <c r="A495" s="107" t="s">
        <v>6089</v>
      </c>
      <c r="B495" s="107" t="s">
        <v>4575</v>
      </c>
      <c r="C495" s="107" t="s">
        <v>5804</v>
      </c>
      <c r="D495" s="107" t="s">
        <v>5600</v>
      </c>
      <c r="E495" s="107" t="s">
        <v>5601</v>
      </c>
      <c r="F495" s="107" t="s">
        <v>8979</v>
      </c>
      <c r="G495" s="107" t="str">
        <f>k[[#This Row],[PartType]]&amp;k[[#This Row],[PowderType]]</f>
        <v>521D476/025KBP74F</v>
      </c>
      <c r="H495" s="107" t="s">
        <v>8980</v>
      </c>
      <c r="I495" s="107" cm="1">
        <f t="array" ref="I495">_xlfn.IFS(LEFT(k[[#This Row],[ParameterValue]],1)="S",3,LEFT(k[[#This Row],[ParameterValue]],1)="X",2, LEFT(k[[#This Row],[ParameterValue]],1)="D",4)</f>
        <v>3</v>
      </c>
    </row>
    <row r="496" spans="1:9">
      <c r="A496" s="107" t="s">
        <v>5720</v>
      </c>
      <c r="B496" s="107" t="s">
        <v>119</v>
      </c>
      <c r="C496" s="107" t="s">
        <v>5618</v>
      </c>
      <c r="D496" s="107" t="s">
        <v>5600</v>
      </c>
      <c r="E496" s="107" t="s">
        <v>5601</v>
      </c>
      <c r="F496" s="107" t="s">
        <v>5721</v>
      </c>
      <c r="G496" s="107" t="str">
        <f>k[[#This Row],[PartType]]&amp;k[[#This Row],[PowderType]]</f>
        <v>521V177/018FTW102K</v>
      </c>
      <c r="H496" s="107" t="s">
        <v>5722</v>
      </c>
      <c r="I496" s="107" cm="1">
        <f t="array" ref="I496">_xlfn.IFS(LEFT(k[[#This Row],[ParameterValue]],1)="S",3,LEFT(k[[#This Row],[ParameterValue]],1)="X",2, LEFT(k[[#This Row],[ParameterValue]],1)="D",4)</f>
        <v>3</v>
      </c>
    </row>
    <row r="497" spans="1:9">
      <c r="A497" s="107" t="s">
        <v>5723</v>
      </c>
      <c r="B497" s="107" t="s">
        <v>119</v>
      </c>
      <c r="C497" s="107" t="s">
        <v>5618</v>
      </c>
      <c r="D497" s="107" t="s">
        <v>5600</v>
      </c>
      <c r="E497" s="107" t="s">
        <v>5601</v>
      </c>
      <c r="F497" s="107" t="s">
        <v>5724</v>
      </c>
      <c r="G497" s="107" t="str">
        <f>k[[#This Row],[PartType]]&amp;k[[#This Row],[PowderType]]</f>
        <v>521V137/020FTW102K</v>
      </c>
      <c r="H497" s="107" t="s">
        <v>5575</v>
      </c>
      <c r="I497" s="107" cm="1">
        <f t="array" ref="I497">_xlfn.IFS(LEFT(k[[#This Row],[ParameterValue]],1)="S",3,LEFT(k[[#This Row],[ParameterValue]],1)="X",2, LEFT(k[[#This Row],[ParameterValue]],1)="D",4)</f>
        <v>3</v>
      </c>
    </row>
    <row r="498" spans="1:9">
      <c r="A498" s="107" t="s">
        <v>5725</v>
      </c>
      <c r="B498" s="107" t="s">
        <v>4477</v>
      </c>
      <c r="C498" s="107" t="s">
        <v>5726</v>
      </c>
      <c r="D498" s="107" t="s">
        <v>5600</v>
      </c>
      <c r="E498" s="107" t="s">
        <v>5601</v>
      </c>
      <c r="F498" s="107" t="s">
        <v>5727</v>
      </c>
      <c r="G498" s="107" t="str">
        <f>k[[#This Row],[PartType]]&amp;k[[#This Row],[PowderType]]</f>
        <v>545W476/016KBP40</v>
      </c>
      <c r="H498" s="107" t="s">
        <v>5728</v>
      </c>
      <c r="I498" s="107" cm="1">
        <f t="array" ref="I498">_xlfn.IFS(LEFT(k[[#This Row],[ParameterValue]],1)="S",3,LEFT(k[[#This Row],[ParameterValue]],1)="X",2, LEFT(k[[#This Row],[ParameterValue]],1)="D",4)</f>
        <v>3</v>
      </c>
    </row>
    <row r="499" spans="1:9">
      <c r="A499" s="107" t="s">
        <v>6525</v>
      </c>
      <c r="B499" s="107" t="s">
        <v>4428</v>
      </c>
      <c r="C499" s="107" t="s">
        <v>5813</v>
      </c>
      <c r="D499" s="107" t="s">
        <v>5600</v>
      </c>
      <c r="E499" s="107" t="s">
        <v>5601</v>
      </c>
      <c r="F499" s="107" t="s">
        <v>8531</v>
      </c>
      <c r="G499" s="107" t="str">
        <f>k[[#This Row],[PartType]]&amp;k[[#This Row],[PowderType]]</f>
        <v>521V476/020KBP76</v>
      </c>
      <c r="H499" s="107" t="s">
        <v>5578</v>
      </c>
      <c r="I499" s="107" cm="1">
        <f t="array" ref="I499">_xlfn.IFS(LEFT(k[[#This Row],[ParameterValue]],1)="S",3,LEFT(k[[#This Row],[ParameterValue]],1)="X",2, LEFT(k[[#This Row],[ParameterValue]],1)="D",4)</f>
        <v>3</v>
      </c>
    </row>
    <row r="500" spans="1:9">
      <c r="A500" s="107" t="s">
        <v>5949</v>
      </c>
      <c r="B500" s="107" t="s">
        <v>4428</v>
      </c>
      <c r="C500" s="107" t="s">
        <v>5813</v>
      </c>
      <c r="D500" s="107" t="s">
        <v>5600</v>
      </c>
      <c r="E500" s="107" t="s">
        <v>5601</v>
      </c>
      <c r="F500" s="107" t="s">
        <v>8978</v>
      </c>
      <c r="G500" s="107" t="str">
        <f>k[[#This Row],[PartType]]&amp;k[[#This Row],[PowderType]]</f>
        <v>521D476/020KBP76</v>
      </c>
      <c r="H500" s="107" t="s">
        <v>5891</v>
      </c>
      <c r="I500" s="107" cm="1">
        <f t="array" ref="I500">_xlfn.IFS(LEFT(k[[#This Row],[ParameterValue]],1)="S",3,LEFT(k[[#This Row],[ParameterValue]],1)="X",2, LEFT(k[[#This Row],[ParameterValue]],1)="D",4)</f>
        <v>3</v>
      </c>
    </row>
    <row r="501" spans="1:9">
      <c r="A501" s="107" t="s">
        <v>5729</v>
      </c>
      <c r="B501" s="107" t="s">
        <v>4426</v>
      </c>
      <c r="C501" s="107" t="s">
        <v>5730</v>
      </c>
      <c r="D501" s="107" t="s">
        <v>5600</v>
      </c>
      <c r="E501" s="107" t="s">
        <v>5601</v>
      </c>
      <c r="F501" s="107" t="s">
        <v>5731</v>
      </c>
      <c r="G501" s="107" t="str">
        <f>k[[#This Row],[PartType]]&amp;k[[#This Row],[PowderType]]</f>
        <v>530V227/004KBP74</v>
      </c>
      <c r="H501" s="107" t="s">
        <v>5732</v>
      </c>
      <c r="I501" s="107" cm="1">
        <f t="array" ref="I501">_xlfn.IFS(LEFT(k[[#This Row],[ParameterValue]],1)="S",3,LEFT(k[[#This Row],[ParameterValue]],1)="X",2, LEFT(k[[#This Row],[ParameterValue]],1)="D",4)</f>
        <v>3</v>
      </c>
    </row>
    <row r="502" spans="1:9">
      <c r="A502" s="107" t="s">
        <v>5733</v>
      </c>
      <c r="B502" s="107" t="s">
        <v>4595</v>
      </c>
      <c r="C502" s="107" t="s">
        <v>5726</v>
      </c>
      <c r="D502" s="107" t="s">
        <v>5600</v>
      </c>
      <c r="E502" s="107" t="s">
        <v>5601</v>
      </c>
      <c r="F502" s="107" t="s">
        <v>5734</v>
      </c>
      <c r="G502" s="107" t="str">
        <f>k[[#This Row],[PartType]]&amp;k[[#This Row],[PowderType]]</f>
        <v>521W476/020KBP52K</v>
      </c>
      <c r="H502" s="107" t="s">
        <v>5735</v>
      </c>
      <c r="I502" s="107" cm="1">
        <f t="array" ref="I502">_xlfn.IFS(LEFT(k[[#This Row],[ParameterValue]],1)="S",3,LEFT(k[[#This Row],[ParameterValue]],1)="X",2, LEFT(k[[#This Row],[ParameterValue]],1)="D",4)</f>
        <v>3</v>
      </c>
    </row>
    <row r="503" spans="1:9">
      <c r="A503" s="107" t="s">
        <v>5752</v>
      </c>
      <c r="B503" s="107" t="s">
        <v>4428</v>
      </c>
      <c r="C503" s="107" t="s">
        <v>5748</v>
      </c>
      <c r="D503" s="107" t="s">
        <v>5600</v>
      </c>
      <c r="E503" s="107" t="s">
        <v>5601</v>
      </c>
      <c r="F503" s="107" t="s">
        <v>8961</v>
      </c>
      <c r="G503" s="107" t="str">
        <f>k[[#This Row],[PartType]]&amp;k[[#This Row],[PowderType]]</f>
        <v>520X477/006KBP76</v>
      </c>
      <c r="H503" s="107" t="s">
        <v>8962</v>
      </c>
      <c r="I503" s="107" cm="1">
        <f t="array" ref="I503">_xlfn.IFS(LEFT(k[[#This Row],[ParameterValue]],1)="S",3,LEFT(k[[#This Row],[ParameterValue]],1)="X",2, LEFT(k[[#This Row],[ParameterValue]],1)="D",4)</f>
        <v>3</v>
      </c>
    </row>
    <row r="504" spans="1:9">
      <c r="A504" s="107" t="s">
        <v>6051</v>
      </c>
      <c r="B504" s="107" t="s">
        <v>4554</v>
      </c>
      <c r="C504" s="107" t="s">
        <v>5826</v>
      </c>
      <c r="D504" s="107" t="s">
        <v>5600</v>
      </c>
      <c r="E504" s="107" t="s">
        <v>5601</v>
      </c>
      <c r="F504" s="107" t="s">
        <v>8259</v>
      </c>
      <c r="G504" s="107" t="str">
        <f>k[[#This Row],[PartType]]&amp;k[[#This Row],[PowderType]]</f>
        <v>520B227/006S15MBF</v>
      </c>
      <c r="H504" s="107" t="s">
        <v>8260</v>
      </c>
      <c r="I504" s="107" cm="1">
        <f t="array" ref="I504">_xlfn.IFS(LEFT(k[[#This Row],[ParameterValue]],1)="S",3,LEFT(k[[#This Row],[ParameterValue]],1)="X",2, LEFT(k[[#This Row],[ParameterValue]],1)="D",4)</f>
        <v>3</v>
      </c>
    </row>
    <row r="505" spans="1:9">
      <c r="A505" s="107" t="s">
        <v>6748</v>
      </c>
      <c r="B505" s="107" t="s">
        <v>4996</v>
      </c>
      <c r="C505" s="107" t="s">
        <v>5634</v>
      </c>
      <c r="D505" s="107" t="s">
        <v>5600</v>
      </c>
      <c r="E505" s="107" t="s">
        <v>5601</v>
      </c>
      <c r="F505" s="107" t="s">
        <v>7371</v>
      </c>
      <c r="G505" s="107" t="str">
        <f>k[[#This Row],[PartType]]&amp;k[[#This Row],[PowderType]]</f>
        <v>598D477/004KBP74G</v>
      </c>
      <c r="H505" s="107" t="s">
        <v>7372</v>
      </c>
      <c r="I505" s="107" cm="1">
        <f t="array" ref="I505">_xlfn.IFS(LEFT(k[[#This Row],[ParameterValue]],1)="S",3,LEFT(k[[#This Row],[ParameterValue]],1)="X",2, LEFT(k[[#This Row],[ParameterValue]],1)="D",4)</f>
        <v>3</v>
      </c>
    </row>
    <row r="506" spans="1:9">
      <c r="A506" s="107" t="s">
        <v>7373</v>
      </c>
      <c r="B506" s="107" t="s">
        <v>90</v>
      </c>
      <c r="C506" s="107" t="s">
        <v>5804</v>
      </c>
      <c r="D506" s="107" t="s">
        <v>5600</v>
      </c>
      <c r="E506" s="107" t="s">
        <v>5601</v>
      </c>
      <c r="F506" s="107" t="s">
        <v>7374</v>
      </c>
      <c r="G506" s="107" t="str">
        <f>k[[#This Row],[PartType]]&amp;k[[#This Row],[PowderType]]</f>
        <v>598D156/035FTP200</v>
      </c>
      <c r="H506" s="107" t="s">
        <v>7071</v>
      </c>
      <c r="I506" s="107" cm="1">
        <f t="array" ref="I506">_xlfn.IFS(LEFT(k[[#This Row],[ParameterValue]],1)="S",3,LEFT(k[[#This Row],[ParameterValue]],1)="X",2, LEFT(k[[#This Row],[ParameterValue]],1)="D",4)</f>
        <v>2</v>
      </c>
    </row>
    <row r="507" spans="1:9">
      <c r="A507" s="107" t="s">
        <v>5780</v>
      </c>
      <c r="B507" s="107" t="s">
        <v>4800</v>
      </c>
      <c r="C507" s="107" t="s">
        <v>5614</v>
      </c>
      <c r="D507" s="107" t="s">
        <v>5600</v>
      </c>
      <c r="E507" s="107" t="s">
        <v>5601</v>
      </c>
      <c r="F507" s="107" t="s">
        <v>7375</v>
      </c>
      <c r="G507" s="107" t="str">
        <f>k[[#This Row],[PartType]]&amp;k[[#This Row],[PowderType]]</f>
        <v>523V107/025TTS50G</v>
      </c>
      <c r="H507" s="107" t="s">
        <v>7376</v>
      </c>
      <c r="I507" s="107" cm="1">
        <f t="array" ref="I507">_xlfn.IFS(LEFT(k[[#This Row],[ParameterValue]],1)="S",3,LEFT(k[[#This Row],[ParameterValue]],1)="X",2, LEFT(k[[#This Row],[ParameterValue]],1)="D",4)</f>
        <v>3</v>
      </c>
    </row>
    <row r="508" spans="1:9">
      <c r="A508" s="107" t="s">
        <v>6748</v>
      </c>
      <c r="B508" s="107" t="s">
        <v>4691</v>
      </c>
      <c r="C508" s="107" t="s">
        <v>5634</v>
      </c>
      <c r="D508" s="107" t="s">
        <v>5600</v>
      </c>
      <c r="E508" s="107" t="s">
        <v>5601</v>
      </c>
      <c r="F508" s="107" t="s">
        <v>7377</v>
      </c>
      <c r="G508" s="107" t="str">
        <f>k[[#This Row],[PartType]]&amp;k[[#This Row],[PowderType]]</f>
        <v>598D477/004KBP74H</v>
      </c>
      <c r="H508" s="107" t="s">
        <v>7378</v>
      </c>
      <c r="I508" s="107" cm="1">
        <f t="array" ref="I508">_xlfn.IFS(LEFT(k[[#This Row],[ParameterValue]],1)="S",3,LEFT(k[[#This Row],[ParameterValue]],1)="X",2, LEFT(k[[#This Row],[ParameterValue]],1)="D",4)</f>
        <v>3</v>
      </c>
    </row>
    <row r="509" spans="1:9">
      <c r="A509" s="107" t="s">
        <v>6051</v>
      </c>
      <c r="B509" s="107" t="s">
        <v>4441</v>
      </c>
      <c r="C509" s="107" t="s">
        <v>5830</v>
      </c>
      <c r="D509" s="107" t="s">
        <v>5600</v>
      </c>
      <c r="E509" s="107" t="s">
        <v>5601</v>
      </c>
      <c r="F509" s="107" t="s">
        <v>8882</v>
      </c>
      <c r="G509" s="107" t="str">
        <f>k[[#This Row],[PartType]]&amp;k[[#This Row],[PowderType]]</f>
        <v>520B227/006STA156KA</v>
      </c>
      <c r="H509" s="107" t="s">
        <v>5052</v>
      </c>
      <c r="I509" s="107" cm="1">
        <f t="array" ref="I509">_xlfn.IFS(LEFT(k[[#This Row],[ParameterValue]],1)="S",3,LEFT(k[[#This Row],[ParameterValue]],1)="X",2, LEFT(k[[#This Row],[ParameterValue]],1)="D",4)</f>
        <v>3</v>
      </c>
    </row>
    <row r="510" spans="1:9">
      <c r="A510" s="107" t="s">
        <v>6057</v>
      </c>
      <c r="B510" s="107" t="s">
        <v>4426</v>
      </c>
      <c r="C510" s="107" t="s">
        <v>5830</v>
      </c>
      <c r="D510" s="107" t="s">
        <v>5600</v>
      </c>
      <c r="E510" s="107" t="s">
        <v>5601</v>
      </c>
      <c r="F510" s="107" t="s">
        <v>8906</v>
      </c>
      <c r="G510" s="107" t="str">
        <f>k[[#This Row],[PartType]]&amp;k[[#This Row],[PowderType]]</f>
        <v>520D107/010KBP74</v>
      </c>
      <c r="H510" s="107" t="s">
        <v>5049</v>
      </c>
      <c r="I510" s="107" cm="1">
        <f t="array" ref="I510">_xlfn.IFS(LEFT(k[[#This Row],[ParameterValue]],1)="S",3,LEFT(k[[#This Row],[ParameterValue]],1)="X",2, LEFT(k[[#This Row],[ParameterValue]],1)="D",4)</f>
        <v>3</v>
      </c>
    </row>
    <row r="511" spans="1:9">
      <c r="A511" s="107" t="s">
        <v>7379</v>
      </c>
      <c r="B511" s="107" t="s">
        <v>131</v>
      </c>
      <c r="C511" s="107" t="s">
        <v>5634</v>
      </c>
      <c r="D511" s="107" t="s">
        <v>5600</v>
      </c>
      <c r="E511" s="107" t="s">
        <v>5601</v>
      </c>
      <c r="F511" s="107" t="s">
        <v>7380</v>
      </c>
      <c r="G511" s="107" t="str">
        <f>k[[#This Row],[PartType]]&amp;k[[#This Row],[PowderType]]</f>
        <v>599D337/003TTS80</v>
      </c>
      <c r="H511" s="107" t="s">
        <v>5580</v>
      </c>
      <c r="I511" s="107" cm="1">
        <f t="array" ref="I511">_xlfn.IFS(LEFT(k[[#This Row],[ParameterValue]],1)="S",3,LEFT(k[[#This Row],[ParameterValue]],1)="X",2, LEFT(k[[#This Row],[ParameterValue]],1)="D",4)</f>
        <v>3</v>
      </c>
    </row>
    <row r="512" spans="1:9">
      <c r="A512" s="107" t="s">
        <v>7341</v>
      </c>
      <c r="B512" s="107" t="s">
        <v>131</v>
      </c>
      <c r="C512" s="107" t="s">
        <v>5634</v>
      </c>
      <c r="D512" s="107" t="s">
        <v>5600</v>
      </c>
      <c r="E512" s="107" t="s">
        <v>5601</v>
      </c>
      <c r="F512" s="107" t="s">
        <v>8677</v>
      </c>
      <c r="G512" s="107" t="str">
        <f>k[[#This Row],[PartType]]&amp;k[[#This Row],[PowderType]]</f>
        <v>599D157/006TTS80</v>
      </c>
      <c r="H512" s="107" t="s">
        <v>7343</v>
      </c>
      <c r="I512" s="107" cm="1">
        <f t="array" ref="I512">_xlfn.IFS(LEFT(k[[#This Row],[ParameterValue]],1)="S",3,LEFT(k[[#This Row],[ParameterValue]],1)="X",2, LEFT(k[[#This Row],[ParameterValue]],1)="D",4)</f>
        <v>3</v>
      </c>
    </row>
    <row r="513" spans="1:9">
      <c r="A513" s="107" t="s">
        <v>7381</v>
      </c>
      <c r="B513" s="107" t="s">
        <v>4721</v>
      </c>
      <c r="C513" s="107" t="s">
        <v>5726</v>
      </c>
      <c r="D513" s="107" t="s">
        <v>5600</v>
      </c>
      <c r="E513" s="107" t="s">
        <v>5601</v>
      </c>
      <c r="F513" s="107" t="s">
        <v>8905</v>
      </c>
      <c r="G513" s="107" t="str">
        <f>k[[#This Row],[PartType]]&amp;k[[#This Row],[PowderType]]</f>
        <v>520V226/020NT40</v>
      </c>
      <c r="H513" s="107" t="s">
        <v>5728</v>
      </c>
      <c r="I513" s="107" cm="1">
        <f t="array" ref="I513">_xlfn.IFS(LEFT(k[[#This Row],[ParameterValue]],1)="S",3,LEFT(k[[#This Row],[ParameterValue]],1)="X",2, LEFT(k[[#This Row],[ParameterValue]],1)="D",4)</f>
        <v>3</v>
      </c>
    </row>
    <row r="514" spans="1:9">
      <c r="A514" s="107" t="s">
        <v>5851</v>
      </c>
      <c r="B514" s="107" t="s">
        <v>4551</v>
      </c>
      <c r="C514" s="107" t="s">
        <v>5690</v>
      </c>
      <c r="D514" s="107" t="s">
        <v>6004</v>
      </c>
      <c r="E514" s="107" t="s">
        <v>5601</v>
      </c>
      <c r="F514" s="107" t="s">
        <v>6005</v>
      </c>
      <c r="G514" s="107" t="str">
        <f>k[[#This Row],[PartType]]&amp;k[[#This Row],[PowderType]]</f>
        <v>521D106/050PTSA</v>
      </c>
      <c r="H514" s="107" t="s">
        <v>5549</v>
      </c>
      <c r="I514" s="107" cm="1">
        <f t="array" ref="I514">_xlfn.IFS(LEFT(k[[#This Row],[ParameterValue]],1)="S",3,LEFT(k[[#This Row],[ParameterValue]],1)="X",2, LEFT(k[[#This Row],[ParameterValue]],1)="D",4)</f>
        <v>2</v>
      </c>
    </row>
    <row r="515" spans="1:9">
      <c r="A515" s="107" t="s">
        <v>5913</v>
      </c>
      <c r="B515" s="107" t="s">
        <v>4551</v>
      </c>
      <c r="C515" s="107" t="s">
        <v>5816</v>
      </c>
      <c r="D515" s="107" t="s">
        <v>5600</v>
      </c>
      <c r="E515" s="107" t="s">
        <v>5601</v>
      </c>
      <c r="F515" s="107" t="s">
        <v>5914</v>
      </c>
      <c r="G515" s="107" t="str">
        <f>k[[#This Row],[PartType]]&amp;k[[#This Row],[PowderType]]</f>
        <v>521V107/020PTSA</v>
      </c>
      <c r="H515" s="107" t="s">
        <v>5915</v>
      </c>
      <c r="I515" s="107" cm="1">
        <f t="array" ref="I515">_xlfn.IFS(LEFT(k[[#This Row],[ParameterValue]],1)="S",3,LEFT(k[[#This Row],[ParameterValue]],1)="X",2, LEFT(k[[#This Row],[ParameterValue]],1)="D",4)</f>
        <v>3</v>
      </c>
    </row>
    <row r="516" spans="1:9">
      <c r="A516" s="107" t="s">
        <v>5916</v>
      </c>
      <c r="B516" s="107" t="s">
        <v>4433</v>
      </c>
      <c r="C516" s="107" t="s">
        <v>5621</v>
      </c>
      <c r="D516" s="107" t="s">
        <v>5600</v>
      </c>
      <c r="E516" s="107" t="s">
        <v>5601</v>
      </c>
      <c r="F516" s="107" t="s">
        <v>5917</v>
      </c>
      <c r="G516" s="107" t="str">
        <f>k[[#This Row],[PartType]]&amp;k[[#This Row],[PowderType]]</f>
        <v>598D476/025KBP74E</v>
      </c>
      <c r="H516" s="107" t="s">
        <v>5918</v>
      </c>
      <c r="I516" s="107" cm="1">
        <f t="array" ref="I516">_xlfn.IFS(LEFT(k[[#This Row],[ParameterValue]],1)="S",3,LEFT(k[[#This Row],[ParameterValue]],1)="X",2, LEFT(k[[#This Row],[ParameterValue]],1)="D",4)</f>
        <v>3</v>
      </c>
    </row>
    <row r="517" spans="1:9">
      <c r="A517" s="107" t="s">
        <v>6119</v>
      </c>
      <c r="B517" s="107" t="s">
        <v>152</v>
      </c>
      <c r="C517" s="107" t="s">
        <v>5654</v>
      </c>
      <c r="D517" s="107" t="s">
        <v>5600</v>
      </c>
      <c r="E517" s="107" t="s">
        <v>5601</v>
      </c>
      <c r="F517" s="107" t="s">
        <v>9348</v>
      </c>
      <c r="G517" s="107" t="str">
        <f>k[[#This Row],[PartType]]&amp;k[[#This Row],[PowderType]]</f>
        <v>520V227/006KBP86</v>
      </c>
      <c r="H517" s="107" t="s">
        <v>5049</v>
      </c>
      <c r="I517" s="107" cm="1">
        <f t="array" ref="I517">_xlfn.IFS(LEFT(k[[#This Row],[ParameterValue]],1)="S",3,LEFT(k[[#This Row],[ParameterValue]],1)="X",2, LEFT(k[[#This Row],[ParameterValue]],1)="D",4)</f>
        <v>3</v>
      </c>
    </row>
    <row r="518" spans="1:9">
      <c r="A518" s="107" t="s">
        <v>5819</v>
      </c>
      <c r="B518" s="107" t="s">
        <v>152</v>
      </c>
      <c r="C518" s="107" t="s">
        <v>5654</v>
      </c>
      <c r="D518" s="107" t="s">
        <v>5600</v>
      </c>
      <c r="E518" s="107" t="s">
        <v>5601</v>
      </c>
      <c r="F518" s="107" t="s">
        <v>5919</v>
      </c>
      <c r="G518" s="107" t="str">
        <f>k[[#This Row],[PartType]]&amp;k[[#This Row],[PowderType]]</f>
        <v>520V337/003KBP86</v>
      </c>
      <c r="H518" s="107" t="s">
        <v>5049</v>
      </c>
      <c r="I518" s="107" cm="1">
        <f t="array" ref="I518">_xlfn.IFS(LEFT(k[[#This Row],[ParameterValue]],1)="S",3,LEFT(k[[#This Row],[ParameterValue]],1)="X",2, LEFT(k[[#This Row],[ParameterValue]],1)="D",4)</f>
        <v>3</v>
      </c>
    </row>
    <row r="519" spans="1:9">
      <c r="A519" s="107" t="s">
        <v>5913</v>
      </c>
      <c r="B519" s="107" t="s">
        <v>4551</v>
      </c>
      <c r="C519" s="107" t="s">
        <v>7257</v>
      </c>
      <c r="D519" s="107" t="s">
        <v>5600</v>
      </c>
      <c r="E519" s="107" t="s">
        <v>5601</v>
      </c>
      <c r="F519" s="107" t="s">
        <v>9244</v>
      </c>
      <c r="G519" s="107" t="str">
        <f>k[[#This Row],[PartType]]&amp;k[[#This Row],[PowderType]]</f>
        <v>521V107/020PTSA</v>
      </c>
      <c r="H519" s="107" t="s">
        <v>5081</v>
      </c>
      <c r="I519" s="107" cm="1">
        <f t="array" ref="I519">_xlfn.IFS(LEFT(k[[#This Row],[ParameterValue]],1)="S",3,LEFT(k[[#This Row],[ParameterValue]],1)="X",2, LEFT(k[[#This Row],[ParameterValue]],1)="D",4)</f>
        <v>3</v>
      </c>
    </row>
    <row r="520" spans="1:9">
      <c r="A520" s="107" t="s">
        <v>6089</v>
      </c>
      <c r="B520" s="107" t="s">
        <v>4500</v>
      </c>
      <c r="C520" s="107" t="s">
        <v>5804</v>
      </c>
      <c r="D520" s="107" t="s">
        <v>5600</v>
      </c>
      <c r="E520" s="107" t="s">
        <v>5601</v>
      </c>
      <c r="F520" s="107" t="s">
        <v>6090</v>
      </c>
      <c r="G520" s="107" t="str">
        <f>k[[#This Row],[PartType]]&amp;k[[#This Row],[PowderType]]</f>
        <v>521D476/025S706E</v>
      </c>
      <c r="H520" s="107" t="s">
        <v>6091</v>
      </c>
      <c r="I520" s="107" cm="1">
        <f t="array" ref="I520">_xlfn.IFS(LEFT(k[[#This Row],[ParameterValue]],1)="S",3,LEFT(k[[#This Row],[ParameterValue]],1)="X",2, LEFT(k[[#This Row],[ParameterValue]],1)="D",4)</f>
        <v>3</v>
      </c>
    </row>
    <row r="521" spans="1:9">
      <c r="A521" s="107" t="s">
        <v>5733</v>
      </c>
      <c r="B521" s="107" t="s">
        <v>4617</v>
      </c>
      <c r="C521" s="107" t="s">
        <v>5726</v>
      </c>
      <c r="D521" s="107" t="s">
        <v>5600</v>
      </c>
      <c r="E521" s="107" t="s">
        <v>5601</v>
      </c>
      <c r="F521" s="107" t="s">
        <v>7533</v>
      </c>
      <c r="G521" s="107" t="str">
        <f>k[[#This Row],[PartType]]&amp;k[[#This Row],[PowderType]]</f>
        <v>521W476/020NT50</v>
      </c>
      <c r="H521" s="107" t="s">
        <v>6927</v>
      </c>
      <c r="I521" s="107" cm="1">
        <f t="array" ref="I521">_xlfn.IFS(LEFT(k[[#This Row],[ParameterValue]],1)="S",3,LEFT(k[[#This Row],[ParameterValue]],1)="X",2, LEFT(k[[#This Row],[ParameterValue]],1)="D",4)</f>
        <v>3</v>
      </c>
    </row>
    <row r="522" spans="1:9">
      <c r="A522" s="107" t="s">
        <v>6415</v>
      </c>
      <c r="B522" s="107" t="s">
        <v>157</v>
      </c>
      <c r="C522" s="107" t="s">
        <v>5991</v>
      </c>
      <c r="D522" s="107" t="s">
        <v>5621</v>
      </c>
      <c r="E522" s="107" t="s">
        <v>5601</v>
      </c>
      <c r="F522" s="107" t="s">
        <v>8683</v>
      </c>
      <c r="G522" s="107" t="str">
        <f>k[[#This Row],[PartType]]&amp;k[[#This Row],[PowderType]]</f>
        <v>521D336/025TTS40</v>
      </c>
      <c r="H522" s="107" t="s">
        <v>6990</v>
      </c>
      <c r="I522" s="107" cm="1">
        <f t="array" ref="I522">_xlfn.IFS(LEFT(k[[#This Row],[ParameterValue]],1)="S",3,LEFT(k[[#This Row],[ParameterValue]],1)="X",2, LEFT(k[[#This Row],[ParameterValue]],1)="D",4)</f>
        <v>2</v>
      </c>
    </row>
    <row r="523" spans="1:9">
      <c r="A523" s="107" t="s">
        <v>6300</v>
      </c>
      <c r="B523" s="107" t="s">
        <v>142</v>
      </c>
      <c r="C523" s="107" t="s">
        <v>5607</v>
      </c>
      <c r="D523" s="107" t="s">
        <v>5600</v>
      </c>
      <c r="E523" s="107" t="s">
        <v>5601</v>
      </c>
      <c r="F523" s="107" t="s">
        <v>6307</v>
      </c>
      <c r="G523" s="107" t="str">
        <f>k[[#This Row],[PartType]]&amp;k[[#This Row],[PowderType]]</f>
        <v>520B686/006KBP86E</v>
      </c>
      <c r="H523" s="107" t="s">
        <v>5559</v>
      </c>
      <c r="I523" s="107" cm="1">
        <f t="array" ref="I523">_xlfn.IFS(LEFT(k[[#This Row],[ParameterValue]],1)="S",3,LEFT(k[[#This Row],[ParameterValue]],1)="X",2, LEFT(k[[#This Row],[ParameterValue]],1)="D",4)</f>
        <v>3</v>
      </c>
    </row>
    <row r="524" spans="1:9">
      <c r="A524" s="107" t="s">
        <v>5963</v>
      </c>
      <c r="B524" s="107" t="s">
        <v>4585</v>
      </c>
      <c r="C524" s="107" t="s">
        <v>5690</v>
      </c>
      <c r="D524" s="107" t="s">
        <v>5600</v>
      </c>
      <c r="E524" s="107" t="s">
        <v>5601</v>
      </c>
      <c r="F524" s="107" t="s">
        <v>8598</v>
      </c>
      <c r="G524" s="107" t="str">
        <f>k[[#This Row],[PartType]]&amp;k[[#This Row],[PowderType]]</f>
        <v>521T336/018FTW120K</v>
      </c>
      <c r="H524" s="107" t="s">
        <v>5047</v>
      </c>
      <c r="I524" s="107" cm="1">
        <f t="array" ref="I524">_xlfn.IFS(LEFT(k[[#This Row],[ParameterValue]],1)="S",3,LEFT(k[[#This Row],[ParameterValue]],1)="X",2, LEFT(k[[#This Row],[ParameterValue]],1)="D",4)</f>
        <v>3</v>
      </c>
    </row>
    <row r="525" spans="1:9">
      <c r="A525" s="107" t="s">
        <v>7184</v>
      </c>
      <c r="B525" s="107" t="s">
        <v>4620</v>
      </c>
      <c r="C525" s="107" t="s">
        <v>5607</v>
      </c>
      <c r="D525" s="107" t="s">
        <v>5600</v>
      </c>
      <c r="E525" s="107" t="s">
        <v>5601</v>
      </c>
      <c r="F525" s="107" t="s">
        <v>8885</v>
      </c>
      <c r="G525" s="107" t="str">
        <f>k[[#This Row],[PartType]]&amp;k[[#This Row],[PowderType]]</f>
        <v>520B476/006KBP74X</v>
      </c>
      <c r="H525" s="107" t="s">
        <v>5559</v>
      </c>
      <c r="I525" s="107" cm="1">
        <f t="array" ref="I525">_xlfn.IFS(LEFT(k[[#This Row],[ParameterValue]],1)="S",3,LEFT(k[[#This Row],[ParameterValue]],1)="X",2, LEFT(k[[#This Row],[ParameterValue]],1)="D",4)</f>
        <v>3</v>
      </c>
    </row>
    <row r="526" spans="1:9">
      <c r="A526" s="107" t="s">
        <v>5675</v>
      </c>
      <c r="B526" s="107" t="s">
        <v>4551</v>
      </c>
      <c r="C526" s="107" t="s">
        <v>5634</v>
      </c>
      <c r="D526" s="107" t="s">
        <v>5600</v>
      </c>
      <c r="E526" s="107" t="s">
        <v>5601</v>
      </c>
      <c r="F526" s="107" t="s">
        <v>6308</v>
      </c>
      <c r="G526" s="107" t="str">
        <f>k[[#This Row],[PartType]]&amp;k[[#This Row],[PowderType]]</f>
        <v>520Y337/010PTSA</v>
      </c>
      <c r="H526" s="107" t="s">
        <v>5053</v>
      </c>
      <c r="I526" s="107" cm="1">
        <f t="array" ref="I526">_xlfn.IFS(LEFT(k[[#This Row],[ParameterValue]],1)="S",3,LEFT(k[[#This Row],[ParameterValue]],1)="X",2, LEFT(k[[#This Row],[ParameterValue]],1)="D",4)</f>
        <v>3</v>
      </c>
    </row>
    <row r="527" spans="1:9">
      <c r="A527" s="107" t="s">
        <v>6268</v>
      </c>
      <c r="B527" s="107" t="s">
        <v>4428</v>
      </c>
      <c r="C527" s="107" t="s">
        <v>5748</v>
      </c>
      <c r="D527" s="107" t="s">
        <v>5600</v>
      </c>
      <c r="E527" s="107" t="s">
        <v>5601</v>
      </c>
      <c r="F527" s="107" t="s">
        <v>6269</v>
      </c>
      <c r="G527" s="107" t="str">
        <f>k[[#This Row],[PartType]]&amp;k[[#This Row],[PowderType]]</f>
        <v>520Y337/006KBP76</v>
      </c>
      <c r="H527" s="107" t="s">
        <v>6270</v>
      </c>
      <c r="I527" s="107" cm="1">
        <f t="array" ref="I527">_xlfn.IFS(LEFT(k[[#This Row],[ParameterValue]],1)="S",3,LEFT(k[[#This Row],[ParameterValue]],1)="X",2, LEFT(k[[#This Row],[ParameterValue]],1)="D",4)</f>
        <v>3</v>
      </c>
    </row>
    <row r="528" spans="1:9">
      <c r="A528" s="107" t="s">
        <v>6271</v>
      </c>
      <c r="B528" s="107" t="s">
        <v>4692</v>
      </c>
      <c r="C528" s="107" t="s">
        <v>6272</v>
      </c>
      <c r="D528" s="107" t="s">
        <v>5600</v>
      </c>
      <c r="E528" s="107" t="s">
        <v>5601</v>
      </c>
      <c r="F528" s="107" t="s">
        <v>8562</v>
      </c>
      <c r="G528" s="107" t="str">
        <f>k[[#This Row],[PartType]]&amp;k[[#This Row],[PowderType]]</f>
        <v>598V116/050FTP200G</v>
      </c>
      <c r="H528" s="107" t="s">
        <v>8563</v>
      </c>
      <c r="I528" s="107" cm="1">
        <f t="array" ref="I528">_xlfn.IFS(LEFT(k[[#This Row],[ParameterValue]],1)="S",3,LEFT(k[[#This Row],[ParameterValue]],1)="X",2, LEFT(k[[#This Row],[ParameterValue]],1)="D",4)</f>
        <v>2</v>
      </c>
    </row>
    <row r="529" spans="1:9">
      <c r="A529" s="107" t="s">
        <v>6271</v>
      </c>
      <c r="B529" s="107" t="s">
        <v>4583</v>
      </c>
      <c r="C529" s="107" t="s">
        <v>6272</v>
      </c>
      <c r="D529" s="107" t="s">
        <v>5600</v>
      </c>
      <c r="E529" s="107" t="s">
        <v>5601</v>
      </c>
      <c r="F529" s="107" t="s">
        <v>6273</v>
      </c>
      <c r="G529" s="107" t="str">
        <f>k[[#This Row],[PartType]]&amp;k[[#This Row],[PowderType]]</f>
        <v>598V116/050FTP200H</v>
      </c>
      <c r="H529" s="107" t="s">
        <v>6274</v>
      </c>
      <c r="I529" s="107" cm="1">
        <f t="array" ref="I529">_xlfn.IFS(LEFT(k[[#This Row],[ParameterValue]],1)="S",3,LEFT(k[[#This Row],[ParameterValue]],1)="X",2, LEFT(k[[#This Row],[ParameterValue]],1)="D",4)</f>
        <v>2</v>
      </c>
    </row>
    <row r="530" spans="1:9">
      <c r="A530" s="107" t="s">
        <v>8018</v>
      </c>
      <c r="B530" s="107" t="s">
        <v>4469</v>
      </c>
      <c r="C530" s="107" t="s">
        <v>5654</v>
      </c>
      <c r="D530" s="107" t="s">
        <v>5600</v>
      </c>
      <c r="E530" s="107" t="s">
        <v>5601</v>
      </c>
      <c r="F530" s="107" t="s">
        <v>8834</v>
      </c>
      <c r="G530" s="107" t="str">
        <f>k[[#This Row],[PartType]]&amp;k[[#This Row],[PowderType]]</f>
        <v>520V227/010KBP126</v>
      </c>
      <c r="H530" s="107" t="s">
        <v>5049</v>
      </c>
      <c r="I530" s="107" cm="1">
        <f t="array" ref="I530">_xlfn.IFS(LEFT(k[[#This Row],[ParameterValue]],1)="S",3,LEFT(k[[#This Row],[ParameterValue]],1)="X",2, LEFT(k[[#This Row],[ParameterValue]],1)="D",4)</f>
        <v>3</v>
      </c>
    </row>
    <row r="531" spans="1:9">
      <c r="A531" s="107" t="s">
        <v>5934</v>
      </c>
      <c r="B531" s="107" t="s">
        <v>4492</v>
      </c>
      <c r="C531" s="107" t="s">
        <v>5621</v>
      </c>
      <c r="D531" s="107" t="s">
        <v>5600</v>
      </c>
      <c r="E531" s="107" t="s">
        <v>5601</v>
      </c>
      <c r="F531" s="107" t="s">
        <v>7038</v>
      </c>
      <c r="G531" s="107" t="str">
        <f>k[[#This Row],[PartType]]&amp;k[[#This Row],[PowderType]]</f>
        <v>521T106/025FTW700</v>
      </c>
      <c r="H531" s="107" t="s">
        <v>6911</v>
      </c>
      <c r="I531" s="107" cm="1">
        <f t="array" ref="I531">_xlfn.IFS(LEFT(k[[#This Row],[ParameterValue]],1)="S",3,LEFT(k[[#This Row],[ParameterValue]],1)="X",2, LEFT(k[[#This Row],[ParameterValue]],1)="D",4)</f>
        <v>3</v>
      </c>
    </row>
    <row r="532" spans="1:9">
      <c r="A532" s="107" t="s">
        <v>6107</v>
      </c>
      <c r="B532" s="107" t="s">
        <v>4617</v>
      </c>
      <c r="C532" s="107" t="s">
        <v>5654</v>
      </c>
      <c r="D532" s="107" t="s">
        <v>5600</v>
      </c>
      <c r="E532" s="107" t="s">
        <v>5601</v>
      </c>
      <c r="F532" s="107" t="s">
        <v>7039</v>
      </c>
      <c r="G532" s="107" t="str">
        <f>k[[#This Row],[PartType]]&amp;k[[#This Row],[PowderType]]</f>
        <v>591D227/010NT50</v>
      </c>
      <c r="H532" s="107" t="s">
        <v>5045</v>
      </c>
      <c r="I532" s="107" cm="1">
        <f t="array" ref="I532">_xlfn.IFS(LEFT(k[[#This Row],[ParameterValue]],1)="S",3,LEFT(k[[#This Row],[ParameterValue]],1)="X",2, LEFT(k[[#This Row],[ParameterValue]],1)="D",4)</f>
        <v>3</v>
      </c>
    </row>
    <row r="533" spans="1:9">
      <c r="A533" s="107" t="s">
        <v>5819</v>
      </c>
      <c r="B533" s="107" t="s">
        <v>9040</v>
      </c>
      <c r="C533" s="107" t="s">
        <v>5681</v>
      </c>
      <c r="D533" s="107" t="s">
        <v>5703</v>
      </c>
      <c r="E533" s="107" t="s">
        <v>5601</v>
      </c>
      <c r="F533" s="107" t="s">
        <v>9041</v>
      </c>
      <c r="G533" s="107" t="str">
        <f>k[[#This Row],[PartType]]&amp;k[[#This Row],[PowderType]]</f>
        <v>520V337/003KBP52P</v>
      </c>
      <c r="H533" s="107" t="s">
        <v>6015</v>
      </c>
      <c r="I533" s="107" cm="1">
        <f t="array" ref="I533">_xlfn.IFS(LEFT(k[[#This Row],[ParameterValue]],1)="S",3,LEFT(k[[#This Row],[ParameterValue]],1)="X",2, LEFT(k[[#This Row],[ParameterValue]],1)="D",4)</f>
        <v>3</v>
      </c>
    </row>
    <row r="534" spans="1:9">
      <c r="A534" s="107" t="s">
        <v>5819</v>
      </c>
      <c r="B534" s="107" t="s">
        <v>126</v>
      </c>
      <c r="C534" s="107" t="s">
        <v>5681</v>
      </c>
      <c r="D534" s="107" t="s">
        <v>5703</v>
      </c>
      <c r="E534" s="107" t="s">
        <v>5601</v>
      </c>
      <c r="F534" s="107" t="s">
        <v>8256</v>
      </c>
      <c r="G534" s="107" t="str">
        <f>k[[#This Row],[PartType]]&amp;k[[#This Row],[PowderType]]</f>
        <v>520V337/003KBP52</v>
      </c>
      <c r="H534" s="107" t="s">
        <v>5046</v>
      </c>
      <c r="I534" s="107" cm="1">
        <f t="array" ref="I534">_xlfn.IFS(LEFT(k[[#This Row],[ParameterValue]],1)="S",3,LEFT(k[[#This Row],[ParameterValue]],1)="X",2, LEFT(k[[#This Row],[ParameterValue]],1)="D",4)</f>
        <v>3</v>
      </c>
    </row>
    <row r="535" spans="1:9">
      <c r="A535" s="107" t="s">
        <v>9293</v>
      </c>
      <c r="B535" s="107" t="s">
        <v>131</v>
      </c>
      <c r="C535" s="107" t="s">
        <v>5607</v>
      </c>
      <c r="D535" s="107" t="s">
        <v>5600</v>
      </c>
      <c r="E535" s="107" t="s">
        <v>5601</v>
      </c>
      <c r="F535" s="107" t="s">
        <v>9294</v>
      </c>
      <c r="G535" s="107" t="str">
        <f>k[[#This Row],[PartType]]&amp;k[[#This Row],[PowderType]]</f>
        <v>523H337/016TTS80</v>
      </c>
      <c r="H535" s="107" t="s">
        <v>5644</v>
      </c>
      <c r="I535" s="107" cm="1">
        <f t="array" ref="I535">_xlfn.IFS(LEFT(k[[#This Row],[ParameterValue]],1)="S",3,LEFT(k[[#This Row],[ParameterValue]],1)="X",2, LEFT(k[[#This Row],[ParameterValue]],1)="D",4)</f>
        <v>3</v>
      </c>
    </row>
    <row r="536" spans="1:9">
      <c r="A536" s="107" t="s">
        <v>8464</v>
      </c>
      <c r="B536" s="107" t="s">
        <v>4441</v>
      </c>
      <c r="C536" s="107" t="s">
        <v>5726</v>
      </c>
      <c r="D536" s="107" t="s">
        <v>5600</v>
      </c>
      <c r="E536" s="107" t="s">
        <v>5601</v>
      </c>
      <c r="F536" s="107" t="s">
        <v>8465</v>
      </c>
      <c r="G536" s="107" t="str">
        <f>k[[#This Row],[PartType]]&amp;k[[#This Row],[PowderType]]</f>
        <v>523T107/010STA156KA</v>
      </c>
      <c r="H536" s="107" t="s">
        <v>8303</v>
      </c>
      <c r="I536" s="107" cm="1">
        <f t="array" ref="I536">_xlfn.IFS(LEFT(k[[#This Row],[ParameterValue]],1)="S",3,LEFT(k[[#This Row],[ParameterValue]],1)="X",2, LEFT(k[[#This Row],[ParameterValue]],1)="D",4)</f>
        <v>3</v>
      </c>
    </row>
    <row r="537" spans="1:9">
      <c r="A537" s="107" t="s">
        <v>6916</v>
      </c>
      <c r="B537" s="107" t="s">
        <v>87</v>
      </c>
      <c r="C537" s="107" t="s">
        <v>5618</v>
      </c>
      <c r="D537" s="107" t="s">
        <v>5600</v>
      </c>
      <c r="E537" s="107" t="s">
        <v>5601</v>
      </c>
      <c r="F537" s="107" t="s">
        <v>6917</v>
      </c>
      <c r="G537" s="107" t="str">
        <f>k[[#This Row],[PartType]]&amp;k[[#This Row],[PowderType]]</f>
        <v>591D107/016TTS50</v>
      </c>
      <c r="H537" s="107" t="s">
        <v>5581</v>
      </c>
      <c r="I537" s="107" cm="1">
        <f t="array" ref="I537">_xlfn.IFS(LEFT(k[[#This Row],[ParameterValue]],1)="S",3,LEFT(k[[#This Row],[ParameterValue]],1)="X",2, LEFT(k[[#This Row],[ParameterValue]],1)="D",4)</f>
        <v>3</v>
      </c>
    </row>
    <row r="538" spans="1:9">
      <c r="A538" s="107" t="s">
        <v>6051</v>
      </c>
      <c r="B538" s="107" t="s">
        <v>4561</v>
      </c>
      <c r="C538" s="107" t="s">
        <v>5826</v>
      </c>
      <c r="D538" s="107" t="s">
        <v>5600</v>
      </c>
      <c r="E538" s="107" t="s">
        <v>5601</v>
      </c>
      <c r="F538" s="107" t="s">
        <v>8877</v>
      </c>
      <c r="G538" s="107" t="str">
        <f>k[[#This Row],[PartType]]&amp;k[[#This Row],[PowderType]]</f>
        <v>520B227/006S15MBX</v>
      </c>
      <c r="H538" s="107" t="s">
        <v>8260</v>
      </c>
      <c r="I538" s="107" cm="1">
        <f t="array" ref="I538">_xlfn.IFS(LEFT(k[[#This Row],[ParameterValue]],1)="S",3,LEFT(k[[#This Row],[ParameterValue]],1)="X",2, LEFT(k[[#This Row],[ParameterValue]],1)="D",4)</f>
        <v>3</v>
      </c>
    </row>
    <row r="539" spans="1:9">
      <c r="A539" s="107" t="s">
        <v>7008</v>
      </c>
      <c r="B539" s="107" t="s">
        <v>4428</v>
      </c>
      <c r="C539" s="107" t="s">
        <v>5748</v>
      </c>
      <c r="D539" s="107" t="s">
        <v>5600</v>
      </c>
      <c r="E539" s="107" t="s">
        <v>5601</v>
      </c>
      <c r="F539" s="107" t="s">
        <v>8963</v>
      </c>
      <c r="G539" s="107" t="str">
        <f>k[[#This Row],[PartType]]&amp;k[[#This Row],[PowderType]]</f>
        <v>520X337/010KBP76</v>
      </c>
      <c r="H539" s="107" t="s">
        <v>6123</v>
      </c>
      <c r="I539" s="107" cm="1">
        <f t="array" ref="I539">_xlfn.IFS(LEFT(k[[#This Row],[ParameterValue]],1)="S",3,LEFT(k[[#This Row],[ParameterValue]],1)="X",2, LEFT(k[[#This Row],[ParameterValue]],1)="D",4)</f>
        <v>3</v>
      </c>
    </row>
    <row r="540" spans="1:9">
      <c r="A540" s="107" t="s">
        <v>6141</v>
      </c>
      <c r="B540" s="107" t="s">
        <v>4540</v>
      </c>
      <c r="C540" s="107" t="s">
        <v>5663</v>
      </c>
      <c r="D540" s="107" t="s">
        <v>5600</v>
      </c>
      <c r="E540" s="107" t="s">
        <v>5601</v>
      </c>
      <c r="F540" s="107" t="s">
        <v>8003</v>
      </c>
      <c r="G540" s="107" t="str">
        <f>k[[#This Row],[PartType]]&amp;k[[#This Row],[PowderType]]</f>
        <v>530V477/003TTS150E</v>
      </c>
      <c r="H540" s="107" t="s">
        <v>8004</v>
      </c>
      <c r="I540" s="107" cm="1">
        <f t="array" ref="I540">_xlfn.IFS(LEFT(k[[#This Row],[ParameterValue]],1)="S",3,LEFT(k[[#This Row],[ParameterValue]],1)="X",2, LEFT(k[[#This Row],[ParameterValue]],1)="D",4)</f>
        <v>3</v>
      </c>
    </row>
    <row r="541" spans="1:9">
      <c r="A541" s="107" t="s">
        <v>6062</v>
      </c>
      <c r="B541" s="107" t="s">
        <v>4617</v>
      </c>
      <c r="C541" s="107" t="s">
        <v>5654</v>
      </c>
      <c r="D541" s="107" t="s">
        <v>5600</v>
      </c>
      <c r="E541" s="107" t="s">
        <v>5601</v>
      </c>
      <c r="F541" s="107" t="s">
        <v>6926</v>
      </c>
      <c r="G541" s="107" t="str">
        <f>k[[#This Row],[PartType]]&amp;k[[#This Row],[PowderType]]</f>
        <v>521W476/016NT50</v>
      </c>
      <c r="H541" s="107" t="s">
        <v>6927</v>
      </c>
      <c r="I541" s="107" cm="1">
        <f t="array" ref="I541">_xlfn.IFS(LEFT(k[[#This Row],[ParameterValue]],1)="S",3,LEFT(k[[#This Row],[ParameterValue]],1)="X",2, LEFT(k[[#This Row],[ParameterValue]],1)="D",4)</f>
        <v>3</v>
      </c>
    </row>
    <row r="542" spans="1:9">
      <c r="A542" s="107" t="s">
        <v>7358</v>
      </c>
      <c r="B542" s="107" t="s">
        <v>4492</v>
      </c>
      <c r="C542" s="107" t="s">
        <v>5826</v>
      </c>
      <c r="D542" s="107" t="s">
        <v>5600</v>
      </c>
      <c r="E542" s="107" t="s">
        <v>5601</v>
      </c>
      <c r="F542" s="107" t="s">
        <v>7484</v>
      </c>
      <c r="G542" s="107" t="str">
        <f>k[[#This Row],[PartType]]&amp;k[[#This Row],[PowderType]]</f>
        <v>520Y477/006FTW700</v>
      </c>
      <c r="H542" s="107" t="s">
        <v>5053</v>
      </c>
      <c r="I542" s="107" cm="1">
        <f t="array" ref="I542">_xlfn.IFS(LEFT(k[[#This Row],[ParameterValue]],1)="S",3,LEFT(k[[#This Row],[ParameterValue]],1)="X",2, LEFT(k[[#This Row],[ParameterValue]],1)="D",4)</f>
        <v>3</v>
      </c>
    </row>
    <row r="543" spans="1:9">
      <c r="A543" s="107" t="s">
        <v>6119</v>
      </c>
      <c r="B543" s="107" t="s">
        <v>131</v>
      </c>
      <c r="C543" s="107" t="s">
        <v>5634</v>
      </c>
      <c r="D543" s="107" t="s">
        <v>5600</v>
      </c>
      <c r="E543" s="107" t="s">
        <v>5601</v>
      </c>
      <c r="F543" s="107" t="s">
        <v>8908</v>
      </c>
      <c r="G543" s="107" t="str">
        <f>k[[#This Row],[PartType]]&amp;k[[#This Row],[PowderType]]</f>
        <v>520V227/006TTS80</v>
      </c>
      <c r="H543" s="107" t="s">
        <v>5049</v>
      </c>
      <c r="I543" s="107" cm="1">
        <f t="array" ref="I543">_xlfn.IFS(LEFT(k[[#This Row],[ParameterValue]],1)="S",3,LEFT(k[[#This Row],[ParameterValue]],1)="X",2, LEFT(k[[#This Row],[ParameterValue]],1)="D",4)</f>
        <v>3</v>
      </c>
    </row>
    <row r="544" spans="1:9">
      <c r="A544" s="107" t="s">
        <v>6119</v>
      </c>
      <c r="B544" s="107" t="s">
        <v>131</v>
      </c>
      <c r="C544" s="107" t="s">
        <v>5737</v>
      </c>
      <c r="D544" s="107" t="s">
        <v>5600</v>
      </c>
      <c r="E544" s="107" t="s">
        <v>5601</v>
      </c>
      <c r="F544" s="107" t="s">
        <v>8907</v>
      </c>
      <c r="G544" s="107" t="str">
        <f>k[[#This Row],[PartType]]&amp;k[[#This Row],[PowderType]]</f>
        <v>520V227/006TTS80</v>
      </c>
      <c r="H544" s="107" t="s">
        <v>5049</v>
      </c>
      <c r="I544" s="107" cm="1">
        <f t="array" ref="I544">_xlfn.IFS(LEFT(k[[#This Row],[ParameterValue]],1)="S",3,LEFT(k[[#This Row],[ParameterValue]],1)="X",2, LEFT(k[[#This Row],[ParameterValue]],1)="D",4)</f>
        <v>3</v>
      </c>
    </row>
    <row r="545" spans="1:9">
      <c r="A545" s="107" t="s">
        <v>7041</v>
      </c>
      <c r="B545" s="107" t="s">
        <v>4426</v>
      </c>
      <c r="C545" s="107" t="s">
        <v>5627</v>
      </c>
      <c r="D545" s="107" t="s">
        <v>5600</v>
      </c>
      <c r="E545" s="107" t="s">
        <v>5601</v>
      </c>
      <c r="F545" s="107" t="s">
        <v>7485</v>
      </c>
      <c r="G545" s="107" t="str">
        <f>k[[#This Row],[PartType]]&amp;k[[#This Row],[PowderType]]</f>
        <v>591V337/003KBP74</v>
      </c>
      <c r="H545" s="107" t="s">
        <v>7486</v>
      </c>
      <c r="I545" s="107" cm="1">
        <f t="array" ref="I545">_xlfn.IFS(LEFT(k[[#This Row],[ParameterValue]],1)="S",3,LEFT(k[[#This Row],[ParameterValue]],1)="X",2, LEFT(k[[#This Row],[ParameterValue]],1)="D",4)</f>
        <v>3</v>
      </c>
    </row>
    <row r="546" spans="1:9">
      <c r="A546" s="107" t="s">
        <v>7041</v>
      </c>
      <c r="B546" s="107" t="s">
        <v>7487</v>
      </c>
      <c r="C546" s="107" t="s">
        <v>5627</v>
      </c>
      <c r="D546" s="107" t="s">
        <v>5600</v>
      </c>
      <c r="E546" s="107" t="s">
        <v>5601</v>
      </c>
      <c r="F546" s="107" t="s">
        <v>7488</v>
      </c>
      <c r="G546" s="107" t="str">
        <f>k[[#This Row],[PartType]]&amp;k[[#This Row],[PowderType]]</f>
        <v>591V337/003KBP74A</v>
      </c>
      <c r="H546" s="107" t="s">
        <v>7386</v>
      </c>
      <c r="I546" s="107" cm="1">
        <f t="array" ref="I546">_xlfn.IFS(LEFT(k[[#This Row],[ParameterValue]],1)="S",3,LEFT(k[[#This Row],[ParameterValue]],1)="X",2, LEFT(k[[#This Row],[ParameterValue]],1)="D",4)</f>
        <v>3</v>
      </c>
    </row>
    <row r="547" spans="1:9">
      <c r="A547" s="107" t="s">
        <v>6365</v>
      </c>
      <c r="B547" s="107" t="s">
        <v>4492</v>
      </c>
      <c r="C547" s="107" t="s">
        <v>5730</v>
      </c>
      <c r="D547" s="107" t="s">
        <v>5600</v>
      </c>
      <c r="E547" s="107" t="s">
        <v>5601</v>
      </c>
      <c r="F547" s="107" t="s">
        <v>6441</v>
      </c>
      <c r="G547" s="107" t="str">
        <f>k[[#This Row],[PartType]]&amp;k[[#This Row],[PowderType]]</f>
        <v>530V157/004FTW700</v>
      </c>
      <c r="H547" s="107" t="s">
        <v>6367</v>
      </c>
      <c r="I547" s="107" cm="1">
        <f t="array" ref="I547">_xlfn.IFS(LEFT(k[[#This Row],[ParameterValue]],1)="S",3,LEFT(k[[#This Row],[ParameterValue]],1)="X",2, LEFT(k[[#This Row],[ParameterValue]],1)="D",4)</f>
        <v>3</v>
      </c>
    </row>
    <row r="548" spans="1:9">
      <c r="A548" s="107" t="s">
        <v>5848</v>
      </c>
      <c r="B548" s="107" t="s">
        <v>4492</v>
      </c>
      <c r="C548" s="107" t="s">
        <v>5742</v>
      </c>
      <c r="D548" s="107" t="s">
        <v>5600</v>
      </c>
      <c r="E548" s="107" t="s">
        <v>5601</v>
      </c>
      <c r="F548" s="107" t="s">
        <v>6442</v>
      </c>
      <c r="G548" s="107" t="str">
        <f>k[[#This Row],[PartType]]&amp;k[[#This Row],[PowderType]]</f>
        <v>520C157/006FTW700</v>
      </c>
      <c r="H548" s="107" t="s">
        <v>6402</v>
      </c>
      <c r="I548" s="107" cm="1">
        <f t="array" ref="I548">_xlfn.IFS(LEFT(k[[#This Row],[ParameterValue]],1)="S",3,LEFT(k[[#This Row],[ParameterValue]],1)="X",2, LEFT(k[[#This Row],[ParameterValue]],1)="D",4)</f>
        <v>3</v>
      </c>
    </row>
    <row r="549" spans="1:9">
      <c r="A549" s="107" t="s">
        <v>6082</v>
      </c>
      <c r="B549" s="107" t="s">
        <v>152</v>
      </c>
      <c r="C549" s="107" t="s">
        <v>5656</v>
      </c>
      <c r="D549" s="107" t="s">
        <v>5600</v>
      </c>
      <c r="E549" s="107" t="s">
        <v>5601</v>
      </c>
      <c r="F549" s="107" t="s">
        <v>6083</v>
      </c>
      <c r="G549" s="107" t="str">
        <f>k[[#This Row],[PartType]]&amp;k[[#This Row],[PowderType]]</f>
        <v>525T336/010KBP86</v>
      </c>
      <c r="H549" s="107" t="s">
        <v>5585</v>
      </c>
      <c r="I549" s="107" cm="1">
        <f t="array" ref="I549">_xlfn.IFS(LEFT(k[[#This Row],[ParameterValue]],1)="S",3,LEFT(k[[#This Row],[ParameterValue]],1)="X",2, LEFT(k[[#This Row],[ParameterValue]],1)="D",4)</f>
        <v>3</v>
      </c>
    </row>
    <row r="550" spans="1:9">
      <c r="A550" s="107" t="s">
        <v>6084</v>
      </c>
      <c r="B550" s="107" t="s">
        <v>152</v>
      </c>
      <c r="C550" s="107" t="s">
        <v>5826</v>
      </c>
      <c r="D550" s="107" t="s">
        <v>5600</v>
      </c>
      <c r="E550" s="107" t="s">
        <v>5601</v>
      </c>
      <c r="F550" s="107" t="s">
        <v>6085</v>
      </c>
      <c r="G550" s="107" t="str">
        <f>k[[#This Row],[PartType]]&amp;k[[#This Row],[PowderType]]</f>
        <v>520B476/010KBP86</v>
      </c>
      <c r="H550" s="107" t="s">
        <v>10378</v>
      </c>
      <c r="I550" s="107" cm="1">
        <f t="array" ref="I550">_xlfn.IFS(LEFT(k[[#This Row],[ParameterValue]],1)="S",3,LEFT(k[[#This Row],[ParameterValue]],1)="X",2, LEFT(k[[#This Row],[ParameterValue]],1)="D",4)</f>
        <v>3</v>
      </c>
    </row>
    <row r="551" spans="1:9">
      <c r="A551" s="107" t="s">
        <v>6084</v>
      </c>
      <c r="B551" s="107" t="s">
        <v>152</v>
      </c>
      <c r="C551" s="107" t="s">
        <v>5607</v>
      </c>
      <c r="D551" s="107" t="s">
        <v>5600</v>
      </c>
      <c r="E551" s="107" t="s">
        <v>5601</v>
      </c>
      <c r="F551" s="107" t="s">
        <v>6087</v>
      </c>
      <c r="G551" s="107" t="str">
        <f>k[[#This Row],[PartType]]&amp;k[[#This Row],[PowderType]]</f>
        <v>520B476/010KBP86</v>
      </c>
      <c r="H551" s="107" t="s">
        <v>5698</v>
      </c>
      <c r="I551" s="107" cm="1">
        <f t="array" ref="I551">_xlfn.IFS(LEFT(k[[#This Row],[ParameterValue]],1)="S",3,LEFT(k[[#This Row],[ParameterValue]],1)="X",2, LEFT(k[[#This Row],[ParameterValue]],1)="D",4)</f>
        <v>3</v>
      </c>
    </row>
    <row r="552" spans="1:9">
      <c r="A552" s="107" t="s">
        <v>5985</v>
      </c>
      <c r="B552" s="107" t="s">
        <v>4428</v>
      </c>
      <c r="C552" s="107" t="s">
        <v>5737</v>
      </c>
      <c r="D552" s="107" t="s">
        <v>5600</v>
      </c>
      <c r="E552" s="107" t="s">
        <v>5601</v>
      </c>
      <c r="F552" s="107" t="s">
        <v>8839</v>
      </c>
      <c r="G552" s="107" t="str">
        <f>k[[#This Row],[PartType]]&amp;k[[#This Row],[PowderType]]</f>
        <v>520V157/006KBP76</v>
      </c>
      <c r="H552" s="107" t="s">
        <v>5049</v>
      </c>
      <c r="I552" s="107" cm="1">
        <f t="array" ref="I552">_xlfn.IFS(LEFT(k[[#This Row],[ParameterValue]],1)="S",3,LEFT(k[[#This Row],[ParameterValue]],1)="X",2, LEFT(k[[#This Row],[ParameterValue]],1)="D",4)</f>
        <v>3</v>
      </c>
    </row>
    <row r="553" spans="1:9">
      <c r="A553" s="107" t="s">
        <v>5966</v>
      </c>
      <c r="B553" s="107" t="s">
        <v>126</v>
      </c>
      <c r="C553" s="107" t="s">
        <v>5618</v>
      </c>
      <c r="D553" s="107" t="s">
        <v>5600</v>
      </c>
      <c r="E553" s="107" t="s">
        <v>5601</v>
      </c>
      <c r="F553" s="107" t="s">
        <v>6088</v>
      </c>
      <c r="G553" s="107" t="str">
        <f>k[[#This Row],[PartType]]&amp;k[[#This Row],[PowderType]]</f>
        <v>521D157/020KBP52</v>
      </c>
      <c r="H553" s="107" t="s">
        <v>5968</v>
      </c>
      <c r="I553" s="107" cm="1">
        <f t="array" ref="I553">_xlfn.IFS(LEFT(k[[#This Row],[ParameterValue]],1)="S",3,LEFT(k[[#This Row],[ParameterValue]],1)="X",2, LEFT(k[[#This Row],[ParameterValue]],1)="D",4)</f>
        <v>3</v>
      </c>
    </row>
    <row r="554" spans="1:9">
      <c r="A554" s="107" t="s">
        <v>10461</v>
      </c>
      <c r="B554" s="107" t="s">
        <v>4474</v>
      </c>
      <c r="C554" s="107" t="s">
        <v>5627</v>
      </c>
      <c r="D554" s="107" t="s">
        <v>5600</v>
      </c>
      <c r="E554" s="107" t="s">
        <v>5601</v>
      </c>
      <c r="F554" s="107" t="s">
        <v>10462</v>
      </c>
      <c r="G554" s="107" t="str">
        <f>k[[#This Row],[PartType]]&amp;k[[#This Row],[PowderType]]</f>
        <v>591B117/2R5S15MB</v>
      </c>
      <c r="H554" s="107" t="s">
        <v>8450</v>
      </c>
      <c r="I554" s="107" cm="1">
        <f t="array" ref="I554">_xlfn.IFS(LEFT(k[[#This Row],[ParameterValue]],1)="S",3,LEFT(k[[#This Row],[ParameterValue]],1)="X",2, LEFT(k[[#This Row],[ParameterValue]],1)="D",4)</f>
        <v>3</v>
      </c>
    </row>
    <row r="555" spans="1:9">
      <c r="A555" s="107" t="s">
        <v>6586</v>
      </c>
      <c r="B555" s="107" t="s">
        <v>4492</v>
      </c>
      <c r="C555" s="107" t="s">
        <v>5737</v>
      </c>
      <c r="D555" s="107" t="s">
        <v>5600</v>
      </c>
      <c r="E555" s="107" t="s">
        <v>5601</v>
      </c>
      <c r="F555" s="107" t="s">
        <v>6587</v>
      </c>
      <c r="G555" s="107" t="str">
        <f>k[[#This Row],[PartType]]&amp;k[[#This Row],[PowderType]]</f>
        <v>520B626/006FTW700</v>
      </c>
      <c r="H555" s="107" t="s">
        <v>6402</v>
      </c>
      <c r="I555" s="107" cm="1">
        <f t="array" ref="I555">_xlfn.IFS(LEFT(k[[#This Row],[ParameterValue]],1)="S",3,LEFT(k[[#This Row],[ParameterValue]],1)="X",2, LEFT(k[[#This Row],[ParameterValue]],1)="D",4)</f>
        <v>3</v>
      </c>
    </row>
    <row r="556" spans="1:9">
      <c r="A556" s="107" t="s">
        <v>6571</v>
      </c>
      <c r="B556" s="107" t="s">
        <v>4617</v>
      </c>
      <c r="C556" s="107" t="s">
        <v>5730</v>
      </c>
      <c r="D556" s="107" t="s">
        <v>5600</v>
      </c>
      <c r="E556" s="107" t="s">
        <v>5601</v>
      </c>
      <c r="F556" s="107" t="s">
        <v>9078</v>
      </c>
      <c r="G556" s="107" t="str">
        <f>k[[#This Row],[PartType]]&amp;k[[#This Row],[PowderType]]</f>
        <v>530V117/004NT50</v>
      </c>
      <c r="H556" s="107" t="s">
        <v>8224</v>
      </c>
      <c r="I556" s="107" cm="1">
        <f t="array" ref="I556">_xlfn.IFS(LEFT(k[[#This Row],[ParameterValue]],1)="S",3,LEFT(k[[#This Row],[ParameterValue]],1)="X",2, LEFT(k[[#This Row],[ParameterValue]],1)="D",4)</f>
        <v>3</v>
      </c>
    </row>
    <row r="557" spans="1:9">
      <c r="A557" s="107" t="s">
        <v>7332</v>
      </c>
      <c r="B557" s="107" t="s">
        <v>131</v>
      </c>
      <c r="C557" s="107" t="s">
        <v>5634</v>
      </c>
      <c r="D557" s="107" t="s">
        <v>5600</v>
      </c>
      <c r="E557" s="107" t="s">
        <v>5601</v>
      </c>
      <c r="F557" s="107" t="s">
        <v>7333</v>
      </c>
      <c r="G557" s="107" t="str">
        <f>k[[#This Row],[PartType]]&amp;k[[#This Row],[PowderType]]</f>
        <v>591V227/006TTS80</v>
      </c>
      <c r="H557" s="107" t="s">
        <v>5575</v>
      </c>
      <c r="I557" s="107" cm="1">
        <f t="array" ref="I557">_xlfn.IFS(LEFT(k[[#This Row],[ParameterValue]],1)="S",3,LEFT(k[[#This Row],[ParameterValue]],1)="X",2, LEFT(k[[#This Row],[ParameterValue]],1)="D",4)</f>
        <v>3</v>
      </c>
    </row>
    <row r="558" spans="1:9">
      <c r="A558" s="107" t="s">
        <v>5689</v>
      </c>
      <c r="B558" s="107" t="s">
        <v>107</v>
      </c>
      <c r="C558" s="107" t="s">
        <v>8419</v>
      </c>
      <c r="D558" s="107" t="s">
        <v>5600</v>
      </c>
      <c r="E558" s="107" t="s">
        <v>5601</v>
      </c>
      <c r="F558" s="107" t="s">
        <v>8420</v>
      </c>
      <c r="G558" s="107" t="str">
        <f>k[[#This Row],[PartType]]&amp;k[[#This Row],[PowderType]]</f>
        <v>598D106/050FTP150</v>
      </c>
      <c r="H558" s="107" t="s">
        <v>5549</v>
      </c>
      <c r="I558" s="107" cm="1">
        <f t="array" ref="I558">_xlfn.IFS(LEFT(k[[#This Row],[ParameterValue]],1)="S",3,LEFT(k[[#This Row],[ParameterValue]],1)="X",2, LEFT(k[[#This Row],[ParameterValue]],1)="D",4)</f>
        <v>2</v>
      </c>
    </row>
    <row r="559" spans="1:9">
      <c r="A559" s="107" t="s">
        <v>7801</v>
      </c>
      <c r="B559" s="107" t="s">
        <v>4426</v>
      </c>
      <c r="C559" s="107" t="s">
        <v>8135</v>
      </c>
      <c r="D559" s="107" t="s">
        <v>5600</v>
      </c>
      <c r="E559" s="107" t="s">
        <v>5601</v>
      </c>
      <c r="F559" s="107" t="s">
        <v>8169</v>
      </c>
      <c r="G559" s="107" t="str">
        <f>k[[#This Row],[PartType]]&amp;k[[#This Row],[PowderType]]</f>
        <v>598B476/010KBP74</v>
      </c>
      <c r="H559" s="107" t="s">
        <v>5097</v>
      </c>
      <c r="I559" s="107" cm="1">
        <f t="array" ref="I559">_xlfn.IFS(LEFT(k[[#This Row],[ParameterValue]],1)="S",3,LEFT(k[[#This Row],[ParameterValue]],1)="X",2, LEFT(k[[#This Row],[ParameterValue]],1)="D",4)</f>
        <v>3</v>
      </c>
    </row>
    <row r="560" spans="1:9">
      <c r="A560" s="107" t="s">
        <v>7032</v>
      </c>
      <c r="B560" s="107" t="s">
        <v>4426</v>
      </c>
      <c r="C560" s="107" t="s">
        <v>5742</v>
      </c>
      <c r="D560" s="107" t="s">
        <v>5600</v>
      </c>
      <c r="E560" s="107" t="s">
        <v>5601</v>
      </c>
      <c r="F560" s="107" t="s">
        <v>7574</v>
      </c>
      <c r="G560" s="107" t="str">
        <f>k[[#This Row],[PartType]]&amp;k[[#This Row],[PowderType]]</f>
        <v>520V477/003KBP74</v>
      </c>
      <c r="H560" s="107" t="s">
        <v>7397</v>
      </c>
      <c r="I560" s="107" cm="1">
        <f t="array" ref="I560">_xlfn.IFS(LEFT(k[[#This Row],[ParameterValue]],1)="S",3,LEFT(k[[#This Row],[ParameterValue]],1)="X",2, LEFT(k[[#This Row],[ParameterValue]],1)="D",4)</f>
        <v>3</v>
      </c>
    </row>
    <row r="561" spans="1:9">
      <c r="A561" s="107" t="s">
        <v>6415</v>
      </c>
      <c r="B561" s="107" t="s">
        <v>157</v>
      </c>
      <c r="C561" s="107" t="s">
        <v>5830</v>
      </c>
      <c r="D561" s="107" t="s">
        <v>5600</v>
      </c>
      <c r="E561" s="107" t="s">
        <v>5601</v>
      </c>
      <c r="F561" s="107" t="s">
        <v>8680</v>
      </c>
      <c r="G561" s="107" t="str">
        <f>k[[#This Row],[PartType]]&amp;k[[#This Row],[PowderType]]</f>
        <v>521D336/025TTS40</v>
      </c>
      <c r="H561" s="107" t="s">
        <v>6990</v>
      </c>
      <c r="I561" s="107" cm="1">
        <f t="array" ref="I561">_xlfn.IFS(LEFT(k[[#This Row],[ParameterValue]],1)="S",3,LEFT(k[[#This Row],[ParameterValue]],1)="X",2, LEFT(k[[#This Row],[ParameterValue]],1)="D",4)</f>
        <v>2</v>
      </c>
    </row>
    <row r="562" spans="1:9">
      <c r="A562" s="107" t="s">
        <v>7575</v>
      </c>
      <c r="B562" s="107" t="s">
        <v>4744</v>
      </c>
      <c r="C562" s="107" t="s">
        <v>5726</v>
      </c>
      <c r="D562" s="107" t="s">
        <v>5600</v>
      </c>
      <c r="E562" s="107" t="s">
        <v>5601</v>
      </c>
      <c r="F562" s="107" t="s">
        <v>7576</v>
      </c>
      <c r="G562" s="107" t="str">
        <f>k[[#This Row],[PartType]]&amp;k[[#This Row],[PowderType]]</f>
        <v>545V337/006KBP72</v>
      </c>
      <c r="H562" s="107" t="s">
        <v>5053</v>
      </c>
      <c r="I562" s="107" cm="1">
        <f t="array" ref="I562">_xlfn.IFS(LEFT(k[[#This Row],[ParameterValue]],1)="S",3,LEFT(k[[#This Row],[ParameterValue]],1)="X",2, LEFT(k[[#This Row],[ParameterValue]],1)="D",4)</f>
        <v>3</v>
      </c>
    </row>
    <row r="563" spans="1:9">
      <c r="A563" s="107" t="s">
        <v>6217</v>
      </c>
      <c r="B563" s="107" t="s">
        <v>4441</v>
      </c>
      <c r="C563" s="107" t="s">
        <v>5634</v>
      </c>
      <c r="D563" s="107" t="s">
        <v>5600</v>
      </c>
      <c r="E563" s="107" t="s">
        <v>5601</v>
      </c>
      <c r="F563" s="107" t="s">
        <v>7577</v>
      </c>
      <c r="G563" s="107" t="str">
        <f>k[[#This Row],[PartType]]&amp;k[[#This Row],[PowderType]]</f>
        <v>520B107/006STA156KA</v>
      </c>
      <c r="H563" s="107" t="s">
        <v>5587</v>
      </c>
      <c r="I563" s="107" cm="1">
        <f t="array" ref="I563">_xlfn.IFS(LEFT(k[[#This Row],[ParameterValue]],1)="S",3,LEFT(k[[#This Row],[ParameterValue]],1)="X",2, LEFT(k[[#This Row],[ParameterValue]],1)="D",4)</f>
        <v>3</v>
      </c>
    </row>
    <row r="564" spans="1:9">
      <c r="A564" s="107" t="s">
        <v>5620</v>
      </c>
      <c r="B564" s="107" t="s">
        <v>4583</v>
      </c>
      <c r="C564" s="107" t="s">
        <v>5621</v>
      </c>
      <c r="D564" s="107" t="s">
        <v>5600</v>
      </c>
      <c r="E564" s="107" t="s">
        <v>5601</v>
      </c>
      <c r="F564" s="107" t="s">
        <v>5624</v>
      </c>
      <c r="G564" s="107" t="str">
        <f>k[[#This Row],[PartType]]&amp;k[[#This Row],[PowderType]]</f>
        <v>591D226/025FTP200H</v>
      </c>
      <c r="H564" s="107" t="s">
        <v>5625</v>
      </c>
      <c r="I564" s="107" cm="1">
        <f t="array" ref="I564">_xlfn.IFS(LEFT(k[[#This Row],[ParameterValue]],1)="S",3,LEFT(k[[#This Row],[ParameterValue]],1)="X",2, LEFT(k[[#This Row],[ParameterValue]],1)="D",4)</f>
        <v>3</v>
      </c>
    </row>
    <row r="565" spans="1:9">
      <c r="A565" s="107" t="s">
        <v>5632</v>
      </c>
      <c r="B565" s="107" t="s">
        <v>4428</v>
      </c>
      <c r="C565" s="107" t="s">
        <v>5634</v>
      </c>
      <c r="D565" s="107" t="s">
        <v>5600</v>
      </c>
      <c r="E565" s="107" t="s">
        <v>5601</v>
      </c>
      <c r="F565" s="107" t="s">
        <v>6148</v>
      </c>
      <c r="G565" s="107" t="str">
        <f>k[[#This Row],[PartType]]&amp;k[[#This Row],[PowderType]]</f>
        <v>598V337/006KBP76</v>
      </c>
      <c r="H565" s="107" t="s">
        <v>5636</v>
      </c>
      <c r="I565" s="107" cm="1">
        <f t="array" ref="I565">_xlfn.IFS(LEFT(k[[#This Row],[ParameterValue]],1)="S",3,LEFT(k[[#This Row],[ParameterValue]],1)="X",2, LEFT(k[[#This Row],[ParameterValue]],1)="D",4)</f>
        <v>3</v>
      </c>
    </row>
    <row r="566" spans="1:9">
      <c r="A566" s="107" t="s">
        <v>6149</v>
      </c>
      <c r="B566" s="107" t="s">
        <v>4428</v>
      </c>
      <c r="C566" s="107" t="s">
        <v>5634</v>
      </c>
      <c r="D566" s="107" t="s">
        <v>5600</v>
      </c>
      <c r="E566" s="107" t="s">
        <v>5601</v>
      </c>
      <c r="F566" s="107" t="s">
        <v>6150</v>
      </c>
      <c r="G566" s="107" t="str">
        <f>k[[#This Row],[PartType]]&amp;k[[#This Row],[PowderType]]</f>
        <v>591V337/006KBP76</v>
      </c>
      <c r="H566" s="107" t="s">
        <v>5636</v>
      </c>
      <c r="I566" s="107" cm="1">
        <f t="array" ref="I566">_xlfn.IFS(LEFT(k[[#This Row],[ParameterValue]],1)="S",3,LEFT(k[[#This Row],[ParameterValue]],1)="X",2, LEFT(k[[#This Row],[ParameterValue]],1)="D",4)</f>
        <v>3</v>
      </c>
    </row>
    <row r="567" spans="1:9">
      <c r="A567" s="107" t="s">
        <v>6554</v>
      </c>
      <c r="B567" s="107" t="s">
        <v>4426</v>
      </c>
      <c r="C567" s="107" t="s">
        <v>5681</v>
      </c>
      <c r="D567" s="107" t="s">
        <v>5600</v>
      </c>
      <c r="E567" s="107" t="s">
        <v>5601</v>
      </c>
      <c r="F567" s="107" t="s">
        <v>8053</v>
      </c>
      <c r="G567" s="107" t="str">
        <f>k[[#This Row],[PartType]]&amp;k[[#This Row],[PowderType]]</f>
        <v>598D477/2R5KBP74</v>
      </c>
      <c r="H567" s="107" t="s">
        <v>5050</v>
      </c>
      <c r="I567" s="107" cm="1">
        <f t="array" ref="I567">_xlfn.IFS(LEFT(k[[#This Row],[ParameterValue]],1)="S",3,LEFT(k[[#This Row],[ParameterValue]],1)="X",2, LEFT(k[[#This Row],[ParameterValue]],1)="D",4)</f>
        <v>3</v>
      </c>
    </row>
    <row r="568" spans="1:9">
      <c r="A568" s="107" t="s">
        <v>7578</v>
      </c>
      <c r="B568" s="107" t="s">
        <v>4470</v>
      </c>
      <c r="C568" s="107" t="s">
        <v>5634</v>
      </c>
      <c r="D568" s="107" t="s">
        <v>5600</v>
      </c>
      <c r="E568" s="107" t="s">
        <v>5601</v>
      </c>
      <c r="F568" s="107" t="s">
        <v>9245</v>
      </c>
      <c r="G568" s="107" t="str">
        <f>k[[#This Row],[PartType]]&amp;k[[#This Row],[PowderType]]</f>
        <v>520V157/010KBP126X</v>
      </c>
      <c r="H568" s="107" t="s">
        <v>5049</v>
      </c>
      <c r="I568" s="107" cm="1">
        <f t="array" ref="I568">_xlfn.IFS(LEFT(k[[#This Row],[ParameterValue]],1)="S",3,LEFT(k[[#This Row],[ParameterValue]],1)="X",2, LEFT(k[[#This Row],[ParameterValue]],1)="D",4)</f>
        <v>3</v>
      </c>
    </row>
    <row r="569" spans="1:9">
      <c r="A569" s="107" t="s">
        <v>6151</v>
      </c>
      <c r="B569" s="107" t="s">
        <v>4485</v>
      </c>
      <c r="C569" s="107" t="s">
        <v>5614</v>
      </c>
      <c r="D569" s="107" t="s">
        <v>5600</v>
      </c>
      <c r="E569" s="107" t="s">
        <v>5601</v>
      </c>
      <c r="F569" s="107" t="s">
        <v>6152</v>
      </c>
      <c r="G569" s="107" t="str">
        <f>k[[#This Row],[PartType]]&amp;k[[#This Row],[PowderType]]</f>
        <v>520B565/025C275</v>
      </c>
      <c r="H569" s="107" t="s">
        <v>6153</v>
      </c>
      <c r="I569" s="107" cm="1">
        <f t="array" ref="I569">_xlfn.IFS(LEFT(k[[#This Row],[ParameterValue]],1)="S",3,LEFT(k[[#This Row],[ParameterValue]],1)="X",2, LEFT(k[[#This Row],[ParameterValue]],1)="D",4)</f>
        <v>2</v>
      </c>
    </row>
    <row r="570" spans="1:9">
      <c r="A570" s="107" t="s">
        <v>7008</v>
      </c>
      <c r="B570" s="107" t="s">
        <v>4428</v>
      </c>
      <c r="C570" s="107" t="s">
        <v>5654</v>
      </c>
      <c r="D570" s="107" t="s">
        <v>5600</v>
      </c>
      <c r="E570" s="107" t="s">
        <v>5601</v>
      </c>
      <c r="F570" s="107" t="s">
        <v>8981</v>
      </c>
      <c r="G570" s="107" t="str">
        <f>k[[#This Row],[PartType]]&amp;k[[#This Row],[PowderType]]</f>
        <v>520X337/010KBP76</v>
      </c>
      <c r="H570" s="107" t="s">
        <v>5053</v>
      </c>
      <c r="I570" s="107" cm="1">
        <f t="array" ref="I570">_xlfn.IFS(LEFT(k[[#This Row],[ParameterValue]],1)="S",3,LEFT(k[[#This Row],[ParameterValue]],1)="X",2, LEFT(k[[#This Row],[ParameterValue]],1)="D",4)</f>
        <v>3</v>
      </c>
    </row>
    <row r="571" spans="1:9">
      <c r="A571" s="107" t="s">
        <v>6748</v>
      </c>
      <c r="B571" s="107" t="s">
        <v>131</v>
      </c>
      <c r="C571" s="107" t="s">
        <v>5634</v>
      </c>
      <c r="D571" s="107" t="s">
        <v>5600</v>
      </c>
      <c r="E571" s="107" t="s">
        <v>5601</v>
      </c>
      <c r="F571" s="107" t="s">
        <v>8554</v>
      </c>
      <c r="G571" s="107" t="str">
        <f>k[[#This Row],[PartType]]&amp;k[[#This Row],[PowderType]]</f>
        <v>598D477/004TTS80</v>
      </c>
      <c r="H571" s="107" t="s">
        <v>8555</v>
      </c>
      <c r="I571" s="107" cm="1">
        <f t="array" ref="I571">_xlfn.IFS(LEFT(k[[#This Row],[ParameterValue]],1)="S",3,LEFT(k[[#This Row],[ParameterValue]],1)="X",2, LEFT(k[[#This Row],[ParameterValue]],1)="D",4)</f>
        <v>3</v>
      </c>
    </row>
    <row r="572" spans="1:9">
      <c r="A572" s="107" t="s">
        <v>6117</v>
      </c>
      <c r="B572" s="107" t="s">
        <v>4441</v>
      </c>
      <c r="C572" s="107" t="s">
        <v>5830</v>
      </c>
      <c r="D572" s="107" t="s">
        <v>5600</v>
      </c>
      <c r="E572" s="107" t="s">
        <v>5601</v>
      </c>
      <c r="F572" s="107" t="s">
        <v>7480</v>
      </c>
      <c r="G572" s="107" t="str">
        <f>k[[#This Row],[PartType]]&amp;k[[#This Row],[PowderType]]</f>
        <v>520B227/2R5STA156KA</v>
      </c>
      <c r="H572" s="107" t="s">
        <v>7481</v>
      </c>
      <c r="I572" s="107" cm="1">
        <f t="array" ref="I572">_xlfn.IFS(LEFT(k[[#This Row],[ParameterValue]],1)="S",3,LEFT(k[[#This Row],[ParameterValue]],1)="X",2, LEFT(k[[#This Row],[ParameterValue]],1)="D",4)</f>
        <v>3</v>
      </c>
    </row>
    <row r="573" spans="1:9">
      <c r="A573" s="107" t="s">
        <v>6141</v>
      </c>
      <c r="B573" s="107" t="s">
        <v>4426</v>
      </c>
      <c r="C573" s="107" t="s">
        <v>5830</v>
      </c>
      <c r="D573" s="107" t="s">
        <v>5600</v>
      </c>
      <c r="E573" s="107" t="s">
        <v>5601</v>
      </c>
      <c r="F573" s="107" t="s">
        <v>7482</v>
      </c>
      <c r="G573" s="107" t="str">
        <f>k[[#This Row],[PartType]]&amp;k[[#This Row],[PowderType]]</f>
        <v>530V477/003KBP74</v>
      </c>
      <c r="H573" s="107" t="s">
        <v>6355</v>
      </c>
      <c r="I573" s="107" cm="1">
        <f t="array" ref="I573">_xlfn.IFS(LEFT(k[[#This Row],[ParameterValue]],1)="S",3,LEFT(k[[#This Row],[ParameterValue]],1)="X",2, LEFT(k[[#This Row],[ParameterValue]],1)="D",4)</f>
        <v>3</v>
      </c>
    </row>
    <row r="574" spans="1:9">
      <c r="A574" s="107" t="s">
        <v>7358</v>
      </c>
      <c r="B574" s="107" t="s">
        <v>4492</v>
      </c>
      <c r="C574" s="107" t="s">
        <v>5634</v>
      </c>
      <c r="D574" s="107" t="s">
        <v>5600</v>
      </c>
      <c r="E574" s="107" t="s">
        <v>5601</v>
      </c>
      <c r="F574" s="107" t="s">
        <v>7483</v>
      </c>
      <c r="G574" s="107" t="str">
        <f>k[[#This Row],[PartType]]&amp;k[[#This Row],[PowderType]]</f>
        <v>520Y477/006FTW700</v>
      </c>
      <c r="H574" s="107" t="s">
        <v>5053</v>
      </c>
      <c r="I574" s="107" cm="1">
        <f t="array" ref="I574">_xlfn.IFS(LEFT(k[[#This Row],[ParameterValue]],1)="S",3,LEFT(k[[#This Row],[ParameterValue]],1)="X",2, LEFT(k[[#This Row],[ParameterValue]],1)="D",4)</f>
        <v>3</v>
      </c>
    </row>
    <row r="575" spans="1:9">
      <c r="A575" s="107" t="s">
        <v>5675</v>
      </c>
      <c r="B575" s="107" t="s">
        <v>4475</v>
      </c>
      <c r="C575" s="107" t="s">
        <v>5742</v>
      </c>
      <c r="D575" s="107" t="s">
        <v>5600</v>
      </c>
      <c r="E575" s="107" t="s">
        <v>5601</v>
      </c>
      <c r="F575" s="107" t="s">
        <v>8014</v>
      </c>
      <c r="G575" s="107" t="str">
        <f>k[[#This Row],[PartType]]&amp;k[[#This Row],[PowderType]]</f>
        <v>520Y337/010KBP84</v>
      </c>
      <c r="H575" s="107" t="s">
        <v>5580</v>
      </c>
      <c r="I575" s="107" cm="1">
        <f t="array" ref="I575">_xlfn.IFS(LEFT(k[[#This Row],[ParameterValue]],1)="S",3,LEFT(k[[#This Row],[ParameterValue]],1)="X",2, LEFT(k[[#This Row],[ParameterValue]],1)="D",4)</f>
        <v>3</v>
      </c>
    </row>
    <row r="576" spans="1:9">
      <c r="A576" s="107" t="s">
        <v>9218</v>
      </c>
      <c r="B576" s="107" t="s">
        <v>4617</v>
      </c>
      <c r="C576" s="107" t="s">
        <v>5690</v>
      </c>
      <c r="D576" s="107" t="s">
        <v>5600</v>
      </c>
      <c r="E576" s="107" t="s">
        <v>5601</v>
      </c>
      <c r="F576" s="107" t="s">
        <v>9220</v>
      </c>
      <c r="G576" s="107" t="str">
        <f>k[[#This Row],[PartType]]&amp;k[[#This Row],[PowderType]]</f>
        <v>521B156/016NT50</v>
      </c>
      <c r="H576" s="107" t="s">
        <v>9221</v>
      </c>
      <c r="I576" s="107" cm="1">
        <f t="array" ref="I576">_xlfn.IFS(LEFT(k[[#This Row],[ParameterValue]],1)="S",3,LEFT(k[[#This Row],[ParameterValue]],1)="X",2, LEFT(k[[#This Row],[ParameterValue]],1)="D",4)</f>
        <v>3</v>
      </c>
    </row>
    <row r="577" spans="1:9">
      <c r="A577" s="107" t="s">
        <v>9106</v>
      </c>
      <c r="B577" s="107" t="s">
        <v>4492</v>
      </c>
      <c r="C577" s="107" t="s">
        <v>5690</v>
      </c>
      <c r="D577" s="107" t="s">
        <v>5600</v>
      </c>
      <c r="E577" s="107" t="s">
        <v>5601</v>
      </c>
      <c r="F577" s="107" t="s">
        <v>9481</v>
      </c>
      <c r="G577" s="107" t="str">
        <f>k[[#This Row],[PartType]]&amp;k[[#This Row],[PowderType]]</f>
        <v>521T106/016FTW700</v>
      </c>
      <c r="H577" s="107" t="s">
        <v>6344</v>
      </c>
      <c r="I577" s="107" cm="1">
        <f t="array" ref="I577">_xlfn.IFS(LEFT(k[[#This Row],[ParameterValue]],1)="S",3,LEFT(k[[#This Row],[ParameterValue]],1)="X",2, LEFT(k[[#This Row],[ParameterValue]],1)="D",4)</f>
        <v>3</v>
      </c>
    </row>
    <row r="578" spans="1:9">
      <c r="A578" s="107" t="s">
        <v>9104</v>
      </c>
      <c r="B578" s="107" t="s">
        <v>4492</v>
      </c>
      <c r="C578" s="107" t="s">
        <v>5690</v>
      </c>
      <c r="D578" s="107" t="s">
        <v>5600</v>
      </c>
      <c r="E578" s="107" t="s">
        <v>5601</v>
      </c>
      <c r="F578" s="107" t="s">
        <v>9105</v>
      </c>
      <c r="G578" s="107" t="str">
        <f>k[[#This Row],[PartType]]&amp;k[[#This Row],[PowderType]]</f>
        <v>521M156/016FTW700</v>
      </c>
      <c r="H578" s="107" t="s">
        <v>6344</v>
      </c>
      <c r="I578" s="107" cm="1">
        <f t="array" ref="I578">_xlfn.IFS(LEFT(k[[#This Row],[ParameterValue]],1)="S",3,LEFT(k[[#This Row],[ParameterValue]],1)="X",2, LEFT(k[[#This Row],[ParameterValue]],1)="D",4)</f>
        <v>3</v>
      </c>
    </row>
    <row r="579" spans="1:9">
      <c r="A579" s="107" t="s">
        <v>5934</v>
      </c>
      <c r="B579" s="107" t="s">
        <v>4482</v>
      </c>
      <c r="C579" s="107" t="s">
        <v>5621</v>
      </c>
      <c r="D579" s="107" t="s">
        <v>5600</v>
      </c>
      <c r="E579" s="107" t="s">
        <v>5601</v>
      </c>
      <c r="F579" s="107" t="s">
        <v>8348</v>
      </c>
      <c r="G579" s="107" t="str">
        <f>k[[#This Row],[PartType]]&amp;k[[#This Row],[PowderType]]</f>
        <v>521T106/025FTW700E</v>
      </c>
      <c r="H579" s="107" t="s">
        <v>8347</v>
      </c>
      <c r="I579" s="107" cm="1">
        <f t="array" ref="I579">_xlfn.IFS(LEFT(k[[#This Row],[ParameterValue]],1)="S",3,LEFT(k[[#This Row],[ParameterValue]],1)="X",2, LEFT(k[[#This Row],[ParameterValue]],1)="D",4)</f>
        <v>3</v>
      </c>
    </row>
    <row r="580" spans="1:9">
      <c r="A580" s="107" t="s">
        <v>6389</v>
      </c>
      <c r="B580" s="107" t="s">
        <v>4426</v>
      </c>
      <c r="C580" s="107" t="s">
        <v>5681</v>
      </c>
      <c r="D580" s="107" t="s">
        <v>5600</v>
      </c>
      <c r="E580" s="107" t="s">
        <v>5601</v>
      </c>
      <c r="F580" s="107" t="s">
        <v>9135</v>
      </c>
      <c r="G580" s="107" t="str">
        <f>k[[#This Row],[PartType]]&amp;k[[#This Row],[PowderType]]</f>
        <v>528W337/003KBP74</v>
      </c>
      <c r="H580" s="107" t="s">
        <v>5050</v>
      </c>
      <c r="I580" s="107" cm="1">
        <f t="array" ref="I580">_xlfn.IFS(LEFT(k[[#This Row],[ParameterValue]],1)="S",3,LEFT(k[[#This Row],[ParameterValue]],1)="X",2, LEFT(k[[#This Row],[ParameterValue]],1)="D",4)</f>
        <v>3</v>
      </c>
    </row>
    <row r="581" spans="1:9">
      <c r="A581" s="107" t="s">
        <v>7671</v>
      </c>
      <c r="B581" s="107" t="s">
        <v>131</v>
      </c>
      <c r="C581" s="107" t="s">
        <v>5726</v>
      </c>
      <c r="D581" s="107" t="s">
        <v>5600</v>
      </c>
      <c r="E581" s="107" t="s">
        <v>5601</v>
      </c>
      <c r="F581" s="107" t="s">
        <v>8662</v>
      </c>
      <c r="G581" s="107" t="str">
        <f>k[[#This Row],[PartType]]&amp;k[[#This Row],[PowderType]]</f>
        <v>598V227/006TTS80</v>
      </c>
      <c r="H581" s="107" t="s">
        <v>5575</v>
      </c>
      <c r="I581" s="107" cm="1">
        <f t="array" ref="I581">_xlfn.IFS(LEFT(k[[#This Row],[ParameterValue]],1)="S",3,LEFT(k[[#This Row],[ParameterValue]],1)="X",2, LEFT(k[[#This Row],[ParameterValue]],1)="D",4)</f>
        <v>3</v>
      </c>
    </row>
    <row r="582" spans="1:9">
      <c r="A582" s="107" t="s">
        <v>7129</v>
      </c>
      <c r="B582" s="107" t="s">
        <v>4621</v>
      </c>
      <c r="C582" s="107" t="s">
        <v>5634</v>
      </c>
      <c r="D582" s="107" t="s">
        <v>5600</v>
      </c>
      <c r="E582" s="107" t="s">
        <v>5601</v>
      </c>
      <c r="F582" s="107" t="s">
        <v>8901</v>
      </c>
      <c r="G582" s="107" t="str">
        <f>k[[#This Row],[PartType]]&amp;k[[#This Row],[PowderType]]</f>
        <v>520C826/010KBP121E</v>
      </c>
      <c r="H582" s="107" t="s">
        <v>8902</v>
      </c>
      <c r="I582" s="107" cm="1">
        <f t="array" ref="I582">_xlfn.IFS(LEFT(k[[#This Row],[ParameterValue]],1)="S",3,LEFT(k[[#This Row],[ParameterValue]],1)="X",2, LEFT(k[[#This Row],[ParameterValue]],1)="D",4)</f>
        <v>3</v>
      </c>
    </row>
    <row r="583" spans="1:9">
      <c r="A583" s="107" t="s">
        <v>7326</v>
      </c>
      <c r="B583" s="107" t="s">
        <v>131</v>
      </c>
      <c r="C583" s="107" t="s">
        <v>5726</v>
      </c>
      <c r="D583" s="107" t="s">
        <v>5600</v>
      </c>
      <c r="E583" s="107" t="s">
        <v>5601</v>
      </c>
      <c r="F583" s="107" t="s">
        <v>7327</v>
      </c>
      <c r="G583" s="107" t="str">
        <f>k[[#This Row],[PartType]]&amp;k[[#This Row],[PowderType]]</f>
        <v>591V157/010TTS80</v>
      </c>
      <c r="H583" s="107" t="s">
        <v>5575</v>
      </c>
      <c r="I583" s="107" cm="1">
        <f t="array" ref="I583">_xlfn.IFS(LEFT(k[[#This Row],[ParameterValue]],1)="S",3,LEFT(k[[#This Row],[ParameterValue]],1)="X",2, LEFT(k[[#This Row],[ParameterValue]],1)="D",4)</f>
        <v>3</v>
      </c>
    </row>
    <row r="584" spans="1:9">
      <c r="A584" s="107" t="s">
        <v>5637</v>
      </c>
      <c r="B584" s="107" t="s">
        <v>131</v>
      </c>
      <c r="C584" s="107" t="s">
        <v>5726</v>
      </c>
      <c r="D584" s="107" t="s">
        <v>5600</v>
      </c>
      <c r="E584" s="107" t="s">
        <v>5601</v>
      </c>
      <c r="F584" s="107" t="s">
        <v>7328</v>
      </c>
      <c r="G584" s="107" t="str">
        <f>k[[#This Row],[PartType]]&amp;k[[#This Row],[PowderType]]</f>
        <v>598V157/010TTS80</v>
      </c>
      <c r="H584" s="107" t="s">
        <v>5575</v>
      </c>
      <c r="I584" s="107" cm="1">
        <f t="array" ref="I584">_xlfn.IFS(LEFT(k[[#This Row],[ParameterValue]],1)="S",3,LEFT(k[[#This Row],[ParameterValue]],1)="X",2, LEFT(k[[#This Row],[ParameterValue]],1)="D",4)</f>
        <v>3</v>
      </c>
    </row>
    <row r="585" spans="1:9">
      <c r="A585" s="107" t="s">
        <v>7326</v>
      </c>
      <c r="B585" s="107" t="s">
        <v>131</v>
      </c>
      <c r="C585" s="107" t="s">
        <v>5634</v>
      </c>
      <c r="D585" s="107" t="s">
        <v>5600</v>
      </c>
      <c r="E585" s="107" t="s">
        <v>5601</v>
      </c>
      <c r="F585" s="107" t="s">
        <v>8613</v>
      </c>
      <c r="G585" s="107" t="str">
        <f>k[[#This Row],[PartType]]&amp;k[[#This Row],[PowderType]]</f>
        <v>591V157/010TTS80</v>
      </c>
      <c r="H585" s="107" t="s">
        <v>5575</v>
      </c>
      <c r="I585" s="107" cm="1">
        <f t="array" ref="I585">_xlfn.IFS(LEFT(k[[#This Row],[ParameterValue]],1)="S",3,LEFT(k[[#This Row],[ParameterValue]],1)="X",2, LEFT(k[[#This Row],[ParameterValue]],1)="D",4)</f>
        <v>3</v>
      </c>
    </row>
    <row r="586" spans="1:9">
      <c r="A586" s="107" t="s">
        <v>8609</v>
      </c>
      <c r="B586" s="107" t="s">
        <v>131</v>
      </c>
      <c r="C586" s="107" t="s">
        <v>5726</v>
      </c>
      <c r="D586" s="107" t="s">
        <v>5600</v>
      </c>
      <c r="E586" s="107" t="s">
        <v>5601</v>
      </c>
      <c r="F586" s="107" t="s">
        <v>8612</v>
      </c>
      <c r="G586" s="107" t="str">
        <f>k[[#This Row],[PartType]]&amp;k[[#This Row],[PowderType]]</f>
        <v>591D157/010TTS80</v>
      </c>
      <c r="H586" s="107" t="s">
        <v>5575</v>
      </c>
      <c r="I586" s="107" cm="1">
        <f t="array" ref="I586">_xlfn.IFS(LEFT(k[[#This Row],[ParameterValue]],1)="S",3,LEFT(k[[#This Row],[ParameterValue]],1)="X",2, LEFT(k[[#This Row],[ParameterValue]],1)="D",4)</f>
        <v>3</v>
      </c>
    </row>
    <row r="587" spans="1:9">
      <c r="A587" s="107" t="s">
        <v>7329</v>
      </c>
      <c r="B587" s="107" t="s">
        <v>131</v>
      </c>
      <c r="C587" s="107" t="s">
        <v>5726</v>
      </c>
      <c r="D587" s="107" t="s">
        <v>5600</v>
      </c>
      <c r="E587" s="107" t="s">
        <v>5601</v>
      </c>
      <c r="F587" s="107" t="s">
        <v>7330</v>
      </c>
      <c r="G587" s="107" t="str">
        <f>k[[#This Row],[PartType]]&amp;k[[#This Row],[PowderType]]</f>
        <v>591V337/004TTS80</v>
      </c>
      <c r="H587" s="107" t="s">
        <v>5575</v>
      </c>
      <c r="I587" s="107" cm="1">
        <f t="array" ref="I587">_xlfn.IFS(LEFT(k[[#This Row],[ParameterValue]],1)="S",3,LEFT(k[[#This Row],[ParameterValue]],1)="X",2, LEFT(k[[#This Row],[ParameterValue]],1)="D",4)</f>
        <v>3</v>
      </c>
    </row>
    <row r="588" spans="1:9">
      <c r="A588" s="107" t="s">
        <v>7332</v>
      </c>
      <c r="B588" s="107" t="s">
        <v>131</v>
      </c>
      <c r="C588" s="107" t="s">
        <v>5726</v>
      </c>
      <c r="D588" s="107" t="s">
        <v>5600</v>
      </c>
      <c r="E588" s="107" t="s">
        <v>5601</v>
      </c>
      <c r="F588" s="107" t="s">
        <v>8611</v>
      </c>
      <c r="G588" s="107" t="str">
        <f>k[[#This Row],[PartType]]&amp;k[[#This Row],[PowderType]]</f>
        <v>591V227/006TTS80</v>
      </c>
      <c r="H588" s="107" t="s">
        <v>5575</v>
      </c>
      <c r="I588" s="107" cm="1">
        <f t="array" ref="I588">_xlfn.IFS(LEFT(k[[#This Row],[ParameterValue]],1)="S",3,LEFT(k[[#This Row],[ParameterValue]],1)="X",2, LEFT(k[[#This Row],[ParameterValue]],1)="D",4)</f>
        <v>3</v>
      </c>
    </row>
    <row r="589" spans="1:9">
      <c r="A589" s="107" t="s">
        <v>5875</v>
      </c>
      <c r="B589" s="107" t="s">
        <v>131</v>
      </c>
      <c r="C589" s="107" t="s">
        <v>5726</v>
      </c>
      <c r="D589" s="107" t="s">
        <v>5600</v>
      </c>
      <c r="E589" s="107" t="s">
        <v>5601</v>
      </c>
      <c r="F589" s="107" t="s">
        <v>7331</v>
      </c>
      <c r="G589" s="107" t="str">
        <f>k[[#This Row],[PartType]]&amp;k[[#This Row],[PowderType]]</f>
        <v>598V337/004TTS80</v>
      </c>
      <c r="H589" s="107" t="s">
        <v>5575</v>
      </c>
      <c r="I589" s="107" cm="1">
        <f t="array" ref="I589">_xlfn.IFS(LEFT(k[[#This Row],[ParameterValue]],1)="S",3,LEFT(k[[#This Row],[ParameterValue]],1)="X",2, LEFT(k[[#This Row],[ParameterValue]],1)="D",4)</f>
        <v>3</v>
      </c>
    </row>
    <row r="590" spans="1:9">
      <c r="A590" s="107" t="s">
        <v>5662</v>
      </c>
      <c r="B590" s="107" t="s">
        <v>4525</v>
      </c>
      <c r="C590" s="107" t="s">
        <v>5627</v>
      </c>
      <c r="D590" s="107" t="s">
        <v>5600</v>
      </c>
      <c r="E590" s="107" t="s">
        <v>5601</v>
      </c>
      <c r="F590" s="107" t="s">
        <v>6092</v>
      </c>
      <c r="G590" s="107" t="str">
        <f>k[[#This Row],[PartType]]&amp;k[[#This Row],[PowderType]]</f>
        <v>528Z227/004S506</v>
      </c>
      <c r="H590" s="107" t="s">
        <v>5629</v>
      </c>
      <c r="I590" s="107" cm="1">
        <f t="array" ref="I590">_xlfn.IFS(LEFT(k[[#This Row],[ParameterValue]],1)="S",3,LEFT(k[[#This Row],[ParameterValue]],1)="X",2, LEFT(k[[#This Row],[ParameterValue]],1)="D",4)</f>
        <v>3</v>
      </c>
    </row>
    <row r="591" spans="1:9">
      <c r="A591" s="107" t="s">
        <v>5626</v>
      </c>
      <c r="B591" s="107" t="s">
        <v>4525</v>
      </c>
      <c r="C591" s="107" t="s">
        <v>5627</v>
      </c>
      <c r="D591" s="107" t="s">
        <v>5600</v>
      </c>
      <c r="E591" s="107" t="s">
        <v>5601</v>
      </c>
      <c r="F591" s="107" t="s">
        <v>5628</v>
      </c>
      <c r="G591" s="107" t="str">
        <f>k[[#This Row],[PartType]]&amp;k[[#This Row],[PowderType]]</f>
        <v>528Z157/006S506</v>
      </c>
      <c r="H591" s="107" t="s">
        <v>5629</v>
      </c>
      <c r="I591" s="107" cm="1">
        <f t="array" ref="I591">_xlfn.IFS(LEFT(k[[#This Row],[ParameterValue]],1)="S",3,LEFT(k[[#This Row],[ParameterValue]],1)="X",2, LEFT(k[[#This Row],[ParameterValue]],1)="D",4)</f>
        <v>3</v>
      </c>
    </row>
    <row r="592" spans="1:9">
      <c r="A592" s="107" t="s">
        <v>5630</v>
      </c>
      <c r="B592" s="107" t="s">
        <v>4525</v>
      </c>
      <c r="C592" s="107" t="s">
        <v>5627</v>
      </c>
      <c r="D592" s="107" t="s">
        <v>5600</v>
      </c>
      <c r="E592" s="107" t="s">
        <v>5601</v>
      </c>
      <c r="F592" s="107" t="s">
        <v>5631</v>
      </c>
      <c r="G592" s="107" t="str">
        <f>k[[#This Row],[PartType]]&amp;k[[#This Row],[PowderType]]</f>
        <v>528Z337/004S506</v>
      </c>
      <c r="H592" s="107" t="s">
        <v>5629</v>
      </c>
      <c r="I592" s="107" cm="1">
        <f t="array" ref="I592">_xlfn.IFS(LEFT(k[[#This Row],[ParameterValue]],1)="S",3,LEFT(k[[#This Row],[ParameterValue]],1)="X",2, LEFT(k[[#This Row],[ParameterValue]],1)="D",4)</f>
        <v>3</v>
      </c>
    </row>
    <row r="593" spans="1:9">
      <c r="A593" s="107" t="s">
        <v>5632</v>
      </c>
      <c r="B593" s="107" t="s">
        <v>8582</v>
      </c>
      <c r="C593" s="107" t="s">
        <v>5634</v>
      </c>
      <c r="D593" s="107" t="s">
        <v>5600</v>
      </c>
      <c r="E593" s="107" t="s">
        <v>5601</v>
      </c>
      <c r="F593" s="107" t="s">
        <v>8583</v>
      </c>
      <c r="G593" s="107" t="str">
        <f>k[[#This Row],[PartType]]&amp;k[[#This Row],[PowderType]]</f>
        <v>598V337/006KBP72E5</v>
      </c>
      <c r="H593" s="107" t="s">
        <v>8584</v>
      </c>
      <c r="I593" s="107" cm="1">
        <f t="array" ref="I593">_xlfn.IFS(LEFT(k[[#This Row],[ParameterValue]],1)="S",3,LEFT(k[[#This Row],[ParameterValue]],1)="X",2, LEFT(k[[#This Row],[ParameterValue]],1)="D",4)</f>
        <v>3</v>
      </c>
    </row>
    <row r="594" spans="1:9">
      <c r="A594" s="107" t="s">
        <v>5632</v>
      </c>
      <c r="B594" s="107" t="s">
        <v>5633</v>
      </c>
      <c r="C594" s="107" t="s">
        <v>5634</v>
      </c>
      <c r="D594" s="107" t="s">
        <v>5600</v>
      </c>
      <c r="E594" s="107" t="s">
        <v>5601</v>
      </c>
      <c r="F594" s="107" t="s">
        <v>5635</v>
      </c>
      <c r="G594" s="107" t="str">
        <f>k[[#This Row],[PartType]]&amp;k[[#This Row],[PowderType]]</f>
        <v>598V337/006KBP72G</v>
      </c>
      <c r="H594" s="107" t="s">
        <v>5636</v>
      </c>
      <c r="I594" s="107" cm="1">
        <f t="array" ref="I594">_xlfn.IFS(LEFT(k[[#This Row],[ParameterValue]],1)="S",3,LEFT(k[[#This Row],[ParameterValue]],1)="X",2, LEFT(k[[#This Row],[ParameterValue]],1)="D",4)</f>
        <v>3</v>
      </c>
    </row>
    <row r="595" spans="1:9">
      <c r="A595" s="107" t="s">
        <v>5637</v>
      </c>
      <c r="B595" s="107" t="s">
        <v>5638</v>
      </c>
      <c r="C595" s="107" t="s">
        <v>5634</v>
      </c>
      <c r="D595" s="107" t="s">
        <v>5600</v>
      </c>
      <c r="E595" s="107" t="s">
        <v>5601</v>
      </c>
      <c r="F595" s="107" t="s">
        <v>5639</v>
      </c>
      <c r="G595" s="107" t="str">
        <f>k[[#This Row],[PartType]]&amp;k[[#This Row],[PowderType]]</f>
        <v>598V157/010TTS80V</v>
      </c>
      <c r="H595" s="107" t="s">
        <v>5640</v>
      </c>
      <c r="I595" s="107" cm="1">
        <f t="array" ref="I595">_xlfn.IFS(LEFT(k[[#This Row],[ParameterValue]],1)="S",3,LEFT(k[[#This Row],[ParameterValue]],1)="X",2, LEFT(k[[#This Row],[ParameterValue]],1)="D",4)</f>
        <v>3</v>
      </c>
    </row>
    <row r="596" spans="1:9">
      <c r="A596" s="107" t="s">
        <v>5736</v>
      </c>
      <c r="B596" s="107" t="s">
        <v>4426</v>
      </c>
      <c r="C596" s="107" t="s">
        <v>5737</v>
      </c>
      <c r="D596" s="107" t="s">
        <v>5600</v>
      </c>
      <c r="E596" s="107" t="s">
        <v>5601</v>
      </c>
      <c r="F596" s="107" t="s">
        <v>5738</v>
      </c>
      <c r="G596" s="107" t="str">
        <f>k[[#This Row],[PartType]]&amp;k[[#This Row],[PowderType]]</f>
        <v>520Y227/010KBP74</v>
      </c>
      <c r="H596" s="107" t="s">
        <v>5580</v>
      </c>
      <c r="I596" s="107" cm="1">
        <f t="array" ref="I596">_xlfn.IFS(LEFT(k[[#This Row],[ParameterValue]],1)="S",3,LEFT(k[[#This Row],[ParameterValue]],1)="X",2, LEFT(k[[#This Row],[ParameterValue]],1)="D",4)</f>
        <v>3</v>
      </c>
    </row>
    <row r="597" spans="1:9">
      <c r="A597" s="107" t="s">
        <v>6109</v>
      </c>
      <c r="B597" s="107" t="s">
        <v>4646</v>
      </c>
      <c r="C597" s="107" t="s">
        <v>5607</v>
      </c>
      <c r="D597" s="107" t="s">
        <v>5600</v>
      </c>
      <c r="E597" s="107" t="s">
        <v>5601</v>
      </c>
      <c r="F597" s="107" t="s">
        <v>8974</v>
      </c>
      <c r="G597" s="107" t="str">
        <f>k[[#This Row],[PartType]]&amp;k[[#This Row],[PowderType]]</f>
        <v>521D476/035TTS40G</v>
      </c>
      <c r="H597" s="107" t="s">
        <v>7931</v>
      </c>
      <c r="I597" s="107" cm="1">
        <f t="array" ref="I597">_xlfn.IFS(LEFT(k[[#This Row],[ParameterValue]],1)="S",3,LEFT(k[[#This Row],[ParameterValue]],1)="X",2, LEFT(k[[#This Row],[ParameterValue]],1)="D",4)</f>
        <v>3</v>
      </c>
    </row>
    <row r="598" spans="1:9">
      <c r="A598" s="107" t="s">
        <v>6714</v>
      </c>
      <c r="B598" s="107" t="s">
        <v>4477</v>
      </c>
      <c r="C598" s="107" t="s">
        <v>5614</v>
      </c>
      <c r="D598" s="107" t="s">
        <v>5600</v>
      </c>
      <c r="E598" s="107" t="s">
        <v>5601</v>
      </c>
      <c r="F598" s="107" t="s">
        <v>8982</v>
      </c>
      <c r="G598" s="107" t="str">
        <f>k[[#This Row],[PartType]]&amp;k[[#This Row],[PowderType]]</f>
        <v>521B106/016KBP40</v>
      </c>
      <c r="H598" s="107" t="s">
        <v>8983</v>
      </c>
      <c r="I598" s="107" cm="1">
        <f t="array" ref="I598">_xlfn.IFS(LEFT(k[[#This Row],[ParameterValue]],1)="S",3,LEFT(k[[#This Row],[ParameterValue]],1)="X",2, LEFT(k[[#This Row],[ParameterValue]],1)="D",4)</f>
        <v>3</v>
      </c>
    </row>
    <row r="599" spans="1:9">
      <c r="A599" s="107" t="s">
        <v>5617</v>
      </c>
      <c r="B599" s="107" t="s">
        <v>4801</v>
      </c>
      <c r="C599" s="107" t="s">
        <v>5618</v>
      </c>
      <c r="D599" s="107" t="s">
        <v>5600</v>
      </c>
      <c r="E599" s="107" t="s">
        <v>5601</v>
      </c>
      <c r="F599" s="107" t="s">
        <v>5619</v>
      </c>
      <c r="G599" s="107" t="str">
        <f>k[[#This Row],[PartType]]&amp;k[[#This Row],[PowderType]]</f>
        <v>523V157/016TTS50N</v>
      </c>
      <c r="H599" s="107" t="s">
        <v>5589</v>
      </c>
      <c r="I599" s="107" cm="1">
        <f t="array" ref="I599">_xlfn.IFS(LEFT(k[[#This Row],[ParameterValue]],1)="S",3,LEFT(k[[#This Row],[ParameterValue]],1)="X",2, LEFT(k[[#This Row],[ParameterValue]],1)="D",4)</f>
        <v>3</v>
      </c>
    </row>
    <row r="600" spans="1:9">
      <c r="A600" s="107" t="s">
        <v>5620</v>
      </c>
      <c r="B600" s="107" t="s">
        <v>4692</v>
      </c>
      <c r="C600" s="107" t="s">
        <v>5621</v>
      </c>
      <c r="D600" s="107" t="s">
        <v>5600</v>
      </c>
      <c r="E600" s="107" t="s">
        <v>5601</v>
      </c>
      <c r="F600" s="107" t="s">
        <v>5622</v>
      </c>
      <c r="G600" s="107" t="str">
        <f>k[[#This Row],[PartType]]&amp;k[[#This Row],[PowderType]]</f>
        <v>591D226/025FTP200G</v>
      </c>
      <c r="H600" s="107" t="s">
        <v>5623</v>
      </c>
      <c r="I600" s="107" cm="1">
        <f t="array" ref="I600">_xlfn.IFS(LEFT(k[[#This Row],[ParameterValue]],1)="S",3,LEFT(k[[#This Row],[ParameterValue]],1)="X",2, LEFT(k[[#This Row],[ParameterValue]],1)="D",4)</f>
        <v>3</v>
      </c>
    </row>
    <row r="601" spans="1:9">
      <c r="A601" s="107" t="s">
        <v>6626</v>
      </c>
      <c r="B601" s="107" t="s">
        <v>4492</v>
      </c>
      <c r="C601" s="107" t="s">
        <v>5634</v>
      </c>
      <c r="D601" s="107" t="s">
        <v>5600</v>
      </c>
      <c r="E601" s="107" t="s">
        <v>5601</v>
      </c>
      <c r="F601" s="107" t="s">
        <v>6708</v>
      </c>
      <c r="G601" s="107" t="str">
        <f>k[[#This Row],[PartType]]&amp;k[[#This Row],[PowderType]]</f>
        <v>520C227/004FTW700</v>
      </c>
      <c r="H601" s="107" t="s">
        <v>6546</v>
      </c>
      <c r="I601" s="107" cm="1">
        <f t="array" ref="I601">_xlfn.IFS(LEFT(k[[#This Row],[ParameterValue]],1)="S",3,LEFT(k[[#This Row],[ParameterValue]],1)="X",2, LEFT(k[[#This Row],[ParameterValue]],1)="D",4)</f>
        <v>3</v>
      </c>
    </row>
    <row r="602" spans="1:9">
      <c r="A602" s="107" t="s">
        <v>6626</v>
      </c>
      <c r="B602" s="107" t="s">
        <v>4492</v>
      </c>
      <c r="C602" s="107" t="s">
        <v>5726</v>
      </c>
      <c r="D602" s="107" t="s">
        <v>5600</v>
      </c>
      <c r="E602" s="107" t="s">
        <v>5601</v>
      </c>
      <c r="F602" s="107" t="s">
        <v>6709</v>
      </c>
      <c r="G602" s="107" t="str">
        <f>k[[#This Row],[PartType]]&amp;k[[#This Row],[PowderType]]</f>
        <v>520C227/004FTW700</v>
      </c>
      <c r="H602" s="107" t="s">
        <v>6546</v>
      </c>
      <c r="I602" s="107" cm="1">
        <f t="array" ref="I602">_xlfn.IFS(LEFT(k[[#This Row],[ParameterValue]],1)="S",3,LEFT(k[[#This Row],[ParameterValue]],1)="X",2, LEFT(k[[#This Row],[ParameterValue]],1)="D",4)</f>
        <v>3</v>
      </c>
    </row>
    <row r="603" spans="1:9">
      <c r="A603" s="107" t="s">
        <v>6359</v>
      </c>
      <c r="B603" s="107" t="s">
        <v>4617</v>
      </c>
      <c r="C603" s="107" t="s">
        <v>5957</v>
      </c>
      <c r="D603" s="107" t="s">
        <v>5600</v>
      </c>
      <c r="E603" s="107" t="s">
        <v>5601</v>
      </c>
      <c r="F603" s="107" t="s">
        <v>6360</v>
      </c>
      <c r="G603" s="107" t="str">
        <f>k[[#This Row],[PartType]]&amp;k[[#This Row],[PowderType]]</f>
        <v>528Z346/016NT50</v>
      </c>
      <c r="H603" s="107" t="s">
        <v>6344</v>
      </c>
      <c r="I603" s="107" cm="1">
        <f t="array" ref="I603">_xlfn.IFS(LEFT(k[[#This Row],[ParameterValue]],1)="S",3,LEFT(k[[#This Row],[ParameterValue]],1)="X",2, LEFT(k[[#This Row],[ParameterValue]],1)="D",4)</f>
        <v>3</v>
      </c>
    </row>
    <row r="604" spans="1:9">
      <c r="A604" s="107" t="s">
        <v>6361</v>
      </c>
      <c r="B604" s="107" t="s">
        <v>4492</v>
      </c>
      <c r="C604" s="107" t="s">
        <v>5693</v>
      </c>
      <c r="D604" s="107" t="s">
        <v>5600</v>
      </c>
      <c r="E604" s="107" t="s">
        <v>5601</v>
      </c>
      <c r="F604" s="107" t="s">
        <v>6362</v>
      </c>
      <c r="G604" s="107" t="str">
        <f>k[[#This Row],[PartType]]&amp;k[[#This Row],[PowderType]]</f>
        <v>528Z686/016FTW700</v>
      </c>
      <c r="H604" s="107" t="s">
        <v>6344</v>
      </c>
      <c r="I604" s="107" cm="1">
        <f t="array" ref="I604">_xlfn.IFS(LEFT(k[[#This Row],[ParameterValue]],1)="S",3,LEFT(k[[#This Row],[ParameterValue]],1)="X",2, LEFT(k[[#This Row],[ParameterValue]],1)="D",4)</f>
        <v>3</v>
      </c>
    </row>
    <row r="605" spans="1:9">
      <c r="A605" s="107" t="s">
        <v>8204</v>
      </c>
      <c r="B605" s="107" t="s">
        <v>100</v>
      </c>
      <c r="C605" s="107" t="s">
        <v>5614</v>
      </c>
      <c r="D605" s="107" t="s">
        <v>5600</v>
      </c>
      <c r="E605" s="107" t="s">
        <v>5601</v>
      </c>
      <c r="F605" s="107" t="s">
        <v>8211</v>
      </c>
      <c r="G605" s="107" t="str">
        <f>k[[#This Row],[PartType]]&amp;k[[#This Row],[PowderType]]</f>
        <v>521V686/025S805</v>
      </c>
      <c r="H605" s="107" t="s">
        <v>8101</v>
      </c>
      <c r="I605" s="107" cm="1">
        <f t="array" ref="I605">_xlfn.IFS(LEFT(k[[#This Row],[ParameterValue]],1)="S",3,LEFT(k[[#This Row],[ParameterValue]],1)="X",2, LEFT(k[[#This Row],[ParameterValue]],1)="D",4)</f>
        <v>3</v>
      </c>
    </row>
    <row r="606" spans="1:9">
      <c r="A606" s="107" t="s">
        <v>8204</v>
      </c>
      <c r="B606" s="107" t="s">
        <v>82</v>
      </c>
      <c r="C606" s="107" t="s">
        <v>5621</v>
      </c>
      <c r="D606" s="107" t="s">
        <v>5600</v>
      </c>
      <c r="E606" s="107" t="s">
        <v>5601</v>
      </c>
      <c r="F606" s="107" t="s">
        <v>8504</v>
      </c>
      <c r="G606" s="107" t="str">
        <f>k[[#This Row],[PartType]]&amp;k[[#This Row],[PowderType]]</f>
        <v>521V686/025S706</v>
      </c>
      <c r="H606" s="107" t="s">
        <v>8505</v>
      </c>
      <c r="I606" s="107" cm="1">
        <f t="array" ref="I606">_xlfn.IFS(LEFT(k[[#This Row],[ParameterValue]],1)="S",3,LEFT(k[[#This Row],[ParameterValue]],1)="X",2, LEFT(k[[#This Row],[ParameterValue]],1)="D",4)</f>
        <v>3</v>
      </c>
    </row>
    <row r="607" spans="1:9">
      <c r="A607" s="107" t="s">
        <v>8204</v>
      </c>
      <c r="B607" s="107" t="s">
        <v>100</v>
      </c>
      <c r="C607" s="107" t="s">
        <v>5621</v>
      </c>
      <c r="D607" s="107" t="s">
        <v>5600</v>
      </c>
      <c r="E607" s="107" t="s">
        <v>5601</v>
      </c>
      <c r="F607" s="107" t="s">
        <v>8458</v>
      </c>
      <c r="G607" s="107" t="str">
        <f>k[[#This Row],[PartType]]&amp;k[[#This Row],[PowderType]]</f>
        <v>521V686/025S805</v>
      </c>
      <c r="H607" s="107" t="s">
        <v>8101</v>
      </c>
      <c r="I607" s="107" cm="1">
        <f t="array" ref="I607">_xlfn.IFS(LEFT(k[[#This Row],[ParameterValue]],1)="S",3,LEFT(k[[#This Row],[ParameterValue]],1)="X",2, LEFT(k[[#This Row],[ParameterValue]],1)="D",4)</f>
        <v>3</v>
      </c>
    </row>
    <row r="608" spans="1:9">
      <c r="A608" s="107" t="s">
        <v>10463</v>
      </c>
      <c r="B608" s="107" t="s">
        <v>4474</v>
      </c>
      <c r="C608" s="107" t="s">
        <v>5681</v>
      </c>
      <c r="D608" s="107" t="s">
        <v>5600</v>
      </c>
      <c r="E608" s="107" t="s">
        <v>5601</v>
      </c>
      <c r="F608" s="107" t="s">
        <v>10464</v>
      </c>
      <c r="G608" s="107" t="str">
        <f>k[[#This Row],[PartType]]&amp;k[[#This Row],[PowderType]]</f>
        <v>591B167/2R5S15MB</v>
      </c>
      <c r="H608" s="107" t="s">
        <v>8450</v>
      </c>
      <c r="I608" s="107" cm="1">
        <f t="array" ref="I608">_xlfn.IFS(LEFT(k[[#This Row],[ParameterValue]],1)="S",3,LEFT(k[[#This Row],[ParameterValue]],1)="X",2, LEFT(k[[#This Row],[ParameterValue]],1)="D",4)</f>
        <v>3</v>
      </c>
    </row>
    <row r="609" spans="1:9">
      <c r="A609" s="107" t="s">
        <v>6331</v>
      </c>
      <c r="B609" s="107" t="s">
        <v>4480</v>
      </c>
      <c r="C609" s="107" t="s">
        <v>5681</v>
      </c>
      <c r="D609" s="107" t="s">
        <v>5600</v>
      </c>
      <c r="E609" s="107" t="s">
        <v>5601</v>
      </c>
      <c r="F609" s="107" t="s">
        <v>8344</v>
      </c>
      <c r="G609" s="107" t="str">
        <f>k[[#This Row],[PartType]]&amp;k[[#This Row],[PowderType]]</f>
        <v>598V337/2R5KBP84E</v>
      </c>
      <c r="H609" s="107" t="s">
        <v>5050</v>
      </c>
      <c r="I609" s="107" cm="1">
        <f t="array" ref="I609">_xlfn.IFS(LEFT(k[[#This Row],[ParameterValue]],1)="S",3,LEFT(k[[#This Row],[ParameterValue]],1)="X",2, LEFT(k[[#This Row],[ParameterValue]],1)="D",4)</f>
        <v>3</v>
      </c>
    </row>
    <row r="610" spans="1:9">
      <c r="A610" s="107" t="s">
        <v>7671</v>
      </c>
      <c r="B610" s="107" t="s">
        <v>4480</v>
      </c>
      <c r="C610" s="107" t="s">
        <v>5681</v>
      </c>
      <c r="D610" s="107" t="s">
        <v>5600</v>
      </c>
      <c r="E610" s="107" t="s">
        <v>5601</v>
      </c>
      <c r="F610" s="107" t="s">
        <v>8314</v>
      </c>
      <c r="G610" s="107" t="str">
        <f>k[[#This Row],[PartType]]&amp;k[[#This Row],[PowderType]]</f>
        <v>598V227/006KBP84E</v>
      </c>
      <c r="H610" s="107" t="s">
        <v>5050</v>
      </c>
      <c r="I610" s="107" cm="1">
        <f t="array" ref="I610">_xlfn.IFS(LEFT(k[[#This Row],[ParameterValue]],1)="S",3,LEFT(k[[#This Row],[ParameterValue]],1)="X",2, LEFT(k[[#This Row],[ParameterValue]],1)="D",4)</f>
        <v>3</v>
      </c>
    </row>
    <row r="611" spans="1:9">
      <c r="A611" s="107" t="s">
        <v>8141</v>
      </c>
      <c r="B611" s="107" t="s">
        <v>4544</v>
      </c>
      <c r="C611" s="107" t="s">
        <v>5804</v>
      </c>
      <c r="D611" s="107" t="s">
        <v>5600</v>
      </c>
      <c r="E611" s="107" t="s">
        <v>5601</v>
      </c>
      <c r="F611" s="107" t="s">
        <v>8243</v>
      </c>
      <c r="G611" s="107" t="str">
        <f>k[[#This Row],[PartType]]&amp;k[[#This Row],[PowderType]]</f>
        <v>521D336/050FTW400E</v>
      </c>
      <c r="H611" s="107" t="s">
        <v>7071</v>
      </c>
      <c r="I611" s="107" cm="1">
        <f t="array" ref="I611">_xlfn.IFS(LEFT(k[[#This Row],[ParameterValue]],1)="S",3,LEFT(k[[#This Row],[ParameterValue]],1)="X",2, LEFT(k[[#This Row],[ParameterValue]],1)="D",4)</f>
        <v>2</v>
      </c>
    </row>
    <row r="612" spans="1:9">
      <c r="A612" s="107" t="s">
        <v>7332</v>
      </c>
      <c r="B612" s="107" t="s">
        <v>100</v>
      </c>
      <c r="C612" s="107" t="s">
        <v>5742</v>
      </c>
      <c r="D612" s="107" t="s">
        <v>5600</v>
      </c>
      <c r="E612" s="107" t="s">
        <v>5601</v>
      </c>
      <c r="F612" s="107" t="s">
        <v>8304</v>
      </c>
      <c r="G612" s="107" t="str">
        <f>k[[#This Row],[PartType]]&amp;k[[#This Row],[PowderType]]</f>
        <v>591V227/006S805</v>
      </c>
      <c r="H612" s="107" t="s">
        <v>8305</v>
      </c>
      <c r="I612" s="107" cm="1">
        <f t="array" ref="I612">_xlfn.IFS(LEFT(k[[#This Row],[ParameterValue]],1)="S",3,LEFT(k[[#This Row],[ParameterValue]],1)="X",2, LEFT(k[[#This Row],[ParameterValue]],1)="D",4)</f>
        <v>3</v>
      </c>
    </row>
    <row r="613" spans="1:9">
      <c r="A613" s="107" t="s">
        <v>6410</v>
      </c>
      <c r="B613" s="107" t="s">
        <v>126</v>
      </c>
      <c r="C613" s="107" t="s">
        <v>5816</v>
      </c>
      <c r="D613" s="107" t="s">
        <v>5600</v>
      </c>
      <c r="E613" s="107" t="s">
        <v>5601</v>
      </c>
      <c r="F613" s="107" t="s">
        <v>9102</v>
      </c>
      <c r="G613" s="107" t="str">
        <f>k[[#This Row],[PartType]]&amp;k[[#This Row],[PowderType]]</f>
        <v>521D686/025KBP52</v>
      </c>
      <c r="H613" s="107" t="s">
        <v>5044</v>
      </c>
      <c r="I613" s="107" cm="1">
        <f t="array" ref="I613">_xlfn.IFS(LEFT(k[[#This Row],[ParameterValue]],1)="S",3,LEFT(k[[#This Row],[ParameterValue]],1)="X",2, LEFT(k[[#This Row],[ParameterValue]],1)="D",4)</f>
        <v>3</v>
      </c>
    </row>
    <row r="614" spans="1:9">
      <c r="A614" s="107" t="s">
        <v>6410</v>
      </c>
      <c r="B614" s="107" t="s">
        <v>126</v>
      </c>
      <c r="C614" s="107" t="s">
        <v>5654</v>
      </c>
      <c r="D614" s="107" t="s">
        <v>5600</v>
      </c>
      <c r="E614" s="107" t="s">
        <v>5601</v>
      </c>
      <c r="F614" s="107" t="s">
        <v>8975</v>
      </c>
      <c r="G614" s="107" t="str">
        <f>k[[#This Row],[PartType]]&amp;k[[#This Row],[PowderType]]</f>
        <v>521D686/025KBP52</v>
      </c>
      <c r="H614" s="107" t="s">
        <v>5044</v>
      </c>
      <c r="I614" s="107" cm="1">
        <f t="array" ref="I614">_xlfn.IFS(LEFT(k[[#This Row],[ParameterValue]],1)="S",3,LEFT(k[[#This Row],[ParameterValue]],1)="X",2, LEFT(k[[#This Row],[ParameterValue]],1)="D",4)</f>
        <v>3</v>
      </c>
    </row>
    <row r="615" spans="1:9">
      <c r="A615" s="107" t="s">
        <v>5920</v>
      </c>
      <c r="B615" s="107" t="s">
        <v>4525</v>
      </c>
      <c r="C615" s="107" t="s">
        <v>5599</v>
      </c>
      <c r="D615" s="107" t="s">
        <v>5600</v>
      </c>
      <c r="E615" s="107" t="s">
        <v>5601</v>
      </c>
      <c r="F615" s="107" t="s">
        <v>5921</v>
      </c>
      <c r="G615" s="107" t="str">
        <f>k[[#This Row],[PartType]]&amp;k[[#This Row],[PowderType]]</f>
        <v>520D337/003S506</v>
      </c>
      <c r="H615" s="107" t="s">
        <v>5603</v>
      </c>
      <c r="I615" s="107" cm="1">
        <f t="array" ref="I615">_xlfn.IFS(LEFT(k[[#This Row],[ParameterValue]],1)="S",3,LEFT(k[[#This Row],[ParameterValue]],1)="X",2, LEFT(k[[#This Row],[ParameterValue]],1)="D",4)</f>
        <v>3</v>
      </c>
    </row>
    <row r="616" spans="1:9">
      <c r="A616" s="107" t="s">
        <v>5922</v>
      </c>
      <c r="B616" s="107" t="s">
        <v>4525</v>
      </c>
      <c r="C616" s="107" t="s">
        <v>5599</v>
      </c>
      <c r="D616" s="107" t="s">
        <v>5600</v>
      </c>
      <c r="E616" s="107" t="s">
        <v>5601</v>
      </c>
      <c r="F616" s="107" t="s">
        <v>5923</v>
      </c>
      <c r="G616" s="107" t="str">
        <f>k[[#This Row],[PartType]]&amp;k[[#This Row],[PowderType]]</f>
        <v>520D157/006S506</v>
      </c>
      <c r="H616" s="107" t="s">
        <v>5603</v>
      </c>
      <c r="I616" s="107" cm="1">
        <f t="array" ref="I616">_xlfn.IFS(LEFT(k[[#This Row],[ParameterValue]],1)="S",3,LEFT(k[[#This Row],[ParameterValue]],1)="X",2, LEFT(k[[#This Row],[ParameterValue]],1)="D",4)</f>
        <v>3</v>
      </c>
    </row>
    <row r="617" spans="1:9">
      <c r="A617" s="107" t="s">
        <v>7436</v>
      </c>
      <c r="B617" s="107" t="s">
        <v>4799</v>
      </c>
      <c r="C617" s="107" t="s">
        <v>5634</v>
      </c>
      <c r="D617" s="107" t="s">
        <v>5600</v>
      </c>
      <c r="E617" s="107" t="s">
        <v>5601</v>
      </c>
      <c r="F617" s="107" t="s">
        <v>8585</v>
      </c>
      <c r="G617" s="107" t="str">
        <f>k[[#This Row],[PartType]]&amp;k[[#This Row],[PowderType]]</f>
        <v>598V107/010TTS80H</v>
      </c>
      <c r="H617" s="107" t="s">
        <v>5722</v>
      </c>
      <c r="I617" s="107" cm="1">
        <f t="array" ref="I617">_xlfn.IFS(LEFT(k[[#This Row],[ParameterValue]],1)="S",3,LEFT(k[[#This Row],[ParameterValue]],1)="X",2, LEFT(k[[#This Row],[ParameterValue]],1)="D",4)</f>
        <v>3</v>
      </c>
    </row>
    <row r="618" spans="1:9">
      <c r="A618" s="107" t="s">
        <v>5924</v>
      </c>
      <c r="B618" s="107" t="s">
        <v>4426</v>
      </c>
      <c r="C618" s="107" t="s">
        <v>5614</v>
      </c>
      <c r="D618" s="107" t="s">
        <v>5600</v>
      </c>
      <c r="E618" s="107" t="s">
        <v>5601</v>
      </c>
      <c r="F618" s="107" t="s">
        <v>5925</v>
      </c>
      <c r="G618" s="107" t="str">
        <f>k[[#This Row],[PartType]]&amp;k[[#This Row],[PowderType]]</f>
        <v>523W686/020KBP74</v>
      </c>
      <c r="H618" s="107" t="s">
        <v>5644</v>
      </c>
      <c r="I618" s="107" cm="1">
        <f t="array" ref="I618">_xlfn.IFS(LEFT(k[[#This Row],[ParameterValue]],1)="S",3,LEFT(k[[#This Row],[ParameterValue]],1)="X",2, LEFT(k[[#This Row],[ParameterValue]],1)="D",4)</f>
        <v>3</v>
      </c>
    </row>
    <row r="619" spans="1:9">
      <c r="A619" s="107" t="s">
        <v>5926</v>
      </c>
      <c r="B619" s="107" t="s">
        <v>152</v>
      </c>
      <c r="C619" s="107" t="s">
        <v>5654</v>
      </c>
      <c r="D619" s="107" t="s">
        <v>5600</v>
      </c>
      <c r="E619" s="107" t="s">
        <v>5601</v>
      </c>
      <c r="F619" s="107" t="s">
        <v>5927</v>
      </c>
      <c r="G619" s="107" t="str">
        <f>k[[#This Row],[PartType]]&amp;k[[#This Row],[PowderType]]</f>
        <v>520T336/010KBP86</v>
      </c>
      <c r="H619" s="107" t="s">
        <v>5585</v>
      </c>
      <c r="I619" s="107" cm="1">
        <f t="array" ref="I619">_xlfn.IFS(LEFT(k[[#This Row],[ParameterValue]],1)="S",3,LEFT(k[[#This Row],[ParameterValue]],1)="X",2, LEFT(k[[#This Row],[ParameterValue]],1)="D",4)</f>
        <v>3</v>
      </c>
    </row>
    <row r="620" spans="1:9">
      <c r="A620" s="107" t="s">
        <v>5926</v>
      </c>
      <c r="B620" s="107" t="s">
        <v>152</v>
      </c>
      <c r="C620" s="107" t="s">
        <v>5607</v>
      </c>
      <c r="D620" s="107" t="s">
        <v>5600</v>
      </c>
      <c r="E620" s="107" t="s">
        <v>5601</v>
      </c>
      <c r="F620" s="107" t="s">
        <v>5928</v>
      </c>
      <c r="G620" s="107" t="str">
        <f>k[[#This Row],[PartType]]&amp;k[[#This Row],[PowderType]]</f>
        <v>520T336/010KBP86</v>
      </c>
      <c r="H620" s="107" t="s">
        <v>5585</v>
      </c>
      <c r="I620" s="107" cm="1">
        <f t="array" ref="I620">_xlfn.IFS(LEFT(k[[#This Row],[ParameterValue]],1)="S",3,LEFT(k[[#This Row],[ParameterValue]],1)="X",2, LEFT(k[[#This Row],[ParameterValue]],1)="D",4)</f>
        <v>3</v>
      </c>
    </row>
    <row r="621" spans="1:9">
      <c r="A621" s="107" t="s">
        <v>7381</v>
      </c>
      <c r="B621" s="107" t="s">
        <v>4721</v>
      </c>
      <c r="C621" s="107" t="s">
        <v>5690</v>
      </c>
      <c r="D621" s="107" t="s">
        <v>5600</v>
      </c>
      <c r="E621" s="107" t="s">
        <v>5601</v>
      </c>
      <c r="F621" s="107" t="s">
        <v>7382</v>
      </c>
      <c r="G621" s="107" t="str">
        <f>k[[#This Row],[PartType]]&amp;k[[#This Row],[PowderType]]</f>
        <v>520V226/020NT40</v>
      </c>
      <c r="H621" s="107" t="s">
        <v>5728</v>
      </c>
      <c r="I621" s="107" cm="1">
        <f t="array" ref="I621">_xlfn.IFS(LEFT(k[[#This Row],[ParameterValue]],1)="S",3,LEFT(k[[#This Row],[ParameterValue]],1)="X",2, LEFT(k[[#This Row],[ParameterValue]],1)="D",4)</f>
        <v>3</v>
      </c>
    </row>
    <row r="622" spans="1:9">
      <c r="A622" s="107" t="s">
        <v>7381</v>
      </c>
      <c r="B622" s="107" t="s">
        <v>157</v>
      </c>
      <c r="C622" s="107" t="s">
        <v>5654</v>
      </c>
      <c r="D622" s="107" t="s">
        <v>5600</v>
      </c>
      <c r="E622" s="107" t="s">
        <v>5601</v>
      </c>
      <c r="F622" s="107" t="s">
        <v>8904</v>
      </c>
      <c r="G622" s="107" t="str">
        <f>k[[#This Row],[PartType]]&amp;k[[#This Row],[PowderType]]</f>
        <v>520V226/020TTS40</v>
      </c>
      <c r="H622" s="107" t="s">
        <v>5728</v>
      </c>
      <c r="I622" s="107" cm="1">
        <f t="array" ref="I622">_xlfn.IFS(LEFT(k[[#This Row],[ParameterValue]],1)="S",3,LEFT(k[[#This Row],[ParameterValue]],1)="X",2, LEFT(k[[#This Row],[ParameterValue]],1)="D",4)</f>
        <v>3</v>
      </c>
    </row>
    <row r="623" spans="1:9">
      <c r="A623" s="107" t="s">
        <v>7381</v>
      </c>
      <c r="B623" s="107" t="s">
        <v>157</v>
      </c>
      <c r="C623" s="107" t="s">
        <v>5690</v>
      </c>
      <c r="D623" s="107" t="s">
        <v>5600</v>
      </c>
      <c r="E623" s="107" t="s">
        <v>5601</v>
      </c>
      <c r="F623" s="107" t="s">
        <v>8903</v>
      </c>
      <c r="G623" s="107" t="str">
        <f>k[[#This Row],[PartType]]&amp;k[[#This Row],[PowderType]]</f>
        <v>520V226/020TTS40</v>
      </c>
      <c r="H623" s="107" t="s">
        <v>5728</v>
      </c>
      <c r="I623" s="107" cm="1">
        <f t="array" ref="I623">_xlfn.IFS(LEFT(k[[#This Row],[ParameterValue]],1)="S",3,LEFT(k[[#This Row],[ParameterValue]],1)="X",2, LEFT(k[[#This Row],[ParameterValue]],1)="D",4)</f>
        <v>3</v>
      </c>
    </row>
    <row r="624" spans="1:9">
      <c r="A624" s="107" t="s">
        <v>6472</v>
      </c>
      <c r="B624" s="107" t="s">
        <v>4441</v>
      </c>
      <c r="C624" s="107" t="s">
        <v>5742</v>
      </c>
      <c r="D624" s="107" t="s">
        <v>5600</v>
      </c>
      <c r="E624" s="107" t="s">
        <v>5601</v>
      </c>
      <c r="F624" s="107" t="s">
        <v>7383</v>
      </c>
      <c r="G624" s="107" t="str">
        <f>k[[#This Row],[PartType]]&amp;k[[#This Row],[PowderType]]</f>
        <v>520B337/2R5STA156KA</v>
      </c>
      <c r="H624" s="107" t="s">
        <v>5587</v>
      </c>
      <c r="I624" s="107" cm="1">
        <f t="array" ref="I624">_xlfn.IFS(LEFT(k[[#This Row],[ParameterValue]],1)="S",3,LEFT(k[[#This Row],[ParameterValue]],1)="X",2, LEFT(k[[#This Row],[ParameterValue]],1)="D",4)</f>
        <v>3</v>
      </c>
    </row>
    <row r="625" spans="1:9">
      <c r="A625" s="107" t="s">
        <v>6472</v>
      </c>
      <c r="B625" s="107" t="s">
        <v>4441</v>
      </c>
      <c r="C625" s="107" t="s">
        <v>5737</v>
      </c>
      <c r="D625" s="107" t="s">
        <v>5600</v>
      </c>
      <c r="E625" s="107" t="s">
        <v>5601</v>
      </c>
      <c r="F625" s="107" t="s">
        <v>8380</v>
      </c>
      <c r="G625" s="107" t="str">
        <f>k[[#This Row],[PartType]]&amp;k[[#This Row],[PowderType]]</f>
        <v>520B337/2R5STA156KA</v>
      </c>
      <c r="H625" s="107" t="s">
        <v>5587</v>
      </c>
      <c r="I625" s="107" cm="1">
        <f t="array" ref="I625">_xlfn.IFS(LEFT(k[[#This Row],[ParameterValue]],1)="S",3,LEFT(k[[#This Row],[ParameterValue]],1)="X",2, LEFT(k[[#This Row],[ParameterValue]],1)="D",4)</f>
        <v>3</v>
      </c>
    </row>
    <row r="626" spans="1:9">
      <c r="A626" s="107" t="s">
        <v>5689</v>
      </c>
      <c r="B626" s="107" t="s">
        <v>4502</v>
      </c>
      <c r="C626" s="107" t="s">
        <v>5690</v>
      </c>
      <c r="D626" s="107" t="s">
        <v>5600</v>
      </c>
      <c r="E626" s="107" t="s">
        <v>5601</v>
      </c>
      <c r="F626" s="107" t="s">
        <v>8557</v>
      </c>
      <c r="G626" s="107" t="str">
        <f>k[[#This Row],[PartType]]&amp;k[[#This Row],[PowderType]]</f>
        <v>598D106/050TTS175</v>
      </c>
      <c r="H626" s="107" t="s">
        <v>5853</v>
      </c>
      <c r="I626" s="107" cm="1">
        <f t="array" ref="I626">_xlfn.IFS(LEFT(k[[#This Row],[ParameterValue]],1)="S",3,LEFT(k[[#This Row],[ParameterValue]],1)="X",2, LEFT(k[[#This Row],[ParameterValue]],1)="D",4)</f>
        <v>2</v>
      </c>
    </row>
    <row r="627" spans="1:9">
      <c r="A627" s="107" t="s">
        <v>6363</v>
      </c>
      <c r="B627" s="107" t="s">
        <v>4791</v>
      </c>
      <c r="C627" s="107" t="s">
        <v>5690</v>
      </c>
      <c r="D627" s="107" t="s">
        <v>5600</v>
      </c>
      <c r="E627" s="107" t="s">
        <v>5601</v>
      </c>
      <c r="F627" s="107" t="s">
        <v>8989</v>
      </c>
      <c r="G627" s="107" t="str">
        <f>k[[#This Row],[PartType]]&amp;k[[#This Row],[PowderType]]</f>
        <v>521V156/025FTW400X</v>
      </c>
      <c r="H627" s="107" t="s">
        <v>5891</v>
      </c>
      <c r="I627" s="107" cm="1">
        <f t="array" ref="I627">_xlfn.IFS(LEFT(k[[#This Row],[ParameterValue]],1)="S",3,LEFT(k[[#This Row],[ParameterValue]],1)="X",2, LEFT(k[[#This Row],[ParameterValue]],1)="D",4)</f>
        <v>3</v>
      </c>
    </row>
    <row r="628" spans="1:9">
      <c r="A628" s="107" t="s">
        <v>7801</v>
      </c>
      <c r="B628" s="107" t="s">
        <v>4426</v>
      </c>
      <c r="C628" s="107" t="s">
        <v>5607</v>
      </c>
      <c r="D628" s="107" t="s">
        <v>5600</v>
      </c>
      <c r="E628" s="107" t="s">
        <v>5601</v>
      </c>
      <c r="F628" s="107" t="s">
        <v>9475</v>
      </c>
      <c r="G628" s="107" t="str">
        <f>k[[#This Row],[PartType]]&amp;k[[#This Row],[PowderType]]</f>
        <v>598B476/010KBP74</v>
      </c>
      <c r="H628" s="107" t="s">
        <v>5097</v>
      </c>
      <c r="I628" s="107" cm="1">
        <f t="array" ref="I628">_xlfn.IFS(LEFT(k[[#This Row],[ParameterValue]],1)="S",3,LEFT(k[[#This Row],[ParameterValue]],1)="X",2, LEFT(k[[#This Row],[ParameterValue]],1)="D",4)</f>
        <v>3</v>
      </c>
    </row>
    <row r="629" spans="1:9">
      <c r="A629" s="107" t="s">
        <v>7671</v>
      </c>
      <c r="B629" s="107" t="s">
        <v>4996</v>
      </c>
      <c r="C629" s="107" t="s">
        <v>5742</v>
      </c>
      <c r="D629" s="107" t="s">
        <v>5600</v>
      </c>
      <c r="E629" s="107" t="s">
        <v>5601</v>
      </c>
      <c r="F629" s="107" t="s">
        <v>8651</v>
      </c>
      <c r="G629" s="107" t="str">
        <f>k[[#This Row],[PartType]]&amp;k[[#This Row],[PowderType]]</f>
        <v>598V227/006KBP74G</v>
      </c>
      <c r="H629" s="107" t="s">
        <v>8652</v>
      </c>
      <c r="I629" s="107" cm="1">
        <f t="array" ref="I629">_xlfn.IFS(LEFT(k[[#This Row],[ParameterValue]],1)="S",3,LEFT(k[[#This Row],[ParameterValue]],1)="X",2, LEFT(k[[#This Row],[ParameterValue]],1)="D",4)</f>
        <v>3</v>
      </c>
    </row>
    <row r="630" spans="1:9">
      <c r="A630" s="107" t="s">
        <v>7671</v>
      </c>
      <c r="B630" s="107" t="s">
        <v>4691</v>
      </c>
      <c r="C630" s="107" t="s">
        <v>5742</v>
      </c>
      <c r="D630" s="107" t="s">
        <v>5600</v>
      </c>
      <c r="E630" s="107" t="s">
        <v>5601</v>
      </c>
      <c r="F630" s="107" t="s">
        <v>8649</v>
      </c>
      <c r="G630" s="107" t="str">
        <f>k[[#This Row],[PartType]]&amp;k[[#This Row],[PowderType]]</f>
        <v>598V227/006KBP74H</v>
      </c>
      <c r="H630" s="107" t="s">
        <v>8650</v>
      </c>
      <c r="I630" s="107" cm="1">
        <f t="array" ref="I630">_xlfn.IFS(LEFT(k[[#This Row],[ParameterValue]],1)="S",3,LEFT(k[[#This Row],[ParameterValue]],1)="X",2, LEFT(k[[#This Row],[ParameterValue]],1)="D",4)</f>
        <v>3</v>
      </c>
    </row>
    <row r="631" spans="1:9">
      <c r="A631" s="107" t="s">
        <v>7671</v>
      </c>
      <c r="B631" s="107" t="s">
        <v>4575</v>
      </c>
      <c r="C631" s="107" t="s">
        <v>5742</v>
      </c>
      <c r="D631" s="107" t="s">
        <v>5600</v>
      </c>
      <c r="E631" s="107" t="s">
        <v>5601</v>
      </c>
      <c r="F631" s="107" t="s">
        <v>7959</v>
      </c>
      <c r="G631" s="107" t="str">
        <f>k[[#This Row],[PartType]]&amp;k[[#This Row],[PowderType]]</f>
        <v>598V227/006KBP74F</v>
      </c>
      <c r="H631" s="107" t="s">
        <v>7960</v>
      </c>
      <c r="I631" s="107" cm="1">
        <f t="array" ref="I631">_xlfn.IFS(LEFT(k[[#This Row],[ParameterValue]],1)="S",3,LEFT(k[[#This Row],[ParameterValue]],1)="X",2, LEFT(k[[#This Row],[ParameterValue]],1)="D",4)</f>
        <v>3</v>
      </c>
    </row>
    <row r="632" spans="1:9">
      <c r="A632" s="107" t="s">
        <v>7171</v>
      </c>
      <c r="B632" s="107" t="s">
        <v>90</v>
      </c>
      <c r="C632" s="107" t="s">
        <v>5621</v>
      </c>
      <c r="D632" s="107" t="s">
        <v>5600</v>
      </c>
      <c r="E632" s="107" t="s">
        <v>5601</v>
      </c>
      <c r="F632" s="107" t="s">
        <v>7172</v>
      </c>
      <c r="G632" s="107" t="str">
        <f>k[[#This Row],[PartType]]&amp;k[[#This Row],[PowderType]]</f>
        <v>598D336/025FTP200</v>
      </c>
      <c r="H632" s="107" t="s">
        <v>5115</v>
      </c>
      <c r="I632" s="107" cm="1">
        <f t="array" ref="I632">_xlfn.IFS(LEFT(k[[#This Row],[ParameterValue]],1)="S",3,LEFT(k[[#This Row],[ParameterValue]],1)="X",2, LEFT(k[[#This Row],[ParameterValue]],1)="D",4)</f>
        <v>3</v>
      </c>
    </row>
    <row r="633" spans="1:9">
      <c r="A633" s="107" t="s">
        <v>7173</v>
      </c>
      <c r="B633" s="107" t="s">
        <v>4502</v>
      </c>
      <c r="C633" s="107" t="s">
        <v>6272</v>
      </c>
      <c r="D633" s="107" t="s">
        <v>5600</v>
      </c>
      <c r="E633" s="107" t="s">
        <v>5601</v>
      </c>
      <c r="F633" s="107" t="s">
        <v>7174</v>
      </c>
      <c r="G633" s="107" t="str">
        <f>k[[#This Row],[PartType]]&amp;k[[#This Row],[PowderType]]</f>
        <v>598V106/035TTS175</v>
      </c>
      <c r="H633" s="107" t="s">
        <v>6079</v>
      </c>
      <c r="I633" s="107" cm="1">
        <f t="array" ref="I633">_xlfn.IFS(LEFT(k[[#This Row],[ParameterValue]],1)="S",3,LEFT(k[[#This Row],[ParameterValue]],1)="X",2, LEFT(k[[#This Row],[ParameterValue]],1)="D",4)</f>
        <v>2</v>
      </c>
    </row>
    <row r="634" spans="1:9">
      <c r="A634" s="107" t="s">
        <v>6365</v>
      </c>
      <c r="B634" s="107" t="s">
        <v>4744</v>
      </c>
      <c r="C634" s="107" t="s">
        <v>5730</v>
      </c>
      <c r="D634" s="107" t="s">
        <v>5600</v>
      </c>
      <c r="E634" s="107" t="s">
        <v>5601</v>
      </c>
      <c r="F634" s="107" t="s">
        <v>6852</v>
      </c>
      <c r="G634" s="107" t="str">
        <f>k[[#This Row],[PartType]]&amp;k[[#This Row],[PowderType]]</f>
        <v>530V157/004KBP72</v>
      </c>
      <c r="H634" s="107" t="s">
        <v>6367</v>
      </c>
      <c r="I634" s="107" cm="1">
        <f t="array" ref="I634">_xlfn.IFS(LEFT(k[[#This Row],[ParameterValue]],1)="S",3,LEFT(k[[#This Row],[ParameterValue]],1)="X",2, LEFT(k[[#This Row],[ParameterValue]],1)="D",4)</f>
        <v>3</v>
      </c>
    </row>
    <row r="635" spans="1:9">
      <c r="A635" s="107" t="s">
        <v>8306</v>
      </c>
      <c r="B635" s="107" t="s">
        <v>157</v>
      </c>
      <c r="C635" s="107" t="s">
        <v>5614</v>
      </c>
      <c r="D635" s="107" t="s">
        <v>8239</v>
      </c>
      <c r="E635" s="107" t="s">
        <v>5601</v>
      </c>
      <c r="F635" s="107" t="s">
        <v>8307</v>
      </c>
      <c r="G635" s="107" t="str">
        <f>k[[#This Row],[PartType]]&amp;k[[#This Row],[PowderType]]</f>
        <v>521T685/040TTS40</v>
      </c>
      <c r="H635" s="107" t="s">
        <v>7936</v>
      </c>
      <c r="I635" s="107" cm="1">
        <f t="array" ref="I635">_xlfn.IFS(LEFT(k[[#This Row],[ParameterValue]],1)="S",3,LEFT(k[[#This Row],[ParameterValue]],1)="X",2, LEFT(k[[#This Row],[ParameterValue]],1)="D",4)</f>
        <v>4</v>
      </c>
    </row>
    <row r="636" spans="1:9">
      <c r="A636" s="107" t="s">
        <v>7032</v>
      </c>
      <c r="B636" s="107" t="s">
        <v>4470</v>
      </c>
      <c r="C636" s="107" t="s">
        <v>5742</v>
      </c>
      <c r="D636" s="107" t="s">
        <v>5600</v>
      </c>
      <c r="E636" s="107" t="s">
        <v>5601</v>
      </c>
      <c r="F636" s="107" t="s">
        <v>8951</v>
      </c>
      <c r="G636" s="107" t="str">
        <f>k[[#This Row],[PartType]]&amp;k[[#This Row],[PowderType]]</f>
        <v>520V477/003KBP126X</v>
      </c>
      <c r="H636" s="107" t="s">
        <v>5049</v>
      </c>
      <c r="I636" s="107" cm="1">
        <f t="array" ref="I636">_xlfn.IFS(LEFT(k[[#This Row],[ParameterValue]],1)="S",3,LEFT(k[[#This Row],[ParameterValue]],1)="X",2, LEFT(k[[#This Row],[ParameterValue]],1)="D",4)</f>
        <v>3</v>
      </c>
    </row>
    <row r="637" spans="1:9">
      <c r="A637" s="107" t="s">
        <v>5875</v>
      </c>
      <c r="B637" s="107" t="s">
        <v>131</v>
      </c>
      <c r="C637" s="107" t="s">
        <v>5634</v>
      </c>
      <c r="D637" s="107" t="s">
        <v>5600</v>
      </c>
      <c r="E637" s="107" t="s">
        <v>5601</v>
      </c>
      <c r="F637" s="107" t="s">
        <v>8561</v>
      </c>
      <c r="G637" s="107" t="str">
        <f>k[[#This Row],[PartType]]&amp;k[[#This Row],[PowderType]]</f>
        <v>598V337/004TTS80</v>
      </c>
      <c r="H637" s="107" t="s">
        <v>5575</v>
      </c>
      <c r="I637" s="107" cm="1">
        <f t="array" ref="I637">_xlfn.IFS(LEFT(k[[#This Row],[ParameterValue]],1)="S",3,LEFT(k[[#This Row],[ParameterValue]],1)="X",2, LEFT(k[[#This Row],[ParameterValue]],1)="D",4)</f>
        <v>3</v>
      </c>
    </row>
    <row r="638" spans="1:9">
      <c r="A638" s="107" t="s">
        <v>6410</v>
      </c>
      <c r="B638" s="107" t="s">
        <v>126</v>
      </c>
      <c r="C638" s="107" t="s">
        <v>5607</v>
      </c>
      <c r="D638" s="107" t="s">
        <v>5600</v>
      </c>
      <c r="E638" s="107" t="s">
        <v>5601</v>
      </c>
      <c r="F638" s="107" t="s">
        <v>8977</v>
      </c>
      <c r="G638" s="107" t="str">
        <f>k[[#This Row],[PartType]]&amp;k[[#This Row],[PowderType]]</f>
        <v>521D686/025KBP52</v>
      </c>
      <c r="H638" s="107" t="s">
        <v>5044</v>
      </c>
      <c r="I638" s="107" cm="1">
        <f t="array" ref="I638">_xlfn.IFS(LEFT(k[[#This Row],[ParameterValue]],1)="S",3,LEFT(k[[#This Row],[ParameterValue]],1)="X",2, LEFT(k[[#This Row],[ParameterValue]],1)="D",4)</f>
        <v>3</v>
      </c>
    </row>
    <row r="639" spans="1:9">
      <c r="A639" s="107" t="s">
        <v>5729</v>
      </c>
      <c r="B639" s="107" t="s">
        <v>4426</v>
      </c>
      <c r="C639" s="107" t="s">
        <v>5703</v>
      </c>
      <c r="D639" s="107" t="s">
        <v>5600</v>
      </c>
      <c r="E639" s="107" t="s">
        <v>5601</v>
      </c>
      <c r="F639" s="107" t="s">
        <v>5998</v>
      </c>
      <c r="G639" s="107" t="str">
        <f>k[[#This Row],[PartType]]&amp;k[[#This Row],[PowderType]]</f>
        <v>530V227/004KBP74</v>
      </c>
      <c r="H639" s="107" t="s">
        <v>5999</v>
      </c>
      <c r="I639" s="107" cm="1">
        <f t="array" ref="I639">_xlfn.IFS(LEFT(k[[#This Row],[ParameterValue]],1)="S",3,LEFT(k[[#This Row],[ParameterValue]],1)="X",2, LEFT(k[[#This Row],[ParameterValue]],1)="D",4)</f>
        <v>3</v>
      </c>
    </row>
    <row r="640" spans="1:9">
      <c r="A640" s="107" t="s">
        <v>7894</v>
      </c>
      <c r="B640" s="107" t="s">
        <v>4520</v>
      </c>
      <c r="C640" s="107" t="s">
        <v>5690</v>
      </c>
      <c r="D640" s="107" t="s">
        <v>5600</v>
      </c>
      <c r="E640" s="107" t="s">
        <v>5601</v>
      </c>
      <c r="F640" s="107" t="s">
        <v>7895</v>
      </c>
      <c r="G640" s="107" t="str">
        <f>k[[#This Row],[PartType]]&amp;k[[#This Row],[PowderType]]</f>
        <v>523V106/063HV200</v>
      </c>
      <c r="H640" s="107" t="s">
        <v>6305</v>
      </c>
      <c r="I640" s="107" cm="1">
        <f t="array" ref="I640">_xlfn.IFS(LEFT(k[[#This Row],[ParameterValue]],1)="S",3,LEFT(k[[#This Row],[ParameterValue]],1)="X",2, LEFT(k[[#This Row],[ParameterValue]],1)="D",4)</f>
        <v>2</v>
      </c>
    </row>
    <row r="641" spans="1:9">
      <c r="A641" s="107" t="s">
        <v>8247</v>
      </c>
      <c r="B641" s="107" t="s">
        <v>111</v>
      </c>
      <c r="C641" s="107" t="s">
        <v>5607</v>
      </c>
      <c r="D641" s="107" t="s">
        <v>5600</v>
      </c>
      <c r="E641" s="107" t="s">
        <v>5601</v>
      </c>
      <c r="F641" s="107" t="s">
        <v>8249</v>
      </c>
      <c r="G641" s="107" t="str">
        <f>k[[#This Row],[PartType]]&amp;k[[#This Row],[PowderType]]</f>
        <v>523H108/010STA200KA</v>
      </c>
      <c r="H641" s="107" t="s">
        <v>8250</v>
      </c>
      <c r="I641" s="107" cm="1">
        <f t="array" ref="I641">_xlfn.IFS(LEFT(k[[#This Row],[ParameterValue]],1)="S",3,LEFT(k[[#This Row],[ParameterValue]],1)="X",2, LEFT(k[[#This Row],[ParameterValue]],1)="D",4)</f>
        <v>3</v>
      </c>
    </row>
    <row r="642" spans="1:9">
      <c r="A642" s="107" t="s">
        <v>6212</v>
      </c>
      <c r="B642" s="107" t="s">
        <v>87</v>
      </c>
      <c r="C642" s="107" t="s">
        <v>8105</v>
      </c>
      <c r="D642" s="107" t="s">
        <v>5600</v>
      </c>
      <c r="E642" s="107" t="s">
        <v>5601</v>
      </c>
      <c r="F642" s="107" t="s">
        <v>8106</v>
      </c>
      <c r="G642" s="107" t="str">
        <f>k[[#This Row],[PartType]]&amp;k[[#This Row],[PowderType]]</f>
        <v>523W476/035TTS50</v>
      </c>
      <c r="H642" s="107" t="s">
        <v>5100</v>
      </c>
      <c r="I642" s="107" cm="1">
        <f t="array" ref="I642">_xlfn.IFS(LEFT(k[[#This Row],[ParameterValue]],1)="S",3,LEFT(k[[#This Row],[ParameterValue]],1)="X",2, LEFT(k[[#This Row],[ParameterValue]],1)="D",4)</f>
        <v>3</v>
      </c>
    </row>
    <row r="643" spans="1:9">
      <c r="A643" s="107" t="s">
        <v>5825</v>
      </c>
      <c r="B643" s="107" t="s">
        <v>8406</v>
      </c>
      <c r="C643" s="107" t="s">
        <v>5737</v>
      </c>
      <c r="D643" s="107" t="s">
        <v>5600</v>
      </c>
      <c r="E643" s="107" t="s">
        <v>5601</v>
      </c>
      <c r="F643" s="107" t="s">
        <v>8407</v>
      </c>
      <c r="G643" s="107" t="str">
        <f>k[[#This Row],[PartType]]&amp;k[[#This Row],[PowderType]]</f>
        <v>520B157/006STA156KAX</v>
      </c>
      <c r="H643" s="107" t="s">
        <v>5587</v>
      </c>
      <c r="I643" s="107" cm="1">
        <f t="array" ref="I643">_xlfn.IFS(LEFT(k[[#This Row],[ParameterValue]],1)="S",3,LEFT(k[[#This Row],[ParameterValue]],1)="X",2, LEFT(k[[#This Row],[ParameterValue]],1)="D",4)</f>
        <v>3</v>
      </c>
    </row>
    <row r="644" spans="1:9">
      <c r="A644" s="107" t="s">
        <v>5825</v>
      </c>
      <c r="B644" s="107" t="s">
        <v>4552</v>
      </c>
      <c r="C644" s="107" t="s">
        <v>5737</v>
      </c>
      <c r="D644" s="107" t="s">
        <v>5600</v>
      </c>
      <c r="E644" s="107" t="s">
        <v>5601</v>
      </c>
      <c r="F644" s="107" t="s">
        <v>8338</v>
      </c>
      <c r="G644" s="107" t="str">
        <f>k[[#This Row],[PartType]]&amp;k[[#This Row],[PowderType]]</f>
        <v>520B157/006STA156KX</v>
      </c>
      <c r="H644" s="107" t="s">
        <v>5587</v>
      </c>
      <c r="I644" s="107" cm="1">
        <f t="array" ref="I644">_xlfn.IFS(LEFT(k[[#This Row],[ParameterValue]],1)="S",3,LEFT(k[[#This Row],[ParameterValue]],1)="X",2, LEFT(k[[#This Row],[ParameterValue]],1)="D",4)</f>
        <v>3</v>
      </c>
    </row>
    <row r="645" spans="1:9">
      <c r="A645" s="107" t="s">
        <v>7160</v>
      </c>
      <c r="B645" s="107" t="s">
        <v>4441</v>
      </c>
      <c r="C645" s="107" t="s">
        <v>5816</v>
      </c>
      <c r="D645" s="107" t="s">
        <v>5600</v>
      </c>
      <c r="E645" s="107" t="s">
        <v>5601</v>
      </c>
      <c r="F645" s="107" t="s">
        <v>8618</v>
      </c>
      <c r="G645" s="107" t="str">
        <f>k[[#This Row],[PartType]]&amp;k[[#This Row],[PowderType]]</f>
        <v>591B227/006STA156KA</v>
      </c>
      <c r="H645" s="107" t="s">
        <v>5114</v>
      </c>
      <c r="I645" s="107" cm="1">
        <f t="array" ref="I645">_xlfn.IFS(LEFT(k[[#This Row],[ParameterValue]],1)="S",3,LEFT(k[[#This Row],[ParameterValue]],1)="X",2, LEFT(k[[#This Row],[ParameterValue]],1)="D",4)</f>
        <v>3</v>
      </c>
    </row>
    <row r="646" spans="1:9">
      <c r="A646" s="107" t="s">
        <v>7160</v>
      </c>
      <c r="B646" s="107" t="s">
        <v>4441</v>
      </c>
      <c r="C646" s="107" t="s">
        <v>5726</v>
      </c>
      <c r="D646" s="107" t="s">
        <v>5600</v>
      </c>
      <c r="E646" s="107" t="s">
        <v>5601</v>
      </c>
      <c r="F646" s="107" t="s">
        <v>8617</v>
      </c>
      <c r="G646" s="107" t="str">
        <f>k[[#This Row],[PartType]]&amp;k[[#This Row],[PowderType]]</f>
        <v>591B227/006STA156KA</v>
      </c>
      <c r="H646" s="107" t="s">
        <v>5114</v>
      </c>
      <c r="I646" s="107" cm="1">
        <f t="array" ref="I646">_xlfn.IFS(LEFT(k[[#This Row],[ParameterValue]],1)="S",3,LEFT(k[[#This Row],[ParameterValue]],1)="X",2, LEFT(k[[#This Row],[ParameterValue]],1)="D",4)</f>
        <v>3</v>
      </c>
    </row>
    <row r="647" spans="1:9">
      <c r="A647" s="107" t="s">
        <v>7160</v>
      </c>
      <c r="B647" s="107" t="s">
        <v>4441</v>
      </c>
      <c r="C647" s="107" t="s">
        <v>5607</v>
      </c>
      <c r="D647" s="107" t="s">
        <v>5600</v>
      </c>
      <c r="E647" s="107" t="s">
        <v>5601</v>
      </c>
      <c r="F647" s="107" t="s">
        <v>7546</v>
      </c>
      <c r="G647" s="107" t="str">
        <f>k[[#This Row],[PartType]]&amp;k[[#This Row],[PowderType]]</f>
        <v>591B227/006STA156KA</v>
      </c>
      <c r="H647" s="107" t="s">
        <v>5114</v>
      </c>
      <c r="I647" s="107" cm="1">
        <f t="array" ref="I647">_xlfn.IFS(LEFT(k[[#This Row],[ParameterValue]],1)="S",3,LEFT(k[[#This Row],[ParameterValue]],1)="X",2, LEFT(k[[#This Row],[ParameterValue]],1)="D",4)</f>
        <v>3</v>
      </c>
    </row>
    <row r="648" spans="1:9">
      <c r="A648" s="107" t="s">
        <v>7160</v>
      </c>
      <c r="B648" s="107" t="s">
        <v>4441</v>
      </c>
      <c r="C648" s="107" t="s">
        <v>5826</v>
      </c>
      <c r="D648" s="107" t="s">
        <v>5600</v>
      </c>
      <c r="E648" s="107" t="s">
        <v>5601</v>
      </c>
      <c r="F648" s="107" t="s">
        <v>7547</v>
      </c>
      <c r="G648" s="107" t="str">
        <f>k[[#This Row],[PartType]]&amp;k[[#This Row],[PowderType]]</f>
        <v>591B227/006STA156KA</v>
      </c>
      <c r="H648" s="107" t="s">
        <v>5114</v>
      </c>
      <c r="I648" s="107" cm="1">
        <f t="array" ref="I648">_xlfn.IFS(LEFT(k[[#This Row],[ParameterValue]],1)="S",3,LEFT(k[[#This Row],[ParameterValue]],1)="X",2, LEFT(k[[#This Row],[ParameterValue]],1)="D",4)</f>
        <v>3</v>
      </c>
    </row>
    <row r="649" spans="1:9">
      <c r="A649" s="107" t="s">
        <v>7548</v>
      </c>
      <c r="B649" s="107" t="s">
        <v>157</v>
      </c>
      <c r="C649" s="107" t="s">
        <v>5804</v>
      </c>
      <c r="D649" s="107" t="s">
        <v>5600</v>
      </c>
      <c r="E649" s="107" t="s">
        <v>5601</v>
      </c>
      <c r="F649" s="107" t="s">
        <v>7549</v>
      </c>
      <c r="G649" s="107" t="str">
        <f>k[[#This Row],[PartType]]&amp;k[[#This Row],[PowderType]]</f>
        <v>591X416/030TTS40</v>
      </c>
      <c r="H649" s="107" t="s">
        <v>7550</v>
      </c>
      <c r="I649" s="107" cm="1">
        <f t="array" ref="I649">_xlfn.IFS(LEFT(k[[#This Row],[ParameterValue]],1)="S",3,LEFT(k[[#This Row],[ParameterValue]],1)="X",2, LEFT(k[[#This Row],[ParameterValue]],1)="D",4)</f>
        <v>2</v>
      </c>
    </row>
    <row r="650" spans="1:9">
      <c r="A650" s="107" t="s">
        <v>7548</v>
      </c>
      <c r="B650" s="107" t="s">
        <v>4646</v>
      </c>
      <c r="C650" s="107" t="s">
        <v>5804</v>
      </c>
      <c r="D650" s="107" t="s">
        <v>5600</v>
      </c>
      <c r="E650" s="107" t="s">
        <v>5601</v>
      </c>
      <c r="F650" s="107" t="s">
        <v>8616</v>
      </c>
      <c r="G650" s="107" t="str">
        <f>k[[#This Row],[PartType]]&amp;k[[#This Row],[PowderType]]</f>
        <v>591X416/030TTS40G</v>
      </c>
      <c r="H650" s="107" t="s">
        <v>8615</v>
      </c>
      <c r="I650" s="107" cm="1">
        <f t="array" ref="I650">_xlfn.IFS(LEFT(k[[#This Row],[ParameterValue]],1)="S",3,LEFT(k[[#This Row],[ParameterValue]],1)="X",2, LEFT(k[[#This Row],[ParameterValue]],1)="D",4)</f>
        <v>2</v>
      </c>
    </row>
    <row r="651" spans="1:9">
      <c r="A651" s="107" t="s">
        <v>7548</v>
      </c>
      <c r="B651" s="107" t="s">
        <v>4580</v>
      </c>
      <c r="C651" s="107" t="s">
        <v>5804</v>
      </c>
      <c r="D651" s="107" t="s">
        <v>5600</v>
      </c>
      <c r="E651" s="107" t="s">
        <v>5601</v>
      </c>
      <c r="F651" s="107" t="s">
        <v>8614</v>
      </c>
      <c r="G651" s="107" t="str">
        <f>k[[#This Row],[PartType]]&amp;k[[#This Row],[PowderType]]</f>
        <v>591X416/030TTS40H</v>
      </c>
      <c r="H651" s="107" t="s">
        <v>8615</v>
      </c>
      <c r="I651" s="107" cm="1">
        <f t="array" ref="I651">_xlfn.IFS(LEFT(k[[#This Row],[ParameterValue]],1)="S",3,LEFT(k[[#This Row],[ParameterValue]],1)="X",2, LEFT(k[[#This Row],[ParameterValue]],1)="D",4)</f>
        <v>2</v>
      </c>
    </row>
    <row r="652" spans="1:9">
      <c r="A652" s="107" t="s">
        <v>6535</v>
      </c>
      <c r="B652" s="107" t="s">
        <v>4426</v>
      </c>
      <c r="C652" s="107" t="s">
        <v>5654</v>
      </c>
      <c r="D652" s="107" t="s">
        <v>5600</v>
      </c>
      <c r="E652" s="107" t="s">
        <v>5601</v>
      </c>
      <c r="F652" s="107" t="s">
        <v>8806</v>
      </c>
      <c r="G652" s="107" t="str">
        <f>k[[#This Row],[PartType]]&amp;k[[#This Row],[PowderType]]</f>
        <v>522V337/006KBP74</v>
      </c>
      <c r="H652" s="107" t="s">
        <v>5053</v>
      </c>
      <c r="I652" s="107" cm="1">
        <f t="array" ref="I652">_xlfn.IFS(LEFT(k[[#This Row],[ParameterValue]],1)="S",3,LEFT(k[[#This Row],[ParameterValue]],1)="X",2, LEFT(k[[#This Row],[ParameterValue]],1)="D",4)</f>
        <v>3</v>
      </c>
    </row>
    <row r="653" spans="1:9">
      <c r="A653" s="107" t="s">
        <v>5673</v>
      </c>
      <c r="B653" s="107" t="s">
        <v>119</v>
      </c>
      <c r="C653" s="107" t="s">
        <v>6372</v>
      </c>
      <c r="D653" s="107" t="s">
        <v>5600</v>
      </c>
      <c r="E653" s="107" t="s">
        <v>5601</v>
      </c>
      <c r="F653" s="107" t="s">
        <v>6373</v>
      </c>
      <c r="G653" s="107" t="str">
        <f>k[[#This Row],[PartType]]&amp;k[[#This Row],[PowderType]]</f>
        <v>521V157/016FTW102K</v>
      </c>
      <c r="H653" s="107" t="s">
        <v>5575</v>
      </c>
      <c r="I653" s="107" cm="1">
        <f t="array" ref="I653">_xlfn.IFS(LEFT(k[[#This Row],[ParameterValue]],1)="S",3,LEFT(k[[#This Row],[ParameterValue]],1)="X",2, LEFT(k[[#This Row],[ParameterValue]],1)="D",4)</f>
        <v>3</v>
      </c>
    </row>
    <row r="654" spans="1:9">
      <c r="A654" s="107" t="s">
        <v>5673</v>
      </c>
      <c r="B654" s="107" t="s">
        <v>119</v>
      </c>
      <c r="C654" s="107" t="s">
        <v>6374</v>
      </c>
      <c r="D654" s="107" t="s">
        <v>5600</v>
      </c>
      <c r="E654" s="107" t="s">
        <v>5601</v>
      </c>
      <c r="F654" s="107" t="s">
        <v>6375</v>
      </c>
      <c r="G654" s="107" t="str">
        <f>k[[#This Row],[PartType]]&amp;k[[#This Row],[PowderType]]</f>
        <v>521V157/016FTW102K</v>
      </c>
      <c r="H654" s="107" t="s">
        <v>5575</v>
      </c>
      <c r="I654" s="107" cm="1">
        <f t="array" ref="I654">_xlfn.IFS(LEFT(k[[#This Row],[ParameterValue]],1)="S",3,LEFT(k[[#This Row],[ParameterValue]],1)="X",2, LEFT(k[[#This Row],[ParameterValue]],1)="D",4)</f>
        <v>3</v>
      </c>
    </row>
    <row r="655" spans="1:9">
      <c r="A655" s="107" t="s">
        <v>5796</v>
      </c>
      <c r="B655" s="107" t="s">
        <v>126</v>
      </c>
      <c r="C655" s="107" t="s">
        <v>5634</v>
      </c>
      <c r="D655" s="107" t="s">
        <v>5600</v>
      </c>
      <c r="E655" s="107" t="s">
        <v>5601</v>
      </c>
      <c r="F655" s="107" t="s">
        <v>6376</v>
      </c>
      <c r="G655" s="107" t="str">
        <f>k[[#This Row],[PartType]]&amp;k[[#This Row],[PowderType]]</f>
        <v>520W686/010KBP52</v>
      </c>
      <c r="H655" s="107" t="s">
        <v>6377</v>
      </c>
      <c r="I655" s="107" cm="1">
        <f t="array" ref="I655">_xlfn.IFS(LEFT(k[[#This Row],[ParameterValue]],1)="S",3,LEFT(k[[#This Row],[ParameterValue]],1)="X",2, LEFT(k[[#This Row],[ParameterValue]],1)="D",4)</f>
        <v>3</v>
      </c>
    </row>
    <row r="656" spans="1:9">
      <c r="A656" s="107" t="s">
        <v>10461</v>
      </c>
      <c r="B656" s="107" t="s">
        <v>4474</v>
      </c>
      <c r="C656" s="107" t="s">
        <v>5681</v>
      </c>
      <c r="D656" s="107" t="s">
        <v>5600</v>
      </c>
      <c r="E656" s="107" t="s">
        <v>5601</v>
      </c>
      <c r="F656" s="107" t="s">
        <v>10465</v>
      </c>
      <c r="G656" s="107" t="str">
        <f>k[[#This Row],[PartType]]&amp;k[[#This Row],[PowderType]]</f>
        <v>591B117/2R5S15MB</v>
      </c>
      <c r="H656" s="107" t="s">
        <v>8450</v>
      </c>
      <c r="I656" s="107" cm="1">
        <f t="array" ref="I656">_xlfn.IFS(LEFT(k[[#This Row],[ParameterValue]],1)="S",3,LEFT(k[[#This Row],[ParameterValue]],1)="X",2, LEFT(k[[#This Row],[ParameterValue]],1)="D",4)</f>
        <v>3</v>
      </c>
    </row>
    <row r="657" spans="1:9">
      <c r="A657" s="107" t="s">
        <v>5825</v>
      </c>
      <c r="B657" s="107" t="s">
        <v>4441</v>
      </c>
      <c r="C657" s="107" t="s">
        <v>5826</v>
      </c>
      <c r="D657" s="107" t="s">
        <v>5600</v>
      </c>
      <c r="E657" s="107" t="s">
        <v>5601</v>
      </c>
      <c r="F657" s="107" t="s">
        <v>5827</v>
      </c>
      <c r="G657" s="107" t="str">
        <f>k[[#This Row],[PartType]]&amp;k[[#This Row],[PowderType]]</f>
        <v>520B157/006STA156KA</v>
      </c>
      <c r="H657" s="107" t="s">
        <v>5052</v>
      </c>
      <c r="I657" s="107" cm="1">
        <f t="array" ref="I657">_xlfn.IFS(LEFT(k[[#This Row],[ParameterValue]],1)="S",3,LEFT(k[[#This Row],[ParameterValue]],1)="X",2, LEFT(k[[#This Row],[ParameterValue]],1)="D",4)</f>
        <v>3</v>
      </c>
    </row>
    <row r="658" spans="1:9">
      <c r="A658" s="107" t="s">
        <v>5825</v>
      </c>
      <c r="B658" s="107" t="s">
        <v>4441</v>
      </c>
      <c r="C658" s="107" t="s">
        <v>5828</v>
      </c>
      <c r="D658" s="107" t="s">
        <v>5600</v>
      </c>
      <c r="E658" s="107" t="s">
        <v>5601</v>
      </c>
      <c r="F658" s="107" t="s">
        <v>5829</v>
      </c>
      <c r="G658" s="107" t="str">
        <f>k[[#This Row],[PartType]]&amp;k[[#This Row],[PowderType]]</f>
        <v>520B157/006STA156KA</v>
      </c>
      <c r="H658" s="107" t="s">
        <v>5052</v>
      </c>
      <c r="I658" s="107" cm="1">
        <f t="array" ref="I658">_xlfn.IFS(LEFT(k[[#This Row],[ParameterValue]],1)="S",3,LEFT(k[[#This Row],[ParameterValue]],1)="X",2, LEFT(k[[#This Row],[ParameterValue]],1)="D",4)</f>
        <v>3</v>
      </c>
    </row>
    <row r="659" spans="1:9">
      <c r="A659" s="107" t="s">
        <v>5825</v>
      </c>
      <c r="B659" s="107" t="s">
        <v>4441</v>
      </c>
      <c r="C659" s="107" t="s">
        <v>5830</v>
      </c>
      <c r="D659" s="107" t="s">
        <v>5600</v>
      </c>
      <c r="E659" s="107" t="s">
        <v>5601</v>
      </c>
      <c r="F659" s="107" t="s">
        <v>5831</v>
      </c>
      <c r="G659" s="107" t="str">
        <f>k[[#This Row],[PartType]]&amp;k[[#This Row],[PowderType]]</f>
        <v>520B157/006STA156KA</v>
      </c>
      <c r="H659" s="107" t="s">
        <v>5052</v>
      </c>
      <c r="I659" s="107" cm="1">
        <f t="array" ref="I659">_xlfn.IFS(LEFT(k[[#This Row],[ParameterValue]],1)="S",3,LEFT(k[[#This Row],[ParameterValue]],1)="X",2, LEFT(k[[#This Row],[ParameterValue]],1)="D",4)</f>
        <v>3</v>
      </c>
    </row>
    <row r="660" spans="1:9">
      <c r="A660" s="107" t="s">
        <v>6799</v>
      </c>
      <c r="B660" s="107" t="s">
        <v>4831</v>
      </c>
      <c r="C660" s="107" t="s">
        <v>5634</v>
      </c>
      <c r="D660" s="107" t="s">
        <v>5600</v>
      </c>
      <c r="E660" s="107" t="s">
        <v>5601</v>
      </c>
      <c r="F660" s="107" t="s">
        <v>7581</v>
      </c>
      <c r="G660" s="107" t="str">
        <f>k[[#This Row],[PartType]]&amp;k[[#This Row],[PowderType]]</f>
        <v>598D337/006NT50G</v>
      </c>
      <c r="H660" s="107" t="s">
        <v>7582</v>
      </c>
      <c r="I660" s="107" cm="1">
        <f t="array" ref="I660">_xlfn.IFS(LEFT(k[[#This Row],[ParameterValue]],1)="S",3,LEFT(k[[#This Row],[ParameterValue]],1)="X",2, LEFT(k[[#This Row],[ParameterValue]],1)="D",4)</f>
        <v>3</v>
      </c>
    </row>
    <row r="661" spans="1:9">
      <c r="A661" s="107" t="s">
        <v>7129</v>
      </c>
      <c r="B661" s="107" t="s">
        <v>4426</v>
      </c>
      <c r="C661" s="107" t="s">
        <v>5634</v>
      </c>
      <c r="D661" s="107" t="s">
        <v>5600</v>
      </c>
      <c r="E661" s="107" t="s">
        <v>5601</v>
      </c>
      <c r="F661" s="107" t="s">
        <v>7583</v>
      </c>
      <c r="G661" s="107" t="str">
        <f>k[[#This Row],[PartType]]&amp;k[[#This Row],[PowderType]]</f>
        <v>520C826/010KBP74</v>
      </c>
      <c r="H661" s="107" t="s">
        <v>6546</v>
      </c>
      <c r="I661" s="107" cm="1">
        <f t="array" ref="I661">_xlfn.IFS(LEFT(k[[#This Row],[ParameterValue]],1)="S",3,LEFT(k[[#This Row],[ParameterValue]],1)="X",2, LEFT(k[[#This Row],[ParameterValue]],1)="D",4)</f>
        <v>3</v>
      </c>
    </row>
    <row r="662" spans="1:9">
      <c r="A662" s="107" t="s">
        <v>6223</v>
      </c>
      <c r="B662" s="107" t="s">
        <v>126</v>
      </c>
      <c r="C662" s="107" t="s">
        <v>5634</v>
      </c>
      <c r="D662" s="107" t="s">
        <v>5600</v>
      </c>
      <c r="E662" s="107" t="s">
        <v>5601</v>
      </c>
      <c r="F662" s="107" t="s">
        <v>6224</v>
      </c>
      <c r="G662" s="107" t="str">
        <f>k[[#This Row],[PartType]]&amp;k[[#This Row],[PowderType]]</f>
        <v>522V157/006KBP52</v>
      </c>
      <c r="H662" s="107" t="s">
        <v>6225</v>
      </c>
      <c r="I662" s="107" cm="1">
        <f t="array" ref="I662">_xlfn.IFS(LEFT(k[[#This Row],[ParameterValue]],1)="S",3,LEFT(k[[#This Row],[ParameterValue]],1)="X",2, LEFT(k[[#This Row],[ParameterValue]],1)="D",4)</f>
        <v>3</v>
      </c>
    </row>
    <row r="663" spans="1:9">
      <c r="A663" s="107" t="s">
        <v>5937</v>
      </c>
      <c r="B663" s="107" t="s">
        <v>4525</v>
      </c>
      <c r="C663" s="107" t="s">
        <v>5614</v>
      </c>
      <c r="D663" s="107" t="s">
        <v>5600</v>
      </c>
      <c r="E663" s="107" t="s">
        <v>5601</v>
      </c>
      <c r="F663" s="107" t="s">
        <v>8705</v>
      </c>
      <c r="G663" s="107" t="str">
        <f>k[[#This Row],[PartType]]&amp;k[[#This Row],[PowderType]]</f>
        <v>523V686/035S506</v>
      </c>
      <c r="H663" s="107" t="s">
        <v>5939</v>
      </c>
      <c r="I663" s="107" cm="1">
        <f t="array" ref="I663">_xlfn.IFS(LEFT(k[[#This Row],[ParameterValue]],1)="S",3,LEFT(k[[#This Row],[ParameterValue]],1)="X",2, LEFT(k[[#This Row],[ParameterValue]],1)="D",4)</f>
        <v>3</v>
      </c>
    </row>
    <row r="664" spans="1:9">
      <c r="A664" s="107" t="s">
        <v>6525</v>
      </c>
      <c r="B664" s="107" t="s">
        <v>4428</v>
      </c>
      <c r="C664" s="107" t="s">
        <v>5690</v>
      </c>
      <c r="D664" s="107" t="s">
        <v>5600</v>
      </c>
      <c r="E664" s="107" t="s">
        <v>5601</v>
      </c>
      <c r="F664" s="107" t="s">
        <v>8530</v>
      </c>
      <c r="G664" s="107" t="str">
        <f>k[[#This Row],[PartType]]&amp;k[[#This Row],[PowderType]]</f>
        <v>521V476/020KBP76</v>
      </c>
      <c r="H664" s="107" t="s">
        <v>5578</v>
      </c>
      <c r="I664" s="107" cm="1">
        <f t="array" ref="I664">_xlfn.IFS(LEFT(k[[#This Row],[ParameterValue]],1)="S",3,LEFT(k[[#This Row],[ParameterValue]],1)="X",2, LEFT(k[[#This Row],[ParameterValue]],1)="D",4)</f>
        <v>3</v>
      </c>
    </row>
    <row r="665" spans="1:9">
      <c r="A665" s="107" t="s">
        <v>8971</v>
      </c>
      <c r="B665" s="107" t="s">
        <v>152</v>
      </c>
      <c r="C665" s="107" t="s">
        <v>5607</v>
      </c>
      <c r="D665" s="107" t="s">
        <v>5600</v>
      </c>
      <c r="E665" s="107" t="s">
        <v>5601</v>
      </c>
      <c r="F665" s="107" t="s">
        <v>8972</v>
      </c>
      <c r="G665" s="107" t="str">
        <f>k[[#This Row],[PartType]]&amp;k[[#This Row],[PowderType]]</f>
        <v>521C107/020KBP86</v>
      </c>
      <c r="H665" s="107" t="s">
        <v>8734</v>
      </c>
      <c r="I665" s="107" cm="1">
        <f t="array" ref="I665">_xlfn.IFS(LEFT(k[[#This Row],[ParameterValue]],1)="S",3,LEFT(k[[#This Row],[ParameterValue]],1)="X",2, LEFT(k[[#This Row],[ParameterValue]],1)="D",4)</f>
        <v>3</v>
      </c>
    </row>
    <row r="666" spans="1:9">
      <c r="A666" s="107" t="s">
        <v>6226</v>
      </c>
      <c r="B666" s="107" t="s">
        <v>119</v>
      </c>
      <c r="C666" s="107" t="s">
        <v>5813</v>
      </c>
      <c r="D666" s="107" t="s">
        <v>5600</v>
      </c>
      <c r="E666" s="107" t="s">
        <v>5601</v>
      </c>
      <c r="F666" s="107" t="s">
        <v>6227</v>
      </c>
      <c r="G666" s="107" t="str">
        <f>k[[#This Row],[PartType]]&amp;k[[#This Row],[PowderType]]</f>
        <v>521B476/018FTW102K</v>
      </c>
      <c r="H666" s="107" t="s">
        <v>5779</v>
      </c>
      <c r="I666" s="107" cm="1">
        <f t="array" ref="I666">_xlfn.IFS(LEFT(k[[#This Row],[ParameterValue]],1)="S",3,LEFT(k[[#This Row],[ParameterValue]],1)="X",2, LEFT(k[[#This Row],[ParameterValue]],1)="D",4)</f>
        <v>3</v>
      </c>
    </row>
    <row r="667" spans="1:9">
      <c r="A667" s="107" t="s">
        <v>6228</v>
      </c>
      <c r="B667" s="107" t="s">
        <v>119</v>
      </c>
      <c r="C667" s="107" t="s">
        <v>5607</v>
      </c>
      <c r="D667" s="107" t="s">
        <v>5600</v>
      </c>
      <c r="E667" s="107" t="s">
        <v>5601</v>
      </c>
      <c r="F667" s="107" t="s">
        <v>6229</v>
      </c>
      <c r="G667" s="107" t="str">
        <f>k[[#This Row],[PartType]]&amp;k[[#This Row],[PowderType]]</f>
        <v>521C157/016FTW102K</v>
      </c>
      <c r="H667" s="107" t="s">
        <v>5760</v>
      </c>
      <c r="I667" s="107" cm="1">
        <f t="array" ref="I667">_xlfn.IFS(LEFT(k[[#This Row],[ParameterValue]],1)="S",3,LEFT(k[[#This Row],[ParameterValue]],1)="X",2, LEFT(k[[#This Row],[ParameterValue]],1)="D",4)</f>
        <v>3</v>
      </c>
    </row>
    <row r="668" spans="1:9">
      <c r="A668" s="107" t="s">
        <v>5770</v>
      </c>
      <c r="B668" s="107" t="s">
        <v>157</v>
      </c>
      <c r="C668" s="107" t="s">
        <v>5690</v>
      </c>
      <c r="D668" s="107" t="s">
        <v>5600</v>
      </c>
      <c r="E668" s="107" t="s">
        <v>5601</v>
      </c>
      <c r="F668" s="107" t="s">
        <v>8821</v>
      </c>
      <c r="G668" s="107" t="str">
        <f>k[[#This Row],[PartType]]&amp;k[[#This Row],[PowderType]]</f>
        <v>521X476/035TTS40</v>
      </c>
      <c r="H668" s="107" t="s">
        <v>6079</v>
      </c>
      <c r="I668" s="107" cm="1">
        <f t="array" ref="I668">_xlfn.IFS(LEFT(k[[#This Row],[ParameterValue]],1)="S",3,LEFT(k[[#This Row],[ParameterValue]],1)="X",2, LEFT(k[[#This Row],[ParameterValue]],1)="D",4)</f>
        <v>2</v>
      </c>
    </row>
    <row r="669" spans="1:9">
      <c r="A669" s="107" t="s">
        <v>6230</v>
      </c>
      <c r="B669" s="107" t="s">
        <v>119</v>
      </c>
      <c r="C669" s="107" t="s">
        <v>5618</v>
      </c>
      <c r="D669" s="107" t="s">
        <v>5600</v>
      </c>
      <c r="E669" s="107" t="s">
        <v>5601</v>
      </c>
      <c r="F669" s="107" t="s">
        <v>6231</v>
      </c>
      <c r="G669" s="107" t="str">
        <f>k[[#This Row],[PartType]]&amp;k[[#This Row],[PowderType]]</f>
        <v>521V167/018FTW102K</v>
      </c>
      <c r="H669" s="107" t="s">
        <v>5722</v>
      </c>
      <c r="I669" s="107" cm="1">
        <f t="array" ref="I669">_xlfn.IFS(LEFT(k[[#This Row],[ParameterValue]],1)="S",3,LEFT(k[[#This Row],[ParameterValue]],1)="X",2, LEFT(k[[#This Row],[ParameterValue]],1)="D",4)</f>
        <v>3</v>
      </c>
    </row>
    <row r="670" spans="1:9">
      <c r="A670" s="107" t="s">
        <v>8579</v>
      </c>
      <c r="B670" s="107" t="s">
        <v>107</v>
      </c>
      <c r="C670" s="107" t="s">
        <v>6272</v>
      </c>
      <c r="D670" s="107" t="s">
        <v>5600</v>
      </c>
      <c r="E670" s="107" t="s">
        <v>5601</v>
      </c>
      <c r="F670" s="107" t="s">
        <v>8581</v>
      </c>
      <c r="G670" s="107" t="str">
        <f>k[[#This Row],[PartType]]&amp;k[[#This Row],[PowderType]]</f>
        <v>599D106/050FTP150</v>
      </c>
      <c r="H670" s="107" t="s">
        <v>5549</v>
      </c>
      <c r="I670" s="107" cm="1">
        <f t="array" ref="I670">_xlfn.IFS(LEFT(k[[#This Row],[ParameterValue]],1)="S",3,LEFT(k[[#This Row],[ParameterValue]],1)="X",2, LEFT(k[[#This Row],[ParameterValue]],1)="D",4)</f>
        <v>2</v>
      </c>
    </row>
    <row r="671" spans="1:9">
      <c r="A671" s="107" t="s">
        <v>8579</v>
      </c>
      <c r="B671" s="107" t="s">
        <v>107</v>
      </c>
      <c r="C671" s="107" t="s">
        <v>6193</v>
      </c>
      <c r="D671" s="107" t="s">
        <v>5600</v>
      </c>
      <c r="E671" s="107" t="s">
        <v>5601</v>
      </c>
      <c r="F671" s="107" t="s">
        <v>8580</v>
      </c>
      <c r="G671" s="107" t="str">
        <f>k[[#This Row],[PartType]]&amp;k[[#This Row],[PowderType]]</f>
        <v>599D106/050FTP150</v>
      </c>
      <c r="H671" s="107" t="s">
        <v>5549</v>
      </c>
      <c r="I671" s="107" cm="1">
        <f t="array" ref="I671">_xlfn.IFS(LEFT(k[[#This Row],[ParameterValue]],1)="S",3,LEFT(k[[#This Row],[ParameterValue]],1)="X",2, LEFT(k[[#This Row],[ParameterValue]],1)="D",4)</f>
        <v>2</v>
      </c>
    </row>
    <row r="672" spans="1:9">
      <c r="A672" s="107" t="s">
        <v>5646</v>
      </c>
      <c r="B672" s="107" t="s">
        <v>4428</v>
      </c>
      <c r="C672" s="107" t="s">
        <v>5681</v>
      </c>
      <c r="D672" s="107" t="s">
        <v>5600</v>
      </c>
      <c r="E672" s="107" t="s">
        <v>5601</v>
      </c>
      <c r="F672" s="107" t="s">
        <v>6232</v>
      </c>
      <c r="G672" s="107" t="str">
        <f>k[[#This Row],[PartType]]&amp;k[[#This Row],[PowderType]]</f>
        <v>528Z227/006KBP76</v>
      </c>
      <c r="H672" s="107" t="s">
        <v>5046</v>
      </c>
      <c r="I672" s="107" cm="1">
        <f t="array" ref="I672">_xlfn.IFS(LEFT(k[[#This Row],[ParameterValue]],1)="S",3,LEFT(k[[#This Row],[ParameterValue]],1)="X",2, LEFT(k[[#This Row],[ParameterValue]],1)="D",4)</f>
        <v>3</v>
      </c>
    </row>
    <row r="673" spans="1:9">
      <c r="A673" s="107" t="s">
        <v>5825</v>
      </c>
      <c r="B673" s="107" t="s">
        <v>4474</v>
      </c>
      <c r="C673" s="107" t="s">
        <v>5828</v>
      </c>
      <c r="D673" s="107" t="s">
        <v>5600</v>
      </c>
      <c r="E673" s="107" t="s">
        <v>5601</v>
      </c>
      <c r="F673" s="107" t="s">
        <v>6233</v>
      </c>
      <c r="G673" s="107" t="str">
        <f>k[[#This Row],[PartType]]&amp;k[[#This Row],[PowderType]]</f>
        <v>520B157/006S15MB</v>
      </c>
      <c r="H673" s="107" t="s">
        <v>5052</v>
      </c>
      <c r="I673" s="107" cm="1">
        <f t="array" ref="I673">_xlfn.IFS(LEFT(k[[#This Row],[ParameterValue]],1)="S",3,LEFT(k[[#This Row],[ParameterValue]],1)="X",2, LEFT(k[[#This Row],[ParameterValue]],1)="D",4)</f>
        <v>3</v>
      </c>
    </row>
    <row r="674" spans="1:9">
      <c r="A674" s="107" t="s">
        <v>5825</v>
      </c>
      <c r="B674" s="107" t="s">
        <v>4474</v>
      </c>
      <c r="C674" s="107" t="s">
        <v>5830</v>
      </c>
      <c r="D674" s="107" t="s">
        <v>5600</v>
      </c>
      <c r="E674" s="107" t="s">
        <v>5601</v>
      </c>
      <c r="F674" s="107" t="s">
        <v>6234</v>
      </c>
      <c r="G674" s="107" t="str">
        <f>k[[#This Row],[PartType]]&amp;k[[#This Row],[PowderType]]</f>
        <v>520B157/006S15MB</v>
      </c>
      <c r="H674" s="107" t="s">
        <v>5052</v>
      </c>
      <c r="I674" s="107" cm="1">
        <f t="array" ref="I674">_xlfn.IFS(LEFT(k[[#This Row],[ParameterValue]],1)="S",3,LEFT(k[[#This Row],[ParameterValue]],1)="X",2, LEFT(k[[#This Row],[ParameterValue]],1)="D",4)</f>
        <v>3</v>
      </c>
    </row>
    <row r="675" spans="1:9">
      <c r="A675" s="107" t="s">
        <v>5913</v>
      </c>
      <c r="B675" s="107" t="s">
        <v>152</v>
      </c>
      <c r="C675" s="107" t="s">
        <v>7257</v>
      </c>
      <c r="D675" s="107" t="s">
        <v>5600</v>
      </c>
      <c r="E675" s="107" t="s">
        <v>5601</v>
      </c>
      <c r="F675" s="107" t="s">
        <v>8929</v>
      </c>
      <c r="G675" s="107" t="str">
        <f>k[[#This Row],[PartType]]&amp;k[[#This Row],[PowderType]]</f>
        <v>521V107/020KBP86</v>
      </c>
      <c r="H675" s="107" t="s">
        <v>5081</v>
      </c>
      <c r="I675" s="107" cm="1">
        <f t="array" ref="I675">_xlfn.IFS(LEFT(k[[#This Row],[ParameterValue]],1)="S",3,LEFT(k[[#This Row],[ParameterValue]],1)="X",2, LEFT(k[[#This Row],[ParameterValue]],1)="D",4)</f>
        <v>3</v>
      </c>
    </row>
    <row r="676" spans="1:9">
      <c r="A676" s="107" t="s">
        <v>7358</v>
      </c>
      <c r="B676" s="107" t="s">
        <v>4475</v>
      </c>
      <c r="C676" s="107" t="s">
        <v>5737</v>
      </c>
      <c r="D676" s="107" t="s">
        <v>5600</v>
      </c>
      <c r="E676" s="107" t="s">
        <v>5601</v>
      </c>
      <c r="F676" s="107" t="s">
        <v>8345</v>
      </c>
      <c r="G676" s="107" t="str">
        <f>k[[#This Row],[PartType]]&amp;k[[#This Row],[PowderType]]</f>
        <v>520Y477/006KBP84</v>
      </c>
      <c r="H676" s="107" t="s">
        <v>5053</v>
      </c>
      <c r="I676" s="107" cm="1">
        <f t="array" ref="I676">_xlfn.IFS(LEFT(k[[#This Row],[ParameterValue]],1)="S",3,LEFT(k[[#This Row],[ParameterValue]],1)="X",2, LEFT(k[[#This Row],[ParameterValue]],1)="D",4)</f>
        <v>3</v>
      </c>
    </row>
    <row r="677" spans="1:9">
      <c r="A677" s="107" t="s">
        <v>7358</v>
      </c>
      <c r="B677" s="107" t="s">
        <v>4475</v>
      </c>
      <c r="C677" s="107" t="s">
        <v>5742</v>
      </c>
      <c r="D677" s="107" t="s">
        <v>5600</v>
      </c>
      <c r="E677" s="107" t="s">
        <v>5601</v>
      </c>
      <c r="F677" s="107" t="s">
        <v>9364</v>
      </c>
      <c r="G677" s="107" t="str">
        <f>k[[#This Row],[PartType]]&amp;k[[#This Row],[PowderType]]</f>
        <v>520Y477/006KBP84</v>
      </c>
      <c r="H677" s="107" t="s">
        <v>5053</v>
      </c>
      <c r="I677" s="107" cm="1">
        <f t="array" ref="I677">_xlfn.IFS(LEFT(k[[#This Row],[ParameterValue]],1)="S",3,LEFT(k[[#This Row],[ParameterValue]],1)="X",2, LEFT(k[[#This Row],[ParameterValue]],1)="D",4)</f>
        <v>3</v>
      </c>
    </row>
    <row r="678" spans="1:9">
      <c r="A678" s="107" t="s">
        <v>7411</v>
      </c>
      <c r="B678" s="107" t="s">
        <v>4500</v>
      </c>
      <c r="C678" s="107" t="s">
        <v>5690</v>
      </c>
      <c r="D678" s="107" t="s">
        <v>5600</v>
      </c>
      <c r="E678" s="107" t="s">
        <v>5601</v>
      </c>
      <c r="F678" s="107" t="s">
        <v>8346</v>
      </c>
      <c r="G678" s="107" t="str">
        <f>k[[#This Row],[PartType]]&amp;k[[#This Row],[PowderType]]</f>
        <v>521B336/016S706E</v>
      </c>
      <c r="H678" s="107" t="s">
        <v>8347</v>
      </c>
      <c r="I678" s="107" cm="1">
        <f t="array" ref="I678">_xlfn.IFS(LEFT(k[[#This Row],[ParameterValue]],1)="S",3,LEFT(k[[#This Row],[ParameterValue]],1)="X",2, LEFT(k[[#This Row],[ParameterValue]],1)="D",4)</f>
        <v>3</v>
      </c>
    </row>
    <row r="679" spans="1:9">
      <c r="A679" s="107" t="s">
        <v>7671</v>
      </c>
      <c r="B679" s="107" t="s">
        <v>4433</v>
      </c>
      <c r="C679" s="107" t="s">
        <v>5742</v>
      </c>
      <c r="D679" s="107" t="s">
        <v>5600</v>
      </c>
      <c r="E679" s="107" t="s">
        <v>5601</v>
      </c>
      <c r="F679" s="107" t="s">
        <v>7961</v>
      </c>
      <c r="G679" s="107" t="str">
        <f>k[[#This Row],[PartType]]&amp;k[[#This Row],[PowderType]]</f>
        <v>598V227/006KBP74E</v>
      </c>
      <c r="H679" s="107" t="s">
        <v>6277</v>
      </c>
      <c r="I679" s="107" cm="1">
        <f t="array" ref="I679">_xlfn.IFS(LEFT(k[[#This Row],[ParameterValue]],1)="S",3,LEFT(k[[#This Row],[ParameterValue]],1)="X",2, LEFT(k[[#This Row],[ParameterValue]],1)="D",4)</f>
        <v>3</v>
      </c>
    </row>
    <row r="680" spans="1:9">
      <c r="A680" s="107" t="s">
        <v>5787</v>
      </c>
      <c r="B680" s="107" t="s">
        <v>4469</v>
      </c>
      <c r="C680" s="107" t="s">
        <v>5627</v>
      </c>
      <c r="D680" s="107" t="s">
        <v>5600</v>
      </c>
      <c r="E680" s="107" t="s">
        <v>5601</v>
      </c>
      <c r="F680" s="107" t="s">
        <v>7962</v>
      </c>
      <c r="G680" s="107" t="str">
        <f>k[[#This Row],[PartType]]&amp;k[[#This Row],[PowderType]]</f>
        <v>520L337/003KBP126</v>
      </c>
      <c r="H680" s="107" t="s">
        <v>5789</v>
      </c>
      <c r="I680" s="107" cm="1">
        <f t="array" ref="I680">_xlfn.IFS(LEFT(k[[#This Row],[ParameterValue]],1)="S",3,LEFT(k[[#This Row],[ParameterValue]],1)="X",2, LEFT(k[[#This Row],[ParameterValue]],1)="D",4)</f>
        <v>3</v>
      </c>
    </row>
    <row r="681" spans="1:9">
      <c r="A681" s="107" t="s">
        <v>6293</v>
      </c>
      <c r="B681" s="107" t="s">
        <v>4501</v>
      </c>
      <c r="C681" s="107" t="s">
        <v>5634</v>
      </c>
      <c r="D681" s="107" t="s">
        <v>5600</v>
      </c>
      <c r="E681" s="107" t="s">
        <v>5601</v>
      </c>
      <c r="F681" s="107" t="s">
        <v>7963</v>
      </c>
      <c r="G681" s="107" t="str">
        <f>k[[#This Row],[PartType]]&amp;k[[#This Row],[PowderType]]</f>
        <v>591D337/006KBP55</v>
      </c>
      <c r="H681" s="107" t="s">
        <v>5045</v>
      </c>
      <c r="I681" s="107" cm="1">
        <f t="array" ref="I681">_xlfn.IFS(LEFT(k[[#This Row],[ParameterValue]],1)="S",3,LEFT(k[[#This Row],[ParameterValue]],1)="X",2, LEFT(k[[#This Row],[ParameterValue]],1)="D",4)</f>
        <v>3</v>
      </c>
    </row>
    <row r="682" spans="1:9">
      <c r="A682" s="107" t="s">
        <v>7964</v>
      </c>
      <c r="B682" s="107" t="s">
        <v>4426</v>
      </c>
      <c r="C682" s="107" t="s">
        <v>5991</v>
      </c>
      <c r="D682" s="107" t="s">
        <v>5654</v>
      </c>
      <c r="E682" s="107" t="s">
        <v>5601</v>
      </c>
      <c r="F682" s="107" t="s">
        <v>7965</v>
      </c>
      <c r="G682" s="107" t="str">
        <f>k[[#This Row],[PartType]]&amp;k[[#This Row],[PowderType]]</f>
        <v>520X157/016KBP74</v>
      </c>
      <c r="H682" s="107" t="s">
        <v>7250</v>
      </c>
      <c r="I682" s="107" cm="1">
        <f t="array" ref="I682">_xlfn.IFS(LEFT(k[[#This Row],[ParameterValue]],1)="S",3,LEFT(k[[#This Row],[ParameterValue]],1)="X",2, LEFT(k[[#This Row],[ParameterValue]],1)="D",4)</f>
        <v>3</v>
      </c>
    </row>
    <row r="683" spans="1:9">
      <c r="A683" s="107" t="s">
        <v>5913</v>
      </c>
      <c r="B683" s="107" t="s">
        <v>142</v>
      </c>
      <c r="C683" s="107" t="s">
        <v>5813</v>
      </c>
      <c r="D683" s="107" t="s">
        <v>5600</v>
      </c>
      <c r="E683" s="107" t="s">
        <v>5601</v>
      </c>
      <c r="F683" s="107" t="s">
        <v>9070</v>
      </c>
      <c r="G683" s="107" t="str">
        <f>k[[#This Row],[PartType]]&amp;k[[#This Row],[PowderType]]</f>
        <v>521V107/020KBP86E</v>
      </c>
      <c r="H683" s="107" t="s">
        <v>5051</v>
      </c>
      <c r="I683" s="107" cm="1">
        <f t="array" ref="I683">_xlfn.IFS(LEFT(k[[#This Row],[ParameterValue]],1)="S",3,LEFT(k[[#This Row],[ParameterValue]],1)="X",2, LEFT(k[[#This Row],[ParameterValue]],1)="D",4)</f>
        <v>3</v>
      </c>
    </row>
    <row r="684" spans="1:9">
      <c r="A684" s="107" t="s">
        <v>7190</v>
      </c>
      <c r="B684" s="107" t="s">
        <v>4428</v>
      </c>
      <c r="C684" s="107" t="s">
        <v>5634</v>
      </c>
      <c r="D684" s="107" t="s">
        <v>5600</v>
      </c>
      <c r="E684" s="107" t="s">
        <v>5601</v>
      </c>
      <c r="F684" s="107" t="s">
        <v>8785</v>
      </c>
      <c r="G684" s="107" t="str">
        <f>k[[#This Row],[PartType]]&amp;k[[#This Row],[PowderType]]</f>
        <v>520D477/004KBP76</v>
      </c>
      <c r="H684" s="107" t="s">
        <v>5580</v>
      </c>
      <c r="I684" s="107" cm="1">
        <f t="array" ref="I684">_xlfn.IFS(LEFT(k[[#This Row],[ParameterValue]],1)="S",3,LEFT(k[[#This Row],[ParameterValue]],1)="X",2, LEFT(k[[#This Row],[ParameterValue]],1)="D",4)</f>
        <v>3</v>
      </c>
    </row>
    <row r="685" spans="1:9">
      <c r="A685" s="107" t="s">
        <v>8373</v>
      </c>
      <c r="B685" s="107" t="s">
        <v>4469</v>
      </c>
      <c r="C685" s="107" t="s">
        <v>5742</v>
      </c>
      <c r="D685" s="107" t="s">
        <v>5600</v>
      </c>
      <c r="E685" s="107" t="s">
        <v>5601</v>
      </c>
      <c r="F685" s="107" t="s">
        <v>8374</v>
      </c>
      <c r="G685" s="107" t="str">
        <f>k[[#This Row],[PartType]]&amp;k[[#This Row],[PowderType]]</f>
        <v>520C337/003KBP126</v>
      </c>
      <c r="H685" s="107" t="s">
        <v>5732</v>
      </c>
      <c r="I685" s="107" cm="1">
        <f t="array" ref="I685">_xlfn.IFS(LEFT(k[[#This Row],[ParameterValue]],1)="S",3,LEFT(k[[#This Row],[ParameterValue]],1)="X",2, LEFT(k[[#This Row],[ParameterValue]],1)="D",4)</f>
        <v>3</v>
      </c>
    </row>
    <row r="686" spans="1:9">
      <c r="A686" s="107" t="s">
        <v>6133</v>
      </c>
      <c r="B686" s="107" t="s">
        <v>4850</v>
      </c>
      <c r="C686" s="107" t="s">
        <v>5813</v>
      </c>
      <c r="D686" s="107" t="s">
        <v>5600</v>
      </c>
      <c r="E686" s="107" t="s">
        <v>5601</v>
      </c>
      <c r="F686" s="107" t="s">
        <v>8648</v>
      </c>
      <c r="G686" s="107" t="str">
        <f>k[[#This Row],[PartType]]&amp;k[[#This Row],[PowderType]]</f>
        <v>599B107/2R5STA156KH</v>
      </c>
      <c r="H686" s="107" t="s">
        <v>6136</v>
      </c>
      <c r="I686" s="107" cm="1">
        <f t="array" ref="I686">_xlfn.IFS(LEFT(k[[#This Row],[ParameterValue]],1)="S",3,LEFT(k[[#This Row],[ParameterValue]],1)="X",2, LEFT(k[[#This Row],[ParameterValue]],1)="D",4)</f>
        <v>3</v>
      </c>
    </row>
    <row r="687" spans="1:9">
      <c r="A687" s="107" t="s">
        <v>5683</v>
      </c>
      <c r="B687" s="107" t="s">
        <v>4428</v>
      </c>
      <c r="C687" s="107" t="s">
        <v>5634</v>
      </c>
      <c r="D687" s="107" t="s">
        <v>5600</v>
      </c>
      <c r="E687" s="107" t="s">
        <v>5601</v>
      </c>
      <c r="F687" s="107" t="s">
        <v>8784</v>
      </c>
      <c r="G687" s="107" t="str">
        <f>k[[#This Row],[PartType]]&amp;k[[#This Row],[PowderType]]</f>
        <v>520D687/004KBP76</v>
      </c>
      <c r="H687" s="107" t="s">
        <v>5952</v>
      </c>
      <c r="I687" s="107" cm="1">
        <f t="array" ref="I687">_xlfn.IFS(LEFT(k[[#This Row],[ParameterValue]],1)="S",3,LEFT(k[[#This Row],[ParameterValue]],1)="X",2, LEFT(k[[#This Row],[ParameterValue]],1)="D",4)</f>
        <v>3</v>
      </c>
    </row>
    <row r="688" spans="1:9">
      <c r="A688" s="107" t="s">
        <v>7921</v>
      </c>
      <c r="B688" s="107" t="s">
        <v>4426</v>
      </c>
      <c r="C688" s="107" t="s">
        <v>5607</v>
      </c>
      <c r="D688" s="107" t="s">
        <v>5600</v>
      </c>
      <c r="E688" s="107" t="s">
        <v>5601</v>
      </c>
      <c r="F688" s="107" t="s">
        <v>7966</v>
      </c>
      <c r="G688" s="107" t="str">
        <f>k[[#This Row],[PartType]]&amp;k[[#This Row],[PowderType]]</f>
        <v>598B686/006KBP74</v>
      </c>
      <c r="H688" s="107" t="s">
        <v>5097</v>
      </c>
      <c r="I688" s="107" cm="1">
        <f t="array" ref="I688">_xlfn.IFS(LEFT(k[[#This Row],[ParameterValue]],1)="S",3,LEFT(k[[#This Row],[ParameterValue]],1)="X",2, LEFT(k[[#This Row],[ParameterValue]],1)="D",4)</f>
        <v>3</v>
      </c>
    </row>
    <row r="689" spans="1:9">
      <c r="A689" s="107" t="s">
        <v>7027</v>
      </c>
      <c r="B689" s="107" t="s">
        <v>126</v>
      </c>
      <c r="C689" s="107" t="s">
        <v>5654</v>
      </c>
      <c r="D689" s="107" t="s">
        <v>5600</v>
      </c>
      <c r="E689" s="107" t="s">
        <v>5601</v>
      </c>
      <c r="F689" s="107" t="s">
        <v>7967</v>
      </c>
      <c r="G689" s="107" t="str">
        <f>k[[#This Row],[PartType]]&amp;k[[#This Row],[PowderType]]</f>
        <v>520W107/010KBP52</v>
      </c>
      <c r="H689" s="107" t="s">
        <v>6798</v>
      </c>
      <c r="I689" s="107" cm="1">
        <f t="array" ref="I689">_xlfn.IFS(LEFT(k[[#This Row],[ParameterValue]],1)="S",3,LEFT(k[[#This Row],[ParameterValue]],1)="X",2, LEFT(k[[#This Row],[ParameterValue]],1)="D",4)</f>
        <v>3</v>
      </c>
    </row>
    <row r="690" spans="1:9">
      <c r="A690" s="107" t="s">
        <v>7968</v>
      </c>
      <c r="B690" s="107" t="s">
        <v>4477</v>
      </c>
      <c r="C690" s="107" t="s">
        <v>5614</v>
      </c>
      <c r="D690" s="107" t="s">
        <v>5600</v>
      </c>
      <c r="E690" s="107" t="s">
        <v>5601</v>
      </c>
      <c r="F690" s="107" t="s">
        <v>7969</v>
      </c>
      <c r="G690" s="107" t="str">
        <f>k[[#This Row],[PartType]]&amp;k[[#This Row],[PowderType]]</f>
        <v>520B106/016KBP40</v>
      </c>
      <c r="H690" s="107" t="s">
        <v>7970</v>
      </c>
      <c r="I690" s="107" cm="1">
        <f t="array" ref="I690">_xlfn.IFS(LEFT(k[[#This Row],[ParameterValue]],1)="S",3,LEFT(k[[#This Row],[ParameterValue]],1)="X",2, LEFT(k[[#This Row],[ParameterValue]],1)="D",4)</f>
        <v>3</v>
      </c>
    </row>
    <row r="691" spans="1:9">
      <c r="A691" s="107" t="s">
        <v>7266</v>
      </c>
      <c r="B691" s="107" t="s">
        <v>4502</v>
      </c>
      <c r="C691" s="107" t="s">
        <v>5893</v>
      </c>
      <c r="D691" s="107" t="s">
        <v>5600</v>
      </c>
      <c r="E691" s="107" t="s">
        <v>5601</v>
      </c>
      <c r="F691" s="107" t="s">
        <v>7268</v>
      </c>
      <c r="G691" s="107" t="str">
        <f>k[[#This Row],[PartType]]&amp;k[[#This Row],[PowderType]]</f>
        <v>591B225/050TTS175</v>
      </c>
      <c r="H691" s="107" t="s">
        <v>6127</v>
      </c>
      <c r="I691" s="107" cm="1">
        <f t="array" ref="I691">_xlfn.IFS(LEFT(k[[#This Row],[ParameterValue]],1)="S",3,LEFT(k[[#This Row],[ParameterValue]],1)="X",2, LEFT(k[[#This Row],[ParameterValue]],1)="D",4)</f>
        <v>2</v>
      </c>
    </row>
    <row r="692" spans="1:9">
      <c r="A692" s="107" t="s">
        <v>7016</v>
      </c>
      <c r="B692" s="107" t="s">
        <v>4502</v>
      </c>
      <c r="C692" s="107" t="s">
        <v>6193</v>
      </c>
      <c r="D692" s="107" t="s">
        <v>5600</v>
      </c>
      <c r="E692" s="107" t="s">
        <v>5601</v>
      </c>
      <c r="F692" s="107" t="s">
        <v>7269</v>
      </c>
      <c r="G692" s="107" t="str">
        <f>k[[#This Row],[PartType]]&amp;k[[#This Row],[PowderType]]</f>
        <v>598B225/050TTS175</v>
      </c>
      <c r="H692" s="107" t="s">
        <v>6127</v>
      </c>
      <c r="I692" s="107" cm="1">
        <f t="array" ref="I692">_xlfn.IFS(LEFT(k[[#This Row],[ParameterValue]],1)="S",3,LEFT(k[[#This Row],[ParameterValue]],1)="X",2, LEFT(k[[#This Row],[ParameterValue]],1)="D",4)</f>
        <v>2</v>
      </c>
    </row>
    <row r="693" spans="1:9">
      <c r="A693" s="107" t="s">
        <v>6417</v>
      </c>
      <c r="B693" s="107" t="s">
        <v>4502</v>
      </c>
      <c r="C693" s="107" t="s">
        <v>5893</v>
      </c>
      <c r="D693" s="107" t="s">
        <v>5600</v>
      </c>
      <c r="E693" s="107" t="s">
        <v>5601</v>
      </c>
      <c r="F693" s="107" t="s">
        <v>7270</v>
      </c>
      <c r="G693" s="107" t="str">
        <f>k[[#This Row],[PartType]]&amp;k[[#This Row],[PowderType]]</f>
        <v>598B155/050TTS175</v>
      </c>
      <c r="H693" s="107" t="s">
        <v>6127</v>
      </c>
      <c r="I693" s="107" cm="1">
        <f t="array" ref="I693">_xlfn.IFS(LEFT(k[[#This Row],[ParameterValue]],1)="S",3,LEFT(k[[#This Row],[ParameterValue]],1)="X",2, LEFT(k[[#This Row],[ParameterValue]],1)="D",4)</f>
        <v>2</v>
      </c>
    </row>
    <row r="694" spans="1:9">
      <c r="A694" s="107" t="s">
        <v>6420</v>
      </c>
      <c r="B694" s="107" t="s">
        <v>4502</v>
      </c>
      <c r="C694" s="107" t="s">
        <v>5893</v>
      </c>
      <c r="D694" s="107" t="s">
        <v>5600</v>
      </c>
      <c r="E694" s="107" t="s">
        <v>5601</v>
      </c>
      <c r="F694" s="107" t="s">
        <v>7271</v>
      </c>
      <c r="G694" s="107" t="str">
        <f>k[[#This Row],[PartType]]&amp;k[[#This Row],[PowderType]]</f>
        <v>591B155/050TTS175</v>
      </c>
      <c r="H694" s="107" t="s">
        <v>6127</v>
      </c>
      <c r="I694" s="107" cm="1">
        <f t="array" ref="I694">_xlfn.IFS(LEFT(k[[#This Row],[ParameterValue]],1)="S",3,LEFT(k[[#This Row],[ParameterValue]],1)="X",2, LEFT(k[[#This Row],[ParameterValue]],1)="D",4)</f>
        <v>2</v>
      </c>
    </row>
    <row r="695" spans="1:9">
      <c r="A695" s="107" t="s">
        <v>7121</v>
      </c>
      <c r="B695" s="107" t="s">
        <v>4847</v>
      </c>
      <c r="C695" s="107" t="s">
        <v>5813</v>
      </c>
      <c r="D695" s="107" t="s">
        <v>5600</v>
      </c>
      <c r="E695" s="107" t="s">
        <v>5601</v>
      </c>
      <c r="F695" s="107" t="s">
        <v>7272</v>
      </c>
      <c r="G695" s="107" t="str">
        <f>k[[#This Row],[PartType]]&amp;k[[#This Row],[PowderType]]</f>
        <v>521W226/020TTS40K</v>
      </c>
      <c r="H695" s="107" t="s">
        <v>6990</v>
      </c>
      <c r="I695" s="107" cm="1">
        <f t="array" ref="I695">_xlfn.IFS(LEFT(k[[#This Row],[ParameterValue]],1)="S",3,LEFT(k[[#This Row],[ParameterValue]],1)="X",2, LEFT(k[[#This Row],[ParameterValue]],1)="D",4)</f>
        <v>2</v>
      </c>
    </row>
    <row r="696" spans="1:9">
      <c r="A696" s="107" t="s">
        <v>8308</v>
      </c>
      <c r="B696" s="107" t="s">
        <v>157</v>
      </c>
      <c r="C696" s="107" t="s">
        <v>5614</v>
      </c>
      <c r="D696" s="107" t="s">
        <v>8239</v>
      </c>
      <c r="E696" s="107" t="s">
        <v>5601</v>
      </c>
      <c r="F696" s="107" t="s">
        <v>8309</v>
      </c>
      <c r="G696" s="107" t="str">
        <f>k[[#This Row],[PartType]]&amp;k[[#This Row],[PowderType]]</f>
        <v>523T685/040TTS40</v>
      </c>
      <c r="H696" s="107" t="s">
        <v>6183</v>
      </c>
      <c r="I696" s="107" cm="1">
        <f t="array" ref="I696">_xlfn.IFS(LEFT(k[[#This Row],[ParameterValue]],1)="S",3,LEFT(k[[#This Row],[ParameterValue]],1)="X",2, LEFT(k[[#This Row],[ParameterValue]],1)="D",4)</f>
        <v>3</v>
      </c>
    </row>
    <row r="697" spans="1:9">
      <c r="A697" s="107" t="s">
        <v>6732</v>
      </c>
      <c r="B697" s="107" t="s">
        <v>4438</v>
      </c>
      <c r="C697" s="107" t="s">
        <v>6028</v>
      </c>
      <c r="D697" s="107" t="s">
        <v>5600</v>
      </c>
      <c r="E697" s="107" t="s">
        <v>5601</v>
      </c>
      <c r="F697" s="107" t="s">
        <v>8176</v>
      </c>
      <c r="G697" s="107" t="str">
        <f>k[[#This Row],[PartType]]&amp;k[[#This Row],[PowderType]]</f>
        <v>521V156/050KBP23E</v>
      </c>
      <c r="H697" s="107" t="s">
        <v>6178</v>
      </c>
      <c r="I697" s="107" cm="1">
        <f t="array" ref="I697">_xlfn.IFS(LEFT(k[[#This Row],[ParameterValue]],1)="S",3,LEFT(k[[#This Row],[ParameterValue]],1)="X",2, LEFT(k[[#This Row],[ParameterValue]],1)="D",4)</f>
        <v>2</v>
      </c>
    </row>
    <row r="698" spans="1:9">
      <c r="A698" s="107" t="s">
        <v>5956</v>
      </c>
      <c r="B698" s="107" t="s">
        <v>4515</v>
      </c>
      <c r="C698" s="107" t="s">
        <v>5959</v>
      </c>
      <c r="D698" s="107" t="s">
        <v>5600</v>
      </c>
      <c r="E698" s="107" t="s">
        <v>5601</v>
      </c>
      <c r="F698" s="107" t="s">
        <v>8840</v>
      </c>
      <c r="G698" s="107" t="str">
        <f>k[[#This Row],[PartType]]&amp;k[[#This Row],[PowderType]]</f>
        <v>521V247/016S15HV100</v>
      </c>
      <c r="H698" s="107" t="s">
        <v>5760</v>
      </c>
      <c r="I698" s="107" cm="1">
        <f t="array" ref="I698">_xlfn.IFS(LEFT(k[[#This Row],[ParameterValue]],1)="S",3,LEFT(k[[#This Row],[ParameterValue]],1)="X",2, LEFT(k[[#This Row],[ParameterValue]],1)="D",4)</f>
        <v>3</v>
      </c>
    </row>
    <row r="699" spans="1:9">
      <c r="A699" s="107" t="s">
        <v>7215</v>
      </c>
      <c r="B699" s="107" t="s">
        <v>152</v>
      </c>
      <c r="C699" s="107" t="s">
        <v>5826</v>
      </c>
      <c r="D699" s="107" t="s">
        <v>5600</v>
      </c>
      <c r="E699" s="107" t="s">
        <v>5601</v>
      </c>
      <c r="F699" s="107" t="s">
        <v>8500</v>
      </c>
      <c r="G699" s="107" t="str">
        <f>k[[#This Row],[PartType]]&amp;k[[#This Row],[PowderType]]</f>
        <v>525Y337/010KBP86</v>
      </c>
      <c r="H699" s="107" t="s">
        <v>5053</v>
      </c>
      <c r="I699" s="107" cm="1">
        <f t="array" ref="I699">_xlfn.IFS(LEFT(k[[#This Row],[ParameterValue]],1)="S",3,LEFT(k[[#This Row],[ParameterValue]],1)="X",2, LEFT(k[[#This Row],[ParameterValue]],1)="D",4)</f>
        <v>3</v>
      </c>
    </row>
    <row r="700" spans="1:9">
      <c r="A700" s="107" t="s">
        <v>5996</v>
      </c>
      <c r="B700" s="107" t="s">
        <v>4475</v>
      </c>
      <c r="C700" s="107" t="s">
        <v>5742</v>
      </c>
      <c r="D700" s="107" t="s">
        <v>5600</v>
      </c>
      <c r="E700" s="107" t="s">
        <v>5601</v>
      </c>
      <c r="F700" s="107" t="s">
        <v>8155</v>
      </c>
      <c r="G700" s="107" t="str">
        <f>k[[#This Row],[PartType]]&amp;k[[#This Row],[PowderType]]</f>
        <v>520Y687/004KBP84</v>
      </c>
      <c r="H700" s="107" t="s">
        <v>5053</v>
      </c>
      <c r="I700" s="107" cm="1">
        <f t="array" ref="I700">_xlfn.IFS(LEFT(k[[#This Row],[ParameterValue]],1)="S",3,LEFT(k[[#This Row],[ParameterValue]],1)="X",2, LEFT(k[[#This Row],[ParameterValue]],1)="D",4)</f>
        <v>3</v>
      </c>
    </row>
    <row r="701" spans="1:9">
      <c r="A701" s="107" t="s">
        <v>8059</v>
      </c>
      <c r="B701" s="107" t="s">
        <v>4515</v>
      </c>
      <c r="C701" s="107" t="s">
        <v>5614</v>
      </c>
      <c r="D701" s="107" t="s">
        <v>5600</v>
      </c>
      <c r="E701" s="107" t="s">
        <v>5601</v>
      </c>
      <c r="F701" s="107" t="s">
        <v>8060</v>
      </c>
      <c r="G701" s="107" t="str">
        <f>k[[#This Row],[PartType]]&amp;k[[#This Row],[PowderType]]</f>
        <v>521W107/016S15HV100</v>
      </c>
      <c r="H701" s="107" t="s">
        <v>7830</v>
      </c>
      <c r="I701" s="107" cm="1">
        <f t="array" ref="I701">_xlfn.IFS(LEFT(k[[#This Row],[ParameterValue]],1)="S",3,LEFT(k[[#This Row],[ParameterValue]],1)="X",2, LEFT(k[[#This Row],[ParameterValue]],1)="D",4)</f>
        <v>4</v>
      </c>
    </row>
    <row r="702" spans="1:9">
      <c r="A702" s="107" t="s">
        <v>5745</v>
      </c>
      <c r="B702" s="107" t="s">
        <v>142</v>
      </c>
      <c r="C702" s="107" t="s">
        <v>5621</v>
      </c>
      <c r="D702" s="107" t="s">
        <v>5600</v>
      </c>
      <c r="E702" s="107" t="s">
        <v>5601</v>
      </c>
      <c r="F702" s="107" t="s">
        <v>9493</v>
      </c>
      <c r="G702" s="107" t="str">
        <f>k[[#This Row],[PartType]]&amp;k[[#This Row],[PowderType]]</f>
        <v>521V336/025KBP86E</v>
      </c>
      <c r="H702" s="107" t="s">
        <v>8232</v>
      </c>
      <c r="I702" s="107" cm="1">
        <f t="array" ref="I702">_xlfn.IFS(LEFT(k[[#This Row],[ParameterValue]],1)="S",3,LEFT(k[[#This Row],[ParameterValue]],1)="X",2, LEFT(k[[#This Row],[ParameterValue]],1)="D",4)</f>
        <v>3</v>
      </c>
    </row>
    <row r="703" spans="1:9">
      <c r="A703" s="107" t="s">
        <v>7047</v>
      </c>
      <c r="B703" s="107" t="s">
        <v>4441</v>
      </c>
      <c r="C703" s="107" t="s">
        <v>5726</v>
      </c>
      <c r="D703" s="107" t="s">
        <v>5600</v>
      </c>
      <c r="E703" s="107" t="s">
        <v>5601</v>
      </c>
      <c r="F703" s="107" t="s">
        <v>8499</v>
      </c>
      <c r="G703" s="107" t="str">
        <f>k[[#This Row],[PartType]]&amp;k[[#This Row],[PowderType]]</f>
        <v>520B107/010STA156KA</v>
      </c>
      <c r="H703" s="107" t="s">
        <v>5114</v>
      </c>
      <c r="I703" s="107" cm="1">
        <f t="array" ref="I703">_xlfn.IFS(LEFT(k[[#This Row],[ParameterValue]],1)="S",3,LEFT(k[[#This Row],[ParameterValue]],1)="X",2, LEFT(k[[#This Row],[ParameterValue]],1)="D",4)</f>
        <v>3</v>
      </c>
    </row>
    <row r="704" spans="1:9">
      <c r="A704" s="107" t="s">
        <v>7436</v>
      </c>
      <c r="B704" s="107" t="s">
        <v>131</v>
      </c>
      <c r="C704" s="107" t="s">
        <v>5634</v>
      </c>
      <c r="D704" s="107" t="s">
        <v>5600</v>
      </c>
      <c r="E704" s="107" t="s">
        <v>5601</v>
      </c>
      <c r="F704" s="107" t="s">
        <v>8560</v>
      </c>
      <c r="G704" s="107" t="str">
        <f>k[[#This Row],[PartType]]&amp;k[[#This Row],[PowderType]]</f>
        <v>598V107/010TTS80</v>
      </c>
      <c r="H704" s="107" t="s">
        <v>5575</v>
      </c>
      <c r="I704" s="107" cm="1">
        <f t="array" ref="I704">_xlfn.IFS(LEFT(k[[#This Row],[ParameterValue]],1)="S",3,LEFT(k[[#This Row],[ParameterValue]],1)="X",2, LEFT(k[[#This Row],[ParameterValue]],1)="D",4)</f>
        <v>3</v>
      </c>
    </row>
    <row r="705" spans="1:9">
      <c r="A705" s="107" t="s">
        <v>5649</v>
      </c>
      <c r="B705" s="107" t="s">
        <v>131</v>
      </c>
      <c r="C705" s="107" t="s">
        <v>5634</v>
      </c>
      <c r="D705" s="107" t="s">
        <v>5600</v>
      </c>
      <c r="E705" s="107" t="s">
        <v>5601</v>
      </c>
      <c r="F705" s="107" t="s">
        <v>6378</v>
      </c>
      <c r="G705" s="107" t="str">
        <f>k[[#This Row],[PartType]]&amp;k[[#This Row],[PowderType]]</f>
        <v>591V107/010TTS80</v>
      </c>
      <c r="H705" s="107" t="s">
        <v>5575</v>
      </c>
      <c r="I705" s="107" cm="1">
        <f t="array" ref="I705">_xlfn.IFS(LEFT(k[[#This Row],[ParameterValue]],1)="S",3,LEFT(k[[#This Row],[ParameterValue]],1)="X",2, LEFT(k[[#This Row],[ParameterValue]],1)="D",4)</f>
        <v>3</v>
      </c>
    </row>
    <row r="706" spans="1:9">
      <c r="A706" s="107" t="s">
        <v>5702</v>
      </c>
      <c r="B706" s="107" t="s">
        <v>4629</v>
      </c>
      <c r="C706" s="107" t="s">
        <v>5703</v>
      </c>
      <c r="D706" s="107" t="s">
        <v>5600</v>
      </c>
      <c r="E706" s="107" t="s">
        <v>5601</v>
      </c>
      <c r="F706" s="107" t="s">
        <v>6197</v>
      </c>
      <c r="G706" s="107" t="str">
        <f>k[[#This Row],[PartType]]&amp;k[[#This Row],[PowderType]]</f>
        <v>598V247/004KBP86Y</v>
      </c>
      <c r="H706" s="107" t="s">
        <v>5896</v>
      </c>
      <c r="I706" s="107" cm="1">
        <f t="array" ref="I706">_xlfn.IFS(LEFT(k[[#This Row],[ParameterValue]],1)="S",3,LEFT(k[[#This Row],[ParameterValue]],1)="X",2, LEFT(k[[#This Row],[ParameterValue]],1)="D",4)</f>
        <v>3</v>
      </c>
    </row>
    <row r="707" spans="1:9">
      <c r="A707" s="107" t="s">
        <v>6198</v>
      </c>
      <c r="B707" s="107" t="s">
        <v>4426</v>
      </c>
      <c r="C707" s="107" t="s">
        <v>5730</v>
      </c>
      <c r="D707" s="107" t="s">
        <v>5600</v>
      </c>
      <c r="E707" s="107" t="s">
        <v>5601</v>
      </c>
      <c r="F707" s="107" t="s">
        <v>8219</v>
      </c>
      <c r="G707" s="107" t="str">
        <f>k[[#This Row],[PartType]]&amp;k[[#This Row],[PowderType]]</f>
        <v>530V686/006KBP74</v>
      </c>
      <c r="H707" s="107" t="s">
        <v>5545</v>
      </c>
      <c r="I707" s="107" cm="1">
        <f t="array" ref="I707">_xlfn.IFS(LEFT(k[[#This Row],[ParameterValue]],1)="S",3,LEFT(k[[#This Row],[ParameterValue]],1)="X",2, LEFT(k[[#This Row],[ParameterValue]],1)="D",4)</f>
        <v>3</v>
      </c>
    </row>
    <row r="708" spans="1:9">
      <c r="A708" s="107" t="s">
        <v>6198</v>
      </c>
      <c r="B708" s="107" t="s">
        <v>4426</v>
      </c>
      <c r="C708" s="107" t="s">
        <v>5703</v>
      </c>
      <c r="D708" s="107" t="s">
        <v>5600</v>
      </c>
      <c r="E708" s="107" t="s">
        <v>5601</v>
      </c>
      <c r="F708" s="107" t="s">
        <v>6199</v>
      </c>
      <c r="G708" s="107" t="str">
        <f>k[[#This Row],[PartType]]&amp;k[[#This Row],[PowderType]]</f>
        <v>530V686/006KBP74</v>
      </c>
      <c r="H708" s="107" t="s">
        <v>5545</v>
      </c>
      <c r="I708" s="107" cm="1">
        <f t="array" ref="I708">_xlfn.IFS(LEFT(k[[#This Row],[ParameterValue]],1)="S",3,LEFT(k[[#This Row],[ParameterValue]],1)="X",2, LEFT(k[[#This Row],[ParameterValue]],1)="D",4)</f>
        <v>3</v>
      </c>
    </row>
    <row r="709" spans="1:9">
      <c r="A709" s="107" t="s">
        <v>6200</v>
      </c>
      <c r="B709" s="107" t="s">
        <v>152</v>
      </c>
      <c r="C709" s="107" t="s">
        <v>5607</v>
      </c>
      <c r="D709" s="107" t="s">
        <v>5600</v>
      </c>
      <c r="E709" s="107" t="s">
        <v>5601</v>
      </c>
      <c r="F709" s="107" t="s">
        <v>6201</v>
      </c>
      <c r="G709" s="107" t="str">
        <f>k[[#This Row],[PartType]]&amp;k[[#This Row],[PowderType]]</f>
        <v>521C226/025KBP86</v>
      </c>
      <c r="H709" s="107" t="s">
        <v>5735</v>
      </c>
      <c r="I709" s="107" cm="1">
        <f t="array" ref="I709">_xlfn.IFS(LEFT(k[[#This Row],[ParameterValue]],1)="S",3,LEFT(k[[#This Row],[ParameterValue]],1)="X",2, LEFT(k[[#This Row],[ParameterValue]],1)="D",4)</f>
        <v>3</v>
      </c>
    </row>
    <row r="710" spans="1:9">
      <c r="A710" s="107" t="s">
        <v>5718</v>
      </c>
      <c r="B710" s="107" t="s">
        <v>4830</v>
      </c>
      <c r="C710" s="107" t="s">
        <v>5614</v>
      </c>
      <c r="D710" s="107" t="s">
        <v>5600</v>
      </c>
      <c r="E710" s="107" t="s">
        <v>5601</v>
      </c>
      <c r="F710" s="107" t="s">
        <v>6202</v>
      </c>
      <c r="G710" s="107" t="str">
        <f>k[[#This Row],[PartType]]&amp;k[[#This Row],[PowderType]]</f>
        <v>523V157/020FTW700G</v>
      </c>
      <c r="H710" s="107" t="s">
        <v>5100</v>
      </c>
      <c r="I710" s="107" cm="1">
        <f t="array" ref="I710">_xlfn.IFS(LEFT(k[[#This Row],[ParameterValue]],1)="S",3,LEFT(k[[#This Row],[ParameterValue]],1)="X",2, LEFT(k[[#This Row],[ParameterValue]],1)="D",4)</f>
        <v>3</v>
      </c>
    </row>
    <row r="711" spans="1:9">
      <c r="A711" s="107" t="s">
        <v>5678</v>
      </c>
      <c r="B711" s="107" t="s">
        <v>4503</v>
      </c>
      <c r="C711" s="107" t="s">
        <v>5681</v>
      </c>
      <c r="D711" s="107" t="s">
        <v>5600</v>
      </c>
      <c r="E711" s="107" t="s">
        <v>5601</v>
      </c>
      <c r="F711" s="107" t="s">
        <v>6203</v>
      </c>
      <c r="G711" s="107" t="str">
        <f>k[[#This Row],[PartType]]&amp;k[[#This Row],[PowderType]]</f>
        <v>520D337/006KBP76E</v>
      </c>
      <c r="H711" s="107" t="s">
        <v>5612</v>
      </c>
      <c r="I711" s="107" cm="1">
        <f t="array" ref="I711">_xlfn.IFS(LEFT(k[[#This Row],[ParameterValue]],1)="S",3,LEFT(k[[#This Row],[ParameterValue]],1)="X",2, LEFT(k[[#This Row],[ParameterValue]],1)="D",4)</f>
        <v>3</v>
      </c>
    </row>
    <row r="712" spans="1:9">
      <c r="A712" s="107" t="s">
        <v>5980</v>
      </c>
      <c r="B712" s="107" t="s">
        <v>4672</v>
      </c>
      <c r="C712" s="107" t="s">
        <v>5599</v>
      </c>
      <c r="D712" s="107" t="s">
        <v>5600</v>
      </c>
      <c r="E712" s="107" t="s">
        <v>5601</v>
      </c>
      <c r="F712" s="107" t="s">
        <v>7053</v>
      </c>
      <c r="G712" s="107" t="str">
        <f>k[[#This Row],[PartType]]&amp;k[[#This Row],[PowderType]]</f>
        <v>528Z337/003FTA50</v>
      </c>
      <c r="H712" s="107" t="s">
        <v>6015</v>
      </c>
      <c r="I712" s="107" cm="1">
        <f t="array" ref="I712">_xlfn.IFS(LEFT(k[[#This Row],[ParameterValue]],1)="S",3,LEFT(k[[#This Row],[ParameterValue]],1)="X",2, LEFT(k[[#This Row],[ParameterValue]],1)="D",4)</f>
        <v>3</v>
      </c>
    </row>
    <row r="713" spans="1:9">
      <c r="A713" s="107" t="s">
        <v>5980</v>
      </c>
      <c r="B713" s="107" t="s">
        <v>4672</v>
      </c>
      <c r="C713" s="107" t="s">
        <v>5663</v>
      </c>
      <c r="D713" s="107" t="s">
        <v>5600</v>
      </c>
      <c r="E713" s="107" t="s">
        <v>5601</v>
      </c>
      <c r="F713" s="107" t="s">
        <v>7054</v>
      </c>
      <c r="G713" s="107" t="str">
        <f>k[[#This Row],[PartType]]&amp;k[[#This Row],[PowderType]]</f>
        <v>528Z337/003FTA50</v>
      </c>
      <c r="H713" s="107" t="s">
        <v>6015</v>
      </c>
      <c r="I713" s="107" cm="1">
        <f t="array" ref="I713">_xlfn.IFS(LEFT(k[[#This Row],[ParameterValue]],1)="S",3,LEFT(k[[#This Row],[ParameterValue]],1)="X",2, LEFT(k[[#This Row],[ParameterValue]],1)="D",4)</f>
        <v>3</v>
      </c>
    </row>
    <row r="714" spans="1:9">
      <c r="A714" s="107" t="s">
        <v>7166</v>
      </c>
      <c r="B714" s="107" t="s">
        <v>126</v>
      </c>
      <c r="C714" s="107" t="s">
        <v>5621</v>
      </c>
      <c r="D714" s="107" t="s">
        <v>5600</v>
      </c>
      <c r="E714" s="107" t="s">
        <v>5601</v>
      </c>
      <c r="F714" s="107" t="s">
        <v>8931</v>
      </c>
      <c r="G714" s="107" t="str">
        <f>k[[#This Row],[PartType]]&amp;k[[#This Row],[PowderType]]</f>
        <v>520V686/010KBP52</v>
      </c>
      <c r="H714" s="107" t="s">
        <v>6798</v>
      </c>
      <c r="I714" s="107" cm="1">
        <f t="array" ref="I714">_xlfn.IFS(LEFT(k[[#This Row],[ParameterValue]],1)="S",3,LEFT(k[[#This Row],[ParameterValue]],1)="X",2, LEFT(k[[#This Row],[ParameterValue]],1)="D",4)</f>
        <v>3</v>
      </c>
    </row>
    <row r="715" spans="1:9">
      <c r="A715" s="107" t="s">
        <v>7750</v>
      </c>
      <c r="B715" s="107" t="s">
        <v>4441</v>
      </c>
      <c r="C715" s="107" t="s">
        <v>6450</v>
      </c>
      <c r="D715" s="107" t="s">
        <v>5634</v>
      </c>
      <c r="E715" s="107" t="s">
        <v>5601</v>
      </c>
      <c r="F715" s="107" t="s">
        <v>7751</v>
      </c>
      <c r="G715" s="107" t="str">
        <f>k[[#This Row],[PartType]]&amp;k[[#This Row],[PowderType]]</f>
        <v>520Y687/006STA156KA</v>
      </c>
      <c r="H715" s="107" t="s">
        <v>7481</v>
      </c>
      <c r="I715" s="107" cm="1">
        <f t="array" ref="I715">_xlfn.IFS(LEFT(k[[#This Row],[ParameterValue]],1)="S",3,LEFT(k[[#This Row],[ParameterValue]],1)="X",2, LEFT(k[[#This Row],[ParameterValue]],1)="D",4)</f>
        <v>3</v>
      </c>
    </row>
    <row r="716" spans="1:9">
      <c r="A716" s="107" t="s">
        <v>7003</v>
      </c>
      <c r="B716" s="107" t="s">
        <v>4485</v>
      </c>
      <c r="C716" s="107" t="s">
        <v>5804</v>
      </c>
      <c r="D716" s="107" t="s">
        <v>5600</v>
      </c>
      <c r="E716" s="107" t="s">
        <v>5601</v>
      </c>
      <c r="F716" s="107" t="s">
        <v>8755</v>
      </c>
      <c r="G716" s="107" t="str">
        <f>k[[#This Row],[PartType]]&amp;k[[#This Row],[PowderType]]</f>
        <v>591D336/035C275</v>
      </c>
      <c r="H716" s="107" t="s">
        <v>5853</v>
      </c>
      <c r="I716" s="107" cm="1">
        <f t="array" ref="I716">_xlfn.IFS(LEFT(k[[#This Row],[ParameterValue]],1)="S",3,LEFT(k[[#This Row],[ParameterValue]],1)="X",2, LEFT(k[[#This Row],[ParameterValue]],1)="D",4)</f>
        <v>2</v>
      </c>
    </row>
    <row r="717" spans="1:9">
      <c r="A717" s="107" t="s">
        <v>7045</v>
      </c>
      <c r="B717" s="107" t="s">
        <v>4502</v>
      </c>
      <c r="C717" s="107" t="s">
        <v>6272</v>
      </c>
      <c r="D717" s="107" t="s">
        <v>5600</v>
      </c>
      <c r="E717" s="107" t="s">
        <v>5601</v>
      </c>
      <c r="F717" s="107" t="s">
        <v>7046</v>
      </c>
      <c r="G717" s="107" t="str">
        <f>k[[#This Row],[PartType]]&amp;k[[#This Row],[PowderType]]</f>
        <v>591V106/035TTS175</v>
      </c>
      <c r="H717" s="107" t="s">
        <v>6079</v>
      </c>
      <c r="I717" s="107" cm="1">
        <f t="array" ref="I717">_xlfn.IFS(LEFT(k[[#This Row],[ParameterValue]],1)="S",3,LEFT(k[[#This Row],[ParameterValue]],1)="X",2, LEFT(k[[#This Row],[ParameterValue]],1)="D",4)</f>
        <v>2</v>
      </c>
    </row>
    <row r="718" spans="1:9">
      <c r="A718" s="107" t="s">
        <v>6847</v>
      </c>
      <c r="B718" s="107" t="s">
        <v>87</v>
      </c>
      <c r="C718" s="107" t="s">
        <v>5618</v>
      </c>
      <c r="D718" s="107" t="s">
        <v>5600</v>
      </c>
      <c r="E718" s="107" t="s">
        <v>5601</v>
      </c>
      <c r="F718" s="107" t="s">
        <v>6912</v>
      </c>
      <c r="G718" s="107" t="str">
        <f>k[[#This Row],[PartType]]&amp;k[[#This Row],[PowderType]]</f>
        <v>591D476/016TTS50</v>
      </c>
      <c r="H718" s="107" t="s">
        <v>6913</v>
      </c>
      <c r="I718" s="107" cm="1">
        <f t="array" ref="I718">_xlfn.IFS(LEFT(k[[#This Row],[ParameterValue]],1)="S",3,LEFT(k[[#This Row],[ParameterValue]],1)="X",2, LEFT(k[[#This Row],[ParameterValue]],1)="D",4)</f>
        <v>3</v>
      </c>
    </row>
    <row r="719" spans="1:9">
      <c r="A719" s="107" t="s">
        <v>6914</v>
      </c>
      <c r="B719" s="107" t="s">
        <v>4502</v>
      </c>
      <c r="C719" s="107" t="s">
        <v>6272</v>
      </c>
      <c r="D719" s="107" t="s">
        <v>5600</v>
      </c>
      <c r="E719" s="107" t="s">
        <v>5601</v>
      </c>
      <c r="F719" s="107" t="s">
        <v>6915</v>
      </c>
      <c r="G719" s="107" t="str">
        <f>k[[#This Row],[PartType]]&amp;k[[#This Row],[PowderType]]</f>
        <v>591D106/035TTS175</v>
      </c>
      <c r="H719" s="107" t="s">
        <v>6079</v>
      </c>
      <c r="I719" s="107" cm="1">
        <f t="array" ref="I719">_xlfn.IFS(LEFT(k[[#This Row],[ParameterValue]],1)="S",3,LEFT(k[[#This Row],[ParameterValue]],1)="X",2, LEFT(k[[#This Row],[ParameterValue]],1)="D",4)</f>
        <v>2</v>
      </c>
    </row>
    <row r="720" spans="1:9">
      <c r="A720" s="107" t="s">
        <v>5796</v>
      </c>
      <c r="B720" s="107" t="s">
        <v>4433</v>
      </c>
      <c r="C720" s="107" t="s">
        <v>5634</v>
      </c>
      <c r="D720" s="107" t="s">
        <v>5600</v>
      </c>
      <c r="E720" s="107" t="s">
        <v>5601</v>
      </c>
      <c r="F720" s="107" t="s">
        <v>8976</v>
      </c>
      <c r="G720" s="107" t="str">
        <f>k[[#This Row],[PartType]]&amp;k[[#This Row],[PowderType]]</f>
        <v>520W686/010KBP74E</v>
      </c>
      <c r="H720" s="107" t="s">
        <v>5722</v>
      </c>
      <c r="I720" s="107" cm="1">
        <f t="array" ref="I720">_xlfn.IFS(LEFT(k[[#This Row],[ParameterValue]],1)="S",3,LEFT(k[[#This Row],[ParameterValue]],1)="X",2, LEFT(k[[#This Row],[ParameterValue]],1)="D",4)</f>
        <v>3</v>
      </c>
    </row>
    <row r="721" spans="1:9">
      <c r="A721" s="107" t="s">
        <v>5796</v>
      </c>
      <c r="B721" s="107" t="s">
        <v>4647</v>
      </c>
      <c r="C721" s="107" t="s">
        <v>5634</v>
      </c>
      <c r="D721" s="107" t="s">
        <v>5600</v>
      </c>
      <c r="E721" s="107" t="s">
        <v>5601</v>
      </c>
      <c r="F721" s="107" t="s">
        <v>6000</v>
      </c>
      <c r="G721" s="107" t="str">
        <f>k[[#This Row],[PartType]]&amp;k[[#This Row],[PowderType]]</f>
        <v>520W686/010KBP52X</v>
      </c>
      <c r="H721" s="107" t="s">
        <v>5722</v>
      </c>
      <c r="I721" s="107" cm="1">
        <f t="array" ref="I721">_xlfn.IFS(LEFT(k[[#This Row],[ParameterValue]],1)="S",3,LEFT(k[[#This Row],[ParameterValue]],1)="X",2, LEFT(k[[#This Row],[ParameterValue]],1)="D",4)</f>
        <v>3</v>
      </c>
    </row>
    <row r="722" spans="1:9">
      <c r="A722" s="107" t="s">
        <v>6001</v>
      </c>
      <c r="B722" s="107" t="s">
        <v>126</v>
      </c>
      <c r="C722" s="107" t="s">
        <v>5813</v>
      </c>
      <c r="D722" s="107" t="s">
        <v>5600</v>
      </c>
      <c r="E722" s="107" t="s">
        <v>5601</v>
      </c>
      <c r="F722" s="107" t="s">
        <v>6002</v>
      </c>
      <c r="G722" s="107" t="str">
        <f>k[[#This Row],[PartType]]&amp;k[[#This Row],[PowderType]]</f>
        <v>545W476/020KBP52</v>
      </c>
      <c r="H722" s="107" t="s">
        <v>5735</v>
      </c>
      <c r="I722" s="107" cm="1">
        <f t="array" ref="I722">_xlfn.IFS(LEFT(k[[#This Row],[ParameterValue]],1)="S",3,LEFT(k[[#This Row],[ParameterValue]],1)="X",2, LEFT(k[[#This Row],[ParameterValue]],1)="D",4)</f>
        <v>3</v>
      </c>
    </row>
    <row r="723" spans="1:9">
      <c r="A723" s="107" t="s">
        <v>6001</v>
      </c>
      <c r="B723" s="107" t="s">
        <v>126</v>
      </c>
      <c r="C723" s="107" t="s">
        <v>5726</v>
      </c>
      <c r="D723" s="107" t="s">
        <v>5600</v>
      </c>
      <c r="E723" s="107" t="s">
        <v>5601</v>
      </c>
      <c r="F723" s="107" t="s">
        <v>6003</v>
      </c>
      <c r="G723" s="107" t="str">
        <f>k[[#This Row],[PartType]]&amp;k[[#This Row],[PowderType]]</f>
        <v>545W476/020KBP52</v>
      </c>
      <c r="H723" s="107" t="s">
        <v>5735</v>
      </c>
      <c r="I723" s="107" cm="1">
        <f t="array" ref="I723">_xlfn.IFS(LEFT(k[[#This Row],[ParameterValue]],1)="S",3,LEFT(k[[#This Row],[ParameterValue]],1)="X",2, LEFT(k[[#This Row],[ParameterValue]],1)="D",4)</f>
        <v>3</v>
      </c>
    </row>
    <row r="724" spans="1:9">
      <c r="A724" s="107" t="s">
        <v>10463</v>
      </c>
      <c r="B724" s="107" t="s">
        <v>4474</v>
      </c>
      <c r="C724" s="107" t="s">
        <v>5627</v>
      </c>
      <c r="D724" s="107" t="s">
        <v>5600</v>
      </c>
      <c r="E724" s="107" t="s">
        <v>5601</v>
      </c>
      <c r="F724" s="107" t="s">
        <v>10466</v>
      </c>
      <c r="G724" s="107" t="str">
        <f>k[[#This Row],[PartType]]&amp;k[[#This Row],[PowderType]]</f>
        <v>591B167/2R5S15MB</v>
      </c>
      <c r="H724" s="107" t="s">
        <v>8450</v>
      </c>
      <c r="I724" s="107" cm="1">
        <f t="array" ref="I724">_xlfn.IFS(LEFT(k[[#This Row],[ParameterValue]],1)="S",3,LEFT(k[[#This Row],[ParameterValue]],1)="X",2, LEFT(k[[#This Row],[ParameterValue]],1)="D",4)</f>
        <v>3</v>
      </c>
    </row>
    <row r="725" spans="1:9">
      <c r="A725" s="107" t="s">
        <v>6919</v>
      </c>
      <c r="B725" s="107" t="s">
        <v>87</v>
      </c>
      <c r="C725" s="107" t="s">
        <v>5618</v>
      </c>
      <c r="D725" s="107" t="s">
        <v>5600</v>
      </c>
      <c r="E725" s="107" t="s">
        <v>5601</v>
      </c>
      <c r="F725" s="107" t="s">
        <v>6920</v>
      </c>
      <c r="G725" s="107" t="str">
        <f>k[[#This Row],[PartType]]&amp;k[[#This Row],[PowderType]]</f>
        <v>598D107/016TTS50</v>
      </c>
      <c r="H725" s="107" t="s">
        <v>5581</v>
      </c>
      <c r="I725" s="107" cm="1">
        <f t="array" ref="I725">_xlfn.IFS(LEFT(k[[#This Row],[ParameterValue]],1)="S",3,LEFT(k[[#This Row],[ParameterValue]],1)="X",2, LEFT(k[[#This Row],[ParameterValue]],1)="D",4)</f>
        <v>3</v>
      </c>
    </row>
    <row r="726" spans="1:9">
      <c r="A726" s="107" t="s">
        <v>6921</v>
      </c>
      <c r="B726" s="107" t="s">
        <v>4525</v>
      </c>
      <c r="C726" s="107" t="s">
        <v>5614</v>
      </c>
      <c r="D726" s="107" t="s">
        <v>5600</v>
      </c>
      <c r="E726" s="107" t="s">
        <v>5601</v>
      </c>
      <c r="F726" s="107" t="s">
        <v>6922</v>
      </c>
      <c r="G726" s="107" t="str">
        <f>k[[#This Row],[PartType]]&amp;k[[#This Row],[PowderType]]</f>
        <v>520C336/006S506</v>
      </c>
      <c r="H726" s="107" t="s">
        <v>6923</v>
      </c>
      <c r="I726" s="107" cm="1">
        <f t="array" ref="I726">_xlfn.IFS(LEFT(k[[#This Row],[ParameterValue]],1)="S",3,LEFT(k[[#This Row],[ParameterValue]],1)="X",2, LEFT(k[[#This Row],[ParameterValue]],1)="D",4)</f>
        <v>3</v>
      </c>
    </row>
    <row r="727" spans="1:9">
      <c r="A727" s="107" t="s">
        <v>6363</v>
      </c>
      <c r="B727" s="107" t="s">
        <v>4478</v>
      </c>
      <c r="C727" s="107" t="s">
        <v>5654</v>
      </c>
      <c r="D727" s="107" t="s">
        <v>5600</v>
      </c>
      <c r="E727" s="107" t="s">
        <v>5601</v>
      </c>
      <c r="F727" s="107" t="s">
        <v>6924</v>
      </c>
      <c r="G727" s="107" t="str">
        <f>k[[#This Row],[PartType]]&amp;k[[#This Row],[PowderType]]</f>
        <v>521V156/025FTW400</v>
      </c>
      <c r="H727" s="107" t="s">
        <v>5695</v>
      </c>
      <c r="I727" s="107" cm="1">
        <f t="array" ref="I727">_xlfn.IFS(LEFT(k[[#This Row],[ParameterValue]],1)="S",3,LEFT(k[[#This Row],[ParameterValue]],1)="X",2, LEFT(k[[#This Row],[ParameterValue]],1)="D",4)</f>
        <v>2</v>
      </c>
    </row>
    <row r="728" spans="1:9">
      <c r="A728" s="107" t="s">
        <v>6525</v>
      </c>
      <c r="B728" s="107" t="s">
        <v>4721</v>
      </c>
      <c r="C728" s="107" t="s">
        <v>5654</v>
      </c>
      <c r="D728" s="107" t="s">
        <v>5600</v>
      </c>
      <c r="E728" s="107" t="s">
        <v>5601</v>
      </c>
      <c r="F728" s="107" t="s">
        <v>6925</v>
      </c>
      <c r="G728" s="107" t="str">
        <f>k[[#This Row],[PartType]]&amp;k[[#This Row],[PowderType]]</f>
        <v>521V476/020NT40</v>
      </c>
      <c r="H728" s="107" t="s">
        <v>6344</v>
      </c>
      <c r="I728" s="107" cm="1">
        <f t="array" ref="I728">_xlfn.IFS(LEFT(k[[#This Row],[ParameterValue]],1)="S",3,LEFT(k[[#This Row],[ParameterValue]],1)="X",2, LEFT(k[[#This Row],[ParameterValue]],1)="D",4)</f>
        <v>3</v>
      </c>
    </row>
    <row r="729" spans="1:9">
      <c r="A729" s="107" t="s">
        <v>6652</v>
      </c>
      <c r="B729" s="107" t="s">
        <v>90</v>
      </c>
      <c r="C729" s="107" t="s">
        <v>5607</v>
      </c>
      <c r="D729" s="107" t="s">
        <v>5600</v>
      </c>
      <c r="E729" s="107" t="s">
        <v>5601</v>
      </c>
      <c r="F729" s="107" t="s">
        <v>7264</v>
      </c>
      <c r="G729" s="107" t="str">
        <f>k[[#This Row],[PartType]]&amp;k[[#This Row],[PowderType]]</f>
        <v>521V905/050FTP200</v>
      </c>
      <c r="H729" s="107" t="s">
        <v>6178</v>
      </c>
      <c r="I729" s="107" cm="1">
        <f t="array" ref="I729">_xlfn.IFS(LEFT(k[[#This Row],[ParameterValue]],1)="S",3,LEFT(k[[#This Row],[ParameterValue]],1)="X",2, LEFT(k[[#This Row],[ParameterValue]],1)="D",4)</f>
        <v>2</v>
      </c>
    </row>
    <row r="730" spans="1:9">
      <c r="A730" s="107" t="s">
        <v>6732</v>
      </c>
      <c r="B730" s="107" t="s">
        <v>90</v>
      </c>
      <c r="C730" s="107" t="s">
        <v>6028</v>
      </c>
      <c r="D730" s="107" t="s">
        <v>5600</v>
      </c>
      <c r="E730" s="107" t="s">
        <v>5601</v>
      </c>
      <c r="F730" s="107" t="s">
        <v>8639</v>
      </c>
      <c r="G730" s="107" t="str">
        <f>k[[#This Row],[PartType]]&amp;k[[#This Row],[PowderType]]</f>
        <v>521V156/050FTP200</v>
      </c>
      <c r="H730" s="107" t="s">
        <v>6178</v>
      </c>
      <c r="I730" s="107" cm="1">
        <f t="array" ref="I730">_xlfn.IFS(LEFT(k[[#This Row],[ParameterValue]],1)="S",3,LEFT(k[[#This Row],[ParameterValue]],1)="X",2, LEFT(k[[#This Row],[ParameterValue]],1)="D",4)</f>
        <v>2</v>
      </c>
    </row>
    <row r="731" spans="1:9">
      <c r="A731" s="107" t="s">
        <v>5637</v>
      </c>
      <c r="B731" s="107" t="s">
        <v>131</v>
      </c>
      <c r="C731" s="107" t="s">
        <v>5634</v>
      </c>
      <c r="D731" s="107" t="s">
        <v>5600</v>
      </c>
      <c r="E731" s="107" t="s">
        <v>5601</v>
      </c>
      <c r="F731" s="107" t="s">
        <v>7265</v>
      </c>
      <c r="G731" s="107" t="str">
        <f>k[[#This Row],[PartType]]&amp;k[[#This Row],[PowderType]]</f>
        <v>598V157/010TTS80</v>
      </c>
      <c r="H731" s="107" t="s">
        <v>5575</v>
      </c>
      <c r="I731" s="107" cm="1">
        <f t="array" ref="I731">_xlfn.IFS(LEFT(k[[#This Row],[ParameterValue]],1)="S",3,LEFT(k[[#This Row],[ParameterValue]],1)="X",2, LEFT(k[[#This Row],[ParameterValue]],1)="D",4)</f>
        <v>3</v>
      </c>
    </row>
    <row r="732" spans="1:9">
      <c r="A732" s="107" t="s">
        <v>5637</v>
      </c>
      <c r="B732" s="107" t="s">
        <v>4804</v>
      </c>
      <c r="C732" s="107" t="s">
        <v>5634</v>
      </c>
      <c r="D732" s="107" t="s">
        <v>5600</v>
      </c>
      <c r="E732" s="107" t="s">
        <v>5601</v>
      </c>
      <c r="F732" s="107" t="s">
        <v>8552</v>
      </c>
      <c r="G732" s="107" t="str">
        <f>k[[#This Row],[PartType]]&amp;k[[#This Row],[PowderType]]</f>
        <v>598V157/010TTS80G</v>
      </c>
      <c r="H732" s="107" t="s">
        <v>8553</v>
      </c>
      <c r="I732" s="107" cm="1">
        <f t="array" ref="I732">_xlfn.IFS(LEFT(k[[#This Row],[ParameterValue]],1)="S",3,LEFT(k[[#This Row],[ParameterValue]],1)="X",2, LEFT(k[[#This Row],[ParameterValue]],1)="D",4)</f>
        <v>3</v>
      </c>
    </row>
    <row r="733" spans="1:9">
      <c r="A733" s="107" t="s">
        <v>7266</v>
      </c>
      <c r="B733" s="107" t="s">
        <v>4502</v>
      </c>
      <c r="C733" s="107" t="s">
        <v>6193</v>
      </c>
      <c r="D733" s="107" t="s">
        <v>5600</v>
      </c>
      <c r="E733" s="107" t="s">
        <v>5601</v>
      </c>
      <c r="F733" s="107" t="s">
        <v>7267</v>
      </c>
      <c r="G733" s="107" t="str">
        <f>k[[#This Row],[PartType]]&amp;k[[#This Row],[PowderType]]</f>
        <v>591B225/050TTS175</v>
      </c>
      <c r="H733" s="107" t="s">
        <v>6127</v>
      </c>
      <c r="I733" s="107" cm="1">
        <f t="array" ref="I733">_xlfn.IFS(LEFT(k[[#This Row],[ParameterValue]],1)="S",3,LEFT(k[[#This Row],[ParameterValue]],1)="X",2, LEFT(k[[#This Row],[ParameterValue]],1)="D",4)</f>
        <v>2</v>
      </c>
    </row>
    <row r="734" spans="1:9">
      <c r="A734" s="107" t="s">
        <v>7671</v>
      </c>
      <c r="B734" s="107" t="s">
        <v>4601</v>
      </c>
      <c r="C734" s="107" t="s">
        <v>5737</v>
      </c>
      <c r="D734" s="107" t="s">
        <v>5600</v>
      </c>
      <c r="E734" s="107" t="s">
        <v>5601</v>
      </c>
      <c r="F734" s="107" t="s">
        <v>8265</v>
      </c>
      <c r="G734" s="107" t="str">
        <f>k[[#This Row],[PartType]]&amp;k[[#This Row],[PowderType]]</f>
        <v>598V227/006KBP86H</v>
      </c>
      <c r="H734" s="107" t="s">
        <v>5688</v>
      </c>
      <c r="I734" s="107" cm="1">
        <f t="array" ref="I734">_xlfn.IFS(LEFT(k[[#This Row],[ParameterValue]],1)="S",3,LEFT(k[[#This Row],[ParameterValue]],1)="X",2, LEFT(k[[#This Row],[ParameterValue]],1)="D",4)</f>
        <v>3</v>
      </c>
    </row>
    <row r="735" spans="1:9">
      <c r="A735" s="107" t="s">
        <v>5825</v>
      </c>
      <c r="B735" s="107" t="s">
        <v>4441</v>
      </c>
      <c r="C735" s="107" t="s">
        <v>5726</v>
      </c>
      <c r="D735" s="107" t="s">
        <v>5600</v>
      </c>
      <c r="E735" s="107" t="s">
        <v>5601</v>
      </c>
      <c r="F735" s="107" t="s">
        <v>9020</v>
      </c>
      <c r="G735" s="107" t="str">
        <f>k[[#This Row],[PartType]]&amp;k[[#This Row],[PowderType]]</f>
        <v>520B157/006STA156KA</v>
      </c>
      <c r="H735" s="107" t="s">
        <v>5052</v>
      </c>
      <c r="I735" s="107" cm="1">
        <f t="array" ref="I735">_xlfn.IFS(LEFT(k[[#This Row],[ParameterValue]],1)="S",3,LEFT(k[[#This Row],[ParameterValue]],1)="X",2, LEFT(k[[#This Row],[ParameterValue]],1)="D",4)</f>
        <v>3</v>
      </c>
    </row>
    <row r="736" spans="1:9">
      <c r="A736" s="107" t="s">
        <v>5832</v>
      </c>
      <c r="B736" s="107" t="s">
        <v>4426</v>
      </c>
      <c r="C736" s="107" t="s">
        <v>5656</v>
      </c>
      <c r="D736" s="107" t="s">
        <v>5600</v>
      </c>
      <c r="E736" s="107" t="s">
        <v>5601</v>
      </c>
      <c r="F736" s="107" t="s">
        <v>5833</v>
      </c>
      <c r="G736" s="107" t="str">
        <f>k[[#This Row],[PartType]]&amp;k[[#This Row],[PowderType]]</f>
        <v>525B686/004KBP74</v>
      </c>
      <c r="H736" s="107" t="s">
        <v>5834</v>
      </c>
      <c r="I736" s="107" cm="1">
        <f t="array" ref="I736">_xlfn.IFS(LEFT(k[[#This Row],[ParameterValue]],1)="S",3,LEFT(k[[#This Row],[ParameterValue]],1)="X",2, LEFT(k[[#This Row],[ParameterValue]],1)="D",4)</f>
        <v>3</v>
      </c>
    </row>
    <row r="737" spans="1:9">
      <c r="A737" s="107" t="s">
        <v>5835</v>
      </c>
      <c r="B737" s="107" t="s">
        <v>4678</v>
      </c>
      <c r="C737" s="107" t="s">
        <v>5621</v>
      </c>
      <c r="D737" s="107" t="s">
        <v>5600</v>
      </c>
      <c r="E737" s="107" t="s">
        <v>5601</v>
      </c>
      <c r="F737" s="107" t="s">
        <v>5836</v>
      </c>
      <c r="G737" s="107" t="str">
        <f>k[[#This Row],[PartType]]&amp;k[[#This Row],[PowderType]]</f>
        <v>521D226/035TTS50X</v>
      </c>
      <c r="H737" s="107" t="s">
        <v>5837</v>
      </c>
      <c r="I737" s="107" cm="1">
        <f t="array" ref="I737">_xlfn.IFS(LEFT(k[[#This Row],[ParameterValue]],1)="S",3,LEFT(k[[#This Row],[ParameterValue]],1)="X",2, LEFT(k[[#This Row],[ParameterValue]],1)="D",4)</f>
        <v>3</v>
      </c>
    </row>
    <row r="738" spans="1:9">
      <c r="A738" s="107" t="s">
        <v>5843</v>
      </c>
      <c r="B738" s="107" t="s">
        <v>4428</v>
      </c>
      <c r="C738" s="107" t="s">
        <v>5737</v>
      </c>
      <c r="D738" s="107" t="s">
        <v>5600</v>
      </c>
      <c r="E738" s="107" t="s">
        <v>5601</v>
      </c>
      <c r="F738" s="107" t="s">
        <v>8953</v>
      </c>
      <c r="G738" s="107" t="str">
        <f>k[[#This Row],[PartType]]&amp;k[[#This Row],[PowderType]]</f>
        <v>520V337/004KBP76</v>
      </c>
      <c r="H738" s="107" t="s">
        <v>5049</v>
      </c>
      <c r="I738" s="107" cm="1">
        <f t="array" ref="I738">_xlfn.IFS(LEFT(k[[#This Row],[ParameterValue]],1)="S",3,LEFT(k[[#This Row],[ParameterValue]],1)="X",2, LEFT(k[[#This Row],[ParameterValue]],1)="D",4)</f>
        <v>3</v>
      </c>
    </row>
    <row r="739" spans="1:9">
      <c r="A739" s="107" t="s">
        <v>5838</v>
      </c>
      <c r="B739" s="107" t="s">
        <v>131</v>
      </c>
      <c r="C739" s="107" t="s">
        <v>5618</v>
      </c>
      <c r="D739" s="107" t="s">
        <v>5600</v>
      </c>
      <c r="E739" s="107" t="s">
        <v>5601</v>
      </c>
      <c r="F739" s="107" t="s">
        <v>5839</v>
      </c>
      <c r="G739" s="107" t="str">
        <f>k[[#This Row],[PartType]]&amp;k[[#This Row],[PowderType]]</f>
        <v>523V227/016TTS80</v>
      </c>
      <c r="H739" s="107" t="s">
        <v>5051</v>
      </c>
      <c r="I739" s="107" cm="1">
        <f t="array" ref="I739">_xlfn.IFS(LEFT(k[[#This Row],[ParameterValue]],1)="S",3,LEFT(k[[#This Row],[ParameterValue]],1)="X",2, LEFT(k[[#This Row],[ParameterValue]],1)="D",4)</f>
        <v>3</v>
      </c>
    </row>
    <row r="740" spans="1:9">
      <c r="A740" s="107" t="s">
        <v>5811</v>
      </c>
      <c r="B740" s="107" t="s">
        <v>142</v>
      </c>
      <c r="C740" s="107" t="s">
        <v>5813</v>
      </c>
      <c r="D740" s="107" t="s">
        <v>5600</v>
      </c>
      <c r="E740" s="107" t="s">
        <v>5601</v>
      </c>
      <c r="F740" s="107" t="s">
        <v>5840</v>
      </c>
      <c r="G740" s="107" t="str">
        <f>k[[#This Row],[PartType]]&amp;k[[#This Row],[PowderType]]</f>
        <v>521T276/018KBP86E</v>
      </c>
      <c r="H740" s="107" t="s">
        <v>5047</v>
      </c>
      <c r="I740" s="107" cm="1">
        <f t="array" ref="I740">_xlfn.IFS(LEFT(k[[#This Row],[ParameterValue]],1)="S",3,LEFT(k[[#This Row],[ParameterValue]],1)="X",2, LEFT(k[[#This Row],[ParameterValue]],1)="D",4)</f>
        <v>3</v>
      </c>
    </row>
    <row r="741" spans="1:9">
      <c r="A741" s="107" t="s">
        <v>5841</v>
      </c>
      <c r="B741" s="107" t="s">
        <v>126</v>
      </c>
      <c r="C741" s="107" t="s">
        <v>5614</v>
      </c>
      <c r="D741" s="107" t="s">
        <v>5600</v>
      </c>
      <c r="E741" s="107" t="s">
        <v>5601</v>
      </c>
      <c r="F741" s="107" t="s">
        <v>5842</v>
      </c>
      <c r="G741" s="107" t="str">
        <f>k[[#This Row],[PartType]]&amp;k[[#This Row],[PowderType]]</f>
        <v>520D686/010KBP52</v>
      </c>
      <c r="H741" s="107" t="s">
        <v>5728</v>
      </c>
      <c r="I741" s="107" cm="1">
        <f t="array" ref="I741">_xlfn.IFS(LEFT(k[[#This Row],[ParameterValue]],1)="S",3,LEFT(k[[#This Row],[ParameterValue]],1)="X",2, LEFT(k[[#This Row],[ParameterValue]],1)="D",4)</f>
        <v>3</v>
      </c>
    </row>
    <row r="742" spans="1:9">
      <c r="A742" s="107" t="s">
        <v>5843</v>
      </c>
      <c r="B742" s="107" t="s">
        <v>4494</v>
      </c>
      <c r="C742" s="107" t="s">
        <v>5634</v>
      </c>
      <c r="D742" s="107" t="s">
        <v>5600</v>
      </c>
      <c r="E742" s="107" t="s">
        <v>5601</v>
      </c>
      <c r="F742" s="107" t="s">
        <v>5844</v>
      </c>
      <c r="G742" s="107" t="str">
        <f>k[[#This Row],[PartType]]&amp;k[[#This Row],[PowderType]]</f>
        <v>520V337/004KBP86X</v>
      </c>
      <c r="H742" s="107" t="s">
        <v>5049</v>
      </c>
      <c r="I742" s="107" cm="1">
        <f t="array" ref="I742">_xlfn.IFS(LEFT(k[[#This Row],[ParameterValue]],1)="S",3,LEFT(k[[#This Row],[ParameterValue]],1)="X",2, LEFT(k[[#This Row],[ParameterValue]],1)="D",4)</f>
        <v>3</v>
      </c>
    </row>
    <row r="743" spans="1:9">
      <c r="A743" s="107" t="s">
        <v>7032</v>
      </c>
      <c r="B743" s="107" t="s">
        <v>4494</v>
      </c>
      <c r="C743" s="107" t="s">
        <v>5742</v>
      </c>
      <c r="D743" s="107" t="s">
        <v>5600</v>
      </c>
      <c r="E743" s="107" t="s">
        <v>5601</v>
      </c>
      <c r="F743" s="107" t="s">
        <v>8952</v>
      </c>
      <c r="G743" s="107" t="str">
        <f>k[[#This Row],[PartType]]&amp;k[[#This Row],[PowderType]]</f>
        <v>520V477/003KBP86X</v>
      </c>
      <c r="H743" s="107" t="s">
        <v>5049</v>
      </c>
      <c r="I743" s="107" cm="1">
        <f t="array" ref="I743">_xlfn.IFS(LEFT(k[[#This Row],[ParameterValue]],1)="S",3,LEFT(k[[#This Row],[ParameterValue]],1)="X",2, LEFT(k[[#This Row],[ParameterValue]],1)="D",4)</f>
        <v>3</v>
      </c>
    </row>
    <row r="744" spans="1:9">
      <c r="A744" s="107" t="s">
        <v>5845</v>
      </c>
      <c r="B744" s="107" t="s">
        <v>4469</v>
      </c>
      <c r="C744" s="107" t="s">
        <v>5634</v>
      </c>
      <c r="D744" s="107" t="s">
        <v>5600</v>
      </c>
      <c r="E744" s="107" t="s">
        <v>5601</v>
      </c>
      <c r="F744" s="107" t="s">
        <v>5846</v>
      </c>
      <c r="G744" s="107" t="str">
        <f>k[[#This Row],[PartType]]&amp;k[[#This Row],[PowderType]]</f>
        <v>520C477/2R5KBP126</v>
      </c>
      <c r="H744" s="107" t="s">
        <v>5847</v>
      </c>
      <c r="I744" s="107" cm="1">
        <f t="array" ref="I744">_xlfn.IFS(LEFT(k[[#This Row],[ParameterValue]],1)="S",3,LEFT(k[[#This Row],[ParameterValue]],1)="X",2, LEFT(k[[#This Row],[ParameterValue]],1)="D",4)</f>
        <v>3</v>
      </c>
    </row>
    <row r="745" spans="1:9">
      <c r="A745" s="107" t="s">
        <v>5848</v>
      </c>
      <c r="B745" s="107" t="s">
        <v>4469</v>
      </c>
      <c r="C745" s="107" t="s">
        <v>5634</v>
      </c>
      <c r="D745" s="107" t="s">
        <v>5600</v>
      </c>
      <c r="E745" s="107" t="s">
        <v>5601</v>
      </c>
      <c r="F745" s="107" t="s">
        <v>5849</v>
      </c>
      <c r="G745" s="107" t="str">
        <f>k[[#This Row],[PartType]]&amp;k[[#This Row],[PowderType]]</f>
        <v>520C157/006KBP126</v>
      </c>
      <c r="H745" s="107" t="s">
        <v>5847</v>
      </c>
      <c r="I745" s="107" cm="1">
        <f t="array" ref="I745">_xlfn.IFS(LEFT(k[[#This Row],[ParameterValue]],1)="S",3,LEFT(k[[#This Row],[ParameterValue]],1)="X",2, LEFT(k[[#This Row],[ParameterValue]],1)="D",4)</f>
        <v>3</v>
      </c>
    </row>
    <row r="746" spans="1:9">
      <c r="A746" s="107" t="s">
        <v>5617</v>
      </c>
      <c r="B746" s="107" t="s">
        <v>4684</v>
      </c>
      <c r="C746" s="107" t="s">
        <v>5618</v>
      </c>
      <c r="D746" s="107" t="s">
        <v>5600</v>
      </c>
      <c r="E746" s="107" t="s">
        <v>5601</v>
      </c>
      <c r="F746" s="107" t="s">
        <v>5850</v>
      </c>
      <c r="G746" s="107" t="str">
        <f>k[[#This Row],[PartType]]&amp;k[[#This Row],[PowderType]]</f>
        <v>523V157/016TTS50Y</v>
      </c>
      <c r="H746" s="107" t="s">
        <v>5100</v>
      </c>
      <c r="I746" s="107" cm="1">
        <f t="array" ref="I746">_xlfn.IFS(LEFT(k[[#This Row],[ParameterValue]],1)="S",3,LEFT(k[[#This Row],[ParameterValue]],1)="X",2, LEFT(k[[#This Row],[ParameterValue]],1)="D",4)</f>
        <v>3</v>
      </c>
    </row>
    <row r="747" spans="1:9">
      <c r="A747" s="107" t="s">
        <v>6443</v>
      </c>
      <c r="B747" s="107" t="s">
        <v>4441</v>
      </c>
      <c r="C747" s="107" t="s">
        <v>5693</v>
      </c>
      <c r="D747" s="107" t="s">
        <v>5600</v>
      </c>
      <c r="E747" s="107" t="s">
        <v>5601</v>
      </c>
      <c r="F747" s="107" t="s">
        <v>6444</v>
      </c>
      <c r="G747" s="107" t="str">
        <f>k[[#This Row],[PartType]]&amp;k[[#This Row],[PowderType]]</f>
        <v>520M227/2R5STA156KA</v>
      </c>
      <c r="H747" s="107" t="s">
        <v>6445</v>
      </c>
      <c r="I747" s="107" cm="1">
        <f t="array" ref="I747">_xlfn.IFS(LEFT(k[[#This Row],[ParameterValue]],1)="S",3,LEFT(k[[#This Row],[ParameterValue]],1)="X",2, LEFT(k[[#This Row],[ParameterValue]],1)="D",4)</f>
        <v>3</v>
      </c>
    </row>
    <row r="748" spans="1:9">
      <c r="A748" s="107" t="s">
        <v>7047</v>
      </c>
      <c r="B748" s="107" t="s">
        <v>4441</v>
      </c>
      <c r="C748" s="107" t="s">
        <v>5607</v>
      </c>
      <c r="D748" s="107" t="s">
        <v>5600</v>
      </c>
      <c r="E748" s="107" t="s">
        <v>5601</v>
      </c>
      <c r="F748" s="107" t="s">
        <v>7048</v>
      </c>
      <c r="G748" s="107" t="str">
        <f>k[[#This Row],[PartType]]&amp;k[[#This Row],[PowderType]]</f>
        <v>520B107/010STA156KA</v>
      </c>
      <c r="H748" s="107" t="s">
        <v>7049</v>
      </c>
      <c r="I748" s="107" cm="1">
        <f t="array" ref="I748">_xlfn.IFS(LEFT(k[[#This Row],[ParameterValue]],1)="S",3,LEFT(k[[#This Row],[ParameterValue]],1)="X",2, LEFT(k[[#This Row],[ParameterValue]],1)="D",4)</f>
        <v>3</v>
      </c>
    </row>
    <row r="749" spans="1:9">
      <c r="A749" s="107" t="s">
        <v>7050</v>
      </c>
      <c r="B749" s="107" t="s">
        <v>4617</v>
      </c>
      <c r="C749" s="107" t="s">
        <v>5654</v>
      </c>
      <c r="D749" s="107" t="s">
        <v>5600</v>
      </c>
      <c r="E749" s="107" t="s">
        <v>5601</v>
      </c>
      <c r="F749" s="107" t="s">
        <v>7051</v>
      </c>
      <c r="G749" s="107" t="str">
        <f>k[[#This Row],[PartType]]&amp;k[[#This Row],[PowderType]]</f>
        <v>523N336/016NT50</v>
      </c>
      <c r="H749" s="107" t="s">
        <v>6891</v>
      </c>
      <c r="I749" s="107" cm="1">
        <f t="array" ref="I749">_xlfn.IFS(LEFT(k[[#This Row],[ParameterValue]],1)="S",3,LEFT(k[[#This Row],[ParameterValue]],1)="X",2, LEFT(k[[#This Row],[ParameterValue]],1)="D",4)</f>
        <v>3</v>
      </c>
    </row>
    <row r="750" spans="1:9">
      <c r="A750" s="107" t="s">
        <v>6805</v>
      </c>
      <c r="B750" s="107" t="s">
        <v>4485</v>
      </c>
      <c r="C750" s="107" t="s">
        <v>5804</v>
      </c>
      <c r="D750" s="107" t="s">
        <v>5600</v>
      </c>
      <c r="E750" s="107" t="s">
        <v>5601</v>
      </c>
      <c r="F750" s="107" t="s">
        <v>7052</v>
      </c>
      <c r="G750" s="107" t="str">
        <f>k[[#This Row],[PartType]]&amp;k[[#This Row],[PowderType]]</f>
        <v>598D336/035C275</v>
      </c>
      <c r="H750" s="107" t="s">
        <v>5853</v>
      </c>
      <c r="I750" s="107" cm="1">
        <f t="array" ref="I750">_xlfn.IFS(LEFT(k[[#This Row],[ParameterValue]],1)="S",3,LEFT(k[[#This Row],[ParameterValue]],1)="X",2, LEFT(k[[#This Row],[ParameterValue]],1)="D",4)</f>
        <v>2</v>
      </c>
    </row>
    <row r="751" spans="1:9">
      <c r="A751" s="107" t="s">
        <v>6516</v>
      </c>
      <c r="B751" s="107" t="s">
        <v>6517</v>
      </c>
      <c r="C751" s="107" t="s">
        <v>5737</v>
      </c>
      <c r="D751" s="107" t="s">
        <v>5600</v>
      </c>
      <c r="E751" s="107" t="s">
        <v>5601</v>
      </c>
      <c r="F751" s="107" t="s">
        <v>6518</v>
      </c>
      <c r="G751" s="107" t="str">
        <f>k[[#This Row],[PartType]]&amp;k[[#This Row],[PowderType]]</f>
        <v>528B626/011NT70</v>
      </c>
      <c r="H751" s="107" t="s">
        <v>6402</v>
      </c>
      <c r="I751" s="107" cm="1">
        <f t="array" ref="I751">_xlfn.IFS(LEFT(k[[#This Row],[ParameterValue]],1)="S",3,LEFT(k[[#This Row],[ParameterValue]],1)="X",2, LEFT(k[[#This Row],[ParameterValue]],1)="D",4)</f>
        <v>3</v>
      </c>
    </row>
    <row r="752" spans="1:9">
      <c r="A752" s="107" t="s">
        <v>6141</v>
      </c>
      <c r="B752" s="107" t="s">
        <v>4492</v>
      </c>
      <c r="C752" s="107" t="s">
        <v>5730</v>
      </c>
      <c r="D752" s="107" t="s">
        <v>5600</v>
      </c>
      <c r="E752" s="107" t="s">
        <v>5601</v>
      </c>
      <c r="F752" s="107" t="s">
        <v>6519</v>
      </c>
      <c r="G752" s="107" t="str">
        <f>k[[#This Row],[PartType]]&amp;k[[#This Row],[PowderType]]</f>
        <v>530V477/003FTW700</v>
      </c>
      <c r="H752" s="107" t="s">
        <v>6520</v>
      </c>
      <c r="I752" s="107" cm="1">
        <f t="array" ref="I752">_xlfn.IFS(LEFT(k[[#This Row],[ParameterValue]],1)="S",3,LEFT(k[[#This Row],[ParameterValue]],1)="X",2, LEFT(k[[#This Row],[ParameterValue]],1)="D",4)</f>
        <v>3</v>
      </c>
    </row>
    <row r="753" spans="1:9">
      <c r="A753" s="107" t="s">
        <v>6928</v>
      </c>
      <c r="B753" s="107" t="s">
        <v>111</v>
      </c>
      <c r="C753" s="107" t="s">
        <v>5826</v>
      </c>
      <c r="D753" s="107" t="s">
        <v>5600</v>
      </c>
      <c r="E753" s="107" t="s">
        <v>5601</v>
      </c>
      <c r="F753" s="107" t="s">
        <v>6929</v>
      </c>
      <c r="G753" s="107" t="str">
        <f>k[[#This Row],[PartType]]&amp;k[[#This Row],[PowderType]]</f>
        <v>523T227/006STA200KA</v>
      </c>
      <c r="H753" s="107" t="s">
        <v>6930</v>
      </c>
      <c r="I753" s="107" cm="1">
        <f t="array" ref="I753">_xlfn.IFS(LEFT(k[[#This Row],[ParameterValue]],1)="S",3,LEFT(k[[#This Row],[ParameterValue]],1)="X",2, LEFT(k[[#This Row],[ParameterValue]],1)="D",4)</f>
        <v>3</v>
      </c>
    </row>
    <row r="754" spans="1:9">
      <c r="A754" s="107" t="s">
        <v>5835</v>
      </c>
      <c r="B754" s="107" t="s">
        <v>4478</v>
      </c>
      <c r="C754" s="107" t="s">
        <v>6931</v>
      </c>
      <c r="D754" s="107" t="s">
        <v>5600</v>
      </c>
      <c r="E754" s="107" t="s">
        <v>5601</v>
      </c>
      <c r="F754" s="107" t="s">
        <v>6932</v>
      </c>
      <c r="G754" s="107" t="str">
        <f>k[[#This Row],[PartType]]&amp;k[[#This Row],[PowderType]]</f>
        <v>521D226/035FTW400</v>
      </c>
      <c r="H754" s="107" t="s">
        <v>6358</v>
      </c>
      <c r="I754" s="107" cm="1">
        <f t="array" ref="I754">_xlfn.IFS(LEFT(k[[#This Row],[ParameterValue]],1)="S",3,LEFT(k[[#This Row],[ParameterValue]],1)="X",2, LEFT(k[[#This Row],[ParameterValue]],1)="D",4)</f>
        <v>2</v>
      </c>
    </row>
    <row r="755" spans="1:9">
      <c r="A755" s="107" t="s">
        <v>9359</v>
      </c>
      <c r="B755" s="107" t="s">
        <v>4469</v>
      </c>
      <c r="C755" s="107" t="s">
        <v>5634</v>
      </c>
      <c r="D755" s="107" t="s">
        <v>5600</v>
      </c>
      <c r="E755" s="107" t="s">
        <v>5601</v>
      </c>
      <c r="F755" s="107" t="s">
        <v>9360</v>
      </c>
      <c r="G755" s="107" t="str">
        <f>k[[#This Row],[PartType]]&amp;k[[#This Row],[PowderType]]</f>
        <v>520X477/010KBP126</v>
      </c>
      <c r="H755" s="107" t="s">
        <v>8778</v>
      </c>
      <c r="I755" s="107" cm="1">
        <f t="array" ref="I755">_xlfn.IFS(LEFT(k[[#This Row],[ParameterValue]],1)="S",3,LEFT(k[[#This Row],[ParameterValue]],1)="X",2, LEFT(k[[#This Row],[ParameterValue]],1)="D",4)</f>
        <v>3</v>
      </c>
    </row>
    <row r="756" spans="1:9">
      <c r="A756" s="107" t="s">
        <v>6013</v>
      </c>
      <c r="B756" s="107" t="s">
        <v>4428</v>
      </c>
      <c r="C756" s="107" t="s">
        <v>5599</v>
      </c>
      <c r="D756" s="107" t="s">
        <v>5600</v>
      </c>
      <c r="E756" s="107" t="s">
        <v>5601</v>
      </c>
      <c r="F756" s="107" t="s">
        <v>9134</v>
      </c>
      <c r="G756" s="107" t="str">
        <f>k[[#This Row],[PartType]]&amp;k[[#This Row],[PowderType]]</f>
        <v>528W477/003KBP76</v>
      </c>
      <c r="H756" s="107" t="s">
        <v>5050</v>
      </c>
      <c r="I756" s="107" cm="1">
        <f t="array" ref="I756">_xlfn.IFS(LEFT(k[[#This Row],[ParameterValue]],1)="S",3,LEFT(k[[#This Row],[ParameterValue]],1)="X",2, LEFT(k[[#This Row],[ParameterValue]],1)="D",4)</f>
        <v>3</v>
      </c>
    </row>
    <row r="757" spans="1:9">
      <c r="A757" s="107" t="s">
        <v>6845</v>
      </c>
      <c r="B757" s="107" t="s">
        <v>90</v>
      </c>
      <c r="C757" s="107" t="s">
        <v>5607</v>
      </c>
      <c r="D757" s="107" t="s">
        <v>5600</v>
      </c>
      <c r="E757" s="107" t="s">
        <v>5601</v>
      </c>
      <c r="F757" s="107" t="s">
        <v>6998</v>
      </c>
      <c r="G757" s="107" t="str">
        <f>k[[#This Row],[PartType]]&amp;k[[#This Row],[PowderType]]</f>
        <v>591D476/020FTP200</v>
      </c>
      <c r="H757" s="107" t="s">
        <v>6999</v>
      </c>
      <c r="I757" s="107" cm="1">
        <f t="array" ref="I757">_xlfn.IFS(LEFT(k[[#This Row],[ParameterValue]],1)="S",3,LEFT(k[[#This Row],[ParameterValue]],1)="X",2, LEFT(k[[#This Row],[ParameterValue]],1)="D",4)</f>
        <v>3</v>
      </c>
    </row>
    <row r="758" spans="1:9">
      <c r="A758" s="107" t="s">
        <v>6164</v>
      </c>
      <c r="B758" s="107" t="s">
        <v>4441</v>
      </c>
      <c r="C758" s="107" t="s">
        <v>5654</v>
      </c>
      <c r="D758" s="107" t="s">
        <v>5600</v>
      </c>
      <c r="E758" s="107" t="s">
        <v>5601</v>
      </c>
      <c r="F758" s="107" t="s">
        <v>7000</v>
      </c>
      <c r="G758" s="107" t="str">
        <f>k[[#This Row],[PartType]]&amp;k[[#This Row],[PowderType]]</f>
        <v>520T107/004STA156KA</v>
      </c>
      <c r="H758" s="107" t="s">
        <v>7001</v>
      </c>
      <c r="I758" s="107" cm="1">
        <f t="array" ref="I758">_xlfn.IFS(LEFT(k[[#This Row],[ParameterValue]],1)="S",3,LEFT(k[[#This Row],[ParameterValue]],1)="X",2, LEFT(k[[#This Row],[ParameterValue]],1)="D",4)</f>
        <v>3</v>
      </c>
    </row>
    <row r="759" spans="1:9">
      <c r="A759" s="107" t="s">
        <v>8609</v>
      </c>
      <c r="B759" s="107" t="s">
        <v>131</v>
      </c>
      <c r="C759" s="107" t="s">
        <v>5634</v>
      </c>
      <c r="D759" s="107" t="s">
        <v>5600</v>
      </c>
      <c r="E759" s="107" t="s">
        <v>5601</v>
      </c>
      <c r="F759" s="107" t="s">
        <v>8610</v>
      </c>
      <c r="G759" s="107" t="str">
        <f>k[[#This Row],[PartType]]&amp;k[[#This Row],[PowderType]]</f>
        <v>591D157/010TTS80</v>
      </c>
      <c r="H759" s="107" t="s">
        <v>5575</v>
      </c>
      <c r="I759" s="107" cm="1">
        <f t="array" ref="I759">_xlfn.IFS(LEFT(k[[#This Row],[ParameterValue]],1)="S",3,LEFT(k[[#This Row],[ParameterValue]],1)="X",2, LEFT(k[[#This Row],[ParameterValue]],1)="D",4)</f>
        <v>3</v>
      </c>
    </row>
    <row r="760" spans="1:9">
      <c r="A760" s="107" t="s">
        <v>7334</v>
      </c>
      <c r="B760" s="107" t="s">
        <v>131</v>
      </c>
      <c r="C760" s="107" t="s">
        <v>5726</v>
      </c>
      <c r="D760" s="107" t="s">
        <v>5600</v>
      </c>
      <c r="E760" s="107" t="s">
        <v>5601</v>
      </c>
      <c r="F760" s="107" t="s">
        <v>7335</v>
      </c>
      <c r="G760" s="107" t="str">
        <f>k[[#This Row],[PartType]]&amp;k[[#This Row],[PowderType]]</f>
        <v>598D157/010TTS80</v>
      </c>
      <c r="H760" s="107" t="s">
        <v>5575</v>
      </c>
      <c r="I760" s="107" cm="1">
        <f t="array" ref="I760">_xlfn.IFS(LEFT(k[[#This Row],[ParameterValue]],1)="S",3,LEFT(k[[#This Row],[ParameterValue]],1)="X",2, LEFT(k[[#This Row],[ParameterValue]],1)="D",4)</f>
        <v>3</v>
      </c>
    </row>
    <row r="761" spans="1:9">
      <c r="A761" s="107" t="s">
        <v>5811</v>
      </c>
      <c r="B761" s="107" t="s">
        <v>119</v>
      </c>
      <c r="C761" s="107" t="s">
        <v>5813</v>
      </c>
      <c r="D761" s="107" t="s">
        <v>5600</v>
      </c>
      <c r="E761" s="107" t="s">
        <v>5601</v>
      </c>
      <c r="F761" s="107" t="s">
        <v>7226</v>
      </c>
      <c r="G761" s="107" t="str">
        <f>k[[#This Row],[PartType]]&amp;k[[#This Row],[PowderType]]</f>
        <v>521T276/018FTW102K</v>
      </c>
      <c r="H761" s="107" t="s">
        <v>5047</v>
      </c>
      <c r="I761" s="107" cm="1">
        <f t="array" ref="I761">_xlfn.IFS(LEFT(k[[#This Row],[ParameterValue]],1)="S",3,LEFT(k[[#This Row],[ParameterValue]],1)="X",2, LEFT(k[[#This Row],[ParameterValue]],1)="D",4)</f>
        <v>3</v>
      </c>
    </row>
    <row r="762" spans="1:9">
      <c r="A762" s="107" t="s">
        <v>6729</v>
      </c>
      <c r="B762" s="107" t="s">
        <v>90</v>
      </c>
      <c r="C762" s="107" t="s">
        <v>6028</v>
      </c>
      <c r="D762" s="107" t="s">
        <v>5600</v>
      </c>
      <c r="E762" s="107" t="s">
        <v>5601</v>
      </c>
      <c r="F762" s="107" t="s">
        <v>7227</v>
      </c>
      <c r="G762" s="107" t="str">
        <f>k[[#This Row],[PartType]]&amp;k[[#This Row],[PowderType]]</f>
        <v>521V116/050FTP200</v>
      </c>
      <c r="H762" s="107" t="s">
        <v>6178</v>
      </c>
      <c r="I762" s="107" cm="1">
        <f t="array" ref="I762">_xlfn.IFS(LEFT(k[[#This Row],[ParameterValue]],1)="S",3,LEFT(k[[#This Row],[ParameterValue]],1)="X",2, LEFT(k[[#This Row],[ParameterValue]],1)="D",4)</f>
        <v>2</v>
      </c>
    </row>
    <row r="763" spans="1:9">
      <c r="A763" s="107" t="s">
        <v>5922</v>
      </c>
      <c r="B763" s="107" t="s">
        <v>4488</v>
      </c>
      <c r="C763" s="107" t="s">
        <v>5681</v>
      </c>
      <c r="D763" s="107" t="s">
        <v>5600</v>
      </c>
      <c r="E763" s="107" t="s">
        <v>5601</v>
      </c>
      <c r="F763" s="107" t="s">
        <v>7228</v>
      </c>
      <c r="G763" s="107" t="str">
        <f>k[[#This Row],[PartType]]&amp;k[[#This Row],[PowderType]]</f>
        <v>520D157/006KBP54</v>
      </c>
      <c r="H763" s="107" t="s">
        <v>5612</v>
      </c>
      <c r="I763" s="107" cm="1">
        <f t="array" ref="I763">_xlfn.IFS(LEFT(k[[#This Row],[ParameterValue]],1)="S",3,LEFT(k[[#This Row],[ParameterValue]],1)="X",2, LEFT(k[[#This Row],[ParameterValue]],1)="D",4)</f>
        <v>3</v>
      </c>
    </row>
    <row r="764" spans="1:9">
      <c r="A764" s="107" t="s">
        <v>7624</v>
      </c>
      <c r="B764" s="107" t="s">
        <v>90</v>
      </c>
      <c r="C764" s="107" t="s">
        <v>5690</v>
      </c>
      <c r="D764" s="107" t="s">
        <v>5600</v>
      </c>
      <c r="E764" s="107" t="s">
        <v>5601</v>
      </c>
      <c r="F764" s="107" t="s">
        <v>7625</v>
      </c>
      <c r="G764" s="107" t="str">
        <f>k[[#This Row],[PartType]]&amp;k[[#This Row],[PowderType]]</f>
        <v>521D186/050FTP200</v>
      </c>
      <c r="H764" s="107" t="s">
        <v>6178</v>
      </c>
      <c r="I764" s="107" cm="1">
        <f t="array" ref="I764">_xlfn.IFS(LEFT(k[[#This Row],[ParameterValue]],1)="S",3,LEFT(k[[#This Row],[ParameterValue]],1)="X",2, LEFT(k[[#This Row],[ParameterValue]],1)="D",4)</f>
        <v>2</v>
      </c>
    </row>
    <row r="765" spans="1:9">
      <c r="A765" s="107" t="s">
        <v>7334</v>
      </c>
      <c r="B765" s="107" t="s">
        <v>131</v>
      </c>
      <c r="C765" s="107" t="s">
        <v>5634</v>
      </c>
      <c r="D765" s="107" t="s">
        <v>5600</v>
      </c>
      <c r="E765" s="107" t="s">
        <v>5601</v>
      </c>
      <c r="F765" s="107" t="s">
        <v>8661</v>
      </c>
      <c r="G765" s="107" t="str">
        <f>k[[#This Row],[PartType]]&amp;k[[#This Row],[PowderType]]</f>
        <v>598D157/010TTS80</v>
      </c>
      <c r="H765" s="107" t="s">
        <v>5575</v>
      </c>
      <c r="I765" s="107" cm="1">
        <f t="array" ref="I765">_xlfn.IFS(LEFT(k[[#This Row],[ParameterValue]],1)="S",3,LEFT(k[[#This Row],[ParameterValue]],1)="X",2, LEFT(k[[#This Row],[ParameterValue]],1)="D",4)</f>
        <v>3</v>
      </c>
    </row>
    <row r="766" spans="1:9">
      <c r="A766" s="107" t="s">
        <v>6748</v>
      </c>
      <c r="B766" s="107" t="s">
        <v>4804</v>
      </c>
      <c r="C766" s="107" t="s">
        <v>5634</v>
      </c>
      <c r="D766" s="107" t="s">
        <v>5600</v>
      </c>
      <c r="E766" s="107" t="s">
        <v>5601</v>
      </c>
      <c r="F766" s="107" t="s">
        <v>7626</v>
      </c>
      <c r="G766" s="107" t="str">
        <f>k[[#This Row],[PartType]]&amp;k[[#This Row],[PowderType]]</f>
        <v>598D477/004TTS80G</v>
      </c>
      <c r="H766" s="107" t="s">
        <v>7372</v>
      </c>
      <c r="I766" s="107" cm="1">
        <f t="array" ref="I766">_xlfn.IFS(LEFT(k[[#This Row],[ParameterValue]],1)="S",3,LEFT(k[[#This Row],[ParameterValue]],1)="X",2, LEFT(k[[#This Row],[ParameterValue]],1)="D",4)</f>
        <v>3</v>
      </c>
    </row>
    <row r="767" spans="1:9">
      <c r="A767" s="107" t="s">
        <v>6748</v>
      </c>
      <c r="B767" s="107" t="s">
        <v>4799</v>
      </c>
      <c r="C767" s="107" t="s">
        <v>5634</v>
      </c>
      <c r="D767" s="107" t="s">
        <v>5600</v>
      </c>
      <c r="E767" s="107" t="s">
        <v>5601</v>
      </c>
      <c r="F767" s="107" t="s">
        <v>7627</v>
      </c>
      <c r="G767" s="107" t="str">
        <f>k[[#This Row],[PartType]]&amp;k[[#This Row],[PowderType]]</f>
        <v>598D477/004TTS80H</v>
      </c>
      <c r="H767" s="107" t="s">
        <v>7628</v>
      </c>
      <c r="I767" s="107" cm="1">
        <f t="array" ref="I767">_xlfn.IFS(LEFT(k[[#This Row],[ParameterValue]],1)="S",3,LEFT(k[[#This Row],[ParameterValue]],1)="X",2, LEFT(k[[#This Row],[ParameterValue]],1)="D",4)</f>
        <v>3</v>
      </c>
    </row>
    <row r="768" spans="1:9">
      <c r="A768" s="107" t="s">
        <v>5617</v>
      </c>
      <c r="B768" s="107" t="s">
        <v>87</v>
      </c>
      <c r="C768" s="107" t="s">
        <v>5618</v>
      </c>
      <c r="D768" s="107" t="s">
        <v>6209</v>
      </c>
      <c r="E768" s="107" t="s">
        <v>5601</v>
      </c>
      <c r="F768" s="107" t="s">
        <v>6041</v>
      </c>
      <c r="G768" s="107" t="str">
        <f>k[[#This Row],[PartType]]&amp;k[[#This Row],[PowderType]]</f>
        <v>523V157/016TTS50</v>
      </c>
      <c r="H768" s="107" t="s">
        <v>5589</v>
      </c>
      <c r="I768" s="107" cm="1">
        <f t="array" ref="I768">_xlfn.IFS(LEFT(k[[#This Row],[ParameterValue]],1)="S",3,LEFT(k[[#This Row],[ParameterValue]],1)="X",2, LEFT(k[[#This Row],[ParameterValue]],1)="D",4)</f>
        <v>3</v>
      </c>
    </row>
    <row r="769" spans="1:9">
      <c r="A769" s="107" t="s">
        <v>5673</v>
      </c>
      <c r="B769" s="107" t="s">
        <v>119</v>
      </c>
      <c r="C769" s="107" t="s">
        <v>5607</v>
      </c>
      <c r="D769" s="107" t="s">
        <v>5600</v>
      </c>
      <c r="E769" s="107" t="s">
        <v>5601</v>
      </c>
      <c r="F769" s="107" t="s">
        <v>8647</v>
      </c>
      <c r="G769" s="107" t="str">
        <f>k[[#This Row],[PartType]]&amp;k[[#This Row],[PowderType]]</f>
        <v>521V157/016FTW102K</v>
      </c>
      <c r="H769" s="107" t="s">
        <v>5575</v>
      </c>
      <c r="I769" s="107" cm="1">
        <f t="array" ref="I769">_xlfn.IFS(LEFT(k[[#This Row],[ParameterValue]],1)="S",3,LEFT(k[[#This Row],[ParameterValue]],1)="X",2, LEFT(k[[#This Row],[ParameterValue]],1)="D",4)</f>
        <v>3</v>
      </c>
    </row>
    <row r="770" spans="1:9">
      <c r="A770" s="107" t="s">
        <v>5934</v>
      </c>
      <c r="B770" s="107" t="s">
        <v>82</v>
      </c>
      <c r="C770" s="107" t="s">
        <v>5614</v>
      </c>
      <c r="D770" s="107" t="s">
        <v>5600</v>
      </c>
      <c r="E770" s="107" t="s">
        <v>5601</v>
      </c>
      <c r="F770" s="107" t="s">
        <v>10467</v>
      </c>
      <c r="G770" s="107" t="str">
        <f>k[[#This Row],[PartType]]&amp;k[[#This Row],[PowderType]]</f>
        <v>521T106/025S706</v>
      </c>
      <c r="H770" s="107" t="s">
        <v>8000</v>
      </c>
      <c r="I770" s="107" cm="1">
        <f t="array" ref="I770">_xlfn.IFS(LEFT(k[[#This Row],[ParameterValue]],1)="S",3,LEFT(k[[#This Row],[ParameterValue]],1)="X",2, LEFT(k[[#This Row],[ParameterValue]],1)="D",4)</f>
        <v>3</v>
      </c>
    </row>
    <row r="771" spans="1:9">
      <c r="A771" s="107" t="s">
        <v>6499</v>
      </c>
      <c r="B771" s="107" t="s">
        <v>4617</v>
      </c>
      <c r="C771" s="107" t="s">
        <v>6631</v>
      </c>
      <c r="D771" s="107" t="s">
        <v>5600</v>
      </c>
      <c r="E771" s="107" t="s">
        <v>5601</v>
      </c>
      <c r="F771" s="107" t="s">
        <v>6632</v>
      </c>
      <c r="G771" s="107" t="str">
        <f>k[[#This Row],[PartType]]&amp;k[[#This Row],[PowderType]]</f>
        <v>530V476/010NT50</v>
      </c>
      <c r="H771" s="107" t="s">
        <v>6367</v>
      </c>
      <c r="I771" s="107" cm="1">
        <f t="array" ref="I771">_xlfn.IFS(LEFT(k[[#This Row],[ParameterValue]],1)="S",3,LEFT(k[[#This Row],[ParameterValue]],1)="X",2, LEFT(k[[#This Row],[ParameterValue]],1)="D",4)</f>
        <v>3</v>
      </c>
    </row>
    <row r="772" spans="1:9">
      <c r="A772" s="107" t="s">
        <v>6516</v>
      </c>
      <c r="B772" s="107" t="s">
        <v>4617</v>
      </c>
      <c r="C772" s="107" t="s">
        <v>5737</v>
      </c>
      <c r="D772" s="107" t="s">
        <v>5600</v>
      </c>
      <c r="E772" s="107" t="s">
        <v>5601</v>
      </c>
      <c r="F772" s="107" t="s">
        <v>6633</v>
      </c>
      <c r="G772" s="107" t="str">
        <f>k[[#This Row],[PartType]]&amp;k[[#This Row],[PowderType]]</f>
        <v>528B626/011NT50</v>
      </c>
      <c r="H772" s="107" t="s">
        <v>6402</v>
      </c>
      <c r="I772" s="107" cm="1">
        <f t="array" ref="I772">_xlfn.IFS(LEFT(k[[#This Row],[ParameterValue]],1)="S",3,LEFT(k[[#This Row],[ParameterValue]],1)="X",2, LEFT(k[[#This Row],[ParameterValue]],1)="D",4)</f>
        <v>3</v>
      </c>
    </row>
    <row r="773" spans="1:9">
      <c r="A773" s="107" t="s">
        <v>8059</v>
      </c>
      <c r="B773" s="107" t="s">
        <v>4515</v>
      </c>
      <c r="C773" s="107" t="s">
        <v>5690</v>
      </c>
      <c r="D773" s="107" t="s">
        <v>5600</v>
      </c>
      <c r="E773" s="107" t="s">
        <v>5601</v>
      </c>
      <c r="F773" s="107" t="s">
        <v>8163</v>
      </c>
      <c r="G773" s="107" t="str">
        <f>k[[#This Row],[PartType]]&amp;k[[#This Row],[PowderType]]</f>
        <v>521W107/016S15HV100</v>
      </c>
      <c r="H773" s="107" t="s">
        <v>6751</v>
      </c>
      <c r="I773" s="107" cm="1">
        <f t="array" ref="I773">_xlfn.IFS(LEFT(k[[#This Row],[ParameterValue]],1)="S",3,LEFT(k[[#This Row],[ParameterValue]],1)="X",2, LEFT(k[[#This Row],[ParameterValue]],1)="D",4)</f>
        <v>3</v>
      </c>
    </row>
    <row r="774" spans="1:9">
      <c r="A774" s="107" t="s">
        <v>7671</v>
      </c>
      <c r="B774" s="107" t="s">
        <v>152</v>
      </c>
      <c r="C774" s="107" t="s">
        <v>5742</v>
      </c>
      <c r="D774" s="107" t="s">
        <v>5600</v>
      </c>
      <c r="E774" s="107" t="s">
        <v>5601</v>
      </c>
      <c r="F774" s="107" t="s">
        <v>7955</v>
      </c>
      <c r="G774" s="107" t="str">
        <f>k[[#This Row],[PartType]]&amp;k[[#This Row],[PowderType]]</f>
        <v>598V227/006KBP86</v>
      </c>
      <c r="H774" s="107" t="s">
        <v>7956</v>
      </c>
      <c r="I774" s="107" cm="1">
        <f t="array" ref="I774">_xlfn.IFS(LEFT(k[[#This Row],[ParameterValue]],1)="S",3,LEFT(k[[#This Row],[ParameterValue]],1)="X",2, LEFT(k[[#This Row],[ParameterValue]],1)="D",4)</f>
        <v>3</v>
      </c>
    </row>
    <row r="775" spans="1:9">
      <c r="A775" s="107" t="s">
        <v>8160</v>
      </c>
      <c r="B775" s="107" t="s">
        <v>100</v>
      </c>
      <c r="C775" s="107" t="s">
        <v>5690</v>
      </c>
      <c r="D775" s="107" t="s">
        <v>8161</v>
      </c>
      <c r="E775" s="107" t="s">
        <v>5601</v>
      </c>
      <c r="F775" s="107" t="s">
        <v>8162</v>
      </c>
      <c r="G775" s="107" t="str">
        <f>k[[#This Row],[PartType]]&amp;k[[#This Row],[PowderType]]</f>
        <v>521B336/020S805</v>
      </c>
      <c r="H775" s="107" t="s">
        <v>8013</v>
      </c>
      <c r="I775" s="107" cm="1">
        <f t="array" ref="I775">_xlfn.IFS(LEFT(k[[#This Row],[ParameterValue]],1)="S",3,LEFT(k[[#This Row],[ParameterValue]],1)="X",2, LEFT(k[[#This Row],[ParameterValue]],1)="D",4)</f>
        <v>3</v>
      </c>
    </row>
    <row r="776" spans="1:9">
      <c r="A776" s="107" t="s">
        <v>8160</v>
      </c>
      <c r="B776" s="107" t="s">
        <v>100</v>
      </c>
      <c r="C776" s="107" t="s">
        <v>5607</v>
      </c>
      <c r="D776" s="107" t="s">
        <v>5600</v>
      </c>
      <c r="E776" s="107" t="s">
        <v>5601</v>
      </c>
      <c r="F776" s="107" t="s">
        <v>9229</v>
      </c>
      <c r="G776" s="107" t="str">
        <f>k[[#This Row],[PartType]]&amp;k[[#This Row],[PowderType]]</f>
        <v>521B336/020S805</v>
      </c>
      <c r="H776" s="107" t="s">
        <v>8013</v>
      </c>
      <c r="I776" s="107" cm="1">
        <f t="array" ref="I776">_xlfn.IFS(LEFT(k[[#This Row],[ParameterValue]],1)="S",3,LEFT(k[[#This Row],[ParameterValue]],1)="X",2, LEFT(k[[#This Row],[ParameterValue]],1)="D",4)</f>
        <v>3</v>
      </c>
    </row>
    <row r="777" spans="1:9">
      <c r="A777" s="107" t="s">
        <v>5702</v>
      </c>
      <c r="B777" s="107" t="s">
        <v>131</v>
      </c>
      <c r="C777" s="107" t="s">
        <v>5703</v>
      </c>
      <c r="D777" s="107" t="s">
        <v>10379</v>
      </c>
      <c r="E777" s="107" t="s">
        <v>5601</v>
      </c>
      <c r="F777" s="107" t="s">
        <v>8179</v>
      </c>
      <c r="G777" s="107" t="str">
        <f>k[[#This Row],[PartType]]&amp;k[[#This Row],[PowderType]]</f>
        <v>598V247/004TTS80</v>
      </c>
      <c r="H777" s="107" t="s">
        <v>5046</v>
      </c>
      <c r="I777" s="107" cm="1">
        <f t="array" ref="I777">_xlfn.IFS(LEFT(k[[#This Row],[ParameterValue]],1)="S",3,LEFT(k[[#This Row],[ParameterValue]],1)="X",2, LEFT(k[[#This Row],[ParameterValue]],1)="D",4)</f>
        <v>3</v>
      </c>
    </row>
    <row r="778" spans="1:9">
      <c r="A778" s="107" t="s">
        <v>7387</v>
      </c>
      <c r="B778" s="107" t="s">
        <v>4441</v>
      </c>
      <c r="C778" s="107" t="s">
        <v>5726</v>
      </c>
      <c r="D778" s="107" t="s">
        <v>5600</v>
      </c>
      <c r="E778" s="107" t="s">
        <v>5601</v>
      </c>
      <c r="F778" s="107" t="s">
        <v>7388</v>
      </c>
      <c r="G778" s="107" t="str">
        <f>k[[#This Row],[PartType]]&amp;k[[#This Row],[PowderType]]</f>
        <v>598B227/006STA156KA</v>
      </c>
      <c r="H778" s="107" t="s">
        <v>5114</v>
      </c>
      <c r="I778" s="107" cm="1">
        <f t="array" ref="I778">_xlfn.IFS(LEFT(k[[#This Row],[ParameterValue]],1)="S",3,LEFT(k[[#This Row],[ParameterValue]],1)="X",2, LEFT(k[[#This Row],[ParameterValue]],1)="D",4)</f>
        <v>3</v>
      </c>
    </row>
    <row r="779" spans="1:9">
      <c r="A779" s="107" t="s">
        <v>9186</v>
      </c>
      <c r="B779" s="107" t="s">
        <v>4426</v>
      </c>
      <c r="C779" s="107" t="s">
        <v>5634</v>
      </c>
      <c r="D779" s="107" t="s">
        <v>5600</v>
      </c>
      <c r="E779" s="107" t="s">
        <v>5601</v>
      </c>
      <c r="F779" s="107" t="s">
        <v>9187</v>
      </c>
      <c r="G779" s="107" t="str">
        <f>k[[#This Row],[PartType]]&amp;k[[#This Row],[PowderType]]</f>
        <v>525D157/006KBP74</v>
      </c>
      <c r="H779" s="107" t="s">
        <v>5049</v>
      </c>
      <c r="I779" s="107" cm="1">
        <f t="array" ref="I779">_xlfn.IFS(LEFT(k[[#This Row],[ParameterValue]],1)="S",3,LEFT(k[[#This Row],[ParameterValue]],1)="X",2, LEFT(k[[#This Row],[ParameterValue]],1)="D",4)</f>
        <v>3</v>
      </c>
    </row>
    <row r="780" spans="1:9">
      <c r="A780" s="107" t="s">
        <v>6535</v>
      </c>
      <c r="B780" s="107" t="s">
        <v>4760</v>
      </c>
      <c r="C780" s="107" t="s">
        <v>5654</v>
      </c>
      <c r="D780" s="107" t="s">
        <v>5600</v>
      </c>
      <c r="E780" s="107" t="s">
        <v>5601</v>
      </c>
      <c r="F780" s="107" t="s">
        <v>8804</v>
      </c>
      <c r="G780" s="107" t="str">
        <f>k[[#This Row],[PartType]]&amp;k[[#This Row],[PowderType]]</f>
        <v>522V337/006KBP75</v>
      </c>
      <c r="H780" s="107" t="s">
        <v>5053</v>
      </c>
      <c r="I780" s="107" cm="1">
        <f t="array" ref="I780">_xlfn.IFS(LEFT(k[[#This Row],[ParameterValue]],1)="S",3,LEFT(k[[#This Row],[ParameterValue]],1)="X",2, LEFT(k[[#This Row],[ParameterValue]],1)="D",4)</f>
        <v>3</v>
      </c>
    </row>
    <row r="781" spans="1:9">
      <c r="A781" s="107" t="s">
        <v>5987</v>
      </c>
      <c r="B781" s="107" t="s">
        <v>4891</v>
      </c>
      <c r="C781" s="107" t="s">
        <v>5730</v>
      </c>
      <c r="D781" s="107" t="s">
        <v>5600</v>
      </c>
      <c r="E781" s="107" t="s">
        <v>5601</v>
      </c>
      <c r="F781" s="107" t="s">
        <v>7389</v>
      </c>
      <c r="G781" s="107" t="str">
        <f>k[[#This Row],[PartType]]&amp;k[[#This Row],[PowderType]]</f>
        <v>530V117/006NT40E</v>
      </c>
      <c r="H781" s="107" t="s">
        <v>5612</v>
      </c>
      <c r="I781" s="107" cm="1">
        <f t="array" ref="I781">_xlfn.IFS(LEFT(k[[#This Row],[ParameterValue]],1)="S",3,LEFT(k[[#This Row],[ParameterValue]],1)="X",2, LEFT(k[[#This Row],[ParameterValue]],1)="D",4)</f>
        <v>3</v>
      </c>
    </row>
    <row r="782" spans="1:9">
      <c r="A782" s="107" t="s">
        <v>5987</v>
      </c>
      <c r="B782" s="107" t="s">
        <v>4433</v>
      </c>
      <c r="C782" s="107" t="s">
        <v>5730</v>
      </c>
      <c r="D782" s="107" t="s">
        <v>5600</v>
      </c>
      <c r="E782" s="107" t="s">
        <v>5601</v>
      </c>
      <c r="F782" s="107" t="s">
        <v>7390</v>
      </c>
      <c r="G782" s="107" t="str">
        <f>k[[#This Row],[PartType]]&amp;k[[#This Row],[PowderType]]</f>
        <v>530V117/006KBP74E</v>
      </c>
      <c r="H782" s="107" t="s">
        <v>5612</v>
      </c>
      <c r="I782" s="107" cm="1">
        <f t="array" ref="I782">_xlfn.IFS(LEFT(k[[#This Row],[ParameterValue]],1)="S",3,LEFT(k[[#This Row],[ParameterValue]],1)="X",2, LEFT(k[[#This Row],[ParameterValue]],1)="D",4)</f>
        <v>3</v>
      </c>
    </row>
    <row r="783" spans="1:9">
      <c r="A783" s="107" t="s">
        <v>6031</v>
      </c>
      <c r="B783" s="107" t="s">
        <v>4433</v>
      </c>
      <c r="C783" s="107" t="s">
        <v>5730</v>
      </c>
      <c r="D783" s="107" t="s">
        <v>5600</v>
      </c>
      <c r="E783" s="107" t="s">
        <v>5601</v>
      </c>
      <c r="F783" s="107" t="s">
        <v>7391</v>
      </c>
      <c r="G783" s="107" t="str">
        <f>k[[#This Row],[PartType]]&amp;k[[#This Row],[PowderType]]</f>
        <v>530V337/003KBP74E</v>
      </c>
      <c r="H783" s="107" t="s">
        <v>5612</v>
      </c>
      <c r="I783" s="107" cm="1">
        <f t="array" ref="I783">_xlfn.IFS(LEFT(k[[#This Row],[ParameterValue]],1)="S",3,LEFT(k[[#This Row],[ParameterValue]],1)="X",2, LEFT(k[[#This Row],[ParameterValue]],1)="D",4)</f>
        <v>3</v>
      </c>
    </row>
    <row r="784" spans="1:9">
      <c r="A784" s="107" t="s">
        <v>5940</v>
      </c>
      <c r="B784" s="107" t="s">
        <v>119</v>
      </c>
      <c r="C784" s="107" t="s">
        <v>5607</v>
      </c>
      <c r="D784" s="107" t="s">
        <v>5600</v>
      </c>
      <c r="E784" s="107" t="s">
        <v>5601</v>
      </c>
      <c r="F784" s="107" t="s">
        <v>5941</v>
      </c>
      <c r="G784" s="107" t="str">
        <f>k[[#This Row],[PartType]]&amp;k[[#This Row],[PowderType]]</f>
        <v>521B556/016FTW102K</v>
      </c>
      <c r="H784" s="107" t="s">
        <v>5942</v>
      </c>
      <c r="I784" s="107" cm="1">
        <f t="array" ref="I784">_xlfn.IFS(LEFT(k[[#This Row],[ParameterValue]],1)="S",3,LEFT(k[[#This Row],[ParameterValue]],1)="X",2, LEFT(k[[#This Row],[ParameterValue]],1)="D",4)</f>
        <v>3</v>
      </c>
    </row>
    <row r="785" spans="1:9">
      <c r="A785" s="107" t="s">
        <v>5943</v>
      </c>
      <c r="B785" s="107" t="s">
        <v>4804</v>
      </c>
      <c r="C785" s="107" t="s">
        <v>5607</v>
      </c>
      <c r="D785" s="107" t="s">
        <v>5600</v>
      </c>
      <c r="E785" s="107" t="s">
        <v>5601</v>
      </c>
      <c r="F785" s="107" t="s">
        <v>5944</v>
      </c>
      <c r="G785" s="107" t="str">
        <f>k[[#This Row],[PartType]]&amp;k[[#This Row],[PowderType]]</f>
        <v>523W157/016TTS80G</v>
      </c>
      <c r="H785" s="107" t="s">
        <v>5616</v>
      </c>
      <c r="I785" s="107" cm="1">
        <f t="array" ref="I785">_xlfn.IFS(LEFT(k[[#This Row],[ParameterValue]],1)="S",3,LEFT(k[[#This Row],[ParameterValue]],1)="X",2, LEFT(k[[#This Row],[ParameterValue]],1)="D",4)</f>
        <v>3</v>
      </c>
    </row>
    <row r="786" spans="1:9">
      <c r="A786" s="107" t="s">
        <v>5613</v>
      </c>
      <c r="B786" s="107" t="s">
        <v>5945</v>
      </c>
      <c r="C786" s="107" t="s">
        <v>5614</v>
      </c>
      <c r="D786" s="107" t="s">
        <v>5600</v>
      </c>
      <c r="E786" s="107" t="s">
        <v>5601</v>
      </c>
      <c r="F786" s="107" t="s">
        <v>5946</v>
      </c>
      <c r="G786" s="107" t="str">
        <f>k[[#This Row],[PartType]]&amp;k[[#This Row],[PowderType]]</f>
        <v>523W686/025KBP74NK</v>
      </c>
      <c r="H786" s="107" t="s">
        <v>5644</v>
      </c>
      <c r="I786" s="107" cm="1">
        <f t="array" ref="I786">_xlfn.IFS(LEFT(k[[#This Row],[ParameterValue]],1)="S",3,LEFT(k[[#This Row],[ParameterValue]],1)="X",2, LEFT(k[[#This Row],[ParameterValue]],1)="D",4)</f>
        <v>3</v>
      </c>
    </row>
    <row r="787" spans="1:9">
      <c r="A787" s="107" t="s">
        <v>7315</v>
      </c>
      <c r="B787" s="107" t="s">
        <v>152</v>
      </c>
      <c r="C787" s="107" t="s">
        <v>5618</v>
      </c>
      <c r="D787" s="107" t="s">
        <v>5600</v>
      </c>
      <c r="E787" s="107" t="s">
        <v>5601</v>
      </c>
      <c r="F787" s="107" t="s">
        <v>8771</v>
      </c>
      <c r="G787" s="107" t="str">
        <f>k[[#This Row],[PartType]]&amp;k[[#This Row],[PowderType]]</f>
        <v>545V107/016KBP86</v>
      </c>
      <c r="H787" s="107" t="s">
        <v>5051</v>
      </c>
      <c r="I787" s="107" cm="1">
        <f t="array" ref="I787">_xlfn.IFS(LEFT(k[[#This Row],[ParameterValue]],1)="S",3,LEFT(k[[#This Row],[ParameterValue]],1)="X",2, LEFT(k[[#This Row],[ParameterValue]],1)="D",4)</f>
        <v>3</v>
      </c>
    </row>
    <row r="788" spans="1:9">
      <c r="A788" s="107" t="s">
        <v>6174</v>
      </c>
      <c r="B788" s="107" t="s">
        <v>152</v>
      </c>
      <c r="C788" s="107" t="s">
        <v>5618</v>
      </c>
      <c r="D788" s="107" t="s">
        <v>5600</v>
      </c>
      <c r="E788" s="107" t="s">
        <v>5601</v>
      </c>
      <c r="F788" s="107" t="s">
        <v>8928</v>
      </c>
      <c r="G788" s="107" t="str">
        <f>k[[#This Row],[PartType]]&amp;k[[#This Row],[PowderType]]</f>
        <v>521V107/016KBP86</v>
      </c>
      <c r="H788" s="107" t="s">
        <v>5081</v>
      </c>
      <c r="I788" s="107" cm="1">
        <f t="array" ref="I788">_xlfn.IFS(LEFT(k[[#This Row],[ParameterValue]],1)="S",3,LEFT(k[[#This Row],[ParameterValue]],1)="X",2, LEFT(k[[#This Row],[ParameterValue]],1)="D",4)</f>
        <v>3</v>
      </c>
    </row>
    <row r="789" spans="1:9">
      <c r="A789" s="107" t="s">
        <v>5947</v>
      </c>
      <c r="B789" s="107" t="s">
        <v>4441</v>
      </c>
      <c r="C789" s="107" t="s">
        <v>5748</v>
      </c>
      <c r="D789" s="107" t="s">
        <v>5600</v>
      </c>
      <c r="E789" s="107" t="s">
        <v>5601</v>
      </c>
      <c r="F789" s="107" t="s">
        <v>5948</v>
      </c>
      <c r="G789" s="107" t="str">
        <f>k[[#This Row],[PartType]]&amp;k[[#This Row],[PowderType]]</f>
        <v>520X108/003STA156KA</v>
      </c>
      <c r="H789" s="107" t="s">
        <v>5582</v>
      </c>
      <c r="I789" s="107" cm="1">
        <f t="array" ref="I789">_xlfn.IFS(LEFT(k[[#This Row],[ParameterValue]],1)="S",3,LEFT(k[[#This Row],[ParameterValue]],1)="X",2, LEFT(k[[#This Row],[ParameterValue]],1)="D",4)</f>
        <v>3</v>
      </c>
    </row>
    <row r="790" spans="1:9">
      <c r="A790" s="107" t="s">
        <v>8079</v>
      </c>
      <c r="B790" s="107" t="s">
        <v>4426</v>
      </c>
      <c r="C790" s="107" t="s">
        <v>5607</v>
      </c>
      <c r="D790" s="107" t="s">
        <v>5600</v>
      </c>
      <c r="E790" s="107" t="s">
        <v>5601</v>
      </c>
      <c r="F790" s="107" t="s">
        <v>8081</v>
      </c>
      <c r="G790" s="107" t="str">
        <f>k[[#This Row],[PartType]]&amp;k[[#This Row],[PowderType]]</f>
        <v>591B107/004KBP74</v>
      </c>
      <c r="H790" s="107" t="s">
        <v>5097</v>
      </c>
      <c r="I790" s="107" cm="1">
        <f t="array" ref="I790">_xlfn.IFS(LEFT(k[[#This Row],[ParameterValue]],1)="S",3,LEFT(k[[#This Row],[ParameterValue]],1)="X",2, LEFT(k[[#This Row],[ParameterValue]],1)="D",4)</f>
        <v>3</v>
      </c>
    </row>
    <row r="791" spans="1:9">
      <c r="A791" s="107" t="s">
        <v>8082</v>
      </c>
      <c r="B791" s="107" t="s">
        <v>4426</v>
      </c>
      <c r="C791" s="107" t="s">
        <v>5607</v>
      </c>
      <c r="D791" s="107" t="s">
        <v>5600</v>
      </c>
      <c r="E791" s="107" t="s">
        <v>5601</v>
      </c>
      <c r="F791" s="107" t="s">
        <v>8083</v>
      </c>
      <c r="G791" s="107" t="str">
        <f>k[[#This Row],[PartType]]&amp;k[[#This Row],[PowderType]]</f>
        <v>591B686/006KBP74</v>
      </c>
      <c r="H791" s="107" t="s">
        <v>5577</v>
      </c>
      <c r="I791" s="107" cm="1">
        <f t="array" ref="I791">_xlfn.IFS(LEFT(k[[#This Row],[ParameterValue]],1)="S",3,LEFT(k[[#This Row],[ParameterValue]],1)="X",2, LEFT(k[[#This Row],[ParameterValue]],1)="D",4)</f>
        <v>3</v>
      </c>
    </row>
    <row r="792" spans="1:9">
      <c r="A792" s="107" t="s">
        <v>7288</v>
      </c>
      <c r="B792" s="107" t="s">
        <v>4501</v>
      </c>
      <c r="C792" s="107" t="s">
        <v>5656</v>
      </c>
      <c r="D792" s="107" t="s">
        <v>5600</v>
      </c>
      <c r="E792" s="107" t="s">
        <v>5601</v>
      </c>
      <c r="F792" s="107" t="s">
        <v>8084</v>
      </c>
      <c r="G792" s="107" t="str">
        <f>k[[#This Row],[PartType]]&amp;k[[#This Row],[PowderType]]</f>
        <v>591B336/010KBP55</v>
      </c>
      <c r="H792" s="107" t="s">
        <v>5097</v>
      </c>
      <c r="I792" s="107" cm="1">
        <f t="array" ref="I792">_xlfn.IFS(LEFT(k[[#This Row],[ParameterValue]],1)="S",3,LEFT(k[[#This Row],[ParameterValue]],1)="X",2, LEFT(k[[#This Row],[ParameterValue]],1)="D",4)</f>
        <v>3</v>
      </c>
    </row>
    <row r="793" spans="1:9">
      <c r="A793" s="107" t="s">
        <v>5985</v>
      </c>
      <c r="B793" s="107" t="s">
        <v>4428</v>
      </c>
      <c r="C793" s="107" t="s">
        <v>5742</v>
      </c>
      <c r="D793" s="107" t="s">
        <v>5600</v>
      </c>
      <c r="E793" s="107" t="s">
        <v>5601</v>
      </c>
      <c r="F793" s="107" t="s">
        <v>8085</v>
      </c>
      <c r="G793" s="107" t="str">
        <f>k[[#This Row],[PartType]]&amp;k[[#This Row],[PowderType]]</f>
        <v>520V157/006KBP76</v>
      </c>
      <c r="H793" s="107" t="s">
        <v>5612</v>
      </c>
      <c r="I793" s="107" cm="1">
        <f t="array" ref="I793">_xlfn.IFS(LEFT(k[[#This Row],[ParameterValue]],1)="S",3,LEFT(k[[#This Row],[ParameterValue]],1)="X",2, LEFT(k[[#This Row],[ParameterValue]],1)="D",4)</f>
        <v>3</v>
      </c>
    </row>
    <row r="794" spans="1:9">
      <c r="A794" s="107" t="s">
        <v>5718</v>
      </c>
      <c r="B794" s="107" t="s">
        <v>4492</v>
      </c>
      <c r="C794" s="107" t="s">
        <v>5614</v>
      </c>
      <c r="D794" s="107" t="s">
        <v>5600</v>
      </c>
      <c r="E794" s="107" t="s">
        <v>5601</v>
      </c>
      <c r="F794" s="107" t="s">
        <v>6280</v>
      </c>
      <c r="G794" s="107" t="str">
        <f>k[[#This Row],[PartType]]&amp;k[[#This Row],[PowderType]]</f>
        <v>523V157/020FTW700</v>
      </c>
      <c r="H794" s="107" t="s">
        <v>6281</v>
      </c>
      <c r="I794" s="107" cm="1">
        <f t="array" ref="I794">_xlfn.IFS(LEFT(k[[#This Row],[ParameterValue]],1)="S",3,LEFT(k[[#This Row],[ParameterValue]],1)="X",2, LEFT(k[[#This Row],[ParameterValue]],1)="D",4)</f>
        <v>3</v>
      </c>
    </row>
    <row r="795" spans="1:9">
      <c r="A795" s="107" t="s">
        <v>7027</v>
      </c>
      <c r="B795" s="107" t="s">
        <v>4433</v>
      </c>
      <c r="C795" s="107" t="s">
        <v>5654</v>
      </c>
      <c r="D795" s="107" t="s">
        <v>5600</v>
      </c>
      <c r="E795" s="107" t="s">
        <v>5601</v>
      </c>
      <c r="F795" s="107" t="s">
        <v>8724</v>
      </c>
      <c r="G795" s="107" t="str">
        <f>k[[#This Row],[PartType]]&amp;k[[#This Row],[PowderType]]</f>
        <v>520W107/010KBP74E</v>
      </c>
      <c r="H795" s="107" t="s">
        <v>5049</v>
      </c>
      <c r="I795" s="107" cm="1">
        <f t="array" ref="I795">_xlfn.IFS(LEFT(k[[#This Row],[ParameterValue]],1)="S",3,LEFT(k[[#This Row],[ParameterValue]],1)="X",2, LEFT(k[[#This Row],[ParameterValue]],1)="D",4)</f>
        <v>3</v>
      </c>
    </row>
    <row r="796" spans="1:9">
      <c r="A796" s="107" t="s">
        <v>5673</v>
      </c>
      <c r="B796" s="107" t="s">
        <v>119</v>
      </c>
      <c r="C796" s="107" t="s">
        <v>5654</v>
      </c>
      <c r="D796" s="107" t="s">
        <v>5600</v>
      </c>
      <c r="E796" s="107" t="s">
        <v>5601</v>
      </c>
      <c r="F796" s="107" t="s">
        <v>8643</v>
      </c>
      <c r="G796" s="107" t="str">
        <f>k[[#This Row],[PartType]]&amp;k[[#This Row],[PowderType]]</f>
        <v>521V157/016FTW102K</v>
      </c>
      <c r="H796" s="107" t="s">
        <v>5575</v>
      </c>
      <c r="I796" s="107" cm="1">
        <f t="array" ref="I796">_xlfn.IFS(LEFT(k[[#This Row],[ParameterValue]],1)="S",3,LEFT(k[[#This Row],[ParameterValue]],1)="X",2, LEFT(k[[#This Row],[ParameterValue]],1)="D",4)</f>
        <v>3</v>
      </c>
    </row>
    <row r="797" spans="1:9">
      <c r="A797" s="107" t="s">
        <v>8736</v>
      </c>
      <c r="B797" s="107" t="s">
        <v>4485</v>
      </c>
      <c r="C797" s="107" t="s">
        <v>5656</v>
      </c>
      <c r="D797" s="107" t="s">
        <v>5600</v>
      </c>
      <c r="E797" s="107" t="s">
        <v>5601</v>
      </c>
      <c r="F797" s="107" t="s">
        <v>8737</v>
      </c>
      <c r="G797" s="107" t="str">
        <f>k[[#This Row],[PartType]]&amp;k[[#This Row],[PowderType]]</f>
        <v>520C106/025C275</v>
      </c>
      <c r="H797" s="107" t="s">
        <v>8738</v>
      </c>
      <c r="I797" s="107" cm="1">
        <f t="array" ref="I797">_xlfn.IFS(LEFT(k[[#This Row],[ParameterValue]],1)="S",3,LEFT(k[[#This Row],[ParameterValue]],1)="X",2, LEFT(k[[#This Row],[ParameterValue]],1)="D",4)</f>
        <v>2</v>
      </c>
    </row>
    <row r="798" spans="1:9">
      <c r="A798" s="107" t="s">
        <v>6057</v>
      </c>
      <c r="B798" s="107" t="s">
        <v>4525</v>
      </c>
      <c r="C798" s="107" t="s">
        <v>5599</v>
      </c>
      <c r="D798" s="107" t="s">
        <v>5600</v>
      </c>
      <c r="E798" s="107" t="s">
        <v>5601</v>
      </c>
      <c r="F798" s="107" t="s">
        <v>6058</v>
      </c>
      <c r="G798" s="107" t="str">
        <f>k[[#This Row],[PartType]]&amp;k[[#This Row],[PowderType]]</f>
        <v>520D107/010S506</v>
      </c>
      <c r="H798" s="107" t="s">
        <v>5603</v>
      </c>
      <c r="I798" s="107" cm="1">
        <f t="array" ref="I798">_xlfn.IFS(LEFT(k[[#This Row],[ParameterValue]],1)="S",3,LEFT(k[[#This Row],[ParameterValue]],1)="X",2, LEFT(k[[#This Row],[ParameterValue]],1)="D",4)</f>
        <v>3</v>
      </c>
    </row>
    <row r="799" spans="1:9">
      <c r="A799" s="107" t="s">
        <v>7294</v>
      </c>
      <c r="B799" s="107" t="s">
        <v>4441</v>
      </c>
      <c r="C799" s="107" t="s">
        <v>5690</v>
      </c>
      <c r="D799" s="107" t="s">
        <v>5600</v>
      </c>
      <c r="E799" s="107" t="s">
        <v>5601</v>
      </c>
      <c r="F799" s="107" t="s">
        <v>7295</v>
      </c>
      <c r="G799" s="107" t="str">
        <f>k[[#This Row],[PartType]]&amp;k[[#This Row],[PowderType]]</f>
        <v>521T476/016STA156KA</v>
      </c>
      <c r="H799" s="107" t="s">
        <v>7296</v>
      </c>
      <c r="I799" s="107" cm="1">
        <f t="array" ref="I799">_xlfn.IFS(LEFT(k[[#This Row],[ParameterValue]],1)="S",3,LEFT(k[[#This Row],[ParameterValue]],1)="X",2, LEFT(k[[#This Row],[ParameterValue]],1)="D",4)</f>
        <v>3</v>
      </c>
    </row>
    <row r="800" spans="1:9">
      <c r="A800" s="107" t="s">
        <v>6799</v>
      </c>
      <c r="B800" s="107" t="s">
        <v>4617</v>
      </c>
      <c r="C800" s="107" t="s">
        <v>5654</v>
      </c>
      <c r="D800" s="107" t="s">
        <v>5600</v>
      </c>
      <c r="E800" s="107" t="s">
        <v>5601</v>
      </c>
      <c r="F800" s="107" t="s">
        <v>6991</v>
      </c>
      <c r="G800" s="107" t="str">
        <f>k[[#This Row],[PartType]]&amp;k[[#This Row],[PowderType]]</f>
        <v>598D337/006NT50</v>
      </c>
      <c r="H800" s="107" t="s">
        <v>5045</v>
      </c>
      <c r="I800" s="107" cm="1">
        <f t="array" ref="I800">_xlfn.IFS(LEFT(k[[#This Row],[ParameterValue]],1)="S",3,LEFT(k[[#This Row],[ParameterValue]],1)="X",2, LEFT(k[[#This Row],[ParameterValue]],1)="D",4)</f>
        <v>3</v>
      </c>
    </row>
    <row r="801" spans="1:9">
      <c r="A801" s="107" t="s">
        <v>6799</v>
      </c>
      <c r="B801" s="107" t="s">
        <v>4617</v>
      </c>
      <c r="C801" s="107" t="s">
        <v>5656</v>
      </c>
      <c r="D801" s="107" t="s">
        <v>5600</v>
      </c>
      <c r="E801" s="107" t="s">
        <v>5601</v>
      </c>
      <c r="F801" s="107" t="s">
        <v>6992</v>
      </c>
      <c r="G801" s="107" t="str">
        <f>k[[#This Row],[PartType]]&amp;k[[#This Row],[PowderType]]</f>
        <v>598D337/006NT50</v>
      </c>
      <c r="H801" s="107" t="s">
        <v>5045</v>
      </c>
      <c r="I801" s="107" cm="1">
        <f t="array" ref="I801">_xlfn.IFS(LEFT(k[[#This Row],[ParameterValue]],1)="S",3,LEFT(k[[#This Row],[ParameterValue]],1)="X",2, LEFT(k[[#This Row],[ParameterValue]],1)="D",4)</f>
        <v>3</v>
      </c>
    </row>
    <row r="802" spans="1:9">
      <c r="A802" s="107" t="s">
        <v>6993</v>
      </c>
      <c r="B802" s="107" t="s">
        <v>4617</v>
      </c>
      <c r="C802" s="107" t="s">
        <v>5656</v>
      </c>
      <c r="D802" s="107" t="s">
        <v>5600</v>
      </c>
      <c r="E802" s="107" t="s">
        <v>5601</v>
      </c>
      <c r="F802" s="107" t="s">
        <v>6995</v>
      </c>
      <c r="G802" s="107" t="str">
        <f>k[[#This Row],[PartType]]&amp;k[[#This Row],[PowderType]]</f>
        <v>598D227/010NT50</v>
      </c>
      <c r="H802" s="107" t="s">
        <v>5045</v>
      </c>
      <c r="I802" s="107" cm="1">
        <f t="array" ref="I802">_xlfn.IFS(LEFT(k[[#This Row],[ParameterValue]],1)="S",3,LEFT(k[[#This Row],[ParameterValue]],1)="X",2, LEFT(k[[#This Row],[ParameterValue]],1)="D",4)</f>
        <v>3</v>
      </c>
    </row>
    <row r="803" spans="1:9">
      <c r="A803" s="107" t="s">
        <v>5963</v>
      </c>
      <c r="B803" s="107" t="s">
        <v>7896</v>
      </c>
      <c r="C803" s="107" t="s">
        <v>5813</v>
      </c>
      <c r="D803" s="107" t="s">
        <v>5600</v>
      </c>
      <c r="E803" s="107" t="s">
        <v>5601</v>
      </c>
      <c r="F803" s="107" t="s">
        <v>7897</v>
      </c>
      <c r="G803" s="107" t="str">
        <f>k[[#This Row],[PartType]]&amp;k[[#This Row],[PowderType]]</f>
        <v>521T336/018FTW121KH</v>
      </c>
      <c r="H803" s="107" t="s">
        <v>5048</v>
      </c>
      <c r="I803" s="107" cm="1">
        <f t="array" ref="I803">_xlfn.IFS(LEFT(k[[#This Row],[ParameterValue]],1)="S",3,LEFT(k[[#This Row],[ParameterValue]],1)="X",2, LEFT(k[[#This Row],[ParameterValue]],1)="D",4)</f>
        <v>3</v>
      </c>
    </row>
    <row r="804" spans="1:9">
      <c r="A804" s="107" t="s">
        <v>7894</v>
      </c>
      <c r="B804" s="107" t="s">
        <v>4520</v>
      </c>
      <c r="C804" s="107" t="s">
        <v>6272</v>
      </c>
      <c r="D804" s="107" t="s">
        <v>5600</v>
      </c>
      <c r="E804" s="107" t="s">
        <v>5601</v>
      </c>
      <c r="F804" s="107" t="s">
        <v>8773</v>
      </c>
      <c r="G804" s="107" t="str">
        <f>k[[#This Row],[PartType]]&amp;k[[#This Row],[PowderType]]</f>
        <v>523V106/063HV200</v>
      </c>
      <c r="H804" s="107" t="s">
        <v>8774</v>
      </c>
      <c r="I804" s="107" cm="1">
        <f t="array" ref="I804">_xlfn.IFS(LEFT(k[[#This Row],[ParameterValue]],1)="S",3,LEFT(k[[#This Row],[ParameterValue]],1)="X",2, LEFT(k[[#This Row],[ParameterValue]],1)="D",4)</f>
        <v>2</v>
      </c>
    </row>
    <row r="805" spans="1:9">
      <c r="A805" s="107" t="s">
        <v>5641</v>
      </c>
      <c r="B805" s="107" t="s">
        <v>5642</v>
      </c>
      <c r="C805" s="107" t="s">
        <v>5614</v>
      </c>
      <c r="D805" s="107" t="s">
        <v>5600</v>
      </c>
      <c r="E805" s="107" t="s">
        <v>5601</v>
      </c>
      <c r="F805" s="107" t="s">
        <v>5643</v>
      </c>
      <c r="G805" s="107" t="str">
        <f>k[[#This Row],[PartType]]&amp;k[[#This Row],[PowderType]]</f>
        <v>523W107/020TTS80Y</v>
      </c>
      <c r="H805" s="107" t="s">
        <v>5644</v>
      </c>
      <c r="I805" s="107" cm="1">
        <f t="array" ref="I805">_xlfn.IFS(LEFT(k[[#This Row],[ParameterValue]],1)="S",3,LEFT(k[[#This Row],[ParameterValue]],1)="X",2, LEFT(k[[#This Row],[ParameterValue]],1)="D",4)</f>
        <v>3</v>
      </c>
    </row>
    <row r="806" spans="1:9">
      <c r="A806" s="107" t="s">
        <v>5641</v>
      </c>
      <c r="B806" s="107" t="s">
        <v>4804</v>
      </c>
      <c r="C806" s="107" t="s">
        <v>5614</v>
      </c>
      <c r="D806" s="107" t="s">
        <v>5600</v>
      </c>
      <c r="E806" s="107" t="s">
        <v>5601</v>
      </c>
      <c r="F806" s="107" t="s">
        <v>5645</v>
      </c>
      <c r="G806" s="107" t="str">
        <f>k[[#This Row],[PartType]]&amp;k[[#This Row],[PowderType]]</f>
        <v>523W107/020TTS80G</v>
      </c>
      <c r="H806" s="107" t="s">
        <v>5644</v>
      </c>
      <c r="I806" s="107" cm="1">
        <f t="array" ref="I806">_xlfn.IFS(LEFT(k[[#This Row],[ParameterValue]],1)="S",3,LEFT(k[[#This Row],[ParameterValue]],1)="X",2, LEFT(k[[#This Row],[ParameterValue]],1)="D",4)</f>
        <v>3</v>
      </c>
    </row>
    <row r="807" spans="1:9">
      <c r="A807" s="107" t="s">
        <v>5838</v>
      </c>
      <c r="B807" s="107" t="s">
        <v>131</v>
      </c>
      <c r="C807" s="107" t="s">
        <v>5991</v>
      </c>
      <c r="D807" s="107" t="s">
        <v>5618</v>
      </c>
      <c r="E807" s="107" t="s">
        <v>5601</v>
      </c>
      <c r="F807" s="107" t="s">
        <v>8822</v>
      </c>
      <c r="G807" s="107" t="str">
        <f>k[[#This Row],[PartType]]&amp;k[[#This Row],[PowderType]]</f>
        <v>523V227/016TTS80</v>
      </c>
      <c r="H807" s="107" t="s">
        <v>8742</v>
      </c>
      <c r="I807" s="107" cm="1">
        <f t="array" ref="I807">_xlfn.IFS(LEFT(k[[#This Row],[ParameterValue]],1)="S",3,LEFT(k[[#This Row],[ParameterValue]],1)="X",2, LEFT(k[[#This Row],[ParameterValue]],1)="D",4)</f>
        <v>3</v>
      </c>
    </row>
    <row r="808" spans="1:9">
      <c r="A808" s="107" t="s">
        <v>5646</v>
      </c>
      <c r="B808" s="107" t="s">
        <v>4525</v>
      </c>
      <c r="C808" s="107" t="s">
        <v>5627</v>
      </c>
      <c r="D808" s="107" t="s">
        <v>5600</v>
      </c>
      <c r="E808" s="107" t="s">
        <v>5601</v>
      </c>
      <c r="F808" s="107" t="s">
        <v>5647</v>
      </c>
      <c r="G808" s="107" t="str">
        <f>k[[#This Row],[PartType]]&amp;k[[#This Row],[PowderType]]</f>
        <v>528Z227/006S506</v>
      </c>
      <c r="H808" s="107" t="s">
        <v>5629</v>
      </c>
      <c r="I808" s="107" cm="1">
        <f t="array" ref="I808">_xlfn.IFS(LEFT(k[[#This Row],[ParameterValue]],1)="S",3,LEFT(k[[#This Row],[ParameterValue]],1)="X",2, LEFT(k[[#This Row],[ParameterValue]],1)="D",4)</f>
        <v>3</v>
      </c>
    </row>
    <row r="809" spans="1:9">
      <c r="A809" s="107" t="s">
        <v>5626</v>
      </c>
      <c r="B809" s="107" t="s">
        <v>4525</v>
      </c>
      <c r="C809" s="107" t="s">
        <v>5600</v>
      </c>
      <c r="D809" s="107" t="s">
        <v>5600</v>
      </c>
      <c r="E809" s="107" t="s">
        <v>5601</v>
      </c>
      <c r="F809" s="107" t="s">
        <v>5648</v>
      </c>
      <c r="G809" s="107" t="str">
        <f>k[[#This Row],[PartType]]&amp;k[[#This Row],[PowderType]]</f>
        <v>528Z157/006S506</v>
      </c>
      <c r="H809" s="107" t="s">
        <v>5603</v>
      </c>
      <c r="I809" s="107" cm="1">
        <f t="array" ref="I809">_xlfn.IFS(LEFT(k[[#This Row],[ParameterValue]],1)="S",3,LEFT(k[[#This Row],[ParameterValue]],1)="X",2, LEFT(k[[#This Row],[ParameterValue]],1)="D",4)</f>
        <v>3</v>
      </c>
    </row>
    <row r="810" spans="1:9">
      <c r="A810" s="107" t="s">
        <v>7329</v>
      </c>
      <c r="B810" s="107" t="s">
        <v>131</v>
      </c>
      <c r="C810" s="107" t="s">
        <v>5634</v>
      </c>
      <c r="D810" s="107" t="s">
        <v>5600</v>
      </c>
      <c r="E810" s="107" t="s">
        <v>5601</v>
      </c>
      <c r="F810" s="107" t="s">
        <v>8760</v>
      </c>
      <c r="G810" s="107" t="str">
        <f>k[[#This Row],[PartType]]&amp;k[[#This Row],[PowderType]]</f>
        <v>591V337/004TTS80</v>
      </c>
      <c r="H810" s="107" t="s">
        <v>5575</v>
      </c>
      <c r="I810" s="107" cm="1">
        <f t="array" ref="I810">_xlfn.IFS(LEFT(k[[#This Row],[ParameterValue]],1)="S",3,LEFT(k[[#This Row],[ParameterValue]],1)="X",2, LEFT(k[[#This Row],[ParameterValue]],1)="D",4)</f>
        <v>3</v>
      </c>
    </row>
    <row r="811" spans="1:9">
      <c r="A811" s="107" t="s">
        <v>7358</v>
      </c>
      <c r="B811" s="107" t="s">
        <v>142</v>
      </c>
      <c r="C811" s="107" t="s">
        <v>5748</v>
      </c>
      <c r="D811" s="107" t="s">
        <v>5600</v>
      </c>
      <c r="E811" s="107" t="s">
        <v>5601</v>
      </c>
      <c r="F811" s="107" t="s">
        <v>8213</v>
      </c>
      <c r="G811" s="107" t="str">
        <f>k[[#This Row],[PartType]]&amp;k[[#This Row],[PowderType]]</f>
        <v>520Y477/006KBP86E</v>
      </c>
      <c r="H811" s="107" t="s">
        <v>8214</v>
      </c>
      <c r="I811" s="107" cm="1">
        <f t="array" ref="I811">_xlfn.IFS(LEFT(k[[#This Row],[ParameterValue]],1)="S",3,LEFT(k[[#This Row],[ParameterValue]],1)="X",2, LEFT(k[[#This Row],[ParameterValue]],1)="D",4)</f>
        <v>3</v>
      </c>
    </row>
    <row r="812" spans="1:9">
      <c r="A812" s="107" t="s">
        <v>7358</v>
      </c>
      <c r="B812" s="107" t="s">
        <v>4440</v>
      </c>
      <c r="C812" s="107" t="s">
        <v>5748</v>
      </c>
      <c r="D812" s="107" t="s">
        <v>5600</v>
      </c>
      <c r="E812" s="107" t="s">
        <v>5601</v>
      </c>
      <c r="F812" s="107" t="s">
        <v>8215</v>
      </c>
      <c r="G812" s="107" t="str">
        <f>k[[#This Row],[PartType]]&amp;k[[#This Row],[PowderType]]</f>
        <v>520Y477/006KBP86F</v>
      </c>
      <c r="H812" s="107" t="s">
        <v>8214</v>
      </c>
      <c r="I812" s="107" cm="1">
        <f t="array" ref="I812">_xlfn.IFS(LEFT(k[[#This Row],[ParameterValue]],1)="S",3,LEFT(k[[#This Row],[ParameterValue]],1)="X",2, LEFT(k[[#This Row],[ParameterValue]],1)="D",4)</f>
        <v>3</v>
      </c>
    </row>
    <row r="813" spans="1:9">
      <c r="A813" s="107" t="s">
        <v>5996</v>
      </c>
      <c r="B813" s="107" t="s">
        <v>4426</v>
      </c>
      <c r="C813" s="107" t="s">
        <v>5634</v>
      </c>
      <c r="D813" s="107" t="s">
        <v>5600</v>
      </c>
      <c r="E813" s="107" t="s">
        <v>5601</v>
      </c>
      <c r="F813" s="107" t="s">
        <v>8216</v>
      </c>
      <c r="G813" s="107" t="str">
        <f>k[[#This Row],[PartType]]&amp;k[[#This Row],[PowderType]]</f>
        <v>520Y687/004KBP74</v>
      </c>
      <c r="H813" s="107" t="s">
        <v>5053</v>
      </c>
      <c r="I813" s="107" cm="1">
        <f t="array" ref="I813">_xlfn.IFS(LEFT(k[[#This Row],[ParameterValue]],1)="S",3,LEFT(k[[#This Row],[ParameterValue]],1)="X",2, LEFT(k[[#This Row],[ParameterValue]],1)="D",4)</f>
        <v>3</v>
      </c>
    </row>
    <row r="814" spans="1:9">
      <c r="A814" s="107" t="s">
        <v>6051</v>
      </c>
      <c r="B814" s="107" t="s">
        <v>4527</v>
      </c>
      <c r="C814" s="107" t="s">
        <v>5826</v>
      </c>
      <c r="D814" s="107" t="s">
        <v>5600</v>
      </c>
      <c r="E814" s="107" t="s">
        <v>5601</v>
      </c>
      <c r="F814" s="107" t="s">
        <v>8371</v>
      </c>
      <c r="G814" s="107" t="str">
        <f>k[[#This Row],[PartType]]&amp;k[[#This Row],[PowderType]]</f>
        <v>520B227/006STA200KE</v>
      </c>
      <c r="H814" s="107" t="s">
        <v>5809</v>
      </c>
      <c r="I814" s="107" cm="1">
        <f t="array" ref="I814">_xlfn.IFS(LEFT(k[[#This Row],[ParameterValue]],1)="S",3,LEFT(k[[#This Row],[ParameterValue]],1)="X",2, LEFT(k[[#This Row],[ParameterValue]],1)="D",4)</f>
        <v>3</v>
      </c>
    </row>
    <row r="815" spans="1:9">
      <c r="A815" s="107" t="s">
        <v>6137</v>
      </c>
      <c r="B815" s="107" t="s">
        <v>4562</v>
      </c>
      <c r="C815" s="107" t="s">
        <v>6138</v>
      </c>
      <c r="D815" s="107" t="s">
        <v>5600</v>
      </c>
      <c r="E815" s="107" t="s">
        <v>5601</v>
      </c>
      <c r="F815" s="107" t="s">
        <v>8772</v>
      </c>
      <c r="G815" s="107" t="str">
        <f>k[[#This Row],[PartType]]&amp;k[[#This Row],[PowderType]]</f>
        <v>523T226/025S805X</v>
      </c>
      <c r="H815" s="107" t="s">
        <v>5968</v>
      </c>
      <c r="I815" s="107" cm="1">
        <f t="array" ref="I815">_xlfn.IFS(LEFT(k[[#This Row],[ParameterValue]],1)="S",3,LEFT(k[[#This Row],[ParameterValue]],1)="X",2, LEFT(k[[#This Row],[ParameterValue]],1)="D",4)</f>
        <v>3</v>
      </c>
    </row>
    <row r="816" spans="1:9">
      <c r="A816" s="107" t="s">
        <v>5963</v>
      </c>
      <c r="B816" s="107" t="s">
        <v>4529</v>
      </c>
      <c r="C816" s="107" t="s">
        <v>5813</v>
      </c>
      <c r="D816" s="107" t="s">
        <v>5600</v>
      </c>
      <c r="E816" s="107" t="s">
        <v>5601</v>
      </c>
      <c r="F816" s="107" t="s">
        <v>8284</v>
      </c>
      <c r="G816" s="107" t="str">
        <f>k[[#This Row],[PartType]]&amp;k[[#This Row],[PowderType]]</f>
        <v>521T336/018FTW121K</v>
      </c>
      <c r="H816" s="107" t="s">
        <v>5048</v>
      </c>
      <c r="I816" s="107" cm="1">
        <f t="array" ref="I816">_xlfn.IFS(LEFT(k[[#This Row],[ParameterValue]],1)="S",3,LEFT(k[[#This Row],[ParameterValue]],1)="X",2, LEFT(k[[#This Row],[ParameterValue]],1)="D",4)</f>
        <v>3</v>
      </c>
    </row>
    <row r="817" spans="1:9">
      <c r="A817" s="107" t="s">
        <v>8285</v>
      </c>
      <c r="B817" s="107" t="s">
        <v>90</v>
      </c>
      <c r="C817" s="107" t="s">
        <v>5804</v>
      </c>
      <c r="D817" s="107" t="s">
        <v>5600</v>
      </c>
      <c r="E817" s="107" t="s">
        <v>5601</v>
      </c>
      <c r="F817" s="107" t="s">
        <v>8286</v>
      </c>
      <c r="G817" s="107" t="str">
        <f>k[[#This Row],[PartType]]&amp;k[[#This Row],[PowderType]]</f>
        <v>598D336/040FTP200</v>
      </c>
      <c r="H817" s="107" t="s">
        <v>5806</v>
      </c>
      <c r="I817" s="107" cm="1">
        <f t="array" ref="I817">_xlfn.IFS(LEFT(k[[#This Row],[ParameterValue]],1)="S",3,LEFT(k[[#This Row],[ParameterValue]],1)="X",2, LEFT(k[[#This Row],[ParameterValue]],1)="D",4)</f>
        <v>2</v>
      </c>
    </row>
    <row r="818" spans="1:9">
      <c r="A818" s="107" t="s">
        <v>7457</v>
      </c>
      <c r="B818" s="107" t="s">
        <v>131</v>
      </c>
      <c r="C818" s="107" t="s">
        <v>5656</v>
      </c>
      <c r="D818" s="107" t="s">
        <v>5600</v>
      </c>
      <c r="E818" s="107" t="s">
        <v>5601</v>
      </c>
      <c r="F818" s="107" t="s">
        <v>8657</v>
      </c>
      <c r="G818" s="107" t="str">
        <f>k[[#This Row],[PartType]]&amp;k[[#This Row],[PowderType]]</f>
        <v>598D227/006TTS80</v>
      </c>
      <c r="H818" s="107" t="s">
        <v>5575</v>
      </c>
      <c r="I818" s="107" cm="1">
        <f t="array" ref="I818">_xlfn.IFS(LEFT(k[[#This Row],[ParameterValue]],1)="S",3,LEFT(k[[#This Row],[ParameterValue]],1)="X",2, LEFT(k[[#This Row],[ParameterValue]],1)="D",4)</f>
        <v>3</v>
      </c>
    </row>
    <row r="819" spans="1:9">
      <c r="A819" s="107" t="s">
        <v>7446</v>
      </c>
      <c r="B819" s="107" t="s">
        <v>131</v>
      </c>
      <c r="C819" s="107" t="s">
        <v>5654</v>
      </c>
      <c r="D819" s="107" t="s">
        <v>5600</v>
      </c>
      <c r="E819" s="107" t="s">
        <v>5601</v>
      </c>
      <c r="F819" s="107" t="s">
        <v>7447</v>
      </c>
      <c r="G819" s="107" t="str">
        <f>k[[#This Row],[PartType]]&amp;k[[#This Row],[PowderType]]</f>
        <v>591D227/006TTS80</v>
      </c>
      <c r="H819" s="107" t="s">
        <v>5575</v>
      </c>
      <c r="I819" s="107" cm="1">
        <f t="array" ref="I819">_xlfn.IFS(LEFT(k[[#This Row],[ParameterValue]],1)="S",3,LEFT(k[[#This Row],[ParameterValue]],1)="X",2, LEFT(k[[#This Row],[ParameterValue]],1)="D",4)</f>
        <v>3</v>
      </c>
    </row>
    <row r="820" spans="1:9">
      <c r="A820" s="107" t="s">
        <v>7446</v>
      </c>
      <c r="B820" s="107" t="s">
        <v>131</v>
      </c>
      <c r="C820" s="107" t="s">
        <v>5656</v>
      </c>
      <c r="D820" s="107" t="s">
        <v>5600</v>
      </c>
      <c r="E820" s="107" t="s">
        <v>5601</v>
      </c>
      <c r="F820" s="107" t="s">
        <v>7448</v>
      </c>
      <c r="G820" s="107" t="str">
        <f>k[[#This Row],[PartType]]&amp;k[[#This Row],[PowderType]]</f>
        <v>591D227/006TTS80</v>
      </c>
      <c r="H820" s="107" t="s">
        <v>5575</v>
      </c>
      <c r="I820" s="107" cm="1">
        <f t="array" ref="I820">_xlfn.IFS(LEFT(k[[#This Row],[ParameterValue]],1)="S",3,LEFT(k[[#This Row],[ParameterValue]],1)="X",2, LEFT(k[[#This Row],[ParameterValue]],1)="D",4)</f>
        <v>3</v>
      </c>
    </row>
    <row r="821" spans="1:9">
      <c r="A821" s="107" t="s">
        <v>6535</v>
      </c>
      <c r="B821" s="107" t="s">
        <v>4744</v>
      </c>
      <c r="C821" s="107" t="s">
        <v>5654</v>
      </c>
      <c r="D821" s="107" t="s">
        <v>5600</v>
      </c>
      <c r="E821" s="107" t="s">
        <v>5601</v>
      </c>
      <c r="F821" s="107" t="s">
        <v>8805</v>
      </c>
      <c r="G821" s="107" t="str">
        <f>k[[#This Row],[PartType]]&amp;k[[#This Row],[PowderType]]</f>
        <v>522V337/006KBP72</v>
      </c>
      <c r="H821" s="107" t="s">
        <v>5053</v>
      </c>
      <c r="I821" s="107" cm="1">
        <f t="array" ref="I821">_xlfn.IFS(LEFT(k[[#This Row],[ParameterValue]],1)="S",3,LEFT(k[[#This Row],[ParameterValue]],1)="X",2, LEFT(k[[#This Row],[ParameterValue]],1)="D",4)</f>
        <v>3</v>
      </c>
    </row>
    <row r="822" spans="1:9">
      <c r="A822" s="107" t="s">
        <v>7384</v>
      </c>
      <c r="B822" s="107" t="s">
        <v>4617</v>
      </c>
      <c r="C822" s="107" t="s">
        <v>5742</v>
      </c>
      <c r="D822" s="107" t="s">
        <v>5600</v>
      </c>
      <c r="E822" s="107" t="s">
        <v>5601</v>
      </c>
      <c r="F822" s="107" t="s">
        <v>7489</v>
      </c>
      <c r="G822" s="107" t="str">
        <f>k[[#This Row],[PartType]]&amp;k[[#This Row],[PowderType]]</f>
        <v>598V187/2R5NT50</v>
      </c>
      <c r="H822" s="107" t="s">
        <v>7490</v>
      </c>
      <c r="I822" s="107" cm="1">
        <f t="array" ref="I822">_xlfn.IFS(LEFT(k[[#This Row],[ParameterValue]],1)="S",3,LEFT(k[[#This Row],[ParameterValue]],1)="X",2, LEFT(k[[#This Row],[ParameterValue]],1)="D",4)</f>
        <v>3</v>
      </c>
    </row>
    <row r="823" spans="1:9">
      <c r="A823" s="107" t="s">
        <v>5819</v>
      </c>
      <c r="B823" s="107" t="s">
        <v>4760</v>
      </c>
      <c r="C823" s="107" t="s">
        <v>5681</v>
      </c>
      <c r="D823" s="107" t="s">
        <v>5600</v>
      </c>
      <c r="E823" s="107" t="s">
        <v>5601</v>
      </c>
      <c r="F823" s="107" t="s">
        <v>7491</v>
      </c>
      <c r="G823" s="107" t="str">
        <f>k[[#This Row],[PartType]]&amp;k[[#This Row],[PowderType]]</f>
        <v>520V337/003KBP75</v>
      </c>
      <c r="H823" s="107" t="s">
        <v>5612</v>
      </c>
      <c r="I823" s="107" cm="1">
        <f t="array" ref="I823">_xlfn.IFS(LEFT(k[[#This Row],[ParameterValue]],1)="S",3,LEFT(k[[#This Row],[ParameterValue]],1)="X",2, LEFT(k[[#This Row],[ParameterValue]],1)="D",4)</f>
        <v>3</v>
      </c>
    </row>
    <row r="824" spans="1:9">
      <c r="A824" s="107" t="s">
        <v>5745</v>
      </c>
      <c r="B824" s="107" t="s">
        <v>157</v>
      </c>
      <c r="C824" s="107" t="s">
        <v>5621</v>
      </c>
      <c r="D824" s="107" t="s">
        <v>8539</v>
      </c>
      <c r="E824" s="107" t="s">
        <v>5601</v>
      </c>
      <c r="F824" s="107" t="s">
        <v>8540</v>
      </c>
      <c r="G824" s="107" t="str">
        <f>k[[#This Row],[PartType]]&amp;k[[#This Row],[PowderType]]</f>
        <v>521V336/025TTS40</v>
      </c>
      <c r="H824" s="107" t="s">
        <v>6638</v>
      </c>
      <c r="I824" s="107" cm="1">
        <f t="array" ref="I824">_xlfn.IFS(LEFT(k[[#This Row],[ParameterValue]],1)="S",3,LEFT(k[[#This Row],[ParameterValue]],1)="X",2, LEFT(k[[#This Row],[ParameterValue]],1)="D",4)</f>
        <v>2</v>
      </c>
    </row>
    <row r="825" spans="1:9">
      <c r="A825" s="107" t="s">
        <v>6732</v>
      </c>
      <c r="B825" s="107" t="s">
        <v>90</v>
      </c>
      <c r="C825" s="107" t="s">
        <v>5618</v>
      </c>
      <c r="D825" s="107" t="s">
        <v>5600</v>
      </c>
      <c r="E825" s="107" t="s">
        <v>5601</v>
      </c>
      <c r="F825" s="107" t="s">
        <v>8638</v>
      </c>
      <c r="G825" s="107" t="str">
        <f>k[[#This Row],[PartType]]&amp;k[[#This Row],[PowderType]]</f>
        <v>521V156/050FTP200</v>
      </c>
      <c r="H825" s="107" t="s">
        <v>6178</v>
      </c>
      <c r="I825" s="107" cm="1">
        <f t="array" ref="I825">_xlfn.IFS(LEFT(k[[#This Row],[ParameterValue]],1)="S",3,LEFT(k[[#This Row],[ParameterValue]],1)="X",2, LEFT(k[[#This Row],[ParameterValue]],1)="D",4)</f>
        <v>2</v>
      </c>
    </row>
    <row r="826" spans="1:9">
      <c r="A826" s="107" t="s">
        <v>7384</v>
      </c>
      <c r="B826" s="107" t="s">
        <v>4831</v>
      </c>
      <c r="C826" s="107" t="s">
        <v>5742</v>
      </c>
      <c r="D826" s="107" t="s">
        <v>5600</v>
      </c>
      <c r="E826" s="107" t="s">
        <v>5601</v>
      </c>
      <c r="F826" s="107" t="s">
        <v>7385</v>
      </c>
      <c r="G826" s="107" t="str">
        <f>k[[#This Row],[PartType]]&amp;k[[#This Row],[PowderType]]</f>
        <v>598V187/2R5NT50G</v>
      </c>
      <c r="H826" s="107" t="s">
        <v>7386</v>
      </c>
      <c r="I826" s="107" cm="1">
        <f t="array" ref="I826">_xlfn.IFS(LEFT(k[[#This Row],[ParameterValue]],1)="S",3,LEFT(k[[#This Row],[ParameterValue]],1)="X",2, LEFT(k[[#This Row],[ParameterValue]],1)="D",4)</f>
        <v>3</v>
      </c>
    </row>
    <row r="827" spans="1:9">
      <c r="A827" s="107" t="s">
        <v>5606</v>
      </c>
      <c r="B827" s="107" t="s">
        <v>4426</v>
      </c>
      <c r="C827" s="107" t="s">
        <v>5813</v>
      </c>
      <c r="D827" s="107" t="s">
        <v>5600</v>
      </c>
      <c r="E827" s="107" t="s">
        <v>5601</v>
      </c>
      <c r="F827" s="107" t="s">
        <v>9253</v>
      </c>
      <c r="G827" s="107" t="str">
        <f>k[[#This Row],[PartType]]&amp;k[[#This Row],[PowderType]]</f>
        <v>598B107/004KBP74</v>
      </c>
      <c r="H827" s="107" t="s">
        <v>5097</v>
      </c>
      <c r="I827" s="107" cm="1">
        <f t="array" ref="I827">_xlfn.IFS(LEFT(k[[#This Row],[ParameterValue]],1)="S",3,LEFT(k[[#This Row],[ParameterValue]],1)="X",2, LEFT(k[[#This Row],[ParameterValue]],1)="D",4)</f>
        <v>3</v>
      </c>
    </row>
    <row r="828" spans="1:9">
      <c r="A828" s="107" t="s">
        <v>5606</v>
      </c>
      <c r="B828" s="107" t="s">
        <v>4426</v>
      </c>
      <c r="C828" s="107" t="s">
        <v>5607</v>
      </c>
      <c r="D828" s="107" t="s">
        <v>5600</v>
      </c>
      <c r="E828" s="107" t="s">
        <v>5601</v>
      </c>
      <c r="F828" s="107" t="s">
        <v>9251</v>
      </c>
      <c r="G828" s="107" t="str">
        <f>k[[#This Row],[PartType]]&amp;k[[#This Row],[PowderType]]</f>
        <v>598B107/004KBP74</v>
      </c>
      <c r="H828" s="107" t="s">
        <v>5097</v>
      </c>
      <c r="I828" s="107" cm="1">
        <f t="array" ref="I828">_xlfn.IFS(LEFT(k[[#This Row],[ParameterValue]],1)="S",3,LEFT(k[[#This Row],[ParameterValue]],1)="X",2, LEFT(k[[#This Row],[ParameterValue]],1)="D",4)</f>
        <v>3</v>
      </c>
    </row>
    <row r="829" spans="1:9">
      <c r="A829" s="107" t="s">
        <v>8079</v>
      </c>
      <c r="B829" s="107" t="s">
        <v>4426</v>
      </c>
      <c r="C829" s="107" t="s">
        <v>5813</v>
      </c>
      <c r="D829" s="107" t="s">
        <v>5600</v>
      </c>
      <c r="E829" s="107" t="s">
        <v>5601</v>
      </c>
      <c r="F829" s="107" t="s">
        <v>8080</v>
      </c>
      <c r="G829" s="107" t="str">
        <f>k[[#This Row],[PartType]]&amp;k[[#This Row],[PowderType]]</f>
        <v>591B107/004KBP74</v>
      </c>
      <c r="H829" s="107" t="s">
        <v>5097</v>
      </c>
      <c r="I829" s="107" cm="1">
        <f t="array" ref="I829">_xlfn.IFS(LEFT(k[[#This Row],[ParameterValue]],1)="S",3,LEFT(k[[#This Row],[ParameterValue]],1)="X",2, LEFT(k[[#This Row],[ParameterValue]],1)="D",4)</f>
        <v>3</v>
      </c>
    </row>
    <row r="830" spans="1:9">
      <c r="A830" s="107" t="s">
        <v>7067</v>
      </c>
      <c r="B830" s="107" t="s">
        <v>4492</v>
      </c>
      <c r="C830" s="107" t="s">
        <v>5634</v>
      </c>
      <c r="D830" s="107" t="s">
        <v>5600</v>
      </c>
      <c r="E830" s="107" t="s">
        <v>5601</v>
      </c>
      <c r="F830" s="107" t="s">
        <v>7068</v>
      </c>
      <c r="G830" s="107" t="str">
        <f>k[[#This Row],[PartType]]&amp;k[[#This Row],[PowderType]]</f>
        <v>520B157/003FTW700</v>
      </c>
      <c r="H830" s="107" t="s">
        <v>7069</v>
      </c>
      <c r="I830" s="107" cm="1">
        <f t="array" ref="I830">_xlfn.IFS(LEFT(k[[#This Row],[ParameterValue]],1)="S",3,LEFT(k[[#This Row],[ParameterValue]],1)="X",2, LEFT(k[[#This Row],[ParameterValue]],1)="D",4)</f>
        <v>3</v>
      </c>
    </row>
    <row r="831" spans="1:9">
      <c r="A831" s="107" t="s">
        <v>6684</v>
      </c>
      <c r="B831" s="107" t="s">
        <v>4502</v>
      </c>
      <c r="C831" s="107" t="s">
        <v>5893</v>
      </c>
      <c r="D831" s="107" t="s">
        <v>5600</v>
      </c>
      <c r="E831" s="107" t="s">
        <v>5601</v>
      </c>
      <c r="F831" s="107" t="s">
        <v>7070</v>
      </c>
      <c r="G831" s="107" t="str">
        <f>k[[#This Row],[PartType]]&amp;k[[#This Row],[PowderType]]</f>
        <v>521C475/063TTS175</v>
      </c>
      <c r="H831" s="107" t="s">
        <v>7071</v>
      </c>
      <c r="I831" s="107" cm="1">
        <f t="array" ref="I831">_xlfn.IFS(LEFT(k[[#This Row],[ParameterValue]],1)="S",3,LEFT(k[[#This Row],[ParameterValue]],1)="X",2, LEFT(k[[#This Row],[ParameterValue]],1)="D",4)</f>
        <v>2</v>
      </c>
    </row>
    <row r="832" spans="1:9">
      <c r="A832" s="107" t="s">
        <v>6141</v>
      </c>
      <c r="B832" s="107" t="s">
        <v>4492</v>
      </c>
      <c r="C832" s="107" t="s">
        <v>5703</v>
      </c>
      <c r="D832" s="107" t="s">
        <v>5600</v>
      </c>
      <c r="E832" s="107" t="s">
        <v>5601</v>
      </c>
      <c r="F832" s="107" t="s">
        <v>7123</v>
      </c>
      <c r="G832" s="107" t="str">
        <f>k[[#This Row],[PartType]]&amp;k[[#This Row],[PowderType]]</f>
        <v>530V477/003FTW700</v>
      </c>
      <c r="H832" s="107" t="s">
        <v>6520</v>
      </c>
      <c r="I832" s="107" cm="1">
        <f t="array" ref="I832">_xlfn.IFS(LEFT(k[[#This Row],[ParameterValue]],1)="S",3,LEFT(k[[#This Row],[ParameterValue]],1)="X",2, LEFT(k[[#This Row],[ParameterValue]],1)="D",4)</f>
        <v>3</v>
      </c>
    </row>
    <row r="833" spans="1:9">
      <c r="A833" s="107" t="s">
        <v>5739</v>
      </c>
      <c r="B833" s="107" t="s">
        <v>126</v>
      </c>
      <c r="C833" s="107" t="s">
        <v>5618</v>
      </c>
      <c r="D833" s="107" t="s">
        <v>5600</v>
      </c>
      <c r="E833" s="107" t="s">
        <v>5601</v>
      </c>
      <c r="F833" s="107" t="s">
        <v>5740</v>
      </c>
      <c r="G833" s="107" t="str">
        <f>k[[#This Row],[PartType]]&amp;k[[#This Row],[PowderType]]</f>
        <v>521D107/025KBP52</v>
      </c>
      <c r="H833" s="107" t="s">
        <v>5044</v>
      </c>
      <c r="I833" s="107" cm="1">
        <f t="array" ref="I833">_xlfn.IFS(LEFT(k[[#This Row],[ParameterValue]],1)="S",3,LEFT(k[[#This Row],[ParameterValue]],1)="X",2, LEFT(k[[#This Row],[ParameterValue]],1)="D",4)</f>
        <v>3</v>
      </c>
    </row>
    <row r="834" spans="1:9">
      <c r="A834" s="107" t="s">
        <v>6425</v>
      </c>
      <c r="B834" s="107" t="s">
        <v>5991</v>
      </c>
      <c r="C834" s="107" t="s">
        <v>5826</v>
      </c>
      <c r="D834" s="107" t="s">
        <v>5600</v>
      </c>
      <c r="E834" s="107" t="s">
        <v>5601</v>
      </c>
      <c r="F834" s="107" t="s">
        <v>8985</v>
      </c>
      <c r="G834" s="107" t="str">
        <f>k[[#This Row],[PartType]]&amp;k[[#This Row],[PowderType]]</f>
        <v>521V475/075BACK</v>
      </c>
      <c r="H834" s="107" t="s">
        <v>8986</v>
      </c>
      <c r="I834" s="107" cm="1">
        <f t="array" ref="I834">_xlfn.IFS(LEFT(k[[#This Row],[ParameterValue]],1)="S",3,LEFT(k[[#This Row],[ParameterValue]],1)="X",2, LEFT(k[[#This Row],[ParameterValue]],1)="D",4)</f>
        <v>2</v>
      </c>
    </row>
    <row r="835" spans="1:9">
      <c r="A835" s="107" t="s">
        <v>5741</v>
      </c>
      <c r="B835" s="107" t="s">
        <v>4474</v>
      </c>
      <c r="C835" s="107" t="s">
        <v>5742</v>
      </c>
      <c r="D835" s="107" t="s">
        <v>5600</v>
      </c>
      <c r="E835" s="107" t="s">
        <v>5601</v>
      </c>
      <c r="F835" s="107" t="s">
        <v>5743</v>
      </c>
      <c r="G835" s="107" t="str">
        <f>k[[#This Row],[PartType]]&amp;k[[#This Row],[PowderType]]</f>
        <v>520X158/003S15MB</v>
      </c>
      <c r="H835" s="107" t="s">
        <v>5744</v>
      </c>
      <c r="I835" s="107" cm="1">
        <f t="array" ref="I835">_xlfn.IFS(LEFT(k[[#This Row],[ParameterValue]],1)="S",3,LEFT(k[[#This Row],[ParameterValue]],1)="X",2, LEFT(k[[#This Row],[ParameterValue]],1)="D",4)</f>
        <v>3</v>
      </c>
    </row>
    <row r="836" spans="1:9">
      <c r="A836" s="107" t="s">
        <v>5745</v>
      </c>
      <c r="B836" s="107" t="s">
        <v>126</v>
      </c>
      <c r="C836" s="107" t="s">
        <v>5634</v>
      </c>
      <c r="D836" s="107" t="s">
        <v>5600</v>
      </c>
      <c r="E836" s="107" t="s">
        <v>5601</v>
      </c>
      <c r="F836" s="107" t="s">
        <v>5746</v>
      </c>
      <c r="G836" s="107" t="str">
        <f>k[[#This Row],[PartType]]&amp;k[[#This Row],[PowderType]]</f>
        <v>521V336/025KBP52</v>
      </c>
      <c r="H836" s="107" t="s">
        <v>5044</v>
      </c>
      <c r="I836" s="107" cm="1">
        <f t="array" ref="I836">_xlfn.IFS(LEFT(k[[#This Row],[ParameterValue]],1)="S",3,LEFT(k[[#This Row],[ParameterValue]],1)="X",2, LEFT(k[[#This Row],[ParameterValue]],1)="D",4)</f>
        <v>3</v>
      </c>
    </row>
    <row r="837" spans="1:9">
      <c r="A837" s="107" t="s">
        <v>5747</v>
      </c>
      <c r="B837" s="107" t="s">
        <v>4426</v>
      </c>
      <c r="C837" s="107" t="s">
        <v>5748</v>
      </c>
      <c r="D837" s="107" t="s">
        <v>5600</v>
      </c>
      <c r="E837" s="107" t="s">
        <v>5601</v>
      </c>
      <c r="F837" s="107" t="s">
        <v>5749</v>
      </c>
      <c r="G837" s="107" t="str">
        <f>k[[#This Row],[PartType]]&amp;k[[#This Row],[PowderType]]</f>
        <v>530V157/003KBP74</v>
      </c>
      <c r="H837" s="107" t="s">
        <v>5545</v>
      </c>
      <c r="I837" s="107" cm="1">
        <f t="array" ref="I837">_xlfn.IFS(LEFT(k[[#This Row],[ParameterValue]],1)="S",3,LEFT(k[[#This Row],[ParameterValue]],1)="X",2, LEFT(k[[#This Row],[ParameterValue]],1)="D",4)</f>
        <v>3</v>
      </c>
    </row>
    <row r="838" spans="1:9">
      <c r="A838" s="107" t="s">
        <v>5750</v>
      </c>
      <c r="B838" s="107" t="s">
        <v>4480</v>
      </c>
      <c r="C838" s="107" t="s">
        <v>5730</v>
      </c>
      <c r="D838" s="107" t="s">
        <v>5600</v>
      </c>
      <c r="E838" s="107" t="s">
        <v>5601</v>
      </c>
      <c r="F838" s="107" t="s">
        <v>5751</v>
      </c>
      <c r="G838" s="107" t="str">
        <f>k[[#This Row],[PartType]]&amp;k[[#This Row],[PowderType]]</f>
        <v>530V197/2R5KBP84E</v>
      </c>
      <c r="H838" s="107" t="s">
        <v>5612</v>
      </c>
      <c r="I838" s="107" cm="1">
        <f t="array" ref="I838">_xlfn.IFS(LEFT(k[[#This Row],[ParameterValue]],1)="S",3,LEFT(k[[#This Row],[ParameterValue]],1)="X",2, LEFT(k[[#This Row],[ParameterValue]],1)="D",4)</f>
        <v>3</v>
      </c>
    </row>
    <row r="839" spans="1:9">
      <c r="A839" s="107" t="s">
        <v>6684</v>
      </c>
      <c r="B839" s="107" t="s">
        <v>4676</v>
      </c>
      <c r="C839" s="107" t="s">
        <v>5893</v>
      </c>
      <c r="D839" s="107" t="s">
        <v>5600</v>
      </c>
      <c r="E839" s="107" t="s">
        <v>5601</v>
      </c>
      <c r="F839" s="107" t="s">
        <v>8973</v>
      </c>
      <c r="G839" s="107" t="str">
        <f>k[[#This Row],[PartType]]&amp;k[[#This Row],[PowderType]]</f>
        <v>521C475/063TTS175X</v>
      </c>
      <c r="H839" s="107" t="s">
        <v>7071</v>
      </c>
      <c r="I839" s="107" cm="1">
        <f t="array" ref="I839">_xlfn.IFS(LEFT(k[[#This Row],[ParameterValue]],1)="S",3,LEFT(k[[#This Row],[ParameterValue]],1)="X",2, LEFT(k[[#This Row],[ParameterValue]],1)="D",4)</f>
        <v>2</v>
      </c>
    </row>
    <row r="840" spans="1:9">
      <c r="A840" s="107" t="s">
        <v>5752</v>
      </c>
      <c r="B840" s="107" t="s">
        <v>4552</v>
      </c>
      <c r="C840" s="107" t="s">
        <v>5748</v>
      </c>
      <c r="D840" s="107" t="s">
        <v>5600</v>
      </c>
      <c r="E840" s="107" t="s">
        <v>5601</v>
      </c>
      <c r="F840" s="107" t="s">
        <v>5753</v>
      </c>
      <c r="G840" s="107" t="str">
        <f>k[[#This Row],[PartType]]&amp;k[[#This Row],[PowderType]]</f>
        <v>520X477/006STA156KX</v>
      </c>
      <c r="H840" s="107" t="s">
        <v>5754</v>
      </c>
      <c r="I840" s="107" cm="1">
        <f t="array" ref="I840">_xlfn.IFS(LEFT(k[[#This Row],[ParameterValue]],1)="S",3,LEFT(k[[#This Row],[ParameterValue]],1)="X",2, LEFT(k[[#This Row],[ParameterValue]],1)="D",4)</f>
        <v>3</v>
      </c>
    </row>
    <row r="841" spans="1:9">
      <c r="A841" s="107" t="s">
        <v>5963</v>
      </c>
      <c r="B841" s="107" t="s">
        <v>148</v>
      </c>
      <c r="C841" s="107" t="s">
        <v>5813</v>
      </c>
      <c r="D841" s="107" t="s">
        <v>5600</v>
      </c>
      <c r="E841" s="107" t="s">
        <v>5601</v>
      </c>
      <c r="F841" s="107" t="s">
        <v>9067</v>
      </c>
      <c r="G841" s="107" t="str">
        <f>k[[#This Row],[PartType]]&amp;k[[#This Row],[PowderType]]</f>
        <v>521T336/018S15HVF</v>
      </c>
      <c r="H841" s="107" t="s">
        <v>5047</v>
      </c>
      <c r="I841" s="107" cm="1">
        <f t="array" ref="I841">_xlfn.IFS(LEFT(k[[#This Row],[ParameterValue]],1)="S",3,LEFT(k[[#This Row],[ParameterValue]],1)="X",2, LEFT(k[[#This Row],[ParameterValue]],1)="D",4)</f>
        <v>3</v>
      </c>
    </row>
    <row r="842" spans="1:9">
      <c r="A842" s="107" t="s">
        <v>5835</v>
      </c>
      <c r="B842" s="107" t="s">
        <v>4478</v>
      </c>
      <c r="C842" s="107" t="s">
        <v>5621</v>
      </c>
      <c r="D842" s="107" t="s">
        <v>5600</v>
      </c>
      <c r="E842" s="107" t="s">
        <v>5601</v>
      </c>
      <c r="F842" s="107" t="s">
        <v>9239</v>
      </c>
      <c r="G842" s="107" t="str">
        <f>k[[#This Row],[PartType]]&amp;k[[#This Row],[PowderType]]</f>
        <v>521D226/035FTW400</v>
      </c>
      <c r="H842" s="107" t="s">
        <v>6358</v>
      </c>
      <c r="I842" s="107" cm="1">
        <f t="array" ref="I842">_xlfn.IFS(LEFT(k[[#This Row],[ParameterValue]],1)="S",3,LEFT(k[[#This Row],[ParameterValue]],1)="X",2, LEFT(k[[#This Row],[ParameterValue]],1)="D",4)</f>
        <v>2</v>
      </c>
    </row>
    <row r="843" spans="1:9">
      <c r="A843" s="107" t="s">
        <v>5835</v>
      </c>
      <c r="B843" s="107" t="s">
        <v>4478</v>
      </c>
      <c r="C843" s="107" t="s">
        <v>5654</v>
      </c>
      <c r="D843" s="107" t="s">
        <v>5600</v>
      </c>
      <c r="E843" s="107" t="s">
        <v>5601</v>
      </c>
      <c r="F843" s="107" t="s">
        <v>8366</v>
      </c>
      <c r="G843" s="107" t="str">
        <f>k[[#This Row],[PartType]]&amp;k[[#This Row],[PowderType]]</f>
        <v>521D226/035FTW400</v>
      </c>
      <c r="H843" s="107" t="s">
        <v>6358</v>
      </c>
      <c r="I843" s="107" cm="1">
        <f t="array" ref="I843">_xlfn.IFS(LEFT(k[[#This Row],[ParameterValue]],1)="S",3,LEFT(k[[#This Row],[ParameterValue]],1)="X",2, LEFT(k[[#This Row],[ParameterValue]],1)="D",4)</f>
        <v>2</v>
      </c>
    </row>
    <row r="844" spans="1:9">
      <c r="A844" s="107" t="s">
        <v>7055</v>
      </c>
      <c r="B844" s="107" t="s">
        <v>4502</v>
      </c>
      <c r="C844" s="107" t="s">
        <v>6272</v>
      </c>
      <c r="D844" s="107" t="s">
        <v>5600</v>
      </c>
      <c r="E844" s="107" t="s">
        <v>5601</v>
      </c>
      <c r="F844" s="107" t="s">
        <v>7056</v>
      </c>
      <c r="G844" s="107" t="str">
        <f>k[[#This Row],[PartType]]&amp;k[[#This Row],[PowderType]]</f>
        <v>598D106/035TTS175</v>
      </c>
      <c r="H844" s="107" t="s">
        <v>6079</v>
      </c>
      <c r="I844" s="107" cm="1">
        <f t="array" ref="I844">_xlfn.IFS(LEFT(k[[#This Row],[ParameterValue]],1)="S",3,LEFT(k[[#This Row],[ParameterValue]],1)="X",2, LEFT(k[[#This Row],[ParameterValue]],1)="D",4)</f>
        <v>2</v>
      </c>
    </row>
    <row r="845" spans="1:9">
      <c r="A845" s="107" t="s">
        <v>8752</v>
      </c>
      <c r="B845" s="107" t="s">
        <v>87</v>
      </c>
      <c r="C845" s="107" t="s">
        <v>5654</v>
      </c>
      <c r="D845" s="107" t="s">
        <v>5600</v>
      </c>
      <c r="E845" s="107" t="s">
        <v>5601</v>
      </c>
      <c r="F845" s="107" t="s">
        <v>8753</v>
      </c>
      <c r="G845" s="107" t="str">
        <f>k[[#This Row],[PartType]]&amp;k[[#This Row],[PowderType]]</f>
        <v>545Q336/016TTS50</v>
      </c>
      <c r="H845" s="107" t="s">
        <v>8754</v>
      </c>
      <c r="I845" s="107" cm="1">
        <f t="array" ref="I845">_xlfn.IFS(LEFT(k[[#This Row],[ParameterValue]],1)="S",3,LEFT(k[[#This Row],[ParameterValue]],1)="X",2, LEFT(k[[#This Row],[ParameterValue]],1)="D",4)</f>
        <v>3</v>
      </c>
    </row>
    <row r="846" spans="1:9">
      <c r="A846" s="107" t="s">
        <v>6788</v>
      </c>
      <c r="B846" s="107" t="s">
        <v>157</v>
      </c>
      <c r="C846" s="107" t="s">
        <v>5614</v>
      </c>
      <c r="D846" s="107" t="s">
        <v>5600</v>
      </c>
      <c r="E846" s="107" t="s">
        <v>5601</v>
      </c>
      <c r="F846" s="107" t="s">
        <v>6789</v>
      </c>
      <c r="G846" s="107" t="str">
        <f>k[[#This Row],[PartType]]&amp;k[[#This Row],[PowderType]]</f>
        <v>521B106/035TTS40</v>
      </c>
      <c r="H846" s="107" t="s">
        <v>6790</v>
      </c>
      <c r="I846" s="107" cm="1">
        <f t="array" ref="I846">_xlfn.IFS(LEFT(k[[#This Row],[ParameterValue]],1)="S",3,LEFT(k[[#This Row],[ParameterValue]],1)="X",2, LEFT(k[[#This Row],[ParameterValue]],1)="D",4)</f>
        <v>3</v>
      </c>
    </row>
    <row r="847" spans="1:9">
      <c r="A847" s="107" t="s">
        <v>5785</v>
      </c>
      <c r="B847" s="107" t="s">
        <v>131</v>
      </c>
      <c r="C847" s="107" t="s">
        <v>5726</v>
      </c>
      <c r="D847" s="107" t="s">
        <v>5600</v>
      </c>
      <c r="E847" s="107" t="s">
        <v>5601</v>
      </c>
      <c r="F847" s="107" t="s">
        <v>6791</v>
      </c>
      <c r="G847" s="107" t="str">
        <f>k[[#This Row],[PartType]]&amp;k[[#This Row],[PowderType]]</f>
        <v>521T336/016TTS80</v>
      </c>
      <c r="H847" s="107" t="s">
        <v>5047</v>
      </c>
      <c r="I847" s="107" cm="1">
        <f t="array" ref="I847">_xlfn.IFS(LEFT(k[[#This Row],[ParameterValue]],1)="S",3,LEFT(k[[#This Row],[ParameterValue]],1)="X",2, LEFT(k[[#This Row],[ParameterValue]],1)="D",4)</f>
        <v>3</v>
      </c>
    </row>
    <row r="848" spans="1:9">
      <c r="A848" s="107" t="s">
        <v>5785</v>
      </c>
      <c r="B848" s="107" t="s">
        <v>131</v>
      </c>
      <c r="C848" s="107" t="s">
        <v>5618</v>
      </c>
      <c r="D848" s="107" t="s">
        <v>5600</v>
      </c>
      <c r="E848" s="107" t="s">
        <v>5601</v>
      </c>
      <c r="F848" s="107" t="s">
        <v>6792</v>
      </c>
      <c r="G848" s="107" t="str">
        <f>k[[#This Row],[PartType]]&amp;k[[#This Row],[PowderType]]</f>
        <v>521T336/016TTS80</v>
      </c>
      <c r="H848" s="107" t="s">
        <v>5047</v>
      </c>
      <c r="I848" s="107" cm="1">
        <f t="array" ref="I848">_xlfn.IFS(LEFT(k[[#This Row],[ParameterValue]],1)="S",3,LEFT(k[[#This Row],[ParameterValue]],1)="X",2, LEFT(k[[#This Row],[ParameterValue]],1)="D",4)</f>
        <v>3</v>
      </c>
    </row>
    <row r="849" spans="1:9">
      <c r="A849" s="107" t="s">
        <v>5729</v>
      </c>
      <c r="B849" s="107" t="s">
        <v>4428</v>
      </c>
      <c r="C849" s="107" t="s">
        <v>5748</v>
      </c>
      <c r="D849" s="107" t="s">
        <v>5600</v>
      </c>
      <c r="E849" s="107" t="s">
        <v>5601</v>
      </c>
      <c r="F849" s="107" t="s">
        <v>8009</v>
      </c>
      <c r="G849" s="107" t="str">
        <f>k[[#This Row],[PartType]]&amp;k[[#This Row],[PowderType]]</f>
        <v>530V227/004KBP76</v>
      </c>
      <c r="H849" s="107" t="s">
        <v>5561</v>
      </c>
      <c r="I849" s="107" cm="1">
        <f t="array" ref="I849">_xlfn.IFS(LEFT(k[[#This Row],[ParameterValue]],1)="S",3,LEFT(k[[#This Row],[ParameterValue]],1)="X",2, LEFT(k[[#This Row],[ParameterValue]],1)="D",4)</f>
        <v>3</v>
      </c>
    </row>
    <row r="850" spans="1:9">
      <c r="A850" s="107" t="s">
        <v>5819</v>
      </c>
      <c r="B850" s="107" t="s">
        <v>4551</v>
      </c>
      <c r="C850" s="107" t="s">
        <v>5634</v>
      </c>
      <c r="D850" s="107" t="s">
        <v>5600</v>
      </c>
      <c r="E850" s="107" t="s">
        <v>5601</v>
      </c>
      <c r="F850" s="107" t="s">
        <v>8950</v>
      </c>
      <c r="G850" s="107" t="str">
        <f>k[[#This Row],[PartType]]&amp;k[[#This Row],[PowderType]]</f>
        <v>520V337/003PTSA</v>
      </c>
      <c r="H850" s="107" t="s">
        <v>5049</v>
      </c>
      <c r="I850" s="107" cm="1">
        <f t="array" ref="I850">_xlfn.IFS(LEFT(k[[#This Row],[ParameterValue]],1)="S",3,LEFT(k[[#This Row],[ParameterValue]],1)="X",2, LEFT(k[[#This Row],[ParameterValue]],1)="D",4)</f>
        <v>3</v>
      </c>
    </row>
    <row r="851" spans="1:9">
      <c r="A851" s="107" t="s">
        <v>5617</v>
      </c>
      <c r="B851" s="107" t="s">
        <v>142</v>
      </c>
      <c r="C851" s="107" t="s">
        <v>5618</v>
      </c>
      <c r="D851" s="107" t="s">
        <v>5600</v>
      </c>
      <c r="E851" s="107" t="s">
        <v>5601</v>
      </c>
      <c r="F851" s="107" t="s">
        <v>5929</v>
      </c>
      <c r="G851" s="107" t="str">
        <f>k[[#This Row],[PartType]]&amp;k[[#This Row],[PowderType]]</f>
        <v>523V157/016KBP86E</v>
      </c>
      <c r="H851" s="107" t="s">
        <v>5051</v>
      </c>
      <c r="I851" s="107" cm="1">
        <f t="array" ref="I851">_xlfn.IFS(LEFT(k[[#This Row],[ParameterValue]],1)="S",3,LEFT(k[[#This Row],[ParameterValue]],1)="X",2, LEFT(k[[#This Row],[ParameterValue]],1)="D",4)</f>
        <v>3</v>
      </c>
    </row>
    <row r="852" spans="1:9">
      <c r="A852" s="107" t="s">
        <v>5930</v>
      </c>
      <c r="B852" s="107" t="s">
        <v>4508</v>
      </c>
      <c r="C852" s="107" t="s">
        <v>5634</v>
      </c>
      <c r="D852" s="107" t="s">
        <v>5600</v>
      </c>
      <c r="E852" s="107" t="s">
        <v>5601</v>
      </c>
      <c r="F852" s="107" t="s">
        <v>5931</v>
      </c>
      <c r="G852" s="107" t="str">
        <f>k[[#This Row],[PartType]]&amp;k[[#This Row],[PowderType]]</f>
        <v>520L107/010KBP126E</v>
      </c>
      <c r="H852" s="107" t="s">
        <v>5049</v>
      </c>
      <c r="I852" s="107" cm="1">
        <f t="array" ref="I852">_xlfn.IFS(LEFT(k[[#This Row],[ParameterValue]],1)="S",3,LEFT(k[[#This Row],[ParameterValue]],1)="X",2, LEFT(k[[#This Row],[ParameterValue]],1)="D",4)</f>
        <v>3</v>
      </c>
    </row>
    <row r="853" spans="1:9">
      <c r="A853" s="107" t="s">
        <v>5662</v>
      </c>
      <c r="B853" s="107" t="s">
        <v>4525</v>
      </c>
      <c r="C853" s="107" t="s">
        <v>5599</v>
      </c>
      <c r="D853" s="107" t="s">
        <v>5600</v>
      </c>
      <c r="E853" s="107" t="s">
        <v>5601</v>
      </c>
      <c r="F853" s="107" t="s">
        <v>5932</v>
      </c>
      <c r="G853" s="107" t="str">
        <f>k[[#This Row],[PartType]]&amp;k[[#This Row],[PowderType]]</f>
        <v>528Z227/004S506</v>
      </c>
      <c r="H853" s="107" t="s">
        <v>5933</v>
      </c>
      <c r="I853" s="107" cm="1">
        <f t="array" ref="I853">_xlfn.IFS(LEFT(k[[#This Row],[ParameterValue]],1)="S",3,LEFT(k[[#This Row],[ParameterValue]],1)="X",2, LEFT(k[[#This Row],[ParameterValue]],1)="D",4)</f>
        <v>3</v>
      </c>
    </row>
    <row r="854" spans="1:9">
      <c r="A854" s="107" t="s">
        <v>5934</v>
      </c>
      <c r="B854" s="107" t="s">
        <v>4629</v>
      </c>
      <c r="C854" s="107" t="s">
        <v>5621</v>
      </c>
      <c r="D854" s="107" t="s">
        <v>5600</v>
      </c>
      <c r="E854" s="107" t="s">
        <v>5601</v>
      </c>
      <c r="F854" s="107" t="s">
        <v>5935</v>
      </c>
      <c r="G854" s="107" t="str">
        <f>k[[#This Row],[PartType]]&amp;k[[#This Row],[PowderType]]</f>
        <v>521T106/025KBP86Y</v>
      </c>
      <c r="H854" s="107" t="s">
        <v>5936</v>
      </c>
      <c r="I854" s="107" cm="1">
        <f t="array" ref="I854">_xlfn.IFS(LEFT(k[[#This Row],[ParameterValue]],1)="S",3,LEFT(k[[#This Row],[ParameterValue]],1)="X",2, LEFT(k[[#This Row],[ParameterValue]],1)="D",4)</f>
        <v>3</v>
      </c>
    </row>
    <row r="855" spans="1:9">
      <c r="A855" s="107" t="s">
        <v>5937</v>
      </c>
      <c r="B855" s="107" t="s">
        <v>4800</v>
      </c>
      <c r="C855" s="107" t="s">
        <v>5614</v>
      </c>
      <c r="D855" s="107" t="s">
        <v>5600</v>
      </c>
      <c r="E855" s="107" t="s">
        <v>5601</v>
      </c>
      <c r="F855" s="107" t="s">
        <v>5938</v>
      </c>
      <c r="G855" s="107" t="str">
        <f>k[[#This Row],[PartType]]&amp;k[[#This Row],[PowderType]]</f>
        <v>523V686/035TTS50G</v>
      </c>
      <c r="H855" s="107" t="s">
        <v>5939</v>
      </c>
      <c r="I855" s="107" cm="1">
        <f t="array" ref="I855">_xlfn.IFS(LEFT(k[[#This Row],[ParameterValue]],1)="S",3,LEFT(k[[#This Row],[ParameterValue]],1)="X",2, LEFT(k[[#This Row],[ParameterValue]],1)="D",4)</f>
        <v>3</v>
      </c>
    </row>
    <row r="856" spans="1:9">
      <c r="A856" s="107" t="s">
        <v>7008</v>
      </c>
      <c r="B856" s="107" t="s">
        <v>4428</v>
      </c>
      <c r="C856" s="107" t="s">
        <v>5634</v>
      </c>
      <c r="D856" s="107" t="s">
        <v>5600</v>
      </c>
      <c r="E856" s="107" t="s">
        <v>5601</v>
      </c>
      <c r="F856" s="107" t="s">
        <v>9355</v>
      </c>
      <c r="G856" s="107" t="str">
        <f>k[[#This Row],[PartType]]&amp;k[[#This Row],[PowderType]]</f>
        <v>520X337/010KBP76</v>
      </c>
      <c r="H856" s="107" t="s">
        <v>5053</v>
      </c>
      <c r="I856" s="107" cm="1">
        <f t="array" ref="I856">_xlfn.IFS(LEFT(k[[#This Row],[ParameterValue]],1)="S",3,LEFT(k[[#This Row],[ParameterValue]],1)="X",2, LEFT(k[[#This Row],[ParameterValue]],1)="D",4)</f>
        <v>3</v>
      </c>
    </row>
    <row r="857" spans="1:9">
      <c r="A857" s="107" t="s">
        <v>6164</v>
      </c>
      <c r="B857" s="107" t="s">
        <v>4552</v>
      </c>
      <c r="C857" s="107" t="s">
        <v>5654</v>
      </c>
      <c r="D857" s="107" t="s">
        <v>5600</v>
      </c>
      <c r="E857" s="107" t="s">
        <v>5601</v>
      </c>
      <c r="F857" s="107" t="s">
        <v>6168</v>
      </c>
      <c r="G857" s="107" t="str">
        <f>k[[#This Row],[PartType]]&amp;k[[#This Row],[PowderType]]</f>
        <v>520T107/004STA156KX</v>
      </c>
      <c r="H857" s="107" t="s">
        <v>6166</v>
      </c>
      <c r="I857" s="107" cm="1">
        <f t="array" ref="I857">_xlfn.IFS(LEFT(k[[#This Row],[ParameterValue]],1)="S",3,LEFT(k[[#This Row],[ParameterValue]],1)="X",2, LEFT(k[[#This Row],[ParameterValue]],1)="D",4)</f>
        <v>3</v>
      </c>
    </row>
    <row r="858" spans="1:9">
      <c r="A858" s="107" t="s">
        <v>6164</v>
      </c>
      <c r="B858" s="107" t="s">
        <v>4552</v>
      </c>
      <c r="C858" s="107" t="s">
        <v>6193</v>
      </c>
      <c r="D858" s="107" t="s">
        <v>5600</v>
      </c>
      <c r="E858" s="107" t="s">
        <v>5601</v>
      </c>
      <c r="F858" s="107" t="s">
        <v>9345</v>
      </c>
      <c r="G858" s="107" t="str">
        <f>k[[#This Row],[PartType]]&amp;k[[#This Row],[PowderType]]</f>
        <v>520T107/004STA156KX</v>
      </c>
      <c r="H858" s="107" t="s">
        <v>6166</v>
      </c>
      <c r="I858" s="107" cm="1">
        <f t="array" ref="I858">_xlfn.IFS(LEFT(k[[#This Row],[ParameterValue]],1)="S",3,LEFT(k[[#This Row],[ParameterValue]],1)="X",2, LEFT(k[[#This Row],[ParameterValue]],1)="D",4)</f>
        <v>3</v>
      </c>
    </row>
    <row r="859" spans="1:9">
      <c r="A859" s="107" t="s">
        <v>5889</v>
      </c>
      <c r="B859" s="107" t="s">
        <v>4426</v>
      </c>
      <c r="C859" s="107" t="s">
        <v>5816</v>
      </c>
      <c r="D859" s="107" t="s">
        <v>5600</v>
      </c>
      <c r="E859" s="107" t="s">
        <v>5601</v>
      </c>
      <c r="F859" s="107" t="s">
        <v>8005</v>
      </c>
      <c r="G859" s="107" t="str">
        <f>k[[#This Row],[PartType]]&amp;k[[#This Row],[PowderType]]</f>
        <v>521D107/020KBP74</v>
      </c>
      <c r="H859" s="107" t="s">
        <v>5891</v>
      </c>
      <c r="I859" s="107" cm="1">
        <f t="array" ref="I859">_xlfn.IFS(LEFT(k[[#This Row],[ParameterValue]],1)="S",3,LEFT(k[[#This Row],[ParameterValue]],1)="X",2, LEFT(k[[#This Row],[ParameterValue]],1)="D",4)</f>
        <v>3</v>
      </c>
    </row>
    <row r="860" spans="1:9">
      <c r="A860" s="107" t="s">
        <v>5689</v>
      </c>
      <c r="B860" s="107" t="s">
        <v>107</v>
      </c>
      <c r="C860" s="107" t="s">
        <v>8111</v>
      </c>
      <c r="D860" s="107" t="s">
        <v>5600</v>
      </c>
      <c r="E860" s="107" t="s">
        <v>5601</v>
      </c>
      <c r="F860" s="107" t="s">
        <v>8112</v>
      </c>
      <c r="G860" s="107" t="str">
        <f>k[[#This Row],[PartType]]&amp;k[[#This Row],[PowderType]]</f>
        <v>598D106/050FTP150</v>
      </c>
      <c r="H860" s="107" t="s">
        <v>5549</v>
      </c>
      <c r="I860" s="107" cm="1">
        <f t="array" ref="I860">_xlfn.IFS(LEFT(k[[#This Row],[ParameterValue]],1)="S",3,LEFT(k[[#This Row],[ParameterValue]],1)="X",2, LEFT(k[[#This Row],[ParameterValue]],1)="D",4)</f>
        <v>2</v>
      </c>
    </row>
    <row r="861" spans="1:9">
      <c r="A861" s="107" t="s">
        <v>5963</v>
      </c>
      <c r="B861" s="107" t="s">
        <v>4605</v>
      </c>
      <c r="C861" s="107" t="s">
        <v>5813</v>
      </c>
      <c r="D861" s="107" t="s">
        <v>5600</v>
      </c>
      <c r="E861" s="107" t="s">
        <v>5601</v>
      </c>
      <c r="F861" s="107" t="s">
        <v>8302</v>
      </c>
      <c r="G861" s="107" t="str">
        <f>k[[#This Row],[PartType]]&amp;k[[#This Row],[PowderType]]</f>
        <v>521T336/018S15HVG</v>
      </c>
      <c r="H861" s="107" t="s">
        <v>8303</v>
      </c>
      <c r="I861" s="107" cm="1">
        <f t="array" ref="I861">_xlfn.IFS(LEFT(k[[#This Row],[ParameterValue]],1)="S",3,LEFT(k[[#This Row],[ParameterValue]],1)="X",2, LEFT(k[[#This Row],[ParameterValue]],1)="D",4)</f>
        <v>3</v>
      </c>
    </row>
    <row r="862" spans="1:9">
      <c r="A862" s="107" t="s">
        <v>5739</v>
      </c>
      <c r="B862" s="107" t="s">
        <v>8011</v>
      </c>
      <c r="C862" s="107" t="s">
        <v>5654</v>
      </c>
      <c r="D862" s="107" t="s">
        <v>5600</v>
      </c>
      <c r="E862" s="107" t="s">
        <v>5601</v>
      </c>
      <c r="F862" s="107" t="s">
        <v>8012</v>
      </c>
      <c r="G862" s="107" t="str">
        <f>k[[#This Row],[PartType]]&amp;k[[#This Row],[PowderType]]</f>
        <v>521D107/025KBP80Y</v>
      </c>
      <c r="H862" s="107" t="s">
        <v>8013</v>
      </c>
      <c r="I862" s="107" cm="1">
        <f t="array" ref="I862">_xlfn.IFS(LEFT(k[[#This Row],[ParameterValue]],1)="S",3,LEFT(k[[#This Row],[ParameterValue]],1)="X",2, LEFT(k[[#This Row],[ParameterValue]],1)="D",4)</f>
        <v>3</v>
      </c>
    </row>
    <row r="863" spans="1:9">
      <c r="A863" s="107" t="s">
        <v>6799</v>
      </c>
      <c r="B863" s="107" t="s">
        <v>4575</v>
      </c>
      <c r="C863" s="107" t="s">
        <v>5634</v>
      </c>
      <c r="D863" s="107" t="s">
        <v>5600</v>
      </c>
      <c r="E863" s="107" t="s">
        <v>5601</v>
      </c>
      <c r="F863" s="107" t="s">
        <v>8351</v>
      </c>
      <c r="G863" s="107" t="str">
        <f>k[[#This Row],[PartType]]&amp;k[[#This Row],[PowderType]]</f>
        <v>598D337/006KBP74F</v>
      </c>
      <c r="H863" s="107" t="s">
        <v>8350</v>
      </c>
      <c r="I863" s="107" cm="1">
        <f t="array" ref="I863">_xlfn.IFS(LEFT(k[[#This Row],[ParameterValue]],1)="S",3,LEFT(k[[#This Row],[ParameterValue]],1)="X",2, LEFT(k[[#This Row],[ParameterValue]],1)="D",4)</f>
        <v>3</v>
      </c>
    </row>
    <row r="864" spans="1:9">
      <c r="A864" s="107" t="s">
        <v>5819</v>
      </c>
      <c r="B864" s="107" t="s">
        <v>126</v>
      </c>
      <c r="C864" s="107" t="s">
        <v>5627</v>
      </c>
      <c r="D864" s="107" t="s">
        <v>5681</v>
      </c>
      <c r="E864" s="107" t="s">
        <v>5601</v>
      </c>
      <c r="F864" s="107" t="s">
        <v>8182</v>
      </c>
      <c r="G864" s="107" t="str">
        <f>k[[#This Row],[PartType]]&amp;k[[#This Row],[PowderType]]</f>
        <v>520V337/003KBP52</v>
      </c>
      <c r="H864" s="107" t="s">
        <v>5587</v>
      </c>
      <c r="I864" s="107" cm="1">
        <f t="array" ref="I864">_xlfn.IFS(LEFT(k[[#This Row],[ParameterValue]],1)="S",3,LEFT(k[[#This Row],[ParameterValue]],1)="X",2, LEFT(k[[#This Row],[ParameterValue]],1)="D",4)</f>
        <v>3</v>
      </c>
    </row>
    <row r="865" spans="1:9">
      <c r="A865" s="107" t="s">
        <v>8141</v>
      </c>
      <c r="B865" s="107" t="s">
        <v>90</v>
      </c>
      <c r="C865" s="107" t="s">
        <v>5804</v>
      </c>
      <c r="D865" s="107" t="s">
        <v>5600</v>
      </c>
      <c r="E865" s="107" t="s">
        <v>5601</v>
      </c>
      <c r="F865" s="107" t="s">
        <v>8354</v>
      </c>
      <c r="G865" s="107" t="str">
        <f>k[[#This Row],[PartType]]&amp;k[[#This Row],[PowderType]]</f>
        <v>521D336/050FTP200</v>
      </c>
      <c r="H865" s="107" t="s">
        <v>10217</v>
      </c>
      <c r="I865" s="107" cm="1">
        <f t="array" ref="I865">_xlfn.IFS(LEFT(k[[#This Row],[ParameterValue]],1)="S",3,LEFT(k[[#This Row],[ParameterValue]],1)="X",2, LEFT(k[[#This Row],[ParameterValue]],1)="D",4)</f>
        <v>3</v>
      </c>
    </row>
    <row r="866" spans="1:9">
      <c r="A866" s="107" t="s">
        <v>8202</v>
      </c>
      <c r="B866" s="107" t="s">
        <v>119</v>
      </c>
      <c r="C866" s="107" t="s">
        <v>5656</v>
      </c>
      <c r="D866" s="107" t="s">
        <v>6004</v>
      </c>
      <c r="E866" s="107" t="s">
        <v>5601</v>
      </c>
      <c r="F866" s="107" t="s">
        <v>8203</v>
      </c>
      <c r="G866" s="107" t="str">
        <f>k[[#This Row],[PartType]]&amp;k[[#This Row],[PowderType]]</f>
        <v>523W167/018FTW102K</v>
      </c>
      <c r="H866" s="107" t="s">
        <v>7830</v>
      </c>
      <c r="I866" s="107" cm="1">
        <f t="array" ref="I866">_xlfn.IFS(LEFT(k[[#This Row],[ParameterValue]],1)="S",3,LEFT(k[[#This Row],[ParameterValue]],1)="X",2, LEFT(k[[#This Row],[ParameterValue]],1)="D",4)</f>
        <v>4</v>
      </c>
    </row>
    <row r="867" spans="1:9">
      <c r="A867" s="107" t="s">
        <v>7063</v>
      </c>
      <c r="B867" s="107" t="s">
        <v>7064</v>
      </c>
      <c r="C867" s="107" t="s">
        <v>7065</v>
      </c>
      <c r="D867" s="107" t="s">
        <v>5600</v>
      </c>
      <c r="E867" s="107" t="s">
        <v>5601</v>
      </c>
      <c r="F867" s="107" t="s">
        <v>7066</v>
      </c>
      <c r="G867" s="107" t="str">
        <f>k[[#This Row],[PartType]]&amp;k[[#This Row],[PowderType]]</f>
        <v>523M155/075TTS12</v>
      </c>
      <c r="H867" s="107" t="s">
        <v>5853</v>
      </c>
      <c r="I867" s="107" cm="1">
        <f t="array" ref="I867">_xlfn.IFS(LEFT(k[[#This Row],[ParameterValue]],1)="S",3,LEFT(k[[#This Row],[ParameterValue]],1)="X",2, LEFT(k[[#This Row],[ParameterValue]],1)="D",4)</f>
        <v>2</v>
      </c>
    </row>
    <row r="868" spans="1:9">
      <c r="A868" s="107" t="s">
        <v>5785</v>
      </c>
      <c r="B868" s="107" t="s">
        <v>152</v>
      </c>
      <c r="C868" s="107" t="s">
        <v>5726</v>
      </c>
      <c r="D868" s="107" t="s">
        <v>5600</v>
      </c>
      <c r="E868" s="107" t="s">
        <v>5601</v>
      </c>
      <c r="F868" s="107" t="s">
        <v>5866</v>
      </c>
      <c r="G868" s="107" t="str">
        <f>k[[#This Row],[PartType]]&amp;k[[#This Row],[PowderType]]</f>
        <v>521T336/016KBP86</v>
      </c>
      <c r="H868" s="107" t="s">
        <v>5867</v>
      </c>
      <c r="I868" s="107" cm="1">
        <f t="array" ref="I868">_xlfn.IFS(LEFT(k[[#This Row],[ParameterValue]],1)="S",3,LEFT(k[[#This Row],[ParameterValue]],1)="X",2, LEFT(k[[#This Row],[ParameterValue]],1)="D",4)</f>
        <v>3</v>
      </c>
    </row>
    <row r="869" spans="1:9">
      <c r="A869" s="107" t="s">
        <v>5675</v>
      </c>
      <c r="B869" s="107" t="s">
        <v>4621</v>
      </c>
      <c r="C869" s="107" t="s">
        <v>5826</v>
      </c>
      <c r="D869" s="107" t="s">
        <v>5600</v>
      </c>
      <c r="E869" s="107" t="s">
        <v>5601</v>
      </c>
      <c r="F869" s="107" t="s">
        <v>6803</v>
      </c>
      <c r="G869" s="107" t="str">
        <f>k[[#This Row],[PartType]]&amp;k[[#This Row],[PowderType]]</f>
        <v>520Y337/010KBP121E</v>
      </c>
      <c r="H869" s="107" t="s">
        <v>5049</v>
      </c>
      <c r="I869" s="107" cm="1">
        <f t="array" ref="I869">_xlfn.IFS(LEFT(k[[#This Row],[ParameterValue]],1)="S",3,LEFT(k[[#This Row],[ParameterValue]],1)="X",2, LEFT(k[[#This Row],[ParameterValue]],1)="D",4)</f>
        <v>3</v>
      </c>
    </row>
    <row r="870" spans="1:9">
      <c r="A870" s="107" t="s">
        <v>5787</v>
      </c>
      <c r="B870" s="107" t="s">
        <v>4724</v>
      </c>
      <c r="C870" s="107" t="s">
        <v>5627</v>
      </c>
      <c r="D870" s="107" t="s">
        <v>5600</v>
      </c>
      <c r="E870" s="107" t="s">
        <v>5601</v>
      </c>
      <c r="F870" s="107" t="s">
        <v>6804</v>
      </c>
      <c r="G870" s="107" t="str">
        <f>k[[#This Row],[PartType]]&amp;k[[#This Row],[PowderType]]</f>
        <v>520L337/003KBP121</v>
      </c>
      <c r="H870" s="107" t="s">
        <v>5789</v>
      </c>
      <c r="I870" s="107" cm="1">
        <f t="array" ref="I870">_xlfn.IFS(LEFT(k[[#This Row],[ParameterValue]],1)="S",3,LEFT(k[[#This Row],[ParameterValue]],1)="X",2, LEFT(k[[#This Row],[ParameterValue]],1)="D",4)</f>
        <v>3</v>
      </c>
    </row>
    <row r="871" spans="1:9">
      <c r="A871" s="107" t="s">
        <v>7344</v>
      </c>
      <c r="B871" s="107" t="s">
        <v>4617</v>
      </c>
      <c r="C871" s="107" t="s">
        <v>5737</v>
      </c>
      <c r="D871" s="107" t="s">
        <v>5600</v>
      </c>
      <c r="E871" s="107" t="s">
        <v>5601</v>
      </c>
      <c r="F871" s="107" t="s">
        <v>7345</v>
      </c>
      <c r="G871" s="107" t="str">
        <f>k[[#This Row],[PartType]]&amp;k[[#This Row],[PowderType]]</f>
        <v>592V227/004NT50</v>
      </c>
      <c r="H871" s="107" t="s">
        <v>5665</v>
      </c>
      <c r="I871" s="107" cm="1">
        <f t="array" ref="I871">_xlfn.IFS(LEFT(k[[#This Row],[ParameterValue]],1)="S",3,LEFT(k[[#This Row],[ParameterValue]],1)="X",2, LEFT(k[[#This Row],[ParameterValue]],1)="D",4)</f>
        <v>3</v>
      </c>
    </row>
    <row r="872" spans="1:9">
      <c r="A872" s="107" t="s">
        <v>6192</v>
      </c>
      <c r="B872" s="107" t="s">
        <v>4542</v>
      </c>
      <c r="C872" s="107" t="s">
        <v>5656</v>
      </c>
      <c r="D872" s="107" t="s">
        <v>5600</v>
      </c>
      <c r="E872" s="107" t="s">
        <v>5601</v>
      </c>
      <c r="F872" s="107" t="s">
        <v>7584</v>
      </c>
      <c r="G872" s="107" t="str">
        <f>k[[#This Row],[PartType]]&amp;k[[#This Row],[PowderType]]</f>
        <v>520T106/016KBP54E</v>
      </c>
      <c r="H872" s="107" t="s">
        <v>7585</v>
      </c>
      <c r="I872" s="107" cm="1">
        <f t="array" ref="I872">_xlfn.IFS(LEFT(k[[#This Row],[ParameterValue]],1)="S",3,LEFT(k[[#This Row],[ParameterValue]],1)="X",2, LEFT(k[[#This Row],[ParameterValue]],1)="D",4)</f>
        <v>3</v>
      </c>
    </row>
    <row r="873" spans="1:9">
      <c r="A873" s="107" t="s">
        <v>7436</v>
      </c>
      <c r="B873" s="107" t="s">
        <v>131</v>
      </c>
      <c r="C873" s="107" t="s">
        <v>5726</v>
      </c>
      <c r="D873" s="107" t="s">
        <v>5600</v>
      </c>
      <c r="E873" s="107" t="s">
        <v>5601</v>
      </c>
      <c r="F873" s="107" t="s">
        <v>7437</v>
      </c>
      <c r="G873" s="107" t="str">
        <f>k[[#This Row],[PartType]]&amp;k[[#This Row],[PowderType]]</f>
        <v>598V107/010TTS80</v>
      </c>
      <c r="H873" s="107" t="s">
        <v>5575</v>
      </c>
      <c r="I873" s="107" cm="1">
        <f t="array" ref="I873">_xlfn.IFS(LEFT(k[[#This Row],[ParameterValue]],1)="S",3,LEFT(k[[#This Row],[ParameterValue]],1)="X",2, LEFT(k[[#This Row],[ParameterValue]],1)="D",4)</f>
        <v>3</v>
      </c>
    </row>
    <row r="874" spans="1:9">
      <c r="A874" s="107" t="s">
        <v>8433</v>
      </c>
      <c r="B874" s="107" t="s">
        <v>131</v>
      </c>
      <c r="C874" s="107" t="s">
        <v>5634</v>
      </c>
      <c r="D874" s="107" t="s">
        <v>5600</v>
      </c>
      <c r="E874" s="107" t="s">
        <v>5601</v>
      </c>
      <c r="F874" s="107" t="s">
        <v>8660</v>
      </c>
      <c r="G874" s="107" t="str">
        <f>k[[#This Row],[PartType]]&amp;k[[#This Row],[PowderType]]</f>
        <v>598V157/006TTS80</v>
      </c>
      <c r="H874" s="107" t="s">
        <v>5575</v>
      </c>
      <c r="I874" s="107" cm="1">
        <f t="array" ref="I874">_xlfn.IFS(LEFT(k[[#This Row],[ParameterValue]],1)="S",3,LEFT(k[[#This Row],[ParameterValue]],1)="X",2, LEFT(k[[#This Row],[ParameterValue]],1)="D",4)</f>
        <v>3</v>
      </c>
    </row>
    <row r="875" spans="1:9">
      <c r="A875" s="107" t="s">
        <v>8433</v>
      </c>
      <c r="B875" s="107" t="s">
        <v>131</v>
      </c>
      <c r="C875" s="107" t="s">
        <v>5726</v>
      </c>
      <c r="D875" s="107" t="s">
        <v>5600</v>
      </c>
      <c r="E875" s="107" t="s">
        <v>5601</v>
      </c>
      <c r="F875" s="107" t="s">
        <v>8659</v>
      </c>
      <c r="G875" s="107" t="str">
        <f>k[[#This Row],[PartType]]&amp;k[[#This Row],[PowderType]]</f>
        <v>598V157/006TTS80</v>
      </c>
      <c r="H875" s="107" t="s">
        <v>5575</v>
      </c>
      <c r="I875" s="107" cm="1">
        <f t="array" ref="I875">_xlfn.IFS(LEFT(k[[#This Row],[ParameterValue]],1)="S",3,LEFT(k[[#This Row],[ParameterValue]],1)="X",2, LEFT(k[[#This Row],[ParameterValue]],1)="D",4)</f>
        <v>3</v>
      </c>
    </row>
    <row r="876" spans="1:9">
      <c r="A876" s="107" t="s">
        <v>7438</v>
      </c>
      <c r="B876" s="107" t="s">
        <v>4744</v>
      </c>
      <c r="C876" s="107" t="s">
        <v>5681</v>
      </c>
      <c r="D876" s="107" t="s">
        <v>5600</v>
      </c>
      <c r="E876" s="107" t="s">
        <v>5601</v>
      </c>
      <c r="F876" s="107" t="s">
        <v>7439</v>
      </c>
      <c r="G876" s="107" t="str">
        <f>k[[#This Row],[PartType]]&amp;k[[#This Row],[PowderType]]</f>
        <v>591D477/2R5KBP72</v>
      </c>
      <c r="H876" s="107" t="s">
        <v>5050</v>
      </c>
      <c r="I876" s="107" cm="1">
        <f t="array" ref="I876">_xlfn.IFS(LEFT(k[[#This Row],[ParameterValue]],1)="S",3,LEFT(k[[#This Row],[ParameterValue]],1)="X",2, LEFT(k[[#This Row],[ParameterValue]],1)="D",4)</f>
        <v>3</v>
      </c>
    </row>
    <row r="877" spans="1:9">
      <c r="A877" s="107" t="s">
        <v>7438</v>
      </c>
      <c r="B877" s="107" t="s">
        <v>4744</v>
      </c>
      <c r="C877" s="107" t="s">
        <v>7440</v>
      </c>
      <c r="D877" s="107" t="s">
        <v>5600</v>
      </c>
      <c r="E877" s="107" t="s">
        <v>5601</v>
      </c>
      <c r="F877" s="107" t="s">
        <v>7441</v>
      </c>
      <c r="G877" s="107" t="str">
        <f>k[[#This Row],[PartType]]&amp;k[[#This Row],[PowderType]]</f>
        <v>591D477/2R5KBP72</v>
      </c>
      <c r="H877" s="107" t="s">
        <v>5050</v>
      </c>
      <c r="I877" s="107" cm="1">
        <f t="array" ref="I877">_xlfn.IFS(LEFT(k[[#This Row],[ParameterValue]],1)="S",3,LEFT(k[[#This Row],[ParameterValue]],1)="X",2, LEFT(k[[#This Row],[ParameterValue]],1)="D",4)</f>
        <v>3</v>
      </c>
    </row>
    <row r="878" spans="1:9">
      <c r="A878" s="107" t="s">
        <v>6554</v>
      </c>
      <c r="B878" s="107" t="s">
        <v>4744</v>
      </c>
      <c r="C878" s="107" t="s">
        <v>7442</v>
      </c>
      <c r="D878" s="107" t="s">
        <v>5600</v>
      </c>
      <c r="E878" s="107" t="s">
        <v>5601</v>
      </c>
      <c r="F878" s="107" t="s">
        <v>7443</v>
      </c>
      <c r="G878" s="107" t="str">
        <f>k[[#This Row],[PartType]]&amp;k[[#This Row],[PowderType]]</f>
        <v>598D477/2R5KBP72</v>
      </c>
      <c r="H878" s="107" t="s">
        <v>5050</v>
      </c>
      <c r="I878" s="107" cm="1">
        <f t="array" ref="I878">_xlfn.IFS(LEFT(k[[#This Row],[ParameterValue]],1)="S",3,LEFT(k[[#This Row],[ParameterValue]],1)="X",2, LEFT(k[[#This Row],[ParameterValue]],1)="D",4)</f>
        <v>3</v>
      </c>
    </row>
    <row r="879" spans="1:9">
      <c r="A879" s="107" t="s">
        <v>7444</v>
      </c>
      <c r="B879" s="107" t="s">
        <v>131</v>
      </c>
      <c r="C879" s="107" t="s">
        <v>5726</v>
      </c>
      <c r="D879" s="107" t="s">
        <v>5600</v>
      </c>
      <c r="E879" s="107" t="s">
        <v>5601</v>
      </c>
      <c r="F879" s="107" t="s">
        <v>7445</v>
      </c>
      <c r="G879" s="107" t="str">
        <f>k[[#This Row],[PartType]]&amp;k[[#This Row],[PowderType]]</f>
        <v>598D157/006TTS80</v>
      </c>
      <c r="H879" s="107" t="s">
        <v>5575</v>
      </c>
      <c r="I879" s="107" cm="1">
        <f t="array" ref="I879">_xlfn.IFS(LEFT(k[[#This Row],[ParameterValue]],1)="S",3,LEFT(k[[#This Row],[ParameterValue]],1)="X",2, LEFT(k[[#This Row],[ParameterValue]],1)="D",4)</f>
        <v>3</v>
      </c>
    </row>
    <row r="880" spans="1:9">
      <c r="A880" s="107" t="s">
        <v>7457</v>
      </c>
      <c r="B880" s="107" t="s">
        <v>131</v>
      </c>
      <c r="C880" s="107" t="s">
        <v>5654</v>
      </c>
      <c r="D880" s="107" t="s">
        <v>5600</v>
      </c>
      <c r="E880" s="107" t="s">
        <v>5601</v>
      </c>
      <c r="F880" s="107" t="s">
        <v>8658</v>
      </c>
      <c r="G880" s="107" t="str">
        <f>k[[#This Row],[PartType]]&amp;k[[#This Row],[PowderType]]</f>
        <v>598D227/006TTS80</v>
      </c>
      <c r="H880" s="107" t="s">
        <v>5575</v>
      </c>
      <c r="I880" s="107" cm="1">
        <f t="array" ref="I880">_xlfn.IFS(LEFT(k[[#This Row],[ParameterValue]],1)="S",3,LEFT(k[[#This Row],[ParameterValue]],1)="X",2, LEFT(k[[#This Row],[ParameterValue]],1)="D",4)</f>
        <v>3</v>
      </c>
    </row>
    <row r="881" spans="1:9">
      <c r="A881" s="107" t="s">
        <v>5811</v>
      </c>
      <c r="B881" s="107" t="s">
        <v>4756</v>
      </c>
      <c r="C881" s="107" t="s">
        <v>5813</v>
      </c>
      <c r="D881" s="107" t="s">
        <v>5600</v>
      </c>
      <c r="E881" s="107" t="s">
        <v>5601</v>
      </c>
      <c r="F881" s="107" t="s">
        <v>6006</v>
      </c>
      <c r="G881" s="107" t="str">
        <f>k[[#This Row],[PartType]]&amp;k[[#This Row],[PowderType]]</f>
        <v>521T276/018KBP126Y</v>
      </c>
      <c r="H881" s="107" t="s">
        <v>5047</v>
      </c>
      <c r="I881" s="107" cm="1">
        <f t="array" ref="I881">_xlfn.IFS(LEFT(k[[#This Row],[ParameterValue]],1)="S",3,LEFT(k[[#This Row],[ParameterValue]],1)="X",2, LEFT(k[[#This Row],[ParameterValue]],1)="D",4)</f>
        <v>3</v>
      </c>
    </row>
    <row r="882" spans="1:9">
      <c r="A882" s="107" t="s">
        <v>6793</v>
      </c>
      <c r="B882" s="107" t="s">
        <v>157</v>
      </c>
      <c r="C882" s="107" t="s">
        <v>5607</v>
      </c>
      <c r="D882" s="107" t="s">
        <v>5600</v>
      </c>
      <c r="E882" s="107" t="s">
        <v>5601</v>
      </c>
      <c r="F882" s="107" t="s">
        <v>6794</v>
      </c>
      <c r="G882" s="107" t="str">
        <f>k[[#This Row],[PartType]]&amp;k[[#This Row],[PowderType]]</f>
        <v>521W226/025TTS40</v>
      </c>
      <c r="H882" s="107" t="s">
        <v>6638</v>
      </c>
      <c r="I882" s="107" cm="1">
        <f t="array" ref="I882">_xlfn.IFS(LEFT(k[[#This Row],[ParameterValue]],1)="S",3,LEFT(k[[#This Row],[ParameterValue]],1)="X",2, LEFT(k[[#This Row],[ParameterValue]],1)="D",4)</f>
        <v>2</v>
      </c>
    </row>
    <row r="883" spans="1:9">
      <c r="A883" s="107" t="s">
        <v>6788</v>
      </c>
      <c r="B883" s="107" t="s">
        <v>157</v>
      </c>
      <c r="C883" s="107" t="s">
        <v>6193</v>
      </c>
      <c r="D883" s="107" t="s">
        <v>5600</v>
      </c>
      <c r="E883" s="107" t="s">
        <v>5601</v>
      </c>
      <c r="F883" s="107" t="s">
        <v>8991</v>
      </c>
      <c r="G883" s="107" t="str">
        <f>k[[#This Row],[PartType]]&amp;k[[#This Row],[PowderType]]</f>
        <v>521B106/035TTS40</v>
      </c>
      <c r="H883" s="107" t="s">
        <v>6790</v>
      </c>
      <c r="I883" s="107" cm="1">
        <f t="array" ref="I883">_xlfn.IFS(LEFT(k[[#This Row],[ParameterValue]],1)="S",3,LEFT(k[[#This Row],[ParameterValue]],1)="X",2, LEFT(k[[#This Row],[ParameterValue]],1)="D",4)</f>
        <v>3</v>
      </c>
    </row>
    <row r="884" spans="1:9">
      <c r="A884" s="107" t="s">
        <v>6141</v>
      </c>
      <c r="B884" s="107" t="s">
        <v>4739</v>
      </c>
      <c r="C884" s="107" t="s">
        <v>5663</v>
      </c>
      <c r="D884" s="107" t="s">
        <v>5600</v>
      </c>
      <c r="E884" s="107" t="s">
        <v>5601</v>
      </c>
      <c r="F884" s="107" t="s">
        <v>8608</v>
      </c>
      <c r="G884" s="107" t="str">
        <f>k[[#This Row],[PartType]]&amp;k[[#This Row],[PowderType]]</f>
        <v>530V477/003KBP121F</v>
      </c>
      <c r="H884" s="107" t="s">
        <v>6277</v>
      </c>
      <c r="I884" s="107" cm="1">
        <f t="array" ref="I884">_xlfn.IFS(LEFT(k[[#This Row],[ParameterValue]],1)="S",3,LEFT(k[[#This Row],[ParameterValue]],1)="X",2, LEFT(k[[#This Row],[ParameterValue]],1)="D",4)</f>
        <v>3</v>
      </c>
    </row>
    <row r="885" spans="1:9">
      <c r="A885" s="107" t="s">
        <v>6783</v>
      </c>
      <c r="B885" s="107" t="s">
        <v>7392</v>
      </c>
      <c r="C885" s="107" t="s">
        <v>5690</v>
      </c>
      <c r="D885" s="107" t="s">
        <v>5600</v>
      </c>
      <c r="E885" s="107" t="s">
        <v>5601</v>
      </c>
      <c r="F885" s="107" t="s">
        <v>7393</v>
      </c>
      <c r="G885" s="107" t="str">
        <f>k[[#This Row],[PartType]]&amp;k[[#This Row],[PowderType]]</f>
        <v>521T685/035S10HV</v>
      </c>
      <c r="H885" s="107" t="s">
        <v>5623</v>
      </c>
      <c r="I885" s="107" cm="1">
        <f t="array" ref="I885">_xlfn.IFS(LEFT(k[[#This Row],[ParameterValue]],1)="S",3,LEFT(k[[#This Row],[ParameterValue]],1)="X",2, LEFT(k[[#This Row],[ParameterValue]],1)="D",4)</f>
        <v>3</v>
      </c>
    </row>
    <row r="886" spans="1:9">
      <c r="A886" s="107" t="s">
        <v>6331</v>
      </c>
      <c r="B886" s="107" t="s">
        <v>4760</v>
      </c>
      <c r="C886" s="107" t="s">
        <v>5681</v>
      </c>
      <c r="D886" s="107" t="s">
        <v>5600</v>
      </c>
      <c r="E886" s="107" t="s">
        <v>5601</v>
      </c>
      <c r="F886" s="107" t="s">
        <v>7394</v>
      </c>
      <c r="G886" s="107" t="str">
        <f>k[[#This Row],[PartType]]&amp;k[[#This Row],[PowderType]]</f>
        <v>598V337/2R5KBP75</v>
      </c>
      <c r="H886" s="107" t="s">
        <v>7395</v>
      </c>
      <c r="I886" s="107" cm="1">
        <f t="array" ref="I886">_xlfn.IFS(LEFT(k[[#This Row],[ParameterValue]],1)="S",3,LEFT(k[[#This Row],[ParameterValue]],1)="X",2, LEFT(k[[#This Row],[ParameterValue]],1)="D",4)</f>
        <v>3</v>
      </c>
    </row>
    <row r="887" spans="1:9">
      <c r="A887" s="107" t="s">
        <v>7551</v>
      </c>
      <c r="B887" s="107" t="s">
        <v>4441</v>
      </c>
      <c r="C887" s="107" t="s">
        <v>5748</v>
      </c>
      <c r="D887" s="107" t="s">
        <v>5600</v>
      </c>
      <c r="E887" s="107" t="s">
        <v>5601</v>
      </c>
      <c r="F887" s="107" t="s">
        <v>7552</v>
      </c>
      <c r="G887" s="107" t="str">
        <f>k[[#This Row],[PartType]]&amp;k[[#This Row],[PowderType]]</f>
        <v>520Y108/2R5STA156KA</v>
      </c>
      <c r="H887" s="107" t="s">
        <v>5582</v>
      </c>
      <c r="I887" s="107" cm="1">
        <f t="array" ref="I887">_xlfn.IFS(LEFT(k[[#This Row],[ParameterValue]],1)="S",3,LEFT(k[[#This Row],[ParameterValue]],1)="X",2, LEFT(k[[#This Row],[ParameterValue]],1)="D",4)</f>
        <v>3</v>
      </c>
    </row>
    <row r="888" spans="1:9">
      <c r="A888" s="107" t="s">
        <v>5762</v>
      </c>
      <c r="B888" s="107" t="s">
        <v>4488</v>
      </c>
      <c r="C888" s="107" t="s">
        <v>5764</v>
      </c>
      <c r="D888" s="107" t="s">
        <v>5600</v>
      </c>
      <c r="E888" s="107" t="s">
        <v>5601</v>
      </c>
      <c r="F888" s="107" t="s">
        <v>7553</v>
      </c>
      <c r="G888" s="107" t="str">
        <f>k[[#This Row],[PartType]]&amp;k[[#This Row],[PowderType]]</f>
        <v>598V227/004KBP54</v>
      </c>
      <c r="H888" s="107" t="s">
        <v>5665</v>
      </c>
      <c r="I888" s="107" cm="1">
        <f t="array" ref="I888">_xlfn.IFS(LEFT(k[[#This Row],[ParameterValue]],1)="S",3,LEFT(k[[#This Row],[ParameterValue]],1)="X",2, LEFT(k[[#This Row],[ParameterValue]],1)="D",4)</f>
        <v>3</v>
      </c>
    </row>
    <row r="889" spans="1:9">
      <c r="A889" s="107" t="s">
        <v>6993</v>
      </c>
      <c r="B889" s="107" t="s">
        <v>4488</v>
      </c>
      <c r="C889" s="107" t="s">
        <v>5634</v>
      </c>
      <c r="D889" s="107" t="s">
        <v>5600</v>
      </c>
      <c r="E889" s="107" t="s">
        <v>5601</v>
      </c>
      <c r="F889" s="107" t="s">
        <v>7554</v>
      </c>
      <c r="G889" s="107" t="str">
        <f>k[[#This Row],[PartType]]&amp;k[[#This Row],[PowderType]]</f>
        <v>598D227/010KBP54</v>
      </c>
      <c r="H889" s="107" t="s">
        <v>5045</v>
      </c>
      <c r="I889" s="107" cm="1">
        <f t="array" ref="I889">_xlfn.IFS(LEFT(k[[#This Row],[ParameterValue]],1)="S",3,LEFT(k[[#This Row],[ParameterValue]],1)="X",2, LEFT(k[[#This Row],[ParameterValue]],1)="D",4)</f>
        <v>3</v>
      </c>
    </row>
    <row r="890" spans="1:9">
      <c r="A890" s="107" t="s">
        <v>6262</v>
      </c>
      <c r="B890" s="107" t="s">
        <v>4760</v>
      </c>
      <c r="C890" s="107" t="s">
        <v>5764</v>
      </c>
      <c r="D890" s="107" t="s">
        <v>5600</v>
      </c>
      <c r="E890" s="107" t="s">
        <v>5601</v>
      </c>
      <c r="F890" s="107" t="s">
        <v>7555</v>
      </c>
      <c r="G890" s="107" t="str">
        <f>k[[#This Row],[PartType]]&amp;k[[#This Row],[PowderType]]</f>
        <v>598V247/003KBP75</v>
      </c>
      <c r="H890" s="107" t="s">
        <v>5046</v>
      </c>
      <c r="I890" s="107" cm="1">
        <f t="array" ref="I890">_xlfn.IFS(LEFT(k[[#This Row],[ParameterValue]],1)="S",3,LEFT(k[[#This Row],[ParameterValue]],1)="X",2, LEFT(k[[#This Row],[ParameterValue]],1)="D",4)</f>
        <v>3</v>
      </c>
    </row>
    <row r="891" spans="1:9">
      <c r="A891" s="107" t="s">
        <v>8606</v>
      </c>
      <c r="B891" s="107" t="s">
        <v>4426</v>
      </c>
      <c r="C891" s="107" t="s">
        <v>5634</v>
      </c>
      <c r="D891" s="107" t="s">
        <v>5600</v>
      </c>
      <c r="E891" s="107" t="s">
        <v>5601</v>
      </c>
      <c r="F891" s="107" t="s">
        <v>8607</v>
      </c>
      <c r="G891" s="107" t="str">
        <f>k[[#This Row],[PartType]]&amp;k[[#This Row],[PowderType]]</f>
        <v>525D477/003KBP74</v>
      </c>
      <c r="H891" s="107" t="s">
        <v>5049</v>
      </c>
      <c r="I891" s="107" cm="1">
        <f t="array" ref="I891">_xlfn.IFS(LEFT(k[[#This Row],[ParameterValue]],1)="S",3,LEFT(k[[#This Row],[ParameterValue]],1)="X",2, LEFT(k[[#This Row],[ParameterValue]],1)="D",4)</f>
        <v>3</v>
      </c>
    </row>
    <row r="892" spans="1:9">
      <c r="A892" s="107" t="s">
        <v>6673</v>
      </c>
      <c r="B892" s="107" t="s">
        <v>4469</v>
      </c>
      <c r="C892" s="107" t="s">
        <v>5813</v>
      </c>
      <c r="D892" s="107" t="s">
        <v>5600</v>
      </c>
      <c r="E892" s="107" t="s">
        <v>5601</v>
      </c>
      <c r="F892" s="107" t="s">
        <v>6674</v>
      </c>
      <c r="G892" s="107" t="str">
        <f>k[[#This Row],[PartType]]&amp;k[[#This Row],[PowderType]]</f>
        <v>520C227/006KBP126</v>
      </c>
      <c r="H892" s="107" t="s">
        <v>5847</v>
      </c>
      <c r="I892" s="107" cm="1">
        <f t="array" ref="I892">_xlfn.IFS(LEFT(k[[#This Row],[ParameterValue]],1)="S",3,LEFT(k[[#This Row],[ParameterValue]],1)="X",2, LEFT(k[[#This Row],[ParameterValue]],1)="D",4)</f>
        <v>3</v>
      </c>
    </row>
    <row r="893" spans="1:9">
      <c r="A893" s="107" t="s">
        <v>6347</v>
      </c>
      <c r="B893" s="107" t="s">
        <v>152</v>
      </c>
      <c r="C893" s="107" t="s">
        <v>5654</v>
      </c>
      <c r="D893" s="107" t="s">
        <v>5600</v>
      </c>
      <c r="E893" s="107" t="s">
        <v>5601</v>
      </c>
      <c r="F893" s="107" t="s">
        <v>6675</v>
      </c>
      <c r="G893" s="107" t="str">
        <f>k[[#This Row],[PartType]]&amp;k[[#This Row],[PowderType]]</f>
        <v>520T476/006KBP86</v>
      </c>
      <c r="H893" s="107" t="s">
        <v>6676</v>
      </c>
      <c r="I893" s="107" cm="1">
        <f t="array" ref="I893">_xlfn.IFS(LEFT(k[[#This Row],[ParameterValue]],1)="S",3,LEFT(k[[#This Row],[ParameterValue]],1)="X",2, LEFT(k[[#This Row],[ParameterValue]],1)="D",4)</f>
        <v>3</v>
      </c>
    </row>
    <row r="894" spans="1:9">
      <c r="A894" s="107" t="s">
        <v>6488</v>
      </c>
      <c r="B894" s="107" t="s">
        <v>4426</v>
      </c>
      <c r="C894" s="107" t="s">
        <v>5703</v>
      </c>
      <c r="D894" s="107" t="s">
        <v>5600</v>
      </c>
      <c r="E894" s="107" t="s">
        <v>5601</v>
      </c>
      <c r="F894" s="107" t="s">
        <v>8355</v>
      </c>
      <c r="G894" s="107" t="str">
        <f>k[[#This Row],[PartType]]&amp;k[[#This Row],[PowderType]]</f>
        <v>520V177/004KBP74</v>
      </c>
      <c r="H894" s="107" t="s">
        <v>5046</v>
      </c>
      <c r="I894" s="107" cm="1">
        <f t="array" ref="I894">_xlfn.IFS(LEFT(k[[#This Row],[ParameterValue]],1)="S",3,LEFT(k[[#This Row],[ParameterValue]],1)="X",2, LEFT(k[[#This Row],[ParameterValue]],1)="D",4)</f>
        <v>3</v>
      </c>
    </row>
    <row r="895" spans="1:9">
      <c r="A895" s="107" t="s">
        <v>7680</v>
      </c>
      <c r="B895" s="107" t="s">
        <v>4764</v>
      </c>
      <c r="C895" s="107" t="s">
        <v>5650</v>
      </c>
      <c r="D895" s="107" t="s">
        <v>5600</v>
      </c>
      <c r="E895" s="107" t="s">
        <v>5601</v>
      </c>
      <c r="F895" s="107" t="s">
        <v>7681</v>
      </c>
      <c r="G895" s="107" t="str">
        <f>k[[#This Row],[PartType]]&amp;k[[#This Row],[PowderType]]</f>
        <v>591D477/004KBP74US</v>
      </c>
      <c r="H895" s="107" t="s">
        <v>7378</v>
      </c>
      <c r="I895" s="107" cm="1">
        <f t="array" ref="I895">_xlfn.IFS(LEFT(k[[#This Row],[ParameterValue]],1)="S",3,LEFT(k[[#This Row],[ParameterValue]],1)="X",2, LEFT(k[[#This Row],[ParameterValue]],1)="D",4)</f>
        <v>3</v>
      </c>
    </row>
    <row r="896" spans="1:9">
      <c r="A896" s="107" t="s">
        <v>7680</v>
      </c>
      <c r="B896" s="107" t="s">
        <v>4764</v>
      </c>
      <c r="C896" s="107" t="s">
        <v>6242</v>
      </c>
      <c r="D896" s="107" t="s">
        <v>5600</v>
      </c>
      <c r="E896" s="107" t="s">
        <v>5601</v>
      </c>
      <c r="F896" s="107" t="s">
        <v>7682</v>
      </c>
      <c r="G896" s="107" t="str">
        <f>k[[#This Row],[PartType]]&amp;k[[#This Row],[PowderType]]</f>
        <v>591D477/004KBP74US</v>
      </c>
      <c r="H896" s="107" t="s">
        <v>7378</v>
      </c>
      <c r="I896" s="107" cm="1">
        <f t="array" ref="I896">_xlfn.IFS(LEFT(k[[#This Row],[ParameterValue]],1)="S",3,LEFT(k[[#This Row],[ParameterValue]],1)="X",2, LEFT(k[[#This Row],[ParameterValue]],1)="D",4)</f>
        <v>3</v>
      </c>
    </row>
    <row r="897" spans="1:9">
      <c r="A897" s="107" t="s">
        <v>6799</v>
      </c>
      <c r="B897" s="107" t="s">
        <v>4617</v>
      </c>
      <c r="C897" s="107" t="s">
        <v>6800</v>
      </c>
      <c r="D897" s="107" t="s">
        <v>5600</v>
      </c>
      <c r="E897" s="107" t="s">
        <v>5601</v>
      </c>
      <c r="F897" s="107" t="s">
        <v>6801</v>
      </c>
      <c r="G897" s="107" t="str">
        <f>k[[#This Row],[PartType]]&amp;k[[#This Row],[PowderType]]</f>
        <v>598D337/006NT50</v>
      </c>
      <c r="H897" s="107" t="s">
        <v>5045</v>
      </c>
      <c r="I897" s="107" cm="1">
        <f t="array" ref="I897">_xlfn.IFS(LEFT(k[[#This Row],[ParameterValue]],1)="S",3,LEFT(k[[#This Row],[ParameterValue]],1)="X",2, LEFT(k[[#This Row],[ParameterValue]],1)="D",4)</f>
        <v>3</v>
      </c>
    </row>
    <row r="898" spans="1:9">
      <c r="A898" s="107" t="s">
        <v>5741</v>
      </c>
      <c r="B898" s="107" t="s">
        <v>4441</v>
      </c>
      <c r="C898" s="107" t="s">
        <v>5742</v>
      </c>
      <c r="D898" s="107" t="s">
        <v>5600</v>
      </c>
      <c r="E898" s="107" t="s">
        <v>5601</v>
      </c>
      <c r="F898" s="107" t="s">
        <v>6802</v>
      </c>
      <c r="G898" s="107" t="str">
        <f>k[[#This Row],[PartType]]&amp;k[[#This Row],[PowderType]]</f>
        <v>520X158/003STA156KA</v>
      </c>
      <c r="H898" s="107" t="s">
        <v>10215</v>
      </c>
      <c r="I898" s="107" cm="1">
        <f t="array" ref="I898">_xlfn.IFS(LEFT(k[[#This Row],[ParameterValue]],1)="S",3,LEFT(k[[#This Row],[ParameterValue]],1)="X",2, LEFT(k[[#This Row],[ParameterValue]],1)="D",4)</f>
        <v>3</v>
      </c>
    </row>
    <row r="899" spans="1:9">
      <c r="A899" s="107" t="s">
        <v>5702</v>
      </c>
      <c r="B899" s="107" t="s">
        <v>131</v>
      </c>
      <c r="C899" s="107" t="s">
        <v>6239</v>
      </c>
      <c r="D899" s="107" t="s">
        <v>5600</v>
      </c>
      <c r="E899" s="107" t="s">
        <v>5601</v>
      </c>
      <c r="F899" s="107" t="s">
        <v>8394</v>
      </c>
      <c r="G899" s="107" t="str">
        <f>k[[#This Row],[PartType]]&amp;k[[#This Row],[PowderType]]</f>
        <v>598V247/004TTS80</v>
      </c>
      <c r="H899" s="107" t="s">
        <v>5046</v>
      </c>
      <c r="I899" s="107" cm="1">
        <f t="array" ref="I899">_xlfn.IFS(LEFT(k[[#This Row],[ParameterValue]],1)="S",3,LEFT(k[[#This Row],[ParameterValue]],1)="X",2, LEFT(k[[#This Row],[ParameterValue]],1)="D",4)</f>
        <v>3</v>
      </c>
    </row>
    <row r="900" spans="1:9">
      <c r="A900" s="107" t="s">
        <v>7984</v>
      </c>
      <c r="B900" s="107" t="s">
        <v>4520</v>
      </c>
      <c r="C900" s="107" t="s">
        <v>6028</v>
      </c>
      <c r="D900" s="107" t="s">
        <v>5600</v>
      </c>
      <c r="E900" s="107" t="s">
        <v>5601</v>
      </c>
      <c r="F900" s="107" t="s">
        <v>9101</v>
      </c>
      <c r="G900" s="107" t="str">
        <f>k[[#This Row],[PartType]]&amp;k[[#This Row],[PowderType]]</f>
        <v>521D685/063HV200</v>
      </c>
      <c r="H900" s="107" t="s">
        <v>8522</v>
      </c>
      <c r="I900" s="107" cm="1">
        <f t="array" ref="I900">_xlfn.IFS(LEFT(k[[#This Row],[ParameterValue]],1)="S",3,LEFT(k[[#This Row],[ParameterValue]],1)="X",2, LEFT(k[[#This Row],[ParameterValue]],1)="D",4)</f>
        <v>2</v>
      </c>
    </row>
    <row r="901" spans="1:9">
      <c r="A901" s="107" t="s">
        <v>8325</v>
      </c>
      <c r="B901" s="107" t="s">
        <v>4441</v>
      </c>
      <c r="C901" s="107" t="s">
        <v>5726</v>
      </c>
      <c r="D901" s="107" t="s">
        <v>5600</v>
      </c>
      <c r="E901" s="107" t="s">
        <v>5601</v>
      </c>
      <c r="F901" s="107" t="s">
        <v>8326</v>
      </c>
      <c r="G901" s="107" t="str">
        <f>k[[#This Row],[PartType]]&amp;k[[#This Row],[PowderType]]</f>
        <v>525B107/010STA156KA</v>
      </c>
      <c r="H901" s="107" t="s">
        <v>8327</v>
      </c>
      <c r="I901" s="107" cm="1">
        <f t="array" ref="I901">_xlfn.IFS(LEFT(k[[#This Row],[ParameterValue]],1)="S",3,LEFT(k[[#This Row],[ParameterValue]],1)="X",2, LEFT(k[[#This Row],[ParameterValue]],1)="D",4)</f>
        <v>3</v>
      </c>
    </row>
    <row r="902" spans="1:9">
      <c r="A902" s="107" t="s">
        <v>7680</v>
      </c>
      <c r="B902" s="107" t="s">
        <v>4764</v>
      </c>
      <c r="C902" s="107" t="s">
        <v>7257</v>
      </c>
      <c r="D902" s="107" t="s">
        <v>5600</v>
      </c>
      <c r="E902" s="107" t="s">
        <v>5601</v>
      </c>
      <c r="F902" s="107" t="s">
        <v>7683</v>
      </c>
      <c r="G902" s="107" t="str">
        <f>k[[#This Row],[PartType]]&amp;k[[#This Row],[PowderType]]</f>
        <v>591D477/004KBP74US</v>
      </c>
      <c r="H902" s="107" t="s">
        <v>7378</v>
      </c>
      <c r="I902" s="107" cm="1">
        <f t="array" ref="I902">_xlfn.IFS(LEFT(k[[#This Row],[ParameterValue]],1)="S",3,LEFT(k[[#This Row],[ParameterValue]],1)="X",2, LEFT(k[[#This Row],[ParameterValue]],1)="D",4)</f>
        <v>3</v>
      </c>
    </row>
    <row r="903" spans="1:9">
      <c r="A903" s="107" t="s">
        <v>6262</v>
      </c>
      <c r="B903" s="107" t="s">
        <v>4764</v>
      </c>
      <c r="C903" s="107" t="s">
        <v>5764</v>
      </c>
      <c r="D903" s="107" t="s">
        <v>5600</v>
      </c>
      <c r="E903" s="107" t="s">
        <v>5601</v>
      </c>
      <c r="F903" s="107" t="s">
        <v>7684</v>
      </c>
      <c r="G903" s="107" t="str">
        <f>k[[#This Row],[PartType]]&amp;k[[#This Row],[PowderType]]</f>
        <v>598V247/003KBP74US</v>
      </c>
      <c r="H903" s="107" t="s">
        <v>5046</v>
      </c>
      <c r="I903" s="107" cm="1">
        <f t="array" ref="I903">_xlfn.IFS(LEFT(k[[#This Row],[ParameterValue]],1)="S",3,LEFT(k[[#This Row],[ParameterValue]],1)="X",2, LEFT(k[[#This Row],[ParameterValue]],1)="D",4)</f>
        <v>3</v>
      </c>
    </row>
    <row r="904" spans="1:9">
      <c r="A904" s="107" t="s">
        <v>6119</v>
      </c>
      <c r="B904" s="107" t="s">
        <v>4426</v>
      </c>
      <c r="C904" s="107" t="s">
        <v>5627</v>
      </c>
      <c r="D904" s="107" t="s">
        <v>5600</v>
      </c>
      <c r="E904" s="107" t="s">
        <v>5601</v>
      </c>
      <c r="F904" s="107" t="s">
        <v>8168</v>
      </c>
      <c r="G904" s="107" t="str">
        <f>k[[#This Row],[PartType]]&amp;k[[#This Row],[PowderType]]</f>
        <v>520V227/006KBP74</v>
      </c>
      <c r="H904" s="107" t="s">
        <v>5050</v>
      </c>
      <c r="I904" s="107" cm="1">
        <f t="array" ref="I904">_xlfn.IFS(LEFT(k[[#This Row],[ParameterValue]],1)="S",3,LEFT(k[[#This Row],[ParameterValue]],1)="X",2, LEFT(k[[#This Row],[ParameterValue]],1)="D",4)</f>
        <v>3</v>
      </c>
    </row>
    <row r="905" spans="1:9">
      <c r="A905" s="107" t="s">
        <v>7457</v>
      </c>
      <c r="B905" s="107" t="s">
        <v>131</v>
      </c>
      <c r="C905" s="107" t="s">
        <v>5634</v>
      </c>
      <c r="D905" s="107" t="s">
        <v>5600</v>
      </c>
      <c r="E905" s="107" t="s">
        <v>5601</v>
      </c>
      <c r="F905" s="107" t="s">
        <v>7633</v>
      </c>
      <c r="G905" s="107" t="str">
        <f>k[[#This Row],[PartType]]&amp;k[[#This Row],[PowderType]]</f>
        <v>598D227/006TTS80</v>
      </c>
      <c r="H905" s="107" t="s">
        <v>5575</v>
      </c>
      <c r="I905" s="107" cm="1">
        <f t="array" ref="I905">_xlfn.IFS(LEFT(k[[#This Row],[ParameterValue]],1)="S",3,LEFT(k[[#This Row],[ParameterValue]],1)="X",2, LEFT(k[[#This Row],[ParameterValue]],1)="D",4)</f>
        <v>3</v>
      </c>
    </row>
    <row r="906" spans="1:9">
      <c r="A906" s="107" t="s">
        <v>7634</v>
      </c>
      <c r="B906" s="107" t="s">
        <v>4502</v>
      </c>
      <c r="C906" s="107" t="s">
        <v>6193</v>
      </c>
      <c r="D906" s="107" t="s">
        <v>5600</v>
      </c>
      <c r="E906" s="107" t="s">
        <v>5601</v>
      </c>
      <c r="F906" s="107" t="s">
        <v>7635</v>
      </c>
      <c r="G906" s="107" t="str">
        <f>k[[#This Row],[PartType]]&amp;k[[#This Row],[PowderType]]</f>
        <v>598B225/035TTS175</v>
      </c>
      <c r="H906" s="107" t="s">
        <v>6127</v>
      </c>
      <c r="I906" s="107" cm="1">
        <f t="array" ref="I906">_xlfn.IFS(LEFT(k[[#This Row],[ParameterValue]],1)="S",3,LEFT(k[[#This Row],[ParameterValue]],1)="X",2, LEFT(k[[#This Row],[ParameterValue]],1)="D",4)</f>
        <v>2</v>
      </c>
    </row>
    <row r="907" spans="1:9">
      <c r="A907" s="107" t="s">
        <v>7634</v>
      </c>
      <c r="B907" s="107" t="s">
        <v>4502</v>
      </c>
      <c r="C907" s="107" t="s">
        <v>5893</v>
      </c>
      <c r="D907" s="107" t="s">
        <v>5600</v>
      </c>
      <c r="E907" s="107" t="s">
        <v>5601</v>
      </c>
      <c r="F907" s="107" t="s">
        <v>7636</v>
      </c>
      <c r="G907" s="107" t="str">
        <f>k[[#This Row],[PartType]]&amp;k[[#This Row],[PowderType]]</f>
        <v>598B225/035TTS175</v>
      </c>
      <c r="H907" s="107" t="s">
        <v>6127</v>
      </c>
      <c r="I907" s="107" cm="1">
        <f t="array" ref="I907">_xlfn.IFS(LEFT(k[[#This Row],[ParameterValue]],1)="S",3,LEFT(k[[#This Row],[ParameterValue]],1)="X",2, LEFT(k[[#This Row],[ParameterValue]],1)="D",4)</f>
        <v>2</v>
      </c>
    </row>
    <row r="908" spans="1:9">
      <c r="A908" s="107" t="s">
        <v>7637</v>
      </c>
      <c r="B908" s="107" t="s">
        <v>4502</v>
      </c>
      <c r="C908" s="107" t="s">
        <v>6193</v>
      </c>
      <c r="D908" s="107" t="s">
        <v>5600</v>
      </c>
      <c r="E908" s="107" t="s">
        <v>5601</v>
      </c>
      <c r="F908" s="107" t="s">
        <v>7638</v>
      </c>
      <c r="G908" s="107" t="str">
        <f>k[[#This Row],[PartType]]&amp;k[[#This Row],[PowderType]]</f>
        <v>591B225/035TTS175</v>
      </c>
      <c r="H908" s="107" t="s">
        <v>6127</v>
      </c>
      <c r="I908" s="107" cm="1">
        <f t="array" ref="I908">_xlfn.IFS(LEFT(k[[#This Row],[ParameterValue]],1)="S",3,LEFT(k[[#This Row],[ParameterValue]],1)="X",2, LEFT(k[[#This Row],[ParameterValue]],1)="D",4)</f>
        <v>2</v>
      </c>
    </row>
    <row r="909" spans="1:9">
      <c r="A909" s="107" t="s">
        <v>5811</v>
      </c>
      <c r="B909" s="107" t="s">
        <v>4785</v>
      </c>
      <c r="C909" s="107" t="s">
        <v>5813</v>
      </c>
      <c r="D909" s="107" t="s">
        <v>5600</v>
      </c>
      <c r="E909" s="107" t="s">
        <v>5601</v>
      </c>
      <c r="F909" s="107" t="s">
        <v>6007</v>
      </c>
      <c r="G909" s="107" t="str">
        <f>k[[#This Row],[PartType]]&amp;k[[#This Row],[PowderType]]</f>
        <v>521T276/018KBP120NE</v>
      </c>
      <c r="H909" s="107" t="s">
        <v>5047</v>
      </c>
      <c r="I909" s="107" cm="1">
        <f t="array" ref="I909">_xlfn.IFS(LEFT(k[[#This Row],[ParameterValue]],1)="S",3,LEFT(k[[#This Row],[ParameterValue]],1)="X",2, LEFT(k[[#This Row],[ParameterValue]],1)="D",4)</f>
        <v>3</v>
      </c>
    </row>
    <row r="910" spans="1:9">
      <c r="A910" s="107" t="s">
        <v>5825</v>
      </c>
      <c r="B910" s="107" t="s">
        <v>4441</v>
      </c>
      <c r="C910" s="107" t="s">
        <v>5607</v>
      </c>
      <c r="D910" s="107" t="s">
        <v>5600</v>
      </c>
      <c r="E910" s="107" t="s">
        <v>5601</v>
      </c>
      <c r="F910" s="107" t="s">
        <v>6008</v>
      </c>
      <c r="G910" s="107" t="str">
        <f>k[[#This Row],[PartType]]&amp;k[[#This Row],[PowderType]]</f>
        <v>520B157/006STA156KA</v>
      </c>
      <c r="H910" s="107" t="s">
        <v>5052</v>
      </c>
      <c r="I910" s="107" cm="1">
        <f t="array" ref="I910">_xlfn.IFS(LEFT(k[[#This Row],[ParameterValue]],1)="S",3,LEFT(k[[#This Row],[ParameterValue]],1)="X",2, LEFT(k[[#This Row],[ParameterValue]],1)="D",4)</f>
        <v>3</v>
      </c>
    </row>
    <row r="911" spans="1:9">
      <c r="A911" s="107" t="s">
        <v>5825</v>
      </c>
      <c r="B911" s="107" t="s">
        <v>4474</v>
      </c>
      <c r="C911" s="107" t="s">
        <v>5826</v>
      </c>
      <c r="D911" s="107" t="s">
        <v>5600</v>
      </c>
      <c r="E911" s="107" t="s">
        <v>5601</v>
      </c>
      <c r="F911" s="107" t="s">
        <v>9019</v>
      </c>
      <c r="G911" s="107" t="str">
        <f>k[[#This Row],[PartType]]&amp;k[[#This Row],[PowderType]]</f>
        <v>520B157/006S15MB</v>
      </c>
      <c r="H911" s="107" t="s">
        <v>5052</v>
      </c>
      <c r="I911" s="107" cm="1">
        <f t="array" ref="I911">_xlfn.IFS(LEFT(k[[#This Row],[ParameterValue]],1)="S",3,LEFT(k[[#This Row],[ParameterValue]],1)="X",2, LEFT(k[[#This Row],[ParameterValue]],1)="D",4)</f>
        <v>3</v>
      </c>
    </row>
    <row r="912" spans="1:9">
      <c r="A912" s="107" t="s">
        <v>5825</v>
      </c>
      <c r="B912" s="107" t="s">
        <v>4474</v>
      </c>
      <c r="C912" s="107" t="s">
        <v>5726</v>
      </c>
      <c r="D912" s="107" t="s">
        <v>5600</v>
      </c>
      <c r="E912" s="107" t="s">
        <v>5601</v>
      </c>
      <c r="F912" s="107" t="s">
        <v>9018</v>
      </c>
      <c r="G912" s="107" t="str">
        <f>k[[#This Row],[PartType]]&amp;k[[#This Row],[PowderType]]</f>
        <v>520B157/006S15MB</v>
      </c>
      <c r="H912" s="107" t="s">
        <v>5052</v>
      </c>
      <c r="I912" s="107" cm="1">
        <f t="array" ref="I912">_xlfn.IFS(LEFT(k[[#This Row],[ParameterValue]],1)="S",3,LEFT(k[[#This Row],[ParameterValue]],1)="X",2, LEFT(k[[#This Row],[ParameterValue]],1)="D",4)</f>
        <v>3</v>
      </c>
    </row>
    <row r="913" spans="1:9">
      <c r="A913" s="107" t="s">
        <v>5825</v>
      </c>
      <c r="B913" s="107" t="s">
        <v>4474</v>
      </c>
      <c r="C913" s="107" t="s">
        <v>5607</v>
      </c>
      <c r="D913" s="107" t="s">
        <v>5600</v>
      </c>
      <c r="E913" s="107" t="s">
        <v>5601</v>
      </c>
      <c r="F913" s="107" t="s">
        <v>6009</v>
      </c>
      <c r="G913" s="107" t="str">
        <f>k[[#This Row],[PartType]]&amp;k[[#This Row],[PowderType]]</f>
        <v>520B157/006S15MB</v>
      </c>
      <c r="H913" s="107" t="s">
        <v>5052</v>
      </c>
      <c r="I913" s="107" cm="1">
        <f t="array" ref="I913">_xlfn.IFS(LEFT(k[[#This Row],[ParameterValue]],1)="S",3,LEFT(k[[#This Row],[ParameterValue]],1)="X",2, LEFT(k[[#This Row],[ParameterValue]],1)="D",4)</f>
        <v>3</v>
      </c>
    </row>
    <row r="914" spans="1:9">
      <c r="A914" s="107" t="s">
        <v>6010</v>
      </c>
      <c r="B914" s="107" t="s">
        <v>4525</v>
      </c>
      <c r="C914" s="107" t="s">
        <v>5703</v>
      </c>
      <c r="D914" s="107" t="s">
        <v>5600</v>
      </c>
      <c r="E914" s="107" t="s">
        <v>5601</v>
      </c>
      <c r="F914" s="107" t="s">
        <v>6011</v>
      </c>
      <c r="G914" s="107" t="str">
        <f>k[[#This Row],[PartType]]&amp;k[[#This Row],[PowderType]]</f>
        <v>536V117/010S506</v>
      </c>
      <c r="H914" s="107" t="s">
        <v>6012</v>
      </c>
      <c r="I914" s="107" cm="1">
        <f t="array" ref="I914">_xlfn.IFS(LEFT(k[[#This Row],[ParameterValue]],1)="S",3,LEFT(k[[#This Row],[ParameterValue]],1)="X",2, LEFT(k[[#This Row],[ParameterValue]],1)="D",4)</f>
        <v>3</v>
      </c>
    </row>
    <row r="915" spans="1:9">
      <c r="A915" s="107" t="s">
        <v>6013</v>
      </c>
      <c r="B915" s="107" t="s">
        <v>4428</v>
      </c>
      <c r="C915" s="107" t="s">
        <v>5681</v>
      </c>
      <c r="D915" s="107" t="s">
        <v>5600</v>
      </c>
      <c r="E915" s="107" t="s">
        <v>5601</v>
      </c>
      <c r="F915" s="107" t="s">
        <v>6014</v>
      </c>
      <c r="G915" s="107" t="str">
        <f>k[[#This Row],[PartType]]&amp;k[[#This Row],[PowderType]]</f>
        <v>528W477/003KBP76</v>
      </c>
      <c r="H915" s="107" t="s">
        <v>6015</v>
      </c>
      <c r="I915" s="107" cm="1">
        <f t="array" ref="I915">_xlfn.IFS(LEFT(k[[#This Row],[ParameterValue]],1)="S",3,LEFT(k[[#This Row],[ParameterValue]],1)="X",2, LEFT(k[[#This Row],[ParameterValue]],1)="D",4)</f>
        <v>3</v>
      </c>
    </row>
    <row r="916" spans="1:9">
      <c r="A916" s="107" t="s">
        <v>5745</v>
      </c>
      <c r="B916" s="107" t="s">
        <v>157</v>
      </c>
      <c r="C916" s="107" t="s">
        <v>5693</v>
      </c>
      <c r="D916" s="107" t="s">
        <v>5600</v>
      </c>
      <c r="E916" s="107" t="s">
        <v>5601</v>
      </c>
      <c r="F916" s="107" t="s">
        <v>6016</v>
      </c>
      <c r="G916" s="107" t="str">
        <f>k[[#This Row],[PartType]]&amp;k[[#This Row],[PowderType]]</f>
        <v>521V336/025TTS40</v>
      </c>
      <c r="H916" s="107" t="s">
        <v>5695</v>
      </c>
      <c r="I916" s="107" cm="1">
        <f t="array" ref="I916">_xlfn.IFS(LEFT(k[[#This Row],[ParameterValue]],1)="S",3,LEFT(k[[#This Row],[ParameterValue]],1)="X",2, LEFT(k[[#This Row],[ParameterValue]],1)="D",4)</f>
        <v>2</v>
      </c>
    </row>
    <row r="917" spans="1:9">
      <c r="A917" s="107" t="s">
        <v>5785</v>
      </c>
      <c r="B917" s="107" t="s">
        <v>4680</v>
      </c>
      <c r="C917" s="107" t="s">
        <v>5618</v>
      </c>
      <c r="D917" s="107" t="s">
        <v>5600</v>
      </c>
      <c r="E917" s="107" t="s">
        <v>5601</v>
      </c>
      <c r="F917" s="107" t="s">
        <v>6017</v>
      </c>
      <c r="G917" s="107" t="str">
        <f>k[[#This Row],[PartType]]&amp;k[[#This Row],[PowderType]]</f>
        <v>521T336/016FTW102KY</v>
      </c>
      <c r="H917" s="107" t="s">
        <v>5047</v>
      </c>
      <c r="I917" s="107" cm="1">
        <f t="array" ref="I917">_xlfn.IFS(LEFT(k[[#This Row],[ParameterValue]],1)="S",3,LEFT(k[[#This Row],[ParameterValue]],1)="X",2, LEFT(k[[#This Row],[ParameterValue]],1)="D",4)</f>
        <v>3</v>
      </c>
    </row>
    <row r="918" spans="1:9">
      <c r="A918" s="107" t="s">
        <v>5785</v>
      </c>
      <c r="B918" s="107" t="s">
        <v>4629</v>
      </c>
      <c r="C918" s="107" t="s">
        <v>5618</v>
      </c>
      <c r="D918" s="107" t="s">
        <v>5600</v>
      </c>
      <c r="E918" s="107" t="s">
        <v>5601</v>
      </c>
      <c r="F918" s="107" t="s">
        <v>6018</v>
      </c>
      <c r="G918" s="107" t="str">
        <f>k[[#This Row],[PartType]]&amp;k[[#This Row],[PowderType]]</f>
        <v>521T336/016KBP86Y</v>
      </c>
      <c r="H918" s="107" t="s">
        <v>5867</v>
      </c>
      <c r="I918" s="107" cm="1">
        <f t="array" ref="I918">_xlfn.IFS(LEFT(k[[#This Row],[ParameterValue]],1)="S",3,LEFT(k[[#This Row],[ParameterValue]],1)="X",2, LEFT(k[[#This Row],[ParameterValue]],1)="D",4)</f>
        <v>3</v>
      </c>
    </row>
    <row r="919" spans="1:9">
      <c r="A919" s="107" t="s">
        <v>6019</v>
      </c>
      <c r="B919" s="107" t="s">
        <v>4477</v>
      </c>
      <c r="C919" s="107" t="s">
        <v>5607</v>
      </c>
      <c r="D919" s="107" t="s">
        <v>5600</v>
      </c>
      <c r="E919" s="107" t="s">
        <v>5601</v>
      </c>
      <c r="F919" s="107" t="s">
        <v>6020</v>
      </c>
      <c r="G919" s="107" t="str">
        <f>k[[#This Row],[PartType]]&amp;k[[#This Row],[PowderType]]</f>
        <v>520T336/006KBP40</v>
      </c>
      <c r="H919" s="107" t="s">
        <v>6021</v>
      </c>
      <c r="I919" s="107" cm="1">
        <f t="array" ref="I919">_xlfn.IFS(LEFT(k[[#This Row],[ParameterValue]],1)="S",3,LEFT(k[[#This Row],[ParameterValue]],1)="X",2, LEFT(k[[#This Row],[ParameterValue]],1)="D",4)</f>
        <v>3</v>
      </c>
    </row>
    <row r="920" spans="1:9">
      <c r="A920" s="107" t="s">
        <v>5899</v>
      </c>
      <c r="B920" s="107" t="s">
        <v>4542</v>
      </c>
      <c r="C920" s="107" t="s">
        <v>5654</v>
      </c>
      <c r="D920" s="107" t="s">
        <v>5600</v>
      </c>
      <c r="E920" s="107" t="s">
        <v>5601</v>
      </c>
      <c r="F920" s="107" t="s">
        <v>8180</v>
      </c>
      <c r="G920" s="107" t="str">
        <f>k[[#This Row],[PartType]]&amp;k[[#This Row],[PowderType]]</f>
        <v>521V226/025KBP54E</v>
      </c>
      <c r="H920" s="107" t="s">
        <v>8181</v>
      </c>
      <c r="I920" s="107" cm="1">
        <f t="array" ref="I920">_xlfn.IFS(LEFT(k[[#This Row],[ParameterValue]],1)="S",3,LEFT(k[[#This Row],[ParameterValue]],1)="X",2, LEFT(k[[#This Row],[ParameterValue]],1)="D",4)</f>
        <v>3</v>
      </c>
    </row>
    <row r="921" spans="1:9">
      <c r="A921" s="107" t="s">
        <v>8117</v>
      </c>
      <c r="B921" s="107" t="s">
        <v>87</v>
      </c>
      <c r="C921" s="107" t="s">
        <v>5614</v>
      </c>
      <c r="D921" s="107" t="s">
        <v>5600</v>
      </c>
      <c r="E921" s="107" t="s">
        <v>5601</v>
      </c>
      <c r="F921" s="107" t="s">
        <v>8118</v>
      </c>
      <c r="G921" s="107" t="str">
        <f>k[[#This Row],[PartType]]&amp;k[[#This Row],[PowderType]]</f>
        <v>K20E157/035TTS50</v>
      </c>
      <c r="H921" s="107" t="s">
        <v>8119</v>
      </c>
      <c r="I921" s="107" cm="1">
        <f t="array" ref="I921">_xlfn.IFS(LEFT(k[[#This Row],[ParameterValue]],1)="S",3,LEFT(k[[#This Row],[ParameterValue]],1)="X",2, LEFT(k[[#This Row],[ParameterValue]],1)="D",4)</f>
        <v>3</v>
      </c>
    </row>
    <row r="922" spans="1:9">
      <c r="A922" s="107" t="s">
        <v>6407</v>
      </c>
      <c r="B922" s="107" t="s">
        <v>4441</v>
      </c>
      <c r="C922" s="107" t="s">
        <v>5742</v>
      </c>
      <c r="D922" s="107" t="s">
        <v>5600</v>
      </c>
      <c r="E922" s="107" t="s">
        <v>5601</v>
      </c>
      <c r="F922" s="107" t="s">
        <v>8016</v>
      </c>
      <c r="G922" s="107" t="str">
        <f>k[[#This Row],[PartType]]&amp;k[[#This Row],[PowderType]]</f>
        <v>520D108/2R5STA156KA</v>
      </c>
      <c r="H922" s="107" t="s">
        <v>5582</v>
      </c>
      <c r="I922" s="107" cm="1">
        <f t="array" ref="I922">_xlfn.IFS(LEFT(k[[#This Row],[ParameterValue]],1)="S",3,LEFT(k[[#This Row],[ParameterValue]],1)="X",2, LEFT(k[[#This Row],[ParameterValue]],1)="D",4)</f>
        <v>3</v>
      </c>
    </row>
    <row r="923" spans="1:9">
      <c r="A923" s="107" t="s">
        <v>6677</v>
      </c>
      <c r="B923" s="107" t="s">
        <v>4525</v>
      </c>
      <c r="C923" s="107" t="s">
        <v>5634</v>
      </c>
      <c r="D923" s="107" t="s">
        <v>5600</v>
      </c>
      <c r="E923" s="107" t="s">
        <v>5601</v>
      </c>
      <c r="F923" s="107" t="s">
        <v>6678</v>
      </c>
      <c r="G923" s="107" t="str">
        <f>k[[#This Row],[PartType]]&amp;k[[#This Row],[PowderType]]</f>
        <v>525V686/010S506</v>
      </c>
      <c r="H923" s="107" t="s">
        <v>6679</v>
      </c>
      <c r="I923" s="107" cm="1">
        <f t="array" ref="I923">_xlfn.IFS(LEFT(k[[#This Row],[ParameterValue]],1)="S",3,LEFT(k[[#This Row],[ParameterValue]],1)="X",2, LEFT(k[[#This Row],[ParameterValue]],1)="D",4)</f>
        <v>3</v>
      </c>
    </row>
    <row r="924" spans="1:9">
      <c r="A924" s="107" t="s">
        <v>6680</v>
      </c>
      <c r="B924" s="107" t="s">
        <v>4525</v>
      </c>
      <c r="C924" s="107" t="s">
        <v>5634</v>
      </c>
      <c r="D924" s="107" t="s">
        <v>5600</v>
      </c>
      <c r="E924" s="107" t="s">
        <v>5601</v>
      </c>
      <c r="F924" s="107" t="s">
        <v>6681</v>
      </c>
      <c r="G924" s="107" t="str">
        <f>k[[#This Row],[PartType]]&amp;k[[#This Row],[PowderType]]</f>
        <v>525W686/010S506</v>
      </c>
      <c r="H924" s="107" t="s">
        <v>6679</v>
      </c>
      <c r="I924" s="107" cm="1">
        <f t="array" ref="I924">_xlfn.IFS(LEFT(k[[#This Row],[ParameterValue]],1)="S",3,LEFT(k[[#This Row],[ParameterValue]],1)="X",2, LEFT(k[[#This Row],[ParameterValue]],1)="D",4)</f>
        <v>3</v>
      </c>
    </row>
    <row r="925" spans="1:9">
      <c r="A925" s="107" t="s">
        <v>5649</v>
      </c>
      <c r="B925" s="107" t="s">
        <v>4501</v>
      </c>
      <c r="C925" s="107" t="s">
        <v>5650</v>
      </c>
      <c r="D925" s="107" t="s">
        <v>5600</v>
      </c>
      <c r="E925" s="107" t="s">
        <v>5601</v>
      </c>
      <c r="F925" s="107" t="s">
        <v>5651</v>
      </c>
      <c r="G925" s="107" t="str">
        <f>k[[#This Row],[PartType]]&amp;k[[#This Row],[PowderType]]</f>
        <v>591V107/010KBP55</v>
      </c>
      <c r="H925" s="107" t="s">
        <v>5564</v>
      </c>
      <c r="I925" s="107" cm="1">
        <f t="array" ref="I925">_xlfn.IFS(LEFT(k[[#This Row],[ParameterValue]],1)="S",3,LEFT(k[[#This Row],[ParameterValue]],1)="X",2, LEFT(k[[#This Row],[ParameterValue]],1)="D",4)</f>
        <v>3</v>
      </c>
    </row>
    <row r="926" spans="1:9">
      <c r="A926" s="107" t="s">
        <v>5652</v>
      </c>
      <c r="B926" s="107" t="s">
        <v>4501</v>
      </c>
      <c r="C926" s="107" t="s">
        <v>5634</v>
      </c>
      <c r="D926" s="107" t="s">
        <v>5600</v>
      </c>
      <c r="E926" s="107" t="s">
        <v>5601</v>
      </c>
      <c r="F926" s="107" t="s">
        <v>5653</v>
      </c>
      <c r="G926" s="107" t="str">
        <f>k[[#This Row],[PartType]]&amp;k[[#This Row],[PowderType]]</f>
        <v>591D107/010KBP55</v>
      </c>
      <c r="H926" s="107" t="s">
        <v>5564</v>
      </c>
      <c r="I926" s="107" cm="1">
        <f t="array" ref="I926">_xlfn.IFS(LEFT(k[[#This Row],[ParameterValue]],1)="S",3,LEFT(k[[#This Row],[ParameterValue]],1)="X",2, LEFT(k[[#This Row],[ParameterValue]],1)="D",4)</f>
        <v>3</v>
      </c>
    </row>
    <row r="927" spans="1:9">
      <c r="A927" s="107" t="s">
        <v>5652</v>
      </c>
      <c r="B927" s="107" t="s">
        <v>4501</v>
      </c>
      <c r="C927" s="107" t="s">
        <v>5654</v>
      </c>
      <c r="D927" s="107" t="s">
        <v>5600</v>
      </c>
      <c r="E927" s="107" t="s">
        <v>5601</v>
      </c>
      <c r="F927" s="107" t="s">
        <v>5655</v>
      </c>
      <c r="G927" s="107" t="str">
        <f>k[[#This Row],[PartType]]&amp;k[[#This Row],[PowderType]]</f>
        <v>591D107/010KBP55</v>
      </c>
      <c r="H927" s="107" t="s">
        <v>5564</v>
      </c>
      <c r="I927" s="107" cm="1">
        <f t="array" ref="I927">_xlfn.IFS(LEFT(k[[#This Row],[ParameterValue]],1)="S",3,LEFT(k[[#This Row],[ParameterValue]],1)="X",2, LEFT(k[[#This Row],[ParameterValue]],1)="D",4)</f>
        <v>3</v>
      </c>
    </row>
    <row r="928" spans="1:9">
      <c r="A928" s="107" t="s">
        <v>5652</v>
      </c>
      <c r="B928" s="107" t="s">
        <v>4501</v>
      </c>
      <c r="C928" s="107" t="s">
        <v>5656</v>
      </c>
      <c r="D928" s="107" t="s">
        <v>5600</v>
      </c>
      <c r="E928" s="107" t="s">
        <v>5601</v>
      </c>
      <c r="F928" s="107" t="s">
        <v>5657</v>
      </c>
      <c r="G928" s="107" t="str">
        <f>k[[#This Row],[PartType]]&amp;k[[#This Row],[PowderType]]</f>
        <v>591D107/010KBP55</v>
      </c>
      <c r="H928" s="107" t="s">
        <v>5564</v>
      </c>
      <c r="I928" s="107" cm="1">
        <f t="array" ref="I928">_xlfn.IFS(LEFT(k[[#This Row],[ParameterValue]],1)="S",3,LEFT(k[[#This Row],[ParameterValue]],1)="X",2, LEFT(k[[#This Row],[ParameterValue]],1)="D",4)</f>
        <v>3</v>
      </c>
    </row>
    <row r="929" spans="1:9">
      <c r="A929" s="107" t="s">
        <v>5652</v>
      </c>
      <c r="B929" s="107" t="s">
        <v>4501</v>
      </c>
      <c r="C929" s="107" t="s">
        <v>5650</v>
      </c>
      <c r="D929" s="107" t="s">
        <v>5600</v>
      </c>
      <c r="E929" s="107" t="s">
        <v>5601</v>
      </c>
      <c r="F929" s="107" t="s">
        <v>5658</v>
      </c>
      <c r="G929" s="107" t="str">
        <f>k[[#This Row],[PartType]]&amp;k[[#This Row],[PowderType]]</f>
        <v>591D107/010KBP55</v>
      </c>
      <c r="H929" s="107" t="s">
        <v>5564</v>
      </c>
      <c r="I929" s="107" cm="1">
        <f t="array" ref="I929">_xlfn.IFS(LEFT(k[[#This Row],[ParameterValue]],1)="S",3,LEFT(k[[#This Row],[ParameterValue]],1)="X",2, LEFT(k[[#This Row],[ParameterValue]],1)="D",4)</f>
        <v>3</v>
      </c>
    </row>
    <row r="930" spans="1:9">
      <c r="A930" s="107" t="s">
        <v>5659</v>
      </c>
      <c r="B930" s="107" t="s">
        <v>4501</v>
      </c>
      <c r="C930" s="107" t="s">
        <v>5634</v>
      </c>
      <c r="D930" s="107" t="s">
        <v>5660</v>
      </c>
      <c r="E930" s="107" t="s">
        <v>5601</v>
      </c>
      <c r="F930" s="107" t="s">
        <v>5661</v>
      </c>
      <c r="G930" s="107" t="str">
        <f>k[[#This Row],[PartType]]&amp;k[[#This Row],[PowderType]]</f>
        <v>598D107/010KBP55</v>
      </c>
      <c r="H930" s="107" t="s">
        <v>5564</v>
      </c>
      <c r="I930" s="107" cm="1">
        <f t="array" ref="I930">_xlfn.IFS(LEFT(k[[#This Row],[ParameterValue]],1)="S",3,LEFT(k[[#This Row],[ParameterValue]],1)="X",2, LEFT(k[[#This Row],[ParameterValue]],1)="D",4)</f>
        <v>3</v>
      </c>
    </row>
    <row r="931" spans="1:9">
      <c r="A931" s="107" t="s">
        <v>5662</v>
      </c>
      <c r="B931" s="107" t="s">
        <v>4525</v>
      </c>
      <c r="C931" s="107" t="s">
        <v>5663</v>
      </c>
      <c r="D931" s="107" t="s">
        <v>5600</v>
      </c>
      <c r="E931" s="107" t="s">
        <v>5601</v>
      </c>
      <c r="F931" s="107" t="s">
        <v>5664</v>
      </c>
      <c r="G931" s="107" t="str">
        <f>k[[#This Row],[PartType]]&amp;k[[#This Row],[PowderType]]</f>
        <v>528Z227/004S506</v>
      </c>
      <c r="H931" s="107" t="s">
        <v>5665</v>
      </c>
      <c r="I931" s="107" cm="1">
        <f t="array" ref="I931">_xlfn.IFS(LEFT(k[[#This Row],[ParameterValue]],1)="S",3,LEFT(k[[#This Row],[ParameterValue]],1)="X",2, LEFT(k[[#This Row],[ParameterValue]],1)="D",4)</f>
        <v>3</v>
      </c>
    </row>
    <row r="932" spans="1:9">
      <c r="A932" s="107" t="s">
        <v>6262</v>
      </c>
      <c r="B932" s="107" t="s">
        <v>4764</v>
      </c>
      <c r="C932" s="107" t="s">
        <v>7739</v>
      </c>
      <c r="D932" s="107" t="s">
        <v>5600</v>
      </c>
      <c r="E932" s="107" t="s">
        <v>5601</v>
      </c>
      <c r="F932" s="107" t="s">
        <v>8194</v>
      </c>
      <c r="G932" s="107" t="str">
        <f>k[[#This Row],[PartType]]&amp;k[[#This Row],[PowderType]]</f>
        <v>598V247/003KBP74US</v>
      </c>
      <c r="H932" s="107" t="s">
        <v>5046</v>
      </c>
      <c r="I932" s="107" cm="1">
        <f t="array" ref="I932">_xlfn.IFS(LEFT(k[[#This Row],[ParameterValue]],1)="S",3,LEFT(k[[#This Row],[ParameterValue]],1)="X",2, LEFT(k[[#This Row],[ParameterValue]],1)="D",4)</f>
        <v>3</v>
      </c>
    </row>
    <row r="933" spans="1:9">
      <c r="A933" s="107" t="s">
        <v>5956</v>
      </c>
      <c r="B933" s="107" t="s">
        <v>4515</v>
      </c>
      <c r="C933" s="107" t="s">
        <v>5961</v>
      </c>
      <c r="D933" s="107" t="s">
        <v>5600</v>
      </c>
      <c r="E933" s="107" t="s">
        <v>5601</v>
      </c>
      <c r="F933" s="107" t="s">
        <v>9492</v>
      </c>
      <c r="G933" s="107" t="str">
        <f>k[[#This Row],[PartType]]&amp;k[[#This Row],[PowderType]]</f>
        <v>521V247/016S15HV100</v>
      </c>
      <c r="H933" s="107" t="s">
        <v>5760</v>
      </c>
      <c r="I933" s="107" cm="1">
        <f t="array" ref="I933">_xlfn.IFS(LEFT(k[[#This Row],[ParameterValue]],1)="S",3,LEFT(k[[#This Row],[ParameterValue]],1)="X",2, LEFT(k[[#This Row],[ParameterValue]],1)="D",4)</f>
        <v>3</v>
      </c>
    </row>
    <row r="934" spans="1:9">
      <c r="A934" s="107" t="s">
        <v>6262</v>
      </c>
      <c r="B934" s="107" t="s">
        <v>4764</v>
      </c>
      <c r="C934" s="107" t="s">
        <v>6239</v>
      </c>
      <c r="D934" s="107" t="s">
        <v>5600</v>
      </c>
      <c r="E934" s="107" t="s">
        <v>5601</v>
      </c>
      <c r="F934" s="107" t="s">
        <v>8195</v>
      </c>
      <c r="G934" s="107" t="str">
        <f>k[[#This Row],[PartType]]&amp;k[[#This Row],[PowderType]]</f>
        <v>598V247/003KBP74US</v>
      </c>
      <c r="H934" s="107" t="s">
        <v>5046</v>
      </c>
      <c r="I934" s="107" cm="1">
        <f t="array" ref="I934">_xlfn.IFS(LEFT(k[[#This Row],[ParameterValue]],1)="S",3,LEFT(k[[#This Row],[ParameterValue]],1)="X",2, LEFT(k[[#This Row],[ParameterValue]],1)="D",4)</f>
        <v>3</v>
      </c>
    </row>
    <row r="935" spans="1:9">
      <c r="A935" s="107" t="s">
        <v>7336</v>
      </c>
      <c r="B935" s="107" t="s">
        <v>4764</v>
      </c>
      <c r="C935" s="107" t="s">
        <v>7257</v>
      </c>
      <c r="D935" s="107" t="s">
        <v>5600</v>
      </c>
      <c r="E935" s="107" t="s">
        <v>5601</v>
      </c>
      <c r="F935" s="107" t="s">
        <v>7337</v>
      </c>
      <c r="G935" s="107" t="str">
        <f>k[[#This Row],[PartType]]&amp;k[[#This Row],[PowderType]]</f>
        <v>591V686/020KBP74US</v>
      </c>
      <c r="H935" s="107" t="s">
        <v>6344</v>
      </c>
      <c r="I935" s="107" cm="1">
        <f t="array" ref="I935">_xlfn.IFS(LEFT(k[[#This Row],[ParameterValue]],1)="S",3,LEFT(k[[#This Row],[ParameterValue]],1)="X",2, LEFT(k[[#This Row],[ParameterValue]],1)="D",4)</f>
        <v>3</v>
      </c>
    </row>
    <row r="936" spans="1:9">
      <c r="A936" s="107" t="s">
        <v>7224</v>
      </c>
      <c r="B936" s="107" t="s">
        <v>4764</v>
      </c>
      <c r="C936" s="107" t="s">
        <v>7257</v>
      </c>
      <c r="D936" s="107" t="s">
        <v>5600</v>
      </c>
      <c r="E936" s="107" t="s">
        <v>5601</v>
      </c>
      <c r="F936" s="107" t="s">
        <v>7338</v>
      </c>
      <c r="G936" s="107" t="str">
        <f>k[[#This Row],[PartType]]&amp;k[[#This Row],[PowderType]]</f>
        <v>591B336/016KBP74US</v>
      </c>
      <c r="H936" s="107" t="s">
        <v>7223</v>
      </c>
      <c r="I936" s="107" cm="1">
        <f t="array" ref="I936">_xlfn.IFS(LEFT(k[[#This Row],[ParameterValue]],1)="S",3,LEFT(k[[#This Row],[ParameterValue]],1)="X",2, LEFT(k[[#This Row],[ParameterValue]],1)="D",4)</f>
        <v>3</v>
      </c>
    </row>
    <row r="937" spans="1:9">
      <c r="A937" s="107" t="s">
        <v>7057</v>
      </c>
      <c r="B937" s="107" t="s">
        <v>4878</v>
      </c>
      <c r="C937" s="107" t="s">
        <v>5634</v>
      </c>
      <c r="D937" s="107" t="s">
        <v>5600</v>
      </c>
      <c r="E937" s="107" t="s">
        <v>5601</v>
      </c>
      <c r="F937" s="107" t="s">
        <v>7339</v>
      </c>
      <c r="G937" s="107" t="str">
        <f>k[[#This Row],[PartType]]&amp;k[[#This Row],[PowderType]]</f>
        <v>591B227/2R5STA156KG</v>
      </c>
      <c r="H937" s="107" t="s">
        <v>7340</v>
      </c>
      <c r="I937" s="107" cm="1">
        <f t="array" ref="I937">_xlfn.IFS(LEFT(k[[#This Row],[ParameterValue]],1)="S",3,LEFT(k[[#This Row],[ParameterValue]],1)="X",2, LEFT(k[[#This Row],[ParameterValue]],1)="D",4)</f>
        <v>3</v>
      </c>
    </row>
    <row r="938" spans="1:9">
      <c r="A938" s="107" t="s">
        <v>7341</v>
      </c>
      <c r="B938" s="107" t="s">
        <v>131</v>
      </c>
      <c r="C938" s="107" t="s">
        <v>5726</v>
      </c>
      <c r="D938" s="107" t="s">
        <v>5600</v>
      </c>
      <c r="E938" s="107" t="s">
        <v>5601</v>
      </c>
      <c r="F938" s="107" t="s">
        <v>7342</v>
      </c>
      <c r="G938" s="107" t="str">
        <f>k[[#This Row],[PartType]]&amp;k[[#This Row],[PowderType]]</f>
        <v>599D157/006TTS80</v>
      </c>
      <c r="H938" s="107" t="s">
        <v>7343</v>
      </c>
      <c r="I938" s="107" cm="1">
        <f t="array" ref="I938">_xlfn.IFS(LEFT(k[[#This Row],[ParameterValue]],1)="S",3,LEFT(k[[#This Row],[ParameterValue]],1)="X",2, LEFT(k[[#This Row],[ParameterValue]],1)="D",4)</f>
        <v>3</v>
      </c>
    </row>
    <row r="939" spans="1:9">
      <c r="A939" s="107" t="s">
        <v>7341</v>
      </c>
      <c r="B939" s="107" t="s">
        <v>131</v>
      </c>
      <c r="C939" s="107" t="s">
        <v>5650</v>
      </c>
      <c r="D939" s="107" t="s">
        <v>5600</v>
      </c>
      <c r="E939" s="107" t="s">
        <v>5601</v>
      </c>
      <c r="F939" s="107" t="s">
        <v>8676</v>
      </c>
      <c r="G939" s="107" t="str">
        <f>k[[#This Row],[PartType]]&amp;k[[#This Row],[PowderType]]</f>
        <v>599D157/006TTS80</v>
      </c>
      <c r="H939" s="107" t="s">
        <v>7343</v>
      </c>
      <c r="I939" s="107" cm="1">
        <f t="array" ref="I939">_xlfn.IFS(LEFT(k[[#This Row],[ParameterValue]],1)="S",3,LEFT(k[[#This Row],[ParameterValue]],1)="X",2, LEFT(k[[#This Row],[ParameterValue]],1)="D",4)</f>
        <v>3</v>
      </c>
    </row>
    <row r="940" spans="1:9">
      <c r="A940" s="107" t="s">
        <v>7845</v>
      </c>
      <c r="B940" s="107" t="s">
        <v>131</v>
      </c>
      <c r="C940" s="107" t="s">
        <v>5634</v>
      </c>
      <c r="D940" s="107" t="s">
        <v>5600</v>
      </c>
      <c r="E940" s="107" t="s">
        <v>5601</v>
      </c>
      <c r="F940" s="107" t="s">
        <v>7846</v>
      </c>
      <c r="G940" s="107" t="str">
        <f>k[[#This Row],[PartType]]&amp;k[[#This Row],[PowderType]]</f>
        <v>599D157/004TTS80</v>
      </c>
      <c r="H940" s="107" t="s">
        <v>7343</v>
      </c>
      <c r="I940" s="107" cm="1">
        <f t="array" ref="I940">_xlfn.IFS(LEFT(k[[#This Row],[ParameterValue]],1)="S",3,LEFT(k[[#This Row],[ParameterValue]],1)="X",2, LEFT(k[[#This Row],[ParameterValue]],1)="D",4)</f>
        <v>3</v>
      </c>
    </row>
    <row r="941" spans="1:9">
      <c r="A941" s="107" t="s">
        <v>7845</v>
      </c>
      <c r="B941" s="107" t="s">
        <v>131</v>
      </c>
      <c r="C941" s="107" t="s">
        <v>5726</v>
      </c>
      <c r="D941" s="107" t="s">
        <v>5600</v>
      </c>
      <c r="E941" s="107" t="s">
        <v>5601</v>
      </c>
      <c r="F941" s="107" t="s">
        <v>7847</v>
      </c>
      <c r="G941" s="107" t="str">
        <f>k[[#This Row],[PartType]]&amp;k[[#This Row],[PowderType]]</f>
        <v>599D157/004TTS80</v>
      </c>
      <c r="H941" s="107" t="s">
        <v>7343</v>
      </c>
      <c r="I941" s="107" cm="1">
        <f t="array" ref="I941">_xlfn.IFS(LEFT(k[[#This Row],[ParameterValue]],1)="S",3,LEFT(k[[#This Row],[ParameterValue]],1)="X",2, LEFT(k[[#This Row],[ParameterValue]],1)="D",4)</f>
        <v>3</v>
      </c>
    </row>
    <row r="942" spans="1:9">
      <c r="A942" s="107" t="s">
        <v>5825</v>
      </c>
      <c r="B942" s="107" t="s">
        <v>4441</v>
      </c>
      <c r="C942" s="107" t="s">
        <v>5737</v>
      </c>
      <c r="D942" s="107" t="s">
        <v>5600</v>
      </c>
      <c r="E942" s="107" t="s">
        <v>5601</v>
      </c>
      <c r="F942" s="107" t="s">
        <v>8400</v>
      </c>
      <c r="G942" s="107" t="str">
        <f>k[[#This Row],[PartType]]&amp;k[[#This Row],[PowderType]]</f>
        <v>520B157/006STA156KA</v>
      </c>
      <c r="H942" s="107" t="s">
        <v>5574</v>
      </c>
      <c r="I942" s="107" cm="1">
        <f t="array" ref="I942">_xlfn.IFS(LEFT(k[[#This Row],[ParameterValue]],1)="S",3,LEFT(k[[#This Row],[ParameterValue]],1)="X",2, LEFT(k[[#This Row],[ParameterValue]],1)="D",4)</f>
        <v>3</v>
      </c>
    </row>
    <row r="943" spans="1:9">
      <c r="A943" s="107" t="s">
        <v>5985</v>
      </c>
      <c r="B943" s="107" t="s">
        <v>152</v>
      </c>
      <c r="C943" s="107" t="s">
        <v>5748</v>
      </c>
      <c r="D943" s="107" t="s">
        <v>5600</v>
      </c>
      <c r="E943" s="107" t="s">
        <v>5601</v>
      </c>
      <c r="F943" s="107" t="s">
        <v>8401</v>
      </c>
      <c r="G943" s="107" t="str">
        <f>k[[#This Row],[PartType]]&amp;k[[#This Row],[PowderType]]</f>
        <v>520V157/006KBP86</v>
      </c>
      <c r="H943" s="107" t="s">
        <v>5049</v>
      </c>
      <c r="I943" s="107" cm="1">
        <f t="array" ref="I943">_xlfn.IFS(LEFT(k[[#This Row],[ParameterValue]],1)="S",3,LEFT(k[[#This Row],[ParameterValue]],1)="X",2, LEFT(k[[#This Row],[ParameterValue]],1)="D",4)</f>
        <v>3</v>
      </c>
    </row>
    <row r="944" spans="1:9">
      <c r="A944" s="107" t="s">
        <v>9299</v>
      </c>
      <c r="B944" s="107" t="s">
        <v>4441</v>
      </c>
      <c r="C944" s="107" t="s">
        <v>5607</v>
      </c>
      <c r="D944" s="107" t="s">
        <v>5600</v>
      </c>
      <c r="E944" s="107" t="s">
        <v>5601</v>
      </c>
      <c r="F944" s="107" t="s">
        <v>9300</v>
      </c>
      <c r="G944" s="107" t="str">
        <f>k[[#This Row],[PartType]]&amp;k[[#This Row],[PowderType]]</f>
        <v>520B337/003STA156KA</v>
      </c>
      <c r="H944" s="107" t="s">
        <v>6625</v>
      </c>
      <c r="I944" s="107" cm="1">
        <f t="array" ref="I944">_xlfn.IFS(LEFT(k[[#This Row],[ParameterValue]],1)="S",3,LEFT(k[[#This Row],[ParameterValue]],1)="X",2, LEFT(k[[#This Row],[ParameterValue]],1)="D",4)</f>
        <v>3</v>
      </c>
    </row>
    <row r="945" spans="1:9">
      <c r="A945" s="107" t="s">
        <v>5825</v>
      </c>
      <c r="B945" s="107" t="s">
        <v>9002</v>
      </c>
      <c r="C945" s="107" t="s">
        <v>5634</v>
      </c>
      <c r="D945" s="107" t="s">
        <v>5600</v>
      </c>
      <c r="E945" s="107" t="s">
        <v>5601</v>
      </c>
      <c r="F945" s="107" t="s">
        <v>9003</v>
      </c>
      <c r="G945" s="107" t="str">
        <f>k[[#This Row],[PartType]]&amp;k[[#This Row],[PowderType]]</f>
        <v>520B157/006STA156KM</v>
      </c>
      <c r="H945" s="107" t="s">
        <v>5563</v>
      </c>
      <c r="I945" s="107" cm="1">
        <f t="array" ref="I945">_xlfn.IFS(LEFT(k[[#This Row],[ParameterValue]],1)="S",3,LEFT(k[[#This Row],[ParameterValue]],1)="X",2, LEFT(k[[#This Row],[ParameterValue]],1)="D",4)</f>
        <v>3</v>
      </c>
    </row>
    <row r="946" spans="1:9">
      <c r="A946" s="107" t="s">
        <v>6422</v>
      </c>
      <c r="B946" s="107" t="s">
        <v>9004</v>
      </c>
      <c r="C946" s="107" t="s">
        <v>5693</v>
      </c>
      <c r="D946" s="107" t="s">
        <v>5600</v>
      </c>
      <c r="E946" s="107" t="s">
        <v>5601</v>
      </c>
      <c r="F946" s="107" t="s">
        <v>9005</v>
      </c>
      <c r="G946" s="107" t="str">
        <f>k[[#This Row],[PartType]]&amp;k[[#This Row],[PowderType]]</f>
        <v>521V226/035KBP34A</v>
      </c>
      <c r="H946" s="107" t="s">
        <v>6494</v>
      </c>
      <c r="I946" s="107" cm="1">
        <f t="array" ref="I946">_xlfn.IFS(LEFT(k[[#This Row],[ParameterValue]],1)="S",3,LEFT(k[[#This Row],[ParameterValue]],1)="X",2, LEFT(k[[#This Row],[ParameterValue]],1)="D",4)</f>
        <v>3</v>
      </c>
    </row>
    <row r="947" spans="1:9">
      <c r="A947" s="107" t="s">
        <v>6422</v>
      </c>
      <c r="B947" s="107" t="s">
        <v>9004</v>
      </c>
      <c r="C947" s="107" t="s">
        <v>5607</v>
      </c>
      <c r="D947" s="107" t="s">
        <v>5600</v>
      </c>
      <c r="E947" s="107" t="s">
        <v>5601</v>
      </c>
      <c r="F947" s="107" t="s">
        <v>9006</v>
      </c>
      <c r="G947" s="107" t="str">
        <f>k[[#This Row],[PartType]]&amp;k[[#This Row],[PowderType]]</f>
        <v>521V226/035KBP34A</v>
      </c>
      <c r="H947" s="107" t="s">
        <v>6494</v>
      </c>
      <c r="I947" s="107" cm="1">
        <f t="array" ref="I947">_xlfn.IFS(LEFT(k[[#This Row],[ParameterValue]],1)="S",3,LEFT(k[[#This Row],[ParameterValue]],1)="X",2, LEFT(k[[#This Row],[ParameterValue]],1)="D",4)</f>
        <v>3</v>
      </c>
    </row>
    <row r="948" spans="1:9">
      <c r="A948" s="107" t="s">
        <v>7750</v>
      </c>
      <c r="B948" s="107" t="s">
        <v>4441</v>
      </c>
      <c r="C948" s="107" t="s">
        <v>5634</v>
      </c>
      <c r="D948" s="107" t="s">
        <v>5600</v>
      </c>
      <c r="E948" s="107" t="s">
        <v>5601</v>
      </c>
      <c r="F948" s="107" t="s">
        <v>8664</v>
      </c>
      <c r="G948" s="107" t="str">
        <f>k[[#This Row],[PartType]]&amp;k[[#This Row],[PowderType]]</f>
        <v>520Y687/006STA156KA</v>
      </c>
      <c r="H948" s="107" t="s">
        <v>6277</v>
      </c>
      <c r="I948" s="107" cm="1">
        <f t="array" ref="I948">_xlfn.IFS(LEFT(k[[#This Row],[ParameterValue]],1)="S",3,LEFT(k[[#This Row],[ParameterValue]],1)="X",2, LEFT(k[[#This Row],[ParameterValue]],1)="D",4)</f>
        <v>3</v>
      </c>
    </row>
    <row r="949" spans="1:9">
      <c r="A949" s="107" t="s">
        <v>7964</v>
      </c>
      <c r="B949" s="107" t="s">
        <v>4428</v>
      </c>
      <c r="C949" s="107" t="s">
        <v>5654</v>
      </c>
      <c r="D949" s="107" t="s">
        <v>5600</v>
      </c>
      <c r="E949" s="107" t="s">
        <v>5601</v>
      </c>
      <c r="F949" s="107" t="s">
        <v>8663</v>
      </c>
      <c r="G949" s="107" t="str">
        <f>k[[#This Row],[PartType]]&amp;k[[#This Row],[PowderType]]</f>
        <v>520X157/016KBP76</v>
      </c>
      <c r="H949" s="107" t="s">
        <v>5891</v>
      </c>
      <c r="I949" s="107" cm="1">
        <f t="array" ref="I949">_xlfn.IFS(LEFT(k[[#This Row],[ParameterValue]],1)="S",3,LEFT(k[[#This Row],[ParameterValue]],1)="X",2, LEFT(k[[#This Row],[ParameterValue]],1)="D",4)</f>
        <v>3</v>
      </c>
    </row>
    <row r="950" spans="1:9">
      <c r="A950" s="107" t="s">
        <v>7752</v>
      </c>
      <c r="B950" s="107" t="s">
        <v>4426</v>
      </c>
      <c r="C950" s="107" t="s">
        <v>5607</v>
      </c>
      <c r="D950" s="107" t="s">
        <v>5600</v>
      </c>
      <c r="E950" s="107" t="s">
        <v>5601</v>
      </c>
      <c r="F950" s="107" t="s">
        <v>7753</v>
      </c>
      <c r="G950" s="107" t="str">
        <f>k[[#This Row],[PartType]]&amp;k[[#This Row],[PowderType]]</f>
        <v>591B476/010KBP74</v>
      </c>
      <c r="H950" s="107" t="s">
        <v>5097</v>
      </c>
      <c r="I950" s="107" cm="1">
        <f t="array" ref="I950">_xlfn.IFS(LEFT(k[[#This Row],[ParameterValue]],1)="S",3,LEFT(k[[#This Row],[ParameterValue]],1)="X",2, LEFT(k[[#This Row],[ParameterValue]],1)="D",4)</f>
        <v>3</v>
      </c>
    </row>
    <row r="951" spans="1:9">
      <c r="A951" s="107" t="s">
        <v>7754</v>
      </c>
      <c r="B951" s="107" t="s">
        <v>4441</v>
      </c>
      <c r="C951" s="107" t="s">
        <v>5634</v>
      </c>
      <c r="D951" s="107" t="s">
        <v>5600</v>
      </c>
      <c r="E951" s="107" t="s">
        <v>5601</v>
      </c>
      <c r="F951" s="107" t="s">
        <v>7755</v>
      </c>
      <c r="G951" s="107" t="str">
        <f>k[[#This Row],[PartType]]&amp;k[[#This Row],[PowderType]]</f>
        <v>520X687/006STA156KA</v>
      </c>
      <c r="H951" s="107" t="s">
        <v>6277</v>
      </c>
      <c r="I951" s="107" cm="1">
        <f t="array" ref="I951">_xlfn.IFS(LEFT(k[[#This Row],[ParameterValue]],1)="S",3,LEFT(k[[#This Row],[ParameterValue]],1)="X",2, LEFT(k[[#This Row],[ParameterValue]],1)="D",4)</f>
        <v>3</v>
      </c>
    </row>
    <row r="952" spans="1:9">
      <c r="A952" s="107" t="s">
        <v>7754</v>
      </c>
      <c r="B952" s="107" t="s">
        <v>4441</v>
      </c>
      <c r="C952" s="107" t="s">
        <v>5737</v>
      </c>
      <c r="D952" s="107" t="s">
        <v>5600</v>
      </c>
      <c r="E952" s="107" t="s">
        <v>5601</v>
      </c>
      <c r="F952" s="107" t="s">
        <v>7756</v>
      </c>
      <c r="G952" s="107" t="str">
        <f>k[[#This Row],[PartType]]&amp;k[[#This Row],[PowderType]]</f>
        <v>520X687/006STA156KA</v>
      </c>
      <c r="H952" s="107" t="s">
        <v>6277</v>
      </c>
      <c r="I952" s="107" cm="1">
        <f t="array" ref="I952">_xlfn.IFS(LEFT(k[[#This Row],[ParameterValue]],1)="S",3,LEFT(k[[#This Row],[ParameterValue]],1)="X",2, LEFT(k[[#This Row],[ParameterValue]],1)="D",4)</f>
        <v>3</v>
      </c>
    </row>
    <row r="953" spans="1:9">
      <c r="A953" s="107" t="s">
        <v>7750</v>
      </c>
      <c r="B953" s="107" t="s">
        <v>4441</v>
      </c>
      <c r="C953" s="107" t="s">
        <v>5737</v>
      </c>
      <c r="D953" s="107" t="s">
        <v>5600</v>
      </c>
      <c r="E953" s="107" t="s">
        <v>5601</v>
      </c>
      <c r="F953" s="107" t="s">
        <v>7757</v>
      </c>
      <c r="G953" s="107" t="str">
        <f>k[[#This Row],[PartType]]&amp;k[[#This Row],[PowderType]]</f>
        <v>520Y687/006STA156KA</v>
      </c>
      <c r="H953" s="107" t="s">
        <v>6277</v>
      </c>
      <c r="I953" s="107" cm="1">
        <f t="array" ref="I953">_xlfn.IFS(LEFT(k[[#This Row],[ParameterValue]],1)="S",3,LEFT(k[[#This Row],[ParameterValue]],1)="X",2, LEFT(k[[#This Row],[ParameterValue]],1)="D",4)</f>
        <v>3</v>
      </c>
    </row>
    <row r="954" spans="1:9">
      <c r="A954" s="107" t="s">
        <v>6275</v>
      </c>
      <c r="B954" s="107" t="s">
        <v>4428</v>
      </c>
      <c r="C954" s="107" t="s">
        <v>5634</v>
      </c>
      <c r="D954" s="107" t="s">
        <v>5600</v>
      </c>
      <c r="E954" s="107" t="s">
        <v>5601</v>
      </c>
      <c r="F954" s="107" t="s">
        <v>8783</v>
      </c>
      <c r="G954" s="107" t="str">
        <f>k[[#This Row],[PartType]]&amp;k[[#This Row],[PowderType]]</f>
        <v>520V107/010KBP76</v>
      </c>
      <c r="H954" s="107" t="s">
        <v>5049</v>
      </c>
      <c r="I954" s="107" cm="1">
        <f t="array" ref="I954">_xlfn.IFS(LEFT(k[[#This Row],[ParameterValue]],1)="S",3,LEFT(k[[#This Row],[ParameterValue]],1)="X",2, LEFT(k[[#This Row],[ParameterValue]],1)="D",4)</f>
        <v>3</v>
      </c>
    </row>
    <row r="955" spans="1:9">
      <c r="A955" s="107" t="s">
        <v>6748</v>
      </c>
      <c r="B955" s="107" t="s">
        <v>4850</v>
      </c>
      <c r="C955" s="107" t="s">
        <v>5634</v>
      </c>
      <c r="D955" s="107" t="s">
        <v>5600</v>
      </c>
      <c r="E955" s="107" t="s">
        <v>5601</v>
      </c>
      <c r="F955" s="107" t="s">
        <v>8443</v>
      </c>
      <c r="G955" s="107" t="str">
        <f>k[[#This Row],[PartType]]&amp;k[[#This Row],[PowderType]]</f>
        <v>598D477/004STA156KH</v>
      </c>
      <c r="H955" s="107" t="s">
        <v>6751</v>
      </c>
      <c r="I955" s="107" cm="1">
        <f t="array" ref="I955">_xlfn.IFS(LEFT(k[[#This Row],[ParameterValue]],1)="S",3,LEFT(k[[#This Row],[ParameterValue]],1)="X",2, LEFT(k[[#This Row],[ParameterValue]],1)="D",4)</f>
        <v>3</v>
      </c>
    </row>
    <row r="956" spans="1:9">
      <c r="A956" s="107" t="s">
        <v>6673</v>
      </c>
      <c r="B956" s="107" t="s">
        <v>4469</v>
      </c>
      <c r="C956" s="107" t="s">
        <v>5726</v>
      </c>
      <c r="D956" s="107" t="s">
        <v>5600</v>
      </c>
      <c r="E956" s="107" t="s">
        <v>5601</v>
      </c>
      <c r="F956" s="107" t="s">
        <v>8782</v>
      </c>
      <c r="G956" s="107" t="str">
        <f>k[[#This Row],[PartType]]&amp;k[[#This Row],[PowderType]]</f>
        <v>520C227/006KBP126</v>
      </c>
      <c r="H956" s="107" t="s">
        <v>5847</v>
      </c>
      <c r="I956" s="107" cm="1">
        <f t="array" ref="I956">_xlfn.IFS(LEFT(k[[#This Row],[ParameterValue]],1)="S",3,LEFT(k[[#This Row],[ParameterValue]],1)="X",2, LEFT(k[[#This Row],[ParameterValue]],1)="D",4)</f>
        <v>3</v>
      </c>
    </row>
    <row r="957" spans="1:9">
      <c r="A957" s="107" t="s">
        <v>6019</v>
      </c>
      <c r="B957" s="107" t="s">
        <v>100</v>
      </c>
      <c r="C957" s="107" t="s">
        <v>5654</v>
      </c>
      <c r="D957" s="107" t="s">
        <v>5600</v>
      </c>
      <c r="E957" s="107" t="s">
        <v>5601</v>
      </c>
      <c r="F957" s="107" t="s">
        <v>6156</v>
      </c>
      <c r="G957" s="107" t="str">
        <f>k[[#This Row],[PartType]]&amp;k[[#This Row],[PowderType]]</f>
        <v>520T336/006S805</v>
      </c>
      <c r="H957" s="107" t="s">
        <v>6157</v>
      </c>
      <c r="I957" s="107" cm="1">
        <f t="array" ref="I957">_xlfn.IFS(LEFT(k[[#This Row],[ParameterValue]],1)="S",3,LEFT(k[[#This Row],[ParameterValue]],1)="X",2, LEFT(k[[#This Row],[ParameterValue]],1)="D",4)</f>
        <v>3</v>
      </c>
    </row>
    <row r="958" spans="1:9">
      <c r="A958" s="107" t="s">
        <v>6130</v>
      </c>
      <c r="B958" s="107" t="s">
        <v>82</v>
      </c>
      <c r="C958" s="107" t="s">
        <v>5599</v>
      </c>
      <c r="D958" s="107" t="s">
        <v>5600</v>
      </c>
      <c r="E958" s="107" t="s">
        <v>5601</v>
      </c>
      <c r="F958" s="107" t="s">
        <v>6158</v>
      </c>
      <c r="G958" s="107" t="str">
        <f>k[[#This Row],[PartType]]&amp;k[[#This Row],[PowderType]]</f>
        <v>528Z687/2R5S706</v>
      </c>
      <c r="H958" s="107" t="s">
        <v>5603</v>
      </c>
      <c r="I958" s="107" cm="1">
        <f t="array" ref="I958">_xlfn.IFS(LEFT(k[[#This Row],[ParameterValue]],1)="S",3,LEFT(k[[#This Row],[ParameterValue]],1)="X",2, LEFT(k[[#This Row],[ParameterValue]],1)="D",4)</f>
        <v>3</v>
      </c>
    </row>
    <row r="959" spans="1:9">
      <c r="A959" s="107" t="s">
        <v>6159</v>
      </c>
      <c r="B959" s="107" t="s">
        <v>6160</v>
      </c>
      <c r="C959" s="107" t="s">
        <v>5600</v>
      </c>
      <c r="D959" s="107" t="s">
        <v>5600</v>
      </c>
      <c r="E959" s="107" t="s">
        <v>5601</v>
      </c>
      <c r="F959" s="107" t="s">
        <v>6161</v>
      </c>
      <c r="G959" s="107" t="str">
        <f>k[[#This Row],[PartType]]&amp;k[[#This Row],[PowderType]]</f>
        <v>528W107/003C120</v>
      </c>
      <c r="H959" s="107" t="s">
        <v>5603</v>
      </c>
      <c r="I959" s="107" cm="1">
        <f t="array" ref="I959">_xlfn.IFS(LEFT(k[[#This Row],[ParameterValue]],1)="S",3,LEFT(k[[#This Row],[ParameterValue]],1)="X",2, LEFT(k[[#This Row],[ParameterValue]],1)="D",4)</f>
        <v>3</v>
      </c>
    </row>
    <row r="960" spans="1:9">
      <c r="A960" s="107" t="s">
        <v>6159</v>
      </c>
      <c r="B960" s="107" t="s">
        <v>6162</v>
      </c>
      <c r="C960" s="107" t="s">
        <v>5600</v>
      </c>
      <c r="D960" s="107" t="s">
        <v>5600</v>
      </c>
      <c r="E960" s="107" t="s">
        <v>5601</v>
      </c>
      <c r="F960" s="107" t="s">
        <v>6163</v>
      </c>
      <c r="G960" s="107" t="str">
        <f>k[[#This Row],[PartType]]&amp;k[[#This Row],[PowderType]]</f>
        <v>528W107/003NH175</v>
      </c>
      <c r="H960" s="107" t="s">
        <v>5603</v>
      </c>
      <c r="I960" s="107" cm="1">
        <f t="array" ref="I960">_xlfn.IFS(LEFT(k[[#This Row],[ParameterValue]],1)="S",3,LEFT(k[[#This Row],[ParameterValue]],1)="X",2, LEFT(k[[#This Row],[ParameterValue]],1)="D",4)</f>
        <v>3</v>
      </c>
    </row>
    <row r="961" spans="1:9">
      <c r="A961" s="107" t="s">
        <v>6164</v>
      </c>
      <c r="B961" s="107" t="s">
        <v>4552</v>
      </c>
      <c r="C961" s="107" t="s">
        <v>5607</v>
      </c>
      <c r="D961" s="107" t="s">
        <v>5600</v>
      </c>
      <c r="E961" s="107" t="s">
        <v>5601</v>
      </c>
      <c r="F961" s="107" t="s">
        <v>6165</v>
      </c>
      <c r="G961" s="107" t="str">
        <f>k[[#This Row],[PartType]]&amp;k[[#This Row],[PowderType]]</f>
        <v>520T107/004STA156KX</v>
      </c>
      <c r="H961" s="107" t="s">
        <v>6166</v>
      </c>
      <c r="I961" s="107" cm="1">
        <f t="array" ref="I961">_xlfn.IFS(LEFT(k[[#This Row],[ParameterValue]],1)="S",3,LEFT(k[[#This Row],[ParameterValue]],1)="X",2, LEFT(k[[#This Row],[ParameterValue]],1)="D",4)</f>
        <v>3</v>
      </c>
    </row>
    <row r="962" spans="1:9">
      <c r="A962" s="107" t="s">
        <v>5943</v>
      </c>
      <c r="B962" s="107" t="s">
        <v>4644</v>
      </c>
      <c r="C962" s="107" t="s">
        <v>5618</v>
      </c>
      <c r="D962" s="107" t="s">
        <v>5600</v>
      </c>
      <c r="E962" s="107" t="s">
        <v>5601</v>
      </c>
      <c r="F962" s="107" t="s">
        <v>6167</v>
      </c>
      <c r="G962" s="107" t="str">
        <f>k[[#This Row],[PartType]]&amp;k[[#This Row],[PowderType]]</f>
        <v>523W157/016FTW102Y</v>
      </c>
      <c r="H962" s="107" t="s">
        <v>5616</v>
      </c>
      <c r="I962" s="107" cm="1">
        <f t="array" ref="I962">_xlfn.IFS(LEFT(k[[#This Row],[ParameterValue]],1)="S",3,LEFT(k[[#This Row],[ParameterValue]],1)="X",2, LEFT(k[[#This Row],[ParameterValue]],1)="D",4)</f>
        <v>3</v>
      </c>
    </row>
    <row r="963" spans="1:9">
      <c r="A963" s="107" t="s">
        <v>5666</v>
      </c>
      <c r="B963" s="107" t="s">
        <v>4525</v>
      </c>
      <c r="C963" s="107" t="s">
        <v>5634</v>
      </c>
      <c r="D963" s="107" t="s">
        <v>5600</v>
      </c>
      <c r="E963" s="107" t="s">
        <v>5601</v>
      </c>
      <c r="F963" s="107" t="s">
        <v>5667</v>
      </c>
      <c r="G963" s="107" t="str">
        <f>k[[#This Row],[PartType]]&amp;k[[#This Row],[PowderType]]</f>
        <v>520W227/004S506</v>
      </c>
      <c r="H963" s="107" t="s">
        <v>5668</v>
      </c>
      <c r="I963" s="107" cm="1">
        <f t="array" ref="I963">_xlfn.IFS(LEFT(k[[#This Row],[ParameterValue]],1)="S",3,LEFT(k[[#This Row],[ParameterValue]],1)="X",2, LEFT(k[[#This Row],[ParameterValue]],1)="D",4)</f>
        <v>3</v>
      </c>
    </row>
    <row r="964" spans="1:9">
      <c r="A964" s="107" t="s">
        <v>5669</v>
      </c>
      <c r="B964" s="107" t="s">
        <v>82</v>
      </c>
      <c r="C964" s="107" t="s">
        <v>5670</v>
      </c>
      <c r="D964" s="107" t="s">
        <v>5600</v>
      </c>
      <c r="E964" s="107" t="s">
        <v>5601</v>
      </c>
      <c r="F964" s="107" t="s">
        <v>5671</v>
      </c>
      <c r="G964" s="107" t="str">
        <f>k[[#This Row],[PartType]]&amp;k[[#This Row],[PowderType]]</f>
        <v>525B336/010S706</v>
      </c>
      <c r="H964" s="107" t="s">
        <v>5672</v>
      </c>
      <c r="I964" s="107" cm="1">
        <f t="array" ref="I964">_xlfn.IFS(LEFT(k[[#This Row],[ParameterValue]],1)="S",3,LEFT(k[[#This Row],[ParameterValue]],1)="X",2, LEFT(k[[#This Row],[ParameterValue]],1)="D",4)</f>
        <v>3</v>
      </c>
    </row>
    <row r="965" spans="1:9">
      <c r="A965" s="107" t="s">
        <v>6861</v>
      </c>
      <c r="B965" s="107" t="s">
        <v>4441</v>
      </c>
      <c r="C965" s="107" t="s">
        <v>5650</v>
      </c>
      <c r="D965" s="107" t="s">
        <v>5600</v>
      </c>
      <c r="E965" s="107" t="s">
        <v>5601</v>
      </c>
      <c r="F965" s="107" t="s">
        <v>6862</v>
      </c>
      <c r="G965" s="107" t="str">
        <f>k[[#This Row],[PartType]]&amp;k[[#This Row],[PowderType]]</f>
        <v>591B107/006STA156KA</v>
      </c>
      <c r="H965" s="107" t="s">
        <v>6863</v>
      </c>
      <c r="I965" s="107" cm="1">
        <f t="array" ref="I965">_xlfn.IFS(LEFT(k[[#This Row],[ParameterValue]],1)="S",3,LEFT(k[[#This Row],[ParameterValue]],1)="X",2, LEFT(k[[#This Row],[ParameterValue]],1)="D",4)</f>
        <v>3</v>
      </c>
    </row>
    <row r="966" spans="1:9">
      <c r="A966" s="107" t="s">
        <v>7057</v>
      </c>
      <c r="B966" s="107" t="s">
        <v>4441</v>
      </c>
      <c r="C966" s="107" t="s">
        <v>5650</v>
      </c>
      <c r="D966" s="107" t="s">
        <v>5600</v>
      </c>
      <c r="E966" s="107" t="s">
        <v>5601</v>
      </c>
      <c r="F966" s="107" t="s">
        <v>7058</v>
      </c>
      <c r="G966" s="107" t="str">
        <f>k[[#This Row],[PartType]]&amp;k[[#This Row],[PowderType]]</f>
        <v>591B227/2R5STA156KA</v>
      </c>
      <c r="H966" s="107" t="s">
        <v>7059</v>
      </c>
      <c r="I966" s="107" cm="1">
        <f t="array" ref="I966">_xlfn.IFS(LEFT(k[[#This Row],[ParameterValue]],1)="S",3,LEFT(k[[#This Row],[ParameterValue]],1)="X",2, LEFT(k[[#This Row],[ParameterValue]],1)="D",4)</f>
        <v>3</v>
      </c>
    </row>
    <row r="967" spans="1:9">
      <c r="A967" s="107" t="s">
        <v>7060</v>
      </c>
      <c r="B967" s="107" t="s">
        <v>4441</v>
      </c>
      <c r="C967" s="107" t="s">
        <v>5650</v>
      </c>
      <c r="D967" s="107" t="s">
        <v>5600</v>
      </c>
      <c r="E967" s="107" t="s">
        <v>5601</v>
      </c>
      <c r="F967" s="107" t="s">
        <v>7061</v>
      </c>
      <c r="G967" s="107" t="str">
        <f>k[[#This Row],[PartType]]&amp;k[[#This Row],[PowderType]]</f>
        <v>591B157/006STA156KA</v>
      </c>
      <c r="H967" s="107" t="s">
        <v>7062</v>
      </c>
      <c r="I967" s="107" cm="1">
        <f t="array" ref="I967">_xlfn.IFS(LEFT(k[[#This Row],[ParameterValue]],1)="S",3,LEFT(k[[#This Row],[ParameterValue]],1)="X",2, LEFT(k[[#This Row],[ParameterValue]],1)="D",4)</f>
        <v>3</v>
      </c>
    </row>
    <row r="968" spans="1:9">
      <c r="A968" s="107" t="s">
        <v>7845</v>
      </c>
      <c r="B968" s="107" t="s">
        <v>131</v>
      </c>
      <c r="C968" s="107" t="s">
        <v>5650</v>
      </c>
      <c r="D968" s="107" t="s">
        <v>5600</v>
      </c>
      <c r="E968" s="107" t="s">
        <v>5601</v>
      </c>
      <c r="F968" s="107" t="s">
        <v>8656</v>
      </c>
      <c r="G968" s="107" t="str">
        <f>k[[#This Row],[PartType]]&amp;k[[#This Row],[PowderType]]</f>
        <v>599D157/004TTS80</v>
      </c>
      <c r="H968" s="107" t="s">
        <v>7343</v>
      </c>
      <c r="I968" s="107" cm="1">
        <f t="array" ref="I968">_xlfn.IFS(LEFT(k[[#This Row],[ParameterValue]],1)="S",3,LEFT(k[[#This Row],[ParameterValue]],1)="X",2, LEFT(k[[#This Row],[ParameterValue]],1)="D",4)</f>
        <v>3</v>
      </c>
    </row>
    <row r="969" spans="1:9">
      <c r="A969" s="107" t="s">
        <v>7190</v>
      </c>
      <c r="B969" s="107" t="s">
        <v>4426</v>
      </c>
      <c r="C969" s="107" t="s">
        <v>5627</v>
      </c>
      <c r="D969" s="107" t="s">
        <v>5600</v>
      </c>
      <c r="E969" s="107" t="s">
        <v>5601</v>
      </c>
      <c r="F969" s="107" t="s">
        <v>7848</v>
      </c>
      <c r="G969" s="107" t="str">
        <f>k[[#This Row],[PartType]]&amp;k[[#This Row],[PowderType]]</f>
        <v>520D477/004KBP74</v>
      </c>
      <c r="H969" s="107" t="s">
        <v>5612</v>
      </c>
      <c r="I969" s="107" cm="1">
        <f t="array" ref="I969">_xlfn.IFS(LEFT(k[[#This Row],[ParameterValue]],1)="S",3,LEFT(k[[#This Row],[ParameterValue]],1)="X",2, LEFT(k[[#This Row],[ParameterValue]],1)="D",4)</f>
        <v>3</v>
      </c>
    </row>
    <row r="970" spans="1:9">
      <c r="A970" s="107" t="s">
        <v>7035</v>
      </c>
      <c r="B970" s="107" t="s">
        <v>4778</v>
      </c>
      <c r="C970" s="107" t="s">
        <v>5690</v>
      </c>
      <c r="D970" s="107" t="s">
        <v>5600</v>
      </c>
      <c r="E970" s="107" t="s">
        <v>5601</v>
      </c>
      <c r="F970" s="107" t="s">
        <v>8675</v>
      </c>
      <c r="G970" s="107" t="str">
        <f>k[[#This Row],[PartType]]&amp;k[[#This Row],[PowderType]]</f>
        <v>521D226/050FTP20X</v>
      </c>
      <c r="H970" s="107" t="s">
        <v>6901</v>
      </c>
      <c r="I970" s="107" cm="1">
        <f t="array" ref="I970">_xlfn.IFS(LEFT(k[[#This Row],[ParameterValue]],1)="S",3,LEFT(k[[#This Row],[ParameterValue]],1)="X",2, LEFT(k[[#This Row],[ParameterValue]],1)="D",4)</f>
        <v>2</v>
      </c>
    </row>
    <row r="971" spans="1:9">
      <c r="A971" s="107" t="s">
        <v>6107</v>
      </c>
      <c r="B971" s="107" t="s">
        <v>4501</v>
      </c>
      <c r="C971" s="107" t="s">
        <v>5654</v>
      </c>
      <c r="D971" s="107" t="s">
        <v>5600</v>
      </c>
      <c r="E971" s="107" t="s">
        <v>5601</v>
      </c>
      <c r="F971" s="107" t="s">
        <v>8508</v>
      </c>
      <c r="G971" s="107" t="str">
        <f>k[[#This Row],[PartType]]&amp;k[[#This Row],[PowderType]]</f>
        <v>591D227/010KBP55</v>
      </c>
      <c r="H971" s="107" t="s">
        <v>5045</v>
      </c>
      <c r="I971" s="107" cm="1">
        <f t="array" ref="I971">_xlfn.IFS(LEFT(k[[#This Row],[ParameterValue]],1)="S",3,LEFT(k[[#This Row],[ParameterValue]],1)="X",2, LEFT(k[[#This Row],[ParameterValue]],1)="D",4)</f>
        <v>3</v>
      </c>
    </row>
    <row r="972" spans="1:9">
      <c r="A972" s="107" t="s">
        <v>6107</v>
      </c>
      <c r="B972" s="107" t="s">
        <v>4501</v>
      </c>
      <c r="C972" s="107" t="s">
        <v>5656</v>
      </c>
      <c r="D972" s="107" t="s">
        <v>5600</v>
      </c>
      <c r="E972" s="107" t="s">
        <v>5601</v>
      </c>
      <c r="F972" s="107" t="s">
        <v>8509</v>
      </c>
      <c r="G972" s="107" t="str">
        <f>k[[#This Row],[PartType]]&amp;k[[#This Row],[PowderType]]</f>
        <v>591D227/010KBP55</v>
      </c>
      <c r="H972" s="107" t="s">
        <v>5045</v>
      </c>
      <c r="I972" s="107" cm="1">
        <f t="array" ref="I972">_xlfn.IFS(LEFT(k[[#This Row],[ParameterValue]],1)="S",3,LEFT(k[[#This Row],[ParameterValue]],1)="X",2, LEFT(k[[#This Row],[ParameterValue]],1)="D",4)</f>
        <v>3</v>
      </c>
    </row>
    <row r="973" spans="1:9">
      <c r="A973" s="107" t="s">
        <v>5689</v>
      </c>
      <c r="B973" s="107" t="s">
        <v>4626</v>
      </c>
      <c r="C973" s="107" t="s">
        <v>5690</v>
      </c>
      <c r="D973" s="107" t="s">
        <v>5600</v>
      </c>
      <c r="E973" s="107" t="s">
        <v>5601</v>
      </c>
      <c r="F973" s="107" t="s">
        <v>8577</v>
      </c>
      <c r="G973" s="107" t="str">
        <f>k[[#This Row],[PartType]]&amp;k[[#This Row],[PowderType]]</f>
        <v>598D106/050FTP150H</v>
      </c>
      <c r="H973" s="107" t="s">
        <v>8578</v>
      </c>
      <c r="I973" s="107" cm="1">
        <f t="array" ref="I973">_xlfn.IFS(LEFT(k[[#This Row],[ParameterValue]],1)="S",3,LEFT(k[[#This Row],[ParameterValue]],1)="X",2, LEFT(k[[#This Row],[ParameterValue]],1)="D",4)</f>
        <v>2</v>
      </c>
    </row>
    <row r="974" spans="1:9">
      <c r="A974" s="107" t="s">
        <v>5689</v>
      </c>
      <c r="B974" s="107" t="s">
        <v>8575</v>
      </c>
      <c r="C974" s="107" t="s">
        <v>5690</v>
      </c>
      <c r="D974" s="107" t="s">
        <v>5600</v>
      </c>
      <c r="E974" s="107" t="s">
        <v>5601</v>
      </c>
      <c r="F974" s="107" t="s">
        <v>8576</v>
      </c>
      <c r="G974" s="107" t="str">
        <f>k[[#This Row],[PartType]]&amp;k[[#This Row],[PowderType]]</f>
        <v>598D106/050FTP150G</v>
      </c>
      <c r="H974" s="107" t="s">
        <v>8573</v>
      </c>
      <c r="I974" s="107" cm="1">
        <f t="array" ref="I974">_xlfn.IFS(LEFT(k[[#This Row],[ParameterValue]],1)="S",3,LEFT(k[[#This Row],[ParameterValue]],1)="X",2, LEFT(k[[#This Row],[ParameterValue]],1)="D",4)</f>
        <v>2</v>
      </c>
    </row>
    <row r="975" spans="1:9">
      <c r="A975" s="107" t="s">
        <v>5851</v>
      </c>
      <c r="B975" s="107" t="s">
        <v>90</v>
      </c>
      <c r="C975" s="107" t="s">
        <v>5690</v>
      </c>
      <c r="D975" s="107" t="s">
        <v>5600</v>
      </c>
      <c r="E975" s="107" t="s">
        <v>5601</v>
      </c>
      <c r="F975" s="107" t="s">
        <v>5852</v>
      </c>
      <c r="G975" s="107" t="str">
        <f>k[[#This Row],[PartType]]&amp;k[[#This Row],[PowderType]]</f>
        <v>521D106/050FTP200</v>
      </c>
      <c r="H975" s="107" t="s">
        <v>5853</v>
      </c>
      <c r="I975" s="107" cm="1">
        <f t="array" ref="I975">_xlfn.IFS(LEFT(k[[#This Row],[ParameterValue]],1)="S",3,LEFT(k[[#This Row],[ParameterValue]],1)="X",2, LEFT(k[[#This Row],[ParameterValue]],1)="D",4)</f>
        <v>2</v>
      </c>
    </row>
    <row r="976" spans="1:9">
      <c r="A976" s="107" t="s">
        <v>5854</v>
      </c>
      <c r="B976" s="107" t="s">
        <v>152</v>
      </c>
      <c r="C976" s="107" t="s">
        <v>5634</v>
      </c>
      <c r="D976" s="107" t="s">
        <v>5600</v>
      </c>
      <c r="E976" s="107" t="s">
        <v>5601</v>
      </c>
      <c r="F976" s="107" t="s">
        <v>5855</v>
      </c>
      <c r="G976" s="107" t="str">
        <f>k[[#This Row],[PartType]]&amp;k[[#This Row],[PowderType]]</f>
        <v>521V177/016KBP86</v>
      </c>
      <c r="H976" s="107" t="s">
        <v>5051</v>
      </c>
      <c r="I976" s="107" cm="1">
        <f t="array" ref="I976">_xlfn.IFS(LEFT(k[[#This Row],[ParameterValue]],1)="S",3,LEFT(k[[#This Row],[ParameterValue]],1)="X",2, LEFT(k[[#This Row],[ParameterValue]],1)="D",4)</f>
        <v>3</v>
      </c>
    </row>
    <row r="977" spans="1:9">
      <c r="A977" s="107" t="s">
        <v>5803</v>
      </c>
      <c r="B977" s="107" t="s">
        <v>9326</v>
      </c>
      <c r="C977" s="107" t="s">
        <v>5804</v>
      </c>
      <c r="D977" s="107" t="s">
        <v>5600</v>
      </c>
      <c r="E977" s="107" t="s">
        <v>5601</v>
      </c>
      <c r="F977" s="107" t="s">
        <v>9327</v>
      </c>
      <c r="G977" s="107" t="str">
        <f>k[[#This Row],[PartType]]&amp;k[[#This Row],[PowderType]]</f>
        <v>599X336/035FTP200Z</v>
      </c>
      <c r="H977" s="107" t="s">
        <v>9328</v>
      </c>
      <c r="I977" s="107" cm="1">
        <f t="array" ref="I977">_xlfn.IFS(LEFT(k[[#This Row],[ParameterValue]],1)="S",3,LEFT(k[[#This Row],[ParameterValue]],1)="X",2, LEFT(k[[#This Row],[ParameterValue]],1)="D",4)</f>
        <v>2</v>
      </c>
    </row>
    <row r="978" spans="1:9">
      <c r="A978" s="107" t="s">
        <v>5762</v>
      </c>
      <c r="B978" s="107" t="s">
        <v>5856</v>
      </c>
      <c r="C978" s="107" t="s">
        <v>5764</v>
      </c>
      <c r="D978" s="107" t="s">
        <v>5600</v>
      </c>
      <c r="E978" s="107" t="s">
        <v>5601</v>
      </c>
      <c r="F978" s="107" t="s">
        <v>5857</v>
      </c>
      <c r="G978" s="107" t="str">
        <f>k[[#This Row],[PartType]]&amp;k[[#This Row],[PowderType]]</f>
        <v>598V227/004NT50A</v>
      </c>
      <c r="H978" s="107" t="s">
        <v>5858</v>
      </c>
      <c r="I978" s="107" cm="1">
        <f t="array" ref="I978">_xlfn.IFS(LEFT(k[[#This Row],[ParameterValue]],1)="S",3,LEFT(k[[#This Row],[ParameterValue]],1)="X",2, LEFT(k[[#This Row],[ParameterValue]],1)="D",4)</f>
        <v>3</v>
      </c>
    </row>
    <row r="979" spans="1:9">
      <c r="A979" s="107" t="s">
        <v>5783</v>
      </c>
      <c r="B979" s="107" t="s">
        <v>4428</v>
      </c>
      <c r="C979" s="107" t="s">
        <v>5816</v>
      </c>
      <c r="D979" s="107" t="s">
        <v>5600</v>
      </c>
      <c r="E979" s="107" t="s">
        <v>5601</v>
      </c>
      <c r="F979" s="107" t="s">
        <v>8529</v>
      </c>
      <c r="G979" s="107" t="str">
        <f>k[[#This Row],[PartType]]&amp;k[[#This Row],[PowderType]]</f>
        <v>521V686/016KBP76</v>
      </c>
      <c r="H979" s="107" t="s">
        <v>5891</v>
      </c>
      <c r="I979" s="107" cm="1">
        <f t="array" ref="I979">_xlfn.IFS(LEFT(k[[#This Row],[ParameterValue]],1)="S",3,LEFT(k[[#This Row],[ParameterValue]],1)="X",2, LEFT(k[[#This Row],[ParameterValue]],1)="D",4)</f>
        <v>3</v>
      </c>
    </row>
    <row r="980" spans="1:9">
      <c r="A980" s="107" t="s">
        <v>5783</v>
      </c>
      <c r="B980" s="107" t="s">
        <v>4428</v>
      </c>
      <c r="C980" s="107" t="s">
        <v>5654</v>
      </c>
      <c r="D980" s="107" t="s">
        <v>5600</v>
      </c>
      <c r="E980" s="107" t="s">
        <v>5601</v>
      </c>
      <c r="F980" s="107" t="s">
        <v>8528</v>
      </c>
      <c r="G980" s="107" t="str">
        <f>k[[#This Row],[PartType]]&amp;k[[#This Row],[PowderType]]</f>
        <v>521V686/016KBP76</v>
      </c>
      <c r="H980" s="107" t="s">
        <v>5891</v>
      </c>
      <c r="I980" s="107" cm="1">
        <f t="array" ref="I980">_xlfn.IFS(LEFT(k[[#This Row],[ParameterValue]],1)="S",3,LEFT(k[[#This Row],[ParameterValue]],1)="X",2, LEFT(k[[#This Row],[ParameterValue]],1)="D",4)</f>
        <v>3</v>
      </c>
    </row>
    <row r="981" spans="1:9">
      <c r="A981" s="107" t="s">
        <v>5783</v>
      </c>
      <c r="B981" s="107" t="s">
        <v>4428</v>
      </c>
      <c r="C981" s="107" t="s">
        <v>5618</v>
      </c>
      <c r="D981" s="107" t="s">
        <v>5600</v>
      </c>
      <c r="E981" s="107" t="s">
        <v>5601</v>
      </c>
      <c r="F981" s="107" t="s">
        <v>8527</v>
      </c>
      <c r="G981" s="107" t="str">
        <f>k[[#This Row],[PartType]]&amp;k[[#This Row],[PowderType]]</f>
        <v>521V686/016KBP76</v>
      </c>
      <c r="H981" s="107" t="s">
        <v>5578</v>
      </c>
      <c r="I981" s="107" cm="1">
        <f t="array" ref="I981">_xlfn.IFS(LEFT(k[[#This Row],[ParameterValue]],1)="S",3,LEFT(k[[#This Row],[ParameterValue]],1)="X",2, LEFT(k[[#This Row],[ParameterValue]],1)="D",4)</f>
        <v>3</v>
      </c>
    </row>
    <row r="982" spans="1:9">
      <c r="A982" s="107" t="s">
        <v>5838</v>
      </c>
      <c r="B982" s="107" t="s">
        <v>4582</v>
      </c>
      <c r="C982" s="107" t="s">
        <v>5614</v>
      </c>
      <c r="D982" s="107" t="s">
        <v>5600</v>
      </c>
      <c r="E982" s="107" t="s">
        <v>5601</v>
      </c>
      <c r="F982" s="107" t="s">
        <v>5862</v>
      </c>
      <c r="G982" s="107" t="str">
        <f>k[[#This Row],[PartType]]&amp;k[[#This Row],[PowderType]]</f>
        <v>523V227/016FTW102S</v>
      </c>
      <c r="H982" s="107" t="s">
        <v>5863</v>
      </c>
      <c r="I982" s="107" cm="1">
        <f t="array" ref="I982">_xlfn.IFS(LEFT(k[[#This Row],[ParameterValue]],1)="S",3,LEFT(k[[#This Row],[ParameterValue]],1)="X",2, LEFT(k[[#This Row],[ParameterValue]],1)="D",4)</f>
        <v>3</v>
      </c>
    </row>
    <row r="983" spans="1:9">
      <c r="A983" s="107" t="s">
        <v>5864</v>
      </c>
      <c r="B983" s="107" t="s">
        <v>152</v>
      </c>
      <c r="C983" s="107" t="s">
        <v>5656</v>
      </c>
      <c r="D983" s="107" t="s">
        <v>5600</v>
      </c>
      <c r="E983" s="107" t="s">
        <v>5601</v>
      </c>
      <c r="F983" s="107" t="s">
        <v>5865</v>
      </c>
      <c r="G983" s="107" t="str">
        <f>k[[#This Row],[PartType]]&amp;k[[#This Row],[PowderType]]</f>
        <v>523V187/016KBP86</v>
      </c>
      <c r="H983" s="107" t="s">
        <v>5575</v>
      </c>
      <c r="I983" s="107" cm="1">
        <f t="array" ref="I983">_xlfn.IFS(LEFT(k[[#This Row],[ParameterValue]],1)="S",3,LEFT(k[[#This Row],[ParameterValue]],1)="X",2, LEFT(k[[#This Row],[ParameterValue]],1)="D",4)</f>
        <v>3</v>
      </c>
    </row>
    <row r="984" spans="1:9">
      <c r="A984" s="107" t="s">
        <v>5673</v>
      </c>
      <c r="B984" s="107" t="s">
        <v>4726</v>
      </c>
      <c r="C984" s="107" t="s">
        <v>5618</v>
      </c>
      <c r="D984" s="107" t="s">
        <v>5600</v>
      </c>
      <c r="E984" s="107" t="s">
        <v>5601</v>
      </c>
      <c r="F984" s="107" t="s">
        <v>8360</v>
      </c>
      <c r="G984" s="107" t="str">
        <f>k[[#This Row],[PartType]]&amp;k[[#This Row],[PowderType]]</f>
        <v>521V157/016FTW102KX</v>
      </c>
      <c r="H984" s="107" t="s">
        <v>8361</v>
      </c>
      <c r="I984" s="107" cm="1">
        <f t="array" ref="I984">_xlfn.IFS(LEFT(k[[#This Row],[ParameterValue]],1)="S",3,LEFT(k[[#This Row],[ParameterValue]],1)="X",2, LEFT(k[[#This Row],[ParameterValue]],1)="D",4)</f>
        <v>3</v>
      </c>
    </row>
    <row r="985" spans="1:9">
      <c r="A985" s="107" t="s">
        <v>5755</v>
      </c>
      <c r="B985" s="107" t="s">
        <v>152</v>
      </c>
      <c r="C985" s="107" t="s">
        <v>5656</v>
      </c>
      <c r="D985" s="107" t="s">
        <v>5600</v>
      </c>
      <c r="E985" s="107" t="s">
        <v>5601</v>
      </c>
      <c r="F985" s="107" t="s">
        <v>5756</v>
      </c>
      <c r="G985" s="107" t="str">
        <f>k[[#This Row],[PartType]]&amp;k[[#This Row],[PowderType]]</f>
        <v>525T476/006KBP86</v>
      </c>
      <c r="H985" s="107" t="s">
        <v>5757</v>
      </c>
      <c r="I985" s="107" cm="1">
        <f t="array" ref="I985">_xlfn.IFS(LEFT(k[[#This Row],[ParameterValue]],1)="S",3,LEFT(k[[#This Row],[ParameterValue]],1)="X",2, LEFT(k[[#This Row],[ParameterValue]],1)="D",4)</f>
        <v>3</v>
      </c>
    </row>
    <row r="986" spans="1:9">
      <c r="A986" s="107" t="s">
        <v>5819</v>
      </c>
      <c r="B986" s="107" t="s">
        <v>152</v>
      </c>
      <c r="C986" s="107" t="s">
        <v>5634</v>
      </c>
      <c r="D986" s="107" t="s">
        <v>5600</v>
      </c>
      <c r="E986" s="107" t="s">
        <v>5601</v>
      </c>
      <c r="F986" s="107" t="s">
        <v>8949</v>
      </c>
      <c r="G986" s="107" t="str">
        <f>k[[#This Row],[PartType]]&amp;k[[#This Row],[PowderType]]</f>
        <v>520V337/003KBP86</v>
      </c>
      <c r="H986" s="107" t="s">
        <v>5049</v>
      </c>
      <c r="I986" s="107" cm="1">
        <f t="array" ref="I986">_xlfn.IFS(LEFT(k[[#This Row],[ParameterValue]],1)="S",3,LEFT(k[[#This Row],[ParameterValue]],1)="X",2, LEFT(k[[#This Row],[ParameterValue]],1)="D",4)</f>
        <v>3</v>
      </c>
    </row>
    <row r="987" spans="1:9">
      <c r="A987" s="107" t="s">
        <v>6788</v>
      </c>
      <c r="B987" s="107" t="s">
        <v>157</v>
      </c>
      <c r="C987" s="107" t="s">
        <v>5893</v>
      </c>
      <c r="D987" s="107" t="s">
        <v>5600</v>
      </c>
      <c r="E987" s="107" t="s">
        <v>5601</v>
      </c>
      <c r="F987" s="107" t="s">
        <v>7175</v>
      </c>
      <c r="G987" s="107" t="str">
        <f>k[[#This Row],[PartType]]&amp;k[[#This Row],[PowderType]]</f>
        <v>521B106/035TTS40</v>
      </c>
      <c r="H987" s="107" t="s">
        <v>6790</v>
      </c>
      <c r="I987" s="107" cm="1">
        <f t="array" ref="I987">_xlfn.IFS(LEFT(k[[#This Row],[ParameterValue]],1)="S",3,LEFT(k[[#This Row],[ParameterValue]],1)="X",2, LEFT(k[[#This Row],[ParameterValue]],1)="D",4)</f>
        <v>3</v>
      </c>
    </row>
    <row r="988" spans="1:9">
      <c r="A988" s="107" t="s">
        <v>5662</v>
      </c>
      <c r="B988" s="107" t="s">
        <v>4672</v>
      </c>
      <c r="C988" s="107" t="s">
        <v>5599</v>
      </c>
      <c r="D988" s="107" t="s">
        <v>5600</v>
      </c>
      <c r="E988" s="107" t="s">
        <v>5601</v>
      </c>
      <c r="F988" s="107" t="s">
        <v>7176</v>
      </c>
      <c r="G988" s="107" t="str">
        <f>k[[#This Row],[PartType]]&amp;k[[#This Row],[PowderType]]</f>
        <v>528Z227/004FTA50</v>
      </c>
      <c r="H988" s="107" t="s">
        <v>6015</v>
      </c>
      <c r="I988" s="107" cm="1">
        <f t="array" ref="I988">_xlfn.IFS(LEFT(k[[#This Row],[ParameterValue]],1)="S",3,LEFT(k[[#This Row],[ParameterValue]],1)="X",2, LEFT(k[[#This Row],[ParameterValue]],1)="D",4)</f>
        <v>3</v>
      </c>
    </row>
    <row r="989" spans="1:9">
      <c r="A989" s="107" t="s">
        <v>6019</v>
      </c>
      <c r="B989" s="107" t="s">
        <v>4721</v>
      </c>
      <c r="C989" s="107" t="s">
        <v>5607</v>
      </c>
      <c r="D989" s="107" t="s">
        <v>5600</v>
      </c>
      <c r="E989" s="107" t="s">
        <v>5601</v>
      </c>
      <c r="F989" s="107" t="s">
        <v>7177</v>
      </c>
      <c r="G989" s="107" t="str">
        <f>k[[#This Row],[PartType]]&amp;k[[#This Row],[PowderType]]</f>
        <v>520T336/006NT40</v>
      </c>
      <c r="H989" s="107" t="s">
        <v>6021</v>
      </c>
      <c r="I989" s="107" cm="1">
        <f t="array" ref="I989">_xlfn.IFS(LEFT(k[[#This Row],[ParameterValue]],1)="S",3,LEFT(k[[#This Row],[ParameterValue]],1)="X",2, LEFT(k[[#This Row],[ParameterValue]],1)="D",4)</f>
        <v>3</v>
      </c>
    </row>
    <row r="990" spans="1:9">
      <c r="A990" s="107" t="s">
        <v>7178</v>
      </c>
      <c r="B990" s="107" t="s">
        <v>4441</v>
      </c>
      <c r="C990" s="107" t="s">
        <v>5693</v>
      </c>
      <c r="D990" s="107" t="s">
        <v>5600</v>
      </c>
      <c r="E990" s="107" t="s">
        <v>5601</v>
      </c>
      <c r="F990" s="107" t="s">
        <v>7179</v>
      </c>
      <c r="G990" s="107" t="str">
        <f>k[[#This Row],[PartType]]&amp;k[[#This Row],[PowderType]]</f>
        <v>523T157/006STA156KA</v>
      </c>
      <c r="H990" s="107" t="s">
        <v>7180</v>
      </c>
      <c r="I990" s="107" cm="1">
        <f t="array" ref="I990">_xlfn.IFS(LEFT(k[[#This Row],[ParameterValue]],1)="S",3,LEFT(k[[#This Row],[ParameterValue]],1)="X",2, LEFT(k[[#This Row],[ParameterValue]],1)="D",4)</f>
        <v>3</v>
      </c>
    </row>
    <row r="991" spans="1:9">
      <c r="A991" s="107" t="s">
        <v>8543</v>
      </c>
      <c r="B991" s="107" t="s">
        <v>4721</v>
      </c>
      <c r="C991" s="107" t="s">
        <v>5693</v>
      </c>
      <c r="D991" s="107" t="s">
        <v>5660</v>
      </c>
      <c r="E991" s="107" t="s">
        <v>5601</v>
      </c>
      <c r="F991" s="107" t="s">
        <v>8544</v>
      </c>
      <c r="G991" s="107" t="str">
        <f>k[[#This Row],[PartType]]&amp;k[[#This Row],[PowderType]]</f>
        <v>521V396/020NT40</v>
      </c>
      <c r="H991" s="107" t="s">
        <v>7428</v>
      </c>
      <c r="I991" s="107" cm="1">
        <f t="array" ref="I991">_xlfn.IFS(LEFT(k[[#This Row],[ParameterValue]],1)="S",3,LEFT(k[[#This Row],[ParameterValue]],1)="X",2, LEFT(k[[#This Row],[ParameterValue]],1)="D",4)</f>
        <v>3</v>
      </c>
    </row>
    <row r="992" spans="1:9">
      <c r="A992" s="107" t="s">
        <v>6001</v>
      </c>
      <c r="B992" s="107" t="s">
        <v>157</v>
      </c>
      <c r="C992" s="107" t="s">
        <v>5813</v>
      </c>
      <c r="D992" s="107" t="s">
        <v>5600</v>
      </c>
      <c r="E992" s="107" t="s">
        <v>5601</v>
      </c>
      <c r="F992" s="107" t="s">
        <v>7181</v>
      </c>
      <c r="G992" s="107" t="str">
        <f>k[[#This Row],[PartType]]&amp;k[[#This Row],[PowderType]]</f>
        <v>545W476/020TTS40</v>
      </c>
      <c r="H992" s="107" t="s">
        <v>7182</v>
      </c>
      <c r="I992" s="107" cm="1">
        <f t="array" ref="I992">_xlfn.IFS(LEFT(k[[#This Row],[ParameterValue]],1)="S",3,LEFT(k[[#This Row],[ParameterValue]],1)="X",2, LEFT(k[[#This Row],[ParameterValue]],1)="D",4)</f>
        <v>3</v>
      </c>
    </row>
    <row r="993" spans="1:9">
      <c r="A993" s="107" t="s">
        <v>7006</v>
      </c>
      <c r="B993" s="107" t="s">
        <v>4502</v>
      </c>
      <c r="C993" s="107" t="s">
        <v>5614</v>
      </c>
      <c r="D993" s="107" t="s">
        <v>5600</v>
      </c>
      <c r="E993" s="107" t="s">
        <v>5601</v>
      </c>
      <c r="F993" s="107" t="s">
        <v>7183</v>
      </c>
      <c r="G993" s="107" t="str">
        <f>k[[#This Row],[PartType]]&amp;k[[#This Row],[PowderType]]</f>
        <v>521B155/063TTS175</v>
      </c>
      <c r="H993" s="107" t="s">
        <v>5853</v>
      </c>
      <c r="I993" s="107" cm="1">
        <f t="array" ref="I993">_xlfn.IFS(LEFT(k[[#This Row],[ParameterValue]],1)="S",3,LEFT(k[[#This Row],[ParameterValue]],1)="X",2, LEFT(k[[#This Row],[ParameterValue]],1)="D",4)</f>
        <v>2</v>
      </c>
    </row>
    <row r="994" spans="1:9">
      <c r="A994" s="107" t="s">
        <v>6853</v>
      </c>
      <c r="B994" s="107" t="s">
        <v>90</v>
      </c>
      <c r="C994" s="107" t="s">
        <v>5893</v>
      </c>
      <c r="D994" s="107" t="s">
        <v>5600</v>
      </c>
      <c r="E994" s="107" t="s">
        <v>5601</v>
      </c>
      <c r="F994" s="107" t="s">
        <v>6854</v>
      </c>
      <c r="G994" s="107" t="str">
        <f>k[[#This Row],[PartType]]&amp;k[[#This Row],[PowderType]]</f>
        <v>598B475/035FTP200</v>
      </c>
      <c r="H994" s="107" t="s">
        <v>6127</v>
      </c>
      <c r="I994" s="107" cm="1">
        <f t="array" ref="I994">_xlfn.IFS(LEFT(k[[#This Row],[ParameterValue]],1)="S",3,LEFT(k[[#This Row],[ParameterValue]],1)="X",2, LEFT(k[[#This Row],[ParameterValue]],1)="D",4)</f>
        <v>2</v>
      </c>
    </row>
    <row r="995" spans="1:9">
      <c r="A995" s="107" t="s">
        <v>6855</v>
      </c>
      <c r="B995" s="107" t="s">
        <v>111</v>
      </c>
      <c r="C995" s="107" t="s">
        <v>5681</v>
      </c>
      <c r="D995" s="107" t="s">
        <v>5600</v>
      </c>
      <c r="E995" s="107" t="s">
        <v>5601</v>
      </c>
      <c r="F995" s="107" t="s">
        <v>6856</v>
      </c>
      <c r="G995" s="107" t="str">
        <f>k[[#This Row],[PartType]]&amp;k[[#This Row],[PowderType]]</f>
        <v>523T736/2R5STA200KA</v>
      </c>
      <c r="H995" s="107" t="s">
        <v>6857</v>
      </c>
      <c r="I995" s="107" cm="1">
        <f t="array" ref="I995">_xlfn.IFS(LEFT(k[[#This Row],[ParameterValue]],1)="S",3,LEFT(k[[#This Row],[ParameterValue]],1)="X",2, LEFT(k[[#This Row],[ParameterValue]],1)="D",4)</f>
        <v>3</v>
      </c>
    </row>
    <row r="996" spans="1:9">
      <c r="A996" s="107" t="s">
        <v>7126</v>
      </c>
      <c r="B996" s="107" t="s">
        <v>4617</v>
      </c>
      <c r="C996" s="107" t="s">
        <v>5614</v>
      </c>
      <c r="D996" s="107" t="s">
        <v>5600</v>
      </c>
      <c r="E996" s="107" t="s">
        <v>5601</v>
      </c>
      <c r="F996" s="107" t="s">
        <v>7127</v>
      </c>
      <c r="G996" s="107" t="str">
        <f>k[[#This Row],[PartType]]&amp;k[[#This Row],[PowderType]]</f>
        <v>520C336/010NT50</v>
      </c>
      <c r="H996" s="107" t="s">
        <v>7128</v>
      </c>
      <c r="I996" s="107" cm="1">
        <f t="array" ref="I996">_xlfn.IFS(LEFT(k[[#This Row],[ParameterValue]],1)="S",3,LEFT(k[[#This Row],[ParameterValue]],1)="X",2, LEFT(k[[#This Row],[ParameterValue]],1)="D",4)</f>
        <v>3</v>
      </c>
    </row>
    <row r="997" spans="1:9">
      <c r="A997" s="107" t="s">
        <v>6093</v>
      </c>
      <c r="B997" s="107" t="s">
        <v>4426</v>
      </c>
      <c r="C997" s="107" t="s">
        <v>5826</v>
      </c>
      <c r="D997" s="107" t="s">
        <v>5600</v>
      </c>
      <c r="E997" s="107" t="s">
        <v>5601</v>
      </c>
      <c r="F997" s="107" t="s">
        <v>6094</v>
      </c>
      <c r="G997" s="107" t="str">
        <f>k[[#This Row],[PartType]]&amp;k[[#This Row],[PowderType]]</f>
        <v>522Y477/006KBP74</v>
      </c>
      <c r="H997" s="107" t="s">
        <v>6095</v>
      </c>
      <c r="I997" s="107" cm="1">
        <f t="array" ref="I997">_xlfn.IFS(LEFT(k[[#This Row],[ParameterValue]],1)="S",3,LEFT(k[[#This Row],[ParameterValue]],1)="X",2, LEFT(k[[#This Row],[ParameterValue]],1)="D",4)</f>
        <v>3</v>
      </c>
    </row>
    <row r="998" spans="1:9">
      <c r="A998" s="107" t="s">
        <v>5646</v>
      </c>
      <c r="B998" s="107" t="s">
        <v>4525</v>
      </c>
      <c r="C998" s="107" t="s">
        <v>5600</v>
      </c>
      <c r="D998" s="107" t="s">
        <v>5600</v>
      </c>
      <c r="E998" s="107" t="s">
        <v>5601</v>
      </c>
      <c r="F998" s="107" t="s">
        <v>6096</v>
      </c>
      <c r="G998" s="107" t="str">
        <f>k[[#This Row],[PartType]]&amp;k[[#This Row],[PowderType]]</f>
        <v>528Z227/006S506</v>
      </c>
      <c r="H998" s="107" t="s">
        <v>5603</v>
      </c>
      <c r="I998" s="107" cm="1">
        <f t="array" ref="I998">_xlfn.IFS(LEFT(k[[#This Row],[ParameterValue]],1)="S",3,LEFT(k[[#This Row],[ParameterValue]],1)="X",2, LEFT(k[[#This Row],[ParameterValue]],1)="D",4)</f>
        <v>3</v>
      </c>
    </row>
    <row r="999" spans="1:9">
      <c r="A999" s="107" t="s">
        <v>6097</v>
      </c>
      <c r="B999" s="107" t="s">
        <v>4525</v>
      </c>
      <c r="C999" s="107" t="s">
        <v>5600</v>
      </c>
      <c r="D999" s="107" t="s">
        <v>5600</v>
      </c>
      <c r="E999" s="107" t="s">
        <v>5601</v>
      </c>
      <c r="F999" s="107" t="s">
        <v>6098</v>
      </c>
      <c r="G999" s="107" t="str">
        <f>k[[#This Row],[PartType]]&amp;k[[#This Row],[PowderType]]</f>
        <v>528Z337/006S506</v>
      </c>
      <c r="H999" s="107" t="s">
        <v>5603</v>
      </c>
      <c r="I999" s="107" cm="1">
        <f t="array" ref="I999">_xlfn.IFS(LEFT(k[[#This Row],[ParameterValue]],1)="S",3,LEFT(k[[#This Row],[ParameterValue]],1)="X",2, LEFT(k[[#This Row],[ParameterValue]],1)="D",4)</f>
        <v>3</v>
      </c>
    </row>
    <row r="1000" spans="1:9">
      <c r="A1000" s="107" t="s">
        <v>6099</v>
      </c>
      <c r="B1000" s="107" t="s">
        <v>82</v>
      </c>
      <c r="C1000" s="107" t="s">
        <v>5654</v>
      </c>
      <c r="D1000" s="107" t="s">
        <v>5600</v>
      </c>
      <c r="E1000" s="107" t="s">
        <v>5601</v>
      </c>
      <c r="F1000" s="107" t="s">
        <v>6100</v>
      </c>
      <c r="G1000" s="107" t="str">
        <f>k[[#This Row],[PartType]]&amp;k[[#This Row],[PowderType]]</f>
        <v>520T566/2R5S706</v>
      </c>
      <c r="H1000" s="107" t="s">
        <v>6101</v>
      </c>
      <c r="I1000" s="107" cm="1">
        <f t="array" ref="I1000">_xlfn.IFS(LEFT(k[[#This Row],[ParameterValue]],1)="S",3,LEFT(k[[#This Row],[ParameterValue]],1)="X",2, LEFT(k[[#This Row],[ParameterValue]],1)="D",4)</f>
        <v>3</v>
      </c>
    </row>
    <row r="1001" spans="1:9">
      <c r="A1001" s="107" t="s">
        <v>5980</v>
      </c>
      <c r="B1001" s="107" t="s">
        <v>4525</v>
      </c>
      <c r="C1001" s="107" t="s">
        <v>5600</v>
      </c>
      <c r="D1001" s="107" t="s">
        <v>5600</v>
      </c>
      <c r="E1001" s="107" t="s">
        <v>5601</v>
      </c>
      <c r="F1001" s="107" t="s">
        <v>6102</v>
      </c>
      <c r="G1001" s="107" t="str">
        <f>k[[#This Row],[PartType]]&amp;k[[#This Row],[PowderType]]</f>
        <v>528Z337/003S506</v>
      </c>
      <c r="H1001" s="107" t="s">
        <v>5603</v>
      </c>
      <c r="I1001" s="107" cm="1">
        <f t="array" ref="I1001">_xlfn.IFS(LEFT(k[[#This Row],[ParameterValue]],1)="S",3,LEFT(k[[#This Row],[ParameterValue]],1)="X",2, LEFT(k[[#This Row],[ParameterValue]],1)="D",4)</f>
        <v>3</v>
      </c>
    </row>
    <row r="1002" spans="1:9">
      <c r="A1002" s="107" t="s">
        <v>6103</v>
      </c>
      <c r="B1002" s="107" t="s">
        <v>152</v>
      </c>
      <c r="C1002" s="107" t="s">
        <v>5634</v>
      </c>
      <c r="D1002" s="107" t="s">
        <v>5600</v>
      </c>
      <c r="E1002" s="107" t="s">
        <v>5601</v>
      </c>
      <c r="F1002" s="107" t="s">
        <v>6104</v>
      </c>
      <c r="G1002" s="107" t="str">
        <f>k[[#This Row],[PartType]]&amp;k[[#This Row],[PowderType]]</f>
        <v>520C107/010KBP86</v>
      </c>
      <c r="H1002" s="107" t="s">
        <v>5847</v>
      </c>
      <c r="I1002" s="107" cm="1">
        <f t="array" ref="I1002">_xlfn.IFS(LEFT(k[[#This Row],[ParameterValue]],1)="S",3,LEFT(k[[#This Row],[ParameterValue]],1)="X",2, LEFT(k[[#This Row],[ParameterValue]],1)="D",4)</f>
        <v>3</v>
      </c>
    </row>
    <row r="1003" spans="1:9">
      <c r="A1003" s="107" t="s">
        <v>8251</v>
      </c>
      <c r="B1003" s="107" t="s">
        <v>4529</v>
      </c>
      <c r="C1003" s="107" t="s">
        <v>5726</v>
      </c>
      <c r="D1003" s="107" t="s">
        <v>8239</v>
      </c>
      <c r="E1003" s="107" t="s">
        <v>5601</v>
      </c>
      <c r="F1003" s="107" t="s">
        <v>8252</v>
      </c>
      <c r="G1003" s="107" t="str">
        <f>k[[#This Row],[PartType]]&amp;k[[#This Row],[PowderType]]</f>
        <v>523T406/018FTW121K</v>
      </c>
      <c r="H1003" s="107" t="s">
        <v>8253</v>
      </c>
      <c r="I1003" s="107" cm="1">
        <f t="array" ref="I1003">_xlfn.IFS(LEFT(k[[#This Row],[ParameterValue]],1)="S",3,LEFT(k[[#This Row],[ParameterValue]],1)="X",2, LEFT(k[[#This Row],[ParameterValue]],1)="D",4)</f>
        <v>3</v>
      </c>
    </row>
    <row r="1004" spans="1:9">
      <c r="A1004" s="107" t="s">
        <v>8472</v>
      </c>
      <c r="B1004" s="107" t="s">
        <v>8395</v>
      </c>
      <c r="C1004" s="107" t="s">
        <v>5690</v>
      </c>
      <c r="D1004" s="107" t="s">
        <v>5600</v>
      </c>
      <c r="E1004" s="107" t="s">
        <v>5601</v>
      </c>
      <c r="F1004" s="107" t="s">
        <v>9222</v>
      </c>
      <c r="G1004" s="107" t="str">
        <f>k[[#This Row],[PartType]]&amp;k[[#This Row],[PowderType]]</f>
        <v>521B156/020Back</v>
      </c>
      <c r="H1004" s="107" t="s">
        <v>7428</v>
      </c>
      <c r="I1004" s="107" cm="1">
        <f t="array" ref="I1004">_xlfn.IFS(LEFT(k[[#This Row],[ParameterValue]],1)="S",3,LEFT(k[[#This Row],[ParameterValue]],1)="X",2, LEFT(k[[#This Row],[ParameterValue]],1)="D",4)</f>
        <v>3</v>
      </c>
    </row>
    <row r="1005" spans="1:9">
      <c r="A1005" s="107" t="s">
        <v>5825</v>
      </c>
      <c r="B1005" s="107" t="s">
        <v>8398</v>
      </c>
      <c r="C1005" s="107" t="s">
        <v>5737</v>
      </c>
      <c r="D1005" s="107" t="s">
        <v>5600</v>
      </c>
      <c r="E1005" s="107" t="s">
        <v>5601</v>
      </c>
      <c r="F1005" s="107" t="s">
        <v>8399</v>
      </c>
      <c r="G1005" s="107" t="str">
        <f>k[[#This Row],[PartType]]&amp;k[[#This Row],[PowderType]]</f>
        <v>520B157/006STA156KAI</v>
      </c>
      <c r="H1005" s="107" t="s">
        <v>5587</v>
      </c>
      <c r="I1005" s="107" cm="1">
        <f t="array" ref="I1005">_xlfn.IFS(LEFT(k[[#This Row],[ParameterValue]],1)="S",3,LEFT(k[[#This Row],[ParameterValue]],1)="X",2, LEFT(k[[#This Row],[ParameterValue]],1)="D",4)</f>
        <v>3</v>
      </c>
    </row>
    <row r="1006" spans="1:9">
      <c r="A1006" s="107" t="s">
        <v>7565</v>
      </c>
      <c r="B1006" s="107" t="s">
        <v>4560</v>
      </c>
      <c r="C1006" s="107" t="s">
        <v>5607</v>
      </c>
      <c r="D1006" s="107" t="s">
        <v>5600</v>
      </c>
      <c r="E1006" s="107" t="s">
        <v>5601</v>
      </c>
      <c r="F1006" s="107" t="s">
        <v>8086</v>
      </c>
      <c r="G1006" s="107" t="str">
        <f>k[[#This Row],[PartType]]&amp;k[[#This Row],[PowderType]]</f>
        <v>521V476/016KBP76X</v>
      </c>
      <c r="H1006" s="107" t="s">
        <v>8087</v>
      </c>
      <c r="I1006" s="107" cm="1">
        <f t="array" ref="I1006">_xlfn.IFS(LEFT(k[[#This Row],[ParameterValue]],1)="S",3,LEFT(k[[#This Row],[ParameterValue]],1)="X",2, LEFT(k[[#This Row],[ParameterValue]],1)="D",4)</f>
        <v>3</v>
      </c>
    </row>
    <row r="1007" spans="1:9">
      <c r="A1007" s="107" t="s">
        <v>7671</v>
      </c>
      <c r="B1007" s="107" t="s">
        <v>7487</v>
      </c>
      <c r="C1007" s="107" t="s">
        <v>5742</v>
      </c>
      <c r="D1007" s="107" t="s">
        <v>5600</v>
      </c>
      <c r="E1007" s="107" t="s">
        <v>5601</v>
      </c>
      <c r="F1007" s="107" t="s">
        <v>7803</v>
      </c>
      <c r="G1007" s="107" t="str">
        <f>k[[#This Row],[PartType]]&amp;k[[#This Row],[PowderType]]</f>
        <v>598V227/006KBP74A</v>
      </c>
      <c r="H1007" s="107" t="s">
        <v>5688</v>
      </c>
      <c r="I1007" s="107" cm="1">
        <f t="array" ref="I1007">_xlfn.IFS(LEFT(k[[#This Row],[ParameterValue]],1)="S",3,LEFT(k[[#This Row],[ParameterValue]],1)="X",2, LEFT(k[[#This Row],[ParameterValue]],1)="D",4)</f>
        <v>3</v>
      </c>
    </row>
    <row r="1008" spans="1:9">
      <c r="A1008" s="107" t="s">
        <v>7166</v>
      </c>
      <c r="B1008" s="107" t="s">
        <v>126</v>
      </c>
      <c r="C1008" s="107" t="s">
        <v>5634</v>
      </c>
      <c r="D1008" s="107" t="s">
        <v>5600</v>
      </c>
      <c r="E1008" s="107" t="s">
        <v>5601</v>
      </c>
      <c r="F1008" s="107" t="s">
        <v>7804</v>
      </c>
      <c r="G1008" s="107" t="str">
        <f>k[[#This Row],[PartType]]&amp;k[[#This Row],[PowderType]]</f>
        <v>520V686/010KBP52</v>
      </c>
      <c r="H1008" s="107" t="s">
        <v>6798</v>
      </c>
      <c r="I1008" s="107" cm="1">
        <f t="array" ref="I1008">_xlfn.IFS(LEFT(k[[#This Row],[ParameterValue]],1)="S",3,LEFT(k[[#This Row],[ParameterValue]],1)="X",2, LEFT(k[[#This Row],[ParameterValue]],1)="D",4)</f>
        <v>3</v>
      </c>
    </row>
    <row r="1009" spans="1:9">
      <c r="A1009" s="107" t="s">
        <v>7671</v>
      </c>
      <c r="B1009" s="107" t="s">
        <v>7805</v>
      </c>
      <c r="C1009" s="107" t="s">
        <v>5742</v>
      </c>
      <c r="D1009" s="107" t="s">
        <v>5600</v>
      </c>
      <c r="E1009" s="107" t="s">
        <v>5601</v>
      </c>
      <c r="F1009" s="107" t="s">
        <v>7806</v>
      </c>
      <c r="G1009" s="107" t="str">
        <f>k[[#This Row],[PartType]]&amp;k[[#This Row],[PowderType]]</f>
        <v>598V227/006KBP74B</v>
      </c>
      <c r="H1009" s="107" t="s">
        <v>5976</v>
      </c>
      <c r="I1009" s="107" cm="1">
        <f t="array" ref="I1009">_xlfn.IFS(LEFT(k[[#This Row],[ParameterValue]],1)="S",3,LEFT(k[[#This Row],[ParameterValue]],1)="X",2, LEFT(k[[#This Row],[ParameterValue]],1)="D",4)</f>
        <v>3</v>
      </c>
    </row>
    <row r="1010" spans="1:9">
      <c r="A1010" s="107" t="s">
        <v>7807</v>
      </c>
      <c r="B1010" s="107" t="s">
        <v>4426</v>
      </c>
      <c r="C1010" s="107" t="s">
        <v>5681</v>
      </c>
      <c r="D1010" s="107" t="s">
        <v>5600</v>
      </c>
      <c r="E1010" s="107" t="s">
        <v>5601</v>
      </c>
      <c r="F1010" s="107" t="s">
        <v>7808</v>
      </c>
      <c r="G1010" s="107" t="str">
        <f>k[[#This Row],[PartType]]&amp;k[[#This Row],[PowderType]]</f>
        <v>598V227/003KBP74</v>
      </c>
      <c r="H1010" s="107" t="s">
        <v>5858</v>
      </c>
      <c r="I1010" s="107" cm="1">
        <f t="array" ref="I1010">_xlfn.IFS(LEFT(k[[#This Row],[ParameterValue]],1)="S",3,LEFT(k[[#This Row],[ParameterValue]],1)="X",2, LEFT(k[[#This Row],[ParameterValue]],1)="D",4)</f>
        <v>3</v>
      </c>
    </row>
    <row r="1011" spans="1:9">
      <c r="A1011" s="107" t="s">
        <v>7807</v>
      </c>
      <c r="B1011" s="107" t="s">
        <v>4996</v>
      </c>
      <c r="C1011" s="107" t="s">
        <v>5681</v>
      </c>
      <c r="D1011" s="107" t="s">
        <v>5600</v>
      </c>
      <c r="E1011" s="107" t="s">
        <v>5601</v>
      </c>
      <c r="F1011" s="107" t="s">
        <v>7809</v>
      </c>
      <c r="G1011" s="107" t="str">
        <f>k[[#This Row],[PartType]]&amp;k[[#This Row],[PowderType]]</f>
        <v>598V227/003KBP74G</v>
      </c>
      <c r="H1011" s="107" t="s">
        <v>5858</v>
      </c>
      <c r="I1011" s="107" cm="1">
        <f t="array" ref="I1011">_xlfn.IFS(LEFT(k[[#This Row],[ParameterValue]],1)="S",3,LEFT(k[[#This Row],[ParameterValue]],1)="X",2, LEFT(k[[#This Row],[ParameterValue]],1)="D",4)</f>
        <v>3</v>
      </c>
    </row>
    <row r="1012" spans="1:9">
      <c r="A1012" s="107" t="s">
        <v>6513</v>
      </c>
      <c r="B1012" s="107" t="s">
        <v>4477</v>
      </c>
      <c r="C1012" s="107" t="s">
        <v>5614</v>
      </c>
      <c r="D1012" s="107" t="s">
        <v>5600</v>
      </c>
      <c r="E1012" s="107" t="s">
        <v>5601</v>
      </c>
      <c r="F1012" s="107" t="s">
        <v>7810</v>
      </c>
      <c r="G1012" s="107" t="str">
        <f>k[[#This Row],[PartType]]&amp;k[[#This Row],[PowderType]]</f>
        <v>521B106/025KBP40</v>
      </c>
      <c r="H1012" s="107" t="s">
        <v>5968</v>
      </c>
      <c r="I1012" s="107" cm="1">
        <f t="array" ref="I1012">_xlfn.IFS(LEFT(k[[#This Row],[ParameterValue]],1)="S",3,LEFT(k[[#This Row],[ParameterValue]],1)="X",2, LEFT(k[[#This Row],[ParameterValue]],1)="D",4)</f>
        <v>3</v>
      </c>
    </row>
    <row r="1013" spans="1:9">
      <c r="A1013" s="107" t="s">
        <v>7807</v>
      </c>
      <c r="B1013" s="107" t="s">
        <v>4691</v>
      </c>
      <c r="C1013" s="107" t="s">
        <v>5681</v>
      </c>
      <c r="D1013" s="107" t="s">
        <v>5600</v>
      </c>
      <c r="E1013" s="107" t="s">
        <v>5601</v>
      </c>
      <c r="F1013" s="107" t="s">
        <v>7811</v>
      </c>
      <c r="G1013" s="107" t="str">
        <f>k[[#This Row],[PartType]]&amp;k[[#This Row],[PowderType]]</f>
        <v>598V227/003KBP74H</v>
      </c>
      <c r="H1013" s="107" t="s">
        <v>7812</v>
      </c>
      <c r="I1013" s="107" cm="1">
        <f t="array" ref="I1013">_xlfn.IFS(LEFT(k[[#This Row],[ParameterValue]],1)="S",3,LEFT(k[[#This Row],[ParameterValue]],1)="X",2, LEFT(k[[#This Row],[ParameterValue]],1)="D",4)</f>
        <v>3</v>
      </c>
    </row>
    <row r="1014" spans="1:9">
      <c r="A1014" s="107" t="s">
        <v>6942</v>
      </c>
      <c r="B1014" s="107" t="s">
        <v>4478</v>
      </c>
      <c r="C1014" s="107" t="s">
        <v>6193</v>
      </c>
      <c r="D1014" s="107" t="s">
        <v>5600</v>
      </c>
      <c r="E1014" s="107" t="s">
        <v>5601</v>
      </c>
      <c r="F1014" s="107" t="s">
        <v>6943</v>
      </c>
      <c r="G1014" s="107" t="str">
        <f>k[[#This Row],[PartType]]&amp;k[[#This Row],[PowderType]]</f>
        <v>521B335/035FTW400</v>
      </c>
      <c r="H1014" s="107" t="s">
        <v>6944</v>
      </c>
      <c r="I1014" s="107" cm="1">
        <f t="array" ref="I1014">_xlfn.IFS(LEFT(k[[#This Row],[ParameterValue]],1)="S",3,LEFT(k[[#This Row],[ParameterValue]],1)="X",2, LEFT(k[[#This Row],[ParameterValue]],1)="D",4)</f>
        <v>2</v>
      </c>
    </row>
    <row r="1015" spans="1:9">
      <c r="A1015" s="107" t="s">
        <v>7307</v>
      </c>
      <c r="B1015" s="107" t="s">
        <v>4478</v>
      </c>
      <c r="C1015" s="107" t="s">
        <v>6193</v>
      </c>
      <c r="D1015" s="107" t="s">
        <v>5600</v>
      </c>
      <c r="E1015" s="107" t="s">
        <v>5601</v>
      </c>
      <c r="F1015" s="107" t="s">
        <v>8220</v>
      </c>
      <c r="G1015" s="107" t="str">
        <f>k[[#This Row],[PartType]]&amp;k[[#This Row],[PowderType]]</f>
        <v>521B685/035FTW400</v>
      </c>
      <c r="H1015" s="107" t="s">
        <v>8221</v>
      </c>
      <c r="I1015" s="107" cm="1">
        <f t="array" ref="I1015">_xlfn.IFS(LEFT(k[[#This Row],[ParameterValue]],1)="S",3,LEFT(k[[#This Row],[ParameterValue]],1)="X",2, LEFT(k[[#This Row],[ParameterValue]],1)="D",4)</f>
        <v>3</v>
      </c>
    </row>
    <row r="1016" spans="1:9">
      <c r="A1016" s="107" t="s">
        <v>6945</v>
      </c>
      <c r="B1016" s="107" t="s">
        <v>4478</v>
      </c>
      <c r="C1016" s="107" t="s">
        <v>6193</v>
      </c>
      <c r="D1016" s="107" t="s">
        <v>5600</v>
      </c>
      <c r="E1016" s="107" t="s">
        <v>5601</v>
      </c>
      <c r="F1016" s="107" t="s">
        <v>6946</v>
      </c>
      <c r="G1016" s="107" t="str">
        <f>k[[#This Row],[PartType]]&amp;k[[#This Row],[PowderType]]</f>
        <v>521B475/035FTW400</v>
      </c>
      <c r="H1016" s="107" t="s">
        <v>6944</v>
      </c>
      <c r="I1016" s="107" cm="1">
        <f t="array" ref="I1016">_xlfn.IFS(LEFT(k[[#This Row],[ParameterValue]],1)="S",3,LEFT(k[[#This Row],[ParameterValue]],1)="X",2, LEFT(k[[#This Row],[ParameterValue]],1)="D",4)</f>
        <v>2</v>
      </c>
    </row>
    <row r="1017" spans="1:9">
      <c r="A1017" s="107" t="s">
        <v>6947</v>
      </c>
      <c r="B1017" s="107" t="s">
        <v>87</v>
      </c>
      <c r="C1017" s="107" t="s">
        <v>5804</v>
      </c>
      <c r="D1017" s="107" t="s">
        <v>5600</v>
      </c>
      <c r="E1017" s="107" t="s">
        <v>5601</v>
      </c>
      <c r="F1017" s="107" t="s">
        <v>6948</v>
      </c>
      <c r="G1017" s="107" t="str">
        <f>k[[#This Row],[PartType]]&amp;k[[#This Row],[PowderType]]</f>
        <v>591D157/016TTS50</v>
      </c>
      <c r="H1017" s="107" t="s">
        <v>6935</v>
      </c>
      <c r="I1017" s="107" cm="1">
        <f t="array" ref="I1017">_xlfn.IFS(LEFT(k[[#This Row],[ParameterValue]],1)="S",3,LEFT(k[[#This Row],[ParameterValue]],1)="X",2, LEFT(k[[#This Row],[ParameterValue]],1)="D",4)</f>
        <v>3</v>
      </c>
    </row>
    <row r="1018" spans="1:9">
      <c r="A1018" s="107" t="s">
        <v>6949</v>
      </c>
      <c r="B1018" s="107" t="s">
        <v>4441</v>
      </c>
      <c r="C1018" s="107" t="s">
        <v>6272</v>
      </c>
      <c r="D1018" s="107" t="s">
        <v>5600</v>
      </c>
      <c r="E1018" s="107" t="s">
        <v>5601</v>
      </c>
      <c r="F1018" s="107" t="s">
        <v>6950</v>
      </c>
      <c r="G1018" s="107" t="str">
        <f>k[[#This Row],[PartType]]&amp;k[[#This Row],[PowderType]]</f>
        <v>TF07B336/013STA156KA</v>
      </c>
      <c r="H1018" s="107" t="s">
        <v>6951</v>
      </c>
      <c r="I1018" s="107" cm="1">
        <f t="array" ref="I1018">_xlfn.IFS(LEFT(k[[#This Row],[ParameterValue]],1)="S",3,LEFT(k[[#This Row],[ParameterValue]],1)="X",2, LEFT(k[[#This Row],[ParameterValue]],1)="D",4)</f>
        <v>3</v>
      </c>
    </row>
    <row r="1019" spans="1:9">
      <c r="A1019" s="107" t="s">
        <v>6952</v>
      </c>
      <c r="B1019" s="107" t="s">
        <v>4426</v>
      </c>
      <c r="C1019" s="107" t="s">
        <v>5681</v>
      </c>
      <c r="D1019" s="107" t="s">
        <v>5600</v>
      </c>
      <c r="E1019" s="107" t="s">
        <v>5601</v>
      </c>
      <c r="F1019" s="107" t="s">
        <v>6953</v>
      </c>
      <c r="G1019" s="107" t="str">
        <f>k[[#This Row],[PartType]]&amp;k[[#This Row],[PowderType]]</f>
        <v>520D477/003KBP74</v>
      </c>
      <c r="H1019" s="107" t="s">
        <v>5050</v>
      </c>
      <c r="I1019" s="107" cm="1">
        <f t="array" ref="I1019">_xlfn.IFS(LEFT(k[[#This Row],[ParameterValue]],1)="S",3,LEFT(k[[#This Row],[ParameterValue]],1)="X",2, LEFT(k[[#This Row],[ParameterValue]],1)="D",4)</f>
        <v>3</v>
      </c>
    </row>
    <row r="1020" spans="1:9">
      <c r="A1020" s="107" t="s">
        <v>6958</v>
      </c>
      <c r="B1020" s="107" t="s">
        <v>4426</v>
      </c>
      <c r="C1020" s="107" t="s">
        <v>5703</v>
      </c>
      <c r="D1020" s="107" t="s">
        <v>5600</v>
      </c>
      <c r="E1020" s="107" t="s">
        <v>5601</v>
      </c>
      <c r="F1020" s="107" t="s">
        <v>9202</v>
      </c>
      <c r="G1020" s="107" t="str">
        <f>k[[#This Row],[PartType]]&amp;k[[#This Row],[PowderType]]</f>
        <v>530V157/006KBP74</v>
      </c>
      <c r="H1020" s="107" t="s">
        <v>9203</v>
      </c>
      <c r="I1020" s="107" cm="1">
        <f t="array" ref="I1020">_xlfn.IFS(LEFT(k[[#This Row],[ParameterValue]],1)="S",3,LEFT(k[[#This Row],[ParameterValue]],1)="X",2, LEFT(k[[#This Row],[ParameterValue]],1)="D",4)</f>
        <v>3</v>
      </c>
    </row>
    <row r="1021" spans="1:9">
      <c r="A1021" s="107" t="s">
        <v>6958</v>
      </c>
      <c r="B1021" s="107" t="s">
        <v>4426</v>
      </c>
      <c r="C1021" s="107" t="s">
        <v>5610</v>
      </c>
      <c r="D1021" s="107" t="s">
        <v>5600</v>
      </c>
      <c r="E1021" s="107" t="s">
        <v>5601</v>
      </c>
      <c r="F1021" s="107" t="s">
        <v>7297</v>
      </c>
      <c r="G1021" s="107" t="str">
        <f>k[[#This Row],[PartType]]&amp;k[[#This Row],[PowderType]]</f>
        <v>530V157/006KBP74</v>
      </c>
      <c r="H1021" s="107" t="s">
        <v>5583</v>
      </c>
      <c r="I1021" s="107" cm="1">
        <f t="array" ref="I1021">_xlfn.IFS(LEFT(k[[#This Row],[ParameterValue]],1)="S",3,LEFT(k[[#This Row],[ParameterValue]],1)="X",2, LEFT(k[[#This Row],[ParameterValue]],1)="D",4)</f>
        <v>3</v>
      </c>
    </row>
    <row r="1022" spans="1:9">
      <c r="A1022" s="107" t="s">
        <v>6958</v>
      </c>
      <c r="B1022" s="107" t="s">
        <v>4426</v>
      </c>
      <c r="C1022" s="107" t="s">
        <v>5730</v>
      </c>
      <c r="D1022" s="107" t="s">
        <v>5600</v>
      </c>
      <c r="E1022" s="107" t="s">
        <v>5601</v>
      </c>
      <c r="F1022" s="107" t="s">
        <v>7298</v>
      </c>
      <c r="G1022" s="107" t="str">
        <f>k[[#This Row],[PartType]]&amp;k[[#This Row],[PowderType]]</f>
        <v>530V157/006KBP74</v>
      </c>
      <c r="H1022" s="107" t="s">
        <v>7299</v>
      </c>
      <c r="I1022" s="107" cm="1">
        <f t="array" ref="I1022">_xlfn.IFS(LEFT(k[[#This Row],[ParameterValue]],1)="S",3,LEFT(k[[#This Row],[ParameterValue]],1)="X",2, LEFT(k[[#This Row],[ParameterValue]],1)="D",4)</f>
        <v>3</v>
      </c>
    </row>
    <row r="1023" spans="1:9">
      <c r="A1023" s="107" t="s">
        <v>5729</v>
      </c>
      <c r="B1023" s="107" t="s">
        <v>4426</v>
      </c>
      <c r="C1023" s="107" t="s">
        <v>5610</v>
      </c>
      <c r="D1023" s="107" t="s">
        <v>5600</v>
      </c>
      <c r="E1023" s="107" t="s">
        <v>5601</v>
      </c>
      <c r="F1023" s="107" t="s">
        <v>7300</v>
      </c>
      <c r="G1023" s="107" t="str">
        <f>k[[#This Row],[PartType]]&amp;k[[#This Row],[PowderType]]</f>
        <v>530V227/004KBP74</v>
      </c>
      <c r="H1023" s="107" t="s">
        <v>5999</v>
      </c>
      <c r="I1023" s="107" cm="1">
        <f t="array" ref="I1023">_xlfn.IFS(LEFT(k[[#This Row],[ParameterValue]],1)="S",3,LEFT(k[[#This Row],[ParameterValue]],1)="X",2, LEFT(k[[#This Row],[ParameterValue]],1)="D",4)</f>
        <v>3</v>
      </c>
    </row>
    <row r="1024" spans="1:9">
      <c r="A1024" s="107" t="s">
        <v>6505</v>
      </c>
      <c r="B1024" s="107" t="s">
        <v>4426</v>
      </c>
      <c r="C1024" s="107" t="s">
        <v>5730</v>
      </c>
      <c r="D1024" s="107" t="s">
        <v>5600</v>
      </c>
      <c r="E1024" s="107" t="s">
        <v>5601</v>
      </c>
      <c r="F1024" s="107" t="s">
        <v>7301</v>
      </c>
      <c r="G1024" s="107" t="str">
        <f>k[[#This Row],[PartType]]&amp;k[[#This Row],[PowderType]]</f>
        <v>528Z247/003KBP74</v>
      </c>
      <c r="H1024" s="107" t="s">
        <v>5046</v>
      </c>
      <c r="I1024" s="107" cm="1">
        <f t="array" ref="I1024">_xlfn.IFS(LEFT(k[[#This Row],[ParameterValue]],1)="S",3,LEFT(k[[#This Row],[ParameterValue]],1)="X",2, LEFT(k[[#This Row],[ParameterValue]],1)="D",4)</f>
        <v>3</v>
      </c>
    </row>
    <row r="1025" spans="1:9">
      <c r="A1025" s="107" t="s">
        <v>6742</v>
      </c>
      <c r="B1025" s="107" t="s">
        <v>4428</v>
      </c>
      <c r="C1025" s="107" t="s">
        <v>5730</v>
      </c>
      <c r="D1025" s="107" t="s">
        <v>5600</v>
      </c>
      <c r="E1025" s="107" t="s">
        <v>5601</v>
      </c>
      <c r="F1025" s="107" t="s">
        <v>9088</v>
      </c>
      <c r="G1025" s="107" t="str">
        <f>k[[#This Row],[PartType]]&amp;k[[#This Row],[PowderType]]</f>
        <v>530V477/2R5KBP76</v>
      </c>
      <c r="H1025" s="107" t="s">
        <v>9089</v>
      </c>
      <c r="I1025" s="107" cm="1">
        <f t="array" ref="I1025">_xlfn.IFS(LEFT(k[[#This Row],[ParameterValue]],1)="S",3,LEFT(k[[#This Row],[ParameterValue]],1)="X",2, LEFT(k[[#This Row],[ParameterValue]],1)="D",4)</f>
        <v>3</v>
      </c>
    </row>
    <row r="1026" spans="1:9">
      <c r="A1026" s="107" t="s">
        <v>6562</v>
      </c>
      <c r="B1026" s="107" t="s">
        <v>4428</v>
      </c>
      <c r="C1026" s="107" t="s">
        <v>5748</v>
      </c>
      <c r="D1026" s="107" t="s">
        <v>5600</v>
      </c>
      <c r="E1026" s="107" t="s">
        <v>5601</v>
      </c>
      <c r="F1026" s="107" t="s">
        <v>9090</v>
      </c>
      <c r="G1026" s="107" t="str">
        <f>k[[#This Row],[PartType]]&amp;k[[#This Row],[PowderType]]</f>
        <v>530V157/010KBP76</v>
      </c>
      <c r="H1026" s="107" t="s">
        <v>5579</v>
      </c>
      <c r="I1026" s="107" cm="1">
        <f t="array" ref="I1026">_xlfn.IFS(LEFT(k[[#This Row],[ParameterValue]],1)="S",3,LEFT(k[[#This Row],[ParameterValue]],1)="X",2, LEFT(k[[#This Row],[ParameterValue]],1)="D",4)</f>
        <v>3</v>
      </c>
    </row>
    <row r="1027" spans="1:9">
      <c r="A1027" s="107" t="s">
        <v>6628</v>
      </c>
      <c r="B1027" s="107" t="s">
        <v>4428</v>
      </c>
      <c r="C1027" s="107" t="s">
        <v>5748</v>
      </c>
      <c r="D1027" s="107" t="s">
        <v>5600</v>
      </c>
      <c r="E1027" s="107" t="s">
        <v>5601</v>
      </c>
      <c r="F1027" s="107" t="s">
        <v>9092</v>
      </c>
      <c r="G1027" s="107" t="str">
        <f>k[[#This Row],[PartType]]&amp;k[[#This Row],[PowderType]]</f>
        <v>530V227/003KBP76</v>
      </c>
      <c r="H1027" s="107" t="s">
        <v>8970</v>
      </c>
      <c r="I1027" s="107" cm="1">
        <f t="array" ref="I1027">_xlfn.IFS(LEFT(k[[#This Row],[ParameterValue]],1)="S",3,LEFT(k[[#This Row],[ParameterValue]],1)="X",2, LEFT(k[[#This Row],[ParameterValue]],1)="D",4)</f>
        <v>3</v>
      </c>
    </row>
    <row r="1028" spans="1:9">
      <c r="A1028" s="107" t="s">
        <v>6076</v>
      </c>
      <c r="B1028" s="107" t="s">
        <v>142</v>
      </c>
      <c r="C1028" s="107" t="s">
        <v>5618</v>
      </c>
      <c r="D1028" s="107" t="s">
        <v>5600</v>
      </c>
      <c r="E1028" s="107" t="s">
        <v>5601</v>
      </c>
      <c r="F1028" s="107" t="s">
        <v>6235</v>
      </c>
      <c r="G1028" s="107" t="str">
        <f>k[[#This Row],[PartType]]&amp;k[[#This Row],[PowderType]]</f>
        <v>598V117/020KBP86E</v>
      </c>
      <c r="H1028" s="107" t="s">
        <v>5575</v>
      </c>
      <c r="I1028" s="107" cm="1">
        <f t="array" ref="I1028">_xlfn.IFS(LEFT(k[[#This Row],[ParameterValue]],1)="S",3,LEFT(k[[#This Row],[ParameterValue]],1)="X",2, LEFT(k[[#This Row],[ParameterValue]],1)="D",4)</f>
        <v>3</v>
      </c>
    </row>
    <row r="1029" spans="1:9">
      <c r="A1029" s="107" t="s">
        <v>6076</v>
      </c>
      <c r="B1029" s="107" t="s">
        <v>4440</v>
      </c>
      <c r="C1029" s="107" t="s">
        <v>5618</v>
      </c>
      <c r="D1029" s="107" t="s">
        <v>5600</v>
      </c>
      <c r="E1029" s="107" t="s">
        <v>5601</v>
      </c>
      <c r="F1029" s="107" t="s">
        <v>6236</v>
      </c>
      <c r="G1029" s="107" t="str">
        <f>k[[#This Row],[PartType]]&amp;k[[#This Row],[PowderType]]</f>
        <v>598V117/020KBP86F</v>
      </c>
      <c r="H1029" s="107" t="s">
        <v>5575</v>
      </c>
      <c r="I1029" s="107" cm="1">
        <f t="array" ref="I1029">_xlfn.IFS(LEFT(k[[#This Row],[ParameterValue]],1)="S",3,LEFT(k[[#This Row],[ParameterValue]],1)="X",2, LEFT(k[[#This Row],[ParameterValue]],1)="D",4)</f>
        <v>3</v>
      </c>
    </row>
    <row r="1030" spans="1:9">
      <c r="A1030" s="107" t="s">
        <v>5949</v>
      </c>
      <c r="B1030" s="107" t="s">
        <v>4428</v>
      </c>
      <c r="C1030" s="107" t="s">
        <v>5654</v>
      </c>
      <c r="D1030" s="107" t="s">
        <v>5600</v>
      </c>
      <c r="E1030" s="107" t="s">
        <v>5601</v>
      </c>
      <c r="F1030" s="107" t="s">
        <v>5950</v>
      </c>
      <c r="G1030" s="107" t="str">
        <f>k[[#This Row],[PartType]]&amp;k[[#This Row],[PowderType]]</f>
        <v>521D476/020KBP76</v>
      </c>
      <c r="H1030" s="107" t="s">
        <v>5891</v>
      </c>
      <c r="I1030" s="107" cm="1">
        <f t="array" ref="I1030">_xlfn.IFS(LEFT(k[[#This Row],[ParameterValue]],1)="S",3,LEFT(k[[#This Row],[ParameterValue]],1)="X",2, LEFT(k[[#This Row],[ParameterValue]],1)="D",4)</f>
        <v>3</v>
      </c>
    </row>
    <row r="1031" spans="1:9">
      <c r="A1031" s="107" t="s">
        <v>5673</v>
      </c>
      <c r="B1031" s="107" t="s">
        <v>119</v>
      </c>
      <c r="C1031" s="107" t="s">
        <v>5614</v>
      </c>
      <c r="D1031" s="107" t="s">
        <v>5600</v>
      </c>
      <c r="E1031" s="107" t="s">
        <v>5601</v>
      </c>
      <c r="F1031" s="107" t="s">
        <v>8646</v>
      </c>
      <c r="G1031" s="107" t="str">
        <f>k[[#This Row],[PartType]]&amp;k[[#This Row],[PowderType]]</f>
        <v>521V157/016FTW102K</v>
      </c>
      <c r="H1031" s="107" t="s">
        <v>5575</v>
      </c>
      <c r="I1031" s="107" cm="1">
        <f t="array" ref="I1031">_xlfn.IFS(LEFT(k[[#This Row],[ParameterValue]],1)="S",3,LEFT(k[[#This Row],[ParameterValue]],1)="X",2, LEFT(k[[#This Row],[ParameterValue]],1)="D",4)</f>
        <v>3</v>
      </c>
    </row>
    <row r="1032" spans="1:9">
      <c r="A1032" s="107" t="s">
        <v>5673</v>
      </c>
      <c r="B1032" s="107" t="s">
        <v>119</v>
      </c>
      <c r="C1032" s="107" t="s">
        <v>6195</v>
      </c>
      <c r="D1032" s="107" t="s">
        <v>5600</v>
      </c>
      <c r="E1032" s="107" t="s">
        <v>5601</v>
      </c>
      <c r="F1032" s="107" t="s">
        <v>6196</v>
      </c>
      <c r="G1032" s="107" t="str">
        <f>k[[#This Row],[PartType]]&amp;k[[#This Row],[PowderType]]</f>
        <v>521V157/016FTW102K</v>
      </c>
      <c r="H1032" s="107" t="s">
        <v>5575</v>
      </c>
      <c r="I1032" s="107" cm="1">
        <f t="array" ref="I1032">_xlfn.IFS(LEFT(k[[#This Row],[ParameterValue]],1)="S",3,LEFT(k[[#This Row],[ParameterValue]],1)="X",2, LEFT(k[[#This Row],[ParameterValue]],1)="D",4)</f>
        <v>3</v>
      </c>
    </row>
    <row r="1033" spans="1:9">
      <c r="A1033" s="107" t="s">
        <v>5673</v>
      </c>
      <c r="B1033" s="107" t="s">
        <v>119</v>
      </c>
      <c r="C1033" s="107" t="s">
        <v>6209</v>
      </c>
      <c r="D1033" s="107" t="s">
        <v>5600</v>
      </c>
      <c r="E1033" s="107" t="s">
        <v>5601</v>
      </c>
      <c r="F1033" s="107" t="s">
        <v>7958</v>
      </c>
      <c r="G1033" s="107" t="str">
        <f>k[[#This Row],[PartType]]&amp;k[[#This Row],[PowderType]]</f>
        <v>521V157/016FTW102K</v>
      </c>
      <c r="H1033" s="107" t="s">
        <v>5575</v>
      </c>
      <c r="I1033" s="107" cm="1">
        <f t="array" ref="I1033">_xlfn.IFS(LEFT(k[[#This Row],[ParameterValue]],1)="S",3,LEFT(k[[#This Row],[ParameterValue]],1)="X",2, LEFT(k[[#This Row],[ParameterValue]],1)="D",4)</f>
        <v>3</v>
      </c>
    </row>
    <row r="1034" spans="1:9">
      <c r="A1034" s="107" t="s">
        <v>6858</v>
      </c>
      <c r="B1034" s="107" t="s">
        <v>4441</v>
      </c>
      <c r="C1034" s="107" t="s">
        <v>5703</v>
      </c>
      <c r="D1034" s="107" t="s">
        <v>5600</v>
      </c>
      <c r="E1034" s="107" t="s">
        <v>5601</v>
      </c>
      <c r="F1034" s="107" t="s">
        <v>6859</v>
      </c>
      <c r="G1034" s="107" t="str">
        <f>k[[#This Row],[PartType]]&amp;k[[#This Row],[PowderType]]</f>
        <v>528B906/002STA156KA</v>
      </c>
      <c r="H1034" s="107" t="s">
        <v>6860</v>
      </c>
      <c r="I1034" s="107" cm="1">
        <f t="array" ref="I1034">_xlfn.IFS(LEFT(k[[#This Row],[ParameterValue]],1)="S",3,LEFT(k[[#This Row],[ParameterValue]],1)="X",2, LEFT(k[[#This Row],[ParameterValue]],1)="D",4)</f>
        <v>3</v>
      </c>
    </row>
    <row r="1035" spans="1:9">
      <c r="A1035" s="107" t="s">
        <v>8190</v>
      </c>
      <c r="B1035" s="107" t="s">
        <v>131</v>
      </c>
      <c r="C1035" s="107" t="s">
        <v>5614</v>
      </c>
      <c r="D1035" s="107" t="s">
        <v>5600</v>
      </c>
      <c r="E1035" s="107" t="s">
        <v>5601</v>
      </c>
      <c r="F1035" s="107" t="s">
        <v>8191</v>
      </c>
      <c r="G1035" s="107" t="str">
        <f>k[[#This Row],[PartType]]&amp;k[[#This Row],[PowderType]]</f>
        <v>598B226/016TTS80</v>
      </c>
      <c r="H1035" s="107" t="s">
        <v>7416</v>
      </c>
      <c r="I1035" s="107" cm="1">
        <f t="array" ref="I1035">_xlfn.IFS(LEFT(k[[#This Row],[ParameterValue]],1)="S",3,LEFT(k[[#This Row],[ParameterValue]],1)="X",2, LEFT(k[[#This Row],[ParameterValue]],1)="D",4)</f>
        <v>3</v>
      </c>
    </row>
    <row r="1036" spans="1:9">
      <c r="A1036" s="107" t="s">
        <v>6628</v>
      </c>
      <c r="B1036" s="107" t="s">
        <v>4575</v>
      </c>
      <c r="C1036" s="107" t="s">
        <v>5703</v>
      </c>
      <c r="D1036" s="107" t="s">
        <v>5600</v>
      </c>
      <c r="E1036" s="107" t="s">
        <v>5601</v>
      </c>
      <c r="F1036" s="107" t="s">
        <v>7556</v>
      </c>
      <c r="G1036" s="107" t="str">
        <f>k[[#This Row],[PartType]]&amp;k[[#This Row],[PowderType]]</f>
        <v>530V227/003KBP74F</v>
      </c>
      <c r="H1036" s="107" t="s">
        <v>7397</v>
      </c>
      <c r="I1036" s="107" cm="1">
        <f t="array" ref="I1036">_xlfn.IFS(LEFT(k[[#This Row],[ParameterValue]],1)="S",3,LEFT(k[[#This Row],[ParameterValue]],1)="X",2, LEFT(k[[#This Row],[ParameterValue]],1)="D",4)</f>
        <v>3</v>
      </c>
    </row>
    <row r="1037" spans="1:9">
      <c r="A1037" s="107" t="s">
        <v>5956</v>
      </c>
      <c r="B1037" s="107" t="s">
        <v>119</v>
      </c>
      <c r="C1037" s="107" t="s">
        <v>5618</v>
      </c>
      <c r="D1037" s="107" t="s">
        <v>5600</v>
      </c>
      <c r="E1037" s="107" t="s">
        <v>5601</v>
      </c>
      <c r="F1037" s="107" t="s">
        <v>7557</v>
      </c>
      <c r="G1037" s="107" t="str">
        <f>k[[#This Row],[PartType]]&amp;k[[#This Row],[PowderType]]</f>
        <v>521V247/016FTW102K</v>
      </c>
      <c r="H1037" s="107" t="s">
        <v>7428</v>
      </c>
      <c r="I1037" s="107" cm="1">
        <f t="array" ref="I1037">_xlfn.IFS(LEFT(k[[#This Row],[ParameterValue]],1)="S",3,LEFT(k[[#This Row],[ParameterValue]],1)="X",2, LEFT(k[[#This Row],[ParameterValue]],1)="D",4)</f>
        <v>3</v>
      </c>
    </row>
    <row r="1038" spans="1:9">
      <c r="A1038" s="107" t="s">
        <v>6628</v>
      </c>
      <c r="B1038" s="107" t="s">
        <v>4433</v>
      </c>
      <c r="C1038" s="107" t="s">
        <v>5703</v>
      </c>
      <c r="D1038" s="107" t="s">
        <v>5600</v>
      </c>
      <c r="E1038" s="107" t="s">
        <v>5601</v>
      </c>
      <c r="F1038" s="107" t="s">
        <v>7558</v>
      </c>
      <c r="G1038" s="107" t="str">
        <f>k[[#This Row],[PartType]]&amp;k[[#This Row],[PowderType]]</f>
        <v>530V227/003KBP74E</v>
      </c>
      <c r="H1038" s="107" t="s">
        <v>7535</v>
      </c>
      <c r="I1038" s="107" cm="1">
        <f t="array" ref="I1038">_xlfn.IFS(LEFT(k[[#This Row],[ParameterValue]],1)="S",3,LEFT(k[[#This Row],[ParameterValue]],1)="X",2, LEFT(k[[#This Row],[ParameterValue]],1)="D",4)</f>
        <v>3</v>
      </c>
    </row>
    <row r="1039" spans="1:9">
      <c r="A1039" s="107" t="s">
        <v>7190</v>
      </c>
      <c r="B1039" s="107" t="s">
        <v>4426</v>
      </c>
      <c r="C1039" s="107" t="s">
        <v>5748</v>
      </c>
      <c r="D1039" s="107" t="s">
        <v>5600</v>
      </c>
      <c r="E1039" s="107" t="s">
        <v>5601</v>
      </c>
      <c r="F1039" s="107" t="s">
        <v>7273</v>
      </c>
      <c r="G1039" s="107" t="str">
        <f>k[[#This Row],[PartType]]&amp;k[[#This Row],[PowderType]]</f>
        <v>520D477/004KBP74</v>
      </c>
      <c r="H1039" s="107" t="s">
        <v>5612</v>
      </c>
      <c r="I1039" s="107" cm="1">
        <f t="array" ref="I1039">_xlfn.IFS(LEFT(k[[#This Row],[ParameterValue]],1)="S",3,LEFT(k[[#This Row],[ParameterValue]],1)="X",2, LEFT(k[[#This Row],[ParameterValue]],1)="D",4)</f>
        <v>3</v>
      </c>
    </row>
    <row r="1040" spans="1:9">
      <c r="A1040" s="107" t="s">
        <v>5699</v>
      </c>
      <c r="B1040" s="107" t="s">
        <v>4426</v>
      </c>
      <c r="C1040" s="107" t="s">
        <v>5634</v>
      </c>
      <c r="D1040" s="107" t="s">
        <v>5600</v>
      </c>
      <c r="E1040" s="107" t="s">
        <v>5601</v>
      </c>
      <c r="F1040" s="107" t="s">
        <v>7274</v>
      </c>
      <c r="G1040" s="107" t="str">
        <f>k[[#This Row],[PartType]]&amp;k[[#This Row],[PowderType]]</f>
        <v>525D337/006KBP74</v>
      </c>
      <c r="H1040" s="107" t="s">
        <v>5580</v>
      </c>
      <c r="I1040" s="107" cm="1">
        <f t="array" ref="I1040">_xlfn.IFS(LEFT(k[[#This Row],[ParameterValue]],1)="S",3,LEFT(k[[#This Row],[ParameterValue]],1)="X",2, LEFT(k[[#This Row],[ParameterValue]],1)="D",4)</f>
        <v>3</v>
      </c>
    </row>
    <row r="1041" spans="1:9">
      <c r="A1041" s="107" t="s">
        <v>5920</v>
      </c>
      <c r="B1041" s="107" t="s">
        <v>4620</v>
      </c>
      <c r="C1041" s="107" t="s">
        <v>5599</v>
      </c>
      <c r="D1041" s="107" t="s">
        <v>5600</v>
      </c>
      <c r="E1041" s="107" t="s">
        <v>5601</v>
      </c>
      <c r="F1041" s="107" t="s">
        <v>7275</v>
      </c>
      <c r="G1041" s="107" t="str">
        <f>k[[#This Row],[PartType]]&amp;k[[#This Row],[PowderType]]</f>
        <v>520D337/003KBP74X</v>
      </c>
      <c r="H1041" s="107" t="s">
        <v>7276</v>
      </c>
      <c r="I1041" s="107" cm="1">
        <f t="array" ref="I1041">_xlfn.IFS(LEFT(k[[#This Row],[ParameterValue]],1)="S",3,LEFT(k[[#This Row],[ParameterValue]],1)="X",2, LEFT(k[[#This Row],[ParameterValue]],1)="D",4)</f>
        <v>3</v>
      </c>
    </row>
    <row r="1042" spans="1:9">
      <c r="A1042" s="107" t="s">
        <v>7103</v>
      </c>
      <c r="B1042" s="107" t="s">
        <v>4760</v>
      </c>
      <c r="C1042" s="107" t="s">
        <v>7229</v>
      </c>
      <c r="D1042" s="107" t="s">
        <v>7277</v>
      </c>
      <c r="E1042" s="107" t="s">
        <v>5601</v>
      </c>
      <c r="F1042" s="107" t="s">
        <v>7278</v>
      </c>
      <c r="G1042" s="107" t="str">
        <f>k[[#This Row],[PartType]]&amp;k[[#This Row],[PowderType]]</f>
        <v>520V477/2R5KBP75</v>
      </c>
      <c r="H1042" s="107" t="s">
        <v>5754</v>
      </c>
      <c r="I1042" s="107" cm="1">
        <f t="array" ref="I1042">_xlfn.IFS(LEFT(k[[#This Row],[ParameterValue]],1)="S",3,LEFT(k[[#This Row],[ParameterValue]],1)="X",2, LEFT(k[[#This Row],[ParameterValue]],1)="D",4)</f>
        <v>3</v>
      </c>
    </row>
    <row r="1043" spans="1:9">
      <c r="A1043" s="107" t="s">
        <v>6345</v>
      </c>
      <c r="B1043" s="107" t="s">
        <v>4478</v>
      </c>
      <c r="C1043" s="107" t="s">
        <v>5618</v>
      </c>
      <c r="D1043" s="107" t="s">
        <v>5600</v>
      </c>
      <c r="E1043" s="107" t="s">
        <v>5601</v>
      </c>
      <c r="F1043" s="107" t="s">
        <v>7279</v>
      </c>
      <c r="G1043" s="107" t="str">
        <f>k[[#This Row],[PartType]]&amp;k[[#This Row],[PowderType]]</f>
        <v>521V336/035FTW400</v>
      </c>
      <c r="H1043" s="107" t="s">
        <v>6927</v>
      </c>
      <c r="I1043" s="107" cm="1">
        <f t="array" ref="I1043">_xlfn.IFS(LEFT(k[[#This Row],[ParameterValue]],1)="S",3,LEFT(k[[#This Row],[ParameterValue]],1)="X",2, LEFT(k[[#This Row],[ParameterValue]],1)="D",4)</f>
        <v>3</v>
      </c>
    </row>
    <row r="1044" spans="1:9">
      <c r="A1044" s="107" t="s">
        <v>6407</v>
      </c>
      <c r="B1044" s="107" t="s">
        <v>4441</v>
      </c>
      <c r="C1044" s="107" t="s">
        <v>5681</v>
      </c>
      <c r="D1044" s="107" t="s">
        <v>5600</v>
      </c>
      <c r="E1044" s="107" t="s">
        <v>5601</v>
      </c>
      <c r="F1044" s="107" t="s">
        <v>7280</v>
      </c>
      <c r="G1044" s="107" t="str">
        <f>k[[#This Row],[PartType]]&amp;k[[#This Row],[PowderType]]</f>
        <v>520D108/2R5STA156KA</v>
      </c>
      <c r="H1044" s="107" t="s">
        <v>5754</v>
      </c>
      <c r="I1044" s="107" cm="1">
        <f t="array" ref="I1044">_xlfn.IFS(LEFT(k[[#This Row],[ParameterValue]],1)="S",3,LEFT(k[[#This Row],[ParameterValue]],1)="X",2, LEFT(k[[#This Row],[ParameterValue]],1)="D",4)</f>
        <v>3</v>
      </c>
    </row>
    <row r="1045" spans="1:9">
      <c r="A1045" s="107" t="s">
        <v>6407</v>
      </c>
      <c r="B1045" s="107" t="s">
        <v>4441</v>
      </c>
      <c r="C1045" s="107" t="s">
        <v>5627</v>
      </c>
      <c r="D1045" s="107" t="s">
        <v>5600</v>
      </c>
      <c r="E1045" s="107" t="s">
        <v>5601</v>
      </c>
      <c r="F1045" s="107" t="s">
        <v>7282</v>
      </c>
      <c r="G1045" s="107" t="str">
        <f>k[[#This Row],[PartType]]&amp;k[[#This Row],[PowderType]]</f>
        <v>520D108/2R5STA156KA</v>
      </c>
      <c r="H1045" s="107" t="s">
        <v>5754</v>
      </c>
      <c r="I1045" s="107" cm="1">
        <f t="array" ref="I1045">_xlfn.IFS(LEFT(k[[#This Row],[ParameterValue]],1)="S",3,LEFT(k[[#This Row],[ParameterValue]],1)="X",2, LEFT(k[[#This Row],[ParameterValue]],1)="D",4)</f>
        <v>3</v>
      </c>
    </row>
    <row r="1046" spans="1:9">
      <c r="A1046" s="107" t="s">
        <v>5659</v>
      </c>
      <c r="B1046" s="107" t="s">
        <v>4501</v>
      </c>
      <c r="C1046" s="107" t="s">
        <v>5654</v>
      </c>
      <c r="D1046" s="107" t="s">
        <v>5600</v>
      </c>
      <c r="E1046" s="107" t="s">
        <v>5601</v>
      </c>
      <c r="F1046" s="107" t="s">
        <v>6105</v>
      </c>
      <c r="G1046" s="107" t="str">
        <f>k[[#This Row],[PartType]]&amp;k[[#This Row],[PowderType]]</f>
        <v>598D107/010KBP55</v>
      </c>
      <c r="H1046" s="107" t="s">
        <v>5564</v>
      </c>
      <c r="I1046" s="107" cm="1">
        <f t="array" ref="I1046">_xlfn.IFS(LEFT(k[[#This Row],[ParameterValue]],1)="S",3,LEFT(k[[#This Row],[ParameterValue]],1)="X",2, LEFT(k[[#This Row],[ParameterValue]],1)="D",4)</f>
        <v>3</v>
      </c>
    </row>
    <row r="1047" spans="1:9">
      <c r="A1047" s="107" t="s">
        <v>5659</v>
      </c>
      <c r="B1047" s="107" t="s">
        <v>4501</v>
      </c>
      <c r="C1047" s="107" t="s">
        <v>5656</v>
      </c>
      <c r="D1047" s="107" t="s">
        <v>5600</v>
      </c>
      <c r="E1047" s="107" t="s">
        <v>5601</v>
      </c>
      <c r="F1047" s="107" t="s">
        <v>6106</v>
      </c>
      <c r="G1047" s="107" t="str">
        <f>k[[#This Row],[PartType]]&amp;k[[#This Row],[PowderType]]</f>
        <v>598D107/010KBP55</v>
      </c>
      <c r="H1047" s="107" t="s">
        <v>5564</v>
      </c>
      <c r="I1047" s="107" cm="1">
        <f t="array" ref="I1047">_xlfn.IFS(LEFT(k[[#This Row],[ParameterValue]],1)="S",3,LEFT(k[[#This Row],[ParameterValue]],1)="X",2, LEFT(k[[#This Row],[ParameterValue]],1)="D",4)</f>
        <v>3</v>
      </c>
    </row>
    <row r="1048" spans="1:9">
      <c r="A1048" s="107" t="s">
        <v>6107</v>
      </c>
      <c r="B1048" s="107" t="s">
        <v>4501</v>
      </c>
      <c r="C1048" s="107" t="s">
        <v>5634</v>
      </c>
      <c r="D1048" s="107" t="s">
        <v>5600</v>
      </c>
      <c r="E1048" s="107" t="s">
        <v>5601</v>
      </c>
      <c r="F1048" s="107" t="s">
        <v>6108</v>
      </c>
      <c r="G1048" s="107" t="str">
        <f>k[[#This Row],[PartType]]&amp;k[[#This Row],[PowderType]]</f>
        <v>591D227/010KBP55</v>
      </c>
      <c r="H1048" s="107" t="s">
        <v>5045</v>
      </c>
      <c r="I1048" s="107" cm="1">
        <f t="array" ref="I1048">_xlfn.IFS(LEFT(k[[#This Row],[ParameterValue]],1)="S",3,LEFT(k[[#This Row],[ParameterValue]],1)="X",2, LEFT(k[[#This Row],[ParameterValue]],1)="D",4)</f>
        <v>3</v>
      </c>
    </row>
    <row r="1049" spans="1:9">
      <c r="A1049" s="107" t="s">
        <v>8092</v>
      </c>
      <c r="B1049" s="107" t="s">
        <v>142</v>
      </c>
      <c r="C1049" s="107" t="s">
        <v>5703</v>
      </c>
      <c r="D1049" s="107" t="s">
        <v>5600</v>
      </c>
      <c r="E1049" s="107" t="s">
        <v>5601</v>
      </c>
      <c r="F1049" s="107" t="s">
        <v>8201</v>
      </c>
      <c r="G1049" s="107" t="str">
        <f>k[[#This Row],[PartType]]&amp;k[[#This Row],[PowderType]]</f>
        <v>598V347/2R5KBP86E</v>
      </c>
      <c r="H1049" s="107" t="s">
        <v>5046</v>
      </c>
      <c r="I1049" s="107" cm="1">
        <f t="array" ref="I1049">_xlfn.IFS(LEFT(k[[#This Row],[ParameterValue]],1)="S",3,LEFT(k[[#This Row],[ParameterValue]],1)="X",2, LEFT(k[[#This Row],[ParameterValue]],1)="D",4)</f>
        <v>3</v>
      </c>
    </row>
    <row r="1050" spans="1:9">
      <c r="A1050" s="107" t="s">
        <v>6031</v>
      </c>
      <c r="B1050" s="107" t="s">
        <v>142</v>
      </c>
      <c r="C1050" s="107" t="s">
        <v>5703</v>
      </c>
      <c r="D1050" s="107" t="s">
        <v>5600</v>
      </c>
      <c r="E1050" s="107" t="s">
        <v>5601</v>
      </c>
      <c r="F1050" s="107" t="s">
        <v>8177</v>
      </c>
      <c r="G1050" s="107" t="str">
        <f>k[[#This Row],[PartType]]&amp;k[[#This Row],[PowderType]]</f>
        <v>530V337/003KBP86E</v>
      </c>
      <c r="H1050" s="107" t="s">
        <v>5046</v>
      </c>
      <c r="I1050" s="107" cm="1">
        <f t="array" ref="I1050">_xlfn.IFS(LEFT(k[[#This Row],[ParameterValue]],1)="S",3,LEFT(k[[#This Row],[ParameterValue]],1)="X",2, LEFT(k[[#This Row],[ParameterValue]],1)="D",4)</f>
        <v>3</v>
      </c>
    </row>
    <row r="1051" spans="1:9">
      <c r="A1051" s="107" t="s">
        <v>8872</v>
      </c>
      <c r="B1051" s="107" t="s">
        <v>4428</v>
      </c>
      <c r="C1051" s="107" t="s">
        <v>5618</v>
      </c>
      <c r="D1051" s="107" t="s">
        <v>5600</v>
      </c>
      <c r="E1051" s="107" t="s">
        <v>5601</v>
      </c>
      <c r="F1051" s="107" t="s">
        <v>8873</v>
      </c>
      <c r="G1051" s="107" t="str">
        <f>k[[#This Row],[PartType]]&amp;k[[#This Row],[PowderType]]</f>
        <v>521D107/016KBP76</v>
      </c>
      <c r="H1051" s="107" t="s">
        <v>5891</v>
      </c>
      <c r="I1051" s="107" cm="1">
        <f t="array" ref="I1051">_xlfn.IFS(LEFT(k[[#This Row],[ParameterValue]],1)="S",3,LEFT(k[[#This Row],[ParameterValue]],1)="X",2, LEFT(k[[#This Row],[ParameterValue]],1)="D",4)</f>
        <v>3</v>
      </c>
    </row>
    <row r="1052" spans="1:9">
      <c r="A1052" s="107" t="s">
        <v>8475</v>
      </c>
      <c r="B1052" s="107" t="s">
        <v>152</v>
      </c>
      <c r="C1052" s="107" t="s">
        <v>5618</v>
      </c>
      <c r="D1052" s="107" t="s">
        <v>5600</v>
      </c>
      <c r="E1052" s="107" t="s">
        <v>5601</v>
      </c>
      <c r="F1052" s="107" t="s">
        <v>8476</v>
      </c>
      <c r="G1052" s="107" t="str">
        <f>k[[#This Row],[PartType]]&amp;k[[#This Row],[PowderType]]</f>
        <v>591V107/016KBP86</v>
      </c>
      <c r="H1052" s="107" t="s">
        <v>5081</v>
      </c>
      <c r="I1052" s="107" cm="1">
        <f t="array" ref="I1052">_xlfn.IFS(LEFT(k[[#This Row],[ParameterValue]],1)="S",3,LEFT(k[[#This Row],[ParameterValue]],1)="X",2, LEFT(k[[#This Row],[ParameterValue]],1)="D",4)</f>
        <v>3</v>
      </c>
    </row>
    <row r="1053" spans="1:9">
      <c r="A1053" s="107" t="s">
        <v>7578</v>
      </c>
      <c r="B1053" s="107" t="s">
        <v>4426</v>
      </c>
      <c r="C1053" s="107" t="s">
        <v>5737</v>
      </c>
      <c r="D1053" s="107" t="s">
        <v>5600</v>
      </c>
      <c r="E1053" s="107" t="s">
        <v>5601</v>
      </c>
      <c r="F1053" s="107" t="s">
        <v>8960</v>
      </c>
      <c r="G1053" s="107" t="str">
        <f>k[[#This Row],[PartType]]&amp;k[[#This Row],[PowderType]]</f>
        <v>520V157/010KBP74</v>
      </c>
      <c r="H1053" s="107" t="s">
        <v>5952</v>
      </c>
      <c r="I1053" s="107" cm="1">
        <f t="array" ref="I1053">_xlfn.IFS(LEFT(k[[#This Row],[ParameterValue]],1)="S",3,LEFT(k[[#This Row],[ParameterValue]],1)="X",2, LEFT(k[[#This Row],[ParameterValue]],1)="D",4)</f>
        <v>3</v>
      </c>
    </row>
    <row r="1054" spans="1:9">
      <c r="A1054" s="107" t="s">
        <v>7124</v>
      </c>
      <c r="B1054" s="107" t="s">
        <v>4617</v>
      </c>
      <c r="C1054" s="107" t="s">
        <v>5726</v>
      </c>
      <c r="D1054" s="107" t="s">
        <v>5600</v>
      </c>
      <c r="E1054" s="107" t="s">
        <v>5601</v>
      </c>
      <c r="F1054" s="107" t="s">
        <v>8384</v>
      </c>
      <c r="G1054" s="107" t="str">
        <f>k[[#This Row],[PartType]]&amp;k[[#This Row],[PowderType]]</f>
        <v>520C227/003NT50</v>
      </c>
      <c r="H1054" s="107" t="s">
        <v>6405</v>
      </c>
      <c r="I1054" s="107" cm="1">
        <f t="array" ref="I1054">_xlfn.IFS(LEFT(k[[#This Row],[ParameterValue]],1)="S",3,LEFT(k[[#This Row],[ParameterValue]],1)="X",2, LEFT(k[[#This Row],[ParameterValue]],1)="D",4)</f>
        <v>3</v>
      </c>
    </row>
    <row r="1055" spans="1:9">
      <c r="A1055" s="107" t="s">
        <v>7006</v>
      </c>
      <c r="B1055" s="107" t="s">
        <v>4502</v>
      </c>
      <c r="C1055" s="107" t="s">
        <v>5893</v>
      </c>
      <c r="D1055" s="107" t="s">
        <v>5600</v>
      </c>
      <c r="E1055" s="107" t="s">
        <v>5601</v>
      </c>
      <c r="F1055" s="107" t="s">
        <v>7007</v>
      </c>
      <c r="G1055" s="107" t="str">
        <f>k[[#This Row],[PartType]]&amp;k[[#This Row],[PowderType]]</f>
        <v>521B155/063TTS175</v>
      </c>
      <c r="H1055" s="107" t="s">
        <v>6939</v>
      </c>
      <c r="I1055" s="107" cm="1">
        <f t="array" ref="I1055">_xlfn.IFS(LEFT(k[[#This Row],[ParameterValue]],1)="S",3,LEFT(k[[#This Row],[ParameterValue]],1)="X",2, LEFT(k[[#This Row],[ParameterValue]],1)="D",4)</f>
        <v>2</v>
      </c>
    </row>
    <row r="1056" spans="1:9">
      <c r="A1056" s="107" t="s">
        <v>6600</v>
      </c>
      <c r="B1056" s="107" t="s">
        <v>4426</v>
      </c>
      <c r="C1056" s="107" t="s">
        <v>5703</v>
      </c>
      <c r="D1056" s="107" t="s">
        <v>5600</v>
      </c>
      <c r="E1056" s="107" t="s">
        <v>5601</v>
      </c>
      <c r="F1056" s="107" t="s">
        <v>7302</v>
      </c>
      <c r="G1056" s="107" t="str">
        <f>k[[#This Row],[PartType]]&amp;k[[#This Row],[PowderType]]</f>
        <v>520V247/003KBP74</v>
      </c>
      <c r="H1056" s="107" t="s">
        <v>5046</v>
      </c>
      <c r="I1056" s="107" cm="1">
        <f t="array" ref="I1056">_xlfn.IFS(LEFT(k[[#This Row],[ParameterValue]],1)="S",3,LEFT(k[[#This Row],[ParameterValue]],1)="X",2, LEFT(k[[#This Row],[ParameterValue]],1)="D",4)</f>
        <v>3</v>
      </c>
    </row>
    <row r="1057" spans="1:9">
      <c r="A1057" s="107" t="s">
        <v>6325</v>
      </c>
      <c r="B1057" s="107" t="s">
        <v>4426</v>
      </c>
      <c r="C1057" s="107" t="s">
        <v>5730</v>
      </c>
      <c r="D1057" s="107" t="s">
        <v>5600</v>
      </c>
      <c r="E1057" s="107" t="s">
        <v>5601</v>
      </c>
      <c r="F1057" s="107" t="s">
        <v>7303</v>
      </c>
      <c r="G1057" s="107" t="str">
        <f>k[[#This Row],[PartType]]&amp;k[[#This Row],[PowderType]]</f>
        <v>528Z177/003KBP74</v>
      </c>
      <c r="H1057" s="107" t="s">
        <v>6330</v>
      </c>
      <c r="I1057" s="107" cm="1">
        <f t="array" ref="I1057">_xlfn.IFS(LEFT(k[[#This Row],[ParameterValue]],1)="S",3,LEFT(k[[#This Row],[ParameterValue]],1)="X",2, LEFT(k[[#This Row],[ParameterValue]],1)="D",4)</f>
        <v>3</v>
      </c>
    </row>
    <row r="1058" spans="1:9">
      <c r="A1058" s="107" t="s">
        <v>5762</v>
      </c>
      <c r="B1058" s="107" t="s">
        <v>4617</v>
      </c>
      <c r="C1058" s="107" t="s">
        <v>5764</v>
      </c>
      <c r="D1058" s="107" t="s">
        <v>5600</v>
      </c>
      <c r="E1058" s="107" t="s">
        <v>5601</v>
      </c>
      <c r="F1058" s="107" t="s">
        <v>7304</v>
      </c>
      <c r="G1058" s="107" t="str">
        <f>k[[#This Row],[PartType]]&amp;k[[#This Row],[PowderType]]</f>
        <v>598V227/004NT50</v>
      </c>
      <c r="H1058" s="107" t="s">
        <v>5665</v>
      </c>
      <c r="I1058" s="107" cm="1">
        <f t="array" ref="I1058">_xlfn.IFS(LEFT(k[[#This Row],[ParameterValue]],1)="S",3,LEFT(k[[#This Row],[ParameterValue]],1)="X",2, LEFT(k[[#This Row],[ParameterValue]],1)="D",4)</f>
        <v>3</v>
      </c>
    </row>
    <row r="1059" spans="1:9">
      <c r="A1059" s="107" t="s">
        <v>7305</v>
      </c>
      <c r="B1059" s="107" t="s">
        <v>90</v>
      </c>
      <c r="C1059" s="107" t="s">
        <v>5804</v>
      </c>
      <c r="D1059" s="107" t="s">
        <v>5600</v>
      </c>
      <c r="E1059" s="107" t="s">
        <v>5601</v>
      </c>
      <c r="F1059" s="107" t="s">
        <v>7306</v>
      </c>
      <c r="G1059" s="107" t="str">
        <f>k[[#This Row],[PartType]]&amp;k[[#This Row],[PowderType]]</f>
        <v>591D226/035FTP200</v>
      </c>
      <c r="H1059" s="107" t="s">
        <v>7015</v>
      </c>
      <c r="I1059" s="107" cm="1">
        <f t="array" ref="I1059">_xlfn.IFS(LEFT(k[[#This Row],[ParameterValue]],1)="S",3,LEFT(k[[#This Row],[ParameterValue]],1)="X",2, LEFT(k[[#This Row],[ParameterValue]],1)="D",4)</f>
        <v>2</v>
      </c>
    </row>
    <row r="1060" spans="1:9">
      <c r="A1060" s="107" t="s">
        <v>7307</v>
      </c>
      <c r="B1060" s="107" t="s">
        <v>4478</v>
      </c>
      <c r="C1060" s="107" t="s">
        <v>5893</v>
      </c>
      <c r="D1060" s="107" t="s">
        <v>5600</v>
      </c>
      <c r="E1060" s="107" t="s">
        <v>5601</v>
      </c>
      <c r="F1060" s="107" t="s">
        <v>7308</v>
      </c>
      <c r="G1060" s="107" t="str">
        <f>k[[#This Row],[PartType]]&amp;k[[#This Row],[PowderType]]</f>
        <v>521B685/035FTW400</v>
      </c>
      <c r="H1060" s="107" t="s">
        <v>6944</v>
      </c>
      <c r="I1060" s="107" cm="1">
        <f t="array" ref="I1060">_xlfn.IFS(LEFT(k[[#This Row],[ParameterValue]],1)="S",3,LEFT(k[[#This Row],[ParameterValue]],1)="X",2, LEFT(k[[#This Row],[ParameterValue]],1)="D",4)</f>
        <v>2</v>
      </c>
    </row>
    <row r="1061" spans="1:9">
      <c r="A1061" s="107" t="s">
        <v>7184</v>
      </c>
      <c r="B1061" s="107" t="s">
        <v>4426</v>
      </c>
      <c r="C1061" s="107" t="s">
        <v>5607</v>
      </c>
      <c r="D1061" s="107" t="s">
        <v>5600</v>
      </c>
      <c r="E1061" s="107" t="s">
        <v>5601</v>
      </c>
      <c r="F1061" s="107" t="s">
        <v>7309</v>
      </c>
      <c r="G1061" s="107" t="str">
        <f>k[[#This Row],[PartType]]&amp;k[[#This Row],[PowderType]]</f>
        <v>520B476/006KBP74</v>
      </c>
      <c r="H1061" s="107" t="s">
        <v>5834</v>
      </c>
      <c r="I1061" s="107" cm="1">
        <f t="array" ref="I1061">_xlfn.IFS(LEFT(k[[#This Row],[ParameterValue]],1)="S",3,LEFT(k[[#This Row],[ParameterValue]],1)="X",2, LEFT(k[[#This Row],[ParameterValue]],1)="D",4)</f>
        <v>3</v>
      </c>
    </row>
    <row r="1062" spans="1:9">
      <c r="A1062" s="107" t="s">
        <v>7184</v>
      </c>
      <c r="B1062" s="107" t="s">
        <v>4426</v>
      </c>
      <c r="C1062" s="107" t="s">
        <v>5826</v>
      </c>
      <c r="D1062" s="107" t="s">
        <v>5600</v>
      </c>
      <c r="E1062" s="107" t="s">
        <v>5601</v>
      </c>
      <c r="F1062" s="107" t="s">
        <v>7185</v>
      </c>
      <c r="G1062" s="107" t="str">
        <f>k[[#This Row],[PartType]]&amp;k[[#This Row],[PowderType]]</f>
        <v>520B476/006KBP74</v>
      </c>
      <c r="H1062" s="107" t="s">
        <v>7186</v>
      </c>
      <c r="I1062" s="107" cm="1">
        <f t="array" ref="I1062">_xlfn.IFS(LEFT(k[[#This Row],[ParameterValue]],1)="S",3,LEFT(k[[#This Row],[ParameterValue]],1)="X",2, LEFT(k[[#This Row],[ParameterValue]],1)="D",4)</f>
        <v>3</v>
      </c>
    </row>
    <row r="1063" spans="1:9">
      <c r="A1063" s="107" t="s">
        <v>5669</v>
      </c>
      <c r="B1063" s="107" t="s">
        <v>4426</v>
      </c>
      <c r="C1063" s="107" t="s">
        <v>5656</v>
      </c>
      <c r="D1063" s="107" t="s">
        <v>5600</v>
      </c>
      <c r="E1063" s="107" t="s">
        <v>5601</v>
      </c>
      <c r="F1063" s="107" t="s">
        <v>8709</v>
      </c>
      <c r="G1063" s="107" t="str">
        <f>k[[#This Row],[PartType]]&amp;k[[#This Row],[PowderType]]</f>
        <v>525B336/010KBP74</v>
      </c>
      <c r="H1063" s="107" t="s">
        <v>6738</v>
      </c>
      <c r="I1063" s="107" cm="1">
        <f t="array" ref="I1063">_xlfn.IFS(LEFT(k[[#This Row],[ParameterValue]],1)="S",3,LEFT(k[[#This Row],[ParameterValue]],1)="X",2, LEFT(k[[#This Row],[ParameterValue]],1)="D",4)</f>
        <v>3</v>
      </c>
    </row>
    <row r="1064" spans="1:9">
      <c r="A1064" s="107" t="s">
        <v>5750</v>
      </c>
      <c r="B1064" s="107" t="s">
        <v>4426</v>
      </c>
      <c r="C1064" s="107" t="s">
        <v>5730</v>
      </c>
      <c r="D1064" s="107" t="s">
        <v>5600</v>
      </c>
      <c r="E1064" s="107" t="s">
        <v>5601</v>
      </c>
      <c r="F1064" s="107" t="s">
        <v>9083</v>
      </c>
      <c r="G1064" s="107" t="str">
        <f>k[[#This Row],[PartType]]&amp;k[[#This Row],[PowderType]]</f>
        <v>530V197/2R5KBP74</v>
      </c>
      <c r="H1064" s="107" t="s">
        <v>7355</v>
      </c>
      <c r="I1064" s="107" cm="1">
        <f t="array" ref="I1064">_xlfn.IFS(LEFT(k[[#This Row],[ParameterValue]],1)="S",3,LEFT(k[[#This Row],[ParameterValue]],1)="X",2, LEFT(k[[#This Row],[ParameterValue]],1)="D",4)</f>
        <v>3</v>
      </c>
    </row>
    <row r="1065" spans="1:9">
      <c r="A1065" s="107" t="s">
        <v>7027</v>
      </c>
      <c r="B1065" s="107" t="s">
        <v>152</v>
      </c>
      <c r="C1065" s="107" t="s">
        <v>5654</v>
      </c>
      <c r="D1065" s="107" t="s">
        <v>5600</v>
      </c>
      <c r="E1065" s="107" t="s">
        <v>5601</v>
      </c>
      <c r="F1065" s="107" t="s">
        <v>9351</v>
      </c>
      <c r="G1065" s="107" t="str">
        <f>k[[#This Row],[PartType]]&amp;k[[#This Row],[PowderType]]</f>
        <v>520W107/010KBP86</v>
      </c>
      <c r="H1065" s="107" t="s">
        <v>5049</v>
      </c>
      <c r="I1065" s="107" cm="1">
        <f t="array" ref="I1065">_xlfn.IFS(LEFT(k[[#This Row],[ParameterValue]],1)="S",3,LEFT(k[[#This Row],[ParameterValue]],1)="X",2, LEFT(k[[#This Row],[ParameterValue]],1)="D",4)</f>
        <v>3</v>
      </c>
    </row>
    <row r="1066" spans="1:9">
      <c r="A1066" s="107" t="s">
        <v>8120</v>
      </c>
      <c r="B1066" s="107" t="s">
        <v>152</v>
      </c>
      <c r="C1066" s="107" t="s">
        <v>5618</v>
      </c>
      <c r="D1066" s="107" t="s">
        <v>5600</v>
      </c>
      <c r="E1066" s="107" t="s">
        <v>5601</v>
      </c>
      <c r="F1066" s="107" t="s">
        <v>8121</v>
      </c>
      <c r="G1066" s="107" t="str">
        <f>k[[#This Row],[PartType]]&amp;k[[#This Row],[PowderType]]</f>
        <v>520D686/016KBP86</v>
      </c>
      <c r="H1066" s="107" t="s">
        <v>5081</v>
      </c>
      <c r="I1066" s="107" cm="1">
        <f t="array" ref="I1066">_xlfn.IFS(LEFT(k[[#This Row],[ParameterValue]],1)="S",3,LEFT(k[[#This Row],[ParameterValue]],1)="X",2, LEFT(k[[#This Row],[ParameterValue]],1)="D",4)</f>
        <v>3</v>
      </c>
    </row>
    <row r="1067" spans="1:9">
      <c r="A1067" s="107" t="s">
        <v>6933</v>
      </c>
      <c r="B1067" s="107" t="s">
        <v>87</v>
      </c>
      <c r="C1067" s="107" t="s">
        <v>5804</v>
      </c>
      <c r="D1067" s="107" t="s">
        <v>5600</v>
      </c>
      <c r="E1067" s="107" t="s">
        <v>5601</v>
      </c>
      <c r="F1067" s="107" t="s">
        <v>6934</v>
      </c>
      <c r="G1067" s="107" t="str">
        <f>k[[#This Row],[PartType]]&amp;k[[#This Row],[PowderType]]</f>
        <v>598D157/016TTS50</v>
      </c>
      <c r="H1067" s="107" t="s">
        <v>6935</v>
      </c>
      <c r="I1067" s="107" cm="1">
        <f t="array" ref="I1067">_xlfn.IFS(LEFT(k[[#This Row],[ParameterValue]],1)="S",3,LEFT(k[[#This Row],[ParameterValue]],1)="X",2, LEFT(k[[#This Row],[ParameterValue]],1)="D",4)</f>
        <v>3</v>
      </c>
    </row>
    <row r="1068" spans="1:9">
      <c r="A1068" s="107" t="s">
        <v>6407</v>
      </c>
      <c r="B1068" s="107" t="s">
        <v>4441</v>
      </c>
      <c r="C1068" s="107" t="s">
        <v>5693</v>
      </c>
      <c r="D1068" s="107" t="s">
        <v>5600</v>
      </c>
      <c r="E1068" s="107" t="s">
        <v>5601</v>
      </c>
      <c r="F1068" s="107" t="s">
        <v>7679</v>
      </c>
      <c r="G1068" s="107" t="str">
        <f>k[[#This Row],[PartType]]&amp;k[[#This Row],[PowderType]]</f>
        <v>520D108/2R5STA156KA</v>
      </c>
      <c r="H1068" s="107" t="s">
        <v>5582</v>
      </c>
      <c r="I1068" s="107" cm="1">
        <f t="array" ref="I1068">_xlfn.IFS(LEFT(k[[#This Row],[ParameterValue]],1)="S",3,LEFT(k[[#This Row],[ParameterValue]],1)="X",2, LEFT(k[[#This Row],[ParameterValue]],1)="D",4)</f>
        <v>3</v>
      </c>
    </row>
    <row r="1069" spans="1:9">
      <c r="A1069" s="107" t="s">
        <v>5729</v>
      </c>
      <c r="B1069" s="107" t="s">
        <v>142</v>
      </c>
      <c r="C1069" s="107" t="s">
        <v>5730</v>
      </c>
      <c r="D1069" s="107" t="s">
        <v>5600</v>
      </c>
      <c r="E1069" s="107" t="s">
        <v>5601</v>
      </c>
      <c r="F1069" s="107" t="s">
        <v>6204</v>
      </c>
      <c r="G1069" s="107" t="str">
        <f>k[[#This Row],[PartType]]&amp;k[[#This Row],[PowderType]]</f>
        <v>530V227/004KBP86E</v>
      </c>
      <c r="H1069" s="107" t="s">
        <v>5612</v>
      </c>
      <c r="I1069" s="107" cm="1">
        <f t="array" ref="I1069">_xlfn.IFS(LEFT(k[[#This Row],[ParameterValue]],1)="S",3,LEFT(k[[#This Row],[ParameterValue]],1)="X",2, LEFT(k[[#This Row],[ParameterValue]],1)="D",4)</f>
        <v>3</v>
      </c>
    </row>
    <row r="1070" spans="1:9">
      <c r="A1070" s="107" t="s">
        <v>6525</v>
      </c>
      <c r="B1070" s="107" t="s">
        <v>4551</v>
      </c>
      <c r="C1070" s="107" t="s">
        <v>5813</v>
      </c>
      <c r="D1070" s="107" t="s">
        <v>5600</v>
      </c>
      <c r="E1070" s="107" t="s">
        <v>5601</v>
      </c>
      <c r="F1070" s="107" t="s">
        <v>8526</v>
      </c>
      <c r="G1070" s="107" t="str">
        <f>k[[#This Row],[PartType]]&amp;k[[#This Row],[PowderType]]</f>
        <v>521V476/020PTSA</v>
      </c>
      <c r="H1070" s="107" t="s">
        <v>5578</v>
      </c>
      <c r="I1070" s="107" cm="1">
        <f t="array" ref="I1070">_xlfn.IFS(LEFT(k[[#This Row],[ParameterValue]],1)="S",3,LEFT(k[[#This Row],[ParameterValue]],1)="X",2, LEFT(k[[#This Row],[ParameterValue]],1)="D",4)</f>
        <v>3</v>
      </c>
    </row>
    <row r="1071" spans="1:9">
      <c r="A1071" s="107" t="s">
        <v>6594</v>
      </c>
      <c r="B1071" s="107" t="s">
        <v>100</v>
      </c>
      <c r="C1071" s="107" t="s">
        <v>5737</v>
      </c>
      <c r="D1071" s="107" t="s">
        <v>5600</v>
      </c>
      <c r="E1071" s="107" t="s">
        <v>5601</v>
      </c>
      <c r="F1071" s="107" t="s">
        <v>8693</v>
      </c>
      <c r="G1071" s="107" t="str">
        <f>k[[#This Row],[PartType]]&amp;k[[#This Row],[PowderType]]</f>
        <v>520B157/004S805</v>
      </c>
      <c r="H1071" s="107" t="s">
        <v>6655</v>
      </c>
      <c r="I1071" s="107" cm="1">
        <f t="array" ref="I1071">_xlfn.IFS(LEFT(k[[#This Row],[ParameterValue]],1)="S",3,LEFT(k[[#This Row],[ParameterValue]],1)="X",2, LEFT(k[[#This Row],[ParameterValue]],1)="D",4)</f>
        <v>3</v>
      </c>
    </row>
    <row r="1072" spans="1:9">
      <c r="A1072" s="107" t="s">
        <v>6149</v>
      </c>
      <c r="B1072" s="107" t="s">
        <v>4744</v>
      </c>
      <c r="C1072" s="107" t="s">
        <v>5650</v>
      </c>
      <c r="D1072" s="107" t="s">
        <v>5600</v>
      </c>
      <c r="E1072" s="107" t="s">
        <v>5601</v>
      </c>
      <c r="F1072" s="107" t="s">
        <v>7072</v>
      </c>
      <c r="G1072" s="107" t="str">
        <f>k[[#This Row],[PartType]]&amp;k[[#This Row],[PowderType]]</f>
        <v>591V337/006KBP72</v>
      </c>
      <c r="H1072" s="107" t="s">
        <v>7073</v>
      </c>
      <c r="I1072" s="107" cm="1">
        <f t="array" ref="I1072">_xlfn.IFS(LEFT(k[[#This Row],[ParameterValue]],1)="S",3,LEFT(k[[#This Row],[ParameterValue]],1)="X",2, LEFT(k[[#This Row],[ParameterValue]],1)="D",4)</f>
        <v>3</v>
      </c>
    </row>
    <row r="1073" spans="1:9">
      <c r="A1073" s="107" t="s">
        <v>5649</v>
      </c>
      <c r="B1073" s="107" t="s">
        <v>4617</v>
      </c>
      <c r="C1073" s="107" t="s">
        <v>5650</v>
      </c>
      <c r="D1073" s="107" t="s">
        <v>5600</v>
      </c>
      <c r="E1073" s="107" t="s">
        <v>5601</v>
      </c>
      <c r="F1073" s="107" t="s">
        <v>7074</v>
      </c>
      <c r="G1073" s="107" t="str">
        <f>k[[#This Row],[PartType]]&amp;k[[#This Row],[PowderType]]</f>
        <v>591V107/010NT50</v>
      </c>
      <c r="H1073" s="107" t="s">
        <v>5564</v>
      </c>
      <c r="I1073" s="107" cm="1">
        <f t="array" ref="I1073">_xlfn.IFS(LEFT(k[[#This Row],[ParameterValue]],1)="S",3,LEFT(k[[#This Row],[ParameterValue]],1)="X",2, LEFT(k[[#This Row],[ParameterValue]],1)="D",4)</f>
        <v>3</v>
      </c>
    </row>
    <row r="1074" spans="1:9">
      <c r="A1074" s="107" t="s">
        <v>6241</v>
      </c>
      <c r="B1074" s="107" t="s">
        <v>4744</v>
      </c>
      <c r="C1074" s="107" t="s">
        <v>5650</v>
      </c>
      <c r="D1074" s="107" t="s">
        <v>5600</v>
      </c>
      <c r="E1074" s="107" t="s">
        <v>5601</v>
      </c>
      <c r="F1074" s="107" t="s">
        <v>7075</v>
      </c>
      <c r="G1074" s="107" t="str">
        <f>k[[#This Row],[PartType]]&amp;k[[#This Row],[PowderType]]</f>
        <v>591V477/2R5KBP72</v>
      </c>
      <c r="H1074" s="107" t="s">
        <v>5754</v>
      </c>
      <c r="I1074" s="107" cm="1">
        <f t="array" ref="I1074">_xlfn.IFS(LEFT(k[[#This Row],[ParameterValue]],1)="S",3,LEFT(k[[#This Row],[ParameterValue]],1)="X",2, LEFT(k[[#This Row],[ParameterValue]],1)="D",4)</f>
        <v>3</v>
      </c>
    </row>
    <row r="1075" spans="1:9">
      <c r="A1075" s="107" t="s">
        <v>7076</v>
      </c>
      <c r="B1075" s="107" t="s">
        <v>90</v>
      </c>
      <c r="C1075" s="107" t="s">
        <v>5650</v>
      </c>
      <c r="D1075" s="107" t="s">
        <v>5600</v>
      </c>
      <c r="E1075" s="107" t="s">
        <v>5601</v>
      </c>
      <c r="F1075" s="107" t="s">
        <v>7077</v>
      </c>
      <c r="G1075" s="107" t="str">
        <f>k[[#This Row],[PartType]]&amp;k[[#This Row],[PowderType]]</f>
        <v>591D336/025FTP200</v>
      </c>
      <c r="H1075" s="107" t="s">
        <v>6999</v>
      </c>
      <c r="I1075" s="107" cm="1">
        <f t="array" ref="I1075">_xlfn.IFS(LEFT(k[[#This Row],[ParameterValue]],1)="S",3,LEFT(k[[#This Row],[ParameterValue]],1)="X",2, LEFT(k[[#This Row],[ParameterValue]],1)="D",4)</f>
        <v>3</v>
      </c>
    </row>
    <row r="1076" spans="1:9">
      <c r="A1076" s="107" t="s">
        <v>5652</v>
      </c>
      <c r="B1076" s="107" t="s">
        <v>4617</v>
      </c>
      <c r="C1076" s="107" t="s">
        <v>5650</v>
      </c>
      <c r="D1076" s="107" t="s">
        <v>5600</v>
      </c>
      <c r="E1076" s="107" t="s">
        <v>5601</v>
      </c>
      <c r="F1076" s="107" t="s">
        <v>6795</v>
      </c>
      <c r="G1076" s="107" t="str">
        <f>k[[#This Row],[PartType]]&amp;k[[#This Row],[PowderType]]</f>
        <v>591D107/010NT50</v>
      </c>
      <c r="H1076" s="107" t="s">
        <v>5564</v>
      </c>
      <c r="I1076" s="107" cm="1">
        <f t="array" ref="I1076">_xlfn.IFS(LEFT(k[[#This Row],[ParameterValue]],1)="S",3,LEFT(k[[#This Row],[ParameterValue]],1)="X",2, LEFT(k[[#This Row],[ParameterValue]],1)="D",4)</f>
        <v>3</v>
      </c>
    </row>
    <row r="1077" spans="1:9">
      <c r="A1077" s="107" t="s">
        <v>5796</v>
      </c>
      <c r="B1077" s="107" t="s">
        <v>4617</v>
      </c>
      <c r="C1077" s="107" t="s">
        <v>5634</v>
      </c>
      <c r="D1077" s="107" t="s">
        <v>5600</v>
      </c>
      <c r="E1077" s="107" t="s">
        <v>5601</v>
      </c>
      <c r="F1077" s="107" t="s">
        <v>6796</v>
      </c>
      <c r="G1077" s="107" t="str">
        <f>k[[#This Row],[PartType]]&amp;k[[#This Row],[PowderType]]</f>
        <v>520W686/010NT50</v>
      </c>
      <c r="H1077" s="107" t="s">
        <v>6377</v>
      </c>
      <c r="I1077" s="107" cm="1">
        <f t="array" ref="I1077">_xlfn.IFS(LEFT(k[[#This Row],[ParameterValue]],1)="S",3,LEFT(k[[#This Row],[ParameterValue]],1)="X",2, LEFT(k[[#This Row],[ParameterValue]],1)="D",4)</f>
        <v>3</v>
      </c>
    </row>
    <row r="1078" spans="1:9">
      <c r="A1078" s="107" t="s">
        <v>5796</v>
      </c>
      <c r="B1078" s="107" t="s">
        <v>4617</v>
      </c>
      <c r="C1078" s="107" t="s">
        <v>5654</v>
      </c>
      <c r="D1078" s="107" t="s">
        <v>5600</v>
      </c>
      <c r="E1078" s="107" t="s">
        <v>5601</v>
      </c>
      <c r="F1078" s="107" t="s">
        <v>6797</v>
      </c>
      <c r="G1078" s="107" t="str">
        <f>k[[#This Row],[PartType]]&amp;k[[#This Row],[PowderType]]</f>
        <v>520W686/010NT50</v>
      </c>
      <c r="H1078" s="107" t="s">
        <v>6798</v>
      </c>
      <c r="I1078" s="107" cm="1">
        <f t="array" ref="I1078">_xlfn.IFS(LEFT(k[[#This Row],[ParameterValue]],1)="S",3,LEFT(k[[#This Row],[ParameterValue]],1)="X",2, LEFT(k[[#This Row],[ParameterValue]],1)="D",4)</f>
        <v>3</v>
      </c>
    </row>
    <row r="1079" spans="1:9">
      <c r="A1079" s="107" t="s">
        <v>5659</v>
      </c>
      <c r="B1079" s="107" t="s">
        <v>4617</v>
      </c>
      <c r="C1079" s="107" t="s">
        <v>6800</v>
      </c>
      <c r="D1079" s="107" t="s">
        <v>5600</v>
      </c>
      <c r="E1079" s="107" t="s">
        <v>5601</v>
      </c>
      <c r="F1079" s="107" t="s">
        <v>6936</v>
      </c>
      <c r="G1079" s="107" t="str">
        <f>k[[#This Row],[PartType]]&amp;k[[#This Row],[PowderType]]</f>
        <v>598D107/010NT50</v>
      </c>
      <c r="H1079" s="107" t="s">
        <v>5564</v>
      </c>
      <c r="I1079" s="107" cm="1">
        <f t="array" ref="I1079">_xlfn.IFS(LEFT(k[[#This Row],[ParameterValue]],1)="S",3,LEFT(k[[#This Row],[ParameterValue]],1)="X",2, LEFT(k[[#This Row],[ParameterValue]],1)="D",4)</f>
        <v>3</v>
      </c>
    </row>
    <row r="1080" spans="1:9">
      <c r="A1080" s="107" t="s">
        <v>6937</v>
      </c>
      <c r="B1080" s="107" t="s">
        <v>4516</v>
      </c>
      <c r="C1080" s="107" t="s">
        <v>5893</v>
      </c>
      <c r="D1080" s="107" t="s">
        <v>5600</v>
      </c>
      <c r="E1080" s="107" t="s">
        <v>5601</v>
      </c>
      <c r="F1080" s="107" t="s">
        <v>6938</v>
      </c>
      <c r="G1080" s="107" t="str">
        <f>k[[#This Row],[PartType]]&amp;k[[#This Row],[PowderType]]</f>
        <v>521B105/063TTS125</v>
      </c>
      <c r="H1080" s="107" t="s">
        <v>6939</v>
      </c>
      <c r="I1080" s="107" cm="1">
        <f t="array" ref="I1080">_xlfn.IFS(LEFT(k[[#This Row],[ParameterValue]],1)="S",3,LEFT(k[[#This Row],[ParameterValue]],1)="X",2, LEFT(k[[#This Row],[ParameterValue]],1)="D",4)</f>
        <v>2</v>
      </c>
    </row>
    <row r="1081" spans="1:9">
      <c r="A1081" s="107" t="s">
        <v>6940</v>
      </c>
      <c r="B1081" s="107" t="s">
        <v>4516</v>
      </c>
      <c r="C1081" s="107" t="s">
        <v>5893</v>
      </c>
      <c r="D1081" s="107" t="s">
        <v>5600</v>
      </c>
      <c r="E1081" s="107" t="s">
        <v>5601</v>
      </c>
      <c r="F1081" s="107" t="s">
        <v>6941</v>
      </c>
      <c r="G1081" s="107" t="str">
        <f>k[[#This Row],[PartType]]&amp;k[[#This Row],[PowderType]]</f>
        <v>521B225/050TTS125</v>
      </c>
      <c r="H1081" s="107" t="s">
        <v>6939</v>
      </c>
      <c r="I1081" s="107" cm="1">
        <f t="array" ref="I1081">_xlfn.IFS(LEFT(k[[#This Row],[ParameterValue]],1)="S",3,LEFT(k[[#This Row],[ParameterValue]],1)="X",2, LEFT(k[[#This Row],[ParameterValue]],1)="D",4)</f>
        <v>2</v>
      </c>
    </row>
    <row r="1082" spans="1:9">
      <c r="A1082" s="107" t="s">
        <v>5652</v>
      </c>
      <c r="B1082" s="107" t="s">
        <v>131</v>
      </c>
      <c r="C1082" s="107" t="s">
        <v>5634</v>
      </c>
      <c r="D1082" s="107" t="s">
        <v>5600</v>
      </c>
      <c r="E1082" s="107" t="s">
        <v>5601</v>
      </c>
      <c r="F1082" s="107" t="s">
        <v>8605</v>
      </c>
      <c r="G1082" s="107" t="str">
        <f>k[[#This Row],[PartType]]&amp;k[[#This Row],[PowderType]]</f>
        <v>591D107/010TTS80</v>
      </c>
      <c r="H1082" s="107" t="s">
        <v>7630</v>
      </c>
      <c r="I1082" s="107" cm="1">
        <f t="array" ref="I1082">_xlfn.IFS(LEFT(k[[#This Row],[ParameterValue]],1)="S",3,LEFT(k[[#This Row],[ParameterValue]],1)="X",2, LEFT(k[[#This Row],[ParameterValue]],1)="D",4)</f>
        <v>3</v>
      </c>
    </row>
    <row r="1083" spans="1:9">
      <c r="A1083" s="107" t="s">
        <v>5652</v>
      </c>
      <c r="B1083" s="107" t="s">
        <v>131</v>
      </c>
      <c r="C1083" s="107" t="s">
        <v>5654</v>
      </c>
      <c r="D1083" s="107" t="s">
        <v>5600</v>
      </c>
      <c r="E1083" s="107" t="s">
        <v>5601</v>
      </c>
      <c r="F1083" s="107" t="s">
        <v>7849</v>
      </c>
      <c r="G1083" s="107" t="str">
        <f>k[[#This Row],[PartType]]&amp;k[[#This Row],[PowderType]]</f>
        <v>591D107/010TTS80</v>
      </c>
      <c r="H1083" s="107" t="s">
        <v>7630</v>
      </c>
      <c r="I1083" s="107" cm="1">
        <f t="array" ref="I1083">_xlfn.IFS(LEFT(k[[#This Row],[ParameterValue]],1)="S",3,LEFT(k[[#This Row],[ParameterValue]],1)="X",2, LEFT(k[[#This Row],[ParameterValue]],1)="D",4)</f>
        <v>3</v>
      </c>
    </row>
    <row r="1084" spans="1:9">
      <c r="A1084" s="107" t="s">
        <v>5652</v>
      </c>
      <c r="B1084" s="107" t="s">
        <v>131</v>
      </c>
      <c r="C1084" s="107" t="s">
        <v>5656</v>
      </c>
      <c r="D1084" s="107" t="s">
        <v>5600</v>
      </c>
      <c r="E1084" s="107" t="s">
        <v>5601</v>
      </c>
      <c r="F1084" s="107" t="s">
        <v>8604</v>
      </c>
      <c r="G1084" s="107" t="str">
        <f>k[[#This Row],[PartType]]&amp;k[[#This Row],[PowderType]]</f>
        <v>591D107/010TTS80</v>
      </c>
      <c r="H1084" s="107" t="s">
        <v>7630</v>
      </c>
      <c r="I1084" s="107" cm="1">
        <f t="array" ref="I1084">_xlfn.IFS(LEFT(k[[#This Row],[ParameterValue]],1)="S",3,LEFT(k[[#This Row],[ParameterValue]],1)="X",2, LEFT(k[[#This Row],[ParameterValue]],1)="D",4)</f>
        <v>3</v>
      </c>
    </row>
    <row r="1085" spans="1:9">
      <c r="A1085" s="107" t="s">
        <v>5659</v>
      </c>
      <c r="B1085" s="107" t="s">
        <v>131</v>
      </c>
      <c r="C1085" s="107" t="s">
        <v>5634</v>
      </c>
      <c r="D1085" s="107" t="s">
        <v>5600</v>
      </c>
      <c r="E1085" s="107" t="s">
        <v>5601</v>
      </c>
      <c r="F1085" s="107" t="s">
        <v>8655</v>
      </c>
      <c r="G1085" s="107" t="str">
        <f>k[[#This Row],[PartType]]&amp;k[[#This Row],[PowderType]]</f>
        <v>598D107/010TTS80</v>
      </c>
      <c r="H1085" s="107" t="s">
        <v>7630</v>
      </c>
      <c r="I1085" s="107" cm="1">
        <f t="array" ref="I1085">_xlfn.IFS(LEFT(k[[#This Row],[ParameterValue]],1)="S",3,LEFT(k[[#This Row],[ParameterValue]],1)="X",2, LEFT(k[[#This Row],[ParameterValue]],1)="D",4)</f>
        <v>3</v>
      </c>
    </row>
    <row r="1086" spans="1:9">
      <c r="A1086" s="107" t="s">
        <v>5659</v>
      </c>
      <c r="B1086" s="107" t="s">
        <v>131</v>
      </c>
      <c r="C1086" s="107" t="s">
        <v>5654</v>
      </c>
      <c r="D1086" s="107" t="s">
        <v>5600</v>
      </c>
      <c r="E1086" s="107" t="s">
        <v>5601</v>
      </c>
      <c r="F1086" s="107" t="s">
        <v>7629</v>
      </c>
      <c r="G1086" s="107" t="str">
        <f>k[[#This Row],[PartType]]&amp;k[[#This Row],[PowderType]]</f>
        <v>598D107/010TTS80</v>
      </c>
      <c r="H1086" s="107" t="s">
        <v>7630</v>
      </c>
      <c r="I1086" s="107" cm="1">
        <f t="array" ref="I1086">_xlfn.IFS(LEFT(k[[#This Row],[ParameterValue]],1)="S",3,LEFT(k[[#This Row],[ParameterValue]],1)="X",2, LEFT(k[[#This Row],[ParameterValue]],1)="D",4)</f>
        <v>3</v>
      </c>
    </row>
    <row r="1087" spans="1:9">
      <c r="A1087" s="107" t="s">
        <v>5659</v>
      </c>
      <c r="B1087" s="107" t="s">
        <v>131</v>
      </c>
      <c r="C1087" s="107" t="s">
        <v>5656</v>
      </c>
      <c r="D1087" s="107" t="s">
        <v>5600</v>
      </c>
      <c r="E1087" s="107" t="s">
        <v>5601</v>
      </c>
      <c r="F1087" s="107" t="s">
        <v>8654</v>
      </c>
      <c r="G1087" s="107" t="str">
        <f>k[[#This Row],[PartType]]&amp;k[[#This Row],[PowderType]]</f>
        <v>598D107/010TTS80</v>
      </c>
      <c r="H1087" s="107" t="s">
        <v>7630</v>
      </c>
      <c r="I1087" s="107" cm="1">
        <f t="array" ref="I1087">_xlfn.IFS(LEFT(k[[#This Row],[ParameterValue]],1)="S",3,LEFT(k[[#This Row],[ParameterValue]],1)="X",2, LEFT(k[[#This Row],[ParameterValue]],1)="D",4)</f>
        <v>3</v>
      </c>
    </row>
    <row r="1088" spans="1:9">
      <c r="A1088" s="107" t="s">
        <v>7444</v>
      </c>
      <c r="B1088" s="107" t="s">
        <v>131</v>
      </c>
      <c r="C1088" s="107" t="s">
        <v>5634</v>
      </c>
      <c r="D1088" s="107" t="s">
        <v>5600</v>
      </c>
      <c r="E1088" s="107" t="s">
        <v>5601</v>
      </c>
      <c r="F1088" s="107" t="s">
        <v>7631</v>
      </c>
      <c r="G1088" s="107" t="str">
        <f>k[[#This Row],[PartType]]&amp;k[[#This Row],[PowderType]]</f>
        <v>598D157/006TTS80</v>
      </c>
      <c r="H1088" s="107" t="s">
        <v>5575</v>
      </c>
      <c r="I1088" s="107" cm="1">
        <f t="array" ref="I1088">_xlfn.IFS(LEFT(k[[#This Row],[ParameterValue]],1)="S",3,LEFT(k[[#This Row],[ParameterValue]],1)="X",2, LEFT(k[[#This Row],[ParameterValue]],1)="D",4)</f>
        <v>3</v>
      </c>
    </row>
    <row r="1089" spans="1:9">
      <c r="A1089" s="107" t="s">
        <v>7446</v>
      </c>
      <c r="B1089" s="107" t="s">
        <v>131</v>
      </c>
      <c r="C1089" s="107" t="s">
        <v>5634</v>
      </c>
      <c r="D1089" s="107" t="s">
        <v>5600</v>
      </c>
      <c r="E1089" s="107" t="s">
        <v>5601</v>
      </c>
      <c r="F1089" s="107" t="s">
        <v>7632</v>
      </c>
      <c r="G1089" s="107" t="str">
        <f>k[[#This Row],[PartType]]&amp;k[[#This Row],[PowderType]]</f>
        <v>591D227/006TTS80</v>
      </c>
      <c r="H1089" s="107" t="s">
        <v>5575</v>
      </c>
      <c r="I1089" s="107" cm="1">
        <f t="array" ref="I1089">_xlfn.IFS(LEFT(k[[#This Row],[ParameterValue]],1)="S",3,LEFT(k[[#This Row],[ParameterValue]],1)="X",2, LEFT(k[[#This Row],[ParameterValue]],1)="D",4)</f>
        <v>3</v>
      </c>
    </row>
    <row r="1090" spans="1:9">
      <c r="A1090" s="107" t="s">
        <v>6958</v>
      </c>
      <c r="B1090" s="107" t="s">
        <v>4426</v>
      </c>
      <c r="C1090" s="107" t="s">
        <v>5748</v>
      </c>
      <c r="D1090" s="107" t="s">
        <v>5600</v>
      </c>
      <c r="E1090" s="107" t="s">
        <v>5601</v>
      </c>
      <c r="F1090" s="107" t="s">
        <v>7187</v>
      </c>
      <c r="G1090" s="107" t="str">
        <f>k[[#This Row],[PartType]]&amp;k[[#This Row],[PowderType]]</f>
        <v>530V157/006KBP74</v>
      </c>
      <c r="H1090" s="107" t="s">
        <v>7188</v>
      </c>
      <c r="I1090" s="107" cm="1">
        <f t="array" ref="I1090">_xlfn.IFS(LEFT(k[[#This Row],[ParameterValue]],1)="S",3,LEFT(k[[#This Row],[ParameterValue]],1)="X",2, LEFT(k[[#This Row],[ParameterValue]],1)="D",4)</f>
        <v>3</v>
      </c>
    </row>
    <row r="1091" spans="1:9">
      <c r="A1091" s="107" t="s">
        <v>6031</v>
      </c>
      <c r="B1091" s="107" t="s">
        <v>4426</v>
      </c>
      <c r="C1091" s="107" t="s">
        <v>5748</v>
      </c>
      <c r="D1091" s="107" t="s">
        <v>5600</v>
      </c>
      <c r="E1091" s="107" t="s">
        <v>5601</v>
      </c>
      <c r="F1091" s="107" t="s">
        <v>8967</v>
      </c>
      <c r="G1091" s="107" t="str">
        <f>k[[#This Row],[PartType]]&amp;k[[#This Row],[PowderType]]</f>
        <v>530V337/003KBP74</v>
      </c>
      <c r="H1091" s="107" t="s">
        <v>8968</v>
      </c>
      <c r="I1091" s="107" cm="1">
        <f t="array" ref="I1091">_xlfn.IFS(LEFT(k[[#This Row],[ParameterValue]],1)="S",3,LEFT(k[[#This Row],[ParameterValue]],1)="X",2, LEFT(k[[#This Row],[ParameterValue]],1)="D",4)</f>
        <v>3</v>
      </c>
    </row>
    <row r="1092" spans="1:9">
      <c r="A1092" s="107" t="s">
        <v>6562</v>
      </c>
      <c r="B1092" s="107" t="s">
        <v>4426</v>
      </c>
      <c r="C1092" s="107" t="s">
        <v>5748</v>
      </c>
      <c r="D1092" s="107" t="s">
        <v>5600</v>
      </c>
      <c r="E1092" s="107" t="s">
        <v>5601</v>
      </c>
      <c r="F1092" s="107" t="s">
        <v>8503</v>
      </c>
      <c r="G1092" s="107" t="str">
        <f>k[[#This Row],[PartType]]&amp;k[[#This Row],[PowderType]]</f>
        <v>530V157/010KBP74</v>
      </c>
      <c r="H1092" s="107" t="s">
        <v>5579</v>
      </c>
      <c r="I1092" s="107" cm="1">
        <f t="array" ref="I1092">_xlfn.IFS(LEFT(k[[#This Row],[ParameterValue]],1)="S",3,LEFT(k[[#This Row],[ParameterValue]],1)="X",2, LEFT(k[[#This Row],[ParameterValue]],1)="D",4)</f>
        <v>3</v>
      </c>
    </row>
    <row r="1093" spans="1:9">
      <c r="A1093" s="107" t="s">
        <v>7184</v>
      </c>
      <c r="B1093" s="107" t="s">
        <v>4428</v>
      </c>
      <c r="C1093" s="107" t="s">
        <v>5607</v>
      </c>
      <c r="D1093" s="107" t="s">
        <v>5600</v>
      </c>
      <c r="E1093" s="107" t="s">
        <v>5601</v>
      </c>
      <c r="F1093" s="107" t="s">
        <v>9008</v>
      </c>
      <c r="G1093" s="107" t="str">
        <f>k[[#This Row],[PartType]]&amp;k[[#This Row],[PowderType]]</f>
        <v>520B476/006KBP76</v>
      </c>
      <c r="H1093" s="107" t="s">
        <v>5834</v>
      </c>
      <c r="I1093" s="107" cm="1">
        <f t="array" ref="I1093">_xlfn.IFS(LEFT(k[[#This Row],[ParameterValue]],1)="S",3,LEFT(k[[#This Row],[ParameterValue]],1)="X",2, LEFT(k[[#This Row],[ParameterValue]],1)="D",4)</f>
        <v>3</v>
      </c>
    </row>
    <row r="1094" spans="1:9">
      <c r="A1094" s="107" t="s">
        <v>6314</v>
      </c>
      <c r="B1094" s="107" t="s">
        <v>4428</v>
      </c>
      <c r="C1094" s="107" t="s">
        <v>5607</v>
      </c>
      <c r="D1094" s="107" t="s">
        <v>5600</v>
      </c>
      <c r="E1094" s="107" t="s">
        <v>5601</v>
      </c>
      <c r="F1094" s="107" t="s">
        <v>9009</v>
      </c>
      <c r="G1094" s="107" t="str">
        <f>k[[#This Row],[PartType]]&amp;k[[#This Row],[PowderType]]</f>
        <v>520T226/010KBP76</v>
      </c>
      <c r="H1094" s="107" t="s">
        <v>6316</v>
      </c>
      <c r="I1094" s="107" cm="1">
        <f t="array" ref="I1094">_xlfn.IFS(LEFT(k[[#This Row],[ParameterValue]],1)="S",3,LEFT(k[[#This Row],[ParameterValue]],1)="X",2, LEFT(k[[#This Row],[ParameterValue]],1)="D",4)</f>
        <v>3</v>
      </c>
    </row>
    <row r="1095" spans="1:9">
      <c r="A1095" s="107" t="s">
        <v>7971</v>
      </c>
      <c r="B1095" s="107" t="s">
        <v>4428</v>
      </c>
      <c r="C1095" s="107" t="s">
        <v>5614</v>
      </c>
      <c r="D1095" s="107" t="s">
        <v>5600</v>
      </c>
      <c r="E1095" s="107" t="s">
        <v>5601</v>
      </c>
      <c r="F1095" s="107" t="s">
        <v>9010</v>
      </c>
      <c r="G1095" s="107" t="str">
        <f>k[[#This Row],[PartType]]&amp;k[[#This Row],[PowderType]]</f>
        <v>521B156/025KBP76</v>
      </c>
      <c r="H1095" s="107" t="s">
        <v>5044</v>
      </c>
      <c r="I1095" s="107" cm="1">
        <f t="array" ref="I1095">_xlfn.IFS(LEFT(k[[#This Row],[ParameterValue]],1)="S",3,LEFT(k[[#This Row],[ParameterValue]],1)="X",2, LEFT(k[[#This Row],[ParameterValue]],1)="D",4)</f>
        <v>3</v>
      </c>
    </row>
    <row r="1096" spans="1:9">
      <c r="A1096" s="107" t="s">
        <v>7782</v>
      </c>
      <c r="B1096" s="107" t="s">
        <v>4428</v>
      </c>
      <c r="C1096" s="107" t="s">
        <v>5690</v>
      </c>
      <c r="D1096" s="107" t="s">
        <v>5600</v>
      </c>
      <c r="E1096" s="107" t="s">
        <v>5601</v>
      </c>
      <c r="F1096" s="107" t="s">
        <v>9223</v>
      </c>
      <c r="G1096" s="107" t="str">
        <f>k[[#This Row],[PartType]]&amp;k[[#This Row],[PowderType]]</f>
        <v>521B226/016KBP76</v>
      </c>
      <c r="H1096" s="107" t="s">
        <v>5044</v>
      </c>
      <c r="I1096" s="107" cm="1">
        <f t="array" ref="I1096">_xlfn.IFS(LEFT(k[[#This Row],[ParameterValue]],1)="S",3,LEFT(k[[#This Row],[ParameterValue]],1)="X",2, LEFT(k[[#This Row],[ParameterValue]],1)="D",4)</f>
        <v>3</v>
      </c>
    </row>
    <row r="1097" spans="1:9">
      <c r="A1097" s="107" t="s">
        <v>7782</v>
      </c>
      <c r="B1097" s="107" t="s">
        <v>4428</v>
      </c>
      <c r="C1097" s="107" t="s">
        <v>5607</v>
      </c>
      <c r="D1097" s="107" t="s">
        <v>5600</v>
      </c>
      <c r="E1097" s="107" t="s">
        <v>5601</v>
      </c>
      <c r="F1097" s="107" t="s">
        <v>9011</v>
      </c>
      <c r="G1097" s="107" t="str">
        <f>k[[#This Row],[PartType]]&amp;k[[#This Row],[PowderType]]</f>
        <v>521B226/016KBP76</v>
      </c>
      <c r="H1097" s="107" t="s">
        <v>5044</v>
      </c>
      <c r="I1097" s="107" cm="1">
        <f t="array" ref="I1097">_xlfn.IFS(LEFT(k[[#This Row],[ParameterValue]],1)="S",3,LEFT(k[[#This Row],[ParameterValue]],1)="X",2, LEFT(k[[#This Row],[ParameterValue]],1)="D",4)</f>
        <v>3</v>
      </c>
    </row>
    <row r="1098" spans="1:9">
      <c r="A1098" s="107" t="s">
        <v>7411</v>
      </c>
      <c r="B1098" s="107" t="s">
        <v>4428</v>
      </c>
      <c r="C1098" s="107" t="s">
        <v>5607</v>
      </c>
      <c r="D1098" s="107" t="s">
        <v>5600</v>
      </c>
      <c r="E1098" s="107" t="s">
        <v>5601</v>
      </c>
      <c r="F1098" s="107" t="s">
        <v>9227</v>
      </c>
      <c r="G1098" s="107" t="str">
        <f>k[[#This Row],[PartType]]&amp;k[[#This Row],[PowderType]]</f>
        <v>521B336/016KBP76</v>
      </c>
      <c r="H1098" s="107" t="s">
        <v>7223</v>
      </c>
      <c r="I1098" s="107" cm="1">
        <f t="array" ref="I1098">_xlfn.IFS(LEFT(k[[#This Row],[ParameterValue]],1)="S",3,LEFT(k[[#This Row],[ParameterValue]],1)="X",2, LEFT(k[[#This Row],[ParameterValue]],1)="D",4)</f>
        <v>3</v>
      </c>
    </row>
    <row r="1099" spans="1:9">
      <c r="A1099" s="107" t="s">
        <v>7084</v>
      </c>
      <c r="B1099" s="107" t="s">
        <v>4428</v>
      </c>
      <c r="C1099" s="107" t="s">
        <v>5742</v>
      </c>
      <c r="D1099" s="107" t="s">
        <v>5600</v>
      </c>
      <c r="E1099" s="107" t="s">
        <v>5601</v>
      </c>
      <c r="F1099" s="107" t="s">
        <v>9044</v>
      </c>
      <c r="G1099" s="107" t="str">
        <f>k[[#This Row],[PartType]]&amp;k[[#This Row],[PowderType]]</f>
        <v>520D157/010KBP76</v>
      </c>
      <c r="H1099" s="107" t="s">
        <v>5580</v>
      </c>
      <c r="I1099" s="107" cm="1">
        <f t="array" ref="I1099">_xlfn.IFS(LEFT(k[[#This Row],[ParameterValue]],1)="S",3,LEFT(k[[#This Row],[ParameterValue]],1)="X",2, LEFT(k[[#This Row],[ParameterValue]],1)="D",4)</f>
        <v>3</v>
      </c>
    </row>
    <row r="1100" spans="1:9">
      <c r="A1100" s="107" t="s">
        <v>7084</v>
      </c>
      <c r="B1100" s="107" t="s">
        <v>4428</v>
      </c>
      <c r="C1100" s="107" t="s">
        <v>5737</v>
      </c>
      <c r="D1100" s="107" t="s">
        <v>5600</v>
      </c>
      <c r="E1100" s="107" t="s">
        <v>5601</v>
      </c>
      <c r="F1100" s="107" t="s">
        <v>9470</v>
      </c>
      <c r="G1100" s="107" t="str">
        <f>k[[#This Row],[PartType]]&amp;k[[#This Row],[PowderType]]</f>
        <v>520D157/010KBP76</v>
      </c>
      <c r="H1100" s="107" t="s">
        <v>5580</v>
      </c>
      <c r="I1100" s="107" cm="1">
        <f t="array" ref="I1100">_xlfn.IFS(LEFT(k[[#This Row],[ParameterValue]],1)="S",3,LEFT(k[[#This Row],[ParameterValue]],1)="X",2, LEFT(k[[#This Row],[ParameterValue]],1)="D",4)</f>
        <v>3</v>
      </c>
    </row>
    <row r="1101" spans="1:9">
      <c r="A1101" s="107" t="s">
        <v>7084</v>
      </c>
      <c r="B1101" s="107" t="s">
        <v>4428</v>
      </c>
      <c r="C1101" s="107" t="s">
        <v>5634</v>
      </c>
      <c r="D1101" s="107" t="s">
        <v>5600</v>
      </c>
      <c r="E1101" s="107" t="s">
        <v>5601</v>
      </c>
      <c r="F1101" s="107" t="s">
        <v>9062</v>
      </c>
      <c r="G1101" s="107" t="str">
        <f>k[[#This Row],[PartType]]&amp;k[[#This Row],[PowderType]]</f>
        <v>520D157/010KBP76</v>
      </c>
      <c r="H1101" s="107" t="s">
        <v>5580</v>
      </c>
      <c r="I1101" s="107" cm="1">
        <f t="array" ref="I1101">_xlfn.IFS(LEFT(k[[#This Row],[ParameterValue]],1)="S",3,LEFT(k[[#This Row],[ParameterValue]],1)="X",2, LEFT(k[[#This Row],[ParameterValue]],1)="D",4)</f>
        <v>3</v>
      </c>
    </row>
    <row r="1102" spans="1:9">
      <c r="A1102" s="107" t="s">
        <v>7084</v>
      </c>
      <c r="B1102" s="107" t="s">
        <v>4428</v>
      </c>
      <c r="C1102" s="107" t="s">
        <v>5654</v>
      </c>
      <c r="D1102" s="107" t="s">
        <v>5600</v>
      </c>
      <c r="E1102" s="107" t="s">
        <v>5601</v>
      </c>
      <c r="F1102" s="107" t="s">
        <v>9045</v>
      </c>
      <c r="G1102" s="107" t="str">
        <f>k[[#This Row],[PartType]]&amp;k[[#This Row],[PowderType]]</f>
        <v>520D157/010KBP76</v>
      </c>
      <c r="H1102" s="107" t="s">
        <v>5580</v>
      </c>
      <c r="I1102" s="107" cm="1">
        <f t="array" ref="I1102">_xlfn.IFS(LEFT(k[[#This Row],[ParameterValue]],1)="S",3,LEFT(k[[#This Row],[ParameterValue]],1)="X",2, LEFT(k[[#This Row],[ParameterValue]],1)="D",4)</f>
        <v>3</v>
      </c>
    </row>
    <row r="1103" spans="1:9">
      <c r="A1103" s="107" t="s">
        <v>7457</v>
      </c>
      <c r="B1103" s="107" t="s">
        <v>4824</v>
      </c>
      <c r="C1103" s="107" t="s">
        <v>5634</v>
      </c>
      <c r="D1103" s="107" t="s">
        <v>5600</v>
      </c>
      <c r="E1103" s="107" t="s">
        <v>5601</v>
      </c>
      <c r="F1103" s="107" t="s">
        <v>7458</v>
      </c>
      <c r="G1103" s="107" t="str">
        <f>k[[#This Row],[PartType]]&amp;k[[#This Row],[PowderType]]</f>
        <v>598D227/006NT50VS</v>
      </c>
      <c r="H1103" s="107" t="s">
        <v>5045</v>
      </c>
      <c r="I1103" s="107" cm="1">
        <f t="array" ref="I1103">_xlfn.IFS(LEFT(k[[#This Row],[ParameterValue]],1)="S",3,LEFT(k[[#This Row],[ParameterValue]],1)="X",2, LEFT(k[[#This Row],[ParameterValue]],1)="D",4)</f>
        <v>3</v>
      </c>
    </row>
    <row r="1104" spans="1:9">
      <c r="A1104" s="107" t="s">
        <v>7446</v>
      </c>
      <c r="B1104" s="107" t="s">
        <v>4824</v>
      </c>
      <c r="C1104" s="107" t="s">
        <v>5634</v>
      </c>
      <c r="D1104" s="107" t="s">
        <v>5600</v>
      </c>
      <c r="E1104" s="107" t="s">
        <v>5601</v>
      </c>
      <c r="F1104" s="107" t="s">
        <v>7459</v>
      </c>
      <c r="G1104" s="107" t="str">
        <f>k[[#This Row],[PartType]]&amp;k[[#This Row],[PowderType]]</f>
        <v>591D227/006NT50VS</v>
      </c>
      <c r="H1104" s="107" t="s">
        <v>5045</v>
      </c>
      <c r="I1104" s="107" cm="1">
        <f t="array" ref="I1104">_xlfn.IFS(LEFT(k[[#This Row],[ParameterValue]],1)="S",3,LEFT(k[[#This Row],[ParameterValue]],1)="X",2, LEFT(k[[#This Row],[ParameterValue]],1)="D",4)</f>
        <v>3</v>
      </c>
    </row>
    <row r="1105" spans="1:9">
      <c r="A1105" s="107" t="s">
        <v>6379</v>
      </c>
      <c r="B1105" s="107" t="s">
        <v>4426</v>
      </c>
      <c r="C1105" s="107" t="s">
        <v>5742</v>
      </c>
      <c r="D1105" s="107" t="s">
        <v>5600</v>
      </c>
      <c r="E1105" s="107" t="s">
        <v>5601</v>
      </c>
      <c r="F1105" s="107" t="s">
        <v>8674</v>
      </c>
      <c r="G1105" s="107" t="str">
        <f>k[[#This Row],[PartType]]&amp;k[[#This Row],[PowderType]]</f>
        <v>520Y157/010KBP74</v>
      </c>
      <c r="H1105" s="107" t="s">
        <v>5580</v>
      </c>
      <c r="I1105" s="107" cm="1">
        <f t="array" ref="I1105">_xlfn.IFS(LEFT(k[[#This Row],[ParameterValue]],1)="S",3,LEFT(k[[#This Row],[ParameterValue]],1)="X",2, LEFT(k[[#This Row],[ParameterValue]],1)="D",4)</f>
        <v>3</v>
      </c>
    </row>
    <row r="1106" spans="1:9">
      <c r="A1106" s="107" t="s">
        <v>7381</v>
      </c>
      <c r="B1106" s="107" t="s">
        <v>4791</v>
      </c>
      <c r="C1106" s="107" t="s">
        <v>5654</v>
      </c>
      <c r="D1106" s="107" t="s">
        <v>5600</v>
      </c>
      <c r="E1106" s="107" t="s">
        <v>5601</v>
      </c>
      <c r="F1106" s="107" t="s">
        <v>8899</v>
      </c>
      <c r="G1106" s="107" t="str">
        <f>k[[#This Row],[PartType]]&amp;k[[#This Row],[PowderType]]</f>
        <v>520V226/020FTW400X</v>
      </c>
      <c r="H1106" s="107" t="s">
        <v>5728</v>
      </c>
      <c r="I1106" s="107" cm="1">
        <f t="array" ref="I1106">_xlfn.IFS(LEFT(k[[#This Row],[ParameterValue]],1)="S",3,LEFT(k[[#This Row],[ParameterValue]],1)="X",2, LEFT(k[[#This Row],[ParameterValue]],1)="D",4)</f>
        <v>3</v>
      </c>
    </row>
    <row r="1107" spans="1:9">
      <c r="A1107" s="107" t="s">
        <v>7381</v>
      </c>
      <c r="B1107" s="107" t="s">
        <v>4478</v>
      </c>
      <c r="C1107" s="107" t="s">
        <v>5654</v>
      </c>
      <c r="D1107" s="107" t="s">
        <v>5600</v>
      </c>
      <c r="E1107" s="107" t="s">
        <v>5601</v>
      </c>
      <c r="F1107" s="107" t="s">
        <v>9346</v>
      </c>
      <c r="G1107" s="107" t="str">
        <f>k[[#This Row],[PartType]]&amp;k[[#This Row],[PowderType]]</f>
        <v>520V226/020FTW400</v>
      </c>
      <c r="H1107" s="107" t="s">
        <v>6358</v>
      </c>
      <c r="I1107" s="107" cm="1">
        <f t="array" ref="I1107">_xlfn.IFS(LEFT(k[[#This Row],[ParameterValue]],1)="S",3,LEFT(k[[#This Row],[ParameterValue]],1)="X",2, LEFT(k[[#This Row],[ParameterValue]],1)="D",4)</f>
        <v>2</v>
      </c>
    </row>
    <row r="1108" spans="1:9">
      <c r="A1108" s="107" t="s">
        <v>6429</v>
      </c>
      <c r="B1108" s="107" t="s">
        <v>4492</v>
      </c>
      <c r="C1108" s="107" t="s">
        <v>5618</v>
      </c>
      <c r="D1108" s="107" t="s">
        <v>5600</v>
      </c>
      <c r="E1108" s="107" t="s">
        <v>5601</v>
      </c>
      <c r="F1108" s="107" t="s">
        <v>8333</v>
      </c>
      <c r="G1108" s="107" t="str">
        <f>k[[#This Row],[PartType]]&amp;k[[#This Row],[PowderType]]</f>
        <v>521D686/016FTW700</v>
      </c>
      <c r="H1108" s="107" t="s">
        <v>6344</v>
      </c>
      <c r="I1108" s="107" cm="1">
        <f t="array" ref="I1108">_xlfn.IFS(LEFT(k[[#This Row],[ParameterValue]],1)="S",3,LEFT(k[[#This Row],[ParameterValue]],1)="X",2, LEFT(k[[#This Row],[ParameterValue]],1)="D",4)</f>
        <v>3</v>
      </c>
    </row>
    <row r="1109" spans="1:9">
      <c r="A1109" s="107" t="s">
        <v>6687</v>
      </c>
      <c r="B1109" s="107" t="s">
        <v>4617</v>
      </c>
      <c r="C1109" s="107" t="s">
        <v>5654</v>
      </c>
      <c r="D1109" s="107" t="s">
        <v>5600</v>
      </c>
      <c r="E1109" s="107" t="s">
        <v>5601</v>
      </c>
      <c r="F1109" s="107" t="s">
        <v>8697</v>
      </c>
      <c r="G1109" s="107" t="str">
        <f>k[[#This Row],[PartType]]&amp;k[[#This Row],[PowderType]]</f>
        <v>520B226/016NT50</v>
      </c>
      <c r="H1109" s="107" t="s">
        <v>6452</v>
      </c>
      <c r="I1109" s="107" cm="1">
        <f t="array" ref="I1109">_xlfn.IFS(LEFT(k[[#This Row],[ParameterValue]],1)="S",3,LEFT(k[[#This Row],[ParameterValue]],1)="X",2, LEFT(k[[#This Row],[ParameterValue]],1)="D",4)</f>
        <v>3</v>
      </c>
    </row>
    <row r="1110" spans="1:9">
      <c r="A1110" s="107" t="s">
        <v>7124</v>
      </c>
      <c r="B1110" s="107" t="s">
        <v>4617</v>
      </c>
      <c r="C1110" s="107" t="s">
        <v>5634</v>
      </c>
      <c r="D1110" s="107" t="s">
        <v>5600</v>
      </c>
      <c r="E1110" s="107" t="s">
        <v>5601</v>
      </c>
      <c r="F1110" s="107" t="s">
        <v>7125</v>
      </c>
      <c r="G1110" s="107" t="str">
        <f>k[[#This Row],[PartType]]&amp;k[[#This Row],[PowderType]]</f>
        <v>520C227/003NT50</v>
      </c>
      <c r="H1110" s="107" t="s">
        <v>6405</v>
      </c>
      <c r="I1110" s="107" cm="1">
        <f t="array" ref="I1110">_xlfn.IFS(LEFT(k[[#This Row],[ParameterValue]],1)="S",3,LEFT(k[[#This Row],[ParameterValue]],1)="X",2, LEFT(k[[#This Row],[ParameterValue]],1)="D",4)</f>
        <v>3</v>
      </c>
    </row>
    <row r="1111" spans="1:9">
      <c r="A1111" s="107" t="s">
        <v>8387</v>
      </c>
      <c r="B1111" s="107" t="s">
        <v>4617</v>
      </c>
      <c r="C1111" s="107" t="s">
        <v>5634</v>
      </c>
      <c r="D1111" s="107" t="s">
        <v>5600</v>
      </c>
      <c r="E1111" s="107" t="s">
        <v>5601</v>
      </c>
      <c r="F1111" s="107" t="s">
        <v>8388</v>
      </c>
      <c r="G1111" s="107" t="str">
        <f>k[[#This Row],[PartType]]&amp;k[[#This Row],[PowderType]]</f>
        <v>520C227/2R5NT50</v>
      </c>
      <c r="H1111" s="107" t="s">
        <v>6452</v>
      </c>
      <c r="I1111" s="107" cm="1">
        <f t="array" ref="I1111">_xlfn.IFS(LEFT(k[[#This Row],[ParameterValue]],1)="S",3,LEFT(k[[#This Row],[ParameterValue]],1)="X",2, LEFT(k[[#This Row],[ParameterValue]],1)="D",4)</f>
        <v>3</v>
      </c>
    </row>
    <row r="1112" spans="1:9">
      <c r="A1112" s="107" t="s">
        <v>5692</v>
      </c>
      <c r="B1112" s="107" t="s">
        <v>4478</v>
      </c>
      <c r="C1112" s="107" t="s">
        <v>6931</v>
      </c>
      <c r="D1112" s="107" t="s">
        <v>5600</v>
      </c>
      <c r="E1112" s="107" t="s">
        <v>5601</v>
      </c>
      <c r="F1112" s="107" t="s">
        <v>8549</v>
      </c>
      <c r="G1112" s="107" t="str">
        <f>k[[#This Row],[PartType]]&amp;k[[#This Row],[PowderType]]</f>
        <v>521V156/035FTW400</v>
      </c>
      <c r="H1112" s="107" t="s">
        <v>6990</v>
      </c>
      <c r="I1112" s="107" cm="1">
        <f t="array" ref="I1112">_xlfn.IFS(LEFT(k[[#This Row],[ParameterValue]],1)="S",3,LEFT(k[[#This Row],[ParameterValue]],1)="X",2, LEFT(k[[#This Row],[ParameterValue]],1)="D",4)</f>
        <v>2</v>
      </c>
    </row>
    <row r="1113" spans="1:9">
      <c r="A1113" s="107" t="s">
        <v>6779</v>
      </c>
      <c r="B1113" s="107" t="s">
        <v>4617</v>
      </c>
      <c r="C1113" s="107" t="s">
        <v>5726</v>
      </c>
      <c r="D1113" s="107" t="s">
        <v>5600</v>
      </c>
      <c r="E1113" s="107" t="s">
        <v>5601</v>
      </c>
      <c r="F1113" s="107" t="s">
        <v>7002</v>
      </c>
      <c r="G1113" s="107" t="str">
        <f>k[[#This Row],[PartType]]&amp;k[[#This Row],[PowderType]]</f>
        <v>520V107/006NT50</v>
      </c>
      <c r="H1113" s="107" t="s">
        <v>6798</v>
      </c>
      <c r="I1113" s="107" cm="1">
        <f t="array" ref="I1113">_xlfn.IFS(LEFT(k[[#This Row],[ParameterValue]],1)="S",3,LEFT(k[[#This Row],[ParameterValue]],1)="X",2, LEFT(k[[#This Row],[ParameterValue]],1)="D",4)</f>
        <v>3</v>
      </c>
    </row>
    <row r="1114" spans="1:9">
      <c r="A1114" s="107" t="s">
        <v>7003</v>
      </c>
      <c r="B1114" s="107" t="s">
        <v>90</v>
      </c>
      <c r="C1114" s="107" t="s">
        <v>5804</v>
      </c>
      <c r="D1114" s="107" t="s">
        <v>5600</v>
      </c>
      <c r="E1114" s="107" t="s">
        <v>5601</v>
      </c>
      <c r="F1114" s="107" t="s">
        <v>7004</v>
      </c>
      <c r="G1114" s="107" t="str">
        <f>k[[#This Row],[PartType]]&amp;k[[#This Row],[PowderType]]</f>
        <v>591D336/035FTP200</v>
      </c>
      <c r="H1114" s="107" t="s">
        <v>7005</v>
      </c>
      <c r="I1114" s="107" cm="1">
        <f t="array" ref="I1114">_xlfn.IFS(LEFT(k[[#This Row],[ParameterValue]],1)="S",3,LEFT(k[[#This Row],[ParameterValue]],1)="X",2, LEFT(k[[#This Row],[ParameterValue]],1)="D",4)</f>
        <v>2</v>
      </c>
    </row>
    <row r="1115" spans="1:9">
      <c r="A1115" s="107" t="s">
        <v>6729</v>
      </c>
      <c r="B1115" s="107" t="s">
        <v>4438</v>
      </c>
      <c r="C1115" s="107" t="s">
        <v>6028</v>
      </c>
      <c r="D1115" s="107" t="s">
        <v>5600</v>
      </c>
      <c r="E1115" s="107" t="s">
        <v>5601</v>
      </c>
      <c r="F1115" s="107" t="s">
        <v>8328</v>
      </c>
      <c r="G1115" s="107" t="str">
        <f>k[[#This Row],[PartType]]&amp;k[[#This Row],[PowderType]]</f>
        <v>521V116/050KBP23E</v>
      </c>
      <c r="H1115" s="107" t="s">
        <v>8324</v>
      </c>
      <c r="I1115" s="107" cm="1">
        <f t="array" ref="I1115">_xlfn.IFS(LEFT(k[[#This Row],[ParameterValue]],1)="S",3,LEFT(k[[#This Row],[ParameterValue]],1)="X",2, LEFT(k[[#This Row],[ParameterValue]],1)="D",4)</f>
        <v>2</v>
      </c>
    </row>
    <row r="1116" spans="1:9">
      <c r="A1116" s="107" t="s">
        <v>6652</v>
      </c>
      <c r="B1116" s="107" t="s">
        <v>4438</v>
      </c>
      <c r="C1116" s="107" t="s">
        <v>5607</v>
      </c>
      <c r="D1116" s="107" t="s">
        <v>5600</v>
      </c>
      <c r="E1116" s="107" t="s">
        <v>5601</v>
      </c>
      <c r="F1116" s="107" t="s">
        <v>8323</v>
      </c>
      <c r="G1116" s="107" t="str">
        <f>k[[#This Row],[PartType]]&amp;k[[#This Row],[PowderType]]</f>
        <v>521V905/050KBP23E</v>
      </c>
      <c r="H1116" s="107" t="s">
        <v>8324</v>
      </c>
      <c r="I1116" s="107" cm="1">
        <f t="array" ref="I1116">_xlfn.IFS(LEFT(k[[#This Row],[ParameterValue]],1)="S",3,LEFT(k[[#This Row],[ParameterValue]],1)="X",2, LEFT(k[[#This Row],[ParameterValue]],1)="D",4)</f>
        <v>2</v>
      </c>
    </row>
    <row r="1117" spans="1:9">
      <c r="A1117" s="107" t="s">
        <v>8251</v>
      </c>
      <c r="B1117" s="107" t="s">
        <v>4515</v>
      </c>
      <c r="C1117" s="107" t="s">
        <v>5726</v>
      </c>
      <c r="D1117" s="107" t="s">
        <v>8239</v>
      </c>
      <c r="E1117" s="107" t="s">
        <v>5601</v>
      </c>
      <c r="F1117" s="107" t="s">
        <v>8364</v>
      </c>
      <c r="G1117" s="107" t="str">
        <f>k[[#This Row],[PartType]]&amp;k[[#This Row],[PowderType]]</f>
        <v>523T406/018S15HV100</v>
      </c>
      <c r="H1117" s="107" t="s">
        <v>8253</v>
      </c>
      <c r="I1117" s="107" cm="1">
        <f t="array" ref="I1117">_xlfn.IFS(LEFT(k[[#This Row],[ParameterValue]],1)="S",3,LEFT(k[[#This Row],[ParameterValue]],1)="X",2, LEFT(k[[#This Row],[ParameterValue]],1)="D",4)</f>
        <v>3</v>
      </c>
    </row>
    <row r="1118" spans="1:9">
      <c r="A1118" s="107" t="s">
        <v>6314</v>
      </c>
      <c r="B1118" s="107" t="s">
        <v>4426</v>
      </c>
      <c r="C1118" s="107" t="s">
        <v>5607</v>
      </c>
      <c r="D1118" s="107" t="s">
        <v>5600</v>
      </c>
      <c r="E1118" s="107" t="s">
        <v>5601</v>
      </c>
      <c r="F1118" s="107" t="s">
        <v>6315</v>
      </c>
      <c r="G1118" s="107" t="str">
        <f>k[[#This Row],[PartType]]&amp;k[[#This Row],[PowderType]]</f>
        <v>520T226/010KBP74</v>
      </c>
      <c r="H1118" s="107" t="s">
        <v>6316</v>
      </c>
      <c r="I1118" s="107" cm="1">
        <f t="array" ref="I1118">_xlfn.IFS(LEFT(k[[#This Row],[ParameterValue]],1)="S",3,LEFT(k[[#This Row],[ParameterValue]],1)="X",2, LEFT(k[[#This Row],[ParameterValue]],1)="D",4)</f>
        <v>3</v>
      </c>
    </row>
    <row r="1119" spans="1:9">
      <c r="A1119" s="107" t="s">
        <v>6176</v>
      </c>
      <c r="B1119" s="107" t="s">
        <v>90</v>
      </c>
      <c r="C1119" s="107" t="s">
        <v>5991</v>
      </c>
      <c r="D1119" s="107" t="s">
        <v>5600</v>
      </c>
      <c r="E1119" s="107" t="s">
        <v>5601</v>
      </c>
      <c r="F1119" s="107" t="s">
        <v>6317</v>
      </c>
      <c r="G1119" s="107" t="str">
        <f>k[[#This Row],[PartType]]&amp;k[[#This Row],[PowderType]]</f>
        <v>521D336/035FTP200</v>
      </c>
      <c r="H1119" s="107" t="s">
        <v>6318</v>
      </c>
      <c r="I1119" s="107" cm="1">
        <f t="array" ref="I1119">_xlfn.IFS(LEFT(k[[#This Row],[ParameterValue]],1)="S",3,LEFT(k[[#This Row],[ParameterValue]],1)="X",2, LEFT(k[[#This Row],[ParameterValue]],1)="D",4)</f>
        <v>2</v>
      </c>
    </row>
    <row r="1120" spans="1:9">
      <c r="A1120" s="107" t="s">
        <v>5943</v>
      </c>
      <c r="B1120" s="107" t="s">
        <v>152</v>
      </c>
      <c r="C1120" s="107" t="s">
        <v>5614</v>
      </c>
      <c r="D1120" s="107" t="s">
        <v>5600</v>
      </c>
      <c r="E1120" s="107" t="s">
        <v>5601</v>
      </c>
      <c r="F1120" s="107" t="s">
        <v>8759</v>
      </c>
      <c r="G1120" s="107" t="str">
        <f>k[[#This Row],[PartType]]&amp;k[[#This Row],[PowderType]]</f>
        <v>523W157/016KBP86</v>
      </c>
      <c r="H1120" s="107" t="s">
        <v>5081</v>
      </c>
      <c r="I1120" s="107" cm="1">
        <f t="array" ref="I1120">_xlfn.IFS(LEFT(k[[#This Row],[ParameterValue]],1)="S",3,LEFT(k[[#This Row],[ParameterValue]],1)="X",2, LEFT(k[[#This Row],[ParameterValue]],1)="D",4)</f>
        <v>3</v>
      </c>
    </row>
    <row r="1121" spans="1:9">
      <c r="A1121" s="107" t="s">
        <v>7129</v>
      </c>
      <c r="B1121" s="107" t="s">
        <v>4617</v>
      </c>
      <c r="C1121" s="107" t="s">
        <v>5726</v>
      </c>
      <c r="D1121" s="107" t="s">
        <v>5600</v>
      </c>
      <c r="E1121" s="107" t="s">
        <v>5601</v>
      </c>
      <c r="F1121" s="107" t="s">
        <v>7130</v>
      </c>
      <c r="G1121" s="107" t="str">
        <f>k[[#This Row],[PartType]]&amp;k[[#This Row],[PowderType]]</f>
        <v>520C826/010NT50</v>
      </c>
      <c r="H1121" s="107" t="s">
        <v>6452</v>
      </c>
      <c r="I1121" s="107" cm="1">
        <f t="array" ref="I1121">_xlfn.IFS(LEFT(k[[#This Row],[ParameterValue]],1)="S",3,LEFT(k[[#This Row],[ParameterValue]],1)="X",2, LEFT(k[[#This Row],[ParameterValue]],1)="D",4)</f>
        <v>3</v>
      </c>
    </row>
    <row r="1122" spans="1:9">
      <c r="A1122" s="107" t="s">
        <v>6739</v>
      </c>
      <c r="B1122" s="107" t="s">
        <v>4492</v>
      </c>
      <c r="C1122" s="107" t="s">
        <v>5634</v>
      </c>
      <c r="D1122" s="107" t="s">
        <v>5600</v>
      </c>
      <c r="E1122" s="107" t="s">
        <v>5601</v>
      </c>
      <c r="F1122" s="107" t="s">
        <v>7131</v>
      </c>
      <c r="G1122" s="107" t="str">
        <f>k[[#This Row],[PartType]]&amp;k[[#This Row],[PowderType]]</f>
        <v>520B686/004FTW700</v>
      </c>
      <c r="H1122" s="107" t="s">
        <v>6371</v>
      </c>
      <c r="I1122" s="107" cm="1">
        <f t="array" ref="I1122">_xlfn.IFS(LEFT(k[[#This Row],[ParameterValue]],1)="S",3,LEFT(k[[#This Row],[ParameterValue]],1)="X",2, LEFT(k[[#This Row],[ParameterValue]],1)="D",4)</f>
        <v>3</v>
      </c>
    </row>
    <row r="1123" spans="1:9">
      <c r="A1123" s="107" t="s">
        <v>6033</v>
      </c>
      <c r="B1123" s="107" t="s">
        <v>4617</v>
      </c>
      <c r="C1123" s="107" t="s">
        <v>5737</v>
      </c>
      <c r="D1123" s="107" t="s">
        <v>5600</v>
      </c>
      <c r="E1123" s="107" t="s">
        <v>5601</v>
      </c>
      <c r="F1123" s="107" t="s">
        <v>7142</v>
      </c>
      <c r="G1123" s="107" t="str">
        <f>k[[#This Row],[PartType]]&amp;k[[#This Row],[PowderType]]</f>
        <v>591D337/003NT50</v>
      </c>
      <c r="H1123" s="107" t="s">
        <v>5665</v>
      </c>
      <c r="I1123" s="107" cm="1">
        <f t="array" ref="I1123">_xlfn.IFS(LEFT(k[[#This Row],[ParameterValue]],1)="S",3,LEFT(k[[#This Row],[ParameterValue]],1)="X",2, LEFT(k[[#This Row],[ParameterValue]],1)="D",4)</f>
        <v>3</v>
      </c>
    </row>
    <row r="1124" spans="1:9">
      <c r="A1124" s="107" t="s">
        <v>5922</v>
      </c>
      <c r="B1124" s="107" t="s">
        <v>4426</v>
      </c>
      <c r="C1124" s="107" t="s">
        <v>5813</v>
      </c>
      <c r="D1124" s="107" t="s">
        <v>5600</v>
      </c>
      <c r="E1124" s="107" t="s">
        <v>5601</v>
      </c>
      <c r="F1124" s="107" t="s">
        <v>7143</v>
      </c>
      <c r="G1124" s="107" t="str">
        <f>k[[#This Row],[PartType]]&amp;k[[#This Row],[PowderType]]</f>
        <v>520D157/006KBP74</v>
      </c>
      <c r="H1124" s="107" t="s">
        <v>5049</v>
      </c>
      <c r="I1124" s="107" cm="1">
        <f t="array" ref="I1124">_xlfn.IFS(LEFT(k[[#This Row],[ParameterValue]],1)="S",3,LEFT(k[[#This Row],[ParameterValue]],1)="X",2, LEFT(k[[#This Row],[ParameterValue]],1)="D",4)</f>
        <v>3</v>
      </c>
    </row>
    <row r="1125" spans="1:9">
      <c r="A1125" s="107" t="s">
        <v>6864</v>
      </c>
      <c r="B1125" s="107" t="s">
        <v>4441</v>
      </c>
      <c r="C1125" s="107" t="s">
        <v>5681</v>
      </c>
      <c r="D1125" s="107" t="s">
        <v>5600</v>
      </c>
      <c r="E1125" s="107" t="s">
        <v>5601</v>
      </c>
      <c r="F1125" s="107" t="s">
        <v>6865</v>
      </c>
      <c r="G1125" s="107" t="str">
        <f>k[[#This Row],[PartType]]&amp;k[[#This Row],[PowderType]]</f>
        <v>591B337/2R5STA156KA</v>
      </c>
      <c r="H1125" s="107" t="s">
        <v>6866</v>
      </c>
      <c r="I1125" s="107" cm="1">
        <f t="array" ref="I1125">_xlfn.IFS(LEFT(k[[#This Row],[ParameterValue]],1)="S",3,LEFT(k[[#This Row],[ParameterValue]],1)="X",2, LEFT(k[[#This Row],[ParameterValue]],1)="D",4)</f>
        <v>3</v>
      </c>
    </row>
    <row r="1126" spans="1:9">
      <c r="A1126" s="107" t="s">
        <v>5985</v>
      </c>
      <c r="B1126" s="107" t="s">
        <v>4426</v>
      </c>
      <c r="C1126" s="107" t="s">
        <v>5634</v>
      </c>
      <c r="D1126" s="107" t="s">
        <v>5600</v>
      </c>
      <c r="E1126" s="107" t="s">
        <v>5601</v>
      </c>
      <c r="F1126" s="107" t="s">
        <v>6867</v>
      </c>
      <c r="G1126" s="107" t="str">
        <f>k[[#This Row],[PartType]]&amp;k[[#This Row],[PowderType]]</f>
        <v>520V157/006KBP74</v>
      </c>
      <c r="H1126" s="107" t="s">
        <v>5049</v>
      </c>
      <c r="I1126" s="107" cm="1">
        <f t="array" ref="I1126">_xlfn.IFS(LEFT(k[[#This Row],[ParameterValue]],1)="S",3,LEFT(k[[#This Row],[ParameterValue]],1)="X",2, LEFT(k[[#This Row],[ParameterValue]],1)="D",4)</f>
        <v>3</v>
      </c>
    </row>
    <row r="1127" spans="1:9">
      <c r="A1127" s="107" t="s">
        <v>8810</v>
      </c>
      <c r="B1127" s="107" t="s">
        <v>131</v>
      </c>
      <c r="C1127" s="107" t="s">
        <v>5607</v>
      </c>
      <c r="D1127" s="107" t="s">
        <v>5660</v>
      </c>
      <c r="E1127" s="107" t="s">
        <v>5601</v>
      </c>
      <c r="F1127" s="107" t="s">
        <v>8811</v>
      </c>
      <c r="G1127" s="107" t="str">
        <f>k[[#This Row],[PartType]]&amp;k[[#This Row],[PowderType]]</f>
        <v>523T336/018TTS80</v>
      </c>
      <c r="H1127" s="107" t="s">
        <v>8812</v>
      </c>
      <c r="I1127" s="107" cm="1">
        <f t="array" ref="I1127">_xlfn.IFS(LEFT(k[[#This Row],[ParameterValue]],1)="S",3,LEFT(k[[#This Row],[ParameterValue]],1)="X",2, LEFT(k[[#This Row],[ParameterValue]],1)="D",4)</f>
        <v>3</v>
      </c>
    </row>
    <row r="1128" spans="1:9">
      <c r="A1128" s="107" t="s">
        <v>6275</v>
      </c>
      <c r="B1128" s="107" t="s">
        <v>4426</v>
      </c>
      <c r="C1128" s="107" t="s">
        <v>5634</v>
      </c>
      <c r="D1128" s="107" t="s">
        <v>5600</v>
      </c>
      <c r="E1128" s="107" t="s">
        <v>5601</v>
      </c>
      <c r="F1128" s="107" t="s">
        <v>8918</v>
      </c>
      <c r="G1128" s="107" t="str">
        <f>k[[#This Row],[PartType]]&amp;k[[#This Row],[PowderType]]</f>
        <v>520V107/010KBP74</v>
      </c>
      <c r="H1128" s="107" t="s">
        <v>5049</v>
      </c>
      <c r="I1128" s="107" cm="1">
        <f t="array" ref="I1128">_xlfn.IFS(LEFT(k[[#This Row],[ParameterValue]],1)="S",3,LEFT(k[[#This Row],[ParameterValue]],1)="X",2, LEFT(k[[#This Row],[ParameterValue]],1)="D",4)</f>
        <v>3</v>
      </c>
    </row>
    <row r="1129" spans="1:9">
      <c r="A1129" s="107" t="s">
        <v>6275</v>
      </c>
      <c r="B1129" s="107" t="s">
        <v>4426</v>
      </c>
      <c r="C1129" s="107" t="s">
        <v>5726</v>
      </c>
      <c r="D1129" s="107" t="s">
        <v>5600</v>
      </c>
      <c r="E1129" s="107" t="s">
        <v>5601</v>
      </c>
      <c r="F1129" s="107" t="s">
        <v>8917</v>
      </c>
      <c r="G1129" s="107" t="str">
        <f>k[[#This Row],[PartType]]&amp;k[[#This Row],[PowderType]]</f>
        <v>520V107/010KBP74</v>
      </c>
      <c r="H1129" s="107" t="s">
        <v>5049</v>
      </c>
      <c r="I1129" s="107" cm="1">
        <f t="array" ref="I1129">_xlfn.IFS(LEFT(k[[#This Row],[ParameterValue]],1)="S",3,LEFT(k[[#This Row],[ParameterValue]],1)="X",2, LEFT(k[[#This Row],[ParameterValue]],1)="D",4)</f>
        <v>3</v>
      </c>
    </row>
    <row r="1130" spans="1:9">
      <c r="A1130" s="107" t="s">
        <v>5922</v>
      </c>
      <c r="B1130" s="107" t="s">
        <v>4426</v>
      </c>
      <c r="C1130" s="107" t="s">
        <v>5634</v>
      </c>
      <c r="D1130" s="107" t="s">
        <v>5600</v>
      </c>
      <c r="E1130" s="107" t="s">
        <v>5601</v>
      </c>
      <c r="F1130" s="107" t="s">
        <v>9469</v>
      </c>
      <c r="G1130" s="107" t="str">
        <f>k[[#This Row],[PartType]]&amp;k[[#This Row],[PowderType]]</f>
        <v>520D157/006KBP74</v>
      </c>
      <c r="H1130" s="107" t="s">
        <v>5049</v>
      </c>
      <c r="I1130" s="107" cm="1">
        <f t="array" ref="I1130">_xlfn.IFS(LEFT(k[[#This Row],[ParameterValue]],1)="S",3,LEFT(k[[#This Row],[ParameterValue]],1)="X",2, LEFT(k[[#This Row],[ParameterValue]],1)="D",4)</f>
        <v>3</v>
      </c>
    </row>
    <row r="1131" spans="1:9">
      <c r="A1131" s="107" t="s">
        <v>6297</v>
      </c>
      <c r="B1131" s="107" t="s">
        <v>4428</v>
      </c>
      <c r="C1131" s="107" t="s">
        <v>5703</v>
      </c>
      <c r="D1131" s="107" t="s">
        <v>5600</v>
      </c>
      <c r="E1131" s="107" t="s">
        <v>5601</v>
      </c>
      <c r="F1131" s="107" t="s">
        <v>9087</v>
      </c>
      <c r="G1131" s="107" t="str">
        <f>k[[#This Row],[PartType]]&amp;k[[#This Row],[PowderType]]</f>
        <v>530V686/010KBP76</v>
      </c>
      <c r="H1131" s="107" t="s">
        <v>8238</v>
      </c>
      <c r="I1131" s="107" cm="1">
        <f t="array" ref="I1131">_xlfn.IFS(LEFT(k[[#This Row],[ParameterValue]],1)="S",3,LEFT(k[[#This Row],[ParameterValue]],1)="X",2, LEFT(k[[#This Row],[ParameterValue]],1)="D",4)</f>
        <v>3</v>
      </c>
    </row>
    <row r="1132" spans="1:9">
      <c r="A1132" s="107" t="s">
        <v>6019</v>
      </c>
      <c r="B1132" s="107" t="s">
        <v>100</v>
      </c>
      <c r="C1132" s="107" t="s">
        <v>5607</v>
      </c>
      <c r="D1132" s="107" t="s">
        <v>5600</v>
      </c>
      <c r="E1132" s="107" t="s">
        <v>5601</v>
      </c>
      <c r="F1132" s="107" t="s">
        <v>6250</v>
      </c>
      <c r="G1132" s="107" t="str">
        <f>k[[#This Row],[PartType]]&amp;k[[#This Row],[PowderType]]</f>
        <v>520T336/006S805</v>
      </c>
      <c r="H1132" s="107" t="s">
        <v>6157</v>
      </c>
      <c r="I1132" s="107" cm="1">
        <f t="array" ref="I1132">_xlfn.IFS(LEFT(k[[#This Row],[ParameterValue]],1)="S",3,LEFT(k[[#This Row],[ParameterValue]],1)="X",2, LEFT(k[[#This Row],[ParameterValue]],1)="D",4)</f>
        <v>3</v>
      </c>
    </row>
    <row r="1133" spans="1:9">
      <c r="A1133" s="107" t="s">
        <v>6099</v>
      </c>
      <c r="B1133" s="107" t="s">
        <v>82</v>
      </c>
      <c r="C1133" s="107" t="s">
        <v>5607</v>
      </c>
      <c r="D1133" s="107" t="s">
        <v>5600</v>
      </c>
      <c r="E1133" s="107" t="s">
        <v>5601</v>
      </c>
      <c r="F1133" s="107" t="s">
        <v>6251</v>
      </c>
      <c r="G1133" s="107" t="str">
        <f>k[[#This Row],[PartType]]&amp;k[[#This Row],[PowderType]]</f>
        <v>520T566/2R5S706</v>
      </c>
      <c r="H1133" s="107" t="s">
        <v>5871</v>
      </c>
      <c r="I1133" s="107" cm="1">
        <f t="array" ref="I1133">_xlfn.IFS(LEFT(k[[#This Row],[ParameterValue]],1)="S",3,LEFT(k[[#This Row],[ParameterValue]],1)="X",2, LEFT(k[[#This Row],[ParameterValue]],1)="D",4)</f>
        <v>3</v>
      </c>
    </row>
    <row r="1134" spans="1:9">
      <c r="A1134" s="107" t="s">
        <v>7381</v>
      </c>
      <c r="B1134" s="107" t="s">
        <v>4478</v>
      </c>
      <c r="C1134" s="107" t="s">
        <v>5726</v>
      </c>
      <c r="D1134" s="107" t="s">
        <v>5600</v>
      </c>
      <c r="E1134" s="107" t="s">
        <v>5601</v>
      </c>
      <c r="F1134" s="107" t="s">
        <v>7460</v>
      </c>
      <c r="G1134" s="107" t="str">
        <f>k[[#This Row],[PartType]]&amp;k[[#This Row],[PowderType]]</f>
        <v>520V226/020FTW400</v>
      </c>
      <c r="H1134" s="107" t="s">
        <v>6358</v>
      </c>
      <c r="I1134" s="107" cm="1">
        <f t="array" ref="I1134">_xlfn.IFS(LEFT(k[[#This Row],[ParameterValue]],1)="S",3,LEFT(k[[#This Row],[ParameterValue]],1)="X",2, LEFT(k[[#This Row],[ParameterValue]],1)="D",4)</f>
        <v>2</v>
      </c>
    </row>
    <row r="1135" spans="1:9">
      <c r="A1135" s="107" t="s">
        <v>7381</v>
      </c>
      <c r="B1135" s="107" t="s">
        <v>4478</v>
      </c>
      <c r="C1135" s="107" t="s">
        <v>5690</v>
      </c>
      <c r="D1135" s="107" t="s">
        <v>5600</v>
      </c>
      <c r="E1135" s="107" t="s">
        <v>5601</v>
      </c>
      <c r="F1135" s="107" t="s">
        <v>7461</v>
      </c>
      <c r="G1135" s="107" t="str">
        <f>k[[#This Row],[PartType]]&amp;k[[#This Row],[PowderType]]</f>
        <v>520V226/020FTW400</v>
      </c>
      <c r="H1135" s="107" t="s">
        <v>6358</v>
      </c>
      <c r="I1135" s="107" cm="1">
        <f t="array" ref="I1135">_xlfn.IFS(LEFT(k[[#This Row],[ParameterValue]],1)="S",3,LEFT(k[[#This Row],[ParameterValue]],1)="X",2, LEFT(k[[#This Row],[ParameterValue]],1)="D",4)</f>
        <v>2</v>
      </c>
    </row>
    <row r="1136" spans="1:9">
      <c r="A1136" s="107" t="s">
        <v>6729</v>
      </c>
      <c r="B1136" s="107" t="s">
        <v>90</v>
      </c>
      <c r="C1136" s="107" t="s">
        <v>5618</v>
      </c>
      <c r="D1136" s="107" t="s">
        <v>5600</v>
      </c>
      <c r="E1136" s="107" t="s">
        <v>5601</v>
      </c>
      <c r="F1136" s="107" t="s">
        <v>9072</v>
      </c>
      <c r="G1136" s="107" t="str">
        <f>k[[#This Row],[PartType]]&amp;k[[#This Row],[PowderType]]</f>
        <v>521V116/050FTP200</v>
      </c>
      <c r="H1136" s="107" t="s">
        <v>6178</v>
      </c>
      <c r="I1136" s="107" cm="1">
        <f t="array" ref="I1136">_xlfn.IFS(LEFT(k[[#This Row],[ParameterValue]],1)="S",3,LEFT(k[[#This Row],[ParameterValue]],1)="X",2, LEFT(k[[#This Row],[ParameterValue]],1)="D",4)</f>
        <v>2</v>
      </c>
    </row>
    <row r="1137" spans="1:9">
      <c r="A1137" s="107" t="s">
        <v>7008</v>
      </c>
      <c r="B1137" s="107" t="s">
        <v>7462</v>
      </c>
      <c r="C1137" s="107" t="s">
        <v>5748</v>
      </c>
      <c r="D1137" s="107" t="s">
        <v>5600</v>
      </c>
      <c r="E1137" s="107" t="s">
        <v>5601</v>
      </c>
      <c r="F1137" s="107" t="s">
        <v>7463</v>
      </c>
      <c r="G1137" s="107" t="str">
        <f>k[[#This Row],[PartType]]&amp;k[[#This Row],[PowderType]]</f>
        <v>520X337/010KBP72X</v>
      </c>
      <c r="H1137" s="107" t="s">
        <v>5612</v>
      </c>
      <c r="I1137" s="107" cm="1">
        <f t="array" ref="I1137">_xlfn.IFS(LEFT(k[[#This Row],[ParameterValue]],1)="S",3,LEFT(k[[#This Row],[ParameterValue]],1)="X",2, LEFT(k[[#This Row],[ParameterValue]],1)="D",4)</f>
        <v>3</v>
      </c>
    </row>
    <row r="1138" spans="1:9">
      <c r="A1138" s="107" t="s">
        <v>7129</v>
      </c>
      <c r="B1138" s="107" t="s">
        <v>4620</v>
      </c>
      <c r="C1138" s="107" t="s">
        <v>5634</v>
      </c>
      <c r="D1138" s="107" t="s">
        <v>5600</v>
      </c>
      <c r="E1138" s="107" t="s">
        <v>5601</v>
      </c>
      <c r="F1138" s="107" t="s">
        <v>7729</v>
      </c>
      <c r="G1138" s="107" t="str">
        <f>k[[#This Row],[PartType]]&amp;k[[#This Row],[PowderType]]</f>
        <v>520C826/010KBP74X</v>
      </c>
      <c r="H1138" s="107" t="s">
        <v>7730</v>
      </c>
      <c r="I1138" s="107" cm="1">
        <f t="array" ref="I1138">_xlfn.IFS(LEFT(k[[#This Row],[ParameterValue]],1)="S",3,LEFT(k[[#This Row],[ParameterValue]],1)="X",2, LEFT(k[[#This Row],[ParameterValue]],1)="D",4)</f>
        <v>3</v>
      </c>
    </row>
    <row r="1139" spans="1:9">
      <c r="A1139" s="107" t="s">
        <v>7084</v>
      </c>
      <c r="B1139" s="107" t="s">
        <v>4426</v>
      </c>
      <c r="C1139" s="107" t="s">
        <v>5742</v>
      </c>
      <c r="D1139" s="107" t="s">
        <v>5600</v>
      </c>
      <c r="E1139" s="107" t="s">
        <v>5601</v>
      </c>
      <c r="F1139" s="107" t="s">
        <v>7492</v>
      </c>
      <c r="G1139" s="107" t="str">
        <f>k[[#This Row],[PartType]]&amp;k[[#This Row],[PowderType]]</f>
        <v>520D157/010KBP74</v>
      </c>
      <c r="H1139" s="107" t="s">
        <v>5580</v>
      </c>
      <c r="I1139" s="107" cm="1">
        <f t="array" ref="I1139">_xlfn.IFS(LEFT(k[[#This Row],[ParameterValue]],1)="S",3,LEFT(k[[#This Row],[ParameterValue]],1)="X",2, LEFT(k[[#This Row],[ParameterValue]],1)="D",4)</f>
        <v>3</v>
      </c>
    </row>
    <row r="1140" spans="1:9">
      <c r="A1140" s="107" t="s">
        <v>7084</v>
      </c>
      <c r="B1140" s="107" t="s">
        <v>4426</v>
      </c>
      <c r="C1140" s="107" t="s">
        <v>5737</v>
      </c>
      <c r="D1140" s="107" t="s">
        <v>5600</v>
      </c>
      <c r="E1140" s="107" t="s">
        <v>5601</v>
      </c>
      <c r="F1140" s="107" t="s">
        <v>7493</v>
      </c>
      <c r="G1140" s="107" t="str">
        <f>k[[#This Row],[PartType]]&amp;k[[#This Row],[PowderType]]</f>
        <v>520D157/010KBP74</v>
      </c>
      <c r="H1140" s="107" t="s">
        <v>5580</v>
      </c>
      <c r="I1140" s="107" cm="1">
        <f t="array" ref="I1140">_xlfn.IFS(LEFT(k[[#This Row],[ParameterValue]],1)="S",3,LEFT(k[[#This Row],[ParameterValue]],1)="X",2, LEFT(k[[#This Row],[ParameterValue]],1)="D",4)</f>
        <v>3</v>
      </c>
    </row>
    <row r="1141" spans="1:9">
      <c r="A1141" s="107" t="s">
        <v>6031</v>
      </c>
      <c r="B1141" s="107" t="s">
        <v>4433</v>
      </c>
      <c r="C1141" s="107" t="s">
        <v>5748</v>
      </c>
      <c r="D1141" s="107" t="s">
        <v>5600</v>
      </c>
      <c r="E1141" s="107" t="s">
        <v>5601</v>
      </c>
      <c r="F1141" s="107" t="s">
        <v>8502</v>
      </c>
      <c r="G1141" s="107" t="str">
        <f>k[[#This Row],[PartType]]&amp;k[[#This Row],[PowderType]]</f>
        <v>530V337/003KBP74E</v>
      </c>
      <c r="H1141" s="107" t="s">
        <v>8098</v>
      </c>
      <c r="I1141" s="107" cm="1">
        <f t="array" ref="I1141">_xlfn.IFS(LEFT(k[[#This Row],[ParameterValue]],1)="S",3,LEFT(k[[#This Row],[ParameterValue]],1)="X",2, LEFT(k[[#This Row],[ParameterValue]],1)="D",4)</f>
        <v>3</v>
      </c>
    </row>
    <row r="1142" spans="1:9">
      <c r="A1142" s="107" t="s">
        <v>7154</v>
      </c>
      <c r="B1142" s="107" t="s">
        <v>4433</v>
      </c>
      <c r="C1142" s="107" t="s">
        <v>5748</v>
      </c>
      <c r="D1142" s="107" t="s">
        <v>5600</v>
      </c>
      <c r="E1142" s="107" t="s">
        <v>5601</v>
      </c>
      <c r="F1142" s="107" t="s">
        <v>8497</v>
      </c>
      <c r="G1142" s="107" t="str">
        <f>k[[#This Row],[PartType]]&amp;k[[#This Row],[PowderType]]</f>
        <v>530V117/010KBP74E</v>
      </c>
      <c r="H1142" s="107" t="s">
        <v>5049</v>
      </c>
      <c r="I1142" s="107" cm="1">
        <f t="array" ref="I1142">_xlfn.IFS(LEFT(k[[#This Row],[ParameterValue]],1)="S",3,LEFT(k[[#This Row],[ParameterValue]],1)="X",2, LEFT(k[[#This Row],[ParameterValue]],1)="D",4)</f>
        <v>3</v>
      </c>
    </row>
    <row r="1143" spans="1:9">
      <c r="A1143" s="107" t="s">
        <v>5729</v>
      </c>
      <c r="B1143" s="107" t="s">
        <v>4571</v>
      </c>
      <c r="C1143" s="107" t="s">
        <v>5748</v>
      </c>
      <c r="D1143" s="107" t="s">
        <v>5600</v>
      </c>
      <c r="E1143" s="107" t="s">
        <v>5601</v>
      </c>
      <c r="F1143" s="107" t="s">
        <v>7494</v>
      </c>
      <c r="G1143" s="107" t="str">
        <f>k[[#This Row],[PartType]]&amp;k[[#This Row],[PowderType]]</f>
        <v>530V227/004KBP72F</v>
      </c>
      <c r="H1143" s="107" t="s">
        <v>7495</v>
      </c>
      <c r="I1143" s="107" cm="1">
        <f t="array" ref="I1143">_xlfn.IFS(LEFT(k[[#This Row],[ParameterValue]],1)="S",3,LEFT(k[[#This Row],[ParameterValue]],1)="X",2, LEFT(k[[#This Row],[ParameterValue]],1)="D",4)</f>
        <v>3</v>
      </c>
    </row>
    <row r="1144" spans="1:9">
      <c r="A1144" s="107" t="s">
        <v>5729</v>
      </c>
      <c r="B1144" s="107" t="s">
        <v>4618</v>
      </c>
      <c r="C1144" s="107" t="s">
        <v>5748</v>
      </c>
      <c r="D1144" s="107" t="s">
        <v>5600</v>
      </c>
      <c r="E1144" s="107" t="s">
        <v>5601</v>
      </c>
      <c r="F1144" s="107" t="s">
        <v>7496</v>
      </c>
      <c r="G1144" s="107" t="str">
        <f>k[[#This Row],[PartType]]&amp;k[[#This Row],[PowderType]]</f>
        <v>530V227/004KBP72E</v>
      </c>
      <c r="H1144" s="107" t="s">
        <v>6564</v>
      </c>
      <c r="I1144" s="107" cm="1">
        <f t="array" ref="I1144">_xlfn.IFS(LEFT(k[[#This Row],[ParameterValue]],1)="S",3,LEFT(k[[#This Row],[ParameterValue]],1)="X",2, LEFT(k[[#This Row],[ParameterValue]],1)="D",4)</f>
        <v>3</v>
      </c>
    </row>
    <row r="1145" spans="1:9">
      <c r="A1145" s="107" t="s">
        <v>6858</v>
      </c>
      <c r="B1145" s="107" t="s">
        <v>4441</v>
      </c>
      <c r="C1145" s="107" t="s">
        <v>5681</v>
      </c>
      <c r="D1145" s="107" t="s">
        <v>5600</v>
      </c>
      <c r="E1145" s="107" t="s">
        <v>5601</v>
      </c>
      <c r="F1145" s="107" t="s">
        <v>7497</v>
      </c>
      <c r="G1145" s="107" t="str">
        <f>k[[#This Row],[PartType]]&amp;k[[#This Row],[PowderType]]</f>
        <v>528B906/002STA156KA</v>
      </c>
      <c r="H1145" s="107" t="s">
        <v>6860</v>
      </c>
      <c r="I1145" s="107" cm="1">
        <f t="array" ref="I1145">_xlfn.IFS(LEFT(k[[#This Row],[ParameterValue]],1)="S",3,LEFT(k[[#This Row],[ParameterValue]],1)="X",2, LEFT(k[[#This Row],[ParameterValue]],1)="D",4)</f>
        <v>3</v>
      </c>
    </row>
    <row r="1146" spans="1:9">
      <c r="A1146" s="107" t="s">
        <v>7498</v>
      </c>
      <c r="B1146" s="107" t="s">
        <v>4441</v>
      </c>
      <c r="C1146" s="107" t="s">
        <v>5681</v>
      </c>
      <c r="D1146" s="107" t="s">
        <v>5600</v>
      </c>
      <c r="E1146" s="107" t="s">
        <v>5601</v>
      </c>
      <c r="F1146" s="107" t="s">
        <v>7499</v>
      </c>
      <c r="G1146" s="107" t="str">
        <f>k[[#This Row],[PartType]]&amp;k[[#This Row],[PowderType]]</f>
        <v>528B906/2R5STA156KA</v>
      </c>
      <c r="H1146" s="107" t="s">
        <v>6860</v>
      </c>
      <c r="I1146" s="107" cm="1">
        <f t="array" ref="I1146">_xlfn.IFS(LEFT(k[[#This Row],[ParameterValue]],1)="S",3,LEFT(k[[#This Row],[ParameterValue]],1)="X",2, LEFT(k[[#This Row],[ParameterValue]],1)="D",4)</f>
        <v>3</v>
      </c>
    </row>
    <row r="1147" spans="1:9">
      <c r="A1147" s="107" t="s">
        <v>5758</v>
      </c>
      <c r="B1147" s="107" t="s">
        <v>4797</v>
      </c>
      <c r="C1147" s="107" t="s">
        <v>5607</v>
      </c>
      <c r="D1147" s="107" t="s">
        <v>5600</v>
      </c>
      <c r="E1147" s="107" t="s">
        <v>5601</v>
      </c>
      <c r="F1147" s="107" t="s">
        <v>5759</v>
      </c>
      <c r="G1147" s="107" t="str">
        <f>k[[#This Row],[PartType]]&amp;k[[#This Row],[PowderType]]</f>
        <v>521C107/016FTW102KE</v>
      </c>
      <c r="H1147" s="107" t="s">
        <v>5760</v>
      </c>
      <c r="I1147" s="107" cm="1">
        <f t="array" ref="I1147">_xlfn.IFS(LEFT(k[[#This Row],[ParameterValue]],1)="S",3,LEFT(k[[#This Row],[ParameterValue]],1)="X",2, LEFT(k[[#This Row],[ParameterValue]],1)="D",4)</f>
        <v>3</v>
      </c>
    </row>
    <row r="1148" spans="1:9">
      <c r="A1148" s="107" t="s">
        <v>5739</v>
      </c>
      <c r="B1148" s="107" t="s">
        <v>126</v>
      </c>
      <c r="C1148" s="107" t="s">
        <v>5654</v>
      </c>
      <c r="D1148" s="107" t="s">
        <v>5600</v>
      </c>
      <c r="E1148" s="107" t="s">
        <v>5601</v>
      </c>
      <c r="F1148" s="107" t="s">
        <v>5761</v>
      </c>
      <c r="G1148" s="107" t="str">
        <f>k[[#This Row],[PartType]]&amp;k[[#This Row],[PowderType]]</f>
        <v>521D107/025KBP52</v>
      </c>
      <c r="H1148" s="107" t="s">
        <v>5044</v>
      </c>
      <c r="I1148" s="107" cm="1">
        <f t="array" ref="I1148">_xlfn.IFS(LEFT(k[[#This Row],[ParameterValue]],1)="S",3,LEFT(k[[#This Row],[ParameterValue]],1)="X",2, LEFT(k[[#This Row],[ParameterValue]],1)="D",4)</f>
        <v>3</v>
      </c>
    </row>
    <row r="1149" spans="1:9">
      <c r="A1149" s="107" t="s">
        <v>5762</v>
      </c>
      <c r="B1149" s="107" t="s">
        <v>5763</v>
      </c>
      <c r="C1149" s="107" t="s">
        <v>5764</v>
      </c>
      <c r="D1149" s="107" t="s">
        <v>5600</v>
      </c>
      <c r="E1149" s="107" t="s">
        <v>5601</v>
      </c>
      <c r="F1149" s="107" t="s">
        <v>5765</v>
      </c>
      <c r="G1149" s="107" t="str">
        <f>k[[#This Row],[PartType]]&amp;k[[#This Row],[PowderType]]</f>
        <v>598V227/004NT50B</v>
      </c>
      <c r="H1149" s="107" t="s">
        <v>5766</v>
      </c>
      <c r="I1149" s="107" cm="1">
        <f t="array" ref="I1149">_xlfn.IFS(LEFT(k[[#This Row],[ParameterValue]],1)="S",3,LEFT(k[[#This Row],[ParameterValue]],1)="X",2, LEFT(k[[#This Row],[ParameterValue]],1)="D",4)</f>
        <v>3</v>
      </c>
    </row>
    <row r="1150" spans="1:9">
      <c r="A1150" s="107" t="s">
        <v>5762</v>
      </c>
      <c r="B1150" s="107" t="s">
        <v>4831</v>
      </c>
      <c r="C1150" s="107" t="s">
        <v>5764</v>
      </c>
      <c r="D1150" s="107" t="s">
        <v>5600</v>
      </c>
      <c r="E1150" s="107" t="s">
        <v>5601</v>
      </c>
      <c r="F1150" s="107" t="s">
        <v>5767</v>
      </c>
      <c r="G1150" s="107" t="str">
        <f>k[[#This Row],[PartType]]&amp;k[[#This Row],[PowderType]]</f>
        <v>598V227/004NT50G</v>
      </c>
      <c r="H1150" s="107" t="s">
        <v>5688</v>
      </c>
      <c r="I1150" s="107" cm="1">
        <f t="array" ref="I1150">_xlfn.IFS(LEFT(k[[#This Row],[ParameterValue]],1)="S",3,LEFT(k[[#This Row],[ParameterValue]],1)="X",2, LEFT(k[[#This Row],[ParameterValue]],1)="D",4)</f>
        <v>3</v>
      </c>
    </row>
    <row r="1151" spans="1:9">
      <c r="A1151" s="107" t="s">
        <v>5762</v>
      </c>
      <c r="B1151" s="107" t="s">
        <v>5768</v>
      </c>
      <c r="C1151" s="107" t="s">
        <v>5764</v>
      </c>
      <c r="D1151" s="107" t="s">
        <v>5600</v>
      </c>
      <c r="E1151" s="107" t="s">
        <v>5601</v>
      </c>
      <c r="F1151" s="107" t="s">
        <v>5769</v>
      </c>
      <c r="G1151" s="107" t="str">
        <f>k[[#This Row],[PartType]]&amp;k[[#This Row],[PowderType]]</f>
        <v>598V227/004NT50H</v>
      </c>
      <c r="H1151" s="107" t="s">
        <v>5046</v>
      </c>
      <c r="I1151" s="107" cm="1">
        <f t="array" ref="I1151">_xlfn.IFS(LEFT(k[[#This Row],[ParameterValue]],1)="S",3,LEFT(k[[#This Row],[ParameterValue]],1)="X",2, LEFT(k[[#This Row],[ParameterValue]],1)="D",4)</f>
        <v>3</v>
      </c>
    </row>
    <row r="1152" spans="1:9">
      <c r="A1152" s="107" t="s">
        <v>5770</v>
      </c>
      <c r="B1152" s="107" t="s">
        <v>5771</v>
      </c>
      <c r="C1152" s="107" t="s">
        <v>5690</v>
      </c>
      <c r="D1152" s="107" t="s">
        <v>5600</v>
      </c>
      <c r="E1152" s="107" t="s">
        <v>5601</v>
      </c>
      <c r="F1152" s="107" t="s">
        <v>5772</v>
      </c>
      <c r="G1152" s="107" t="str">
        <f>k[[#This Row],[PartType]]&amp;k[[#This Row],[PowderType]]</f>
        <v>521X476/035TTS40A</v>
      </c>
      <c r="H1152" s="107" t="s">
        <v>5773</v>
      </c>
      <c r="I1152" s="107" cm="1">
        <f t="array" ref="I1152">_xlfn.IFS(LEFT(k[[#This Row],[ParameterValue]],1)="S",3,LEFT(k[[#This Row],[ParameterValue]],1)="X",2, LEFT(k[[#This Row],[ParameterValue]],1)="D",4)</f>
        <v>2</v>
      </c>
    </row>
    <row r="1153" spans="1:9">
      <c r="A1153" s="107" t="s">
        <v>5770</v>
      </c>
      <c r="B1153" s="107" t="s">
        <v>5774</v>
      </c>
      <c r="C1153" s="107" t="s">
        <v>5690</v>
      </c>
      <c r="D1153" s="107" t="s">
        <v>5600</v>
      </c>
      <c r="E1153" s="107" t="s">
        <v>5601</v>
      </c>
      <c r="F1153" s="107" t="s">
        <v>5775</v>
      </c>
      <c r="G1153" s="107" t="str">
        <f>k[[#This Row],[PartType]]&amp;k[[#This Row],[PowderType]]</f>
        <v>521X476/035TTS40B</v>
      </c>
      <c r="H1153" s="107" t="s">
        <v>5776</v>
      </c>
      <c r="I1153" s="107" cm="1">
        <f t="array" ref="I1153">_xlfn.IFS(LEFT(k[[#This Row],[ParameterValue]],1)="S",3,LEFT(k[[#This Row],[ParameterValue]],1)="X",2, LEFT(k[[#This Row],[ParameterValue]],1)="D",4)</f>
        <v>2</v>
      </c>
    </row>
    <row r="1154" spans="1:9">
      <c r="A1154" s="107" t="s">
        <v>5777</v>
      </c>
      <c r="B1154" s="107" t="s">
        <v>119</v>
      </c>
      <c r="C1154" s="107" t="s">
        <v>5690</v>
      </c>
      <c r="D1154" s="107" t="s">
        <v>5600</v>
      </c>
      <c r="E1154" s="107" t="s">
        <v>5601</v>
      </c>
      <c r="F1154" s="107" t="s">
        <v>5778</v>
      </c>
      <c r="G1154" s="107" t="str">
        <f>k[[#This Row],[PartType]]&amp;k[[#This Row],[PowderType]]</f>
        <v>521B476/016FTW102K</v>
      </c>
      <c r="H1154" s="107" t="s">
        <v>5779</v>
      </c>
      <c r="I1154" s="107" cm="1">
        <f t="array" ref="I1154">_xlfn.IFS(LEFT(k[[#This Row],[ParameterValue]],1)="S",3,LEFT(k[[#This Row],[ParameterValue]],1)="X",2, LEFT(k[[#This Row],[ParameterValue]],1)="D",4)</f>
        <v>3</v>
      </c>
    </row>
    <row r="1155" spans="1:9">
      <c r="A1155" s="107" t="s">
        <v>5678</v>
      </c>
      <c r="B1155" s="107" t="s">
        <v>4426</v>
      </c>
      <c r="C1155" s="107" t="s">
        <v>5681</v>
      </c>
      <c r="D1155" s="107" t="s">
        <v>5600</v>
      </c>
      <c r="E1155" s="107" t="s">
        <v>5601</v>
      </c>
      <c r="F1155" s="107" t="s">
        <v>7590</v>
      </c>
      <c r="G1155" s="107" t="str">
        <f>k[[#This Row],[PartType]]&amp;k[[#This Row],[PowderType]]</f>
        <v>520D337/006KBP74</v>
      </c>
      <c r="H1155" s="107" t="s">
        <v>6270</v>
      </c>
      <c r="I1155" s="107" cm="1">
        <f t="array" ref="I1155">_xlfn.IFS(LEFT(k[[#This Row],[ParameterValue]],1)="S",3,LEFT(k[[#This Row],[ParameterValue]],1)="X",2, LEFT(k[[#This Row],[ParameterValue]],1)="D",4)</f>
        <v>3</v>
      </c>
    </row>
    <row r="1156" spans="1:9">
      <c r="A1156" s="107" t="s">
        <v>5678</v>
      </c>
      <c r="B1156" s="107" t="s">
        <v>4426</v>
      </c>
      <c r="C1156" s="107" t="s">
        <v>5748</v>
      </c>
      <c r="D1156" s="107" t="s">
        <v>5600</v>
      </c>
      <c r="E1156" s="107" t="s">
        <v>5601</v>
      </c>
      <c r="F1156" s="107" t="s">
        <v>7591</v>
      </c>
      <c r="G1156" s="107" t="str">
        <f>k[[#This Row],[PartType]]&amp;k[[#This Row],[PowderType]]</f>
        <v>520D337/006KBP74</v>
      </c>
      <c r="H1156" s="107" t="s">
        <v>6270</v>
      </c>
      <c r="I1156" s="107" cm="1">
        <f t="array" ref="I1156">_xlfn.IFS(LEFT(k[[#This Row],[ParameterValue]],1)="S",3,LEFT(k[[#This Row],[ParameterValue]],1)="X",2, LEFT(k[[#This Row],[ParameterValue]],1)="D",4)</f>
        <v>3</v>
      </c>
    </row>
    <row r="1157" spans="1:9">
      <c r="A1157" s="107" t="s">
        <v>5649</v>
      </c>
      <c r="B1157" s="107" t="s">
        <v>4824</v>
      </c>
      <c r="C1157" s="107" t="s">
        <v>5634</v>
      </c>
      <c r="D1157" s="107" t="s">
        <v>5600</v>
      </c>
      <c r="E1157" s="107" t="s">
        <v>5601</v>
      </c>
      <c r="F1157" s="107" t="s">
        <v>7592</v>
      </c>
      <c r="G1157" s="107" t="str">
        <f>k[[#This Row],[PartType]]&amp;k[[#This Row],[PowderType]]</f>
        <v>591V107/010NT50VS</v>
      </c>
      <c r="H1157" s="107" t="s">
        <v>5564</v>
      </c>
      <c r="I1157" s="107" cm="1">
        <f t="array" ref="I1157">_xlfn.IFS(LEFT(k[[#This Row],[ParameterValue]],1)="S",3,LEFT(k[[#This Row],[ParameterValue]],1)="X",2, LEFT(k[[#This Row],[ParameterValue]],1)="D",4)</f>
        <v>3</v>
      </c>
    </row>
    <row r="1158" spans="1:9">
      <c r="A1158" s="107" t="s">
        <v>5649</v>
      </c>
      <c r="B1158" s="107" t="s">
        <v>4824</v>
      </c>
      <c r="C1158" s="107" t="s">
        <v>5726</v>
      </c>
      <c r="D1158" s="107" t="s">
        <v>5600</v>
      </c>
      <c r="E1158" s="107" t="s">
        <v>5601</v>
      </c>
      <c r="F1158" s="107" t="s">
        <v>7593</v>
      </c>
      <c r="G1158" s="107" t="str">
        <f>k[[#This Row],[PartType]]&amp;k[[#This Row],[PowderType]]</f>
        <v>591V107/010NT50VS</v>
      </c>
      <c r="H1158" s="107" t="s">
        <v>5564</v>
      </c>
      <c r="I1158" s="107" cm="1">
        <f t="array" ref="I1158">_xlfn.IFS(LEFT(k[[#This Row],[ParameterValue]],1)="S",3,LEFT(k[[#This Row],[ParameterValue]],1)="X",2, LEFT(k[[#This Row],[ParameterValue]],1)="D",4)</f>
        <v>3</v>
      </c>
    </row>
    <row r="1159" spans="1:9">
      <c r="A1159" s="107" t="s">
        <v>7086</v>
      </c>
      <c r="B1159" s="107" t="s">
        <v>4426</v>
      </c>
      <c r="C1159" s="107" t="s">
        <v>5634</v>
      </c>
      <c r="D1159" s="107" t="s">
        <v>5600</v>
      </c>
      <c r="E1159" s="107" t="s">
        <v>5601</v>
      </c>
      <c r="F1159" s="107" t="s">
        <v>8925</v>
      </c>
      <c r="G1159" s="107" t="str">
        <f>k[[#This Row],[PartType]]&amp;k[[#This Row],[PowderType]]</f>
        <v>520D227/010KBP74</v>
      </c>
      <c r="H1159" s="107" t="s">
        <v>5580</v>
      </c>
      <c r="I1159" s="107" cm="1">
        <f t="array" ref="I1159">_xlfn.IFS(LEFT(k[[#This Row],[ParameterValue]],1)="S",3,LEFT(k[[#This Row],[ParameterValue]],1)="X",2, LEFT(k[[#This Row],[ParameterValue]],1)="D",4)</f>
        <v>3</v>
      </c>
    </row>
    <row r="1160" spans="1:9">
      <c r="A1160" s="107" t="s">
        <v>7086</v>
      </c>
      <c r="B1160" s="107" t="s">
        <v>4426</v>
      </c>
      <c r="C1160" s="107" t="s">
        <v>5654</v>
      </c>
      <c r="D1160" s="107" t="s">
        <v>5600</v>
      </c>
      <c r="E1160" s="107" t="s">
        <v>5601</v>
      </c>
      <c r="F1160" s="107" t="s">
        <v>7189</v>
      </c>
      <c r="G1160" s="107" t="str">
        <f>k[[#This Row],[PartType]]&amp;k[[#This Row],[PowderType]]</f>
        <v>520D227/010KBP74</v>
      </c>
      <c r="H1160" s="107" t="s">
        <v>5580</v>
      </c>
      <c r="I1160" s="107" cm="1">
        <f t="array" ref="I1160">_xlfn.IFS(LEFT(k[[#This Row],[ParameterValue]],1)="S",3,LEFT(k[[#This Row],[ParameterValue]],1)="X",2, LEFT(k[[#This Row],[ParameterValue]],1)="D",4)</f>
        <v>3</v>
      </c>
    </row>
    <row r="1161" spans="1:9">
      <c r="A1161" s="107" t="s">
        <v>7086</v>
      </c>
      <c r="B1161" s="107" t="s">
        <v>4426</v>
      </c>
      <c r="C1161" s="107" t="s">
        <v>6874</v>
      </c>
      <c r="D1161" s="107" t="s">
        <v>5600</v>
      </c>
      <c r="E1161" s="107" t="s">
        <v>5601</v>
      </c>
      <c r="F1161" s="107" t="s">
        <v>8924</v>
      </c>
      <c r="G1161" s="107" t="str">
        <f>k[[#This Row],[PartType]]&amp;k[[#This Row],[PowderType]]</f>
        <v>520D227/010KBP74</v>
      </c>
      <c r="H1161" s="107" t="s">
        <v>5580</v>
      </c>
      <c r="I1161" s="107" cm="1">
        <f t="array" ref="I1161">_xlfn.IFS(LEFT(k[[#This Row],[ParameterValue]],1)="S",3,LEFT(k[[#This Row],[ParameterValue]],1)="X",2, LEFT(k[[#This Row],[ParameterValue]],1)="D",4)</f>
        <v>3</v>
      </c>
    </row>
    <row r="1162" spans="1:9">
      <c r="A1162" s="107" t="s">
        <v>7190</v>
      </c>
      <c r="B1162" s="107" t="s">
        <v>4426</v>
      </c>
      <c r="C1162" s="107" t="s">
        <v>5654</v>
      </c>
      <c r="D1162" s="107" t="s">
        <v>5600</v>
      </c>
      <c r="E1162" s="107" t="s">
        <v>5601</v>
      </c>
      <c r="F1162" s="107" t="s">
        <v>8923</v>
      </c>
      <c r="G1162" s="107" t="str">
        <f>k[[#This Row],[PartType]]&amp;k[[#This Row],[PowderType]]</f>
        <v>520D477/004KBP74</v>
      </c>
      <c r="H1162" s="107" t="s">
        <v>5580</v>
      </c>
      <c r="I1162" s="107" cm="1">
        <f t="array" ref="I1162">_xlfn.IFS(LEFT(k[[#This Row],[ParameterValue]],1)="S",3,LEFT(k[[#This Row],[ParameterValue]],1)="X",2, LEFT(k[[#This Row],[ParameterValue]],1)="D",4)</f>
        <v>3</v>
      </c>
    </row>
    <row r="1163" spans="1:9">
      <c r="A1163" s="107" t="s">
        <v>7190</v>
      </c>
      <c r="B1163" s="107" t="s">
        <v>4426</v>
      </c>
      <c r="C1163" s="107" t="s">
        <v>5634</v>
      </c>
      <c r="D1163" s="107" t="s">
        <v>5600</v>
      </c>
      <c r="E1163" s="107" t="s">
        <v>5601</v>
      </c>
      <c r="F1163" s="107" t="s">
        <v>7191</v>
      </c>
      <c r="G1163" s="107" t="str">
        <f>k[[#This Row],[PartType]]&amp;k[[#This Row],[PowderType]]</f>
        <v>520D477/004KBP74</v>
      </c>
      <c r="H1163" s="107" t="s">
        <v>5580</v>
      </c>
      <c r="I1163" s="107" cm="1">
        <f t="array" ref="I1163">_xlfn.IFS(LEFT(k[[#This Row],[ParameterValue]],1)="S",3,LEFT(k[[#This Row],[ParameterValue]],1)="X",2, LEFT(k[[#This Row],[ParameterValue]],1)="D",4)</f>
        <v>3</v>
      </c>
    </row>
    <row r="1164" spans="1:9">
      <c r="A1164" s="107" t="s">
        <v>5678</v>
      </c>
      <c r="B1164" s="107" t="s">
        <v>4426</v>
      </c>
      <c r="C1164" s="107" t="s">
        <v>5634</v>
      </c>
      <c r="D1164" s="107" t="s">
        <v>5600</v>
      </c>
      <c r="E1164" s="107" t="s">
        <v>5601</v>
      </c>
      <c r="F1164" s="107" t="s">
        <v>7192</v>
      </c>
      <c r="G1164" s="107" t="str">
        <f>k[[#This Row],[PartType]]&amp;k[[#This Row],[PowderType]]</f>
        <v>520D337/006KBP74</v>
      </c>
      <c r="H1164" s="107" t="s">
        <v>5580</v>
      </c>
      <c r="I1164" s="107" cm="1">
        <f t="array" ref="I1164">_xlfn.IFS(LEFT(k[[#This Row],[ParameterValue]],1)="S",3,LEFT(k[[#This Row],[ParameterValue]],1)="X",2, LEFT(k[[#This Row],[ParameterValue]],1)="D",4)</f>
        <v>3</v>
      </c>
    </row>
    <row r="1165" spans="1:9">
      <c r="A1165" s="107" t="s">
        <v>6172</v>
      </c>
      <c r="B1165" s="107" t="s">
        <v>4426</v>
      </c>
      <c r="C1165" s="107" t="s">
        <v>5726</v>
      </c>
      <c r="D1165" s="107" t="s">
        <v>5600</v>
      </c>
      <c r="E1165" s="107" t="s">
        <v>5601</v>
      </c>
      <c r="F1165" s="107" t="s">
        <v>8922</v>
      </c>
      <c r="G1165" s="107" t="str">
        <f>k[[#This Row],[PartType]]&amp;k[[#This Row],[PowderType]]</f>
        <v>520V227/004KBP74</v>
      </c>
      <c r="H1165" s="107" t="s">
        <v>5049</v>
      </c>
      <c r="I1165" s="107" cm="1">
        <f t="array" ref="I1165">_xlfn.IFS(LEFT(k[[#This Row],[ParameterValue]],1)="S",3,LEFT(k[[#This Row],[ParameterValue]],1)="X",2, LEFT(k[[#This Row],[ParameterValue]],1)="D",4)</f>
        <v>3</v>
      </c>
    </row>
    <row r="1166" spans="1:9">
      <c r="A1166" s="107" t="s">
        <v>9233</v>
      </c>
      <c r="B1166" s="107" t="s">
        <v>4655</v>
      </c>
      <c r="C1166" s="107" t="s">
        <v>5893</v>
      </c>
      <c r="D1166" s="107" t="s">
        <v>5600</v>
      </c>
      <c r="E1166" s="107" t="s">
        <v>5601</v>
      </c>
      <c r="F1166" s="107" t="s">
        <v>9234</v>
      </c>
      <c r="G1166" s="107" t="str">
        <f>k[[#This Row],[PartType]]&amp;k[[#This Row],[PowderType]]</f>
        <v>521B684/063FTP85</v>
      </c>
      <c r="H1166" s="107" t="s">
        <v>6939</v>
      </c>
      <c r="I1166" s="107" cm="1">
        <f t="array" ref="I1166">_xlfn.IFS(LEFT(k[[#This Row],[ParameterValue]],1)="S",3,LEFT(k[[#This Row],[ParameterValue]],1)="X",2, LEFT(k[[#This Row],[ParameterValue]],1)="D",4)</f>
        <v>2</v>
      </c>
    </row>
    <row r="1167" spans="1:9">
      <c r="A1167" s="107" t="s">
        <v>5678</v>
      </c>
      <c r="B1167" s="107" t="s">
        <v>4426</v>
      </c>
      <c r="C1167" s="107" t="s">
        <v>5726</v>
      </c>
      <c r="D1167" s="107" t="s">
        <v>5600</v>
      </c>
      <c r="E1167" s="107" t="s">
        <v>5601</v>
      </c>
      <c r="F1167" s="107" t="s">
        <v>8921</v>
      </c>
      <c r="G1167" s="107" t="str">
        <f>k[[#This Row],[PartType]]&amp;k[[#This Row],[PowderType]]</f>
        <v>520D337/006KBP74</v>
      </c>
      <c r="H1167" s="107" t="s">
        <v>5580</v>
      </c>
      <c r="I1167" s="107" cm="1">
        <f t="array" ref="I1167">_xlfn.IFS(LEFT(k[[#This Row],[ParameterValue]],1)="S",3,LEFT(k[[#This Row],[ParameterValue]],1)="X",2, LEFT(k[[#This Row],[ParameterValue]],1)="D",4)</f>
        <v>3</v>
      </c>
    </row>
    <row r="1168" spans="1:9">
      <c r="A1168" s="107" t="s">
        <v>7134</v>
      </c>
      <c r="B1168" s="107" t="s">
        <v>90</v>
      </c>
      <c r="C1168" s="107" t="s">
        <v>5621</v>
      </c>
      <c r="D1168" s="107" t="s">
        <v>5600</v>
      </c>
      <c r="E1168" s="107" t="s">
        <v>5601</v>
      </c>
      <c r="F1168" s="107" t="s">
        <v>7135</v>
      </c>
      <c r="G1168" s="107" t="str">
        <f>k[[#This Row],[PartType]]&amp;k[[#This Row],[PowderType]]</f>
        <v>591D476/025FTP200</v>
      </c>
      <c r="H1168" s="107" t="s">
        <v>7136</v>
      </c>
      <c r="I1168" s="107" cm="1">
        <f t="array" ref="I1168">_xlfn.IFS(LEFT(k[[#This Row],[ParameterValue]],1)="S",3,LEFT(k[[#This Row],[ParameterValue]],1)="X",2, LEFT(k[[#This Row],[ParameterValue]],1)="D",4)</f>
        <v>3</v>
      </c>
    </row>
    <row r="1169" spans="1:9">
      <c r="A1169" s="107" t="s">
        <v>7137</v>
      </c>
      <c r="B1169" s="107" t="s">
        <v>4441</v>
      </c>
      <c r="C1169" s="107" t="s">
        <v>6193</v>
      </c>
      <c r="D1169" s="107" t="s">
        <v>5600</v>
      </c>
      <c r="E1169" s="107" t="s">
        <v>5601</v>
      </c>
      <c r="F1169" s="107" t="s">
        <v>7138</v>
      </c>
      <c r="G1169" s="107" t="str">
        <f>k[[#This Row],[PartType]]&amp;k[[#This Row],[PowderType]]</f>
        <v>F07B336/013STA156KA</v>
      </c>
      <c r="H1169" s="107" t="s">
        <v>5585</v>
      </c>
      <c r="I1169" s="107" cm="1">
        <f t="array" ref="I1169">_xlfn.IFS(LEFT(k[[#This Row],[ParameterValue]],1)="S",3,LEFT(k[[#This Row],[ParameterValue]],1)="X",2, LEFT(k[[#This Row],[ParameterValue]],1)="D",4)</f>
        <v>3</v>
      </c>
    </row>
    <row r="1170" spans="1:9">
      <c r="A1170" s="107" t="s">
        <v>6033</v>
      </c>
      <c r="B1170" s="107" t="s">
        <v>4617</v>
      </c>
      <c r="C1170" s="107" t="s">
        <v>5742</v>
      </c>
      <c r="D1170" s="107" t="s">
        <v>5600</v>
      </c>
      <c r="E1170" s="107" t="s">
        <v>5601</v>
      </c>
      <c r="F1170" s="107" t="s">
        <v>7139</v>
      </c>
      <c r="G1170" s="107" t="str">
        <f>k[[#This Row],[PartType]]&amp;k[[#This Row],[PowderType]]</f>
        <v>591D337/003NT50</v>
      </c>
      <c r="H1170" s="107" t="s">
        <v>5665</v>
      </c>
      <c r="I1170" s="107" cm="1">
        <f t="array" ref="I1170">_xlfn.IFS(LEFT(k[[#This Row],[ParameterValue]],1)="S",3,LEFT(k[[#This Row],[ParameterValue]],1)="X",2, LEFT(k[[#This Row],[ParameterValue]],1)="D",4)</f>
        <v>3</v>
      </c>
    </row>
    <row r="1171" spans="1:9">
      <c r="A1171" s="107" t="s">
        <v>5985</v>
      </c>
      <c r="B1171" s="107" t="s">
        <v>4426</v>
      </c>
      <c r="C1171" s="107" t="s">
        <v>5654</v>
      </c>
      <c r="D1171" s="107" t="s">
        <v>5600</v>
      </c>
      <c r="E1171" s="107" t="s">
        <v>5601</v>
      </c>
      <c r="F1171" s="107" t="s">
        <v>7140</v>
      </c>
      <c r="G1171" s="107" t="str">
        <f>k[[#This Row],[PartType]]&amp;k[[#This Row],[PowderType]]</f>
        <v>520V157/006KBP74</v>
      </c>
      <c r="H1171" s="107" t="s">
        <v>5049</v>
      </c>
      <c r="I1171" s="107" cm="1">
        <f t="array" ref="I1171">_xlfn.IFS(LEFT(k[[#This Row],[ParameterValue]],1)="S",3,LEFT(k[[#This Row],[ParameterValue]],1)="X",2, LEFT(k[[#This Row],[ParameterValue]],1)="D",4)</f>
        <v>3</v>
      </c>
    </row>
    <row r="1172" spans="1:9">
      <c r="A1172" s="107" t="s">
        <v>7801</v>
      </c>
      <c r="B1172" s="107" t="s">
        <v>4426</v>
      </c>
      <c r="C1172" s="107" t="s">
        <v>7655</v>
      </c>
      <c r="D1172" s="107" t="s">
        <v>5600</v>
      </c>
      <c r="E1172" s="107" t="s">
        <v>5601</v>
      </c>
      <c r="F1172" s="107" t="s">
        <v>7869</v>
      </c>
      <c r="G1172" s="107" t="str">
        <f>k[[#This Row],[PartType]]&amp;k[[#This Row],[PowderType]]</f>
        <v>598B476/010KBP74</v>
      </c>
      <c r="H1172" s="107" t="s">
        <v>5097</v>
      </c>
      <c r="I1172" s="107" cm="1">
        <f t="array" ref="I1172">_xlfn.IFS(LEFT(k[[#This Row],[ParameterValue]],1)="S",3,LEFT(k[[#This Row],[ParameterValue]],1)="X",2, LEFT(k[[#This Row],[ParameterValue]],1)="D",4)</f>
        <v>3</v>
      </c>
    </row>
    <row r="1173" spans="1:9">
      <c r="A1173" s="107" t="s">
        <v>5811</v>
      </c>
      <c r="B1173" s="107" t="s">
        <v>4688</v>
      </c>
      <c r="C1173" s="107" t="s">
        <v>5813</v>
      </c>
      <c r="D1173" s="107" t="s">
        <v>5600</v>
      </c>
      <c r="E1173" s="107" t="s">
        <v>5601</v>
      </c>
      <c r="F1173" s="107" t="s">
        <v>9069</v>
      </c>
      <c r="G1173" s="107" t="str">
        <f>k[[#This Row],[PartType]]&amp;k[[#This Row],[PowderType]]</f>
        <v>521T276/018KBP126F</v>
      </c>
      <c r="H1173" s="107" t="s">
        <v>5047</v>
      </c>
      <c r="I1173" s="107" cm="1">
        <f t="array" ref="I1173">_xlfn.IFS(LEFT(k[[#This Row],[ParameterValue]],1)="S",3,LEFT(k[[#This Row],[ParameterValue]],1)="X",2, LEFT(k[[#This Row],[ParameterValue]],1)="D",4)</f>
        <v>3</v>
      </c>
    </row>
    <row r="1174" spans="1:9">
      <c r="A1174" s="107" t="s">
        <v>5922</v>
      </c>
      <c r="B1174" s="107" t="s">
        <v>4426</v>
      </c>
      <c r="C1174" s="107" t="s">
        <v>5654</v>
      </c>
      <c r="D1174" s="107" t="s">
        <v>5600</v>
      </c>
      <c r="E1174" s="107" t="s">
        <v>5601</v>
      </c>
      <c r="F1174" s="107" t="s">
        <v>6868</v>
      </c>
      <c r="G1174" s="107" t="str">
        <f>k[[#This Row],[PartType]]&amp;k[[#This Row],[PowderType]]</f>
        <v>520D157/006KBP74</v>
      </c>
      <c r="H1174" s="107" t="s">
        <v>5049</v>
      </c>
      <c r="I1174" s="107" cm="1">
        <f t="array" ref="I1174">_xlfn.IFS(LEFT(k[[#This Row],[ParameterValue]],1)="S",3,LEFT(k[[#This Row],[ParameterValue]],1)="X",2, LEFT(k[[#This Row],[ParameterValue]],1)="D",4)</f>
        <v>3</v>
      </c>
    </row>
    <row r="1175" spans="1:9">
      <c r="A1175" s="107" t="s">
        <v>5922</v>
      </c>
      <c r="B1175" s="107" t="s">
        <v>4426</v>
      </c>
      <c r="C1175" s="107" t="s">
        <v>5726</v>
      </c>
      <c r="D1175" s="107" t="s">
        <v>5600</v>
      </c>
      <c r="E1175" s="107" t="s">
        <v>5601</v>
      </c>
      <c r="F1175" s="107" t="s">
        <v>6869</v>
      </c>
      <c r="G1175" s="107" t="str">
        <f>k[[#This Row],[PartType]]&amp;k[[#This Row],[PowderType]]</f>
        <v>520D157/006KBP74</v>
      </c>
      <c r="H1175" s="107" t="s">
        <v>5049</v>
      </c>
      <c r="I1175" s="107" cm="1">
        <f t="array" ref="I1175">_xlfn.IFS(LEFT(k[[#This Row],[ParameterValue]],1)="S",3,LEFT(k[[#This Row],[ParameterValue]],1)="X",2, LEFT(k[[#This Row],[ParameterValue]],1)="D",4)</f>
        <v>3</v>
      </c>
    </row>
    <row r="1176" spans="1:9">
      <c r="A1176" s="107" t="s">
        <v>6172</v>
      </c>
      <c r="B1176" s="107" t="s">
        <v>4426</v>
      </c>
      <c r="C1176" s="107" t="s">
        <v>5654</v>
      </c>
      <c r="D1176" s="107" t="s">
        <v>5600</v>
      </c>
      <c r="E1176" s="107" t="s">
        <v>5601</v>
      </c>
      <c r="F1176" s="107" t="s">
        <v>6870</v>
      </c>
      <c r="G1176" s="107" t="str">
        <f>k[[#This Row],[PartType]]&amp;k[[#This Row],[PowderType]]</f>
        <v>520V227/004KBP74</v>
      </c>
      <c r="H1176" s="107" t="s">
        <v>5049</v>
      </c>
      <c r="I1176" s="107" cm="1">
        <f t="array" ref="I1176">_xlfn.IFS(LEFT(k[[#This Row],[ParameterValue]],1)="S",3,LEFT(k[[#This Row],[ParameterValue]],1)="X",2, LEFT(k[[#This Row],[ParameterValue]],1)="D",4)</f>
        <v>3</v>
      </c>
    </row>
    <row r="1177" spans="1:9">
      <c r="A1177" s="107" t="s">
        <v>6172</v>
      </c>
      <c r="B1177" s="107" t="s">
        <v>4426</v>
      </c>
      <c r="C1177" s="107" t="s">
        <v>5634</v>
      </c>
      <c r="D1177" s="107" t="s">
        <v>5600</v>
      </c>
      <c r="E1177" s="107" t="s">
        <v>5601</v>
      </c>
      <c r="F1177" s="107" t="s">
        <v>6871</v>
      </c>
      <c r="G1177" s="107" t="str">
        <f>k[[#This Row],[PartType]]&amp;k[[#This Row],[PowderType]]</f>
        <v>520V227/004KBP74</v>
      </c>
      <c r="H1177" s="107" t="s">
        <v>5049</v>
      </c>
      <c r="I1177" s="107" cm="1">
        <f t="array" ref="I1177">_xlfn.IFS(LEFT(k[[#This Row],[ParameterValue]],1)="S",3,LEFT(k[[#This Row],[ParameterValue]],1)="X",2, LEFT(k[[#This Row],[ParameterValue]],1)="D",4)</f>
        <v>3</v>
      </c>
    </row>
    <row r="1178" spans="1:9">
      <c r="A1178" s="107" t="s">
        <v>5985</v>
      </c>
      <c r="B1178" s="107" t="s">
        <v>4426</v>
      </c>
      <c r="C1178" s="107" t="s">
        <v>5726</v>
      </c>
      <c r="D1178" s="107" t="s">
        <v>5600</v>
      </c>
      <c r="E1178" s="107" t="s">
        <v>5601</v>
      </c>
      <c r="F1178" s="107" t="s">
        <v>6872</v>
      </c>
      <c r="G1178" s="107" t="str">
        <f>k[[#This Row],[PartType]]&amp;k[[#This Row],[PowderType]]</f>
        <v>520V157/006KBP74</v>
      </c>
      <c r="H1178" s="107" t="s">
        <v>5049</v>
      </c>
      <c r="I1178" s="107" cm="1">
        <f t="array" ref="I1178">_xlfn.IFS(LEFT(k[[#This Row],[ParameterValue]],1)="S",3,LEFT(k[[#This Row],[ParameterValue]],1)="X",2, LEFT(k[[#This Row],[ParameterValue]],1)="D",4)</f>
        <v>3</v>
      </c>
    </row>
    <row r="1179" spans="1:9">
      <c r="A1179" s="107" t="s">
        <v>6275</v>
      </c>
      <c r="B1179" s="107" t="s">
        <v>4426</v>
      </c>
      <c r="C1179" s="107" t="s">
        <v>5618</v>
      </c>
      <c r="D1179" s="107" t="s">
        <v>5600</v>
      </c>
      <c r="E1179" s="107" t="s">
        <v>5601</v>
      </c>
      <c r="F1179" s="107" t="s">
        <v>6873</v>
      </c>
      <c r="G1179" s="107" t="str">
        <f>k[[#This Row],[PartType]]&amp;k[[#This Row],[PowderType]]</f>
        <v>520V107/010KBP74</v>
      </c>
      <c r="H1179" s="107" t="s">
        <v>5049</v>
      </c>
      <c r="I1179" s="107" cm="1">
        <f t="array" ref="I1179">_xlfn.IFS(LEFT(k[[#This Row],[ParameterValue]],1)="S",3,LEFT(k[[#This Row],[ParameterValue]],1)="X",2, LEFT(k[[#This Row],[ParameterValue]],1)="D",4)</f>
        <v>3</v>
      </c>
    </row>
    <row r="1180" spans="1:9">
      <c r="A1180" s="107" t="s">
        <v>5678</v>
      </c>
      <c r="B1180" s="107" t="s">
        <v>4426</v>
      </c>
      <c r="C1180" s="107" t="s">
        <v>6874</v>
      </c>
      <c r="D1180" s="107" t="s">
        <v>5600</v>
      </c>
      <c r="E1180" s="107" t="s">
        <v>5601</v>
      </c>
      <c r="F1180" s="107" t="s">
        <v>6875</v>
      </c>
      <c r="G1180" s="107" t="str">
        <f>k[[#This Row],[PartType]]&amp;k[[#This Row],[PowderType]]</f>
        <v>520D337/006KBP74</v>
      </c>
      <c r="H1180" s="107" t="s">
        <v>5580</v>
      </c>
      <c r="I1180" s="107" cm="1">
        <f t="array" ref="I1180">_xlfn.IFS(LEFT(k[[#This Row],[ParameterValue]],1)="S",3,LEFT(k[[#This Row],[ParameterValue]],1)="X",2, LEFT(k[[#This Row],[ParameterValue]],1)="D",4)</f>
        <v>3</v>
      </c>
    </row>
    <row r="1181" spans="1:9">
      <c r="A1181" s="107" t="s">
        <v>5920</v>
      </c>
      <c r="B1181" s="107" t="s">
        <v>4488</v>
      </c>
      <c r="C1181" s="107" t="s">
        <v>5599</v>
      </c>
      <c r="D1181" s="107" t="s">
        <v>5600</v>
      </c>
      <c r="E1181" s="107" t="s">
        <v>5601</v>
      </c>
      <c r="F1181" s="107" t="s">
        <v>7403</v>
      </c>
      <c r="G1181" s="107" t="str">
        <f>k[[#This Row],[PartType]]&amp;k[[#This Row],[PowderType]]</f>
        <v>520D337/003KBP54</v>
      </c>
      <c r="H1181" s="107" t="s">
        <v>5789</v>
      </c>
      <c r="I1181" s="107" cm="1">
        <f t="array" ref="I1181">_xlfn.IFS(LEFT(k[[#This Row],[ParameterValue]],1)="S",3,LEFT(k[[#This Row],[ParameterValue]],1)="X",2, LEFT(k[[#This Row],[ParameterValue]],1)="D",4)</f>
        <v>3</v>
      </c>
    </row>
    <row r="1182" spans="1:9">
      <c r="A1182" s="107" t="s">
        <v>5920</v>
      </c>
      <c r="B1182" s="107" t="s">
        <v>4488</v>
      </c>
      <c r="C1182" s="107" t="s">
        <v>5681</v>
      </c>
      <c r="D1182" s="107" t="s">
        <v>5600</v>
      </c>
      <c r="E1182" s="107" t="s">
        <v>5601</v>
      </c>
      <c r="F1182" s="107" t="s">
        <v>7078</v>
      </c>
      <c r="G1182" s="107" t="str">
        <f>k[[#This Row],[PartType]]&amp;k[[#This Row],[PowderType]]</f>
        <v>520D337/003KBP54</v>
      </c>
      <c r="H1182" s="107" t="s">
        <v>6635</v>
      </c>
      <c r="I1182" s="107" cm="1">
        <f t="array" ref="I1182">_xlfn.IFS(LEFT(k[[#This Row],[ParameterValue]],1)="S",3,LEFT(k[[#This Row],[ParameterValue]],1)="X",2, LEFT(k[[#This Row],[ParameterValue]],1)="D",4)</f>
        <v>3</v>
      </c>
    </row>
    <row r="1183" spans="1:9">
      <c r="A1183" s="107" t="s">
        <v>5819</v>
      </c>
      <c r="B1183" s="107" t="s">
        <v>4488</v>
      </c>
      <c r="C1183" s="107" t="s">
        <v>5681</v>
      </c>
      <c r="D1183" s="107" t="s">
        <v>5600</v>
      </c>
      <c r="E1183" s="107" t="s">
        <v>5601</v>
      </c>
      <c r="F1183" s="107" t="s">
        <v>7079</v>
      </c>
      <c r="G1183" s="107" t="str">
        <f>k[[#This Row],[PartType]]&amp;k[[#This Row],[PowderType]]</f>
        <v>520V337/003KBP54</v>
      </c>
      <c r="H1183" s="107" t="s">
        <v>5754</v>
      </c>
      <c r="I1183" s="107" cm="1">
        <f t="array" ref="I1183">_xlfn.IFS(LEFT(k[[#This Row],[ParameterValue]],1)="S",3,LEFT(k[[#This Row],[ParameterValue]],1)="X",2, LEFT(k[[#This Row],[ParameterValue]],1)="D",4)</f>
        <v>3</v>
      </c>
    </row>
    <row r="1184" spans="1:9">
      <c r="A1184" s="107" t="s">
        <v>6268</v>
      </c>
      <c r="B1184" s="107" t="s">
        <v>4488</v>
      </c>
      <c r="C1184" s="107" t="s">
        <v>5748</v>
      </c>
      <c r="D1184" s="107" t="s">
        <v>5600</v>
      </c>
      <c r="E1184" s="107" t="s">
        <v>5601</v>
      </c>
      <c r="F1184" s="107" t="s">
        <v>7350</v>
      </c>
      <c r="G1184" s="107" t="str">
        <f>k[[#This Row],[PartType]]&amp;k[[#This Row],[PowderType]]</f>
        <v>520Y337/006KBP54</v>
      </c>
      <c r="H1184" s="107" t="s">
        <v>7351</v>
      </c>
      <c r="I1184" s="107" cm="1">
        <f t="array" ref="I1184">_xlfn.IFS(LEFT(k[[#This Row],[ParameterValue]],1)="S",3,LEFT(k[[#This Row],[ParameterValue]],1)="X",2, LEFT(k[[#This Row],[ParameterValue]],1)="D",4)</f>
        <v>3</v>
      </c>
    </row>
    <row r="1185" spans="1:9">
      <c r="A1185" s="107" t="s">
        <v>6141</v>
      </c>
      <c r="B1185" s="107" t="s">
        <v>4426</v>
      </c>
      <c r="C1185" s="107" t="s">
        <v>5748</v>
      </c>
      <c r="D1185" s="107" t="s">
        <v>5600</v>
      </c>
      <c r="E1185" s="107" t="s">
        <v>5601</v>
      </c>
      <c r="F1185" s="107" t="s">
        <v>8462</v>
      </c>
      <c r="G1185" s="107" t="str">
        <f>k[[#This Row],[PartType]]&amp;k[[#This Row],[PowderType]]</f>
        <v>530V477/003KBP74</v>
      </c>
      <c r="H1185" s="107" t="s">
        <v>8463</v>
      </c>
      <c r="I1185" s="107" cm="1">
        <f t="array" ref="I1185">_xlfn.IFS(LEFT(k[[#This Row],[ParameterValue]],1)="S",3,LEFT(k[[#This Row],[ParameterValue]],1)="X",2, LEFT(k[[#This Row],[ParameterValue]],1)="D",4)</f>
        <v>3</v>
      </c>
    </row>
    <row r="1186" spans="1:9">
      <c r="A1186" s="107" t="s">
        <v>6300</v>
      </c>
      <c r="B1186" s="107" t="s">
        <v>4426</v>
      </c>
      <c r="C1186" s="107" t="s">
        <v>5607</v>
      </c>
      <c r="D1186" s="107" t="s">
        <v>5600</v>
      </c>
      <c r="E1186" s="107" t="s">
        <v>5601</v>
      </c>
      <c r="F1186" s="107" t="s">
        <v>7352</v>
      </c>
      <c r="G1186" s="107" t="str">
        <f>k[[#This Row],[PartType]]&amp;k[[#This Row],[PowderType]]</f>
        <v>520B686/006KBP74</v>
      </c>
      <c r="H1186" s="107" t="s">
        <v>5834</v>
      </c>
      <c r="I1186" s="107" cm="1">
        <f t="array" ref="I1186">_xlfn.IFS(LEFT(k[[#This Row],[ParameterValue]],1)="S",3,LEFT(k[[#This Row],[ParameterValue]],1)="X",2, LEFT(k[[#This Row],[ParameterValue]],1)="D",4)</f>
        <v>3</v>
      </c>
    </row>
    <row r="1187" spans="1:9">
      <c r="A1187" s="107" t="s">
        <v>5686</v>
      </c>
      <c r="B1187" s="107" t="s">
        <v>4617</v>
      </c>
      <c r="C1187" s="107" t="s">
        <v>5737</v>
      </c>
      <c r="D1187" s="107" t="s">
        <v>5600</v>
      </c>
      <c r="E1187" s="107" t="s">
        <v>5601</v>
      </c>
      <c r="F1187" s="107" t="s">
        <v>7346</v>
      </c>
      <c r="G1187" s="107" t="str">
        <f>k[[#This Row],[PartType]]&amp;k[[#This Row],[PowderType]]</f>
        <v>591V227/004NT50</v>
      </c>
      <c r="H1187" s="107" t="s">
        <v>5665</v>
      </c>
      <c r="I1187" s="107" cm="1">
        <f t="array" ref="I1187">_xlfn.IFS(LEFT(k[[#This Row],[ParameterValue]],1)="S",3,LEFT(k[[#This Row],[ParameterValue]],1)="X",2, LEFT(k[[#This Row],[ParameterValue]],1)="D",4)</f>
        <v>3</v>
      </c>
    </row>
    <row r="1188" spans="1:9">
      <c r="A1188" s="107" t="s">
        <v>5686</v>
      </c>
      <c r="B1188" s="107" t="s">
        <v>4617</v>
      </c>
      <c r="C1188" s="107" t="s">
        <v>5634</v>
      </c>
      <c r="D1188" s="107" t="s">
        <v>5600</v>
      </c>
      <c r="E1188" s="107" t="s">
        <v>5601</v>
      </c>
      <c r="F1188" s="107" t="s">
        <v>7347</v>
      </c>
      <c r="G1188" s="107" t="str">
        <f>k[[#This Row],[PartType]]&amp;k[[#This Row],[PowderType]]</f>
        <v>591V227/004NT50</v>
      </c>
      <c r="H1188" s="107" t="s">
        <v>5665</v>
      </c>
      <c r="I1188" s="107" cm="1">
        <f t="array" ref="I1188">_xlfn.IFS(LEFT(k[[#This Row],[ParameterValue]],1)="S",3,LEFT(k[[#This Row],[ParameterValue]],1)="X",2, LEFT(k[[#This Row],[ParameterValue]],1)="D",4)</f>
        <v>3</v>
      </c>
    </row>
    <row r="1189" spans="1:9">
      <c r="A1189" s="107" t="s">
        <v>6137</v>
      </c>
      <c r="B1189" s="107" t="s">
        <v>131</v>
      </c>
      <c r="C1189" s="107" t="s">
        <v>5614</v>
      </c>
      <c r="D1189" s="107" t="s">
        <v>5600</v>
      </c>
      <c r="E1189" s="107" t="s">
        <v>5601</v>
      </c>
      <c r="F1189" s="107" t="s">
        <v>8813</v>
      </c>
      <c r="G1189" s="107" t="str">
        <f>k[[#This Row],[PartType]]&amp;k[[#This Row],[PowderType]]</f>
        <v>523T226/025TTS80</v>
      </c>
      <c r="H1189" s="107" t="s">
        <v>7428</v>
      </c>
      <c r="I1189" s="107" cm="1">
        <f t="array" ref="I1189">_xlfn.IFS(LEFT(k[[#This Row],[ParameterValue]],1)="S",3,LEFT(k[[#This Row],[ParameterValue]],1)="X",2, LEFT(k[[#This Row],[ParameterValue]],1)="D",4)</f>
        <v>3</v>
      </c>
    </row>
    <row r="1190" spans="1:9">
      <c r="A1190" s="107" t="s">
        <v>7348</v>
      </c>
      <c r="B1190" s="107" t="s">
        <v>90</v>
      </c>
      <c r="C1190" s="107" t="s">
        <v>5804</v>
      </c>
      <c r="D1190" s="107" t="s">
        <v>5600</v>
      </c>
      <c r="E1190" s="107" t="s">
        <v>5601</v>
      </c>
      <c r="F1190" s="107" t="s">
        <v>7349</v>
      </c>
      <c r="G1190" s="107" t="str">
        <f>k[[#This Row],[PartType]]&amp;k[[#This Row],[PowderType]]</f>
        <v>598X336/035FTP200</v>
      </c>
      <c r="H1190" s="107" t="s">
        <v>6807</v>
      </c>
      <c r="I1190" s="107" cm="1">
        <f t="array" ref="I1190">_xlfn.IFS(LEFT(k[[#This Row],[ParameterValue]],1)="S",3,LEFT(k[[#This Row],[ParameterValue]],1)="X",2, LEFT(k[[#This Row],[ParameterValue]],1)="D",4)</f>
        <v>2</v>
      </c>
    </row>
    <row r="1191" spans="1:9">
      <c r="A1191" s="107" t="s">
        <v>5729</v>
      </c>
      <c r="B1191" s="107" t="s">
        <v>4426</v>
      </c>
      <c r="C1191" s="107" t="s">
        <v>5748</v>
      </c>
      <c r="D1191" s="107" t="s">
        <v>5600</v>
      </c>
      <c r="E1191" s="107" t="s">
        <v>5601</v>
      </c>
      <c r="F1191" s="107" t="s">
        <v>8010</v>
      </c>
      <c r="G1191" s="107" t="str">
        <f>k[[#This Row],[PartType]]&amp;k[[#This Row],[PowderType]]</f>
        <v>530V227/004KBP74</v>
      </c>
      <c r="H1191" s="107" t="s">
        <v>5561</v>
      </c>
      <c r="I1191" s="107" cm="1">
        <f t="array" ref="I1191">_xlfn.IFS(LEFT(k[[#This Row],[ParameterValue]],1)="S",3,LEFT(k[[#This Row],[ParameterValue]],1)="X",2, LEFT(k[[#This Row],[ParameterValue]],1)="D",4)</f>
        <v>3</v>
      </c>
    </row>
    <row r="1192" spans="1:9">
      <c r="A1192" s="107" t="s">
        <v>7879</v>
      </c>
      <c r="B1192" s="107" t="s">
        <v>87</v>
      </c>
      <c r="C1192" s="107" t="s">
        <v>5618</v>
      </c>
      <c r="D1192" s="107" t="s">
        <v>5600</v>
      </c>
      <c r="E1192" s="107" t="s">
        <v>5601</v>
      </c>
      <c r="F1192" s="107" t="s">
        <v>8770</v>
      </c>
      <c r="G1192" s="107" t="str">
        <f>k[[#This Row],[PartType]]&amp;k[[#This Row],[PowderType]]</f>
        <v>523W686/016TTS50</v>
      </c>
      <c r="H1192" s="107" t="s">
        <v>5100</v>
      </c>
      <c r="I1192" s="107" cm="1">
        <f t="array" ref="I1192">_xlfn.IFS(LEFT(k[[#This Row],[ParameterValue]],1)="S",3,LEFT(k[[#This Row],[ParameterValue]],1)="X",2, LEFT(k[[#This Row],[ParameterValue]],1)="D",4)</f>
        <v>3</v>
      </c>
    </row>
    <row r="1193" spans="1:9">
      <c r="A1193" s="107" t="s">
        <v>5780</v>
      </c>
      <c r="B1193" s="107" t="s">
        <v>87</v>
      </c>
      <c r="C1193" s="107" t="s">
        <v>5614</v>
      </c>
      <c r="D1193" s="107" t="s">
        <v>5600</v>
      </c>
      <c r="E1193" s="107" t="s">
        <v>5601</v>
      </c>
      <c r="F1193" s="107" t="s">
        <v>5781</v>
      </c>
      <c r="G1193" s="107" t="str">
        <f>k[[#This Row],[PartType]]&amp;k[[#This Row],[PowderType]]</f>
        <v>523V107/025TTS50</v>
      </c>
      <c r="H1193" s="107" t="s">
        <v>5100</v>
      </c>
      <c r="I1193" s="107" cm="1">
        <f t="array" ref="I1193">_xlfn.IFS(LEFT(k[[#This Row],[ParameterValue]],1)="S",3,LEFT(k[[#This Row],[ParameterValue]],1)="X",2, LEFT(k[[#This Row],[ParameterValue]],1)="D",4)</f>
        <v>3</v>
      </c>
    </row>
    <row r="1194" spans="1:9">
      <c r="A1194" s="107" t="s">
        <v>6682</v>
      </c>
      <c r="B1194" s="107" t="s">
        <v>4426</v>
      </c>
      <c r="C1194" s="107" t="s">
        <v>6450</v>
      </c>
      <c r="D1194" s="107" t="s">
        <v>5726</v>
      </c>
      <c r="E1194" s="107" t="s">
        <v>5601</v>
      </c>
      <c r="F1194" s="107" t="s">
        <v>6683</v>
      </c>
      <c r="G1194" s="107" t="str">
        <f>k[[#This Row],[PartType]]&amp;k[[#This Row],[PowderType]]</f>
        <v>520C686/010KBP74</v>
      </c>
      <c r="H1194" s="107" t="s">
        <v>6452</v>
      </c>
      <c r="I1194" s="107" cm="1">
        <f t="array" ref="I1194">_xlfn.IFS(LEFT(k[[#This Row],[ParameterValue]],1)="S",3,LEFT(k[[#This Row],[ParameterValue]],1)="X",2, LEFT(k[[#This Row],[ParameterValue]],1)="D",4)</f>
        <v>3</v>
      </c>
    </row>
    <row r="1195" spans="1:9">
      <c r="A1195" s="107" t="s">
        <v>6309</v>
      </c>
      <c r="B1195" s="107" t="s">
        <v>4469</v>
      </c>
      <c r="C1195" s="107" t="s">
        <v>5726</v>
      </c>
      <c r="D1195" s="107" t="s">
        <v>5600</v>
      </c>
      <c r="E1195" s="107" t="s">
        <v>5601</v>
      </c>
      <c r="F1195" s="107" t="s">
        <v>6310</v>
      </c>
      <c r="G1195" s="107" t="str">
        <f>k[[#This Row],[PartType]]&amp;k[[#This Row],[PowderType]]</f>
        <v>520C337/2R5KBP126</v>
      </c>
      <c r="H1195" s="107" t="s">
        <v>5847</v>
      </c>
      <c r="I1195" s="107" cm="1">
        <f t="array" ref="I1195">_xlfn.IFS(LEFT(k[[#This Row],[ParameterValue]],1)="S",3,LEFT(k[[#This Row],[ParameterValue]],1)="X",2, LEFT(k[[#This Row],[ParameterValue]],1)="D",4)</f>
        <v>3</v>
      </c>
    </row>
    <row r="1196" spans="1:9">
      <c r="A1196" s="107" t="s">
        <v>6311</v>
      </c>
      <c r="B1196" s="107" t="s">
        <v>4469</v>
      </c>
      <c r="C1196" s="107" t="s">
        <v>5634</v>
      </c>
      <c r="D1196" s="107" t="s">
        <v>5600</v>
      </c>
      <c r="E1196" s="107" t="s">
        <v>5601</v>
      </c>
      <c r="F1196" s="107" t="s">
        <v>6312</v>
      </c>
      <c r="G1196" s="107" t="str">
        <f>k[[#This Row],[PartType]]&amp;k[[#This Row],[PowderType]]</f>
        <v>520C337/004KBP126</v>
      </c>
      <c r="H1196" s="107" t="s">
        <v>5847</v>
      </c>
      <c r="I1196" s="107" cm="1">
        <f t="array" ref="I1196">_xlfn.IFS(LEFT(k[[#This Row],[ParameterValue]],1)="S",3,LEFT(k[[#This Row],[ParameterValue]],1)="X",2, LEFT(k[[#This Row],[ParameterValue]],1)="D",4)</f>
        <v>3</v>
      </c>
    </row>
    <row r="1197" spans="1:9">
      <c r="A1197" s="107" t="s">
        <v>5845</v>
      </c>
      <c r="B1197" s="107" t="s">
        <v>4469</v>
      </c>
      <c r="C1197" s="107" t="s">
        <v>5726</v>
      </c>
      <c r="D1197" s="107" t="s">
        <v>5600</v>
      </c>
      <c r="E1197" s="107" t="s">
        <v>5601</v>
      </c>
      <c r="F1197" s="107" t="s">
        <v>6313</v>
      </c>
      <c r="G1197" s="107" t="str">
        <f>k[[#This Row],[PartType]]&amp;k[[#This Row],[PowderType]]</f>
        <v>520C477/2R5KBP126</v>
      </c>
      <c r="H1197" s="107" t="s">
        <v>5847</v>
      </c>
      <c r="I1197" s="107" cm="1">
        <f t="array" ref="I1197">_xlfn.IFS(LEFT(k[[#This Row],[ParameterValue]],1)="S",3,LEFT(k[[#This Row],[ParameterValue]],1)="X",2, LEFT(k[[#This Row],[ParameterValue]],1)="D",4)</f>
        <v>3</v>
      </c>
    </row>
    <row r="1198" spans="1:9">
      <c r="A1198" s="107" t="s">
        <v>6057</v>
      </c>
      <c r="B1198" s="107" t="s">
        <v>4426</v>
      </c>
      <c r="C1198" s="107" t="s">
        <v>5813</v>
      </c>
      <c r="D1198" s="107" t="s">
        <v>5600</v>
      </c>
      <c r="E1198" s="107" t="s">
        <v>5601</v>
      </c>
      <c r="F1198" s="107" t="s">
        <v>8920</v>
      </c>
      <c r="G1198" s="107" t="str">
        <f>k[[#This Row],[PartType]]&amp;k[[#This Row],[PowderType]]</f>
        <v>520D107/010KBP74</v>
      </c>
      <c r="H1198" s="107" t="s">
        <v>5049</v>
      </c>
      <c r="I1198" s="107" cm="1">
        <f t="array" ref="I1198">_xlfn.IFS(LEFT(k[[#This Row],[ParameterValue]],1)="S",3,LEFT(k[[#This Row],[ParameterValue]],1)="X",2, LEFT(k[[#This Row],[ParameterValue]],1)="D",4)</f>
        <v>3</v>
      </c>
    </row>
    <row r="1199" spans="1:9">
      <c r="A1199" s="107" t="s">
        <v>6057</v>
      </c>
      <c r="B1199" s="107" t="s">
        <v>4426</v>
      </c>
      <c r="C1199" s="107" t="s">
        <v>5656</v>
      </c>
      <c r="D1199" s="107" t="s">
        <v>5600</v>
      </c>
      <c r="E1199" s="107" t="s">
        <v>5601</v>
      </c>
      <c r="F1199" s="107" t="s">
        <v>8919</v>
      </c>
      <c r="G1199" s="107" t="str">
        <f>k[[#This Row],[PartType]]&amp;k[[#This Row],[PowderType]]</f>
        <v>520D107/010KBP74</v>
      </c>
      <c r="H1199" s="107" t="s">
        <v>5049</v>
      </c>
      <c r="I1199" s="107" cm="1">
        <f t="array" ref="I1199">_xlfn.IFS(LEFT(k[[#This Row],[ParameterValue]],1)="S",3,LEFT(k[[#This Row],[ParameterValue]],1)="X",2, LEFT(k[[#This Row],[ParameterValue]],1)="D",4)</f>
        <v>3</v>
      </c>
    </row>
    <row r="1200" spans="1:9">
      <c r="A1200" s="107" t="s">
        <v>7519</v>
      </c>
      <c r="B1200" s="107" t="s">
        <v>157</v>
      </c>
      <c r="C1200" s="107" t="s">
        <v>5614</v>
      </c>
      <c r="D1200" s="107" t="s">
        <v>5600</v>
      </c>
      <c r="E1200" s="107" t="s">
        <v>5601</v>
      </c>
      <c r="F1200" s="107" t="s">
        <v>9412</v>
      </c>
      <c r="G1200" s="107" t="str">
        <f>k[[#This Row],[PartType]]&amp;k[[#This Row],[PowderType]]</f>
        <v>591B106/025TTS40</v>
      </c>
      <c r="H1200" s="107" t="s">
        <v>7428</v>
      </c>
      <c r="I1200" s="107" cm="1">
        <f t="array" ref="I1200">_xlfn.IFS(LEFT(k[[#This Row],[ParameterValue]],1)="S",3,LEFT(k[[#This Row],[ParameterValue]],1)="X",2, LEFT(k[[#This Row],[ParameterValue]],1)="D",4)</f>
        <v>3</v>
      </c>
    </row>
    <row r="1201" spans="1:9">
      <c r="A1201" s="107" t="s">
        <v>7032</v>
      </c>
      <c r="B1201" s="107" t="s">
        <v>4428</v>
      </c>
      <c r="C1201" s="107" t="s">
        <v>5742</v>
      </c>
      <c r="D1201" s="107" t="s">
        <v>5600</v>
      </c>
      <c r="E1201" s="107" t="s">
        <v>5601</v>
      </c>
      <c r="F1201" s="107" t="s">
        <v>9050</v>
      </c>
      <c r="G1201" s="107" t="str">
        <f>k[[#This Row],[PartType]]&amp;k[[#This Row],[PowderType]]</f>
        <v>520V477/003KBP76</v>
      </c>
      <c r="H1201" s="107" t="s">
        <v>7397</v>
      </c>
      <c r="I1201" s="107" cm="1">
        <f t="array" ref="I1201">_xlfn.IFS(LEFT(k[[#This Row],[ParameterValue]],1)="S",3,LEFT(k[[#This Row],[ParameterValue]],1)="X",2, LEFT(k[[#This Row],[ParameterValue]],1)="D",4)</f>
        <v>3</v>
      </c>
    </row>
    <row r="1202" spans="1:9">
      <c r="A1202" s="107" t="s">
        <v>7032</v>
      </c>
      <c r="B1202" s="107" t="s">
        <v>4428</v>
      </c>
      <c r="C1202" s="107" t="s">
        <v>5737</v>
      </c>
      <c r="D1202" s="107" t="s">
        <v>5600</v>
      </c>
      <c r="E1202" s="107" t="s">
        <v>5601</v>
      </c>
      <c r="F1202" s="107" t="s">
        <v>9051</v>
      </c>
      <c r="G1202" s="107" t="str">
        <f>k[[#This Row],[PartType]]&amp;k[[#This Row],[PowderType]]</f>
        <v>520V477/003KBP76</v>
      </c>
      <c r="H1202" s="107" t="s">
        <v>5049</v>
      </c>
      <c r="I1202" s="107" cm="1">
        <f t="array" ref="I1202">_xlfn.IFS(LEFT(k[[#This Row],[ParameterValue]],1)="S",3,LEFT(k[[#This Row],[ParameterValue]],1)="X",2, LEFT(k[[#This Row],[ParameterValue]],1)="D",4)</f>
        <v>3</v>
      </c>
    </row>
    <row r="1203" spans="1:9">
      <c r="A1203" s="107" t="s">
        <v>7163</v>
      </c>
      <c r="B1203" s="107" t="s">
        <v>4428</v>
      </c>
      <c r="C1203" s="107" t="s">
        <v>5826</v>
      </c>
      <c r="D1203" s="107" t="s">
        <v>5600</v>
      </c>
      <c r="E1203" s="107" t="s">
        <v>5601</v>
      </c>
      <c r="F1203" s="107" t="s">
        <v>9052</v>
      </c>
      <c r="G1203" s="107" t="str">
        <f>k[[#This Row],[PartType]]&amp;k[[#This Row],[PowderType]]</f>
        <v>520X687/004KBP76</v>
      </c>
      <c r="H1203" s="107" t="s">
        <v>5053</v>
      </c>
      <c r="I1203" s="107" cm="1">
        <f t="array" ref="I1203">_xlfn.IFS(LEFT(k[[#This Row],[ParameterValue]],1)="S",3,LEFT(k[[#This Row],[ParameterValue]],1)="X",2, LEFT(k[[#This Row],[ParameterValue]],1)="D",4)</f>
        <v>3</v>
      </c>
    </row>
    <row r="1204" spans="1:9">
      <c r="A1204" s="107" t="s">
        <v>5889</v>
      </c>
      <c r="B1204" s="107" t="s">
        <v>4428</v>
      </c>
      <c r="C1204" s="107" t="s">
        <v>5813</v>
      </c>
      <c r="D1204" s="107" t="s">
        <v>5600</v>
      </c>
      <c r="E1204" s="107" t="s">
        <v>5601</v>
      </c>
      <c r="F1204" s="107" t="s">
        <v>9235</v>
      </c>
      <c r="G1204" s="107" t="str">
        <f>k[[#This Row],[PartType]]&amp;k[[#This Row],[PowderType]]</f>
        <v>521D107/020KBP76</v>
      </c>
      <c r="H1204" s="107" t="s">
        <v>5891</v>
      </c>
      <c r="I1204" s="107" cm="1">
        <f t="array" ref="I1204">_xlfn.IFS(LEFT(k[[#This Row],[ParameterValue]],1)="S",3,LEFT(k[[#This Row],[ParameterValue]],1)="X",2, LEFT(k[[#This Row],[ParameterValue]],1)="D",4)</f>
        <v>3</v>
      </c>
    </row>
    <row r="1205" spans="1:9">
      <c r="A1205" s="107" t="s">
        <v>8619</v>
      </c>
      <c r="B1205" s="107" t="s">
        <v>4428</v>
      </c>
      <c r="C1205" s="107" t="s">
        <v>5634</v>
      </c>
      <c r="D1205" s="107" t="s">
        <v>5600</v>
      </c>
      <c r="E1205" s="107" t="s">
        <v>5601</v>
      </c>
      <c r="F1205" s="107" t="s">
        <v>9053</v>
      </c>
      <c r="G1205" s="107" t="str">
        <f>k[[#This Row],[PartType]]&amp;k[[#This Row],[PowderType]]</f>
        <v>525D107/010KBP76</v>
      </c>
      <c r="H1205" s="107" t="s">
        <v>5049</v>
      </c>
      <c r="I1205" s="107" cm="1">
        <f t="array" ref="I1205">_xlfn.IFS(LEFT(k[[#This Row],[ParameterValue]],1)="S",3,LEFT(k[[#This Row],[ParameterValue]],1)="X",2, LEFT(k[[#This Row],[ParameterValue]],1)="D",4)</f>
        <v>3</v>
      </c>
    </row>
    <row r="1206" spans="1:9">
      <c r="A1206" s="107" t="s">
        <v>8619</v>
      </c>
      <c r="B1206" s="107" t="s">
        <v>4428</v>
      </c>
      <c r="C1206" s="107" t="s">
        <v>5813</v>
      </c>
      <c r="D1206" s="107" t="s">
        <v>5600</v>
      </c>
      <c r="E1206" s="107" t="s">
        <v>5601</v>
      </c>
      <c r="F1206" s="107" t="s">
        <v>9054</v>
      </c>
      <c r="G1206" s="107" t="str">
        <f>k[[#This Row],[PartType]]&amp;k[[#This Row],[PowderType]]</f>
        <v>525D107/010KBP76</v>
      </c>
      <c r="H1206" s="107" t="s">
        <v>5049</v>
      </c>
      <c r="I1206" s="107" cm="1">
        <f t="array" ref="I1206">_xlfn.IFS(LEFT(k[[#This Row],[ParameterValue]],1)="S",3,LEFT(k[[#This Row],[ParameterValue]],1)="X",2, LEFT(k[[#This Row],[ParameterValue]],1)="D",4)</f>
        <v>3</v>
      </c>
    </row>
    <row r="1207" spans="1:9">
      <c r="A1207" s="107" t="s">
        <v>6198</v>
      </c>
      <c r="B1207" s="107" t="s">
        <v>4428</v>
      </c>
      <c r="C1207" s="107" t="s">
        <v>5730</v>
      </c>
      <c r="D1207" s="107" t="s">
        <v>5600</v>
      </c>
      <c r="E1207" s="107" t="s">
        <v>5601</v>
      </c>
      <c r="F1207" s="107" t="s">
        <v>9091</v>
      </c>
      <c r="G1207" s="107" t="str">
        <f>k[[#This Row],[PartType]]&amp;k[[#This Row],[PowderType]]</f>
        <v>530V686/006KBP76</v>
      </c>
      <c r="H1207" s="107" t="s">
        <v>5545</v>
      </c>
      <c r="I1207" s="107" cm="1">
        <f t="array" ref="I1207">_xlfn.IFS(LEFT(k[[#This Row],[ParameterValue]],1)="S",3,LEFT(k[[#This Row],[ParameterValue]],1)="X",2, LEFT(k[[#This Row],[ParameterValue]],1)="D",4)</f>
        <v>3</v>
      </c>
    </row>
    <row r="1208" spans="1:9">
      <c r="A1208" s="107" t="s">
        <v>5678</v>
      </c>
      <c r="B1208" s="107" t="s">
        <v>4426</v>
      </c>
      <c r="C1208" s="107" t="s">
        <v>5654</v>
      </c>
      <c r="D1208" s="107" t="s">
        <v>5600</v>
      </c>
      <c r="E1208" s="107" t="s">
        <v>5601</v>
      </c>
      <c r="F1208" s="107" t="s">
        <v>7141</v>
      </c>
      <c r="G1208" s="107" t="str">
        <f>k[[#This Row],[PartType]]&amp;k[[#This Row],[PowderType]]</f>
        <v>520D337/006KBP74</v>
      </c>
      <c r="H1208" s="107" t="s">
        <v>5580</v>
      </c>
      <c r="I1208" s="107" cm="1">
        <f t="array" ref="I1208">_xlfn.IFS(LEFT(k[[#This Row],[ParameterValue]],1)="S",3,LEFT(k[[#This Row],[ParameterValue]],1)="X",2, LEFT(k[[#This Row],[ParameterValue]],1)="D",4)</f>
        <v>3</v>
      </c>
    </row>
    <row r="1209" spans="1:9">
      <c r="A1209" s="107" t="s">
        <v>6456</v>
      </c>
      <c r="B1209" s="107" t="s">
        <v>4426</v>
      </c>
      <c r="C1209" s="107" t="s">
        <v>5681</v>
      </c>
      <c r="D1209" s="107" t="s">
        <v>5600</v>
      </c>
      <c r="E1209" s="107" t="s">
        <v>5601</v>
      </c>
      <c r="F1209" s="107" t="s">
        <v>7080</v>
      </c>
      <c r="G1209" s="107" t="str">
        <f>k[[#This Row],[PartType]]&amp;k[[#This Row],[PowderType]]</f>
        <v>528Z477/003KBP74</v>
      </c>
      <c r="H1209" s="107" t="s">
        <v>6115</v>
      </c>
      <c r="I1209" s="107" cm="1">
        <f t="array" ref="I1209">_xlfn.IFS(LEFT(k[[#This Row],[ParameterValue]],1)="S",3,LEFT(k[[#This Row],[ParameterValue]],1)="X",2, LEFT(k[[#This Row],[ParameterValue]],1)="D",4)</f>
        <v>3</v>
      </c>
    </row>
    <row r="1210" spans="1:9">
      <c r="A1210" s="107" t="s">
        <v>6141</v>
      </c>
      <c r="B1210" s="107" t="s">
        <v>4426</v>
      </c>
      <c r="C1210" s="107" t="s">
        <v>5663</v>
      </c>
      <c r="D1210" s="107" t="s">
        <v>5600</v>
      </c>
      <c r="E1210" s="107" t="s">
        <v>5601</v>
      </c>
      <c r="F1210" s="107" t="s">
        <v>7081</v>
      </c>
      <c r="G1210" s="107" t="str">
        <f>k[[#This Row],[PartType]]&amp;k[[#This Row],[PowderType]]</f>
        <v>530V477/003KBP74</v>
      </c>
      <c r="H1210" s="107" t="s">
        <v>5579</v>
      </c>
      <c r="I1210" s="107" cm="1">
        <f t="array" ref="I1210">_xlfn.IFS(LEFT(k[[#This Row],[ParameterValue]],1)="S",3,LEFT(k[[#This Row],[ParameterValue]],1)="X",2, LEFT(k[[#This Row],[ParameterValue]],1)="D",4)</f>
        <v>3</v>
      </c>
    </row>
    <row r="1211" spans="1:9">
      <c r="A1211" s="107" t="s">
        <v>6033</v>
      </c>
      <c r="B1211" s="107" t="s">
        <v>4501</v>
      </c>
      <c r="C1211" s="107" t="s">
        <v>5737</v>
      </c>
      <c r="D1211" s="107" t="s">
        <v>5600</v>
      </c>
      <c r="E1211" s="107" t="s">
        <v>5601</v>
      </c>
      <c r="F1211" s="107" t="s">
        <v>6237</v>
      </c>
      <c r="G1211" s="107" t="str">
        <f>k[[#This Row],[PartType]]&amp;k[[#This Row],[PowderType]]</f>
        <v>591D337/003KBP55</v>
      </c>
      <c r="H1211" s="107" t="s">
        <v>5665</v>
      </c>
      <c r="I1211" s="107" cm="1">
        <f t="array" ref="I1211">_xlfn.IFS(LEFT(k[[#This Row],[ParameterValue]],1)="S",3,LEFT(k[[#This Row],[ParameterValue]],1)="X",2, LEFT(k[[#This Row],[ParameterValue]],1)="D",4)</f>
        <v>3</v>
      </c>
    </row>
    <row r="1212" spans="1:9">
      <c r="A1212" s="107" t="s">
        <v>6238</v>
      </c>
      <c r="B1212" s="107" t="s">
        <v>4501</v>
      </c>
      <c r="C1212" s="107" t="s">
        <v>6239</v>
      </c>
      <c r="D1212" s="107" t="s">
        <v>5600</v>
      </c>
      <c r="E1212" s="107" t="s">
        <v>5601</v>
      </c>
      <c r="F1212" s="107" t="s">
        <v>6240</v>
      </c>
      <c r="G1212" s="107" t="str">
        <f>k[[#This Row],[PartType]]&amp;k[[#This Row],[PowderType]]</f>
        <v>598V337/003KBP55</v>
      </c>
      <c r="H1212" s="107" t="s">
        <v>5665</v>
      </c>
      <c r="I1212" s="107" cm="1">
        <f t="array" ref="I1212">_xlfn.IFS(LEFT(k[[#This Row],[ParameterValue]],1)="S",3,LEFT(k[[#This Row],[ParameterValue]],1)="X",2, LEFT(k[[#This Row],[ParameterValue]],1)="D",4)</f>
        <v>3</v>
      </c>
    </row>
    <row r="1213" spans="1:9">
      <c r="A1213" s="107" t="s">
        <v>6241</v>
      </c>
      <c r="B1213" s="107" t="s">
        <v>4426</v>
      </c>
      <c r="C1213" s="107" t="s">
        <v>6242</v>
      </c>
      <c r="D1213" s="107" t="s">
        <v>5600</v>
      </c>
      <c r="E1213" s="107" t="s">
        <v>5601</v>
      </c>
      <c r="F1213" s="107" t="s">
        <v>6243</v>
      </c>
      <c r="G1213" s="107" t="str">
        <f>k[[#This Row],[PartType]]&amp;k[[#This Row],[PowderType]]</f>
        <v>591V477/2R5KBP74</v>
      </c>
      <c r="H1213" s="107" t="s">
        <v>5754</v>
      </c>
      <c r="I1213" s="107" cm="1">
        <f t="array" ref="I1213">_xlfn.IFS(LEFT(k[[#This Row],[ParameterValue]],1)="S",3,LEFT(k[[#This Row],[ParameterValue]],1)="X",2, LEFT(k[[#This Row],[ParameterValue]],1)="D",4)</f>
        <v>3</v>
      </c>
    </row>
    <row r="1214" spans="1:9">
      <c r="A1214" s="107" t="s">
        <v>6241</v>
      </c>
      <c r="B1214" s="107" t="s">
        <v>4426</v>
      </c>
      <c r="C1214" s="107" t="s">
        <v>6244</v>
      </c>
      <c r="D1214" s="107" t="s">
        <v>5600</v>
      </c>
      <c r="E1214" s="107" t="s">
        <v>5601</v>
      </c>
      <c r="F1214" s="107" t="s">
        <v>6245</v>
      </c>
      <c r="G1214" s="107" t="str">
        <f>k[[#This Row],[PartType]]&amp;k[[#This Row],[PowderType]]</f>
        <v>591V477/2R5KBP74</v>
      </c>
      <c r="H1214" s="107" t="s">
        <v>5754</v>
      </c>
      <c r="I1214" s="107" cm="1">
        <f t="array" ref="I1214">_xlfn.IFS(LEFT(k[[#This Row],[ParameterValue]],1)="S",3,LEFT(k[[#This Row],[ParameterValue]],1)="X",2, LEFT(k[[#This Row],[ParameterValue]],1)="D",4)</f>
        <v>3</v>
      </c>
    </row>
    <row r="1215" spans="1:9">
      <c r="A1215" s="107" t="s">
        <v>6246</v>
      </c>
      <c r="B1215" s="107" t="s">
        <v>4426</v>
      </c>
      <c r="C1215" s="107" t="s">
        <v>6239</v>
      </c>
      <c r="D1215" s="107" t="s">
        <v>5600</v>
      </c>
      <c r="E1215" s="107" t="s">
        <v>5601</v>
      </c>
      <c r="F1215" s="107" t="s">
        <v>6247</v>
      </c>
      <c r="G1215" s="107" t="str">
        <f>k[[#This Row],[PartType]]&amp;k[[#This Row],[PowderType]]</f>
        <v>598V477/2R5KBP74</v>
      </c>
      <c r="H1215" s="107" t="s">
        <v>5754</v>
      </c>
      <c r="I1215" s="107" cm="1">
        <f t="array" ref="I1215">_xlfn.IFS(LEFT(k[[#This Row],[ParameterValue]],1)="S",3,LEFT(k[[#This Row],[ParameterValue]],1)="X",2, LEFT(k[[#This Row],[ParameterValue]],1)="D",4)</f>
        <v>3</v>
      </c>
    </row>
    <row r="1216" spans="1:9">
      <c r="A1216" s="107" t="s">
        <v>5750</v>
      </c>
      <c r="B1216" s="107" t="s">
        <v>142</v>
      </c>
      <c r="C1216" s="107" t="s">
        <v>5730</v>
      </c>
      <c r="D1216" s="107" t="s">
        <v>5600</v>
      </c>
      <c r="E1216" s="107" t="s">
        <v>5601</v>
      </c>
      <c r="F1216" s="107" t="s">
        <v>6248</v>
      </c>
      <c r="G1216" s="107" t="str">
        <f>k[[#This Row],[PartType]]&amp;k[[#This Row],[PowderType]]</f>
        <v>530V197/2R5KBP86E</v>
      </c>
      <c r="H1216" s="107" t="s">
        <v>6249</v>
      </c>
      <c r="I1216" s="107" cm="1">
        <f t="array" ref="I1216">_xlfn.IFS(LEFT(k[[#This Row],[ParameterValue]],1)="S",3,LEFT(k[[#This Row],[ParameterValue]],1)="X",2, LEFT(k[[#This Row],[ParameterValue]],1)="D",4)</f>
        <v>3</v>
      </c>
    </row>
    <row r="1217" spans="1:9">
      <c r="A1217" s="107" t="s">
        <v>5963</v>
      </c>
      <c r="B1217" s="107" t="s">
        <v>4585</v>
      </c>
      <c r="C1217" s="107" t="s">
        <v>5656</v>
      </c>
      <c r="D1217" s="107" t="s">
        <v>5600</v>
      </c>
      <c r="E1217" s="107" t="s">
        <v>5601</v>
      </c>
      <c r="F1217" s="107" t="s">
        <v>5964</v>
      </c>
      <c r="G1217" s="107" t="str">
        <f>k[[#This Row],[PartType]]&amp;k[[#This Row],[PowderType]]</f>
        <v>521T336/018FTW120K</v>
      </c>
      <c r="H1217" s="107" t="s">
        <v>5965</v>
      </c>
      <c r="I1217" s="107" cm="1">
        <f t="array" ref="I1217">_xlfn.IFS(LEFT(k[[#This Row],[ParameterValue]],1)="S",3,LEFT(k[[#This Row],[ParameterValue]],1)="X",2, LEFT(k[[#This Row],[ParameterValue]],1)="D",4)</f>
        <v>3</v>
      </c>
    </row>
    <row r="1218" spans="1:9">
      <c r="A1218" s="107" t="s">
        <v>7870</v>
      </c>
      <c r="B1218" s="107" t="s">
        <v>4428</v>
      </c>
      <c r="C1218" s="107" t="s">
        <v>5618</v>
      </c>
      <c r="D1218" s="107" t="s">
        <v>5600</v>
      </c>
      <c r="E1218" s="107" t="s">
        <v>5601</v>
      </c>
      <c r="F1218" s="107" t="s">
        <v>7871</v>
      </c>
      <c r="G1218" s="107" t="str">
        <f>k[[#This Row],[PartType]]&amp;k[[#This Row],[PowderType]]</f>
        <v>521D157/016KBP76</v>
      </c>
      <c r="H1218" s="107" t="s">
        <v>5891</v>
      </c>
      <c r="I1218" s="107" cm="1">
        <f t="array" ref="I1218">_xlfn.IFS(LEFT(k[[#This Row],[ParameterValue]],1)="S",3,LEFT(k[[#This Row],[ParameterValue]],1)="X",2, LEFT(k[[#This Row],[ParameterValue]],1)="D",4)</f>
        <v>3</v>
      </c>
    </row>
    <row r="1219" spans="1:9">
      <c r="A1219" s="107" t="s">
        <v>5872</v>
      </c>
      <c r="B1219" s="107" t="s">
        <v>4441</v>
      </c>
      <c r="C1219" s="107" t="s">
        <v>7722</v>
      </c>
      <c r="D1219" s="107" t="s">
        <v>5600</v>
      </c>
      <c r="E1219" s="107" t="s">
        <v>5601</v>
      </c>
      <c r="F1219" s="107" t="s">
        <v>8474</v>
      </c>
      <c r="G1219" s="107" t="str">
        <f>k[[#This Row],[PartType]]&amp;k[[#This Row],[PowderType]]</f>
        <v>598B107/006STA156KA</v>
      </c>
      <c r="H1219" s="107" t="s">
        <v>5114</v>
      </c>
      <c r="I1219" s="107" cm="1">
        <f t="array" ref="I1219">_xlfn.IFS(LEFT(k[[#This Row],[ParameterValue]],1)="S",3,LEFT(k[[#This Row],[ParameterValue]],1)="X",2, LEFT(k[[#This Row],[ParameterValue]],1)="D",4)</f>
        <v>3</v>
      </c>
    </row>
    <row r="1220" spans="1:9">
      <c r="A1220" s="107" t="s">
        <v>5872</v>
      </c>
      <c r="B1220" s="107" t="s">
        <v>4441</v>
      </c>
      <c r="C1220" s="107" t="s">
        <v>7771</v>
      </c>
      <c r="D1220" s="107" t="s">
        <v>5600</v>
      </c>
      <c r="E1220" s="107" t="s">
        <v>5601</v>
      </c>
      <c r="F1220" s="107" t="s">
        <v>7905</v>
      </c>
      <c r="G1220" s="107" t="str">
        <f>k[[#This Row],[PartType]]&amp;k[[#This Row],[PowderType]]</f>
        <v>598B107/006STA156KA</v>
      </c>
      <c r="H1220" s="107" t="s">
        <v>5114</v>
      </c>
      <c r="I1220" s="107" cm="1">
        <f t="array" ref="I1220">_xlfn.IFS(LEFT(k[[#This Row],[ParameterValue]],1)="S",3,LEFT(k[[#This Row],[ParameterValue]],1)="X",2, LEFT(k[[#This Row],[ParameterValue]],1)="D",4)</f>
        <v>3</v>
      </c>
    </row>
    <row r="1221" spans="1:9">
      <c r="A1221" s="107" t="s">
        <v>5872</v>
      </c>
      <c r="B1221" s="107" t="s">
        <v>4441</v>
      </c>
      <c r="C1221" s="107" t="s">
        <v>7759</v>
      </c>
      <c r="D1221" s="107" t="s">
        <v>5600</v>
      </c>
      <c r="E1221" s="107" t="s">
        <v>5601</v>
      </c>
      <c r="F1221" s="107" t="s">
        <v>8594</v>
      </c>
      <c r="G1221" s="107" t="str">
        <f>k[[#This Row],[PartType]]&amp;k[[#This Row],[PowderType]]</f>
        <v>598B107/006STA156KA</v>
      </c>
      <c r="H1221" s="107" t="s">
        <v>5114</v>
      </c>
      <c r="I1221" s="107" cm="1">
        <f t="array" ref="I1221">_xlfn.IFS(LEFT(k[[#This Row],[ParameterValue]],1)="S",3,LEFT(k[[#This Row],[ParameterValue]],1)="X",2, LEFT(k[[#This Row],[ParameterValue]],1)="D",4)</f>
        <v>3</v>
      </c>
    </row>
    <row r="1222" spans="1:9">
      <c r="A1222" s="107" t="s">
        <v>5606</v>
      </c>
      <c r="B1222" s="107" t="s">
        <v>4426</v>
      </c>
      <c r="C1222" s="107" t="s">
        <v>7771</v>
      </c>
      <c r="D1222" s="107" t="s">
        <v>5600</v>
      </c>
      <c r="E1222" s="107" t="s">
        <v>5601</v>
      </c>
      <c r="F1222" s="107" t="s">
        <v>7906</v>
      </c>
      <c r="G1222" s="107" t="str">
        <f>k[[#This Row],[PartType]]&amp;k[[#This Row],[PowderType]]</f>
        <v>598B107/004KBP74</v>
      </c>
      <c r="H1222" s="107" t="s">
        <v>5097</v>
      </c>
      <c r="I1222" s="107" cm="1">
        <f t="array" ref="I1222">_xlfn.IFS(LEFT(k[[#This Row],[ParameterValue]],1)="S",3,LEFT(k[[#This Row],[ParameterValue]],1)="X",2, LEFT(k[[#This Row],[ParameterValue]],1)="D",4)</f>
        <v>3</v>
      </c>
    </row>
    <row r="1223" spans="1:9">
      <c r="A1223" s="107" t="s">
        <v>5606</v>
      </c>
      <c r="B1223" s="107" t="s">
        <v>4426</v>
      </c>
      <c r="C1223" s="107" t="s">
        <v>7759</v>
      </c>
      <c r="D1223" s="107" t="s">
        <v>5600</v>
      </c>
      <c r="E1223" s="107" t="s">
        <v>5601</v>
      </c>
      <c r="F1223" s="107" t="s">
        <v>9252</v>
      </c>
      <c r="G1223" s="107" t="str">
        <f>k[[#This Row],[PartType]]&amp;k[[#This Row],[PowderType]]</f>
        <v>598B107/004KBP74</v>
      </c>
      <c r="H1223" s="107" t="s">
        <v>5097</v>
      </c>
      <c r="I1223" s="107" cm="1">
        <f t="array" ref="I1223">_xlfn.IFS(LEFT(k[[#This Row],[ParameterValue]],1)="S",3,LEFT(k[[#This Row],[ParameterValue]],1)="X",2, LEFT(k[[#This Row],[ParameterValue]],1)="D",4)</f>
        <v>3</v>
      </c>
    </row>
    <row r="1224" spans="1:9">
      <c r="A1224" s="107" t="s">
        <v>6417</v>
      </c>
      <c r="B1224" s="107" t="s">
        <v>4502</v>
      </c>
      <c r="C1224" s="107" t="s">
        <v>7907</v>
      </c>
      <c r="D1224" s="107" t="s">
        <v>5600</v>
      </c>
      <c r="E1224" s="107" t="s">
        <v>5601</v>
      </c>
      <c r="F1224" s="107" t="s">
        <v>7908</v>
      </c>
      <c r="G1224" s="107" t="str">
        <f>k[[#This Row],[PartType]]&amp;k[[#This Row],[PowderType]]</f>
        <v>598B155/050TTS175</v>
      </c>
      <c r="H1224" s="107" t="s">
        <v>6127</v>
      </c>
      <c r="I1224" s="107" cm="1">
        <f t="array" ref="I1224">_xlfn.IFS(LEFT(k[[#This Row],[ParameterValue]],1)="S",3,LEFT(k[[#This Row],[ParameterValue]],1)="X",2, LEFT(k[[#This Row],[ParameterValue]],1)="D",4)</f>
        <v>2</v>
      </c>
    </row>
    <row r="1225" spans="1:9">
      <c r="A1225" s="107" t="s">
        <v>7568</v>
      </c>
      <c r="B1225" s="107" t="s">
        <v>4441</v>
      </c>
      <c r="C1225" s="107" t="s">
        <v>7722</v>
      </c>
      <c r="D1225" s="107" t="s">
        <v>5600</v>
      </c>
      <c r="E1225" s="107" t="s">
        <v>5601</v>
      </c>
      <c r="F1225" s="107" t="s">
        <v>8442</v>
      </c>
      <c r="G1225" s="107" t="str">
        <f>k[[#This Row],[PartType]]&amp;k[[#This Row],[PowderType]]</f>
        <v>598B157/006STA156KA</v>
      </c>
      <c r="H1225" s="107" t="s">
        <v>5114</v>
      </c>
      <c r="I1225" s="107" cm="1">
        <f t="array" ref="I1225">_xlfn.IFS(LEFT(k[[#This Row],[ParameterValue]],1)="S",3,LEFT(k[[#This Row],[ParameterValue]],1)="X",2, LEFT(k[[#This Row],[ParameterValue]],1)="D",4)</f>
        <v>3</v>
      </c>
    </row>
    <row r="1226" spans="1:9">
      <c r="A1226" s="107" t="s">
        <v>7568</v>
      </c>
      <c r="B1226" s="107" t="s">
        <v>4441</v>
      </c>
      <c r="C1226" s="107" t="s">
        <v>7771</v>
      </c>
      <c r="D1226" s="107" t="s">
        <v>5600</v>
      </c>
      <c r="E1226" s="107" t="s">
        <v>5601</v>
      </c>
      <c r="F1226" s="107" t="s">
        <v>7909</v>
      </c>
      <c r="G1226" s="107" t="str">
        <f>k[[#This Row],[PartType]]&amp;k[[#This Row],[PowderType]]</f>
        <v>598B157/006STA156KA</v>
      </c>
      <c r="H1226" s="107" t="s">
        <v>5114</v>
      </c>
      <c r="I1226" s="107" cm="1">
        <f t="array" ref="I1226">_xlfn.IFS(LEFT(k[[#This Row],[ParameterValue]],1)="S",3,LEFT(k[[#This Row],[ParameterValue]],1)="X",2, LEFT(k[[#This Row],[ParameterValue]],1)="D",4)</f>
        <v>3</v>
      </c>
    </row>
    <row r="1227" spans="1:9">
      <c r="A1227" s="107" t="s">
        <v>7637</v>
      </c>
      <c r="B1227" s="107" t="s">
        <v>4502</v>
      </c>
      <c r="C1227" s="107" t="s">
        <v>5893</v>
      </c>
      <c r="D1227" s="107" t="s">
        <v>5600</v>
      </c>
      <c r="E1227" s="107" t="s">
        <v>5601</v>
      </c>
      <c r="F1227" s="107" t="s">
        <v>7639</v>
      </c>
      <c r="G1227" s="107" t="str">
        <f>k[[#This Row],[PartType]]&amp;k[[#This Row],[PowderType]]</f>
        <v>591B225/035TTS175</v>
      </c>
      <c r="H1227" s="107" t="s">
        <v>6127</v>
      </c>
      <c r="I1227" s="107" cm="1">
        <f t="array" ref="I1227">_xlfn.IFS(LEFT(k[[#This Row],[ParameterValue]],1)="S",3,LEFT(k[[#This Row],[ParameterValue]],1)="X",2, LEFT(k[[#This Row],[ParameterValue]],1)="D",4)</f>
        <v>2</v>
      </c>
    </row>
    <row r="1228" spans="1:9">
      <c r="A1228" s="107" t="s">
        <v>7640</v>
      </c>
      <c r="B1228" s="107" t="s">
        <v>90</v>
      </c>
      <c r="C1228" s="107" t="s">
        <v>6193</v>
      </c>
      <c r="D1228" s="107" t="s">
        <v>5600</v>
      </c>
      <c r="E1228" s="107" t="s">
        <v>5601</v>
      </c>
      <c r="F1228" s="107" t="s">
        <v>7641</v>
      </c>
      <c r="G1228" s="107" t="str">
        <f>k[[#This Row],[PartType]]&amp;k[[#This Row],[PowderType]]</f>
        <v>598B335/035FTP200</v>
      </c>
      <c r="H1228" s="107" t="s">
        <v>6127</v>
      </c>
      <c r="I1228" s="107" cm="1">
        <f t="array" ref="I1228">_xlfn.IFS(LEFT(k[[#This Row],[ParameterValue]],1)="S",3,LEFT(k[[#This Row],[ParameterValue]],1)="X",2, LEFT(k[[#This Row],[ParameterValue]],1)="D",4)</f>
        <v>2</v>
      </c>
    </row>
    <row r="1229" spans="1:9">
      <c r="A1229" s="107" t="s">
        <v>7084</v>
      </c>
      <c r="B1229" s="107" t="s">
        <v>4428</v>
      </c>
      <c r="C1229" s="107" t="s">
        <v>5813</v>
      </c>
      <c r="D1229" s="107" t="s">
        <v>5600</v>
      </c>
      <c r="E1229" s="107" t="s">
        <v>5601</v>
      </c>
      <c r="F1229" s="107" t="s">
        <v>9046</v>
      </c>
      <c r="G1229" s="107" t="str">
        <f>k[[#This Row],[PartType]]&amp;k[[#This Row],[PowderType]]</f>
        <v>520D157/010KBP76</v>
      </c>
      <c r="H1229" s="107" t="s">
        <v>5580</v>
      </c>
      <c r="I1229" s="107" cm="1">
        <f t="array" ref="I1229">_xlfn.IFS(LEFT(k[[#This Row],[ParameterValue]],1)="S",3,LEFT(k[[#This Row],[ParameterValue]],1)="X",2, LEFT(k[[#This Row],[ParameterValue]],1)="D",4)</f>
        <v>3</v>
      </c>
    </row>
    <row r="1230" spans="1:9">
      <c r="A1230" s="107" t="s">
        <v>7086</v>
      </c>
      <c r="B1230" s="107" t="s">
        <v>4428</v>
      </c>
      <c r="C1230" s="107" t="s">
        <v>5737</v>
      </c>
      <c r="D1230" s="107" t="s">
        <v>5600</v>
      </c>
      <c r="E1230" s="107" t="s">
        <v>5601</v>
      </c>
      <c r="F1230" s="107" t="s">
        <v>9047</v>
      </c>
      <c r="G1230" s="107" t="str">
        <f>k[[#This Row],[PartType]]&amp;k[[#This Row],[PowderType]]</f>
        <v>520D227/010KBP76</v>
      </c>
      <c r="H1230" s="107" t="s">
        <v>5580</v>
      </c>
      <c r="I1230" s="107" cm="1">
        <f t="array" ref="I1230">_xlfn.IFS(LEFT(k[[#This Row],[ParameterValue]],1)="S",3,LEFT(k[[#This Row],[ParameterValue]],1)="X",2, LEFT(k[[#This Row],[ParameterValue]],1)="D",4)</f>
        <v>3</v>
      </c>
    </row>
    <row r="1231" spans="1:9">
      <c r="A1231" s="107" t="s">
        <v>7193</v>
      </c>
      <c r="B1231" s="107" t="s">
        <v>4428</v>
      </c>
      <c r="C1231" s="107" t="s">
        <v>5742</v>
      </c>
      <c r="D1231" s="107" t="s">
        <v>5600</v>
      </c>
      <c r="E1231" s="107" t="s">
        <v>5601</v>
      </c>
      <c r="F1231" s="107" t="s">
        <v>9048</v>
      </c>
      <c r="G1231" s="107" t="str">
        <f>k[[#This Row],[PartType]]&amp;k[[#This Row],[PowderType]]</f>
        <v>520D687/003KBP76</v>
      </c>
      <c r="H1231" s="107" t="s">
        <v>5580</v>
      </c>
      <c r="I1231" s="107" cm="1">
        <f t="array" ref="I1231">_xlfn.IFS(LEFT(k[[#This Row],[ParameterValue]],1)="S",3,LEFT(k[[#This Row],[ParameterValue]],1)="X",2, LEFT(k[[#This Row],[ParameterValue]],1)="D",4)</f>
        <v>3</v>
      </c>
    </row>
    <row r="1232" spans="1:9">
      <c r="A1232" s="107" t="s">
        <v>5843</v>
      </c>
      <c r="B1232" s="107" t="s">
        <v>4428</v>
      </c>
      <c r="C1232" s="107" t="s">
        <v>5654</v>
      </c>
      <c r="D1232" s="107" t="s">
        <v>5600</v>
      </c>
      <c r="E1232" s="107" t="s">
        <v>5601</v>
      </c>
      <c r="F1232" s="107" t="s">
        <v>9049</v>
      </c>
      <c r="G1232" s="107" t="str">
        <f>k[[#This Row],[PartType]]&amp;k[[#This Row],[PowderType]]</f>
        <v>520V337/004KBP76</v>
      </c>
      <c r="H1232" s="107" t="s">
        <v>5049</v>
      </c>
      <c r="I1232" s="107" cm="1">
        <f t="array" ref="I1232">_xlfn.IFS(LEFT(k[[#This Row],[ParameterValue]],1)="S",3,LEFT(k[[#This Row],[ParameterValue]],1)="X",2, LEFT(k[[#This Row],[ParameterValue]],1)="D",4)</f>
        <v>3</v>
      </c>
    </row>
    <row r="1233" spans="1:9">
      <c r="A1233" s="107" t="s">
        <v>5980</v>
      </c>
      <c r="B1233" s="107" t="s">
        <v>4525</v>
      </c>
      <c r="C1233" s="107" t="s">
        <v>5627</v>
      </c>
      <c r="D1233" s="107" t="s">
        <v>5600</v>
      </c>
      <c r="E1233" s="107" t="s">
        <v>5601</v>
      </c>
      <c r="F1233" s="107" t="s">
        <v>6022</v>
      </c>
      <c r="G1233" s="107" t="str">
        <f>k[[#This Row],[PartType]]&amp;k[[#This Row],[PowderType]]</f>
        <v>528Z337/003S506</v>
      </c>
      <c r="H1233" s="107" t="s">
        <v>6023</v>
      </c>
      <c r="I1233" s="107" cm="1">
        <f t="array" ref="I1233">_xlfn.IFS(LEFT(k[[#This Row],[ParameterValue]],1)="S",3,LEFT(k[[#This Row],[ParameterValue]],1)="X",2, LEFT(k[[#This Row],[ParameterValue]],1)="D",4)</f>
        <v>3</v>
      </c>
    </row>
    <row r="1234" spans="1:9">
      <c r="A1234" s="107" t="s">
        <v>5899</v>
      </c>
      <c r="B1234" s="107" t="s">
        <v>126</v>
      </c>
      <c r="C1234" s="107" t="s">
        <v>5690</v>
      </c>
      <c r="D1234" s="107" t="s">
        <v>5600</v>
      </c>
      <c r="E1234" s="107" t="s">
        <v>5601</v>
      </c>
      <c r="F1234" s="107" t="s">
        <v>9161</v>
      </c>
      <c r="G1234" s="107" t="str">
        <f>k[[#This Row],[PartType]]&amp;k[[#This Row],[PowderType]]</f>
        <v>521V226/025KBP52</v>
      </c>
      <c r="H1234" s="107" t="s">
        <v>5044</v>
      </c>
      <c r="I1234" s="107" cm="1">
        <f t="array" ref="I1234">_xlfn.IFS(LEFT(k[[#This Row],[ParameterValue]],1)="S",3,LEFT(k[[#This Row],[ParameterValue]],1)="X",2, LEFT(k[[#This Row],[ParameterValue]],1)="D",4)</f>
        <v>3</v>
      </c>
    </row>
    <row r="1235" spans="1:9">
      <c r="A1235" s="107" t="s">
        <v>5899</v>
      </c>
      <c r="B1235" s="107" t="s">
        <v>126</v>
      </c>
      <c r="C1235" s="107" t="s">
        <v>5621</v>
      </c>
      <c r="D1235" s="107" t="s">
        <v>5600</v>
      </c>
      <c r="E1235" s="107" t="s">
        <v>5601</v>
      </c>
      <c r="F1235" s="107" t="s">
        <v>6024</v>
      </c>
      <c r="G1235" s="107" t="str">
        <f>k[[#This Row],[PartType]]&amp;k[[#This Row],[PowderType]]</f>
        <v>521V226/025KBP52</v>
      </c>
      <c r="H1235" s="107" t="s">
        <v>5044</v>
      </c>
      <c r="I1235" s="107" cm="1">
        <f t="array" ref="I1235">_xlfn.IFS(LEFT(k[[#This Row],[ParameterValue]],1)="S",3,LEFT(k[[#This Row],[ParameterValue]],1)="X",2, LEFT(k[[#This Row],[ParameterValue]],1)="D",4)</f>
        <v>3</v>
      </c>
    </row>
    <row r="1236" spans="1:9">
      <c r="A1236" s="107" t="s">
        <v>5686</v>
      </c>
      <c r="B1236" s="107" t="s">
        <v>4501</v>
      </c>
      <c r="C1236" s="107" t="s">
        <v>5681</v>
      </c>
      <c r="D1236" s="107" t="s">
        <v>5600</v>
      </c>
      <c r="E1236" s="107" t="s">
        <v>5601</v>
      </c>
      <c r="F1236" s="107" t="s">
        <v>6025</v>
      </c>
      <c r="G1236" s="107" t="str">
        <f>k[[#This Row],[PartType]]&amp;k[[#This Row],[PowderType]]</f>
        <v>591V227/004KBP55</v>
      </c>
      <c r="H1236" s="107" t="s">
        <v>5688</v>
      </c>
      <c r="I1236" s="107" cm="1">
        <f t="array" ref="I1236">_xlfn.IFS(LEFT(k[[#This Row],[ParameterValue]],1)="S",3,LEFT(k[[#This Row],[ParameterValue]],1)="X",2, LEFT(k[[#This Row],[ParameterValue]],1)="D",4)</f>
        <v>3</v>
      </c>
    </row>
    <row r="1237" spans="1:9">
      <c r="A1237" s="107" t="s">
        <v>5686</v>
      </c>
      <c r="B1237" s="107" t="s">
        <v>4501</v>
      </c>
      <c r="C1237" s="107" t="s">
        <v>5627</v>
      </c>
      <c r="D1237" s="107" t="s">
        <v>5600</v>
      </c>
      <c r="E1237" s="107" t="s">
        <v>5601</v>
      </c>
      <c r="F1237" s="107" t="s">
        <v>6026</v>
      </c>
      <c r="G1237" s="107" t="str">
        <f>k[[#This Row],[PartType]]&amp;k[[#This Row],[PowderType]]</f>
        <v>591V227/004KBP55</v>
      </c>
      <c r="H1237" s="107" t="s">
        <v>5688</v>
      </c>
      <c r="I1237" s="107" cm="1">
        <f t="array" ref="I1237">_xlfn.IFS(LEFT(k[[#This Row],[ParameterValue]],1)="S",3,LEFT(k[[#This Row],[ParameterValue]],1)="X",2, LEFT(k[[#This Row],[ParameterValue]],1)="D",4)</f>
        <v>3</v>
      </c>
    </row>
    <row r="1238" spans="1:9">
      <c r="A1238" s="107" t="s">
        <v>6189</v>
      </c>
      <c r="B1238" s="107" t="s">
        <v>4492</v>
      </c>
      <c r="C1238" s="107" t="s">
        <v>5656</v>
      </c>
      <c r="D1238" s="107" t="s">
        <v>5600</v>
      </c>
      <c r="E1238" s="107" t="s">
        <v>5601</v>
      </c>
      <c r="F1238" s="107" t="s">
        <v>6956</v>
      </c>
      <c r="G1238" s="107" t="str">
        <f>k[[#This Row],[PartType]]&amp;k[[#This Row],[PowderType]]</f>
        <v>525B686/006FTW700</v>
      </c>
      <c r="H1238" s="107" t="s">
        <v>6738</v>
      </c>
      <c r="I1238" s="107" cm="1">
        <f t="array" ref="I1238">_xlfn.IFS(LEFT(k[[#This Row],[ParameterValue]],1)="S",3,LEFT(k[[#This Row],[ParameterValue]],1)="X",2, LEFT(k[[#This Row],[ParameterValue]],1)="D",4)</f>
        <v>3</v>
      </c>
    </row>
    <row r="1239" spans="1:9">
      <c r="A1239" s="107" t="s">
        <v>6763</v>
      </c>
      <c r="B1239" s="107" t="s">
        <v>4441</v>
      </c>
      <c r="C1239" s="107" t="s">
        <v>5607</v>
      </c>
      <c r="D1239" s="107" t="s">
        <v>5600</v>
      </c>
      <c r="E1239" s="107" t="s">
        <v>5601</v>
      </c>
      <c r="F1239" s="107" t="s">
        <v>6957</v>
      </c>
      <c r="G1239" s="107" t="str">
        <f>k[[#This Row],[PartType]]&amp;k[[#This Row],[PowderType]]</f>
        <v>520T686/006STA156KA</v>
      </c>
      <c r="H1239" s="107" t="s">
        <v>6765</v>
      </c>
      <c r="I1239" s="107" cm="1">
        <f t="array" ref="I1239">_xlfn.IFS(LEFT(k[[#This Row],[ParameterValue]],1)="S",3,LEFT(k[[#This Row],[ParameterValue]],1)="X",2, LEFT(k[[#This Row],[ParameterValue]],1)="D",4)</f>
        <v>3</v>
      </c>
    </row>
    <row r="1240" spans="1:9">
      <c r="A1240" s="107" t="s">
        <v>6958</v>
      </c>
      <c r="B1240" s="107" t="s">
        <v>4492</v>
      </c>
      <c r="C1240" s="107" t="s">
        <v>5703</v>
      </c>
      <c r="D1240" s="107" t="s">
        <v>5600</v>
      </c>
      <c r="E1240" s="107" t="s">
        <v>5601</v>
      </c>
      <c r="F1240" s="107" t="s">
        <v>6959</v>
      </c>
      <c r="G1240" s="107" t="str">
        <f>k[[#This Row],[PartType]]&amp;k[[#This Row],[PowderType]]</f>
        <v>530V157/006FTW700</v>
      </c>
      <c r="H1240" s="107" t="s">
        <v>6960</v>
      </c>
      <c r="I1240" s="107" cm="1">
        <f t="array" ref="I1240">_xlfn.IFS(LEFT(k[[#This Row],[ParameterValue]],1)="S",3,LEFT(k[[#This Row],[ParameterValue]],1)="X",2, LEFT(k[[#This Row],[ParameterValue]],1)="D",4)</f>
        <v>3</v>
      </c>
    </row>
    <row r="1241" spans="1:9">
      <c r="A1241" s="107" t="s">
        <v>6961</v>
      </c>
      <c r="B1241" s="107" t="s">
        <v>4617</v>
      </c>
      <c r="C1241" s="107" t="s">
        <v>5656</v>
      </c>
      <c r="D1241" s="107" t="s">
        <v>5600</v>
      </c>
      <c r="E1241" s="107" t="s">
        <v>5601</v>
      </c>
      <c r="F1241" s="107" t="s">
        <v>6962</v>
      </c>
      <c r="G1241" s="107" t="str">
        <f>k[[#This Row],[PartType]]&amp;k[[#This Row],[PowderType]]</f>
        <v>525A106/010NT50</v>
      </c>
      <c r="H1241" s="107" t="s">
        <v>6963</v>
      </c>
      <c r="I1241" s="107" cm="1">
        <f t="array" ref="I1241">_xlfn.IFS(LEFT(k[[#This Row],[ParameterValue]],1)="S",3,LEFT(k[[#This Row],[ParameterValue]],1)="X",2, LEFT(k[[#This Row],[ParameterValue]],1)="D",4)</f>
        <v>3</v>
      </c>
    </row>
    <row r="1242" spans="1:9">
      <c r="A1242" s="107" t="s">
        <v>6119</v>
      </c>
      <c r="B1242" s="107" t="s">
        <v>4551</v>
      </c>
      <c r="C1242" s="107" t="s">
        <v>5742</v>
      </c>
      <c r="D1242" s="107" t="s">
        <v>5600</v>
      </c>
      <c r="E1242" s="107" t="s">
        <v>5601</v>
      </c>
      <c r="F1242" s="107" t="s">
        <v>6319</v>
      </c>
      <c r="G1242" s="107" t="str">
        <f>k[[#This Row],[PartType]]&amp;k[[#This Row],[PowderType]]</f>
        <v>520V227/006PTSA</v>
      </c>
      <c r="H1242" s="107" t="s">
        <v>5049</v>
      </c>
      <c r="I1242" s="107" cm="1">
        <f t="array" ref="I1242">_xlfn.IFS(LEFT(k[[#This Row],[ParameterValue]],1)="S",3,LEFT(k[[#This Row],[ParameterValue]],1)="X",2, LEFT(k[[#This Row],[ParameterValue]],1)="D",4)</f>
        <v>3</v>
      </c>
    </row>
    <row r="1243" spans="1:9">
      <c r="A1243" s="107" t="s">
        <v>5796</v>
      </c>
      <c r="B1243" s="107" t="s">
        <v>4617</v>
      </c>
      <c r="C1243" s="107" t="s">
        <v>5991</v>
      </c>
      <c r="D1243" s="107" t="s">
        <v>5600</v>
      </c>
      <c r="E1243" s="107" t="s">
        <v>5601</v>
      </c>
      <c r="F1243" s="107" t="s">
        <v>6320</v>
      </c>
      <c r="G1243" s="107" t="str">
        <f>k[[#This Row],[PartType]]&amp;k[[#This Row],[PowderType]]</f>
        <v>520W686/010NT50</v>
      </c>
      <c r="H1243" s="107" t="s">
        <v>5668</v>
      </c>
      <c r="I1243" s="107" cm="1">
        <f t="array" ref="I1243">_xlfn.IFS(LEFT(k[[#This Row],[ParameterValue]],1)="S",3,LEFT(k[[#This Row],[ParameterValue]],1)="X",2, LEFT(k[[#This Row],[ParameterValue]],1)="D",4)</f>
        <v>3</v>
      </c>
    </row>
    <row r="1244" spans="1:9">
      <c r="A1244" s="107" t="s">
        <v>5617</v>
      </c>
      <c r="B1244" s="107" t="s">
        <v>87</v>
      </c>
      <c r="C1244" s="107" t="s">
        <v>6209</v>
      </c>
      <c r="D1244" s="107" t="s">
        <v>6210</v>
      </c>
      <c r="E1244" s="107" t="s">
        <v>5601</v>
      </c>
      <c r="F1244" s="107" t="s">
        <v>7102</v>
      </c>
      <c r="G1244" s="107" t="str">
        <f>k[[#This Row],[PartType]]&amp;k[[#This Row],[PowderType]]</f>
        <v>523V157/016TTS50</v>
      </c>
      <c r="H1244" s="107" t="s">
        <v>5589</v>
      </c>
      <c r="I1244" s="107" cm="1">
        <f t="array" ref="I1244">_xlfn.IFS(LEFT(k[[#This Row],[ParameterValue]],1)="S",3,LEFT(k[[#This Row],[ParameterValue]],1)="X",2, LEFT(k[[#This Row],[ParameterValue]],1)="D",4)</f>
        <v>3</v>
      </c>
    </row>
    <row r="1245" spans="1:9">
      <c r="A1245" s="107" t="s">
        <v>7103</v>
      </c>
      <c r="B1245" s="107" t="s">
        <v>152</v>
      </c>
      <c r="C1245" s="107" t="s">
        <v>5681</v>
      </c>
      <c r="D1245" s="107" t="s">
        <v>5600</v>
      </c>
      <c r="E1245" s="107" t="s">
        <v>5601</v>
      </c>
      <c r="F1245" s="107" t="s">
        <v>7104</v>
      </c>
      <c r="G1245" s="107" t="str">
        <f>k[[#This Row],[PartType]]&amp;k[[#This Row],[PowderType]]</f>
        <v>520V477/2R5KBP86</v>
      </c>
      <c r="H1245" s="107" t="s">
        <v>6520</v>
      </c>
      <c r="I1245" s="107" cm="1">
        <f t="array" ref="I1245">_xlfn.IFS(LEFT(k[[#This Row],[ParameterValue]],1)="S",3,LEFT(k[[#This Row],[ParameterValue]],1)="X",2, LEFT(k[[#This Row],[ParameterValue]],1)="D",4)</f>
        <v>3</v>
      </c>
    </row>
    <row r="1246" spans="1:9">
      <c r="A1246" s="107" t="s">
        <v>6345</v>
      </c>
      <c r="B1246" s="107" t="s">
        <v>4476</v>
      </c>
      <c r="C1246" s="107" t="s">
        <v>5618</v>
      </c>
      <c r="D1246" s="107" t="s">
        <v>5600</v>
      </c>
      <c r="E1246" s="107" t="s">
        <v>5601</v>
      </c>
      <c r="F1246" s="107" t="s">
        <v>8995</v>
      </c>
      <c r="G1246" s="107" t="str">
        <f>k[[#This Row],[PartType]]&amp;k[[#This Row],[PowderType]]</f>
        <v>521V336/035KBP44</v>
      </c>
      <c r="H1246" s="107" t="s">
        <v>5560</v>
      </c>
      <c r="I1246" s="107" cm="1">
        <f t="array" ref="I1246">_xlfn.IFS(LEFT(k[[#This Row],[ParameterValue]],1)="S",3,LEFT(k[[#This Row],[ParameterValue]],1)="X",2, LEFT(k[[#This Row],[ParameterValue]],1)="D",4)</f>
        <v>3</v>
      </c>
    </row>
    <row r="1247" spans="1:9">
      <c r="A1247" s="107" t="s">
        <v>8160</v>
      </c>
      <c r="B1247" s="107" t="s">
        <v>4609</v>
      </c>
      <c r="C1247" s="107" t="s">
        <v>5614</v>
      </c>
      <c r="D1247" s="107" t="s">
        <v>5600</v>
      </c>
      <c r="E1247" s="107" t="s">
        <v>5601</v>
      </c>
      <c r="F1247" s="107" t="s">
        <v>8994</v>
      </c>
      <c r="G1247" s="107" t="str">
        <f>k[[#This Row],[PartType]]&amp;k[[#This Row],[PowderType]]</f>
        <v>521B336/020S805E</v>
      </c>
      <c r="H1247" s="107" t="s">
        <v>5818</v>
      </c>
      <c r="I1247" s="107" cm="1">
        <f t="array" ref="I1247">_xlfn.IFS(LEFT(k[[#This Row],[ParameterValue]],1)="S",3,LEFT(k[[#This Row],[ParameterValue]],1)="X",2, LEFT(k[[#This Row],[ParameterValue]],1)="D",4)</f>
        <v>3</v>
      </c>
    </row>
    <row r="1248" spans="1:9">
      <c r="A1248" s="107" t="s">
        <v>5692</v>
      </c>
      <c r="B1248" s="107" t="s">
        <v>4427</v>
      </c>
      <c r="C1248" s="107" t="s">
        <v>5690</v>
      </c>
      <c r="D1248" s="107" t="s">
        <v>5600</v>
      </c>
      <c r="E1248" s="107" t="s">
        <v>5601</v>
      </c>
      <c r="F1248" s="107" t="s">
        <v>8988</v>
      </c>
      <c r="G1248" s="107" t="str">
        <f>k[[#This Row],[PartType]]&amp;k[[#This Row],[PowderType]]</f>
        <v>521V156/035KBP34</v>
      </c>
      <c r="H1248" s="107" t="s">
        <v>6494</v>
      </c>
      <c r="I1248" s="107" cm="1">
        <f t="array" ref="I1248">_xlfn.IFS(LEFT(k[[#This Row],[ParameterValue]],1)="S",3,LEFT(k[[#This Row],[ParameterValue]],1)="X",2, LEFT(k[[#This Row],[ParameterValue]],1)="D",4)</f>
        <v>3</v>
      </c>
    </row>
    <row r="1249" spans="1:9">
      <c r="A1249" s="107" t="s">
        <v>5692</v>
      </c>
      <c r="B1249" s="107" t="s">
        <v>4427</v>
      </c>
      <c r="C1249" s="107" t="s">
        <v>5614</v>
      </c>
      <c r="D1249" s="107" t="s">
        <v>5600</v>
      </c>
      <c r="E1249" s="107" t="s">
        <v>5601</v>
      </c>
      <c r="F1249" s="107" t="s">
        <v>8993</v>
      </c>
      <c r="G1249" s="107" t="str">
        <f>k[[#This Row],[PartType]]&amp;k[[#This Row],[PowderType]]</f>
        <v>521V156/035KBP34</v>
      </c>
      <c r="H1249" s="107" t="s">
        <v>6494</v>
      </c>
      <c r="I1249" s="107" cm="1">
        <f t="array" ref="I1249">_xlfn.IFS(LEFT(k[[#This Row],[ParameterValue]],1)="S",3,LEFT(k[[#This Row],[ParameterValue]],1)="X",2, LEFT(k[[#This Row],[ParameterValue]],1)="D",4)</f>
        <v>3</v>
      </c>
    </row>
    <row r="1250" spans="1:9">
      <c r="A1250" s="107" t="s">
        <v>5692</v>
      </c>
      <c r="B1250" s="107" t="s">
        <v>4427</v>
      </c>
      <c r="C1250" s="107" t="s">
        <v>6931</v>
      </c>
      <c r="D1250" s="107" t="s">
        <v>5600</v>
      </c>
      <c r="E1250" s="107" t="s">
        <v>5601</v>
      </c>
      <c r="F1250" s="107" t="s">
        <v>8987</v>
      </c>
      <c r="G1250" s="107" t="str">
        <f>k[[#This Row],[PartType]]&amp;k[[#This Row],[PowderType]]</f>
        <v>521V156/035KBP34</v>
      </c>
      <c r="H1250" s="107" t="s">
        <v>6494</v>
      </c>
      <c r="I1250" s="107" cm="1">
        <f t="array" ref="I1250">_xlfn.IFS(LEFT(k[[#This Row],[ParameterValue]],1)="S",3,LEFT(k[[#This Row],[ParameterValue]],1)="X",2, LEFT(k[[#This Row],[ParameterValue]],1)="D",4)</f>
        <v>3</v>
      </c>
    </row>
    <row r="1251" spans="1:9">
      <c r="A1251" s="107" t="s">
        <v>8061</v>
      </c>
      <c r="B1251" s="107" t="s">
        <v>4426</v>
      </c>
      <c r="C1251" s="107" t="s">
        <v>5634</v>
      </c>
      <c r="D1251" s="107" t="s">
        <v>5600</v>
      </c>
      <c r="E1251" s="107" t="s">
        <v>5601</v>
      </c>
      <c r="F1251" s="107" t="s">
        <v>8062</v>
      </c>
      <c r="G1251" s="107" t="str">
        <f>k[[#This Row],[PartType]]&amp;k[[#This Row],[PowderType]]</f>
        <v>525D227/006KBP74</v>
      </c>
      <c r="H1251" s="107" t="s">
        <v>5049</v>
      </c>
      <c r="I1251" s="107" cm="1">
        <f t="array" ref="I1251">_xlfn.IFS(LEFT(k[[#This Row],[ParameterValue]],1)="S",3,LEFT(k[[#This Row],[ParameterValue]],1)="X",2, LEFT(k[[#This Row],[ParameterValue]],1)="D",4)</f>
        <v>3</v>
      </c>
    </row>
    <row r="1252" spans="1:9">
      <c r="A1252" s="107" t="s">
        <v>8063</v>
      </c>
      <c r="B1252" s="107" t="s">
        <v>4426</v>
      </c>
      <c r="C1252" s="107" t="s">
        <v>5634</v>
      </c>
      <c r="D1252" s="107" t="s">
        <v>5600</v>
      </c>
      <c r="E1252" s="107" t="s">
        <v>5601</v>
      </c>
      <c r="F1252" s="107" t="s">
        <v>8064</v>
      </c>
      <c r="G1252" s="107" t="str">
        <f>k[[#This Row],[PartType]]&amp;k[[#This Row],[PowderType]]</f>
        <v>525D337/004KBP74</v>
      </c>
      <c r="H1252" s="107" t="s">
        <v>5049</v>
      </c>
      <c r="I1252" s="107" cm="1">
        <f t="array" ref="I1252">_xlfn.IFS(LEFT(k[[#This Row],[ParameterValue]],1)="S",3,LEFT(k[[#This Row],[ParameterValue]],1)="X",2, LEFT(k[[#This Row],[ParameterValue]],1)="D",4)</f>
        <v>3</v>
      </c>
    </row>
    <row r="1253" spans="1:9">
      <c r="A1253" s="107" t="s">
        <v>6783</v>
      </c>
      <c r="B1253" s="107" t="s">
        <v>126</v>
      </c>
      <c r="C1253" s="107" t="s">
        <v>5690</v>
      </c>
      <c r="D1253" s="107" t="s">
        <v>5600</v>
      </c>
      <c r="E1253" s="107" t="s">
        <v>5601</v>
      </c>
      <c r="F1253" s="107" t="s">
        <v>8065</v>
      </c>
      <c r="G1253" s="107" t="str">
        <f>k[[#This Row],[PartType]]&amp;k[[#This Row],[PowderType]]</f>
        <v>521T685/035KBP52</v>
      </c>
      <c r="H1253" s="107" t="s">
        <v>5623</v>
      </c>
      <c r="I1253" s="107" cm="1">
        <f t="array" ref="I1253">_xlfn.IFS(LEFT(k[[#This Row],[ParameterValue]],1)="S",3,LEFT(k[[#This Row],[ParameterValue]],1)="X",2, LEFT(k[[#This Row],[ParameterValue]],1)="D",4)</f>
        <v>3</v>
      </c>
    </row>
    <row r="1254" spans="1:9">
      <c r="A1254" s="107" t="s">
        <v>7381</v>
      </c>
      <c r="B1254" s="107" t="s">
        <v>4433</v>
      </c>
      <c r="C1254" s="107" t="s">
        <v>5654</v>
      </c>
      <c r="D1254" s="107" t="s">
        <v>5600</v>
      </c>
      <c r="E1254" s="107" t="s">
        <v>5601</v>
      </c>
      <c r="F1254" s="107" t="s">
        <v>8898</v>
      </c>
      <c r="G1254" s="107" t="str">
        <f>k[[#This Row],[PartType]]&amp;k[[#This Row],[PowderType]]</f>
        <v>520V226/020KBP74E</v>
      </c>
      <c r="H1254" s="107" t="s">
        <v>5081</v>
      </c>
      <c r="I1254" s="107" cm="1">
        <f t="array" ref="I1254">_xlfn.IFS(LEFT(k[[#This Row],[ParameterValue]],1)="S",3,LEFT(k[[#This Row],[ParameterValue]],1)="X",2, LEFT(k[[#This Row],[ParameterValue]],1)="D",4)</f>
        <v>3</v>
      </c>
    </row>
    <row r="1255" spans="1:9">
      <c r="A1255" s="107" t="s">
        <v>6499</v>
      </c>
      <c r="B1255" s="107" t="s">
        <v>126</v>
      </c>
      <c r="C1255" s="107" t="s">
        <v>5730</v>
      </c>
      <c r="D1255" s="107" t="s">
        <v>5600</v>
      </c>
      <c r="E1255" s="107" t="s">
        <v>5601</v>
      </c>
      <c r="F1255" s="107" t="s">
        <v>7559</v>
      </c>
      <c r="G1255" s="107" t="str">
        <f>k[[#This Row],[PartType]]&amp;k[[#This Row],[PowderType]]</f>
        <v>530V476/010KBP52</v>
      </c>
      <c r="H1255" s="107" t="s">
        <v>5545</v>
      </c>
      <c r="I1255" s="107" cm="1">
        <f t="array" ref="I1255">_xlfn.IFS(LEFT(k[[#This Row],[ParameterValue]],1)="S",3,LEFT(k[[#This Row],[ParameterValue]],1)="X",2, LEFT(k[[#This Row],[ParameterValue]],1)="D",4)</f>
        <v>3</v>
      </c>
    </row>
    <row r="1256" spans="1:9">
      <c r="A1256" s="107" t="s">
        <v>6571</v>
      </c>
      <c r="B1256" s="107" t="s">
        <v>126</v>
      </c>
      <c r="C1256" s="107" t="s">
        <v>5730</v>
      </c>
      <c r="D1256" s="107" t="s">
        <v>5600</v>
      </c>
      <c r="E1256" s="107" t="s">
        <v>5601</v>
      </c>
      <c r="F1256" s="107" t="s">
        <v>9079</v>
      </c>
      <c r="G1256" s="107" t="str">
        <f>k[[#This Row],[PartType]]&amp;k[[#This Row],[PowderType]]</f>
        <v>530V117/004KBP52</v>
      </c>
      <c r="H1256" s="107" t="s">
        <v>8224</v>
      </c>
      <c r="I1256" s="107" cm="1">
        <f t="array" ref="I1256">_xlfn.IFS(LEFT(k[[#This Row],[ParameterValue]],1)="S",3,LEFT(k[[#This Row],[ParameterValue]],1)="X",2, LEFT(k[[#This Row],[ParameterValue]],1)="D",4)</f>
        <v>3</v>
      </c>
    </row>
    <row r="1257" spans="1:9">
      <c r="A1257" s="107" t="s">
        <v>6262</v>
      </c>
      <c r="B1257" s="107" t="s">
        <v>4764</v>
      </c>
      <c r="C1257" s="107" t="s">
        <v>7677</v>
      </c>
      <c r="D1257" s="107" t="s">
        <v>5600</v>
      </c>
      <c r="E1257" s="107" t="s">
        <v>5601</v>
      </c>
      <c r="F1257" s="107" t="s">
        <v>8196</v>
      </c>
      <c r="G1257" s="107" t="str">
        <f>k[[#This Row],[PartType]]&amp;k[[#This Row],[PowderType]]</f>
        <v>598V247/003KBP74US</v>
      </c>
      <c r="H1257" s="107" t="s">
        <v>5046</v>
      </c>
      <c r="I1257" s="107" cm="1">
        <f t="array" ref="I1257">_xlfn.IFS(LEFT(k[[#This Row],[ParameterValue]],1)="S",3,LEFT(k[[#This Row],[ParameterValue]],1)="X",2, LEFT(k[[#This Row],[ParameterValue]],1)="D",4)</f>
        <v>3</v>
      </c>
    </row>
    <row r="1258" spans="1:9">
      <c r="A1258" s="107" t="s">
        <v>7560</v>
      </c>
      <c r="B1258" s="107" t="s">
        <v>4617</v>
      </c>
      <c r="C1258" s="107" t="s">
        <v>5690</v>
      </c>
      <c r="D1258" s="107" t="s">
        <v>5600</v>
      </c>
      <c r="E1258" s="107" t="s">
        <v>5601</v>
      </c>
      <c r="F1258" s="107" t="s">
        <v>7561</v>
      </c>
      <c r="G1258" s="107" t="str">
        <f>k[[#This Row],[PartType]]&amp;k[[#This Row],[PowderType]]</f>
        <v>523T685/035NT50</v>
      </c>
      <c r="H1258" s="107" t="s">
        <v>5623</v>
      </c>
      <c r="I1258" s="107" cm="1">
        <f t="array" ref="I1258">_xlfn.IFS(LEFT(k[[#This Row],[ParameterValue]],1)="S",3,LEFT(k[[#This Row],[ParameterValue]],1)="X",2, LEFT(k[[#This Row],[ParameterValue]],1)="D",4)</f>
        <v>3</v>
      </c>
    </row>
    <row r="1259" spans="1:9">
      <c r="A1259" s="107" t="s">
        <v>8297</v>
      </c>
      <c r="B1259" s="107" t="s">
        <v>87</v>
      </c>
      <c r="C1259" s="107" t="s">
        <v>5614</v>
      </c>
      <c r="D1259" s="107" t="s">
        <v>5600</v>
      </c>
      <c r="E1259" s="107" t="s">
        <v>5601</v>
      </c>
      <c r="F1259" s="107" t="s">
        <v>8301</v>
      </c>
      <c r="G1259" s="107" t="str">
        <f>k[[#This Row],[PartType]]&amp;k[[#This Row],[PowderType]]</f>
        <v>K20D107/035TTS50</v>
      </c>
      <c r="H1259" s="107" t="s">
        <v>5100</v>
      </c>
      <c r="I1259" s="107" cm="1">
        <f t="array" ref="I1259">_xlfn.IFS(LEFT(k[[#This Row],[ParameterValue]],1)="S",3,LEFT(k[[#This Row],[ParameterValue]],1)="X",2, LEFT(k[[#This Row],[ParameterValue]],1)="D",4)</f>
        <v>3</v>
      </c>
    </row>
    <row r="1260" spans="1:9">
      <c r="A1260" s="107" t="s">
        <v>8115</v>
      </c>
      <c r="B1260" s="107" t="s">
        <v>82</v>
      </c>
      <c r="C1260" s="107" t="s">
        <v>5614</v>
      </c>
      <c r="D1260" s="107" t="s">
        <v>5600</v>
      </c>
      <c r="E1260" s="107" t="s">
        <v>5601</v>
      </c>
      <c r="F1260" s="107" t="s">
        <v>8296</v>
      </c>
      <c r="G1260" s="107" t="str">
        <f>k[[#This Row],[PartType]]&amp;k[[#This Row],[PowderType]]</f>
        <v>K15D686/035S706</v>
      </c>
      <c r="H1260" s="107" t="s">
        <v>8140</v>
      </c>
      <c r="I1260" s="107" cm="1">
        <f t="array" ref="I1260">_xlfn.IFS(LEFT(k[[#This Row],[ParameterValue]],1)="S",3,LEFT(k[[#This Row],[ParameterValue]],1)="X",2, LEFT(k[[#This Row],[ParameterValue]],1)="D",4)</f>
        <v>4</v>
      </c>
    </row>
    <row r="1261" spans="1:9">
      <c r="A1261" s="107" t="s">
        <v>8297</v>
      </c>
      <c r="B1261" s="107" t="s">
        <v>82</v>
      </c>
      <c r="C1261" s="107" t="s">
        <v>5614</v>
      </c>
      <c r="D1261" s="107" t="s">
        <v>5600</v>
      </c>
      <c r="E1261" s="107" t="s">
        <v>5601</v>
      </c>
      <c r="F1261" s="107" t="s">
        <v>8298</v>
      </c>
      <c r="G1261" s="107" t="str">
        <f>k[[#This Row],[PartType]]&amp;k[[#This Row],[PowderType]]</f>
        <v>K20D107/035S706</v>
      </c>
      <c r="H1261" s="107" t="s">
        <v>8140</v>
      </c>
      <c r="I1261" s="107" cm="1">
        <f t="array" ref="I1261">_xlfn.IFS(LEFT(k[[#This Row],[ParameterValue]],1)="S",3,LEFT(k[[#This Row],[ParameterValue]],1)="X",2, LEFT(k[[#This Row],[ParameterValue]],1)="D",4)</f>
        <v>4</v>
      </c>
    </row>
    <row r="1262" spans="1:9">
      <c r="A1262" s="107" t="s">
        <v>6297</v>
      </c>
      <c r="B1262" s="107" t="s">
        <v>4426</v>
      </c>
      <c r="C1262" s="107" t="s">
        <v>5748</v>
      </c>
      <c r="D1262" s="107" t="s">
        <v>5600</v>
      </c>
      <c r="E1262" s="107" t="s">
        <v>5601</v>
      </c>
      <c r="F1262" s="107" t="s">
        <v>7353</v>
      </c>
      <c r="G1262" s="107" t="str">
        <f>k[[#This Row],[PartType]]&amp;k[[#This Row],[PowderType]]</f>
        <v>530V686/010KBP74</v>
      </c>
      <c r="H1262" s="107" t="s">
        <v>5545</v>
      </c>
      <c r="I1262" s="107" cm="1">
        <f t="array" ref="I1262">_xlfn.IFS(LEFT(k[[#This Row],[ParameterValue]],1)="S",3,LEFT(k[[#This Row],[ParameterValue]],1)="X",2, LEFT(k[[#This Row],[ParameterValue]],1)="D",4)</f>
        <v>3</v>
      </c>
    </row>
    <row r="1263" spans="1:9">
      <c r="A1263" s="107" t="s">
        <v>7154</v>
      </c>
      <c r="B1263" s="107" t="s">
        <v>4426</v>
      </c>
      <c r="C1263" s="107" t="s">
        <v>5610</v>
      </c>
      <c r="D1263" s="107" t="s">
        <v>5600</v>
      </c>
      <c r="E1263" s="107" t="s">
        <v>5601</v>
      </c>
      <c r="F1263" s="107" t="s">
        <v>9076</v>
      </c>
      <c r="G1263" s="107" t="str">
        <f>k[[#This Row],[PartType]]&amp;k[[#This Row],[PowderType]]</f>
        <v>530V117/010KBP74</v>
      </c>
      <c r="H1263" s="107" t="s">
        <v>5583</v>
      </c>
      <c r="I1263" s="107" cm="1">
        <f t="array" ref="I1263">_xlfn.IFS(LEFT(k[[#This Row],[ParameterValue]],1)="S",3,LEFT(k[[#This Row],[ParameterValue]],1)="X",2, LEFT(k[[#This Row],[ParameterValue]],1)="D",4)</f>
        <v>3</v>
      </c>
    </row>
    <row r="1264" spans="1:9">
      <c r="A1264" s="107" t="s">
        <v>6742</v>
      </c>
      <c r="B1264" s="107" t="s">
        <v>4426</v>
      </c>
      <c r="C1264" s="107" t="s">
        <v>5730</v>
      </c>
      <c r="D1264" s="107" t="s">
        <v>5600</v>
      </c>
      <c r="E1264" s="107" t="s">
        <v>5601</v>
      </c>
      <c r="F1264" s="107" t="s">
        <v>7354</v>
      </c>
      <c r="G1264" s="107" t="str">
        <f>k[[#This Row],[PartType]]&amp;k[[#This Row],[PowderType]]</f>
        <v>530V477/2R5KBP74</v>
      </c>
      <c r="H1264" s="107" t="s">
        <v>7355</v>
      </c>
      <c r="I1264" s="107" cm="1">
        <f t="array" ref="I1264">_xlfn.IFS(LEFT(k[[#This Row],[ParameterValue]],1)="S",3,LEFT(k[[#This Row],[ParameterValue]],1)="X",2, LEFT(k[[#This Row],[ParameterValue]],1)="D",4)</f>
        <v>3</v>
      </c>
    </row>
    <row r="1265" spans="1:9">
      <c r="A1265" s="107" t="s">
        <v>7356</v>
      </c>
      <c r="B1265" s="107" t="s">
        <v>4492</v>
      </c>
      <c r="C1265" s="107" t="s">
        <v>5813</v>
      </c>
      <c r="D1265" s="107" t="s">
        <v>5600</v>
      </c>
      <c r="E1265" s="107" t="s">
        <v>5601</v>
      </c>
      <c r="F1265" s="107" t="s">
        <v>7357</v>
      </c>
      <c r="G1265" s="107" t="str">
        <f>k[[#This Row],[PartType]]&amp;k[[#This Row],[PowderType]]</f>
        <v>591V107/020FTW700</v>
      </c>
      <c r="H1265" s="107" t="s">
        <v>6885</v>
      </c>
      <c r="I1265" s="107" cm="1">
        <f t="array" ref="I1265">_xlfn.IFS(LEFT(k[[#This Row],[ParameterValue]],1)="S",3,LEFT(k[[#This Row],[ParameterValue]],1)="X",2, LEFT(k[[#This Row],[ParameterValue]],1)="D",4)</f>
        <v>3</v>
      </c>
    </row>
    <row r="1266" spans="1:9">
      <c r="A1266" s="107" t="s">
        <v>7008</v>
      </c>
      <c r="B1266" s="107" t="s">
        <v>4426</v>
      </c>
      <c r="C1266" s="107" t="s">
        <v>5748</v>
      </c>
      <c r="D1266" s="107" t="s">
        <v>5600</v>
      </c>
      <c r="E1266" s="107" t="s">
        <v>5601</v>
      </c>
      <c r="F1266" s="107" t="s">
        <v>7009</v>
      </c>
      <c r="G1266" s="107" t="str">
        <f>k[[#This Row],[PartType]]&amp;k[[#This Row],[PowderType]]</f>
        <v>520X337/010KBP74</v>
      </c>
      <c r="H1266" s="107" t="s">
        <v>6371</v>
      </c>
      <c r="I1266" s="107" cm="1">
        <f t="array" ref="I1266">_xlfn.IFS(LEFT(k[[#This Row],[ParameterValue]],1)="S",3,LEFT(k[[#This Row],[ParameterValue]],1)="X",2, LEFT(k[[#This Row],[ParameterValue]],1)="D",4)</f>
        <v>3</v>
      </c>
    </row>
    <row r="1267" spans="1:9">
      <c r="A1267" s="107" t="s">
        <v>5678</v>
      </c>
      <c r="B1267" s="107" t="s">
        <v>4426</v>
      </c>
      <c r="C1267" s="107" t="s">
        <v>5737</v>
      </c>
      <c r="D1267" s="107" t="s">
        <v>5600</v>
      </c>
      <c r="E1267" s="107" t="s">
        <v>5601</v>
      </c>
      <c r="F1267" s="107" t="s">
        <v>7010</v>
      </c>
      <c r="G1267" s="107" t="str">
        <f>k[[#This Row],[PartType]]&amp;k[[#This Row],[PowderType]]</f>
        <v>520D337/006KBP74</v>
      </c>
      <c r="H1267" s="107" t="s">
        <v>5580</v>
      </c>
      <c r="I1267" s="107" cm="1">
        <f t="array" ref="I1267">_xlfn.IFS(LEFT(k[[#This Row],[ParameterValue]],1)="S",3,LEFT(k[[#This Row],[ParameterValue]],1)="X",2, LEFT(k[[#This Row],[ParameterValue]],1)="D",4)</f>
        <v>3</v>
      </c>
    </row>
    <row r="1268" spans="1:9">
      <c r="A1268" s="107" t="s">
        <v>6057</v>
      </c>
      <c r="B1268" s="107" t="s">
        <v>4428</v>
      </c>
      <c r="C1268" s="107" t="s">
        <v>5656</v>
      </c>
      <c r="D1268" s="107" t="s">
        <v>5600</v>
      </c>
      <c r="E1268" s="107" t="s">
        <v>5601</v>
      </c>
      <c r="F1268" s="107" t="s">
        <v>9467</v>
      </c>
      <c r="G1268" s="107" t="str">
        <f>k[[#This Row],[PartType]]&amp;k[[#This Row],[PowderType]]</f>
        <v>520D107/010KBP76</v>
      </c>
      <c r="H1268" s="107" t="s">
        <v>5049</v>
      </c>
      <c r="I1268" s="107" cm="1">
        <f t="array" ref="I1268">_xlfn.IFS(LEFT(k[[#This Row],[ParameterValue]],1)="S",3,LEFT(k[[#This Row],[ParameterValue]],1)="X",2, LEFT(k[[#This Row],[ParameterValue]],1)="D",4)</f>
        <v>3</v>
      </c>
    </row>
    <row r="1269" spans="1:9">
      <c r="A1269" s="107" t="s">
        <v>6057</v>
      </c>
      <c r="B1269" s="107" t="s">
        <v>4428</v>
      </c>
      <c r="C1269" s="107" t="s">
        <v>5813</v>
      </c>
      <c r="D1269" s="107" t="s">
        <v>5600</v>
      </c>
      <c r="E1269" s="107" t="s">
        <v>5601</v>
      </c>
      <c r="F1269" s="107" t="s">
        <v>9466</v>
      </c>
      <c r="G1269" s="107" t="str">
        <f>k[[#This Row],[PartType]]&amp;k[[#This Row],[PowderType]]</f>
        <v>520D107/010KBP76</v>
      </c>
      <c r="H1269" s="107" t="s">
        <v>5049</v>
      </c>
      <c r="I1269" s="107" cm="1">
        <f t="array" ref="I1269">_xlfn.IFS(LEFT(k[[#This Row],[ParameterValue]],1)="S",3,LEFT(k[[#This Row],[ParameterValue]],1)="X",2, LEFT(k[[#This Row],[ParameterValue]],1)="D",4)</f>
        <v>3</v>
      </c>
    </row>
    <row r="1270" spans="1:9">
      <c r="A1270" s="107" t="s">
        <v>7184</v>
      </c>
      <c r="B1270" s="107" t="s">
        <v>4428</v>
      </c>
      <c r="C1270" s="107" t="s">
        <v>5654</v>
      </c>
      <c r="D1270" s="107" t="s">
        <v>5600</v>
      </c>
      <c r="E1270" s="107" t="s">
        <v>5601</v>
      </c>
      <c r="F1270" s="107" t="s">
        <v>9007</v>
      </c>
      <c r="G1270" s="107" t="str">
        <f>k[[#This Row],[PartType]]&amp;k[[#This Row],[PowderType]]</f>
        <v>520B476/006KBP76</v>
      </c>
      <c r="H1270" s="107" t="s">
        <v>7186</v>
      </c>
      <c r="I1270" s="107" cm="1">
        <f t="array" ref="I1270">_xlfn.IFS(LEFT(k[[#This Row],[ParameterValue]],1)="S",3,LEFT(k[[#This Row],[ParameterValue]],1)="X",2, LEFT(k[[#This Row],[ParameterValue]],1)="D",4)</f>
        <v>3</v>
      </c>
    </row>
    <row r="1271" spans="1:9">
      <c r="A1271" s="107" t="s">
        <v>6805</v>
      </c>
      <c r="B1271" s="107" t="s">
        <v>90</v>
      </c>
      <c r="C1271" s="107" t="s">
        <v>5690</v>
      </c>
      <c r="D1271" s="107" t="s">
        <v>5600</v>
      </c>
      <c r="E1271" s="107" t="s">
        <v>5601</v>
      </c>
      <c r="F1271" s="107" t="s">
        <v>8574</v>
      </c>
      <c r="G1271" s="107" t="str">
        <f>k[[#This Row],[PartType]]&amp;k[[#This Row],[PowderType]]</f>
        <v>598D336/035FTP200</v>
      </c>
      <c r="H1271" s="107" t="s">
        <v>5806</v>
      </c>
      <c r="I1271" s="107" cm="1">
        <f t="array" ref="I1271">_xlfn.IFS(LEFT(k[[#This Row],[ParameterValue]],1)="S",3,LEFT(k[[#This Row],[ParameterValue]],1)="X",2, LEFT(k[[#This Row],[ParameterValue]],1)="D",4)</f>
        <v>2</v>
      </c>
    </row>
    <row r="1272" spans="1:9">
      <c r="A1272" s="107" t="s">
        <v>6027</v>
      </c>
      <c r="B1272" s="107" t="s">
        <v>4646</v>
      </c>
      <c r="C1272" s="107" t="s">
        <v>6028</v>
      </c>
      <c r="D1272" s="107" t="s">
        <v>5600</v>
      </c>
      <c r="E1272" s="107" t="s">
        <v>5601</v>
      </c>
      <c r="F1272" s="107" t="s">
        <v>6029</v>
      </c>
      <c r="G1272" s="107" t="str">
        <f>k[[#This Row],[PartType]]&amp;k[[#This Row],[PowderType]]</f>
        <v>598V226/035TTS40G</v>
      </c>
      <c r="H1272" s="107" t="s">
        <v>6030</v>
      </c>
      <c r="I1272" s="107" cm="1">
        <f t="array" ref="I1272">_xlfn.IFS(LEFT(k[[#This Row],[ParameterValue]],1)="S",3,LEFT(k[[#This Row],[ParameterValue]],1)="X",2, LEFT(k[[#This Row],[ParameterValue]],1)="D",4)</f>
        <v>2</v>
      </c>
    </row>
    <row r="1273" spans="1:9">
      <c r="A1273" s="107" t="s">
        <v>6031</v>
      </c>
      <c r="B1273" s="107" t="s">
        <v>142</v>
      </c>
      <c r="C1273" s="107" t="s">
        <v>5730</v>
      </c>
      <c r="D1273" s="107" t="s">
        <v>5600</v>
      </c>
      <c r="E1273" s="107" t="s">
        <v>5601</v>
      </c>
      <c r="F1273" s="107" t="s">
        <v>6032</v>
      </c>
      <c r="G1273" s="107" t="str">
        <f>k[[#This Row],[PartType]]&amp;k[[#This Row],[PowderType]]</f>
        <v>530V337/003KBP86E</v>
      </c>
      <c r="H1273" s="107" t="s">
        <v>5612</v>
      </c>
      <c r="I1273" s="107" cm="1">
        <f t="array" ref="I1273">_xlfn.IFS(LEFT(k[[#This Row],[ParameterValue]],1)="S",3,LEFT(k[[#This Row],[ParameterValue]],1)="X",2, LEFT(k[[#This Row],[ParameterValue]],1)="D",4)</f>
        <v>3</v>
      </c>
    </row>
    <row r="1274" spans="1:9">
      <c r="A1274" s="107" t="s">
        <v>6033</v>
      </c>
      <c r="B1274" s="107" t="s">
        <v>4501</v>
      </c>
      <c r="C1274" s="107" t="s">
        <v>5742</v>
      </c>
      <c r="D1274" s="107" t="s">
        <v>5600</v>
      </c>
      <c r="E1274" s="107" t="s">
        <v>5601</v>
      </c>
      <c r="F1274" s="107" t="s">
        <v>6034</v>
      </c>
      <c r="G1274" s="107" t="str">
        <f>k[[#This Row],[PartType]]&amp;k[[#This Row],[PowderType]]</f>
        <v>591D337/003KBP55</v>
      </c>
      <c r="H1274" s="107" t="s">
        <v>5665</v>
      </c>
      <c r="I1274" s="107" cm="1">
        <f t="array" ref="I1274">_xlfn.IFS(LEFT(k[[#This Row],[ParameterValue]],1)="S",3,LEFT(k[[#This Row],[ParameterValue]],1)="X",2, LEFT(k[[#This Row],[ParameterValue]],1)="D",4)</f>
        <v>3</v>
      </c>
    </row>
    <row r="1275" spans="1:9">
      <c r="A1275" s="107" t="s">
        <v>7640</v>
      </c>
      <c r="B1275" s="107" t="s">
        <v>90</v>
      </c>
      <c r="C1275" s="107" t="s">
        <v>5893</v>
      </c>
      <c r="D1275" s="107" t="s">
        <v>5600</v>
      </c>
      <c r="E1275" s="107" t="s">
        <v>5601</v>
      </c>
      <c r="F1275" s="107" t="s">
        <v>7642</v>
      </c>
      <c r="G1275" s="107" t="str">
        <f>k[[#This Row],[PartType]]&amp;k[[#This Row],[PowderType]]</f>
        <v>598B335/035FTP200</v>
      </c>
      <c r="H1275" s="107" t="s">
        <v>6127</v>
      </c>
      <c r="I1275" s="107" cm="1">
        <f t="array" ref="I1275">_xlfn.IFS(LEFT(k[[#This Row],[ParameterValue]],1)="S",3,LEFT(k[[#This Row],[ParameterValue]],1)="X",2, LEFT(k[[#This Row],[ParameterValue]],1)="D",4)</f>
        <v>2</v>
      </c>
    </row>
    <row r="1276" spans="1:9">
      <c r="A1276" s="107" t="s">
        <v>7643</v>
      </c>
      <c r="B1276" s="107" t="s">
        <v>90</v>
      </c>
      <c r="C1276" s="107" t="s">
        <v>6193</v>
      </c>
      <c r="D1276" s="107" t="s">
        <v>5600</v>
      </c>
      <c r="E1276" s="107" t="s">
        <v>5601</v>
      </c>
      <c r="F1276" s="107" t="s">
        <v>7644</v>
      </c>
      <c r="G1276" s="107" t="str">
        <f>k[[#This Row],[PartType]]&amp;k[[#This Row],[PowderType]]</f>
        <v>591B335/035FTP200</v>
      </c>
      <c r="H1276" s="107" t="s">
        <v>6127</v>
      </c>
      <c r="I1276" s="107" cm="1">
        <f t="array" ref="I1276">_xlfn.IFS(LEFT(k[[#This Row],[ParameterValue]],1)="S",3,LEFT(k[[#This Row],[ParameterValue]],1)="X",2, LEFT(k[[#This Row],[ParameterValue]],1)="D",4)</f>
        <v>2</v>
      </c>
    </row>
    <row r="1277" spans="1:9">
      <c r="A1277" s="107" t="s">
        <v>7643</v>
      </c>
      <c r="B1277" s="107" t="s">
        <v>90</v>
      </c>
      <c r="C1277" s="107" t="s">
        <v>5893</v>
      </c>
      <c r="D1277" s="107" t="s">
        <v>5600</v>
      </c>
      <c r="E1277" s="107" t="s">
        <v>5601</v>
      </c>
      <c r="F1277" s="107" t="s">
        <v>7645</v>
      </c>
      <c r="G1277" s="107" t="str">
        <f>k[[#This Row],[PartType]]&amp;k[[#This Row],[PowderType]]</f>
        <v>591B335/035FTP200</v>
      </c>
      <c r="H1277" s="107" t="s">
        <v>6127</v>
      </c>
      <c r="I1277" s="107" cm="1">
        <f t="array" ref="I1277">_xlfn.IFS(LEFT(k[[#This Row],[ParameterValue]],1)="S",3,LEFT(k[[#This Row],[ParameterValue]],1)="X",2, LEFT(k[[#This Row],[ParameterValue]],1)="D",4)</f>
        <v>2</v>
      </c>
    </row>
    <row r="1278" spans="1:9">
      <c r="A1278" s="107" t="s">
        <v>7324</v>
      </c>
      <c r="B1278" s="107" t="s">
        <v>4426</v>
      </c>
      <c r="C1278" s="107" t="s">
        <v>5634</v>
      </c>
      <c r="D1278" s="107" t="s">
        <v>5600</v>
      </c>
      <c r="E1278" s="107" t="s">
        <v>5601</v>
      </c>
      <c r="F1278" s="107" t="s">
        <v>8603</v>
      </c>
      <c r="G1278" s="107" t="str">
        <f>k[[#This Row],[PartType]]&amp;k[[#This Row],[PowderType]]</f>
        <v>525D227/010KBP74</v>
      </c>
      <c r="H1278" s="107" t="s">
        <v>5580</v>
      </c>
      <c r="I1278" s="107" cm="1">
        <f t="array" ref="I1278">_xlfn.IFS(LEFT(k[[#This Row],[ParameterValue]],1)="S",3,LEFT(k[[#This Row],[ParameterValue]],1)="X",2, LEFT(k[[#This Row],[ParameterValue]],1)="D",4)</f>
        <v>3</v>
      </c>
    </row>
    <row r="1279" spans="1:9">
      <c r="A1279" s="107" t="s">
        <v>5683</v>
      </c>
      <c r="B1279" s="107" t="s">
        <v>4426</v>
      </c>
      <c r="C1279" s="107" t="s">
        <v>5742</v>
      </c>
      <c r="D1279" s="107" t="s">
        <v>5600</v>
      </c>
      <c r="E1279" s="107" t="s">
        <v>5601</v>
      </c>
      <c r="F1279" s="107" t="s">
        <v>8900</v>
      </c>
      <c r="G1279" s="107" t="str">
        <f>k[[#This Row],[PartType]]&amp;k[[#This Row],[PowderType]]</f>
        <v>520D687/004KBP74</v>
      </c>
      <c r="H1279" s="107" t="s">
        <v>5952</v>
      </c>
      <c r="I1279" s="107" cm="1">
        <f t="array" ref="I1279">_xlfn.IFS(LEFT(k[[#This Row],[ParameterValue]],1)="S",3,LEFT(k[[#This Row],[ParameterValue]],1)="X",2, LEFT(k[[#This Row],[ParameterValue]],1)="D",4)</f>
        <v>3</v>
      </c>
    </row>
    <row r="1280" spans="1:9">
      <c r="A1280" s="107" t="s">
        <v>7586</v>
      </c>
      <c r="B1280" s="107" t="s">
        <v>157</v>
      </c>
      <c r="C1280" s="107" t="s">
        <v>5813</v>
      </c>
      <c r="D1280" s="107" t="s">
        <v>5600</v>
      </c>
      <c r="E1280" s="107" t="s">
        <v>5601</v>
      </c>
      <c r="F1280" s="107" t="s">
        <v>8498</v>
      </c>
      <c r="G1280" s="107" t="str">
        <f>k[[#This Row],[PartType]]&amp;k[[#This Row],[PowderType]]</f>
        <v>545V476/020TTS40</v>
      </c>
      <c r="H1280" s="107" t="s">
        <v>6344</v>
      </c>
      <c r="I1280" s="107" cm="1">
        <f t="array" ref="I1280">_xlfn.IFS(LEFT(k[[#This Row],[ParameterValue]],1)="S",3,LEFT(k[[#This Row],[ParameterValue]],1)="X",2, LEFT(k[[#This Row],[ParameterValue]],1)="D",4)</f>
        <v>3</v>
      </c>
    </row>
    <row r="1281" spans="1:9">
      <c r="A1281" s="107" t="s">
        <v>7586</v>
      </c>
      <c r="B1281" s="107" t="s">
        <v>157</v>
      </c>
      <c r="C1281" s="107" t="s">
        <v>5607</v>
      </c>
      <c r="D1281" s="107" t="s">
        <v>5600</v>
      </c>
      <c r="E1281" s="107" t="s">
        <v>5601</v>
      </c>
      <c r="F1281" s="107" t="s">
        <v>7587</v>
      </c>
      <c r="G1281" s="107" t="str">
        <f>k[[#This Row],[PartType]]&amp;k[[#This Row],[PowderType]]</f>
        <v>545V476/020TTS40</v>
      </c>
      <c r="H1281" s="107" t="s">
        <v>6344</v>
      </c>
      <c r="I1281" s="107" cm="1">
        <f t="array" ref="I1281">_xlfn.IFS(LEFT(k[[#This Row],[ParameterValue]],1)="S",3,LEFT(k[[#This Row],[ParameterValue]],1)="X",2, LEFT(k[[#This Row],[ParameterValue]],1)="D",4)</f>
        <v>3</v>
      </c>
    </row>
    <row r="1282" spans="1:9">
      <c r="A1282" s="107" t="s">
        <v>5924</v>
      </c>
      <c r="B1282" s="107" t="s">
        <v>4764</v>
      </c>
      <c r="C1282" s="107" t="s">
        <v>5614</v>
      </c>
      <c r="D1282" s="107" t="s">
        <v>5600</v>
      </c>
      <c r="E1282" s="107" t="s">
        <v>5601</v>
      </c>
      <c r="F1282" s="107" t="s">
        <v>7588</v>
      </c>
      <c r="G1282" s="107" t="str">
        <f>k[[#This Row],[PartType]]&amp;k[[#This Row],[PowderType]]</f>
        <v>523W686/020KBP74US</v>
      </c>
      <c r="H1282" s="107" t="s">
        <v>5735</v>
      </c>
      <c r="I1282" s="107" cm="1">
        <f t="array" ref="I1282">_xlfn.IFS(LEFT(k[[#This Row],[ParameterValue]],1)="S",3,LEFT(k[[#This Row],[ParameterValue]],1)="X",2, LEFT(k[[#This Row],[ParameterValue]],1)="D",4)</f>
        <v>3</v>
      </c>
    </row>
    <row r="1283" spans="1:9">
      <c r="A1283" s="107" t="s">
        <v>5956</v>
      </c>
      <c r="B1283" s="107" t="s">
        <v>4519</v>
      </c>
      <c r="C1283" s="107" t="s">
        <v>5618</v>
      </c>
      <c r="D1283" s="107" t="s">
        <v>5600</v>
      </c>
      <c r="E1283" s="107" t="s">
        <v>5601</v>
      </c>
      <c r="F1283" s="107" t="s">
        <v>8538</v>
      </c>
      <c r="G1283" s="107" t="str">
        <f>k[[#This Row],[PartType]]&amp;k[[#This Row],[PowderType]]</f>
        <v>521V247/016FTW102KG</v>
      </c>
      <c r="H1283" s="107" t="s">
        <v>5760</v>
      </c>
      <c r="I1283" s="107" cm="1">
        <f t="array" ref="I1283">_xlfn.IFS(LEFT(k[[#This Row],[ParameterValue]],1)="S",3,LEFT(k[[#This Row],[ParameterValue]],1)="X",2, LEFT(k[[#This Row],[ParameterValue]],1)="D",4)</f>
        <v>3</v>
      </c>
    </row>
    <row r="1284" spans="1:9">
      <c r="A1284" s="107" t="s">
        <v>7008</v>
      </c>
      <c r="B1284" s="107" t="s">
        <v>4744</v>
      </c>
      <c r="C1284" s="107" t="s">
        <v>5748</v>
      </c>
      <c r="D1284" s="107" t="s">
        <v>5600</v>
      </c>
      <c r="E1284" s="107" t="s">
        <v>5601</v>
      </c>
      <c r="F1284" s="107" t="s">
        <v>7589</v>
      </c>
      <c r="G1284" s="107" t="str">
        <f>k[[#This Row],[PartType]]&amp;k[[#This Row],[PowderType]]</f>
        <v>520X337/010KBP72</v>
      </c>
      <c r="H1284" s="107" t="s">
        <v>6371</v>
      </c>
      <c r="I1284" s="107" cm="1">
        <f t="array" ref="I1284">_xlfn.IFS(LEFT(k[[#This Row],[ParameterValue]],1)="S",3,LEFT(k[[#This Row],[ParameterValue]],1)="X",2, LEFT(k[[#This Row],[ParameterValue]],1)="D",4)</f>
        <v>3</v>
      </c>
    </row>
    <row r="1285" spans="1:9">
      <c r="A1285" s="107" t="s">
        <v>6117</v>
      </c>
      <c r="B1285" s="107" t="s">
        <v>4441</v>
      </c>
      <c r="C1285" s="107" t="s">
        <v>8378</v>
      </c>
      <c r="D1285" s="107" t="s">
        <v>5600</v>
      </c>
      <c r="E1285" s="107" t="s">
        <v>5601</v>
      </c>
      <c r="F1285" s="107" t="s">
        <v>8379</v>
      </c>
      <c r="G1285" s="107" t="str">
        <f>k[[#This Row],[PartType]]&amp;k[[#This Row],[PowderType]]</f>
        <v>520B227/2R5STA156KA</v>
      </c>
      <c r="H1285" s="107" t="s">
        <v>5587</v>
      </c>
      <c r="I1285" s="107" cm="1">
        <f t="array" ref="I1285">_xlfn.IFS(LEFT(k[[#This Row],[ParameterValue]],1)="S",3,LEFT(k[[#This Row],[ParameterValue]],1)="X",2, LEFT(k[[#This Row],[ParameterValue]],1)="D",4)</f>
        <v>3</v>
      </c>
    </row>
    <row r="1286" spans="1:9">
      <c r="A1286" s="107" t="s">
        <v>6212</v>
      </c>
      <c r="B1286" s="107" t="s">
        <v>87</v>
      </c>
      <c r="C1286" s="107" t="s">
        <v>7105</v>
      </c>
      <c r="D1286" s="107" t="s">
        <v>5600</v>
      </c>
      <c r="E1286" s="107" t="s">
        <v>5601</v>
      </c>
      <c r="F1286" s="107" t="s">
        <v>7106</v>
      </c>
      <c r="G1286" s="107" t="str">
        <f>k[[#This Row],[PartType]]&amp;k[[#This Row],[PowderType]]</f>
        <v>523W476/035TTS50</v>
      </c>
      <c r="H1286" s="107" t="s">
        <v>5881</v>
      </c>
      <c r="I1286" s="107" cm="1">
        <f t="array" ref="I1286">_xlfn.IFS(LEFT(k[[#This Row],[ParameterValue]],1)="S",3,LEFT(k[[#This Row],[ParameterValue]],1)="X",2, LEFT(k[[#This Row],[ParameterValue]],1)="D",4)</f>
        <v>3</v>
      </c>
    </row>
    <row r="1287" spans="1:9">
      <c r="A1287" s="107" t="s">
        <v>7103</v>
      </c>
      <c r="B1287" s="107" t="s">
        <v>152</v>
      </c>
      <c r="C1287" s="107" t="s">
        <v>5599</v>
      </c>
      <c r="D1287" s="107" t="s">
        <v>5600</v>
      </c>
      <c r="E1287" s="107" t="s">
        <v>5601</v>
      </c>
      <c r="F1287" s="107" t="s">
        <v>7107</v>
      </c>
      <c r="G1287" s="107" t="str">
        <f>k[[#This Row],[PartType]]&amp;k[[#This Row],[PowderType]]</f>
        <v>520V477/2R5KBP86</v>
      </c>
      <c r="H1287" s="107" t="s">
        <v>6015</v>
      </c>
      <c r="I1287" s="107" cm="1">
        <f t="array" ref="I1287">_xlfn.IFS(LEFT(k[[#This Row],[ParameterValue]],1)="S",3,LEFT(k[[#This Row],[ParameterValue]],1)="X",2, LEFT(k[[#This Row],[ParameterValue]],1)="D",4)</f>
        <v>3</v>
      </c>
    </row>
    <row r="1288" spans="1:9">
      <c r="A1288" s="107" t="s">
        <v>6286</v>
      </c>
      <c r="B1288" s="107" t="s">
        <v>4441</v>
      </c>
      <c r="C1288" s="107" t="s">
        <v>5607</v>
      </c>
      <c r="D1288" s="107" t="s">
        <v>5600</v>
      </c>
      <c r="E1288" s="107" t="s">
        <v>5601</v>
      </c>
      <c r="F1288" s="107" t="s">
        <v>8871</v>
      </c>
      <c r="G1288" s="107" t="str">
        <f>k[[#This Row],[PartType]]&amp;k[[#This Row],[PowderType]]</f>
        <v>520V687/006STA156KA</v>
      </c>
      <c r="H1288" s="107" t="s">
        <v>6277</v>
      </c>
      <c r="I1288" s="107" cm="1">
        <f t="array" ref="I1288">_xlfn.IFS(LEFT(k[[#This Row],[ParameterValue]],1)="S",3,LEFT(k[[#This Row],[ParameterValue]],1)="X",2, LEFT(k[[#This Row],[ParameterValue]],1)="D",4)</f>
        <v>3</v>
      </c>
    </row>
    <row r="1289" spans="1:9">
      <c r="A1289" s="107" t="s">
        <v>6309</v>
      </c>
      <c r="B1289" s="107" t="s">
        <v>4469</v>
      </c>
      <c r="C1289" s="107" t="s">
        <v>5634</v>
      </c>
      <c r="D1289" s="107" t="s">
        <v>5600</v>
      </c>
      <c r="E1289" s="107" t="s">
        <v>5601</v>
      </c>
      <c r="F1289" s="107" t="s">
        <v>7867</v>
      </c>
      <c r="G1289" s="107" t="str">
        <f>k[[#This Row],[PartType]]&amp;k[[#This Row],[PowderType]]</f>
        <v>520C337/2R5KBP126</v>
      </c>
      <c r="H1289" s="107" t="s">
        <v>5847</v>
      </c>
      <c r="I1289" s="107" cm="1">
        <f t="array" ref="I1289">_xlfn.IFS(LEFT(k[[#This Row],[ParameterValue]],1)="S",3,LEFT(k[[#This Row],[ParameterValue]],1)="X",2, LEFT(k[[#This Row],[ParameterValue]],1)="D",4)</f>
        <v>3</v>
      </c>
    </row>
    <row r="1290" spans="1:9">
      <c r="A1290" s="107" t="s">
        <v>8018</v>
      </c>
      <c r="B1290" s="107" t="s">
        <v>4469</v>
      </c>
      <c r="C1290" s="107" t="s">
        <v>5726</v>
      </c>
      <c r="D1290" s="107" t="s">
        <v>5600</v>
      </c>
      <c r="E1290" s="107" t="s">
        <v>5601</v>
      </c>
      <c r="F1290" s="107" t="s">
        <v>8930</v>
      </c>
      <c r="G1290" s="107" t="str">
        <f>k[[#This Row],[PartType]]&amp;k[[#This Row],[PowderType]]</f>
        <v>520V227/010KBP126</v>
      </c>
      <c r="H1290" s="107" t="s">
        <v>5049</v>
      </c>
      <c r="I1290" s="107" cm="1">
        <f t="array" ref="I1290">_xlfn.IFS(LEFT(k[[#This Row],[ParameterValue]],1)="S",3,LEFT(k[[#This Row],[ParameterValue]],1)="X",2, LEFT(k[[#This Row],[ParameterValue]],1)="D",4)</f>
        <v>3</v>
      </c>
    </row>
    <row r="1291" spans="1:9">
      <c r="A1291" s="107" t="s">
        <v>6993</v>
      </c>
      <c r="B1291" s="107" t="s">
        <v>4501</v>
      </c>
      <c r="C1291" s="107" t="s">
        <v>5656</v>
      </c>
      <c r="D1291" s="107" t="s">
        <v>5600</v>
      </c>
      <c r="E1291" s="107" t="s">
        <v>5601</v>
      </c>
      <c r="F1291" s="107" t="s">
        <v>8506</v>
      </c>
      <c r="G1291" s="107" t="str">
        <f>k[[#This Row],[PartType]]&amp;k[[#This Row],[PowderType]]</f>
        <v>598D227/010KBP55</v>
      </c>
      <c r="H1291" s="107" t="s">
        <v>5045</v>
      </c>
      <c r="I1291" s="107" cm="1">
        <f t="array" ref="I1291">_xlfn.IFS(LEFT(k[[#This Row],[ParameterValue]],1)="S",3,LEFT(k[[#This Row],[ParameterValue]],1)="X",2, LEFT(k[[#This Row],[ParameterValue]],1)="D",4)</f>
        <v>3</v>
      </c>
    </row>
    <row r="1292" spans="1:9">
      <c r="A1292" s="107" t="s">
        <v>6103</v>
      </c>
      <c r="B1292" s="107" t="s">
        <v>4469</v>
      </c>
      <c r="C1292" s="107" t="s">
        <v>5726</v>
      </c>
      <c r="D1292" s="107" t="s">
        <v>5600</v>
      </c>
      <c r="E1292" s="107" t="s">
        <v>5601</v>
      </c>
      <c r="F1292" s="107" t="s">
        <v>7868</v>
      </c>
      <c r="G1292" s="107" t="str">
        <f>k[[#This Row],[PartType]]&amp;k[[#This Row],[PowderType]]</f>
        <v>520C107/010KBP126</v>
      </c>
      <c r="H1292" s="107" t="s">
        <v>5847</v>
      </c>
      <c r="I1292" s="107" cm="1">
        <f t="array" ref="I1292">_xlfn.IFS(LEFT(k[[#This Row],[ParameterValue]],1)="S",3,LEFT(k[[#This Row],[ParameterValue]],1)="X",2, LEFT(k[[#This Row],[ParameterValue]],1)="D",4)</f>
        <v>3</v>
      </c>
    </row>
    <row r="1293" spans="1:9">
      <c r="A1293" s="107" t="s">
        <v>7562</v>
      </c>
      <c r="B1293" s="107" t="s">
        <v>4492</v>
      </c>
      <c r="C1293" s="107" t="s">
        <v>5618</v>
      </c>
      <c r="D1293" s="107" t="s">
        <v>5600</v>
      </c>
      <c r="E1293" s="107" t="s">
        <v>5601</v>
      </c>
      <c r="F1293" s="107" t="s">
        <v>7563</v>
      </c>
      <c r="G1293" s="107" t="str">
        <f>k[[#This Row],[PartType]]&amp;k[[#This Row],[PowderType]]</f>
        <v>521V117/016FTW700</v>
      </c>
      <c r="H1293" s="107" t="s">
        <v>5968</v>
      </c>
      <c r="I1293" s="107" cm="1">
        <f t="array" ref="I1293">_xlfn.IFS(LEFT(k[[#This Row],[ParameterValue]],1)="S",3,LEFT(k[[#This Row],[ParameterValue]],1)="X",2, LEFT(k[[#This Row],[ParameterValue]],1)="D",4)</f>
        <v>3</v>
      </c>
    </row>
    <row r="1294" spans="1:9">
      <c r="A1294" s="107" t="s">
        <v>5920</v>
      </c>
      <c r="B1294" s="107" t="s">
        <v>126</v>
      </c>
      <c r="C1294" s="107" t="s">
        <v>5599</v>
      </c>
      <c r="D1294" s="107" t="s">
        <v>5600</v>
      </c>
      <c r="E1294" s="107" t="s">
        <v>5601</v>
      </c>
      <c r="F1294" s="107" t="s">
        <v>8998</v>
      </c>
      <c r="G1294" s="107" t="str">
        <f>k[[#This Row],[PartType]]&amp;k[[#This Row],[PowderType]]</f>
        <v>520D337/003KBP52</v>
      </c>
      <c r="H1294" s="107" t="s">
        <v>5050</v>
      </c>
      <c r="I1294" s="107" cm="1">
        <f t="array" ref="I1294">_xlfn.IFS(LEFT(k[[#This Row],[ParameterValue]],1)="S",3,LEFT(k[[#This Row],[ParameterValue]],1)="X",2, LEFT(k[[#This Row],[ParameterValue]],1)="D",4)</f>
        <v>3</v>
      </c>
    </row>
    <row r="1295" spans="1:9">
      <c r="A1295" s="107" t="s">
        <v>6062</v>
      </c>
      <c r="B1295" s="107" t="s">
        <v>126</v>
      </c>
      <c r="C1295" s="107" t="s">
        <v>5654</v>
      </c>
      <c r="D1295" s="107" t="s">
        <v>5600</v>
      </c>
      <c r="E1295" s="107" t="s">
        <v>5601</v>
      </c>
      <c r="F1295" s="107" t="s">
        <v>8801</v>
      </c>
      <c r="G1295" s="107" t="str">
        <f>k[[#This Row],[PartType]]&amp;k[[#This Row],[PowderType]]</f>
        <v>521W476/016KBP52</v>
      </c>
      <c r="H1295" s="107" t="s">
        <v>5735</v>
      </c>
      <c r="I1295" s="107" cm="1">
        <f t="array" ref="I1295">_xlfn.IFS(LEFT(k[[#This Row],[ParameterValue]],1)="S",3,LEFT(k[[#This Row],[ParameterValue]],1)="X",2, LEFT(k[[#This Row],[ParameterValue]],1)="D",4)</f>
        <v>3</v>
      </c>
    </row>
    <row r="1296" spans="1:9">
      <c r="A1296" s="107" t="s">
        <v>5987</v>
      </c>
      <c r="B1296" s="107" t="s">
        <v>4426</v>
      </c>
      <c r="C1296" s="107" t="s">
        <v>5703</v>
      </c>
      <c r="D1296" s="107" t="s">
        <v>5600</v>
      </c>
      <c r="E1296" s="107" t="s">
        <v>5601</v>
      </c>
      <c r="F1296" s="107" t="s">
        <v>9080</v>
      </c>
      <c r="G1296" s="107" t="str">
        <f>k[[#This Row],[PartType]]&amp;k[[#This Row],[PowderType]]</f>
        <v>530V117/006KBP74</v>
      </c>
      <c r="H1296" s="107" t="s">
        <v>5545</v>
      </c>
      <c r="I1296" s="107" cm="1">
        <f t="array" ref="I1296">_xlfn.IFS(LEFT(k[[#This Row],[ParameterValue]],1)="S",3,LEFT(k[[#This Row],[ParameterValue]],1)="X",2, LEFT(k[[#This Row],[ParameterValue]],1)="D",4)</f>
        <v>3</v>
      </c>
    </row>
    <row r="1297" spans="1:9">
      <c r="A1297" s="107" t="s">
        <v>6365</v>
      </c>
      <c r="B1297" s="107" t="s">
        <v>4426</v>
      </c>
      <c r="C1297" s="107" t="s">
        <v>5703</v>
      </c>
      <c r="D1297" s="107" t="s">
        <v>5600</v>
      </c>
      <c r="E1297" s="107" t="s">
        <v>5601</v>
      </c>
      <c r="F1297" s="107" t="s">
        <v>9081</v>
      </c>
      <c r="G1297" s="107" t="str">
        <f>k[[#This Row],[PartType]]&amp;k[[#This Row],[PowderType]]</f>
        <v>530V157/004KBP74</v>
      </c>
      <c r="H1297" s="107" t="s">
        <v>5545</v>
      </c>
      <c r="I1297" s="107" cm="1">
        <f t="array" ref="I1297">_xlfn.IFS(LEFT(k[[#This Row],[ParameterValue]],1)="S",3,LEFT(k[[#This Row],[ParameterValue]],1)="X",2, LEFT(k[[#This Row],[ParameterValue]],1)="D",4)</f>
        <v>3</v>
      </c>
    </row>
    <row r="1298" spans="1:9">
      <c r="A1298" s="107" t="s">
        <v>5609</v>
      </c>
      <c r="B1298" s="107" t="s">
        <v>4426</v>
      </c>
      <c r="C1298" s="107" t="s">
        <v>5737</v>
      </c>
      <c r="D1298" s="107" t="s">
        <v>5600</v>
      </c>
      <c r="E1298" s="107" t="s">
        <v>5601</v>
      </c>
      <c r="F1298" s="107" t="s">
        <v>9017</v>
      </c>
      <c r="G1298" s="107" t="str">
        <f>k[[#This Row],[PartType]]&amp;k[[#This Row],[PowderType]]</f>
        <v>530V227/006KBP74</v>
      </c>
      <c r="H1298" s="107" t="s">
        <v>5579</v>
      </c>
      <c r="I1298" s="107" cm="1">
        <f t="array" ref="I1298">_xlfn.IFS(LEFT(k[[#This Row],[ParameterValue]],1)="S",3,LEFT(k[[#This Row],[ParameterValue]],1)="X",2, LEFT(k[[#This Row],[ParameterValue]],1)="D",4)</f>
        <v>3</v>
      </c>
    </row>
    <row r="1299" spans="1:9">
      <c r="A1299" s="107" t="s">
        <v>6084</v>
      </c>
      <c r="B1299" s="107" t="s">
        <v>4426</v>
      </c>
      <c r="C1299" s="107" t="s">
        <v>5607</v>
      </c>
      <c r="D1299" s="107" t="s">
        <v>5600</v>
      </c>
      <c r="E1299" s="107" t="s">
        <v>5601</v>
      </c>
      <c r="F1299" s="107" t="s">
        <v>7082</v>
      </c>
      <c r="G1299" s="107" t="str">
        <f>k[[#This Row],[PartType]]&amp;k[[#This Row],[PowderType]]</f>
        <v>520B476/010KBP74</v>
      </c>
      <c r="H1299" s="107" t="s">
        <v>7083</v>
      </c>
      <c r="I1299" s="107" cm="1">
        <f t="array" ref="I1299">_xlfn.IFS(LEFT(k[[#This Row],[ParameterValue]],1)="S",3,LEFT(k[[#This Row],[ParameterValue]],1)="X",2, LEFT(k[[#This Row],[ParameterValue]],1)="D",4)</f>
        <v>3</v>
      </c>
    </row>
    <row r="1300" spans="1:9">
      <c r="A1300" s="107" t="s">
        <v>9024</v>
      </c>
      <c r="B1300" s="107" t="s">
        <v>157</v>
      </c>
      <c r="C1300" s="107" t="s">
        <v>5614</v>
      </c>
      <c r="D1300" s="107" t="s">
        <v>5600</v>
      </c>
      <c r="E1300" s="107" t="s">
        <v>5601</v>
      </c>
      <c r="F1300" s="107" t="s">
        <v>9025</v>
      </c>
      <c r="G1300" s="107" t="str">
        <f>k[[#This Row],[PartType]]&amp;k[[#This Row],[PowderType]]</f>
        <v>523V476/035TTS40</v>
      </c>
      <c r="H1300" s="107" t="s">
        <v>5100</v>
      </c>
      <c r="I1300" s="107" cm="1">
        <f t="array" ref="I1300">_xlfn.IFS(LEFT(k[[#This Row],[ParameterValue]],1)="S",3,LEFT(k[[#This Row],[ParameterValue]],1)="X",2, LEFT(k[[#This Row],[ParameterValue]],1)="D",4)</f>
        <v>3</v>
      </c>
    </row>
    <row r="1301" spans="1:9">
      <c r="A1301" s="107" t="s">
        <v>6849</v>
      </c>
      <c r="B1301" s="107" t="s">
        <v>4724</v>
      </c>
      <c r="C1301" s="107" t="s">
        <v>5627</v>
      </c>
      <c r="D1301" s="107" t="s">
        <v>5600</v>
      </c>
      <c r="E1301" s="107" t="s">
        <v>5601</v>
      </c>
      <c r="F1301" s="107" t="s">
        <v>7011</v>
      </c>
      <c r="G1301" s="107" t="str">
        <f>k[[#This Row],[PartType]]&amp;k[[#This Row],[PowderType]]</f>
        <v>520L227/004KBP121</v>
      </c>
      <c r="H1301" s="107" t="s">
        <v>7012</v>
      </c>
      <c r="I1301" s="107" cm="1">
        <f t="array" ref="I1301">_xlfn.IFS(LEFT(k[[#This Row],[ParameterValue]],1)="S",3,LEFT(k[[#This Row],[ParameterValue]],1)="X",2, LEFT(k[[#This Row],[ParameterValue]],1)="D",4)</f>
        <v>3</v>
      </c>
    </row>
    <row r="1302" spans="1:9">
      <c r="A1302" s="107" t="s">
        <v>7091</v>
      </c>
      <c r="B1302" s="107" t="s">
        <v>4516</v>
      </c>
      <c r="C1302" s="107" t="s">
        <v>5893</v>
      </c>
      <c r="D1302" s="107" t="s">
        <v>5600</v>
      </c>
      <c r="E1302" s="107" t="s">
        <v>5601</v>
      </c>
      <c r="F1302" s="107" t="s">
        <v>9242</v>
      </c>
      <c r="G1302" s="107" t="str">
        <f>k[[#This Row],[PartType]]&amp;k[[#This Row],[PowderType]]</f>
        <v>521D475/063TTS125</v>
      </c>
      <c r="H1302" s="107" t="s">
        <v>5853</v>
      </c>
      <c r="I1302" s="107" cm="1">
        <f t="array" ref="I1302">_xlfn.IFS(LEFT(k[[#This Row],[ParameterValue]],1)="S",3,LEFT(k[[#This Row],[ParameterValue]],1)="X",2, LEFT(k[[#This Row],[ParameterValue]],1)="D",4)</f>
        <v>2</v>
      </c>
    </row>
    <row r="1303" spans="1:9">
      <c r="A1303" s="107" t="s">
        <v>7016</v>
      </c>
      <c r="B1303" s="107" t="s">
        <v>4516</v>
      </c>
      <c r="C1303" s="107" t="s">
        <v>5893</v>
      </c>
      <c r="D1303" s="107" t="s">
        <v>5600</v>
      </c>
      <c r="E1303" s="107" t="s">
        <v>5601</v>
      </c>
      <c r="F1303" s="107" t="s">
        <v>7017</v>
      </c>
      <c r="G1303" s="107" t="str">
        <f>k[[#This Row],[PartType]]&amp;k[[#This Row],[PowderType]]</f>
        <v>598B225/050TTS125</v>
      </c>
      <c r="H1303" s="107" t="s">
        <v>5853</v>
      </c>
      <c r="I1303" s="107" cm="1">
        <f t="array" ref="I1303">_xlfn.IFS(LEFT(k[[#This Row],[ParameterValue]],1)="S",3,LEFT(k[[#This Row],[ParameterValue]],1)="X",2, LEFT(k[[#This Row],[ParameterValue]],1)="D",4)</f>
        <v>2</v>
      </c>
    </row>
    <row r="1304" spans="1:9">
      <c r="A1304" s="107" t="s">
        <v>6062</v>
      </c>
      <c r="B1304" s="107" t="s">
        <v>126</v>
      </c>
      <c r="C1304" s="107" t="s">
        <v>5726</v>
      </c>
      <c r="D1304" s="107" t="s">
        <v>5600</v>
      </c>
      <c r="E1304" s="107" t="s">
        <v>5601</v>
      </c>
      <c r="F1304" s="107" t="s">
        <v>7693</v>
      </c>
      <c r="G1304" s="107" t="str">
        <f>k[[#This Row],[PartType]]&amp;k[[#This Row],[PowderType]]</f>
        <v>521W476/016KBP52</v>
      </c>
      <c r="H1304" s="107" t="s">
        <v>5735</v>
      </c>
      <c r="I1304" s="107" cm="1">
        <f t="array" ref="I1304">_xlfn.IFS(LEFT(k[[#This Row],[ParameterValue]],1)="S",3,LEFT(k[[#This Row],[ParameterValue]],1)="X",2, LEFT(k[[#This Row],[ParameterValue]],1)="D",4)</f>
        <v>3</v>
      </c>
    </row>
    <row r="1305" spans="1:9">
      <c r="A1305" s="107" t="s">
        <v>7160</v>
      </c>
      <c r="B1305" s="107" t="s">
        <v>4878</v>
      </c>
      <c r="C1305" s="107" t="s">
        <v>5726</v>
      </c>
      <c r="D1305" s="107" t="s">
        <v>5600</v>
      </c>
      <c r="E1305" s="107" t="s">
        <v>5601</v>
      </c>
      <c r="F1305" s="107" t="s">
        <v>7850</v>
      </c>
      <c r="G1305" s="107" t="str">
        <f>k[[#This Row],[PartType]]&amp;k[[#This Row],[PowderType]]</f>
        <v>591B227/006STA156KG</v>
      </c>
      <c r="H1305" s="107" t="s">
        <v>7851</v>
      </c>
      <c r="I1305" s="107" cm="1">
        <f t="array" ref="I1305">_xlfn.IFS(LEFT(k[[#This Row],[ParameterValue]],1)="S",3,LEFT(k[[#This Row],[ParameterValue]],1)="X",2, LEFT(k[[#This Row],[ParameterValue]],1)="D",4)</f>
        <v>3</v>
      </c>
    </row>
    <row r="1306" spans="1:9">
      <c r="A1306" s="107" t="s">
        <v>7414</v>
      </c>
      <c r="B1306" s="107" t="s">
        <v>131</v>
      </c>
      <c r="C1306" s="107" t="s">
        <v>5607</v>
      </c>
      <c r="D1306" s="107" t="s">
        <v>5600</v>
      </c>
      <c r="E1306" s="107" t="s">
        <v>5601</v>
      </c>
      <c r="F1306" s="107" t="s">
        <v>7852</v>
      </c>
      <c r="G1306" s="107" t="str">
        <f>k[[#This Row],[PartType]]&amp;k[[#This Row],[PowderType]]</f>
        <v>599B336/010TTS80</v>
      </c>
      <c r="H1306" s="107" t="s">
        <v>7416</v>
      </c>
      <c r="I1306" s="107" cm="1">
        <f t="array" ref="I1306">_xlfn.IFS(LEFT(k[[#This Row],[ParameterValue]],1)="S",3,LEFT(k[[#This Row],[ParameterValue]],1)="X",2, LEFT(k[[#This Row],[ParameterValue]],1)="D",4)</f>
        <v>3</v>
      </c>
    </row>
    <row r="1307" spans="1:9">
      <c r="A1307" s="107" t="s">
        <v>8257</v>
      </c>
      <c r="B1307" s="107" t="s">
        <v>87</v>
      </c>
      <c r="C1307" s="107" t="s">
        <v>5607</v>
      </c>
      <c r="D1307" s="107" t="s">
        <v>5600</v>
      </c>
      <c r="E1307" s="107" t="s">
        <v>5601</v>
      </c>
      <c r="F1307" s="107" t="s">
        <v>8362</v>
      </c>
      <c r="G1307" s="107" t="str">
        <f>k[[#This Row],[PartType]]&amp;k[[#This Row],[PowderType]]</f>
        <v>521V506/035TTS50</v>
      </c>
      <c r="H1307" s="107" t="s">
        <v>5560</v>
      </c>
      <c r="I1307" s="107" cm="1">
        <f t="array" ref="I1307">_xlfn.IFS(LEFT(k[[#This Row],[ParameterValue]],1)="S",3,LEFT(k[[#This Row],[ParameterValue]],1)="X",2, LEFT(k[[#This Row],[ParameterValue]],1)="D",4)</f>
        <v>3</v>
      </c>
    </row>
    <row r="1308" spans="1:9">
      <c r="A1308" s="107" t="s">
        <v>8257</v>
      </c>
      <c r="B1308" s="107" t="s">
        <v>87</v>
      </c>
      <c r="C1308" s="107" t="s">
        <v>6272</v>
      </c>
      <c r="D1308" s="107" t="s">
        <v>5600</v>
      </c>
      <c r="E1308" s="107" t="s">
        <v>5601</v>
      </c>
      <c r="F1308" s="107" t="s">
        <v>8315</v>
      </c>
      <c r="G1308" s="107" t="str">
        <f>k[[#This Row],[PartType]]&amp;k[[#This Row],[PowderType]]</f>
        <v>521V506/035TTS50</v>
      </c>
      <c r="H1308" s="107" t="s">
        <v>8316</v>
      </c>
      <c r="I1308" s="107" cm="1">
        <f t="array" ref="I1308">_xlfn.IFS(LEFT(k[[#This Row],[ParameterValue]],1)="S",3,LEFT(k[[#This Row],[ParameterValue]],1)="X",2, LEFT(k[[#This Row],[ParameterValue]],1)="D",4)</f>
        <v>3</v>
      </c>
    </row>
    <row r="1309" spans="1:9">
      <c r="A1309" s="107" t="s">
        <v>5937</v>
      </c>
      <c r="B1309" s="107" t="s">
        <v>87</v>
      </c>
      <c r="C1309" s="107" t="s">
        <v>6213</v>
      </c>
      <c r="D1309" s="107" t="s">
        <v>6210</v>
      </c>
      <c r="E1309" s="107" t="s">
        <v>5601</v>
      </c>
      <c r="F1309" s="107" t="s">
        <v>8317</v>
      </c>
      <c r="G1309" s="107" t="str">
        <f>k[[#This Row],[PartType]]&amp;k[[#This Row],[PowderType]]</f>
        <v>523V686/035TTS50</v>
      </c>
      <c r="H1309" s="107" t="s">
        <v>8140</v>
      </c>
      <c r="I1309" s="107" cm="1">
        <f t="array" ref="I1309">_xlfn.IFS(LEFT(k[[#This Row],[ParameterValue]],1)="S",3,LEFT(k[[#This Row],[ParameterValue]],1)="X",2, LEFT(k[[#This Row],[ParameterValue]],1)="D",4)</f>
        <v>4</v>
      </c>
    </row>
    <row r="1310" spans="1:9">
      <c r="A1310" s="107" t="s">
        <v>7991</v>
      </c>
      <c r="B1310" s="107" t="s">
        <v>82</v>
      </c>
      <c r="C1310" s="107" t="s">
        <v>5621</v>
      </c>
      <c r="D1310" s="107" t="s">
        <v>5600</v>
      </c>
      <c r="E1310" s="107" t="s">
        <v>5601</v>
      </c>
      <c r="F1310" s="107" t="s">
        <v>8825</v>
      </c>
      <c r="G1310" s="107" t="str">
        <f>k[[#This Row],[PartType]]&amp;k[[#This Row],[PowderType]]</f>
        <v>521V476/025S706</v>
      </c>
      <c r="H1310" s="107" t="s">
        <v>8319</v>
      </c>
      <c r="I1310" s="107" cm="1">
        <f t="array" ref="I1310">_xlfn.IFS(LEFT(k[[#This Row],[ParameterValue]],1)="S",3,LEFT(k[[#This Row],[ParameterValue]],1)="X",2, LEFT(k[[#This Row],[ParameterValue]],1)="D",4)</f>
        <v>3</v>
      </c>
    </row>
    <row r="1311" spans="1:9">
      <c r="A1311" s="107" t="s">
        <v>7991</v>
      </c>
      <c r="B1311" s="107" t="s">
        <v>82</v>
      </c>
      <c r="C1311" s="107" t="s">
        <v>5654</v>
      </c>
      <c r="D1311" s="107" t="s">
        <v>5600</v>
      </c>
      <c r="E1311" s="107" t="s">
        <v>5601</v>
      </c>
      <c r="F1311" s="107" t="s">
        <v>8318</v>
      </c>
      <c r="G1311" s="107" t="str">
        <f>k[[#This Row],[PartType]]&amp;k[[#This Row],[PowderType]]</f>
        <v>521V476/025S706</v>
      </c>
      <c r="H1311" s="107" t="s">
        <v>8319</v>
      </c>
      <c r="I1311" s="107" cm="1">
        <f t="array" ref="I1311">_xlfn.IFS(LEFT(k[[#This Row],[ParameterValue]],1)="S",3,LEFT(k[[#This Row],[ParameterValue]],1)="X",2, LEFT(k[[#This Row],[ParameterValue]],1)="D",4)</f>
        <v>3</v>
      </c>
    </row>
    <row r="1312" spans="1:9">
      <c r="A1312" s="107" t="s">
        <v>8320</v>
      </c>
      <c r="B1312" s="107" t="s">
        <v>4500</v>
      </c>
      <c r="C1312" s="107" t="s">
        <v>5607</v>
      </c>
      <c r="D1312" s="107" t="s">
        <v>5600</v>
      </c>
      <c r="E1312" s="107" t="s">
        <v>5601</v>
      </c>
      <c r="F1312" s="107" t="s">
        <v>8321</v>
      </c>
      <c r="G1312" s="107" t="str">
        <f>k[[#This Row],[PartType]]&amp;k[[#This Row],[PowderType]]</f>
        <v>523H107/035S706E</v>
      </c>
      <c r="H1312" s="107" t="s">
        <v>8119</v>
      </c>
      <c r="I1312" s="107" cm="1">
        <f t="array" ref="I1312">_xlfn.IFS(LEFT(k[[#This Row],[ParameterValue]],1)="S",3,LEFT(k[[#This Row],[ParameterValue]],1)="X",2, LEFT(k[[#This Row],[ParameterValue]],1)="D",4)</f>
        <v>3</v>
      </c>
    </row>
    <row r="1313" spans="1:9">
      <c r="A1313" s="107" t="s">
        <v>6703</v>
      </c>
      <c r="B1313" s="107" t="s">
        <v>87</v>
      </c>
      <c r="C1313" s="107" t="s">
        <v>5614</v>
      </c>
      <c r="D1313" s="107" t="s">
        <v>5600</v>
      </c>
      <c r="E1313" s="107" t="s">
        <v>5601</v>
      </c>
      <c r="F1313" s="107" t="s">
        <v>8852</v>
      </c>
      <c r="G1313" s="107" t="str">
        <f>k[[#This Row],[PartType]]&amp;k[[#This Row],[PowderType]]</f>
        <v>521B156/035TTS50</v>
      </c>
      <c r="H1313" s="107" t="s">
        <v>6183</v>
      </c>
      <c r="I1313" s="107" cm="1">
        <f t="array" ref="I1313">_xlfn.IFS(LEFT(k[[#This Row],[ParameterValue]],1)="S",3,LEFT(k[[#This Row],[ParameterValue]],1)="X",2, LEFT(k[[#This Row],[ParameterValue]],1)="D",4)</f>
        <v>3</v>
      </c>
    </row>
    <row r="1314" spans="1:9">
      <c r="A1314" s="107" t="s">
        <v>6703</v>
      </c>
      <c r="B1314" s="107" t="s">
        <v>87</v>
      </c>
      <c r="C1314" s="107" t="s">
        <v>6193</v>
      </c>
      <c r="D1314" s="107" t="s">
        <v>5600</v>
      </c>
      <c r="E1314" s="107" t="s">
        <v>5601</v>
      </c>
      <c r="F1314" s="107" t="s">
        <v>9162</v>
      </c>
      <c r="G1314" s="107" t="str">
        <f>k[[#This Row],[PartType]]&amp;k[[#This Row],[PowderType]]</f>
        <v>521B156/035TTS50</v>
      </c>
      <c r="H1314" s="107" t="s">
        <v>6183</v>
      </c>
      <c r="I1314" s="107" cm="1">
        <f t="array" ref="I1314">_xlfn.IFS(LEFT(k[[#This Row],[ParameterValue]],1)="S",3,LEFT(k[[#This Row],[ParameterValue]],1)="X",2, LEFT(k[[#This Row],[ParameterValue]],1)="D",4)</f>
        <v>3</v>
      </c>
    </row>
    <row r="1315" spans="1:9">
      <c r="A1315" s="107" t="s">
        <v>7498</v>
      </c>
      <c r="B1315" s="107" t="s">
        <v>4441</v>
      </c>
      <c r="C1315" s="107" t="s">
        <v>5703</v>
      </c>
      <c r="D1315" s="107" t="s">
        <v>5600</v>
      </c>
      <c r="E1315" s="107" t="s">
        <v>5601</v>
      </c>
      <c r="F1315" s="107" t="s">
        <v>7500</v>
      </c>
      <c r="G1315" s="107" t="str">
        <f>k[[#This Row],[PartType]]&amp;k[[#This Row],[PowderType]]</f>
        <v>528B906/2R5STA156KA</v>
      </c>
      <c r="H1315" s="107" t="s">
        <v>6860</v>
      </c>
      <c r="I1315" s="107" cm="1">
        <f t="array" ref="I1315">_xlfn.IFS(LEFT(k[[#This Row],[ParameterValue]],1)="S",3,LEFT(k[[#This Row],[ParameterValue]],1)="X",2, LEFT(k[[#This Row],[ParameterValue]],1)="D",4)</f>
        <v>3</v>
      </c>
    </row>
    <row r="1316" spans="1:9">
      <c r="A1316" s="107" t="s">
        <v>5686</v>
      </c>
      <c r="B1316" s="107" t="s">
        <v>4501</v>
      </c>
      <c r="C1316" s="107" t="s">
        <v>5742</v>
      </c>
      <c r="D1316" s="107" t="s">
        <v>5600</v>
      </c>
      <c r="E1316" s="107" t="s">
        <v>5601</v>
      </c>
      <c r="F1316" s="107" t="s">
        <v>6252</v>
      </c>
      <c r="G1316" s="107" t="str">
        <f>k[[#This Row],[PartType]]&amp;k[[#This Row],[PowderType]]</f>
        <v>591V227/004KBP55</v>
      </c>
      <c r="H1316" s="107" t="s">
        <v>5688</v>
      </c>
      <c r="I1316" s="107" cm="1">
        <f t="array" ref="I1316">_xlfn.IFS(LEFT(k[[#This Row],[ParameterValue]],1)="S",3,LEFT(k[[#This Row],[ParameterValue]],1)="X",2, LEFT(k[[#This Row],[ParameterValue]],1)="D",4)</f>
        <v>3</v>
      </c>
    </row>
    <row r="1317" spans="1:9">
      <c r="A1317" s="107" t="s">
        <v>5686</v>
      </c>
      <c r="B1317" s="107" t="s">
        <v>4501</v>
      </c>
      <c r="C1317" s="107" t="s">
        <v>5737</v>
      </c>
      <c r="D1317" s="107" t="s">
        <v>5600</v>
      </c>
      <c r="E1317" s="107" t="s">
        <v>5601</v>
      </c>
      <c r="F1317" s="107" t="s">
        <v>6253</v>
      </c>
      <c r="G1317" s="107" t="str">
        <f>k[[#This Row],[PartType]]&amp;k[[#This Row],[PowderType]]</f>
        <v>591V227/004KBP55</v>
      </c>
      <c r="H1317" s="107" t="s">
        <v>5688</v>
      </c>
      <c r="I1317" s="107" cm="1">
        <f t="array" ref="I1317">_xlfn.IFS(LEFT(k[[#This Row],[ParameterValue]],1)="S",3,LEFT(k[[#This Row],[ParameterValue]],1)="X",2, LEFT(k[[#This Row],[ParameterValue]],1)="D",4)</f>
        <v>3</v>
      </c>
    </row>
    <row r="1318" spans="1:9">
      <c r="A1318" s="107" t="s">
        <v>5733</v>
      </c>
      <c r="B1318" s="107" t="s">
        <v>126</v>
      </c>
      <c r="C1318" s="107" t="s">
        <v>5726</v>
      </c>
      <c r="D1318" s="107" t="s">
        <v>5600</v>
      </c>
      <c r="E1318" s="107" t="s">
        <v>5601</v>
      </c>
      <c r="F1318" s="107" t="s">
        <v>8803</v>
      </c>
      <c r="G1318" s="107" t="str">
        <f>k[[#This Row],[PartType]]&amp;k[[#This Row],[PowderType]]</f>
        <v>521W476/020KBP52</v>
      </c>
      <c r="H1318" s="107" t="s">
        <v>5735</v>
      </c>
      <c r="I1318" s="107" cm="1">
        <f t="array" ref="I1318">_xlfn.IFS(LEFT(k[[#This Row],[ParameterValue]],1)="S",3,LEFT(k[[#This Row],[ParameterValue]],1)="X",2, LEFT(k[[#This Row],[ParameterValue]],1)="D",4)</f>
        <v>3</v>
      </c>
    </row>
    <row r="1319" spans="1:9">
      <c r="A1319" s="107" t="s">
        <v>5859</v>
      </c>
      <c r="B1319" s="107" t="s">
        <v>4575</v>
      </c>
      <c r="C1319" s="107" t="s">
        <v>5634</v>
      </c>
      <c r="D1319" s="107" t="s">
        <v>5600</v>
      </c>
      <c r="E1319" s="107" t="s">
        <v>5601</v>
      </c>
      <c r="F1319" s="107" t="s">
        <v>7501</v>
      </c>
      <c r="G1319" s="107" t="str">
        <f>k[[#This Row],[PartType]]&amp;k[[#This Row],[PowderType]]</f>
        <v>530V476/016KBP74F</v>
      </c>
      <c r="H1319" s="107" t="s">
        <v>7502</v>
      </c>
      <c r="I1319" s="107" cm="1">
        <f t="array" ref="I1319">_xlfn.IFS(LEFT(k[[#This Row],[ParameterValue]],1)="S",3,LEFT(k[[#This Row],[ParameterValue]],1)="X",2, LEFT(k[[#This Row],[ParameterValue]],1)="D",4)</f>
        <v>3</v>
      </c>
    </row>
    <row r="1320" spans="1:9">
      <c r="A1320" s="107" t="s">
        <v>5859</v>
      </c>
      <c r="B1320" s="107" t="s">
        <v>4881</v>
      </c>
      <c r="C1320" s="107" t="s">
        <v>5742</v>
      </c>
      <c r="D1320" s="107" t="s">
        <v>5600</v>
      </c>
      <c r="E1320" s="107" t="s">
        <v>5601</v>
      </c>
      <c r="F1320" s="107" t="s">
        <v>7503</v>
      </c>
      <c r="G1320" s="107" t="str">
        <f>k[[#This Row],[PartType]]&amp;k[[#This Row],[PowderType]]</f>
        <v>530V476/016KBP83F</v>
      </c>
      <c r="H1320" s="107" t="s">
        <v>7502</v>
      </c>
      <c r="I1320" s="107" cm="1">
        <f t="array" ref="I1320">_xlfn.IFS(LEFT(k[[#This Row],[ParameterValue]],1)="S",3,LEFT(k[[#This Row],[ParameterValue]],1)="X",2, LEFT(k[[#This Row],[ParameterValue]],1)="D",4)</f>
        <v>3</v>
      </c>
    </row>
    <row r="1321" spans="1:9">
      <c r="A1321" s="107" t="s">
        <v>6652</v>
      </c>
      <c r="B1321" s="107" t="s">
        <v>90</v>
      </c>
      <c r="C1321" s="107" t="s">
        <v>5826</v>
      </c>
      <c r="D1321" s="107" t="s">
        <v>5600</v>
      </c>
      <c r="E1321" s="107" t="s">
        <v>5601</v>
      </c>
      <c r="F1321" s="107" t="s">
        <v>8802</v>
      </c>
      <c r="G1321" s="107" t="str">
        <f>k[[#This Row],[PartType]]&amp;k[[#This Row],[PowderType]]</f>
        <v>521V905/050FTP200</v>
      </c>
      <c r="H1321" s="107" t="s">
        <v>6178</v>
      </c>
      <c r="I1321" s="107" cm="1">
        <f t="array" ref="I1321">_xlfn.IFS(LEFT(k[[#This Row],[ParameterValue]],1)="S",3,LEFT(k[[#This Row],[ParameterValue]],1)="X",2, LEFT(k[[#This Row],[ParameterValue]],1)="D",4)</f>
        <v>2</v>
      </c>
    </row>
    <row r="1322" spans="1:9">
      <c r="A1322" s="107" t="s">
        <v>5780</v>
      </c>
      <c r="B1322" s="107" t="s">
        <v>87</v>
      </c>
      <c r="C1322" s="107" t="s">
        <v>5607</v>
      </c>
      <c r="D1322" s="107" t="s">
        <v>5600</v>
      </c>
      <c r="E1322" s="107" t="s">
        <v>5601</v>
      </c>
      <c r="F1322" s="107" t="s">
        <v>6478</v>
      </c>
      <c r="G1322" s="107" t="str">
        <f>k[[#This Row],[PartType]]&amp;k[[#This Row],[PowderType]]</f>
        <v>523V107/025TTS50</v>
      </c>
      <c r="H1322" s="107" t="s">
        <v>5100</v>
      </c>
      <c r="I1322" s="107" cm="1">
        <f t="array" ref="I1322">_xlfn.IFS(LEFT(k[[#This Row],[ParameterValue]],1)="S",3,LEFT(k[[#This Row],[ParameterValue]],1)="X",2, LEFT(k[[#This Row],[ParameterValue]],1)="D",4)</f>
        <v>3</v>
      </c>
    </row>
    <row r="1323" spans="1:9">
      <c r="A1323" s="107" t="s">
        <v>6031</v>
      </c>
      <c r="B1323" s="107" t="s">
        <v>4575</v>
      </c>
      <c r="C1323" s="107" t="s">
        <v>5730</v>
      </c>
      <c r="D1323" s="107" t="s">
        <v>5600</v>
      </c>
      <c r="E1323" s="107" t="s">
        <v>5601</v>
      </c>
      <c r="F1323" s="107" t="s">
        <v>7396</v>
      </c>
      <c r="G1323" s="107" t="str">
        <f>k[[#This Row],[PartType]]&amp;k[[#This Row],[PowderType]]</f>
        <v>530V337/003KBP74F</v>
      </c>
      <c r="H1323" s="107" t="s">
        <v>7397</v>
      </c>
      <c r="I1323" s="107" cm="1">
        <f t="array" ref="I1323">_xlfn.IFS(LEFT(k[[#This Row],[ParameterValue]],1)="S",3,LEFT(k[[#This Row],[ParameterValue]],1)="X",2, LEFT(k[[#This Row],[ParameterValue]],1)="D",4)</f>
        <v>3</v>
      </c>
    </row>
    <row r="1324" spans="1:9">
      <c r="A1324" s="107" t="s">
        <v>7154</v>
      </c>
      <c r="B1324" s="107" t="s">
        <v>4575</v>
      </c>
      <c r="C1324" s="107" t="s">
        <v>5703</v>
      </c>
      <c r="D1324" s="107" t="s">
        <v>5600</v>
      </c>
      <c r="E1324" s="107" t="s">
        <v>5601</v>
      </c>
      <c r="F1324" s="107" t="s">
        <v>8496</v>
      </c>
      <c r="G1324" s="107" t="str">
        <f>k[[#This Row],[PartType]]&amp;k[[#This Row],[PowderType]]</f>
        <v>530V117/010KBP74F</v>
      </c>
      <c r="H1324" s="107" t="s">
        <v>7397</v>
      </c>
      <c r="I1324" s="107" cm="1">
        <f t="array" ref="I1324">_xlfn.IFS(LEFT(k[[#This Row],[ParameterValue]],1)="S",3,LEFT(k[[#This Row],[ParameterValue]],1)="X",2, LEFT(k[[#This Row],[ParameterValue]],1)="D",4)</f>
        <v>3</v>
      </c>
    </row>
    <row r="1325" spans="1:9">
      <c r="A1325" s="107" t="s">
        <v>5729</v>
      </c>
      <c r="B1325" s="107" t="s">
        <v>4739</v>
      </c>
      <c r="C1325" s="107" t="s">
        <v>5730</v>
      </c>
      <c r="D1325" s="107" t="s">
        <v>5600</v>
      </c>
      <c r="E1325" s="107" t="s">
        <v>5601</v>
      </c>
      <c r="F1325" s="107" t="s">
        <v>8495</v>
      </c>
      <c r="G1325" s="107" t="str">
        <f>k[[#This Row],[PartType]]&amp;k[[#This Row],[PowderType]]</f>
        <v>530V227/004KBP121F</v>
      </c>
      <c r="H1325" s="107" t="s">
        <v>7397</v>
      </c>
      <c r="I1325" s="107" cm="1">
        <f t="array" ref="I1325">_xlfn.IFS(LEFT(k[[#This Row],[ParameterValue]],1)="S",3,LEFT(k[[#This Row],[ParameterValue]],1)="X",2, LEFT(k[[#This Row],[ParameterValue]],1)="D",4)</f>
        <v>3</v>
      </c>
    </row>
    <row r="1326" spans="1:9">
      <c r="A1326" s="107" t="s">
        <v>6064</v>
      </c>
      <c r="B1326" s="107" t="s">
        <v>4739</v>
      </c>
      <c r="C1326" s="107" t="s">
        <v>5748</v>
      </c>
      <c r="D1326" s="107" t="s">
        <v>5600</v>
      </c>
      <c r="E1326" s="107" t="s">
        <v>5601</v>
      </c>
      <c r="F1326" s="107" t="s">
        <v>7398</v>
      </c>
      <c r="G1326" s="107" t="str">
        <f>k[[#This Row],[PartType]]&amp;k[[#This Row],[PowderType]]</f>
        <v>530V337/004KBP121F</v>
      </c>
      <c r="H1326" s="107" t="s">
        <v>5049</v>
      </c>
      <c r="I1326" s="107" cm="1">
        <f t="array" ref="I1326">_xlfn.IFS(LEFT(k[[#This Row],[ParameterValue]],1)="S",3,LEFT(k[[#This Row],[ParameterValue]],1)="X",2, LEFT(k[[#This Row],[ParameterValue]],1)="D",4)</f>
        <v>3</v>
      </c>
    </row>
    <row r="1327" spans="1:9">
      <c r="A1327" s="107" t="s">
        <v>7640</v>
      </c>
      <c r="B1327" s="107" t="s">
        <v>90</v>
      </c>
      <c r="C1327" s="107" t="s">
        <v>7907</v>
      </c>
      <c r="D1327" s="107" t="s">
        <v>5600</v>
      </c>
      <c r="E1327" s="107" t="s">
        <v>5601</v>
      </c>
      <c r="F1327" s="107" t="s">
        <v>7917</v>
      </c>
      <c r="G1327" s="107" t="str">
        <f>k[[#This Row],[PartType]]&amp;k[[#This Row],[PowderType]]</f>
        <v>598B335/035FTP200</v>
      </c>
      <c r="H1327" s="107" t="s">
        <v>6127</v>
      </c>
      <c r="I1327" s="107" cm="1">
        <f t="array" ref="I1327">_xlfn.IFS(LEFT(k[[#This Row],[ParameterValue]],1)="S",3,LEFT(k[[#This Row],[ParameterValue]],1)="X",2, LEFT(k[[#This Row],[ParameterValue]],1)="D",4)</f>
        <v>2</v>
      </c>
    </row>
    <row r="1328" spans="1:9">
      <c r="A1328" s="107" t="s">
        <v>6996</v>
      </c>
      <c r="B1328" s="107" t="s">
        <v>131</v>
      </c>
      <c r="C1328" s="107" t="s">
        <v>7759</v>
      </c>
      <c r="D1328" s="107" t="s">
        <v>5600</v>
      </c>
      <c r="E1328" s="107" t="s">
        <v>5601</v>
      </c>
      <c r="F1328" s="107" t="s">
        <v>7918</v>
      </c>
      <c r="G1328" s="107" t="str">
        <f>k[[#This Row],[PartType]]&amp;k[[#This Row],[PowderType]]</f>
        <v>598B336/010TTS80</v>
      </c>
      <c r="H1328" s="107" t="s">
        <v>7416</v>
      </c>
      <c r="I1328" s="107" cm="1">
        <f t="array" ref="I1328">_xlfn.IFS(LEFT(k[[#This Row],[ParameterValue]],1)="S",3,LEFT(k[[#This Row],[ParameterValue]],1)="X",2, LEFT(k[[#This Row],[ParameterValue]],1)="D",4)</f>
        <v>3</v>
      </c>
    </row>
    <row r="1329" spans="1:9">
      <c r="A1329" s="107" t="s">
        <v>6853</v>
      </c>
      <c r="B1329" s="107" t="s">
        <v>90</v>
      </c>
      <c r="C1329" s="107" t="s">
        <v>7907</v>
      </c>
      <c r="D1329" s="107" t="s">
        <v>5600</v>
      </c>
      <c r="E1329" s="107" t="s">
        <v>5601</v>
      </c>
      <c r="F1329" s="107" t="s">
        <v>7919</v>
      </c>
      <c r="G1329" s="107" t="str">
        <f>k[[#This Row],[PartType]]&amp;k[[#This Row],[PowderType]]</f>
        <v>598B475/035FTP200</v>
      </c>
      <c r="H1329" s="107" t="s">
        <v>6127</v>
      </c>
      <c r="I1329" s="107" cm="1">
        <f t="array" ref="I1329">_xlfn.IFS(LEFT(k[[#This Row],[ParameterValue]],1)="S",3,LEFT(k[[#This Row],[ParameterValue]],1)="X",2, LEFT(k[[#This Row],[ParameterValue]],1)="D",4)</f>
        <v>2</v>
      </c>
    </row>
    <row r="1330" spans="1:9">
      <c r="A1330" s="107" t="s">
        <v>7801</v>
      </c>
      <c r="B1330" s="107" t="s">
        <v>4426</v>
      </c>
      <c r="C1330" s="107" t="s">
        <v>7759</v>
      </c>
      <c r="D1330" s="107" t="s">
        <v>5600</v>
      </c>
      <c r="E1330" s="107" t="s">
        <v>5601</v>
      </c>
      <c r="F1330" s="107" t="s">
        <v>7920</v>
      </c>
      <c r="G1330" s="107" t="str">
        <f>k[[#This Row],[PartType]]&amp;k[[#This Row],[PowderType]]</f>
        <v>598B476/010KBP74</v>
      </c>
      <c r="H1330" s="107" t="s">
        <v>5097</v>
      </c>
      <c r="I1330" s="107" cm="1">
        <f t="array" ref="I1330">_xlfn.IFS(LEFT(k[[#This Row],[ParameterValue]],1)="S",3,LEFT(k[[#This Row],[ParameterValue]],1)="X",2, LEFT(k[[#This Row],[ParameterValue]],1)="D",4)</f>
        <v>3</v>
      </c>
    </row>
    <row r="1331" spans="1:9">
      <c r="A1331" s="107" t="s">
        <v>7921</v>
      </c>
      <c r="B1331" s="107" t="s">
        <v>4426</v>
      </c>
      <c r="C1331" s="107" t="s">
        <v>7759</v>
      </c>
      <c r="D1331" s="107" t="s">
        <v>5600</v>
      </c>
      <c r="E1331" s="107" t="s">
        <v>5601</v>
      </c>
      <c r="F1331" s="107" t="s">
        <v>7922</v>
      </c>
      <c r="G1331" s="107" t="str">
        <f>k[[#This Row],[PartType]]&amp;k[[#This Row],[PowderType]]</f>
        <v>598B686/006KBP74</v>
      </c>
      <c r="H1331" s="107" t="s">
        <v>5097</v>
      </c>
      <c r="I1331" s="107" cm="1">
        <f t="array" ref="I1331">_xlfn.IFS(LEFT(k[[#This Row],[ParameterValue]],1)="S",3,LEFT(k[[#This Row],[ParameterValue]],1)="X",2, LEFT(k[[#This Row],[ParameterValue]],1)="D",4)</f>
        <v>3</v>
      </c>
    </row>
    <row r="1332" spans="1:9">
      <c r="A1332" s="107" t="s">
        <v>7055</v>
      </c>
      <c r="B1332" s="107" t="s">
        <v>4502</v>
      </c>
      <c r="C1332" s="107" t="s">
        <v>7923</v>
      </c>
      <c r="D1332" s="107" t="s">
        <v>5600</v>
      </c>
      <c r="E1332" s="107" t="s">
        <v>5601</v>
      </c>
      <c r="F1332" s="107" t="s">
        <v>7924</v>
      </c>
      <c r="G1332" s="107" t="str">
        <f>k[[#This Row],[PartType]]&amp;k[[#This Row],[PowderType]]</f>
        <v>598D106/035TTS175</v>
      </c>
      <c r="H1332" s="107" t="s">
        <v>6079</v>
      </c>
      <c r="I1332" s="107" cm="1">
        <f t="array" ref="I1332">_xlfn.IFS(LEFT(k[[#This Row],[ParameterValue]],1)="S",3,LEFT(k[[#This Row],[ParameterValue]],1)="X",2, LEFT(k[[#This Row],[ParameterValue]],1)="D",4)</f>
        <v>2</v>
      </c>
    </row>
    <row r="1333" spans="1:9">
      <c r="A1333" s="107" t="s">
        <v>5689</v>
      </c>
      <c r="B1333" s="107" t="s">
        <v>4502</v>
      </c>
      <c r="C1333" s="107" t="s">
        <v>8419</v>
      </c>
      <c r="D1333" s="107" t="s">
        <v>5600</v>
      </c>
      <c r="E1333" s="107" t="s">
        <v>5601</v>
      </c>
      <c r="F1333" s="107" t="s">
        <v>8441</v>
      </c>
      <c r="G1333" s="107" t="str">
        <f>k[[#This Row],[PartType]]&amp;k[[#This Row],[PowderType]]</f>
        <v>598D106/050TTS175</v>
      </c>
      <c r="H1333" s="107" t="s">
        <v>5853</v>
      </c>
      <c r="I1333" s="107" cm="1">
        <f t="array" ref="I1333">_xlfn.IFS(LEFT(k[[#This Row],[ParameterValue]],1)="S",3,LEFT(k[[#This Row],[ParameterValue]],1)="X",2, LEFT(k[[#This Row],[ParameterValue]],1)="D",4)</f>
        <v>2</v>
      </c>
    </row>
    <row r="1334" spans="1:9">
      <c r="A1334" s="107" t="s">
        <v>5659</v>
      </c>
      <c r="B1334" s="107" t="s">
        <v>131</v>
      </c>
      <c r="C1334" s="107" t="s">
        <v>6749</v>
      </c>
      <c r="D1334" s="107" t="s">
        <v>5600</v>
      </c>
      <c r="E1334" s="107" t="s">
        <v>5601</v>
      </c>
      <c r="F1334" s="107" t="s">
        <v>8440</v>
      </c>
      <c r="G1334" s="107" t="str">
        <f>k[[#This Row],[PartType]]&amp;k[[#This Row],[PowderType]]</f>
        <v>598D107/010TTS80</v>
      </c>
      <c r="H1334" s="107" t="s">
        <v>7630</v>
      </c>
      <c r="I1334" s="107" cm="1">
        <f t="array" ref="I1334">_xlfn.IFS(LEFT(k[[#This Row],[ParameterValue]],1)="S",3,LEFT(k[[#This Row],[ParameterValue]],1)="X",2, LEFT(k[[#This Row],[ParameterValue]],1)="D",4)</f>
        <v>3</v>
      </c>
    </row>
    <row r="1335" spans="1:9">
      <c r="A1335" s="107" t="s">
        <v>5675</v>
      </c>
      <c r="B1335" s="107" t="s">
        <v>4426</v>
      </c>
      <c r="C1335" s="107" t="s">
        <v>5742</v>
      </c>
      <c r="D1335" s="107" t="s">
        <v>5600</v>
      </c>
      <c r="E1335" s="107" t="s">
        <v>5601</v>
      </c>
      <c r="F1335" s="107" t="s">
        <v>8673</v>
      </c>
      <c r="G1335" s="107" t="str">
        <f>k[[#This Row],[PartType]]&amp;k[[#This Row],[PowderType]]</f>
        <v>520Y337/010KBP74</v>
      </c>
      <c r="H1335" s="107" t="s">
        <v>5580</v>
      </c>
      <c r="I1335" s="107" cm="1">
        <f t="array" ref="I1335">_xlfn.IFS(LEFT(k[[#This Row],[ParameterValue]],1)="S",3,LEFT(k[[#This Row],[ParameterValue]],1)="X",2, LEFT(k[[#This Row],[ParameterValue]],1)="D",4)</f>
        <v>3</v>
      </c>
    </row>
    <row r="1336" spans="1:9">
      <c r="A1336" s="107" t="s">
        <v>7008</v>
      </c>
      <c r="B1336" s="107" t="s">
        <v>4426</v>
      </c>
      <c r="C1336" s="107" t="s">
        <v>5742</v>
      </c>
      <c r="D1336" s="107" t="s">
        <v>5600</v>
      </c>
      <c r="E1336" s="107" t="s">
        <v>5601</v>
      </c>
      <c r="F1336" s="107" t="s">
        <v>8672</v>
      </c>
      <c r="G1336" s="107" t="str">
        <f>k[[#This Row],[PartType]]&amp;k[[#This Row],[PowderType]]</f>
        <v>520X337/010KBP74</v>
      </c>
      <c r="H1336" s="107" t="s">
        <v>5580</v>
      </c>
      <c r="I1336" s="107" cm="1">
        <f t="array" ref="I1336">_xlfn.IFS(LEFT(k[[#This Row],[ParameterValue]],1)="S",3,LEFT(k[[#This Row],[ParameterValue]],1)="X",2, LEFT(k[[#This Row],[ParameterValue]],1)="D",4)</f>
        <v>3</v>
      </c>
    </row>
    <row r="1337" spans="1:9">
      <c r="A1337" s="107" t="s">
        <v>6082</v>
      </c>
      <c r="B1337" s="107" t="s">
        <v>4727</v>
      </c>
      <c r="C1337" s="107" t="s">
        <v>5656</v>
      </c>
      <c r="D1337" s="107" t="s">
        <v>5600</v>
      </c>
      <c r="E1337" s="107" t="s">
        <v>5601</v>
      </c>
      <c r="F1337" s="107" t="s">
        <v>7564</v>
      </c>
      <c r="G1337" s="107" t="str">
        <f>k[[#This Row],[PartType]]&amp;k[[#This Row],[PowderType]]</f>
        <v>525T336/010KBP83</v>
      </c>
      <c r="H1337" s="107" t="s">
        <v>5585</v>
      </c>
      <c r="I1337" s="107" cm="1">
        <f t="array" ref="I1337">_xlfn.IFS(LEFT(k[[#This Row],[ParameterValue]],1)="S",3,LEFT(k[[#This Row],[ParameterValue]],1)="X",2, LEFT(k[[#This Row],[ParameterValue]],1)="D",4)</f>
        <v>3</v>
      </c>
    </row>
    <row r="1338" spans="1:9">
      <c r="A1338" s="107" t="s">
        <v>5641</v>
      </c>
      <c r="B1338" s="107" t="s">
        <v>131</v>
      </c>
      <c r="C1338" s="107" t="s">
        <v>5614</v>
      </c>
      <c r="D1338" s="107" t="s">
        <v>5600</v>
      </c>
      <c r="E1338" s="107" t="s">
        <v>5601</v>
      </c>
      <c r="F1338" s="107" t="s">
        <v>7685</v>
      </c>
      <c r="G1338" s="107" t="str">
        <f>k[[#This Row],[PartType]]&amp;k[[#This Row],[PowderType]]</f>
        <v>523W107/020TTS80</v>
      </c>
      <c r="H1338" s="107" t="s">
        <v>5616</v>
      </c>
      <c r="I1338" s="107" cm="1">
        <f t="array" ref="I1338">_xlfn.IFS(LEFT(k[[#This Row],[ParameterValue]],1)="S",3,LEFT(k[[#This Row],[ParameterValue]],1)="X",2, LEFT(k[[#This Row],[ParameterValue]],1)="D",4)</f>
        <v>3</v>
      </c>
    </row>
    <row r="1339" spans="1:9">
      <c r="A1339" s="107" t="s">
        <v>7166</v>
      </c>
      <c r="B1339" s="107" t="s">
        <v>126</v>
      </c>
      <c r="C1339" s="107" t="s">
        <v>5726</v>
      </c>
      <c r="D1339" s="107" t="s">
        <v>5600</v>
      </c>
      <c r="E1339" s="107" t="s">
        <v>5601</v>
      </c>
      <c r="F1339" s="107" t="s">
        <v>7686</v>
      </c>
      <c r="G1339" s="107" t="str">
        <f>k[[#This Row],[PartType]]&amp;k[[#This Row],[PowderType]]</f>
        <v>520V686/010KBP52</v>
      </c>
      <c r="H1339" s="107" t="s">
        <v>6798</v>
      </c>
      <c r="I1339" s="107" cm="1">
        <f t="array" ref="I1339">_xlfn.IFS(LEFT(k[[#This Row],[ParameterValue]],1)="S",3,LEFT(k[[#This Row],[ParameterValue]],1)="X",2, LEFT(k[[#This Row],[ParameterValue]],1)="D",4)</f>
        <v>3</v>
      </c>
    </row>
    <row r="1340" spans="1:9">
      <c r="A1340" s="107" t="s">
        <v>7025</v>
      </c>
      <c r="B1340" s="107" t="s">
        <v>4552</v>
      </c>
      <c r="C1340" s="107" t="s">
        <v>5826</v>
      </c>
      <c r="D1340" s="107" t="s">
        <v>5600</v>
      </c>
      <c r="E1340" s="107" t="s">
        <v>5601</v>
      </c>
      <c r="F1340" s="107" t="s">
        <v>7687</v>
      </c>
      <c r="G1340" s="107" t="str">
        <f>k[[#This Row],[PartType]]&amp;k[[#This Row],[PowderType]]</f>
        <v>520M157/006STA156KX</v>
      </c>
      <c r="H1340" s="107" t="s">
        <v>7688</v>
      </c>
      <c r="I1340" s="107" cm="1">
        <f t="array" ref="I1340">_xlfn.IFS(LEFT(k[[#This Row],[ParameterValue]],1)="S",3,LEFT(k[[#This Row],[ParameterValue]],1)="X",2, LEFT(k[[#This Row],[ParameterValue]],1)="D",4)</f>
        <v>3</v>
      </c>
    </row>
    <row r="1341" spans="1:9">
      <c r="A1341" s="107" t="s">
        <v>6089</v>
      </c>
      <c r="B1341" s="107" t="s">
        <v>4433</v>
      </c>
      <c r="C1341" s="107" t="s">
        <v>5804</v>
      </c>
      <c r="D1341" s="107" t="s">
        <v>5600</v>
      </c>
      <c r="E1341" s="107" t="s">
        <v>5601</v>
      </c>
      <c r="F1341" s="107" t="s">
        <v>8671</v>
      </c>
      <c r="G1341" s="107" t="str">
        <f>k[[#This Row],[PartType]]&amp;k[[#This Row],[PowderType]]</f>
        <v>521D476/025KBP74E</v>
      </c>
      <c r="H1341" s="107" t="s">
        <v>5044</v>
      </c>
      <c r="I1341" s="107" cm="1">
        <f t="array" ref="I1341">_xlfn.IFS(LEFT(k[[#This Row],[ParameterValue]],1)="S",3,LEFT(k[[#This Row],[ParameterValue]],1)="X",2, LEFT(k[[#This Row],[ParameterValue]],1)="D",4)</f>
        <v>3</v>
      </c>
    </row>
    <row r="1342" spans="1:9">
      <c r="A1342" s="107" t="s">
        <v>7648</v>
      </c>
      <c r="B1342" s="107" t="s">
        <v>4433</v>
      </c>
      <c r="C1342" s="107" t="s">
        <v>5726</v>
      </c>
      <c r="D1342" s="107" t="s">
        <v>5600</v>
      </c>
      <c r="E1342" s="107" t="s">
        <v>5601</v>
      </c>
      <c r="F1342" s="107" t="s">
        <v>7649</v>
      </c>
      <c r="G1342" s="107" t="str">
        <f>k[[#This Row],[PartType]]&amp;k[[#This Row],[PowderType]]</f>
        <v>520V476/016KBP74E</v>
      </c>
      <c r="H1342" s="107" t="s">
        <v>5081</v>
      </c>
      <c r="I1342" s="107" cm="1">
        <f t="array" ref="I1342">_xlfn.IFS(LEFT(k[[#This Row],[ParameterValue]],1)="S",3,LEFT(k[[#This Row],[ParameterValue]],1)="X",2, LEFT(k[[#This Row],[ParameterValue]],1)="D",4)</f>
        <v>3</v>
      </c>
    </row>
    <row r="1343" spans="1:9">
      <c r="A1343" s="107" t="s">
        <v>8489</v>
      </c>
      <c r="B1343" s="107" t="s">
        <v>90</v>
      </c>
      <c r="C1343" s="107" t="s">
        <v>8490</v>
      </c>
      <c r="D1343" s="107" t="s">
        <v>5600</v>
      </c>
      <c r="E1343" s="107" t="s">
        <v>5601</v>
      </c>
      <c r="F1343" s="107" t="s">
        <v>8491</v>
      </c>
      <c r="G1343" s="107" t="str">
        <f>k[[#This Row],[PartType]]&amp;k[[#This Row],[PowderType]]</f>
        <v>545D336/035FTP200</v>
      </c>
      <c r="H1343" s="107" t="s">
        <v>6318</v>
      </c>
      <c r="I1343" s="107" cm="1">
        <f t="array" ref="I1343">_xlfn.IFS(LEFT(k[[#This Row],[ParameterValue]],1)="S",3,LEFT(k[[#This Row],[ParameterValue]],1)="X",2, LEFT(k[[#This Row],[ParameterValue]],1)="D",4)</f>
        <v>2</v>
      </c>
    </row>
    <row r="1344" spans="1:9">
      <c r="A1344" s="107" t="s">
        <v>5617</v>
      </c>
      <c r="B1344" s="107" t="s">
        <v>4996</v>
      </c>
      <c r="C1344" s="107" t="s">
        <v>5618</v>
      </c>
      <c r="D1344" s="107" t="s">
        <v>5600</v>
      </c>
      <c r="E1344" s="107" t="s">
        <v>5601</v>
      </c>
      <c r="F1344" s="107" t="s">
        <v>7650</v>
      </c>
      <c r="G1344" s="107" t="str">
        <f>k[[#This Row],[PartType]]&amp;k[[#This Row],[PowderType]]</f>
        <v>523V157/016KBP74G</v>
      </c>
      <c r="H1344" s="107" t="s">
        <v>7428</v>
      </c>
      <c r="I1344" s="107" cm="1">
        <f t="array" ref="I1344">_xlfn.IFS(LEFT(k[[#This Row],[ParameterValue]],1)="S",3,LEFT(k[[#This Row],[ParameterValue]],1)="X",2, LEFT(k[[#This Row],[ParameterValue]],1)="D",4)</f>
        <v>3</v>
      </c>
    </row>
    <row r="1345" spans="1:9">
      <c r="A1345" s="107" t="s">
        <v>8798</v>
      </c>
      <c r="B1345" s="107" t="s">
        <v>126</v>
      </c>
      <c r="C1345" s="107" t="s">
        <v>6028</v>
      </c>
      <c r="D1345" s="107" t="s">
        <v>5600</v>
      </c>
      <c r="E1345" s="107" t="s">
        <v>5601</v>
      </c>
      <c r="F1345" s="107" t="s">
        <v>8799</v>
      </c>
      <c r="G1345" s="107" t="str">
        <f>k[[#This Row],[PartType]]&amp;k[[#This Row],[PowderType]]</f>
        <v>521V756/030KBP52</v>
      </c>
      <c r="H1345" s="107" t="s">
        <v>6344</v>
      </c>
      <c r="I1345" s="107" cm="1">
        <f t="array" ref="I1345">_xlfn.IFS(LEFT(k[[#This Row],[ParameterValue]],1)="S",3,LEFT(k[[#This Row],[ParameterValue]],1)="X",2, LEFT(k[[#This Row],[ParameterValue]],1)="D",4)</f>
        <v>3</v>
      </c>
    </row>
    <row r="1346" spans="1:9">
      <c r="A1346" s="107" t="s">
        <v>6217</v>
      </c>
      <c r="B1346" s="107" t="s">
        <v>4470</v>
      </c>
      <c r="C1346" s="107" t="s">
        <v>5737</v>
      </c>
      <c r="D1346" s="107" t="s">
        <v>5600</v>
      </c>
      <c r="E1346" s="107" t="s">
        <v>5601</v>
      </c>
      <c r="F1346" s="107" t="s">
        <v>8334</v>
      </c>
      <c r="G1346" s="107" t="str">
        <f>k[[#This Row],[PartType]]&amp;k[[#This Row],[PowderType]]</f>
        <v>520B107/006KBP126X</v>
      </c>
      <c r="H1346" s="107" t="s">
        <v>5574</v>
      </c>
      <c r="I1346" s="107" cm="1">
        <f t="array" ref="I1346">_xlfn.IFS(LEFT(k[[#This Row],[ParameterValue]],1)="S",3,LEFT(k[[#This Row],[ParameterValue]],1)="X",2, LEFT(k[[#This Row],[ParameterValue]],1)="D",4)</f>
        <v>3</v>
      </c>
    </row>
    <row r="1347" spans="1:9">
      <c r="A1347" s="107" t="s">
        <v>6275</v>
      </c>
      <c r="B1347" s="107" t="s">
        <v>4433</v>
      </c>
      <c r="C1347" s="107" t="s">
        <v>5627</v>
      </c>
      <c r="D1347" s="107" t="s">
        <v>5600</v>
      </c>
      <c r="E1347" s="107" t="s">
        <v>5601</v>
      </c>
      <c r="F1347" s="107" t="s">
        <v>8393</v>
      </c>
      <c r="G1347" s="107" t="str">
        <f>k[[#This Row],[PartType]]&amp;k[[#This Row],[PowderType]]</f>
        <v>520V107/010KBP74E</v>
      </c>
      <c r="H1347" s="107" t="s">
        <v>5582</v>
      </c>
      <c r="I1347" s="107" cm="1">
        <f t="array" ref="I1347">_xlfn.IFS(LEFT(k[[#This Row],[ParameterValue]],1)="S",3,LEFT(k[[#This Row],[ParameterValue]],1)="X",2, LEFT(k[[#This Row],[ParameterValue]],1)="D",4)</f>
        <v>3</v>
      </c>
    </row>
    <row r="1348" spans="1:9">
      <c r="A1348" s="107" t="s">
        <v>8335</v>
      </c>
      <c r="B1348" s="107" t="s">
        <v>4518</v>
      </c>
      <c r="C1348" s="107" t="s">
        <v>5748</v>
      </c>
      <c r="D1348" s="107" t="s">
        <v>5600</v>
      </c>
      <c r="E1348" s="107" t="s">
        <v>5601</v>
      </c>
      <c r="F1348" s="107" t="s">
        <v>8336</v>
      </c>
      <c r="G1348" s="107" t="str">
        <f>k[[#This Row],[PartType]]&amp;k[[#This Row],[PowderType]]</f>
        <v>520B167/2R5STA156KB</v>
      </c>
      <c r="H1348" s="107" t="s">
        <v>8337</v>
      </c>
      <c r="I1348" s="107" cm="1">
        <f t="array" ref="I1348">_xlfn.IFS(LEFT(k[[#This Row],[ParameterValue]],1)="S",3,LEFT(k[[#This Row],[ParameterValue]],1)="X",2, LEFT(k[[#This Row],[ParameterValue]],1)="D",4)</f>
        <v>3</v>
      </c>
    </row>
    <row r="1349" spans="1:9">
      <c r="A1349" s="107" t="s">
        <v>5652</v>
      </c>
      <c r="B1349" s="107" t="s">
        <v>4824</v>
      </c>
      <c r="C1349" s="107" t="s">
        <v>5634</v>
      </c>
      <c r="D1349" s="107" t="s">
        <v>5600</v>
      </c>
      <c r="E1349" s="107" t="s">
        <v>5601</v>
      </c>
      <c r="F1349" s="107" t="s">
        <v>7594</v>
      </c>
      <c r="G1349" s="107" t="str">
        <f>k[[#This Row],[PartType]]&amp;k[[#This Row],[PowderType]]</f>
        <v>591D107/010NT50VS</v>
      </c>
      <c r="H1349" s="107" t="s">
        <v>5564</v>
      </c>
      <c r="I1349" s="107" cm="1">
        <f t="array" ref="I1349">_xlfn.IFS(LEFT(k[[#This Row],[ParameterValue]],1)="S",3,LEFT(k[[#This Row],[ParameterValue]],1)="X",2, LEFT(k[[#This Row],[ParameterValue]],1)="D",4)</f>
        <v>3</v>
      </c>
    </row>
    <row r="1350" spans="1:9">
      <c r="A1350" s="107" t="s">
        <v>5652</v>
      </c>
      <c r="B1350" s="107" t="s">
        <v>4824</v>
      </c>
      <c r="C1350" s="107" t="s">
        <v>5654</v>
      </c>
      <c r="D1350" s="107" t="s">
        <v>5600</v>
      </c>
      <c r="E1350" s="107" t="s">
        <v>5601</v>
      </c>
      <c r="F1350" s="107" t="s">
        <v>7595</v>
      </c>
      <c r="G1350" s="107" t="str">
        <f>k[[#This Row],[PartType]]&amp;k[[#This Row],[PowderType]]</f>
        <v>591D107/010NT50VS</v>
      </c>
      <c r="H1350" s="107" t="s">
        <v>5564</v>
      </c>
      <c r="I1350" s="107" cm="1">
        <f t="array" ref="I1350">_xlfn.IFS(LEFT(k[[#This Row],[ParameterValue]],1)="S",3,LEFT(k[[#This Row],[ParameterValue]],1)="X",2, LEFT(k[[#This Row],[ParameterValue]],1)="D",4)</f>
        <v>3</v>
      </c>
    </row>
    <row r="1351" spans="1:9">
      <c r="A1351" s="107" t="s">
        <v>5652</v>
      </c>
      <c r="B1351" s="107" t="s">
        <v>4824</v>
      </c>
      <c r="C1351" s="107" t="s">
        <v>5656</v>
      </c>
      <c r="D1351" s="107" t="s">
        <v>5600</v>
      </c>
      <c r="E1351" s="107" t="s">
        <v>5601</v>
      </c>
      <c r="F1351" s="107" t="s">
        <v>7596</v>
      </c>
      <c r="G1351" s="107" t="str">
        <f>k[[#This Row],[PartType]]&amp;k[[#This Row],[PowderType]]</f>
        <v>591D107/010NT50VS</v>
      </c>
      <c r="H1351" s="107" t="s">
        <v>5564</v>
      </c>
      <c r="I1351" s="107" cm="1">
        <f t="array" ref="I1351">_xlfn.IFS(LEFT(k[[#This Row],[ParameterValue]],1)="S",3,LEFT(k[[#This Row],[ParameterValue]],1)="X",2, LEFT(k[[#This Row],[ParameterValue]],1)="D",4)</f>
        <v>3</v>
      </c>
    </row>
    <row r="1352" spans="1:9">
      <c r="A1352" s="107" t="s">
        <v>5659</v>
      </c>
      <c r="B1352" s="107" t="s">
        <v>4824</v>
      </c>
      <c r="C1352" s="107" t="s">
        <v>5634</v>
      </c>
      <c r="D1352" s="107" t="s">
        <v>5600</v>
      </c>
      <c r="E1352" s="107" t="s">
        <v>5601</v>
      </c>
      <c r="F1352" s="107" t="s">
        <v>7597</v>
      </c>
      <c r="G1352" s="107" t="str">
        <f>k[[#This Row],[PartType]]&amp;k[[#This Row],[PowderType]]</f>
        <v>598D107/010NT50VS</v>
      </c>
      <c r="H1352" s="107" t="s">
        <v>5564</v>
      </c>
      <c r="I1352" s="107" cm="1">
        <f t="array" ref="I1352">_xlfn.IFS(LEFT(k[[#This Row],[ParameterValue]],1)="S",3,LEFT(k[[#This Row],[ParameterValue]],1)="X",2, LEFT(k[[#This Row],[ParameterValue]],1)="D",4)</f>
        <v>3</v>
      </c>
    </row>
    <row r="1353" spans="1:9">
      <c r="A1353" s="107" t="s">
        <v>5659</v>
      </c>
      <c r="B1353" s="107" t="s">
        <v>4824</v>
      </c>
      <c r="C1353" s="107" t="s">
        <v>5654</v>
      </c>
      <c r="D1353" s="107" t="s">
        <v>5600</v>
      </c>
      <c r="E1353" s="107" t="s">
        <v>5601</v>
      </c>
      <c r="F1353" s="107" t="s">
        <v>7449</v>
      </c>
      <c r="G1353" s="107" t="str">
        <f>k[[#This Row],[PartType]]&amp;k[[#This Row],[PowderType]]</f>
        <v>598D107/010NT50VS</v>
      </c>
      <c r="H1353" s="107" t="s">
        <v>5564</v>
      </c>
      <c r="I1353" s="107" cm="1">
        <f t="array" ref="I1353">_xlfn.IFS(LEFT(k[[#This Row],[ParameterValue]],1)="S",3,LEFT(k[[#This Row],[ParameterValue]],1)="X",2, LEFT(k[[#This Row],[ParameterValue]],1)="D",4)</f>
        <v>3</v>
      </c>
    </row>
    <row r="1354" spans="1:9">
      <c r="A1354" s="107" t="s">
        <v>5659</v>
      </c>
      <c r="B1354" s="107" t="s">
        <v>4824</v>
      </c>
      <c r="C1354" s="107" t="s">
        <v>5656</v>
      </c>
      <c r="D1354" s="107" t="s">
        <v>5600</v>
      </c>
      <c r="E1354" s="107" t="s">
        <v>5601</v>
      </c>
      <c r="F1354" s="107" t="s">
        <v>7450</v>
      </c>
      <c r="G1354" s="107" t="str">
        <f>k[[#This Row],[PartType]]&amp;k[[#This Row],[PowderType]]</f>
        <v>598D107/010NT50VS</v>
      </c>
      <c r="H1354" s="107" t="s">
        <v>5564</v>
      </c>
      <c r="I1354" s="107" cm="1">
        <f t="array" ref="I1354">_xlfn.IFS(LEFT(k[[#This Row],[ParameterValue]],1)="S",3,LEFT(k[[#This Row],[ParameterValue]],1)="X",2, LEFT(k[[#This Row],[ParameterValue]],1)="D",4)</f>
        <v>3</v>
      </c>
    </row>
    <row r="1355" spans="1:9">
      <c r="A1355" s="107" t="s">
        <v>7451</v>
      </c>
      <c r="B1355" s="107" t="s">
        <v>4824</v>
      </c>
      <c r="C1355" s="107" t="s">
        <v>5634</v>
      </c>
      <c r="D1355" s="107" t="s">
        <v>5600</v>
      </c>
      <c r="E1355" s="107" t="s">
        <v>5601</v>
      </c>
      <c r="F1355" s="107" t="s">
        <v>7452</v>
      </c>
      <c r="G1355" s="107" t="str">
        <f>k[[#This Row],[PartType]]&amp;k[[#This Row],[PowderType]]</f>
        <v>591V157/006NT50VS</v>
      </c>
      <c r="H1355" s="107" t="s">
        <v>5564</v>
      </c>
      <c r="I1355" s="107" cm="1">
        <f t="array" ref="I1355">_xlfn.IFS(LEFT(k[[#This Row],[ParameterValue]],1)="S",3,LEFT(k[[#This Row],[ParameterValue]],1)="X",2, LEFT(k[[#This Row],[ParameterValue]],1)="D",4)</f>
        <v>3</v>
      </c>
    </row>
    <row r="1356" spans="1:9">
      <c r="A1356" s="107" t="s">
        <v>7451</v>
      </c>
      <c r="B1356" s="107" t="s">
        <v>4824</v>
      </c>
      <c r="C1356" s="107" t="s">
        <v>5726</v>
      </c>
      <c r="D1356" s="107" t="s">
        <v>5600</v>
      </c>
      <c r="E1356" s="107" t="s">
        <v>5601</v>
      </c>
      <c r="F1356" s="107" t="s">
        <v>7453</v>
      </c>
      <c r="G1356" s="107" t="str">
        <f>k[[#This Row],[PartType]]&amp;k[[#This Row],[PowderType]]</f>
        <v>591V157/006NT50VS</v>
      </c>
      <c r="H1356" s="107" t="s">
        <v>5564</v>
      </c>
      <c r="I1356" s="107" cm="1">
        <f t="array" ref="I1356">_xlfn.IFS(LEFT(k[[#This Row],[ParameterValue]],1)="S",3,LEFT(k[[#This Row],[ParameterValue]],1)="X",2, LEFT(k[[#This Row],[ParameterValue]],1)="D",4)</f>
        <v>3</v>
      </c>
    </row>
    <row r="1357" spans="1:9">
      <c r="A1357" s="107" t="s">
        <v>7454</v>
      </c>
      <c r="B1357" s="107" t="s">
        <v>4824</v>
      </c>
      <c r="C1357" s="107" t="s">
        <v>5634</v>
      </c>
      <c r="D1357" s="107" t="s">
        <v>5600</v>
      </c>
      <c r="E1357" s="107" t="s">
        <v>5601</v>
      </c>
      <c r="F1357" s="107" t="s">
        <v>7455</v>
      </c>
      <c r="G1357" s="107" t="str">
        <f>k[[#This Row],[PartType]]&amp;k[[#This Row],[PowderType]]</f>
        <v>591D157/006NT50VS</v>
      </c>
      <c r="H1357" s="107" t="s">
        <v>5564</v>
      </c>
      <c r="I1357" s="107" cm="1">
        <f t="array" ref="I1357">_xlfn.IFS(LEFT(k[[#This Row],[ParameterValue]],1)="S",3,LEFT(k[[#This Row],[ParameterValue]],1)="X",2, LEFT(k[[#This Row],[ParameterValue]],1)="D",4)</f>
        <v>3</v>
      </c>
    </row>
    <row r="1358" spans="1:9">
      <c r="A1358" s="107" t="s">
        <v>7444</v>
      </c>
      <c r="B1358" s="107" t="s">
        <v>4824</v>
      </c>
      <c r="C1358" s="107" t="s">
        <v>5634</v>
      </c>
      <c r="D1358" s="107" t="s">
        <v>5600</v>
      </c>
      <c r="E1358" s="107" t="s">
        <v>5601</v>
      </c>
      <c r="F1358" s="107" t="s">
        <v>7456</v>
      </c>
      <c r="G1358" s="107" t="str">
        <f>k[[#This Row],[PartType]]&amp;k[[#This Row],[PowderType]]</f>
        <v>598D157/006NT50VS</v>
      </c>
      <c r="H1358" s="107" t="s">
        <v>5564</v>
      </c>
      <c r="I1358" s="107" cm="1">
        <f t="array" ref="I1358">_xlfn.IFS(LEFT(k[[#This Row],[ParameterValue]],1)="S",3,LEFT(k[[#This Row],[ParameterValue]],1)="X",2, LEFT(k[[#This Row],[ParameterValue]],1)="D",4)</f>
        <v>3</v>
      </c>
    </row>
    <row r="1359" spans="1:9">
      <c r="A1359" s="107" t="s">
        <v>7399</v>
      </c>
      <c r="B1359" s="107" t="s">
        <v>4441</v>
      </c>
      <c r="C1359" s="107" t="s">
        <v>5634</v>
      </c>
      <c r="D1359" s="107" t="s">
        <v>5600</v>
      </c>
      <c r="E1359" s="107" t="s">
        <v>5601</v>
      </c>
      <c r="F1359" s="107" t="s">
        <v>8886</v>
      </c>
      <c r="G1359" s="107" t="str">
        <f>k[[#This Row],[PartType]]&amp;k[[#This Row],[PowderType]]</f>
        <v>520B227/004STA156KA</v>
      </c>
      <c r="H1359" s="107" t="s">
        <v>5052</v>
      </c>
      <c r="I1359" s="107" cm="1">
        <f t="array" ref="I1359">_xlfn.IFS(LEFT(k[[#This Row],[ParameterValue]],1)="S",3,LEFT(k[[#This Row],[ParameterValue]],1)="X",2, LEFT(k[[#This Row],[ParameterValue]],1)="D",4)</f>
        <v>3</v>
      </c>
    </row>
    <row r="1360" spans="1:9">
      <c r="A1360" s="107" t="s">
        <v>7399</v>
      </c>
      <c r="B1360" s="107" t="s">
        <v>4441</v>
      </c>
      <c r="C1360" s="107" t="s">
        <v>5826</v>
      </c>
      <c r="D1360" s="107" t="s">
        <v>5600</v>
      </c>
      <c r="E1360" s="107" t="s">
        <v>5601</v>
      </c>
      <c r="F1360" s="107" t="s">
        <v>7400</v>
      </c>
      <c r="G1360" s="107" t="str">
        <f>k[[#This Row],[PartType]]&amp;k[[#This Row],[PowderType]]</f>
        <v>520B227/004STA156KA</v>
      </c>
      <c r="H1360" s="107" t="s">
        <v>5052</v>
      </c>
      <c r="I1360" s="107" cm="1">
        <f t="array" ref="I1360">_xlfn.IFS(LEFT(k[[#This Row],[ParameterValue]],1)="S",3,LEFT(k[[#This Row],[ParameterValue]],1)="X",2, LEFT(k[[#This Row],[ParameterValue]],1)="D",4)</f>
        <v>3</v>
      </c>
    </row>
    <row r="1361" spans="1:9">
      <c r="A1361" s="107" t="s">
        <v>7399</v>
      </c>
      <c r="B1361" s="107" t="s">
        <v>4441</v>
      </c>
      <c r="C1361" s="107" t="s">
        <v>5726</v>
      </c>
      <c r="D1361" s="107" t="s">
        <v>5600</v>
      </c>
      <c r="E1361" s="107" t="s">
        <v>5601</v>
      </c>
      <c r="F1361" s="107" t="s">
        <v>7401</v>
      </c>
      <c r="G1361" s="107" t="str">
        <f>k[[#This Row],[PartType]]&amp;k[[#This Row],[PowderType]]</f>
        <v>520B227/004STA156KA</v>
      </c>
      <c r="H1361" s="107" t="s">
        <v>6053</v>
      </c>
      <c r="I1361" s="107" cm="1">
        <f t="array" ref="I1361">_xlfn.IFS(LEFT(k[[#This Row],[ParameterValue]],1)="S",3,LEFT(k[[#This Row],[ParameterValue]],1)="X",2, LEFT(k[[#This Row],[ParameterValue]],1)="D",4)</f>
        <v>3</v>
      </c>
    </row>
    <row r="1362" spans="1:9">
      <c r="A1362" s="107" t="s">
        <v>7399</v>
      </c>
      <c r="B1362" s="107" t="s">
        <v>4441</v>
      </c>
      <c r="C1362" s="107" t="s">
        <v>5607</v>
      </c>
      <c r="D1362" s="107" t="s">
        <v>5600</v>
      </c>
      <c r="E1362" s="107" t="s">
        <v>5601</v>
      </c>
      <c r="F1362" s="107" t="s">
        <v>7402</v>
      </c>
      <c r="G1362" s="107" t="str">
        <f>k[[#This Row],[PartType]]&amp;k[[#This Row],[PowderType]]</f>
        <v>520B227/004STA156KA</v>
      </c>
      <c r="H1362" s="107" t="s">
        <v>6053</v>
      </c>
      <c r="I1362" s="107" cm="1">
        <f t="array" ref="I1362">_xlfn.IFS(LEFT(k[[#This Row],[ParameterValue]],1)="S",3,LEFT(k[[#This Row],[ParameterValue]],1)="X",2, LEFT(k[[#This Row],[ParameterValue]],1)="D",4)</f>
        <v>3</v>
      </c>
    </row>
    <row r="1363" spans="1:9">
      <c r="A1363" s="107" t="s">
        <v>8493</v>
      </c>
      <c r="B1363" s="107" t="s">
        <v>4426</v>
      </c>
      <c r="C1363" s="107" t="s">
        <v>5634</v>
      </c>
      <c r="D1363" s="107" t="s">
        <v>5600</v>
      </c>
      <c r="E1363" s="107" t="s">
        <v>5601</v>
      </c>
      <c r="F1363" s="107" t="s">
        <v>8494</v>
      </c>
      <c r="G1363" s="107" t="str">
        <f>k[[#This Row],[PartType]]&amp;k[[#This Row],[PowderType]]</f>
        <v>525D337/003KBP74</v>
      </c>
      <c r="H1363" s="107" t="s">
        <v>5049</v>
      </c>
      <c r="I1363" s="107" cm="1">
        <f t="array" ref="I1363">_xlfn.IFS(LEFT(k[[#This Row],[ParameterValue]],1)="S",3,LEFT(k[[#This Row],[ParameterValue]],1)="X",2, LEFT(k[[#This Row],[ParameterValue]],1)="D",4)</f>
        <v>3</v>
      </c>
    </row>
    <row r="1364" spans="1:9">
      <c r="A1364" s="107" t="s">
        <v>7154</v>
      </c>
      <c r="B1364" s="107" t="s">
        <v>4428</v>
      </c>
      <c r="C1364" s="107" t="s">
        <v>5610</v>
      </c>
      <c r="D1364" s="107" t="s">
        <v>5600</v>
      </c>
      <c r="E1364" s="107" t="s">
        <v>5601</v>
      </c>
      <c r="F1364" s="107" t="s">
        <v>9093</v>
      </c>
      <c r="G1364" s="107" t="str">
        <f>k[[#This Row],[PartType]]&amp;k[[#This Row],[PowderType]]</f>
        <v>530V117/010KBP76</v>
      </c>
      <c r="H1364" s="107" t="s">
        <v>5583</v>
      </c>
      <c r="I1364" s="107" cm="1">
        <f t="array" ref="I1364">_xlfn.IFS(LEFT(k[[#This Row],[ParameterValue]],1)="S",3,LEFT(k[[#This Row],[ParameterValue]],1)="X",2, LEFT(k[[#This Row],[ParameterValue]],1)="D",4)</f>
        <v>3</v>
      </c>
    </row>
    <row r="1365" spans="1:9">
      <c r="A1365" s="107" t="s">
        <v>8089</v>
      </c>
      <c r="B1365" s="107" t="s">
        <v>4428</v>
      </c>
      <c r="C1365" s="107" t="s">
        <v>5634</v>
      </c>
      <c r="D1365" s="107" t="s">
        <v>5600</v>
      </c>
      <c r="E1365" s="107" t="s">
        <v>5601</v>
      </c>
      <c r="F1365" s="107" t="s">
        <v>9094</v>
      </c>
      <c r="G1365" s="107" t="str">
        <f>k[[#This Row],[PartType]]&amp;k[[#This Row],[PowderType]]</f>
        <v>530V756/016KBP76</v>
      </c>
      <c r="H1365" s="107" t="s">
        <v>5575</v>
      </c>
      <c r="I1365" s="107" cm="1">
        <f t="array" ref="I1365">_xlfn.IFS(LEFT(k[[#This Row],[ParameterValue]],1)="S",3,LEFT(k[[#This Row],[ParameterValue]],1)="X",2, LEFT(k[[#This Row],[ParameterValue]],1)="D",4)</f>
        <v>3</v>
      </c>
    </row>
    <row r="1366" spans="1:9">
      <c r="A1366" s="107" t="s">
        <v>5987</v>
      </c>
      <c r="B1366" s="107" t="s">
        <v>4428</v>
      </c>
      <c r="C1366" s="107" t="s">
        <v>5703</v>
      </c>
      <c r="D1366" s="107" t="s">
        <v>5600</v>
      </c>
      <c r="E1366" s="107" t="s">
        <v>5601</v>
      </c>
      <c r="F1366" s="107" t="s">
        <v>9204</v>
      </c>
      <c r="G1366" s="107" t="str">
        <f>k[[#This Row],[PartType]]&amp;k[[#This Row],[PowderType]]</f>
        <v>530V117/006KBP76</v>
      </c>
      <c r="H1366" s="107" t="s">
        <v>5545</v>
      </c>
      <c r="I1366" s="107" cm="1">
        <f t="array" ref="I1366">_xlfn.IFS(LEFT(k[[#This Row],[ParameterValue]],1)="S",3,LEFT(k[[#This Row],[ParameterValue]],1)="X",2, LEFT(k[[#This Row],[ParameterValue]],1)="D",4)</f>
        <v>3</v>
      </c>
    </row>
    <row r="1367" spans="1:9">
      <c r="A1367" s="107" t="s">
        <v>6031</v>
      </c>
      <c r="B1367" s="107" t="s">
        <v>4428</v>
      </c>
      <c r="C1367" s="107" t="s">
        <v>5730</v>
      </c>
      <c r="D1367" s="107" t="s">
        <v>5600</v>
      </c>
      <c r="E1367" s="107" t="s">
        <v>5601</v>
      </c>
      <c r="F1367" s="107" t="s">
        <v>9205</v>
      </c>
      <c r="G1367" s="107" t="str">
        <f>k[[#This Row],[PartType]]&amp;k[[#This Row],[PowderType]]</f>
        <v>530V337/003KBP76</v>
      </c>
      <c r="H1367" s="107" t="s">
        <v>6074</v>
      </c>
      <c r="I1367" s="107" cm="1">
        <f t="array" ref="I1367">_xlfn.IFS(LEFT(k[[#This Row],[ParameterValue]],1)="S",3,LEFT(k[[#This Row],[ParameterValue]],1)="X",2, LEFT(k[[#This Row],[ParameterValue]],1)="D",4)</f>
        <v>3</v>
      </c>
    </row>
    <row r="1368" spans="1:9">
      <c r="A1368" s="107" t="s">
        <v>7154</v>
      </c>
      <c r="B1368" s="107" t="s">
        <v>4428</v>
      </c>
      <c r="C1368" s="107" t="s">
        <v>5730</v>
      </c>
      <c r="D1368" s="107" t="s">
        <v>5600</v>
      </c>
      <c r="E1368" s="107" t="s">
        <v>5601</v>
      </c>
      <c r="F1368" s="107" t="s">
        <v>9207</v>
      </c>
      <c r="G1368" s="107" t="str">
        <f>k[[#This Row],[PartType]]&amp;k[[#This Row],[PowderType]]</f>
        <v>530V117/010KBP76</v>
      </c>
      <c r="H1368" s="107" t="s">
        <v>5583</v>
      </c>
      <c r="I1368" s="107" cm="1">
        <f t="array" ref="I1368">_xlfn.IFS(LEFT(k[[#This Row],[ParameterValue]],1)="S",3,LEFT(k[[#This Row],[ParameterValue]],1)="X",2, LEFT(k[[#This Row],[ParameterValue]],1)="D",4)</f>
        <v>3</v>
      </c>
    </row>
    <row r="1369" spans="1:9">
      <c r="A1369" s="107" t="s">
        <v>6958</v>
      </c>
      <c r="B1369" s="107" t="s">
        <v>4428</v>
      </c>
      <c r="C1369" s="107" t="s">
        <v>5610</v>
      </c>
      <c r="D1369" s="107" t="s">
        <v>5600</v>
      </c>
      <c r="E1369" s="107" t="s">
        <v>5601</v>
      </c>
      <c r="F1369" s="107" t="s">
        <v>9214</v>
      </c>
      <c r="G1369" s="107" t="str">
        <f>k[[#This Row],[PartType]]&amp;k[[#This Row],[PowderType]]</f>
        <v>530V157/006KBP76</v>
      </c>
      <c r="H1369" s="107" t="s">
        <v>5583</v>
      </c>
      <c r="I1369" s="107" cm="1">
        <f t="array" ref="I1369">_xlfn.IFS(LEFT(k[[#This Row],[ParameterValue]],1)="S",3,LEFT(k[[#This Row],[ParameterValue]],1)="X",2, LEFT(k[[#This Row],[ParameterValue]],1)="D",4)</f>
        <v>3</v>
      </c>
    </row>
    <row r="1370" spans="1:9">
      <c r="A1370" s="107" t="s">
        <v>8089</v>
      </c>
      <c r="B1370" s="107" t="s">
        <v>4428</v>
      </c>
      <c r="C1370" s="107" t="s">
        <v>5742</v>
      </c>
      <c r="D1370" s="107" t="s">
        <v>5600</v>
      </c>
      <c r="E1370" s="107" t="s">
        <v>5601</v>
      </c>
      <c r="F1370" s="107" t="s">
        <v>9194</v>
      </c>
      <c r="G1370" s="107" t="str">
        <f>k[[#This Row],[PartType]]&amp;k[[#This Row],[PowderType]]</f>
        <v>530V756/016KBP76</v>
      </c>
      <c r="H1370" s="107" t="s">
        <v>5575</v>
      </c>
      <c r="I1370" s="107" cm="1">
        <f t="array" ref="I1370">_xlfn.IFS(LEFT(k[[#This Row],[ParameterValue]],1)="S",3,LEFT(k[[#This Row],[ParameterValue]],1)="X",2, LEFT(k[[#This Row],[ParameterValue]],1)="D",4)</f>
        <v>3</v>
      </c>
    </row>
    <row r="1371" spans="1:9">
      <c r="A1371" s="107" t="s">
        <v>5838</v>
      </c>
      <c r="B1371" s="107" t="s">
        <v>152</v>
      </c>
      <c r="C1371" s="107" t="s">
        <v>5614</v>
      </c>
      <c r="D1371" s="107" t="s">
        <v>5600</v>
      </c>
      <c r="E1371" s="107" t="s">
        <v>5601</v>
      </c>
      <c r="F1371" s="107" t="s">
        <v>9442</v>
      </c>
      <c r="G1371" s="107" t="str">
        <f>k[[#This Row],[PartType]]&amp;k[[#This Row],[PowderType]]</f>
        <v>523V227/016KBP86</v>
      </c>
      <c r="H1371" s="107" t="s">
        <v>5575</v>
      </c>
      <c r="I1371" s="107" cm="1">
        <f t="array" ref="I1371">_xlfn.IFS(LEFT(k[[#This Row],[ParameterValue]],1)="S",3,LEFT(k[[#This Row],[ParameterValue]],1)="X",2, LEFT(k[[#This Row],[ParameterValue]],1)="D",4)</f>
        <v>3</v>
      </c>
    </row>
    <row r="1372" spans="1:9">
      <c r="A1372" s="107" t="s">
        <v>5718</v>
      </c>
      <c r="B1372" s="107" t="s">
        <v>82</v>
      </c>
      <c r="C1372" s="107" t="s">
        <v>5614</v>
      </c>
      <c r="D1372" s="107" t="s">
        <v>5600</v>
      </c>
      <c r="E1372" s="107" t="s">
        <v>5601</v>
      </c>
      <c r="F1372" s="107" t="s">
        <v>6453</v>
      </c>
      <c r="G1372" s="107" t="str">
        <f>k[[#This Row],[PartType]]&amp;k[[#This Row],[PowderType]]</f>
        <v>523V157/020S706</v>
      </c>
      <c r="H1372" s="107" t="s">
        <v>5081</v>
      </c>
      <c r="I1372" s="107" cm="1">
        <f t="array" ref="I1372">_xlfn.IFS(LEFT(k[[#This Row],[ParameterValue]],1)="S",3,LEFT(k[[#This Row],[ParameterValue]],1)="X",2, LEFT(k[[#This Row],[ParameterValue]],1)="D",4)</f>
        <v>3</v>
      </c>
    </row>
    <row r="1373" spans="1:9">
      <c r="A1373" s="107" t="s">
        <v>5729</v>
      </c>
      <c r="B1373" s="107" t="s">
        <v>4492</v>
      </c>
      <c r="C1373" s="107" t="s">
        <v>5703</v>
      </c>
      <c r="D1373" s="107" t="s">
        <v>5600</v>
      </c>
      <c r="E1373" s="107" t="s">
        <v>5601</v>
      </c>
      <c r="F1373" s="107" t="s">
        <v>6964</v>
      </c>
      <c r="G1373" s="107" t="str">
        <f>k[[#This Row],[PartType]]&amp;k[[#This Row],[PowderType]]</f>
        <v>530V227/004FTW700</v>
      </c>
      <c r="H1373" s="107" t="s">
        <v>6965</v>
      </c>
      <c r="I1373" s="107" cm="1">
        <f t="array" ref="I1373">_xlfn.IFS(LEFT(k[[#This Row],[ParameterValue]],1)="S",3,LEFT(k[[#This Row],[ParameterValue]],1)="X",2, LEFT(k[[#This Row],[ParameterValue]],1)="D",4)</f>
        <v>3</v>
      </c>
    </row>
    <row r="1374" spans="1:9">
      <c r="A1374" s="107" t="s">
        <v>6628</v>
      </c>
      <c r="B1374" s="107" t="s">
        <v>4492</v>
      </c>
      <c r="C1374" s="107" t="s">
        <v>5748</v>
      </c>
      <c r="D1374" s="107" t="s">
        <v>5600</v>
      </c>
      <c r="E1374" s="107" t="s">
        <v>5601</v>
      </c>
      <c r="F1374" s="107" t="s">
        <v>6966</v>
      </c>
      <c r="G1374" s="107" t="str">
        <f>k[[#This Row],[PartType]]&amp;k[[#This Row],[PowderType]]</f>
        <v>530V227/003FTW700</v>
      </c>
      <c r="H1374" s="107" t="s">
        <v>6967</v>
      </c>
      <c r="I1374" s="107" cm="1">
        <f t="array" ref="I1374">_xlfn.IFS(LEFT(k[[#This Row],[ParameterValue]],1)="S",3,LEFT(k[[#This Row],[ParameterValue]],1)="X",2, LEFT(k[[#This Row],[ParameterValue]],1)="D",4)</f>
        <v>3</v>
      </c>
    </row>
    <row r="1375" spans="1:9">
      <c r="A1375" s="107" t="s">
        <v>5686</v>
      </c>
      <c r="B1375" s="107" t="s">
        <v>4501</v>
      </c>
      <c r="C1375" s="107" t="s">
        <v>5634</v>
      </c>
      <c r="D1375" s="107" t="s">
        <v>5600</v>
      </c>
      <c r="E1375" s="107" t="s">
        <v>5601</v>
      </c>
      <c r="F1375" s="107" t="s">
        <v>5687</v>
      </c>
      <c r="G1375" s="107" t="str">
        <f>k[[#This Row],[PartType]]&amp;k[[#This Row],[PowderType]]</f>
        <v>591V227/004KBP55</v>
      </c>
      <c r="H1375" s="107" t="s">
        <v>5688</v>
      </c>
      <c r="I1375" s="107" cm="1">
        <f t="array" ref="I1375">_xlfn.IFS(LEFT(k[[#This Row],[ParameterValue]],1)="S",3,LEFT(k[[#This Row],[ParameterValue]],1)="X",2, LEFT(k[[#This Row],[ParameterValue]],1)="D",4)</f>
        <v>3</v>
      </c>
    </row>
    <row r="1376" spans="1:9">
      <c r="A1376" s="107" t="s">
        <v>8120</v>
      </c>
      <c r="B1376" s="107" t="s">
        <v>4428</v>
      </c>
      <c r="C1376" s="107" t="s">
        <v>5618</v>
      </c>
      <c r="D1376" s="107" t="s">
        <v>5600</v>
      </c>
      <c r="E1376" s="107" t="s">
        <v>5601</v>
      </c>
      <c r="F1376" s="107" t="s">
        <v>8838</v>
      </c>
      <c r="G1376" s="107" t="str">
        <f>k[[#This Row],[PartType]]&amp;k[[#This Row],[PowderType]]</f>
        <v>520D686/016KBP76</v>
      </c>
      <c r="H1376" s="107" t="s">
        <v>5891</v>
      </c>
      <c r="I1376" s="107" cm="1">
        <f t="array" ref="I1376">_xlfn.IFS(LEFT(k[[#This Row],[ParameterValue]],1)="S",3,LEFT(k[[#This Row],[ParameterValue]],1)="X",2, LEFT(k[[#This Row],[ParameterValue]],1)="D",4)</f>
        <v>3</v>
      </c>
    </row>
    <row r="1377" spans="1:9">
      <c r="A1377" s="107" t="s">
        <v>5689</v>
      </c>
      <c r="B1377" s="107" t="s">
        <v>107</v>
      </c>
      <c r="C1377" s="107" t="s">
        <v>5690</v>
      </c>
      <c r="D1377" s="107" t="s">
        <v>6210</v>
      </c>
      <c r="E1377" s="107" t="s">
        <v>5601</v>
      </c>
      <c r="F1377" s="107" t="s">
        <v>5691</v>
      </c>
      <c r="G1377" s="107" t="str">
        <f>k[[#This Row],[PartType]]&amp;k[[#This Row],[PowderType]]</f>
        <v>598D106/050FTP150</v>
      </c>
      <c r="H1377" s="107" t="s">
        <v>5549</v>
      </c>
      <c r="I1377" s="107" cm="1">
        <f t="array" ref="I1377">_xlfn.IFS(LEFT(k[[#This Row],[ParameterValue]],1)="S",3,LEFT(k[[#This Row],[ParameterValue]],1)="X",2, LEFT(k[[#This Row],[ParameterValue]],1)="D",4)</f>
        <v>2</v>
      </c>
    </row>
    <row r="1378" spans="1:9">
      <c r="A1378" s="107" t="s">
        <v>5662</v>
      </c>
      <c r="B1378" s="107" t="s">
        <v>4525</v>
      </c>
      <c r="C1378" s="107" t="s">
        <v>5681</v>
      </c>
      <c r="D1378" s="107" t="s">
        <v>5600</v>
      </c>
      <c r="E1378" s="107" t="s">
        <v>5601</v>
      </c>
      <c r="F1378" s="107" t="s">
        <v>6454</v>
      </c>
      <c r="G1378" s="107" t="str">
        <f>k[[#This Row],[PartType]]&amp;k[[#This Row],[PowderType]]</f>
        <v>528Z227/004S506</v>
      </c>
      <c r="H1378" s="107" t="s">
        <v>5754</v>
      </c>
      <c r="I1378" s="107" cm="1">
        <f t="array" ref="I1378">_xlfn.IFS(LEFT(k[[#This Row],[ParameterValue]],1)="S",3,LEFT(k[[#This Row],[ParameterValue]],1)="X",2, LEFT(k[[#This Row],[ParameterValue]],1)="D",4)</f>
        <v>3</v>
      </c>
    </row>
    <row r="1379" spans="1:9">
      <c r="A1379" s="107" t="s">
        <v>5626</v>
      </c>
      <c r="B1379" s="107" t="s">
        <v>4525</v>
      </c>
      <c r="C1379" s="107" t="s">
        <v>5681</v>
      </c>
      <c r="D1379" s="107" t="s">
        <v>5600</v>
      </c>
      <c r="E1379" s="107" t="s">
        <v>5601</v>
      </c>
      <c r="F1379" s="107" t="s">
        <v>6455</v>
      </c>
      <c r="G1379" s="107" t="str">
        <f>k[[#This Row],[PartType]]&amp;k[[#This Row],[PowderType]]</f>
        <v>528Z157/006S506</v>
      </c>
      <c r="H1379" s="107" t="s">
        <v>5603</v>
      </c>
      <c r="I1379" s="107" cm="1">
        <f t="array" ref="I1379">_xlfn.IFS(LEFT(k[[#This Row],[ParameterValue]],1)="S",3,LEFT(k[[#This Row],[ParameterValue]],1)="X",2, LEFT(k[[#This Row],[ParameterValue]],1)="D",4)</f>
        <v>3</v>
      </c>
    </row>
    <row r="1380" spans="1:9">
      <c r="A1380" s="107" t="s">
        <v>5843</v>
      </c>
      <c r="B1380" s="107" t="s">
        <v>4551</v>
      </c>
      <c r="C1380" s="107" t="s">
        <v>5681</v>
      </c>
      <c r="D1380" s="107" t="s">
        <v>5600</v>
      </c>
      <c r="E1380" s="107" t="s">
        <v>5601</v>
      </c>
      <c r="F1380" s="107" t="s">
        <v>6282</v>
      </c>
      <c r="G1380" s="107" t="str">
        <f>k[[#This Row],[PartType]]&amp;k[[#This Row],[PowderType]]</f>
        <v>520V337/004PTSA</v>
      </c>
      <c r="H1380" s="107" t="s">
        <v>5612</v>
      </c>
      <c r="I1380" s="107" cm="1">
        <f t="array" ref="I1380">_xlfn.IFS(LEFT(k[[#This Row],[ParameterValue]],1)="S",3,LEFT(k[[#This Row],[ParameterValue]],1)="X",2, LEFT(k[[#This Row],[ParameterValue]],1)="D",4)</f>
        <v>3</v>
      </c>
    </row>
    <row r="1381" spans="1:9">
      <c r="A1381" s="107" t="s">
        <v>6283</v>
      </c>
      <c r="B1381" s="107" t="s">
        <v>126</v>
      </c>
      <c r="C1381" s="107" t="s">
        <v>5654</v>
      </c>
      <c r="D1381" s="107" t="s">
        <v>5600</v>
      </c>
      <c r="E1381" s="107" t="s">
        <v>5601</v>
      </c>
      <c r="F1381" s="107" t="s">
        <v>6284</v>
      </c>
      <c r="G1381" s="107" t="str">
        <f>k[[#This Row],[PartType]]&amp;k[[#This Row],[PowderType]]</f>
        <v>522V227/006KBP52</v>
      </c>
      <c r="H1381" s="107" t="s">
        <v>6285</v>
      </c>
      <c r="I1381" s="107" cm="1">
        <f t="array" ref="I1381">_xlfn.IFS(LEFT(k[[#This Row],[ParameterValue]],1)="S",3,LEFT(k[[#This Row],[ParameterValue]],1)="X",2, LEFT(k[[#This Row],[ParameterValue]],1)="D",4)</f>
        <v>3</v>
      </c>
    </row>
    <row r="1382" spans="1:9">
      <c r="A1382" s="107" t="s">
        <v>8299</v>
      </c>
      <c r="B1382" s="107" t="s">
        <v>82</v>
      </c>
      <c r="C1382" s="107" t="s">
        <v>5614</v>
      </c>
      <c r="D1382" s="107" t="s">
        <v>5600</v>
      </c>
      <c r="E1382" s="107" t="s">
        <v>5601</v>
      </c>
      <c r="F1382" s="107" t="s">
        <v>8300</v>
      </c>
      <c r="G1382" s="107" t="str">
        <f>k[[#This Row],[PartType]]&amp;k[[#This Row],[PowderType]]</f>
        <v>K15D826/035S706</v>
      </c>
      <c r="H1382" s="107" t="s">
        <v>5100</v>
      </c>
      <c r="I1382" s="107" cm="1">
        <f t="array" ref="I1382">_xlfn.IFS(LEFT(k[[#This Row],[ParameterValue]],1)="S",3,LEFT(k[[#This Row],[ParameterValue]],1)="X",2, LEFT(k[[#This Row],[ParameterValue]],1)="D",4)</f>
        <v>3</v>
      </c>
    </row>
    <row r="1383" spans="1:9">
      <c r="A1383" s="107" t="s">
        <v>6172</v>
      </c>
      <c r="B1383" s="107" t="s">
        <v>126</v>
      </c>
      <c r="C1383" s="107" t="s">
        <v>5681</v>
      </c>
      <c r="D1383" s="107" t="s">
        <v>5600</v>
      </c>
      <c r="E1383" s="107" t="s">
        <v>5601</v>
      </c>
      <c r="F1383" s="107" t="s">
        <v>9269</v>
      </c>
      <c r="G1383" s="107" t="str">
        <f>k[[#This Row],[PartType]]&amp;k[[#This Row],[PowderType]]</f>
        <v>520V227/004KBP52</v>
      </c>
      <c r="H1383" s="107" t="s">
        <v>5050</v>
      </c>
      <c r="I1383" s="107" cm="1">
        <f t="array" ref="I1383">_xlfn.IFS(LEFT(k[[#This Row],[ParameterValue]],1)="S",3,LEFT(k[[#This Row],[ParameterValue]],1)="X",2, LEFT(k[[#This Row],[ParameterValue]],1)="D",4)</f>
        <v>3</v>
      </c>
    </row>
    <row r="1384" spans="1:9">
      <c r="A1384" s="107" t="s">
        <v>6031</v>
      </c>
      <c r="B1384" s="107" t="s">
        <v>4428</v>
      </c>
      <c r="C1384" s="107" t="s">
        <v>5748</v>
      </c>
      <c r="D1384" s="107" t="s">
        <v>5600</v>
      </c>
      <c r="E1384" s="107" t="s">
        <v>5601</v>
      </c>
      <c r="F1384" s="107" t="s">
        <v>9270</v>
      </c>
      <c r="G1384" s="107" t="str">
        <f>k[[#This Row],[PartType]]&amp;k[[#This Row],[PowderType]]</f>
        <v>530V337/003KBP76</v>
      </c>
      <c r="H1384" s="107" t="s">
        <v>8968</v>
      </c>
      <c r="I1384" s="107" cm="1">
        <f t="array" ref="I1384">_xlfn.IFS(LEFT(k[[#This Row],[ParameterValue]],1)="S",3,LEFT(k[[#This Row],[ParameterValue]],1)="X",2, LEFT(k[[#This Row],[ParameterValue]],1)="D",4)</f>
        <v>3</v>
      </c>
    </row>
    <row r="1385" spans="1:9">
      <c r="A1385" s="107" t="s">
        <v>6119</v>
      </c>
      <c r="B1385" s="107" t="s">
        <v>6531</v>
      </c>
      <c r="C1385" s="107" t="s">
        <v>5681</v>
      </c>
      <c r="D1385" s="107" t="s">
        <v>5599</v>
      </c>
      <c r="E1385" s="107" t="s">
        <v>5601</v>
      </c>
      <c r="F1385" s="107" t="s">
        <v>9176</v>
      </c>
      <c r="G1385" s="107" t="str">
        <f>k[[#This Row],[PartType]]&amp;k[[#This Row],[PowderType]]</f>
        <v>520V227/006PGLR</v>
      </c>
      <c r="H1385" s="107" t="s">
        <v>9177</v>
      </c>
      <c r="I1385" s="107" cm="1">
        <f t="array" ref="I1385">_xlfn.IFS(LEFT(k[[#This Row],[ParameterValue]],1)="S",3,LEFT(k[[#This Row],[ParameterValue]],1)="X",2, LEFT(k[[#This Row],[ParameterValue]],1)="D",4)</f>
        <v>3</v>
      </c>
    </row>
    <row r="1386" spans="1:9">
      <c r="A1386" s="107" t="s">
        <v>5662</v>
      </c>
      <c r="B1386" s="107" t="s">
        <v>4617</v>
      </c>
      <c r="C1386" s="107" t="s">
        <v>5599</v>
      </c>
      <c r="D1386" s="107" t="s">
        <v>5600</v>
      </c>
      <c r="E1386" s="107" t="s">
        <v>5601</v>
      </c>
      <c r="F1386" s="107" t="s">
        <v>6710</v>
      </c>
      <c r="G1386" s="107" t="str">
        <f>k[[#This Row],[PartType]]&amp;k[[#This Row],[PowderType]]</f>
        <v>528Z227/004NT50</v>
      </c>
      <c r="H1386" s="107" t="s">
        <v>5933</v>
      </c>
      <c r="I1386" s="107" cm="1">
        <f t="array" ref="I1386">_xlfn.IFS(LEFT(k[[#This Row],[ParameterValue]],1)="S",3,LEFT(k[[#This Row],[ParameterValue]],1)="X",2, LEFT(k[[#This Row],[ParameterValue]],1)="D",4)</f>
        <v>3</v>
      </c>
    </row>
    <row r="1387" spans="1:9">
      <c r="A1387" s="107" t="s">
        <v>5662</v>
      </c>
      <c r="B1387" s="107" t="s">
        <v>4617</v>
      </c>
      <c r="C1387" s="107" t="s">
        <v>5663</v>
      </c>
      <c r="D1387" s="107" t="s">
        <v>5600</v>
      </c>
      <c r="E1387" s="107" t="s">
        <v>5601</v>
      </c>
      <c r="F1387" s="107" t="s">
        <v>6711</v>
      </c>
      <c r="G1387" s="107" t="str">
        <f>k[[#This Row],[PartType]]&amp;k[[#This Row],[PowderType]]</f>
        <v>528Z227/004NT50</v>
      </c>
      <c r="H1387" s="107" t="s">
        <v>5665</v>
      </c>
      <c r="I1387" s="107" cm="1">
        <f t="array" ref="I1387">_xlfn.IFS(LEFT(k[[#This Row],[ParameterValue]],1)="S",3,LEFT(k[[#This Row],[ParameterValue]],1)="X",2, LEFT(k[[#This Row],[ParameterValue]],1)="D",4)</f>
        <v>3</v>
      </c>
    </row>
    <row r="1388" spans="1:9">
      <c r="A1388" s="107" t="s">
        <v>5662</v>
      </c>
      <c r="B1388" s="107" t="s">
        <v>4617</v>
      </c>
      <c r="C1388" s="107" t="s">
        <v>5681</v>
      </c>
      <c r="D1388" s="107" t="s">
        <v>5600</v>
      </c>
      <c r="E1388" s="107" t="s">
        <v>5601</v>
      </c>
      <c r="F1388" s="107" t="s">
        <v>6712</v>
      </c>
      <c r="G1388" s="107" t="str">
        <f>k[[#This Row],[PartType]]&amp;k[[#This Row],[PowderType]]</f>
        <v>528Z227/004NT50</v>
      </c>
      <c r="H1388" s="107" t="s">
        <v>5754</v>
      </c>
      <c r="I1388" s="107" cm="1">
        <f t="array" ref="I1388">_xlfn.IFS(LEFT(k[[#This Row],[ParameterValue]],1)="S",3,LEFT(k[[#This Row],[ParameterValue]],1)="X",2, LEFT(k[[#This Row],[ParameterValue]],1)="D",4)</f>
        <v>3</v>
      </c>
    </row>
    <row r="1389" spans="1:9">
      <c r="A1389" s="107" t="s">
        <v>5662</v>
      </c>
      <c r="B1389" s="107" t="s">
        <v>4617</v>
      </c>
      <c r="C1389" s="107" t="s">
        <v>5627</v>
      </c>
      <c r="D1389" s="107" t="s">
        <v>5600</v>
      </c>
      <c r="E1389" s="107" t="s">
        <v>5601</v>
      </c>
      <c r="F1389" s="107" t="s">
        <v>6713</v>
      </c>
      <c r="G1389" s="107" t="str">
        <f>k[[#This Row],[PartType]]&amp;k[[#This Row],[PowderType]]</f>
        <v>528Z227/004NT50</v>
      </c>
      <c r="H1389" s="107" t="s">
        <v>5629</v>
      </c>
      <c r="I1389" s="107" cm="1">
        <f t="array" ref="I1389">_xlfn.IFS(LEFT(k[[#This Row],[ParameterValue]],1)="S",3,LEFT(k[[#This Row],[ParameterValue]],1)="X",2, LEFT(k[[#This Row],[ParameterValue]],1)="D",4)</f>
        <v>3</v>
      </c>
    </row>
    <row r="1390" spans="1:9">
      <c r="A1390" s="107" t="s">
        <v>6363</v>
      </c>
      <c r="B1390" s="107" t="s">
        <v>4478</v>
      </c>
      <c r="C1390" s="107" t="s">
        <v>5690</v>
      </c>
      <c r="D1390" s="107" t="s">
        <v>5600</v>
      </c>
      <c r="E1390" s="107" t="s">
        <v>5601</v>
      </c>
      <c r="F1390" s="107" t="s">
        <v>6364</v>
      </c>
      <c r="G1390" s="107" t="str">
        <f>k[[#This Row],[PartType]]&amp;k[[#This Row],[PowderType]]</f>
        <v>521V156/025FTW400</v>
      </c>
      <c r="H1390" s="107" t="s">
        <v>5695</v>
      </c>
      <c r="I1390" s="107" cm="1">
        <f t="array" ref="I1390">_xlfn.IFS(LEFT(k[[#This Row],[ParameterValue]],1)="S",3,LEFT(k[[#This Row],[ParameterValue]],1)="X",2, LEFT(k[[#This Row],[ParameterValue]],1)="D",4)</f>
        <v>2</v>
      </c>
    </row>
    <row r="1391" spans="1:9">
      <c r="A1391" s="107" t="s">
        <v>6365</v>
      </c>
      <c r="B1391" s="107" t="s">
        <v>4492</v>
      </c>
      <c r="C1391" s="107" t="s">
        <v>5703</v>
      </c>
      <c r="D1391" s="107" t="s">
        <v>5600</v>
      </c>
      <c r="E1391" s="107" t="s">
        <v>5601</v>
      </c>
      <c r="F1391" s="107" t="s">
        <v>6366</v>
      </c>
      <c r="G1391" s="107" t="str">
        <f>k[[#This Row],[PartType]]&amp;k[[#This Row],[PowderType]]</f>
        <v>530V157/004FTW700</v>
      </c>
      <c r="H1391" s="107" t="s">
        <v>6367</v>
      </c>
      <c r="I1391" s="107" cm="1">
        <f t="array" ref="I1391">_xlfn.IFS(LEFT(k[[#This Row],[ParameterValue]],1)="S",3,LEFT(k[[#This Row],[ParameterValue]],1)="X",2, LEFT(k[[#This Row],[ParameterValue]],1)="D",4)</f>
        <v>3</v>
      </c>
    </row>
    <row r="1392" spans="1:9">
      <c r="A1392" s="107" t="s">
        <v>6192</v>
      </c>
      <c r="B1392" s="107" t="s">
        <v>4477</v>
      </c>
      <c r="C1392" s="107" t="s">
        <v>8395</v>
      </c>
      <c r="D1392" s="107" t="s">
        <v>5600</v>
      </c>
      <c r="E1392" s="107" t="s">
        <v>5601</v>
      </c>
      <c r="F1392" s="107" t="s">
        <v>8396</v>
      </c>
      <c r="G1392" s="107" t="str">
        <f>k[[#This Row],[PartType]]&amp;k[[#This Row],[PowderType]]</f>
        <v>520T106/016KBP40</v>
      </c>
      <c r="H1392" s="107" t="s">
        <v>8397</v>
      </c>
      <c r="I1392" s="107" cm="1">
        <f t="array" ref="I1392">_xlfn.IFS(LEFT(k[[#This Row],[ParameterValue]],1)="S",3,LEFT(k[[#This Row],[ParameterValue]],1)="X",2, LEFT(k[[#This Row],[ParameterValue]],1)="D",4)</f>
        <v>3</v>
      </c>
    </row>
    <row r="1393" spans="1:9">
      <c r="A1393" s="107" t="s">
        <v>6051</v>
      </c>
      <c r="B1393" s="107" t="s">
        <v>4474</v>
      </c>
      <c r="C1393" s="107" t="s">
        <v>8875</v>
      </c>
      <c r="D1393" s="107" t="s">
        <v>5600</v>
      </c>
      <c r="E1393" s="107" t="s">
        <v>5601</v>
      </c>
      <c r="F1393" s="107" t="s">
        <v>8876</v>
      </c>
      <c r="G1393" s="107" t="str">
        <f>k[[#This Row],[PartType]]&amp;k[[#This Row],[PowderType]]</f>
        <v>520B227/006S15MB</v>
      </c>
      <c r="H1393" s="107" t="s">
        <v>8260</v>
      </c>
      <c r="I1393" s="107" cm="1">
        <f t="array" ref="I1393">_xlfn.IFS(LEFT(k[[#This Row],[ParameterValue]],1)="S",3,LEFT(k[[#This Row],[ParameterValue]],1)="X",2, LEFT(k[[#This Row],[ParameterValue]],1)="D",4)</f>
        <v>3</v>
      </c>
    </row>
    <row r="1394" spans="1:9">
      <c r="A1394" s="107" t="s">
        <v>6119</v>
      </c>
      <c r="B1394" s="107" t="s">
        <v>152</v>
      </c>
      <c r="C1394" s="107" t="s">
        <v>5748</v>
      </c>
      <c r="D1394" s="107" t="s">
        <v>5600</v>
      </c>
      <c r="E1394" s="107" t="s">
        <v>5601</v>
      </c>
      <c r="F1394" s="107" t="s">
        <v>7900</v>
      </c>
      <c r="G1394" s="107" t="str">
        <f>k[[#This Row],[PartType]]&amp;k[[#This Row],[PowderType]]</f>
        <v>520V227/006KBP86</v>
      </c>
      <c r="H1394" s="107" t="s">
        <v>5049</v>
      </c>
      <c r="I1394" s="107" cm="1">
        <f t="array" ref="I1394">_xlfn.IFS(LEFT(k[[#This Row],[ParameterValue]],1)="S",3,LEFT(k[[#This Row],[ParameterValue]],1)="X",2, LEFT(k[[#This Row],[ParameterValue]],1)="D",4)</f>
        <v>3</v>
      </c>
    </row>
    <row r="1395" spans="1:9">
      <c r="A1395" s="107" t="s">
        <v>5787</v>
      </c>
      <c r="B1395" s="107" t="s">
        <v>4469</v>
      </c>
      <c r="C1395" s="107" t="s">
        <v>5634</v>
      </c>
      <c r="D1395" s="107" t="s">
        <v>5600</v>
      </c>
      <c r="E1395" s="107" t="s">
        <v>5601</v>
      </c>
      <c r="F1395" s="107" t="s">
        <v>9171</v>
      </c>
      <c r="G1395" s="107" t="str">
        <f>k[[#This Row],[PartType]]&amp;k[[#This Row],[PowderType]]</f>
        <v>520L337/003KBP126</v>
      </c>
      <c r="H1395" s="107" t="s">
        <v>5789</v>
      </c>
      <c r="I1395" s="107" cm="1">
        <f t="array" ref="I1395">_xlfn.IFS(LEFT(k[[#This Row],[ParameterValue]],1)="S",3,LEFT(k[[#This Row],[ParameterValue]],1)="X",2, LEFT(k[[#This Row],[ParameterValue]],1)="D",4)</f>
        <v>3</v>
      </c>
    </row>
    <row r="1396" spans="1:9">
      <c r="A1396" s="107" t="s">
        <v>7874</v>
      </c>
      <c r="B1396" s="107" t="s">
        <v>100</v>
      </c>
      <c r="C1396" s="107" t="s">
        <v>5618</v>
      </c>
      <c r="D1396" s="107" t="s">
        <v>5600</v>
      </c>
      <c r="E1396" s="107" t="s">
        <v>5601</v>
      </c>
      <c r="F1396" s="107" t="s">
        <v>9258</v>
      </c>
      <c r="G1396" s="107" t="str">
        <f>k[[#This Row],[PartType]]&amp;k[[#This Row],[PowderType]]</f>
        <v>598D107/025S805</v>
      </c>
      <c r="H1396" s="107" t="s">
        <v>7876</v>
      </c>
      <c r="I1396" s="107" cm="1">
        <f t="array" ref="I1396">_xlfn.IFS(LEFT(k[[#This Row],[ParameterValue]],1)="S",3,LEFT(k[[#This Row],[ParameterValue]],1)="X",2, LEFT(k[[#This Row],[ParameterValue]],1)="D",4)</f>
        <v>3</v>
      </c>
    </row>
    <row r="1397" spans="1:9">
      <c r="A1397" s="107" t="s">
        <v>7874</v>
      </c>
      <c r="B1397" s="107" t="s">
        <v>82</v>
      </c>
      <c r="C1397" s="107" t="s">
        <v>5618</v>
      </c>
      <c r="D1397" s="107" t="s">
        <v>5600</v>
      </c>
      <c r="E1397" s="107" t="s">
        <v>5601</v>
      </c>
      <c r="F1397" s="107" t="s">
        <v>8276</v>
      </c>
      <c r="G1397" s="107" t="str">
        <f>k[[#This Row],[PartType]]&amp;k[[#This Row],[PowderType]]</f>
        <v>598D107/025S706</v>
      </c>
      <c r="H1397" s="107" t="s">
        <v>7876</v>
      </c>
      <c r="I1397" s="107" cm="1">
        <f t="array" ref="I1397">_xlfn.IFS(LEFT(k[[#This Row],[ParameterValue]],1)="S",3,LEFT(k[[#This Row],[ParameterValue]],1)="X",2, LEFT(k[[#This Row],[ParameterValue]],1)="D",4)</f>
        <v>3</v>
      </c>
    </row>
    <row r="1398" spans="1:9">
      <c r="A1398" s="107" t="s">
        <v>6141</v>
      </c>
      <c r="B1398" s="107" t="s">
        <v>4428</v>
      </c>
      <c r="C1398" s="107" t="s">
        <v>5663</v>
      </c>
      <c r="D1398" s="107" t="s">
        <v>5600</v>
      </c>
      <c r="E1398" s="107" t="s">
        <v>5601</v>
      </c>
      <c r="F1398" s="107" t="s">
        <v>9208</v>
      </c>
      <c r="G1398" s="107" t="str">
        <f>k[[#This Row],[PartType]]&amp;k[[#This Row],[PowderType]]</f>
        <v>530V477/003KBP76</v>
      </c>
      <c r="H1398" s="107" t="s">
        <v>5579</v>
      </c>
      <c r="I1398" s="107" cm="1">
        <f t="array" ref="I1398">_xlfn.IFS(LEFT(k[[#This Row],[ParameterValue]],1)="S",3,LEFT(k[[#This Row],[ParameterValue]],1)="X",2, LEFT(k[[#This Row],[ParameterValue]],1)="D",4)</f>
        <v>3</v>
      </c>
    </row>
    <row r="1399" spans="1:9">
      <c r="A1399" s="107" t="s">
        <v>6064</v>
      </c>
      <c r="B1399" s="107" t="s">
        <v>4428</v>
      </c>
      <c r="C1399" s="107" t="s">
        <v>5748</v>
      </c>
      <c r="D1399" s="107" t="s">
        <v>5600</v>
      </c>
      <c r="E1399" s="107" t="s">
        <v>5601</v>
      </c>
      <c r="F1399" s="107" t="s">
        <v>9209</v>
      </c>
      <c r="G1399" s="107" t="str">
        <f>k[[#This Row],[PartType]]&amp;k[[#This Row],[PowderType]]</f>
        <v>530V337/004KBP76</v>
      </c>
      <c r="H1399" s="107" t="s">
        <v>6066</v>
      </c>
      <c r="I1399" s="107" cm="1">
        <f t="array" ref="I1399">_xlfn.IFS(LEFT(k[[#This Row],[ParameterValue]],1)="S",3,LEFT(k[[#This Row],[ParameterValue]],1)="X",2, LEFT(k[[#This Row],[ParameterValue]],1)="D",4)</f>
        <v>3</v>
      </c>
    </row>
    <row r="1400" spans="1:9">
      <c r="A1400" s="107" t="s">
        <v>8144</v>
      </c>
      <c r="B1400" s="107" t="s">
        <v>4475</v>
      </c>
      <c r="C1400" s="107" t="s">
        <v>5748</v>
      </c>
      <c r="D1400" s="107" t="s">
        <v>5600</v>
      </c>
      <c r="E1400" s="107" t="s">
        <v>5601</v>
      </c>
      <c r="F1400" s="107" t="s">
        <v>9210</v>
      </c>
      <c r="G1400" s="107" t="str">
        <f>k[[#This Row],[PartType]]&amp;k[[#This Row],[PowderType]]</f>
        <v>530V347/2R5KBP84</v>
      </c>
      <c r="H1400" s="107" t="s">
        <v>5046</v>
      </c>
      <c r="I1400" s="107" cm="1">
        <f t="array" ref="I1400">_xlfn.IFS(LEFT(k[[#This Row],[ParameterValue]],1)="S",3,LEFT(k[[#This Row],[ParameterValue]],1)="X",2, LEFT(k[[#This Row],[ParameterValue]],1)="D",4)</f>
        <v>3</v>
      </c>
    </row>
    <row r="1401" spans="1:9">
      <c r="A1401" s="107" t="s">
        <v>7801</v>
      </c>
      <c r="B1401" s="107" t="s">
        <v>4640</v>
      </c>
      <c r="C1401" s="107" t="s">
        <v>5607</v>
      </c>
      <c r="D1401" s="107" t="s">
        <v>5600</v>
      </c>
      <c r="E1401" s="107" t="s">
        <v>5601</v>
      </c>
      <c r="F1401" s="107" t="s">
        <v>8409</v>
      </c>
      <c r="G1401" s="107" t="str">
        <f>k[[#This Row],[PartType]]&amp;k[[#This Row],[PowderType]]</f>
        <v>598B476/010KBP74Y</v>
      </c>
      <c r="H1401" s="107" t="s">
        <v>5097</v>
      </c>
      <c r="I1401" s="107" cm="1">
        <f t="array" ref="I1401">_xlfn.IFS(LEFT(k[[#This Row],[ParameterValue]],1)="S",3,LEFT(k[[#This Row],[ParameterValue]],1)="X",2, LEFT(k[[#This Row],[ParameterValue]],1)="D",4)</f>
        <v>3</v>
      </c>
    </row>
    <row r="1402" spans="1:9">
      <c r="A1402" s="107" t="s">
        <v>6996</v>
      </c>
      <c r="B1402" s="107" t="s">
        <v>8410</v>
      </c>
      <c r="C1402" s="107" t="s">
        <v>5656</v>
      </c>
      <c r="D1402" s="107" t="s">
        <v>5600</v>
      </c>
      <c r="E1402" s="107" t="s">
        <v>5601</v>
      </c>
      <c r="F1402" s="107" t="s">
        <v>8411</v>
      </c>
      <c r="G1402" s="107" t="str">
        <f>k[[#This Row],[PartType]]&amp;k[[#This Row],[PowderType]]</f>
        <v>598B336/010KBP55X</v>
      </c>
      <c r="H1402" s="107" t="s">
        <v>5097</v>
      </c>
      <c r="I1402" s="107" cm="1">
        <f t="array" ref="I1402">_xlfn.IFS(LEFT(k[[#This Row],[ParameterValue]],1)="S",3,LEFT(k[[#This Row],[ParameterValue]],1)="X",2, LEFT(k[[#This Row],[ParameterValue]],1)="D",4)</f>
        <v>3</v>
      </c>
    </row>
    <row r="1403" spans="1:9">
      <c r="A1403" s="107" t="s">
        <v>5659</v>
      </c>
      <c r="B1403" s="107" t="s">
        <v>8410</v>
      </c>
      <c r="C1403" s="107" t="s">
        <v>5634</v>
      </c>
      <c r="D1403" s="107" t="s">
        <v>5600</v>
      </c>
      <c r="E1403" s="107" t="s">
        <v>5601</v>
      </c>
      <c r="F1403" s="107" t="s">
        <v>9302</v>
      </c>
      <c r="G1403" s="107" t="str">
        <f>k[[#This Row],[PartType]]&amp;k[[#This Row],[PowderType]]</f>
        <v>598D107/010KBP55X</v>
      </c>
      <c r="H1403" s="107" t="s">
        <v>5564</v>
      </c>
      <c r="I1403" s="107" cm="1">
        <f t="array" ref="I1403">_xlfn.IFS(LEFT(k[[#This Row],[ParameterValue]],1)="S",3,LEFT(k[[#This Row],[ParameterValue]],1)="X",2, LEFT(k[[#This Row],[ParameterValue]],1)="D",4)</f>
        <v>3</v>
      </c>
    </row>
    <row r="1404" spans="1:9">
      <c r="A1404" s="107" t="s">
        <v>5739</v>
      </c>
      <c r="B1404" s="107" t="s">
        <v>4490</v>
      </c>
      <c r="C1404" s="107" t="s">
        <v>5654</v>
      </c>
      <c r="D1404" s="107" t="s">
        <v>5600</v>
      </c>
      <c r="E1404" s="107" t="s">
        <v>5601</v>
      </c>
      <c r="F1404" s="107" t="s">
        <v>9236</v>
      </c>
      <c r="G1404" s="107" t="str">
        <f>k[[#This Row],[PartType]]&amp;k[[#This Row],[PowderType]]</f>
        <v>521D107/025FTW503</v>
      </c>
      <c r="H1404" s="107" t="s">
        <v>5044</v>
      </c>
      <c r="I1404" s="107" cm="1">
        <f t="array" ref="I1404">_xlfn.IFS(LEFT(k[[#This Row],[ParameterValue]],1)="S",3,LEFT(k[[#This Row],[ParameterValue]],1)="X",2, LEFT(k[[#This Row],[ParameterValue]],1)="D",4)</f>
        <v>3</v>
      </c>
    </row>
    <row r="1405" spans="1:9">
      <c r="A1405" s="107" t="s">
        <v>6286</v>
      </c>
      <c r="B1405" s="107" t="s">
        <v>4441</v>
      </c>
      <c r="C1405" s="107" t="s">
        <v>5826</v>
      </c>
      <c r="D1405" s="107" t="s">
        <v>5600</v>
      </c>
      <c r="E1405" s="107" t="s">
        <v>5601</v>
      </c>
      <c r="F1405" s="107" t="s">
        <v>6287</v>
      </c>
      <c r="G1405" s="107" t="str">
        <f>k[[#This Row],[PartType]]&amp;k[[#This Row],[PowderType]]</f>
        <v>520V687/006STA156KA</v>
      </c>
      <c r="H1405" s="107" t="s">
        <v>6277</v>
      </c>
      <c r="I1405" s="107" cm="1">
        <f t="array" ref="I1405">_xlfn.IFS(LEFT(k[[#This Row],[ParameterValue]],1)="S",3,LEFT(k[[#This Row],[ParameterValue]],1)="X",2, LEFT(k[[#This Row],[ParameterValue]],1)="D",4)</f>
        <v>3</v>
      </c>
    </row>
    <row r="1406" spans="1:9">
      <c r="A1406" s="107" t="s">
        <v>5875</v>
      </c>
      <c r="B1406" s="107" t="s">
        <v>4804</v>
      </c>
      <c r="C1406" s="107" t="s">
        <v>5634</v>
      </c>
      <c r="D1406" s="107" t="s">
        <v>5600</v>
      </c>
      <c r="E1406" s="107" t="s">
        <v>5601</v>
      </c>
      <c r="F1406" s="107" t="s">
        <v>6288</v>
      </c>
      <c r="G1406" s="107" t="str">
        <f>k[[#This Row],[PartType]]&amp;k[[#This Row],[PowderType]]</f>
        <v>598V337/004TTS80G</v>
      </c>
      <c r="H1406" s="107" t="s">
        <v>5053</v>
      </c>
      <c r="I1406" s="107" cm="1">
        <f t="array" ref="I1406">_xlfn.IFS(LEFT(k[[#This Row],[ParameterValue]],1)="S",3,LEFT(k[[#This Row],[ParameterValue]],1)="X",2, LEFT(k[[#This Row],[ParameterValue]],1)="D",4)</f>
        <v>3</v>
      </c>
    </row>
    <row r="1407" spans="1:9">
      <c r="A1407" s="107" t="s">
        <v>5637</v>
      </c>
      <c r="B1407" s="107" t="s">
        <v>152</v>
      </c>
      <c r="C1407" s="107" t="s">
        <v>5634</v>
      </c>
      <c r="D1407" s="107" t="s">
        <v>5600</v>
      </c>
      <c r="E1407" s="107" t="s">
        <v>5601</v>
      </c>
      <c r="F1407" s="107" t="s">
        <v>6289</v>
      </c>
      <c r="G1407" s="107" t="str">
        <f>k[[#This Row],[PartType]]&amp;k[[#This Row],[PowderType]]</f>
        <v>598V157/010KBP86</v>
      </c>
      <c r="H1407" s="107" t="s">
        <v>5722</v>
      </c>
      <c r="I1407" s="107" cm="1">
        <f t="array" ref="I1407">_xlfn.IFS(LEFT(k[[#This Row],[ParameterValue]],1)="S",3,LEFT(k[[#This Row],[ParameterValue]],1)="X",2, LEFT(k[[#This Row],[ParameterValue]],1)="D",4)</f>
        <v>3</v>
      </c>
    </row>
    <row r="1408" spans="1:9">
      <c r="A1408" s="107" t="s">
        <v>7651</v>
      </c>
      <c r="B1408" s="107" t="s">
        <v>4747</v>
      </c>
      <c r="C1408" s="107" t="s">
        <v>5607</v>
      </c>
      <c r="D1408" s="107" t="s">
        <v>5600</v>
      </c>
      <c r="E1408" s="107" t="s">
        <v>5601</v>
      </c>
      <c r="F1408" s="107" t="s">
        <v>7652</v>
      </c>
      <c r="G1408" s="107" t="str">
        <f>k[[#This Row],[PartType]]&amp;k[[#This Row],[PowderType]]</f>
        <v>591B226/010KBP46</v>
      </c>
      <c r="H1408" s="107" t="s">
        <v>7416</v>
      </c>
      <c r="I1408" s="107" cm="1">
        <f t="array" ref="I1408">_xlfn.IFS(LEFT(k[[#This Row],[ParameterValue]],1)="S",3,LEFT(k[[#This Row],[ParameterValue]],1)="X",2, LEFT(k[[#This Row],[ParameterValue]],1)="D",4)</f>
        <v>3</v>
      </c>
    </row>
    <row r="1409" spans="1:9">
      <c r="A1409" s="107" t="s">
        <v>7653</v>
      </c>
      <c r="B1409" s="107" t="s">
        <v>4747</v>
      </c>
      <c r="C1409" s="107" t="s">
        <v>5607</v>
      </c>
      <c r="D1409" s="107" t="s">
        <v>5600</v>
      </c>
      <c r="E1409" s="107" t="s">
        <v>5601</v>
      </c>
      <c r="F1409" s="107" t="s">
        <v>7654</v>
      </c>
      <c r="G1409" s="107" t="str">
        <f>k[[#This Row],[PartType]]&amp;k[[#This Row],[PowderType]]</f>
        <v>598B226/010KBP46</v>
      </c>
      <c r="H1409" s="107" t="s">
        <v>7416</v>
      </c>
      <c r="I1409" s="107" cm="1">
        <f t="array" ref="I1409">_xlfn.IFS(LEFT(k[[#This Row],[ParameterValue]],1)="S",3,LEFT(k[[#This Row],[ParameterValue]],1)="X",2, LEFT(k[[#This Row],[ParameterValue]],1)="D",4)</f>
        <v>3</v>
      </c>
    </row>
    <row r="1410" spans="1:9">
      <c r="A1410" s="107" t="s">
        <v>7653</v>
      </c>
      <c r="B1410" s="107" t="s">
        <v>4747</v>
      </c>
      <c r="C1410" s="107" t="s">
        <v>7655</v>
      </c>
      <c r="D1410" s="107" t="s">
        <v>5600</v>
      </c>
      <c r="E1410" s="107" t="s">
        <v>5601</v>
      </c>
      <c r="F1410" s="107" t="s">
        <v>7656</v>
      </c>
      <c r="G1410" s="107" t="str">
        <f>k[[#This Row],[PartType]]&amp;k[[#This Row],[PowderType]]</f>
        <v>598B226/010KBP46</v>
      </c>
      <c r="H1410" s="107" t="s">
        <v>7416</v>
      </c>
      <c r="I1410" s="107" cm="1">
        <f t="array" ref="I1410">_xlfn.IFS(LEFT(k[[#This Row],[ParameterValue]],1)="S",3,LEFT(k[[#This Row],[ParameterValue]],1)="X",2, LEFT(k[[#This Row],[ParameterValue]],1)="D",4)</f>
        <v>3</v>
      </c>
    </row>
    <row r="1411" spans="1:9">
      <c r="A1411" s="107" t="s">
        <v>7121</v>
      </c>
      <c r="B1411" s="107" t="s">
        <v>4847</v>
      </c>
      <c r="C1411" s="107" t="s">
        <v>5654</v>
      </c>
      <c r="D1411" s="107" t="s">
        <v>5600</v>
      </c>
      <c r="E1411" s="107" t="s">
        <v>5601</v>
      </c>
      <c r="F1411" s="107" t="s">
        <v>7657</v>
      </c>
      <c r="G1411" s="107" t="str">
        <f>k[[#This Row],[PartType]]&amp;k[[#This Row],[PowderType]]</f>
        <v>521W226/020TTS40K</v>
      </c>
      <c r="H1411" s="107" t="s">
        <v>6990</v>
      </c>
      <c r="I1411" s="107" cm="1">
        <f t="array" ref="I1411">_xlfn.IFS(LEFT(k[[#This Row],[ParameterValue]],1)="S",3,LEFT(k[[#This Row],[ParameterValue]],1)="X",2, LEFT(k[[#This Row],[ParameterValue]],1)="D",4)</f>
        <v>2</v>
      </c>
    </row>
    <row r="1412" spans="1:9">
      <c r="A1412" s="107" t="s">
        <v>7121</v>
      </c>
      <c r="B1412" s="107" t="s">
        <v>4847</v>
      </c>
      <c r="C1412" s="107" t="s">
        <v>5607</v>
      </c>
      <c r="D1412" s="107" t="s">
        <v>5600</v>
      </c>
      <c r="E1412" s="107" t="s">
        <v>5601</v>
      </c>
      <c r="F1412" s="107" t="s">
        <v>7658</v>
      </c>
      <c r="G1412" s="107" t="str">
        <f>k[[#This Row],[PartType]]&amp;k[[#This Row],[PowderType]]</f>
        <v>521W226/020TTS40K</v>
      </c>
      <c r="H1412" s="107" t="s">
        <v>6990</v>
      </c>
      <c r="I1412" s="107" cm="1">
        <f t="array" ref="I1412">_xlfn.IFS(LEFT(k[[#This Row],[ParameterValue]],1)="S",3,LEFT(k[[#This Row],[ParameterValue]],1)="X",2, LEFT(k[[#This Row],[ParameterValue]],1)="D",4)</f>
        <v>2</v>
      </c>
    </row>
    <row r="1413" spans="1:9">
      <c r="A1413" s="107" t="s">
        <v>7121</v>
      </c>
      <c r="B1413" s="107" t="s">
        <v>157</v>
      </c>
      <c r="C1413" s="107" t="s">
        <v>5813</v>
      </c>
      <c r="D1413" s="107" t="s">
        <v>5600</v>
      </c>
      <c r="E1413" s="107" t="s">
        <v>5601</v>
      </c>
      <c r="F1413" s="107" t="s">
        <v>7598</v>
      </c>
      <c r="G1413" s="107" t="str">
        <f>k[[#This Row],[PartType]]&amp;k[[#This Row],[PowderType]]</f>
        <v>521W226/020TTS40</v>
      </c>
      <c r="H1413" s="107" t="s">
        <v>6990</v>
      </c>
      <c r="I1413" s="107" cm="1">
        <f t="array" ref="I1413">_xlfn.IFS(LEFT(k[[#This Row],[ParameterValue]],1)="S",3,LEFT(k[[#This Row],[ParameterValue]],1)="X",2, LEFT(k[[#This Row],[ParameterValue]],1)="D",4)</f>
        <v>2</v>
      </c>
    </row>
    <row r="1414" spans="1:9">
      <c r="A1414" s="107" t="s">
        <v>7121</v>
      </c>
      <c r="B1414" s="107" t="s">
        <v>157</v>
      </c>
      <c r="C1414" s="107" t="s">
        <v>5654</v>
      </c>
      <c r="D1414" s="107" t="s">
        <v>5600</v>
      </c>
      <c r="E1414" s="107" t="s">
        <v>5601</v>
      </c>
      <c r="F1414" s="107" t="s">
        <v>7599</v>
      </c>
      <c r="G1414" s="107" t="str">
        <f>k[[#This Row],[PartType]]&amp;k[[#This Row],[PowderType]]</f>
        <v>521W226/020TTS40</v>
      </c>
      <c r="H1414" s="107" t="s">
        <v>6990</v>
      </c>
      <c r="I1414" s="107" cm="1">
        <f t="array" ref="I1414">_xlfn.IFS(LEFT(k[[#This Row],[ParameterValue]],1)="S",3,LEFT(k[[#This Row],[ParameterValue]],1)="X",2, LEFT(k[[#This Row],[ParameterValue]],1)="D",4)</f>
        <v>2</v>
      </c>
    </row>
    <row r="1415" spans="1:9">
      <c r="A1415" s="107" t="s">
        <v>7121</v>
      </c>
      <c r="B1415" s="107" t="s">
        <v>157</v>
      </c>
      <c r="C1415" s="107" t="s">
        <v>5607</v>
      </c>
      <c r="D1415" s="107" t="s">
        <v>5600</v>
      </c>
      <c r="E1415" s="107" t="s">
        <v>5601</v>
      </c>
      <c r="F1415" s="107" t="s">
        <v>7600</v>
      </c>
      <c r="G1415" s="107" t="str">
        <f>k[[#This Row],[PartType]]&amp;k[[#This Row],[PowderType]]</f>
        <v>521W226/020TTS40</v>
      </c>
      <c r="H1415" s="107" t="s">
        <v>6990</v>
      </c>
      <c r="I1415" s="107" cm="1">
        <f t="array" ref="I1415">_xlfn.IFS(LEFT(k[[#This Row],[ParameterValue]],1)="S",3,LEFT(k[[#This Row],[ParameterValue]],1)="X",2, LEFT(k[[#This Row],[ParameterValue]],1)="D",4)</f>
        <v>2</v>
      </c>
    </row>
    <row r="1416" spans="1:9">
      <c r="A1416" s="107" t="s">
        <v>6889</v>
      </c>
      <c r="B1416" s="107" t="s">
        <v>126</v>
      </c>
      <c r="C1416" s="107" t="s">
        <v>5654</v>
      </c>
      <c r="D1416" s="107" t="s">
        <v>5600</v>
      </c>
      <c r="E1416" s="107" t="s">
        <v>5601</v>
      </c>
      <c r="F1416" s="107" t="s">
        <v>7601</v>
      </c>
      <c r="G1416" s="107" t="str">
        <f>k[[#This Row],[PartType]]&amp;k[[#This Row],[PowderType]]</f>
        <v>520Q476/011KBP52</v>
      </c>
      <c r="H1416" s="107" t="s">
        <v>6891</v>
      </c>
      <c r="I1416" s="107" cm="1">
        <f t="array" ref="I1416">_xlfn.IFS(LEFT(k[[#This Row],[ParameterValue]],1)="S",3,LEFT(k[[#This Row],[ParameterValue]],1)="X",2, LEFT(k[[#This Row],[ParameterValue]],1)="D",4)</f>
        <v>3</v>
      </c>
    </row>
    <row r="1417" spans="1:9">
      <c r="A1417" s="107" t="s">
        <v>6407</v>
      </c>
      <c r="B1417" s="107" t="s">
        <v>4556</v>
      </c>
      <c r="C1417" s="107" t="s">
        <v>5742</v>
      </c>
      <c r="D1417" s="107" t="s">
        <v>5600</v>
      </c>
      <c r="E1417" s="107" t="s">
        <v>5601</v>
      </c>
      <c r="F1417" s="107" t="s">
        <v>8897</v>
      </c>
      <c r="G1417" s="107" t="str">
        <f>k[[#This Row],[PartType]]&amp;k[[#This Row],[PowderType]]</f>
        <v>520D108/2R5STA156KE</v>
      </c>
      <c r="H1417" s="107" t="s">
        <v>8295</v>
      </c>
      <c r="I1417" s="107" cm="1">
        <f t="array" ref="I1417">_xlfn.IFS(LEFT(k[[#This Row],[ParameterValue]],1)="S",3,LEFT(k[[#This Row],[ParameterValue]],1)="X",2, LEFT(k[[#This Row],[ParameterValue]],1)="D",4)</f>
        <v>3</v>
      </c>
    </row>
    <row r="1418" spans="1:9">
      <c r="A1418" s="107" t="s">
        <v>7610</v>
      </c>
      <c r="B1418" s="107" t="s">
        <v>4441</v>
      </c>
      <c r="C1418" s="107" t="s">
        <v>5742</v>
      </c>
      <c r="D1418" s="107" t="s">
        <v>5600</v>
      </c>
      <c r="E1418" s="107" t="s">
        <v>5601</v>
      </c>
      <c r="F1418" s="107" t="s">
        <v>7611</v>
      </c>
      <c r="G1418" s="107" t="str">
        <f>k[[#This Row],[PartType]]&amp;k[[#This Row],[PowderType]]</f>
        <v>520Y158/003STA156KA</v>
      </c>
      <c r="H1418" s="107" t="s">
        <v>7299</v>
      </c>
      <c r="I1418" s="107" cm="1">
        <f t="array" ref="I1418">_xlfn.IFS(LEFT(k[[#This Row],[ParameterValue]],1)="S",3,LEFT(k[[#This Row],[ParameterValue]],1)="X",2, LEFT(k[[#This Row],[ParameterValue]],1)="D",4)</f>
        <v>3</v>
      </c>
    </row>
    <row r="1419" spans="1:9">
      <c r="A1419" s="107" t="s">
        <v>7612</v>
      </c>
      <c r="B1419" s="107" t="s">
        <v>131</v>
      </c>
      <c r="C1419" s="107" t="s">
        <v>5703</v>
      </c>
      <c r="D1419" s="107" t="s">
        <v>5600</v>
      </c>
      <c r="E1419" s="107" t="s">
        <v>5601</v>
      </c>
      <c r="F1419" s="107" t="s">
        <v>7613</v>
      </c>
      <c r="G1419" s="107" t="str">
        <f>k[[#This Row],[PartType]]&amp;k[[#This Row],[PowderType]]</f>
        <v>591V247/004TTS80</v>
      </c>
      <c r="H1419" s="107" t="s">
        <v>5046</v>
      </c>
      <c r="I1419" s="107" cm="1">
        <f t="array" ref="I1419">_xlfn.IFS(LEFT(k[[#This Row],[ParameterValue]],1)="S",3,LEFT(k[[#This Row],[ParameterValue]],1)="X",2, LEFT(k[[#This Row],[ParameterValue]],1)="D",4)</f>
        <v>3</v>
      </c>
    </row>
    <row r="1420" spans="1:9">
      <c r="A1420" s="107" t="s">
        <v>5659</v>
      </c>
      <c r="B1420" s="107" t="s">
        <v>4501</v>
      </c>
      <c r="C1420" s="107" t="s">
        <v>6800</v>
      </c>
      <c r="D1420" s="107" t="s">
        <v>5600</v>
      </c>
      <c r="E1420" s="107" t="s">
        <v>5601</v>
      </c>
      <c r="F1420" s="107" t="s">
        <v>7731</v>
      </c>
      <c r="G1420" s="107" t="str">
        <f>k[[#This Row],[PartType]]&amp;k[[#This Row],[PowderType]]</f>
        <v>598D107/010KBP55</v>
      </c>
      <c r="H1420" s="107" t="s">
        <v>5564</v>
      </c>
      <c r="I1420" s="107" cm="1">
        <f t="array" ref="I1420">_xlfn.IFS(LEFT(k[[#This Row],[ParameterValue]],1)="S",3,LEFT(k[[#This Row],[ParameterValue]],1)="X",2, LEFT(k[[#This Row],[ParameterValue]],1)="D",4)</f>
        <v>3</v>
      </c>
    </row>
    <row r="1421" spans="1:9">
      <c r="A1421" s="107" t="s">
        <v>7166</v>
      </c>
      <c r="B1421" s="107" t="s">
        <v>4620</v>
      </c>
      <c r="C1421" s="107" t="s">
        <v>5726</v>
      </c>
      <c r="D1421" s="107" t="s">
        <v>5600</v>
      </c>
      <c r="E1421" s="107" t="s">
        <v>5601</v>
      </c>
      <c r="F1421" s="107" t="s">
        <v>8935</v>
      </c>
      <c r="G1421" s="107" t="str">
        <f>k[[#This Row],[PartType]]&amp;k[[#This Row],[PowderType]]</f>
        <v>520V686/010KBP74X</v>
      </c>
      <c r="H1421" s="107" t="s">
        <v>5049</v>
      </c>
      <c r="I1421" s="107" cm="1">
        <f t="array" ref="I1421">_xlfn.IFS(LEFT(k[[#This Row],[ParameterValue]],1)="S",3,LEFT(k[[#This Row],[ParameterValue]],1)="X",2, LEFT(k[[#This Row],[ParameterValue]],1)="D",4)</f>
        <v>3</v>
      </c>
    </row>
    <row r="1422" spans="1:9">
      <c r="A1422" s="107" t="s">
        <v>6799</v>
      </c>
      <c r="B1422" s="107" t="s">
        <v>4501</v>
      </c>
      <c r="C1422" s="107" t="s">
        <v>6800</v>
      </c>
      <c r="D1422" s="107" t="s">
        <v>5600</v>
      </c>
      <c r="E1422" s="107" t="s">
        <v>5601</v>
      </c>
      <c r="F1422" s="107" t="s">
        <v>7732</v>
      </c>
      <c r="G1422" s="107" t="str">
        <f>k[[#This Row],[PartType]]&amp;k[[#This Row],[PowderType]]</f>
        <v>598D337/006KBP55</v>
      </c>
      <c r="H1422" s="107" t="s">
        <v>5045</v>
      </c>
      <c r="I1422" s="107" cm="1">
        <f t="array" ref="I1422">_xlfn.IFS(LEFT(k[[#This Row],[ParameterValue]],1)="S",3,LEFT(k[[#This Row],[ParameterValue]],1)="X",2, LEFT(k[[#This Row],[ParameterValue]],1)="D",4)</f>
        <v>3</v>
      </c>
    </row>
    <row r="1423" spans="1:9">
      <c r="A1423" s="107" t="s">
        <v>6996</v>
      </c>
      <c r="B1423" s="107" t="s">
        <v>4501</v>
      </c>
      <c r="C1423" s="107" t="s">
        <v>5656</v>
      </c>
      <c r="D1423" s="107" t="s">
        <v>5600</v>
      </c>
      <c r="E1423" s="107" t="s">
        <v>5601</v>
      </c>
      <c r="F1423" s="107" t="s">
        <v>9474</v>
      </c>
      <c r="G1423" s="107" t="str">
        <f>k[[#This Row],[PartType]]&amp;k[[#This Row],[PowderType]]</f>
        <v>598B336/010KBP55</v>
      </c>
      <c r="H1423" s="107" t="s">
        <v>5097</v>
      </c>
      <c r="I1423" s="107" cm="1">
        <f t="array" ref="I1423">_xlfn.IFS(LEFT(k[[#This Row],[ParameterValue]],1)="S",3,LEFT(k[[#This Row],[ParameterValue]],1)="X",2, LEFT(k[[#This Row],[ParameterValue]],1)="D",4)</f>
        <v>3</v>
      </c>
    </row>
    <row r="1424" spans="1:9">
      <c r="A1424" s="107" t="s">
        <v>7086</v>
      </c>
      <c r="B1424" s="107" t="s">
        <v>4428</v>
      </c>
      <c r="C1424" s="107" t="s">
        <v>5634</v>
      </c>
      <c r="D1424" s="107" t="s">
        <v>5600</v>
      </c>
      <c r="E1424" s="107" t="s">
        <v>5601</v>
      </c>
      <c r="F1424" s="107" t="s">
        <v>7733</v>
      </c>
      <c r="G1424" s="107" t="str">
        <f>k[[#This Row],[PartType]]&amp;k[[#This Row],[PowderType]]</f>
        <v>520D227/010KBP76</v>
      </c>
      <c r="H1424" s="107" t="s">
        <v>5580</v>
      </c>
      <c r="I1424" s="107" cm="1">
        <f t="array" ref="I1424">_xlfn.IFS(LEFT(k[[#This Row],[ParameterValue]],1)="S",3,LEFT(k[[#This Row],[ParameterValue]],1)="X",2, LEFT(k[[#This Row],[ParameterValue]],1)="D",4)</f>
        <v>3</v>
      </c>
    </row>
    <row r="1425" spans="1:9">
      <c r="A1425" s="107" t="s">
        <v>7086</v>
      </c>
      <c r="B1425" s="107" t="s">
        <v>4428</v>
      </c>
      <c r="C1425" s="107" t="s">
        <v>5654</v>
      </c>
      <c r="D1425" s="107" t="s">
        <v>5600</v>
      </c>
      <c r="E1425" s="107" t="s">
        <v>5601</v>
      </c>
      <c r="F1425" s="107" t="s">
        <v>7734</v>
      </c>
      <c r="G1425" s="107" t="str">
        <f>k[[#This Row],[PartType]]&amp;k[[#This Row],[PowderType]]</f>
        <v>520D227/010KBP76</v>
      </c>
      <c r="H1425" s="107" t="s">
        <v>5580</v>
      </c>
      <c r="I1425" s="107" cm="1">
        <f t="array" ref="I1425">_xlfn.IFS(LEFT(k[[#This Row],[ParameterValue]],1)="S",3,LEFT(k[[#This Row],[ParameterValue]],1)="X",2, LEFT(k[[#This Row],[ParameterValue]],1)="D",4)</f>
        <v>3</v>
      </c>
    </row>
    <row r="1426" spans="1:9">
      <c r="A1426" s="107" t="s">
        <v>6297</v>
      </c>
      <c r="B1426" s="107" t="s">
        <v>4426</v>
      </c>
      <c r="C1426" s="107" t="s">
        <v>5703</v>
      </c>
      <c r="D1426" s="107" t="s">
        <v>5600</v>
      </c>
      <c r="E1426" s="107" t="s">
        <v>5601</v>
      </c>
      <c r="F1426" s="107" t="s">
        <v>8237</v>
      </c>
      <c r="G1426" s="107" t="str">
        <f>k[[#This Row],[PartType]]&amp;k[[#This Row],[PowderType]]</f>
        <v>530V686/010KBP74</v>
      </c>
      <c r="H1426" s="107" t="s">
        <v>8238</v>
      </c>
      <c r="I1426" s="107" cm="1">
        <f t="array" ref="I1426">_xlfn.IFS(LEFT(k[[#This Row],[ParameterValue]],1)="S",3,LEFT(k[[#This Row],[ParameterValue]],1)="X",2, LEFT(k[[#This Row],[ParameterValue]],1)="D",4)</f>
        <v>3</v>
      </c>
    </row>
    <row r="1427" spans="1:9">
      <c r="A1427" s="107" t="s">
        <v>5683</v>
      </c>
      <c r="B1427" s="107" t="s">
        <v>4428</v>
      </c>
      <c r="C1427" s="107" t="s">
        <v>5742</v>
      </c>
      <c r="D1427" s="107" t="s">
        <v>5600</v>
      </c>
      <c r="E1427" s="107" t="s">
        <v>5601</v>
      </c>
      <c r="F1427" s="107" t="s">
        <v>5951</v>
      </c>
      <c r="G1427" s="107" t="str">
        <f>k[[#This Row],[PartType]]&amp;k[[#This Row],[PowderType]]</f>
        <v>520D687/004KBP76</v>
      </c>
      <c r="H1427" s="107" t="s">
        <v>5952</v>
      </c>
      <c r="I1427" s="107" cm="1">
        <f t="array" ref="I1427">_xlfn.IFS(LEFT(k[[#This Row],[ParameterValue]],1)="S",3,LEFT(k[[#This Row],[ParameterValue]],1)="X",2, LEFT(k[[#This Row],[ParameterValue]],1)="D",4)</f>
        <v>3</v>
      </c>
    </row>
    <row r="1428" spans="1:9">
      <c r="A1428" s="107" t="s">
        <v>5922</v>
      </c>
      <c r="B1428" s="107" t="s">
        <v>4428</v>
      </c>
      <c r="C1428" s="107" t="s">
        <v>5742</v>
      </c>
      <c r="D1428" s="107" t="s">
        <v>5600</v>
      </c>
      <c r="E1428" s="107" t="s">
        <v>5601</v>
      </c>
      <c r="F1428" s="107" t="s">
        <v>5953</v>
      </c>
      <c r="G1428" s="107" t="str">
        <f>k[[#This Row],[PartType]]&amp;k[[#This Row],[PowderType]]</f>
        <v>520D157/006KBP76</v>
      </c>
      <c r="H1428" s="107" t="s">
        <v>5612</v>
      </c>
      <c r="I1428" s="107" cm="1">
        <f t="array" ref="I1428">_xlfn.IFS(LEFT(k[[#This Row],[ParameterValue]],1)="S",3,LEFT(k[[#This Row],[ParameterValue]],1)="X",2, LEFT(k[[#This Row],[ParameterValue]],1)="D",4)</f>
        <v>3</v>
      </c>
    </row>
    <row r="1429" spans="1:9">
      <c r="A1429" s="107" t="s">
        <v>5854</v>
      </c>
      <c r="B1429" s="107" t="s">
        <v>152</v>
      </c>
      <c r="C1429" s="107" t="s">
        <v>5954</v>
      </c>
      <c r="D1429" s="107" t="s">
        <v>5600</v>
      </c>
      <c r="E1429" s="107" t="s">
        <v>5601</v>
      </c>
      <c r="F1429" s="107" t="s">
        <v>5955</v>
      </c>
      <c r="G1429" s="107" t="str">
        <f>k[[#This Row],[PartType]]&amp;k[[#This Row],[PowderType]]</f>
        <v>521V177/016KBP86</v>
      </c>
      <c r="H1429" s="107" t="s">
        <v>5051</v>
      </c>
      <c r="I1429" s="107" cm="1">
        <f t="array" ref="I1429">_xlfn.IFS(LEFT(k[[#This Row],[ParameterValue]],1)="S",3,LEFT(k[[#This Row],[ParameterValue]],1)="X",2, LEFT(k[[#This Row],[ParameterValue]],1)="D",4)</f>
        <v>3</v>
      </c>
    </row>
    <row r="1430" spans="1:9">
      <c r="A1430" s="107" t="s">
        <v>5956</v>
      </c>
      <c r="B1430" s="107" t="s">
        <v>119</v>
      </c>
      <c r="C1430" s="107" t="s">
        <v>5957</v>
      </c>
      <c r="D1430" s="107" t="s">
        <v>5600</v>
      </c>
      <c r="E1430" s="107" t="s">
        <v>5601</v>
      </c>
      <c r="F1430" s="107" t="s">
        <v>5958</v>
      </c>
      <c r="G1430" s="107" t="str">
        <f>k[[#This Row],[PartType]]&amp;k[[#This Row],[PowderType]]</f>
        <v>521V247/016FTW102K</v>
      </c>
      <c r="H1430" s="107" t="s">
        <v>5760</v>
      </c>
      <c r="I1430" s="107" cm="1">
        <f t="array" ref="I1430">_xlfn.IFS(LEFT(k[[#This Row],[ParameterValue]],1)="S",3,LEFT(k[[#This Row],[ParameterValue]],1)="X",2, LEFT(k[[#This Row],[ParameterValue]],1)="D",4)</f>
        <v>3</v>
      </c>
    </row>
    <row r="1431" spans="1:9">
      <c r="A1431" s="107" t="s">
        <v>5956</v>
      </c>
      <c r="B1431" s="107" t="s">
        <v>119</v>
      </c>
      <c r="C1431" s="107" t="s">
        <v>5959</v>
      </c>
      <c r="D1431" s="107" t="s">
        <v>5600</v>
      </c>
      <c r="E1431" s="107" t="s">
        <v>5601</v>
      </c>
      <c r="F1431" s="107" t="s">
        <v>5960</v>
      </c>
      <c r="G1431" s="107" t="str">
        <f>k[[#This Row],[PartType]]&amp;k[[#This Row],[PowderType]]</f>
        <v>521V247/016FTW102K</v>
      </c>
      <c r="H1431" s="107" t="s">
        <v>5760</v>
      </c>
      <c r="I1431" s="107" cm="1">
        <f t="array" ref="I1431">_xlfn.IFS(LEFT(k[[#This Row],[ParameterValue]],1)="S",3,LEFT(k[[#This Row],[ParameterValue]],1)="X",2, LEFT(k[[#This Row],[ParameterValue]],1)="D",4)</f>
        <v>3</v>
      </c>
    </row>
    <row r="1432" spans="1:9">
      <c r="A1432" s="107" t="s">
        <v>5956</v>
      </c>
      <c r="B1432" s="107" t="s">
        <v>119</v>
      </c>
      <c r="C1432" s="107" t="s">
        <v>5961</v>
      </c>
      <c r="D1432" s="107" t="s">
        <v>5600</v>
      </c>
      <c r="E1432" s="107" t="s">
        <v>5601</v>
      </c>
      <c r="F1432" s="107" t="s">
        <v>5962</v>
      </c>
      <c r="G1432" s="107" t="str">
        <f>k[[#This Row],[PartType]]&amp;k[[#This Row],[PowderType]]</f>
        <v>521V247/016FTW102K</v>
      </c>
      <c r="H1432" s="107" t="s">
        <v>5760</v>
      </c>
      <c r="I1432" s="107" cm="1">
        <f t="array" ref="I1432">_xlfn.IFS(LEFT(k[[#This Row],[ParameterValue]],1)="S",3,LEFT(k[[#This Row],[ParameterValue]],1)="X",2, LEFT(k[[#This Row],[ParameterValue]],1)="D",4)</f>
        <v>3</v>
      </c>
    </row>
    <row r="1433" spans="1:9">
      <c r="A1433" s="107" t="s">
        <v>7856</v>
      </c>
      <c r="B1433" s="107" t="s">
        <v>131</v>
      </c>
      <c r="C1433" s="107" t="s">
        <v>5607</v>
      </c>
      <c r="D1433" s="107" t="s">
        <v>5600</v>
      </c>
      <c r="E1433" s="107" t="s">
        <v>5601</v>
      </c>
      <c r="F1433" s="107" t="s">
        <v>7857</v>
      </c>
      <c r="G1433" s="107" t="str">
        <f>k[[#This Row],[PartType]]&amp;k[[#This Row],[PowderType]]</f>
        <v>599B476/006TTS80</v>
      </c>
      <c r="H1433" s="107" t="s">
        <v>7416</v>
      </c>
      <c r="I1433" s="107" cm="1">
        <f t="array" ref="I1433">_xlfn.IFS(LEFT(k[[#This Row],[ParameterValue]],1)="S",3,LEFT(k[[#This Row],[ParameterValue]],1)="X",2, LEFT(k[[#This Row],[ParameterValue]],1)="D",4)</f>
        <v>3</v>
      </c>
    </row>
    <row r="1434" spans="1:9">
      <c r="A1434" s="107" t="s">
        <v>7856</v>
      </c>
      <c r="B1434" s="107" t="s">
        <v>131</v>
      </c>
      <c r="C1434" s="107" t="s">
        <v>5690</v>
      </c>
      <c r="D1434" s="107" t="s">
        <v>5600</v>
      </c>
      <c r="E1434" s="107" t="s">
        <v>5601</v>
      </c>
      <c r="F1434" s="107" t="s">
        <v>7858</v>
      </c>
      <c r="G1434" s="107" t="str">
        <f>k[[#This Row],[PartType]]&amp;k[[#This Row],[PowderType]]</f>
        <v>599B476/006TTS80</v>
      </c>
      <c r="H1434" s="107" t="s">
        <v>7416</v>
      </c>
      <c r="I1434" s="107" cm="1">
        <f t="array" ref="I1434">_xlfn.IFS(LEFT(k[[#This Row],[ParameterValue]],1)="S",3,LEFT(k[[#This Row],[ParameterValue]],1)="X",2, LEFT(k[[#This Row],[ParameterValue]],1)="D",4)</f>
        <v>3</v>
      </c>
    </row>
    <row r="1435" spans="1:9">
      <c r="A1435" s="107" t="s">
        <v>7859</v>
      </c>
      <c r="B1435" s="107" t="s">
        <v>131</v>
      </c>
      <c r="C1435" s="107" t="s">
        <v>5607</v>
      </c>
      <c r="D1435" s="107" t="s">
        <v>5600</v>
      </c>
      <c r="E1435" s="107" t="s">
        <v>5601</v>
      </c>
      <c r="F1435" s="107" t="s">
        <v>7860</v>
      </c>
      <c r="G1435" s="107" t="str">
        <f>k[[#This Row],[PartType]]&amp;k[[#This Row],[PowderType]]</f>
        <v>599B686/004TTS80</v>
      </c>
      <c r="H1435" s="107" t="s">
        <v>7416</v>
      </c>
      <c r="I1435" s="107" cm="1">
        <f t="array" ref="I1435">_xlfn.IFS(LEFT(k[[#This Row],[ParameterValue]],1)="S",3,LEFT(k[[#This Row],[ParameterValue]],1)="X",2, LEFT(k[[#This Row],[ParameterValue]],1)="D",4)</f>
        <v>3</v>
      </c>
    </row>
    <row r="1436" spans="1:9">
      <c r="A1436" s="107" t="s">
        <v>7861</v>
      </c>
      <c r="B1436" s="107" t="s">
        <v>4441</v>
      </c>
      <c r="C1436" s="107" t="s">
        <v>5690</v>
      </c>
      <c r="D1436" s="107" t="s">
        <v>5600</v>
      </c>
      <c r="E1436" s="107" t="s">
        <v>5601</v>
      </c>
      <c r="F1436" s="107" t="s">
        <v>7862</v>
      </c>
      <c r="G1436" s="107" t="str">
        <f>k[[#This Row],[PartType]]&amp;k[[#This Row],[PowderType]]</f>
        <v>521T476/12RSTA156KA</v>
      </c>
      <c r="H1436" s="107" t="s">
        <v>5585</v>
      </c>
      <c r="I1436" s="107" cm="1">
        <f t="array" ref="I1436">_xlfn.IFS(LEFT(k[[#This Row],[ParameterValue]],1)="S",3,LEFT(k[[#This Row],[ParameterValue]],1)="X",2, LEFT(k[[#This Row],[ParameterValue]],1)="D",4)</f>
        <v>3</v>
      </c>
    </row>
    <row r="1437" spans="1:9">
      <c r="A1437" s="107" t="s">
        <v>5659</v>
      </c>
      <c r="B1437" s="107" t="s">
        <v>131</v>
      </c>
      <c r="C1437" s="107" t="s">
        <v>7925</v>
      </c>
      <c r="D1437" s="107" t="s">
        <v>5600</v>
      </c>
      <c r="E1437" s="107" t="s">
        <v>5601</v>
      </c>
      <c r="F1437" s="107" t="s">
        <v>7926</v>
      </c>
      <c r="G1437" s="107" t="str">
        <f>k[[#This Row],[PartType]]&amp;k[[#This Row],[PowderType]]</f>
        <v>598D107/010TTS80</v>
      </c>
      <c r="H1437" s="107" t="s">
        <v>7630</v>
      </c>
      <c r="I1437" s="107" cm="1">
        <f t="array" ref="I1437">_xlfn.IFS(LEFT(k[[#This Row],[ParameterValue]],1)="S",3,LEFT(k[[#This Row],[ParameterValue]],1)="X",2, LEFT(k[[#This Row],[ParameterValue]],1)="D",4)</f>
        <v>3</v>
      </c>
    </row>
    <row r="1438" spans="1:9">
      <c r="A1438" s="107" t="s">
        <v>5659</v>
      </c>
      <c r="B1438" s="107" t="s">
        <v>131</v>
      </c>
      <c r="C1438" s="107" t="s">
        <v>7727</v>
      </c>
      <c r="D1438" s="107" t="s">
        <v>5600</v>
      </c>
      <c r="E1438" s="107" t="s">
        <v>5601</v>
      </c>
      <c r="F1438" s="107" t="s">
        <v>8439</v>
      </c>
      <c r="G1438" s="107" t="str">
        <f>k[[#This Row],[PartType]]&amp;k[[#This Row],[PowderType]]</f>
        <v>598D107/010TTS80</v>
      </c>
      <c r="H1438" s="107" t="s">
        <v>7630</v>
      </c>
      <c r="I1438" s="107" cm="1">
        <f t="array" ref="I1438">_xlfn.IFS(LEFT(k[[#This Row],[ParameterValue]],1)="S",3,LEFT(k[[#This Row],[ParameterValue]],1)="X",2, LEFT(k[[#This Row],[ParameterValue]],1)="D",4)</f>
        <v>3</v>
      </c>
    </row>
    <row r="1439" spans="1:9">
      <c r="A1439" s="107" t="s">
        <v>6919</v>
      </c>
      <c r="B1439" s="107" t="s">
        <v>87</v>
      </c>
      <c r="C1439" s="107" t="s">
        <v>7717</v>
      </c>
      <c r="D1439" s="107" t="s">
        <v>5600</v>
      </c>
      <c r="E1439" s="107" t="s">
        <v>5601</v>
      </c>
      <c r="F1439" s="107" t="s">
        <v>7718</v>
      </c>
      <c r="G1439" s="107" t="str">
        <f>k[[#This Row],[PartType]]&amp;k[[#This Row],[PowderType]]</f>
        <v>598D107/016TTS50</v>
      </c>
      <c r="H1439" s="107" t="s">
        <v>5581</v>
      </c>
      <c r="I1439" s="107" cm="1">
        <f t="array" ref="I1439">_xlfn.IFS(LEFT(k[[#This Row],[ParameterValue]],1)="S",3,LEFT(k[[#This Row],[ParameterValue]],1)="X",2, LEFT(k[[#This Row],[ParameterValue]],1)="D",4)</f>
        <v>3</v>
      </c>
    </row>
    <row r="1440" spans="1:9">
      <c r="A1440" s="107" t="s">
        <v>7373</v>
      </c>
      <c r="B1440" s="107" t="s">
        <v>90</v>
      </c>
      <c r="C1440" s="107" t="s">
        <v>7614</v>
      </c>
      <c r="D1440" s="107" t="s">
        <v>5600</v>
      </c>
      <c r="E1440" s="107" t="s">
        <v>5601</v>
      </c>
      <c r="F1440" s="107" t="s">
        <v>7719</v>
      </c>
      <c r="G1440" s="107" t="str">
        <f>k[[#This Row],[PartType]]&amp;k[[#This Row],[PowderType]]</f>
        <v>598D156/035FTP200</v>
      </c>
      <c r="H1440" s="107" t="s">
        <v>7071</v>
      </c>
      <c r="I1440" s="107" cm="1">
        <f t="array" ref="I1440">_xlfn.IFS(LEFT(k[[#This Row],[ParameterValue]],1)="S",3,LEFT(k[[#This Row],[ParameterValue]],1)="X",2, LEFT(k[[#This Row],[ParameterValue]],1)="D",4)</f>
        <v>2</v>
      </c>
    </row>
    <row r="1441" spans="1:9">
      <c r="A1441" s="107" t="s">
        <v>7444</v>
      </c>
      <c r="B1441" s="107" t="s">
        <v>131</v>
      </c>
      <c r="C1441" s="107" t="s">
        <v>6749</v>
      </c>
      <c r="D1441" s="107" t="s">
        <v>5600</v>
      </c>
      <c r="E1441" s="107" t="s">
        <v>5601</v>
      </c>
      <c r="F1441" s="107" t="s">
        <v>7720</v>
      </c>
      <c r="G1441" s="107" t="str">
        <f>k[[#This Row],[PartType]]&amp;k[[#This Row],[PowderType]]</f>
        <v>598D157/006TTS80</v>
      </c>
      <c r="H1441" s="107" t="s">
        <v>5575</v>
      </c>
      <c r="I1441" s="107" cm="1">
        <f t="array" ref="I1441">_xlfn.IFS(LEFT(k[[#This Row],[ParameterValue]],1)="S",3,LEFT(k[[#This Row],[ParameterValue]],1)="X",2, LEFT(k[[#This Row],[ParameterValue]],1)="D",4)</f>
        <v>3</v>
      </c>
    </row>
    <row r="1442" spans="1:9">
      <c r="A1442" s="107" t="s">
        <v>7444</v>
      </c>
      <c r="B1442" s="107" t="s">
        <v>131</v>
      </c>
      <c r="C1442" s="107" t="s">
        <v>7722</v>
      </c>
      <c r="D1442" s="107" t="s">
        <v>5600</v>
      </c>
      <c r="E1442" s="107" t="s">
        <v>5601</v>
      </c>
      <c r="F1442" s="107" t="s">
        <v>8438</v>
      </c>
      <c r="G1442" s="107" t="str">
        <f>k[[#This Row],[PartType]]&amp;k[[#This Row],[PowderType]]</f>
        <v>598D157/006TTS80</v>
      </c>
      <c r="H1442" s="107" t="s">
        <v>5575</v>
      </c>
      <c r="I1442" s="107" cm="1">
        <f t="array" ref="I1442">_xlfn.IFS(LEFT(k[[#This Row],[ParameterValue]],1)="S",3,LEFT(k[[#This Row],[ParameterValue]],1)="X",2, LEFT(k[[#This Row],[ParameterValue]],1)="D",4)</f>
        <v>3</v>
      </c>
    </row>
    <row r="1443" spans="1:9">
      <c r="A1443" s="107" t="s">
        <v>7334</v>
      </c>
      <c r="B1443" s="107" t="s">
        <v>131</v>
      </c>
      <c r="C1443" s="107" t="s">
        <v>6749</v>
      </c>
      <c r="D1443" s="107" t="s">
        <v>5600</v>
      </c>
      <c r="E1443" s="107" t="s">
        <v>5601</v>
      </c>
      <c r="F1443" s="107" t="s">
        <v>7721</v>
      </c>
      <c r="G1443" s="107" t="str">
        <f>k[[#This Row],[PartType]]&amp;k[[#This Row],[PowderType]]</f>
        <v>598D157/010TTS80</v>
      </c>
      <c r="H1443" s="107" t="s">
        <v>5575</v>
      </c>
      <c r="I1443" s="107" cm="1">
        <f t="array" ref="I1443">_xlfn.IFS(LEFT(k[[#This Row],[ParameterValue]],1)="S",3,LEFT(k[[#This Row],[ParameterValue]],1)="X",2, LEFT(k[[#This Row],[ParameterValue]],1)="D",4)</f>
        <v>3</v>
      </c>
    </row>
    <row r="1444" spans="1:9">
      <c r="A1444" s="107" t="s">
        <v>7334</v>
      </c>
      <c r="B1444" s="107" t="s">
        <v>131</v>
      </c>
      <c r="C1444" s="107" t="s">
        <v>7722</v>
      </c>
      <c r="D1444" s="107" t="s">
        <v>5600</v>
      </c>
      <c r="E1444" s="107" t="s">
        <v>5601</v>
      </c>
      <c r="F1444" s="107" t="s">
        <v>7723</v>
      </c>
      <c r="G1444" s="107" t="str">
        <f>k[[#This Row],[PartType]]&amp;k[[#This Row],[PowderType]]</f>
        <v>598D157/010TTS80</v>
      </c>
      <c r="H1444" s="107" t="s">
        <v>5575</v>
      </c>
      <c r="I1444" s="107" cm="1">
        <f t="array" ref="I1444">_xlfn.IFS(LEFT(k[[#This Row],[ParameterValue]],1)="S",3,LEFT(k[[#This Row],[ParameterValue]],1)="X",2, LEFT(k[[#This Row],[ParameterValue]],1)="D",4)</f>
        <v>3</v>
      </c>
    </row>
    <row r="1445" spans="1:9">
      <c r="A1445" s="107" t="s">
        <v>6933</v>
      </c>
      <c r="B1445" s="107" t="s">
        <v>87</v>
      </c>
      <c r="C1445" s="107" t="s">
        <v>7614</v>
      </c>
      <c r="D1445" s="107" t="s">
        <v>5600</v>
      </c>
      <c r="E1445" s="107" t="s">
        <v>5601</v>
      </c>
      <c r="F1445" s="107" t="s">
        <v>7724</v>
      </c>
      <c r="G1445" s="107" t="str">
        <f>k[[#This Row],[PartType]]&amp;k[[#This Row],[PowderType]]</f>
        <v>598D157/016TTS50</v>
      </c>
      <c r="H1445" s="107" t="s">
        <v>6935</v>
      </c>
      <c r="I1445" s="107" cm="1">
        <f t="array" ref="I1445">_xlfn.IFS(LEFT(k[[#This Row],[ParameterValue]],1)="S",3,LEFT(k[[#This Row],[ParameterValue]],1)="X",2, LEFT(k[[#This Row],[ParameterValue]],1)="D",4)</f>
        <v>3</v>
      </c>
    </row>
    <row r="1446" spans="1:9">
      <c r="A1446" s="107" t="s">
        <v>7013</v>
      </c>
      <c r="B1446" s="107" t="s">
        <v>90</v>
      </c>
      <c r="C1446" s="107" t="s">
        <v>7614</v>
      </c>
      <c r="D1446" s="107" t="s">
        <v>5600</v>
      </c>
      <c r="E1446" s="107" t="s">
        <v>5601</v>
      </c>
      <c r="F1446" s="107" t="s">
        <v>7725</v>
      </c>
      <c r="G1446" s="107" t="str">
        <f>k[[#This Row],[PartType]]&amp;k[[#This Row],[PowderType]]</f>
        <v>598D226/035FTP200</v>
      </c>
      <c r="H1446" s="107" t="s">
        <v>7015</v>
      </c>
      <c r="I1446" s="107" cm="1">
        <f t="array" ref="I1446">_xlfn.IFS(LEFT(k[[#This Row],[ParameterValue]],1)="S",3,LEFT(k[[#This Row],[ParameterValue]],1)="X",2, LEFT(k[[#This Row],[ParameterValue]],1)="D",4)</f>
        <v>2</v>
      </c>
    </row>
    <row r="1447" spans="1:9">
      <c r="A1447" s="107" t="s">
        <v>7457</v>
      </c>
      <c r="B1447" s="107" t="s">
        <v>131</v>
      </c>
      <c r="C1447" s="107" t="s">
        <v>6749</v>
      </c>
      <c r="D1447" s="107" t="s">
        <v>5600</v>
      </c>
      <c r="E1447" s="107" t="s">
        <v>5601</v>
      </c>
      <c r="F1447" s="107" t="s">
        <v>7726</v>
      </c>
      <c r="G1447" s="107" t="str">
        <f>k[[#This Row],[PartType]]&amp;k[[#This Row],[PowderType]]</f>
        <v>598D227/006TTS80</v>
      </c>
      <c r="H1447" s="107" t="s">
        <v>5575</v>
      </c>
      <c r="I1447" s="107" cm="1">
        <f t="array" ref="I1447">_xlfn.IFS(LEFT(k[[#This Row],[ParameterValue]],1)="S",3,LEFT(k[[#This Row],[ParameterValue]],1)="X",2, LEFT(k[[#This Row],[ParameterValue]],1)="D",4)</f>
        <v>3</v>
      </c>
    </row>
    <row r="1448" spans="1:9">
      <c r="A1448" s="107" t="s">
        <v>5908</v>
      </c>
      <c r="B1448" s="107" t="s">
        <v>4617</v>
      </c>
      <c r="C1448" s="107" t="s">
        <v>5681</v>
      </c>
      <c r="D1448" s="107" t="s">
        <v>5600</v>
      </c>
      <c r="E1448" s="107" t="s">
        <v>5601</v>
      </c>
      <c r="F1448" s="107" t="s">
        <v>6447</v>
      </c>
      <c r="G1448" s="107" t="str">
        <f>k[[#This Row],[PartType]]&amp;k[[#This Row],[PowderType]]</f>
        <v>528Z337/2R5NT50</v>
      </c>
      <c r="H1448" s="107" t="s">
        <v>5603</v>
      </c>
      <c r="I1448" s="107" cm="1">
        <f t="array" ref="I1448">_xlfn.IFS(LEFT(k[[#This Row],[ParameterValue]],1)="S",3,LEFT(k[[#This Row],[ParameterValue]],1)="X",2, LEFT(k[[#This Row],[ParameterValue]],1)="D",4)</f>
        <v>3</v>
      </c>
    </row>
    <row r="1449" spans="1:9">
      <c r="A1449" s="107" t="s">
        <v>5868</v>
      </c>
      <c r="B1449" s="107" t="s">
        <v>4525</v>
      </c>
      <c r="C1449" s="107" t="s">
        <v>5654</v>
      </c>
      <c r="D1449" s="107" t="s">
        <v>5600</v>
      </c>
      <c r="E1449" s="107" t="s">
        <v>5601</v>
      </c>
      <c r="F1449" s="107" t="s">
        <v>5869</v>
      </c>
      <c r="G1449" s="107" t="str">
        <f>k[[#This Row],[PartType]]&amp;k[[#This Row],[PowderType]]</f>
        <v>520T106/12RS506</v>
      </c>
      <c r="H1449" s="107" t="s">
        <v>5824</v>
      </c>
      <c r="I1449" s="107" cm="1">
        <f t="array" ref="I1449">_xlfn.IFS(LEFT(k[[#This Row],[ParameterValue]],1)="S",3,LEFT(k[[#This Row],[ParameterValue]],1)="X",2, LEFT(k[[#This Row],[ParameterValue]],1)="D",4)</f>
        <v>3</v>
      </c>
    </row>
    <row r="1450" spans="1:9">
      <c r="A1450" s="107" t="s">
        <v>5868</v>
      </c>
      <c r="B1450" s="107" t="s">
        <v>4525</v>
      </c>
      <c r="C1450" s="107" t="s">
        <v>5607</v>
      </c>
      <c r="D1450" s="107" t="s">
        <v>5600</v>
      </c>
      <c r="E1450" s="107" t="s">
        <v>5601</v>
      </c>
      <c r="F1450" s="107" t="s">
        <v>5870</v>
      </c>
      <c r="G1450" s="107" t="str">
        <f>k[[#This Row],[PartType]]&amp;k[[#This Row],[PowderType]]</f>
        <v>520T106/12RS506</v>
      </c>
      <c r="H1450" s="107" t="s">
        <v>5871</v>
      </c>
      <c r="I1450" s="107" cm="1">
        <f t="array" ref="I1450">_xlfn.IFS(LEFT(k[[#This Row],[ParameterValue]],1)="S",3,LEFT(k[[#This Row],[ParameterValue]],1)="X",2, LEFT(k[[#This Row],[ParameterValue]],1)="D",4)</f>
        <v>3</v>
      </c>
    </row>
    <row r="1451" spans="1:9">
      <c r="A1451" s="107" t="s">
        <v>5872</v>
      </c>
      <c r="B1451" s="107" t="s">
        <v>4441</v>
      </c>
      <c r="C1451" s="107" t="s">
        <v>5873</v>
      </c>
      <c r="D1451" s="107" t="s">
        <v>5600</v>
      </c>
      <c r="E1451" s="107" t="s">
        <v>5601</v>
      </c>
      <c r="F1451" s="107" t="s">
        <v>5874</v>
      </c>
      <c r="G1451" s="107" t="str">
        <f>k[[#This Row],[PartType]]&amp;k[[#This Row],[PowderType]]</f>
        <v>598B107/006STA156KA</v>
      </c>
      <c r="H1451" s="107" t="s">
        <v>5114</v>
      </c>
      <c r="I1451" s="107" cm="1">
        <f t="array" ref="I1451">_xlfn.IFS(LEFT(k[[#This Row],[ParameterValue]],1)="S",3,LEFT(k[[#This Row],[ParameterValue]],1)="X",2, LEFT(k[[#This Row],[ParameterValue]],1)="D",4)</f>
        <v>3</v>
      </c>
    </row>
    <row r="1452" spans="1:9">
      <c r="A1452" s="107" t="s">
        <v>5875</v>
      </c>
      <c r="B1452" s="107" t="s">
        <v>131</v>
      </c>
      <c r="C1452" s="107" t="s">
        <v>5876</v>
      </c>
      <c r="D1452" s="107" t="s">
        <v>5600</v>
      </c>
      <c r="E1452" s="107" t="s">
        <v>5601</v>
      </c>
      <c r="F1452" s="107" t="s">
        <v>5877</v>
      </c>
      <c r="G1452" s="107" t="str">
        <f>k[[#This Row],[PartType]]&amp;k[[#This Row],[PowderType]]</f>
        <v>598V337/004TTS80</v>
      </c>
      <c r="H1452" s="107" t="s">
        <v>5575</v>
      </c>
      <c r="I1452" s="107" cm="1">
        <f t="array" ref="I1452">_xlfn.IFS(LEFT(k[[#This Row],[ParameterValue]],1)="S",3,LEFT(k[[#This Row],[ParameterValue]],1)="X",2, LEFT(k[[#This Row],[ParameterValue]],1)="D",4)</f>
        <v>3</v>
      </c>
    </row>
    <row r="1453" spans="1:9">
      <c r="A1453" s="107" t="s">
        <v>7870</v>
      </c>
      <c r="B1453" s="107" t="s">
        <v>4428</v>
      </c>
      <c r="C1453" s="107" t="s">
        <v>5654</v>
      </c>
      <c r="D1453" s="107" t="s">
        <v>5600</v>
      </c>
      <c r="E1453" s="107" t="s">
        <v>5601</v>
      </c>
      <c r="F1453" s="107" t="s">
        <v>8735</v>
      </c>
      <c r="G1453" s="107" t="str">
        <f>k[[#This Row],[PartType]]&amp;k[[#This Row],[PowderType]]</f>
        <v>521D157/016KBP76</v>
      </c>
      <c r="H1453" s="107" t="s">
        <v>5891</v>
      </c>
      <c r="I1453" s="107" cm="1">
        <f t="array" ref="I1453">_xlfn.IFS(LEFT(k[[#This Row],[ParameterValue]],1)="S",3,LEFT(k[[#This Row],[ParameterValue]],1)="X",2, LEFT(k[[#This Row],[ParameterValue]],1)="D",4)</f>
        <v>3</v>
      </c>
    </row>
    <row r="1454" spans="1:9">
      <c r="A1454" s="107" t="s">
        <v>5815</v>
      </c>
      <c r="B1454" s="107" t="s">
        <v>4562</v>
      </c>
      <c r="C1454" s="107" t="s">
        <v>5614</v>
      </c>
      <c r="D1454" s="107" t="s">
        <v>5600</v>
      </c>
      <c r="E1454" s="107" t="s">
        <v>5601</v>
      </c>
      <c r="F1454" s="107" t="s">
        <v>5878</v>
      </c>
      <c r="G1454" s="107" t="str">
        <f>k[[#This Row],[PartType]]&amp;k[[#This Row],[PowderType]]</f>
        <v>521B226/025S805X</v>
      </c>
      <c r="H1454" s="107" t="s">
        <v>5879</v>
      </c>
      <c r="I1454" s="107" cm="1">
        <f t="array" ref="I1454">_xlfn.IFS(LEFT(k[[#This Row],[ParameterValue]],1)="S",3,LEFT(k[[#This Row],[ParameterValue]],1)="X",2, LEFT(k[[#This Row],[ParameterValue]],1)="D",4)</f>
        <v>3</v>
      </c>
    </row>
    <row r="1455" spans="1:9">
      <c r="A1455" s="107" t="s">
        <v>5641</v>
      </c>
      <c r="B1455" s="107" t="s">
        <v>4857</v>
      </c>
      <c r="C1455" s="107" t="s">
        <v>5614</v>
      </c>
      <c r="D1455" s="107" t="s">
        <v>5600</v>
      </c>
      <c r="E1455" s="107" t="s">
        <v>5601</v>
      </c>
      <c r="F1455" s="107" t="s">
        <v>5880</v>
      </c>
      <c r="G1455" s="107" t="str">
        <f>k[[#This Row],[PartType]]&amp;k[[#This Row],[PowderType]]</f>
        <v>523W107/020TTS80NK</v>
      </c>
      <c r="H1455" s="107" t="s">
        <v>5881</v>
      </c>
      <c r="I1455" s="107" cm="1">
        <f t="array" ref="I1455">_xlfn.IFS(LEFT(k[[#This Row],[ParameterValue]],1)="S",3,LEFT(k[[#This Row],[ParameterValue]],1)="X",2, LEFT(k[[#This Row],[ParameterValue]],1)="D",4)</f>
        <v>3</v>
      </c>
    </row>
    <row r="1456" spans="1:9">
      <c r="A1456" s="107" t="s">
        <v>5617</v>
      </c>
      <c r="B1456" s="107" t="s">
        <v>4594</v>
      </c>
      <c r="C1456" s="107" t="s">
        <v>5618</v>
      </c>
      <c r="D1456" s="107" t="s">
        <v>5600</v>
      </c>
      <c r="E1456" s="107" t="s">
        <v>5601</v>
      </c>
      <c r="F1456" s="107" t="s">
        <v>5882</v>
      </c>
      <c r="G1456" s="107" t="str">
        <f>k[[#This Row],[PartType]]&amp;k[[#This Row],[PowderType]]</f>
        <v>523V157/016TTS50E</v>
      </c>
      <c r="H1456" s="107" t="s">
        <v>5100</v>
      </c>
      <c r="I1456" s="107" cm="1">
        <f t="array" ref="I1456">_xlfn.IFS(LEFT(k[[#This Row],[ParameterValue]],1)="S",3,LEFT(k[[#This Row],[ParameterValue]],1)="X",2, LEFT(k[[#This Row],[ParameterValue]],1)="D",4)</f>
        <v>3</v>
      </c>
    </row>
    <row r="1457" spans="1:9">
      <c r="A1457" s="107" t="s">
        <v>5780</v>
      </c>
      <c r="B1457" s="107" t="s">
        <v>4806</v>
      </c>
      <c r="C1457" s="107" t="s">
        <v>5614</v>
      </c>
      <c r="D1457" s="107" t="s">
        <v>5600</v>
      </c>
      <c r="E1457" s="107" t="s">
        <v>5601</v>
      </c>
      <c r="F1457" s="107" t="s">
        <v>5883</v>
      </c>
      <c r="G1457" s="107" t="str">
        <f>k[[#This Row],[PartType]]&amp;k[[#This Row],[PowderType]]</f>
        <v>523V107/025TTS50H</v>
      </c>
      <c r="H1457" s="107" t="s">
        <v>5100</v>
      </c>
      <c r="I1457" s="107" cm="1">
        <f t="array" ref="I1457">_xlfn.IFS(LEFT(k[[#This Row],[ParameterValue]],1)="S",3,LEFT(k[[#This Row],[ParameterValue]],1)="X",2, LEFT(k[[#This Row],[ParameterValue]],1)="D",4)</f>
        <v>3</v>
      </c>
    </row>
    <row r="1458" spans="1:9">
      <c r="A1458" s="107" t="s">
        <v>5825</v>
      </c>
      <c r="B1458" s="107" t="s">
        <v>4474</v>
      </c>
      <c r="C1458" s="107" t="s">
        <v>5737</v>
      </c>
      <c r="D1458" s="107" t="s">
        <v>5600</v>
      </c>
      <c r="E1458" s="107" t="s">
        <v>5601</v>
      </c>
      <c r="F1458" s="107" t="s">
        <v>8704</v>
      </c>
      <c r="G1458" s="107" t="str">
        <f>k[[#This Row],[PartType]]&amp;k[[#This Row],[PowderType]]</f>
        <v>520B157/006S15MB</v>
      </c>
      <c r="H1458" s="107" t="s">
        <v>5587</v>
      </c>
      <c r="I1458" s="107" cm="1">
        <f t="array" ref="I1458">_xlfn.IFS(LEFT(k[[#This Row],[ParameterValue]],1)="S",3,LEFT(k[[#This Row],[ParameterValue]],1)="X",2, LEFT(k[[#This Row],[ParameterValue]],1)="D",4)</f>
        <v>3</v>
      </c>
    </row>
    <row r="1459" spans="1:9">
      <c r="A1459" s="107" t="s">
        <v>5793</v>
      </c>
      <c r="B1459" s="107" t="s">
        <v>4525</v>
      </c>
      <c r="C1459" s="107" t="s">
        <v>5600</v>
      </c>
      <c r="D1459" s="107" t="s">
        <v>5600</v>
      </c>
      <c r="E1459" s="107" t="s">
        <v>5601</v>
      </c>
      <c r="F1459" s="107" t="s">
        <v>5794</v>
      </c>
      <c r="G1459" s="107" t="str">
        <f>k[[#This Row],[PartType]]&amp;k[[#This Row],[PowderType]]</f>
        <v>520W107/006S506</v>
      </c>
      <c r="H1459" s="107" t="s">
        <v>5795</v>
      </c>
      <c r="I1459" s="107" cm="1">
        <f t="array" ref="I1459">_xlfn.IFS(LEFT(k[[#This Row],[ParameterValue]],1)="S",3,LEFT(k[[#This Row],[ParameterValue]],1)="X",2, LEFT(k[[#This Row],[ParameterValue]],1)="D",4)</f>
        <v>3</v>
      </c>
    </row>
    <row r="1460" spans="1:9">
      <c r="A1460" s="107" t="s">
        <v>5796</v>
      </c>
      <c r="B1460" s="107" t="s">
        <v>4525</v>
      </c>
      <c r="C1460" s="107" t="s">
        <v>5634</v>
      </c>
      <c r="D1460" s="107" t="s">
        <v>5600</v>
      </c>
      <c r="E1460" s="107" t="s">
        <v>5601</v>
      </c>
      <c r="F1460" s="107" t="s">
        <v>5797</v>
      </c>
      <c r="G1460" s="107" t="str">
        <f>k[[#This Row],[PartType]]&amp;k[[#This Row],[PowderType]]</f>
        <v>520W686/010S506</v>
      </c>
      <c r="H1460" s="107" t="s">
        <v>5668</v>
      </c>
      <c r="I1460" s="107" cm="1">
        <f t="array" ref="I1460">_xlfn.IFS(LEFT(k[[#This Row],[ParameterValue]],1)="S",3,LEFT(k[[#This Row],[ParameterValue]],1)="X",2, LEFT(k[[#This Row],[ParameterValue]],1)="D",4)</f>
        <v>3</v>
      </c>
    </row>
    <row r="1461" spans="1:9">
      <c r="A1461" s="107" t="s">
        <v>5796</v>
      </c>
      <c r="B1461" s="107" t="s">
        <v>4525</v>
      </c>
      <c r="C1461" s="107" t="s">
        <v>5654</v>
      </c>
      <c r="D1461" s="107" t="s">
        <v>5600</v>
      </c>
      <c r="E1461" s="107" t="s">
        <v>5601</v>
      </c>
      <c r="F1461" s="107" t="s">
        <v>5798</v>
      </c>
      <c r="G1461" s="107" t="str">
        <f>k[[#This Row],[PartType]]&amp;k[[#This Row],[PowderType]]</f>
        <v>520W686/010S506</v>
      </c>
      <c r="H1461" s="107" t="s">
        <v>5799</v>
      </c>
      <c r="I1461" s="107" cm="1">
        <f t="array" ref="I1461">_xlfn.IFS(LEFT(k[[#This Row],[ParameterValue]],1)="S",3,LEFT(k[[#This Row],[ParameterValue]],1)="X",2, LEFT(k[[#This Row],[ParameterValue]],1)="D",4)</f>
        <v>3</v>
      </c>
    </row>
    <row r="1462" spans="1:9">
      <c r="A1462" s="107" t="s">
        <v>5800</v>
      </c>
      <c r="B1462" s="107" t="s">
        <v>4525</v>
      </c>
      <c r="C1462" s="107" t="s">
        <v>5600</v>
      </c>
      <c r="D1462" s="107" t="s">
        <v>5600</v>
      </c>
      <c r="E1462" s="107" t="s">
        <v>5601</v>
      </c>
      <c r="F1462" s="107" t="s">
        <v>5801</v>
      </c>
      <c r="G1462" s="107" t="str">
        <f>k[[#This Row],[PartType]]&amp;k[[#This Row],[PowderType]]</f>
        <v>520V477/002S506</v>
      </c>
      <c r="H1462" s="107" t="s">
        <v>5802</v>
      </c>
      <c r="I1462" s="107" cm="1">
        <f t="array" ref="I1462">_xlfn.IFS(LEFT(k[[#This Row],[ParameterValue]],1)="S",3,LEFT(k[[#This Row],[ParameterValue]],1)="X",2, LEFT(k[[#This Row],[ParameterValue]],1)="D",4)</f>
        <v>3</v>
      </c>
    </row>
    <row r="1463" spans="1:9">
      <c r="A1463" s="107" t="s">
        <v>7379</v>
      </c>
      <c r="B1463" s="107" t="s">
        <v>4441</v>
      </c>
      <c r="C1463" s="107" t="s">
        <v>5634</v>
      </c>
      <c r="D1463" s="107" t="s">
        <v>5600</v>
      </c>
      <c r="E1463" s="107" t="s">
        <v>5601</v>
      </c>
      <c r="F1463" s="107" t="s">
        <v>7737</v>
      </c>
      <c r="G1463" s="107" t="str">
        <f>k[[#This Row],[PartType]]&amp;k[[#This Row],[PowderType]]</f>
        <v>599D337/003STA156KA</v>
      </c>
      <c r="H1463" s="107" t="s">
        <v>7738</v>
      </c>
      <c r="I1463" s="107" cm="1">
        <f t="array" ref="I1463">_xlfn.IFS(LEFT(k[[#This Row],[ParameterValue]],1)="S",3,LEFT(k[[#This Row],[ParameterValue]],1)="X",2, LEFT(k[[#This Row],[ParameterValue]],1)="D",4)</f>
        <v>3</v>
      </c>
    </row>
    <row r="1464" spans="1:9">
      <c r="A1464" s="107" t="s">
        <v>6262</v>
      </c>
      <c r="B1464" s="107" t="s">
        <v>4426</v>
      </c>
      <c r="C1464" s="107" t="s">
        <v>5764</v>
      </c>
      <c r="D1464" s="107" t="s">
        <v>5600</v>
      </c>
      <c r="E1464" s="107" t="s">
        <v>5601</v>
      </c>
      <c r="F1464" s="107" t="s">
        <v>8197</v>
      </c>
      <c r="G1464" s="107" t="str">
        <f>k[[#This Row],[PartType]]&amp;k[[#This Row],[PowderType]]</f>
        <v>598V247/003KBP74</v>
      </c>
      <c r="H1464" s="107" t="s">
        <v>5046</v>
      </c>
      <c r="I1464" s="107" cm="1">
        <f t="array" ref="I1464">_xlfn.IFS(LEFT(k[[#This Row],[ParameterValue]],1)="S",3,LEFT(k[[#This Row],[ParameterValue]],1)="X",2, LEFT(k[[#This Row],[ParameterValue]],1)="D",4)</f>
        <v>3</v>
      </c>
    </row>
    <row r="1465" spans="1:9">
      <c r="A1465" s="107" t="s">
        <v>6262</v>
      </c>
      <c r="B1465" s="107" t="s">
        <v>4426</v>
      </c>
      <c r="C1465" s="107" t="s">
        <v>7739</v>
      </c>
      <c r="D1465" s="107" t="s">
        <v>5600</v>
      </c>
      <c r="E1465" s="107" t="s">
        <v>5601</v>
      </c>
      <c r="F1465" s="107" t="s">
        <v>7740</v>
      </c>
      <c r="G1465" s="107" t="str">
        <f>k[[#This Row],[PartType]]&amp;k[[#This Row],[PowderType]]</f>
        <v>598V247/003KBP74</v>
      </c>
      <c r="H1465" s="107" t="s">
        <v>5046</v>
      </c>
      <c r="I1465" s="107" cm="1">
        <f t="array" ref="I1465">_xlfn.IFS(LEFT(k[[#This Row],[ParameterValue]],1)="S",3,LEFT(k[[#This Row],[ParameterValue]],1)="X",2, LEFT(k[[#This Row],[ParameterValue]],1)="D",4)</f>
        <v>3</v>
      </c>
    </row>
    <row r="1466" spans="1:9">
      <c r="A1466" s="107" t="s">
        <v>7568</v>
      </c>
      <c r="B1466" s="107" t="s">
        <v>4441</v>
      </c>
      <c r="C1466" s="107" t="s">
        <v>7759</v>
      </c>
      <c r="D1466" s="107" t="s">
        <v>5600</v>
      </c>
      <c r="E1466" s="107" t="s">
        <v>5601</v>
      </c>
      <c r="F1466" s="107" t="s">
        <v>7910</v>
      </c>
      <c r="G1466" s="107" t="str">
        <f>k[[#This Row],[PartType]]&amp;k[[#This Row],[PowderType]]</f>
        <v>598B157/006STA156KA</v>
      </c>
      <c r="H1466" s="107" t="s">
        <v>5114</v>
      </c>
      <c r="I1466" s="107" cm="1">
        <f t="array" ref="I1466">_xlfn.IFS(LEFT(k[[#This Row],[ParameterValue]],1)="S",3,LEFT(k[[#This Row],[ParameterValue]],1)="X",2, LEFT(k[[#This Row],[ParameterValue]],1)="D",4)</f>
        <v>3</v>
      </c>
    </row>
    <row r="1467" spans="1:9">
      <c r="A1467" s="107" t="s">
        <v>7634</v>
      </c>
      <c r="B1467" s="107" t="s">
        <v>4502</v>
      </c>
      <c r="C1467" s="107" t="s">
        <v>7911</v>
      </c>
      <c r="D1467" s="107" t="s">
        <v>5600</v>
      </c>
      <c r="E1467" s="107" t="s">
        <v>5601</v>
      </c>
      <c r="F1467" s="107" t="s">
        <v>7912</v>
      </c>
      <c r="G1467" s="107" t="str">
        <f>k[[#This Row],[PartType]]&amp;k[[#This Row],[PowderType]]</f>
        <v>598B225/035TTS175</v>
      </c>
      <c r="H1467" s="107" t="s">
        <v>6127</v>
      </c>
      <c r="I1467" s="107" cm="1">
        <f t="array" ref="I1467">_xlfn.IFS(LEFT(k[[#This Row],[ParameterValue]],1)="S",3,LEFT(k[[#This Row],[ParameterValue]],1)="X",2, LEFT(k[[#This Row],[ParameterValue]],1)="D",4)</f>
        <v>2</v>
      </c>
    </row>
    <row r="1468" spans="1:9">
      <c r="A1468" s="107" t="s">
        <v>7634</v>
      </c>
      <c r="B1468" s="107" t="s">
        <v>4502</v>
      </c>
      <c r="C1468" s="107" t="s">
        <v>7907</v>
      </c>
      <c r="D1468" s="107" t="s">
        <v>5600</v>
      </c>
      <c r="E1468" s="107" t="s">
        <v>5601</v>
      </c>
      <c r="F1468" s="107" t="s">
        <v>7913</v>
      </c>
      <c r="G1468" s="107" t="str">
        <f>k[[#This Row],[PartType]]&amp;k[[#This Row],[PowderType]]</f>
        <v>598B225/035TTS175</v>
      </c>
      <c r="H1468" s="107" t="s">
        <v>6127</v>
      </c>
      <c r="I1468" s="107" cm="1">
        <f t="array" ref="I1468">_xlfn.IFS(LEFT(k[[#This Row],[ParameterValue]],1)="S",3,LEFT(k[[#This Row],[ParameterValue]],1)="X",2, LEFT(k[[#This Row],[ParameterValue]],1)="D",4)</f>
        <v>2</v>
      </c>
    </row>
    <row r="1469" spans="1:9">
      <c r="A1469" s="107" t="s">
        <v>7016</v>
      </c>
      <c r="B1469" s="107" t="s">
        <v>4502</v>
      </c>
      <c r="C1469" s="107" t="s">
        <v>7911</v>
      </c>
      <c r="D1469" s="107" t="s">
        <v>5600</v>
      </c>
      <c r="E1469" s="107" t="s">
        <v>5601</v>
      </c>
      <c r="F1469" s="107" t="s">
        <v>7914</v>
      </c>
      <c r="G1469" s="107" t="str">
        <f>k[[#This Row],[PartType]]&amp;k[[#This Row],[PowderType]]</f>
        <v>598B225/050TTS175</v>
      </c>
      <c r="H1469" s="107" t="s">
        <v>6127</v>
      </c>
      <c r="I1469" s="107" cm="1">
        <f t="array" ref="I1469">_xlfn.IFS(LEFT(k[[#This Row],[ParameterValue]],1)="S",3,LEFT(k[[#This Row],[ParameterValue]],1)="X",2, LEFT(k[[#This Row],[ParameterValue]],1)="D",4)</f>
        <v>2</v>
      </c>
    </row>
    <row r="1470" spans="1:9">
      <c r="A1470" s="107" t="s">
        <v>7016</v>
      </c>
      <c r="B1470" s="107" t="s">
        <v>4502</v>
      </c>
      <c r="C1470" s="107" t="s">
        <v>7907</v>
      </c>
      <c r="D1470" s="107" t="s">
        <v>5600</v>
      </c>
      <c r="E1470" s="107" t="s">
        <v>5601</v>
      </c>
      <c r="F1470" s="107" t="s">
        <v>7915</v>
      </c>
      <c r="G1470" s="107" t="str">
        <f>k[[#This Row],[PartType]]&amp;k[[#This Row],[PowderType]]</f>
        <v>598B225/050TTS175</v>
      </c>
      <c r="H1470" s="107" t="s">
        <v>6127</v>
      </c>
      <c r="I1470" s="107" cm="1">
        <f t="array" ref="I1470">_xlfn.IFS(LEFT(k[[#This Row],[ParameterValue]],1)="S",3,LEFT(k[[#This Row],[ParameterValue]],1)="X",2, LEFT(k[[#This Row],[ParameterValue]],1)="D",4)</f>
        <v>2</v>
      </c>
    </row>
    <row r="1471" spans="1:9">
      <c r="A1471" s="107" t="s">
        <v>7640</v>
      </c>
      <c r="B1471" s="107" t="s">
        <v>90</v>
      </c>
      <c r="C1471" s="107" t="s">
        <v>7911</v>
      </c>
      <c r="D1471" s="107" t="s">
        <v>5600</v>
      </c>
      <c r="E1471" s="107" t="s">
        <v>5601</v>
      </c>
      <c r="F1471" s="107" t="s">
        <v>7916</v>
      </c>
      <c r="G1471" s="107" t="str">
        <f>k[[#This Row],[PartType]]&amp;k[[#This Row],[PowderType]]</f>
        <v>598B335/035FTP200</v>
      </c>
      <c r="H1471" s="107" t="s">
        <v>6127</v>
      </c>
      <c r="I1471" s="107" cm="1">
        <f t="array" ref="I1471">_xlfn.IFS(LEFT(k[[#This Row],[ParameterValue]],1)="S",3,LEFT(k[[#This Row],[ParameterValue]],1)="X",2, LEFT(k[[#This Row],[ParameterValue]],1)="D",4)</f>
        <v>2</v>
      </c>
    </row>
    <row r="1472" spans="1:9">
      <c r="A1472" s="107" t="s">
        <v>7457</v>
      </c>
      <c r="B1472" s="107" t="s">
        <v>131</v>
      </c>
      <c r="C1472" s="107" t="s">
        <v>7925</v>
      </c>
      <c r="D1472" s="107" t="s">
        <v>5600</v>
      </c>
      <c r="E1472" s="107" t="s">
        <v>5601</v>
      </c>
      <c r="F1472" s="107" t="s">
        <v>8437</v>
      </c>
      <c r="G1472" s="107" t="str">
        <f>k[[#This Row],[PartType]]&amp;k[[#This Row],[PowderType]]</f>
        <v>598D227/006TTS80</v>
      </c>
      <c r="H1472" s="107" t="s">
        <v>5575</v>
      </c>
      <c r="I1472" s="107" cm="1">
        <f t="array" ref="I1472">_xlfn.IFS(LEFT(k[[#This Row],[ParameterValue]],1)="S",3,LEFT(k[[#This Row],[ParameterValue]],1)="X",2, LEFT(k[[#This Row],[ParameterValue]],1)="D",4)</f>
        <v>3</v>
      </c>
    </row>
    <row r="1473" spans="1:9">
      <c r="A1473" s="107" t="s">
        <v>7457</v>
      </c>
      <c r="B1473" s="107" t="s">
        <v>131</v>
      </c>
      <c r="C1473" s="107" t="s">
        <v>7727</v>
      </c>
      <c r="D1473" s="107" t="s">
        <v>5600</v>
      </c>
      <c r="E1473" s="107" t="s">
        <v>5601</v>
      </c>
      <c r="F1473" s="107" t="s">
        <v>8436</v>
      </c>
      <c r="G1473" s="107" t="str">
        <f>k[[#This Row],[PartType]]&amp;k[[#This Row],[PowderType]]</f>
        <v>598D227/006TTS80</v>
      </c>
      <c r="H1473" s="107" t="s">
        <v>5575</v>
      </c>
      <c r="I1473" s="107" cm="1">
        <f t="array" ref="I1473">_xlfn.IFS(LEFT(k[[#This Row],[ParameterValue]],1)="S",3,LEFT(k[[#This Row],[ParameterValue]],1)="X",2, LEFT(k[[#This Row],[ParameterValue]],1)="D",4)</f>
        <v>3</v>
      </c>
    </row>
    <row r="1474" spans="1:9">
      <c r="A1474" s="107" t="s">
        <v>6993</v>
      </c>
      <c r="B1474" s="107" t="s">
        <v>4501</v>
      </c>
      <c r="C1474" s="107" t="s">
        <v>7925</v>
      </c>
      <c r="D1474" s="107" t="s">
        <v>5600</v>
      </c>
      <c r="E1474" s="107" t="s">
        <v>5601</v>
      </c>
      <c r="F1474" s="107" t="s">
        <v>8507</v>
      </c>
      <c r="G1474" s="107" t="str">
        <f>k[[#This Row],[PartType]]&amp;k[[#This Row],[PowderType]]</f>
        <v>598D227/010KBP55</v>
      </c>
      <c r="H1474" s="107" t="s">
        <v>5045</v>
      </c>
      <c r="I1474" s="107" cm="1">
        <f t="array" ref="I1474">_xlfn.IFS(LEFT(k[[#This Row],[ParameterValue]],1)="S",3,LEFT(k[[#This Row],[ParameterValue]],1)="X",2, LEFT(k[[#This Row],[ParameterValue]],1)="D",4)</f>
        <v>3</v>
      </c>
    </row>
    <row r="1475" spans="1:9">
      <c r="A1475" s="107" t="s">
        <v>6993</v>
      </c>
      <c r="B1475" s="107" t="s">
        <v>4501</v>
      </c>
      <c r="C1475" s="107" t="s">
        <v>7727</v>
      </c>
      <c r="D1475" s="107" t="s">
        <v>5600</v>
      </c>
      <c r="E1475" s="107" t="s">
        <v>5601</v>
      </c>
      <c r="F1475" s="107" t="s">
        <v>7728</v>
      </c>
      <c r="G1475" s="107" t="str">
        <f>k[[#This Row],[PartType]]&amp;k[[#This Row],[PowderType]]</f>
        <v>598D227/010KBP55</v>
      </c>
      <c r="H1475" s="107" t="s">
        <v>5045</v>
      </c>
      <c r="I1475" s="107" cm="1">
        <f t="array" ref="I1475">_xlfn.IFS(LEFT(k[[#This Row],[ParameterValue]],1)="S",3,LEFT(k[[#This Row],[ParameterValue]],1)="X",2, LEFT(k[[#This Row],[ParameterValue]],1)="D",4)</f>
        <v>3</v>
      </c>
    </row>
    <row r="1476" spans="1:9">
      <c r="A1476" s="107" t="s">
        <v>7171</v>
      </c>
      <c r="B1476" s="107" t="s">
        <v>90</v>
      </c>
      <c r="C1476" s="107" t="s">
        <v>7616</v>
      </c>
      <c r="D1476" s="107" t="s">
        <v>5600</v>
      </c>
      <c r="E1476" s="107" t="s">
        <v>5601</v>
      </c>
      <c r="F1476" s="107" t="s">
        <v>8122</v>
      </c>
      <c r="G1476" s="107" t="str">
        <f>k[[#This Row],[PartType]]&amp;k[[#This Row],[PowderType]]</f>
        <v>598D336/025FTP200</v>
      </c>
      <c r="H1476" s="107" t="s">
        <v>5115</v>
      </c>
      <c r="I1476" s="107" cm="1">
        <f t="array" ref="I1476">_xlfn.IFS(LEFT(k[[#This Row],[ParameterValue]],1)="S",3,LEFT(k[[#This Row],[ParameterValue]],1)="X",2, LEFT(k[[#This Row],[ParameterValue]],1)="D",4)</f>
        <v>3</v>
      </c>
    </row>
    <row r="1477" spans="1:9">
      <c r="A1477" s="107" t="s">
        <v>6799</v>
      </c>
      <c r="B1477" s="107" t="s">
        <v>4501</v>
      </c>
      <c r="C1477" s="107" t="s">
        <v>7925</v>
      </c>
      <c r="D1477" s="107" t="s">
        <v>5600</v>
      </c>
      <c r="E1477" s="107" t="s">
        <v>5601</v>
      </c>
      <c r="F1477" s="107" t="s">
        <v>8123</v>
      </c>
      <c r="G1477" s="107" t="str">
        <f>k[[#This Row],[PartType]]&amp;k[[#This Row],[PowderType]]</f>
        <v>598D337/006KBP55</v>
      </c>
      <c r="H1477" s="107" t="s">
        <v>5045</v>
      </c>
      <c r="I1477" s="107" cm="1">
        <f t="array" ref="I1477">_xlfn.IFS(LEFT(k[[#This Row],[ParameterValue]],1)="S",3,LEFT(k[[#This Row],[ParameterValue]],1)="X",2, LEFT(k[[#This Row],[ParameterValue]],1)="D",4)</f>
        <v>3</v>
      </c>
    </row>
    <row r="1478" spans="1:9">
      <c r="A1478" s="107" t="s">
        <v>6799</v>
      </c>
      <c r="B1478" s="107" t="s">
        <v>4501</v>
      </c>
      <c r="C1478" s="107" t="s">
        <v>7727</v>
      </c>
      <c r="D1478" s="107" t="s">
        <v>5600</v>
      </c>
      <c r="E1478" s="107" t="s">
        <v>5601</v>
      </c>
      <c r="F1478" s="107" t="s">
        <v>8124</v>
      </c>
      <c r="G1478" s="107" t="str">
        <f>k[[#This Row],[PartType]]&amp;k[[#This Row],[PowderType]]</f>
        <v>598D337/006KBP55</v>
      </c>
      <c r="H1478" s="107" t="s">
        <v>5045</v>
      </c>
      <c r="I1478" s="107" cm="1">
        <f t="array" ref="I1478">_xlfn.IFS(LEFT(k[[#This Row],[ParameterValue]],1)="S",3,LEFT(k[[#This Row],[ParameterValue]],1)="X",2, LEFT(k[[#This Row],[ParameterValue]],1)="D",4)</f>
        <v>3</v>
      </c>
    </row>
    <row r="1479" spans="1:9">
      <c r="A1479" s="107" t="s">
        <v>7859</v>
      </c>
      <c r="B1479" s="107" t="s">
        <v>131</v>
      </c>
      <c r="C1479" s="107" t="s">
        <v>5690</v>
      </c>
      <c r="D1479" s="107" t="s">
        <v>5600</v>
      </c>
      <c r="E1479" s="107" t="s">
        <v>5601</v>
      </c>
      <c r="F1479" s="107" t="s">
        <v>7863</v>
      </c>
      <c r="G1479" s="107" t="str">
        <f>k[[#This Row],[PartType]]&amp;k[[#This Row],[PowderType]]</f>
        <v>599B686/004TTS80</v>
      </c>
      <c r="H1479" s="107" t="s">
        <v>7416</v>
      </c>
      <c r="I1479" s="107" cm="1">
        <f t="array" ref="I1479">_xlfn.IFS(LEFT(k[[#This Row],[ParameterValue]],1)="S",3,LEFT(k[[#This Row],[ParameterValue]],1)="X",2, LEFT(k[[#This Row],[ParameterValue]],1)="D",4)</f>
        <v>3</v>
      </c>
    </row>
    <row r="1480" spans="1:9">
      <c r="A1480" s="107" t="s">
        <v>7996</v>
      </c>
      <c r="B1480" s="107" t="s">
        <v>4492</v>
      </c>
      <c r="C1480" s="107" t="s">
        <v>6193</v>
      </c>
      <c r="D1480" s="107" t="s">
        <v>5600</v>
      </c>
      <c r="E1480" s="107" t="s">
        <v>5601</v>
      </c>
      <c r="F1480" s="107" t="s">
        <v>8800</v>
      </c>
      <c r="G1480" s="107" t="str">
        <f>k[[#This Row],[PartType]]&amp;k[[#This Row],[PowderType]]</f>
        <v>523K156/020FTW700</v>
      </c>
      <c r="H1480" s="107" t="s">
        <v>5867</v>
      </c>
      <c r="I1480" s="107" cm="1">
        <f t="array" ref="I1480">_xlfn.IFS(LEFT(k[[#This Row],[ParameterValue]],1)="S",3,LEFT(k[[#This Row],[ParameterValue]],1)="X",2, LEFT(k[[#This Row],[ParameterValue]],1)="D",4)</f>
        <v>3</v>
      </c>
    </row>
    <row r="1481" spans="1:9">
      <c r="A1481" s="107" t="s">
        <v>5859</v>
      </c>
      <c r="B1481" s="107" t="s">
        <v>4747</v>
      </c>
      <c r="C1481" s="107" t="s">
        <v>5742</v>
      </c>
      <c r="D1481" s="107" t="s">
        <v>5600</v>
      </c>
      <c r="E1481" s="107" t="s">
        <v>5601</v>
      </c>
      <c r="F1481" s="107" t="s">
        <v>7646</v>
      </c>
      <c r="G1481" s="107" t="str">
        <f>k[[#This Row],[PartType]]&amp;k[[#This Row],[PowderType]]</f>
        <v>530V476/016KBP46</v>
      </c>
      <c r="H1481" s="107" t="s">
        <v>5861</v>
      </c>
      <c r="I1481" s="107" cm="1">
        <f t="array" ref="I1481">_xlfn.IFS(LEFT(k[[#This Row],[ParameterValue]],1)="S",3,LEFT(k[[#This Row],[ParameterValue]],1)="X",2, LEFT(k[[#This Row],[ParameterValue]],1)="D",4)</f>
        <v>3</v>
      </c>
    </row>
    <row r="1482" spans="1:9">
      <c r="A1482" s="107" t="s">
        <v>5859</v>
      </c>
      <c r="B1482" s="107" t="s">
        <v>4747</v>
      </c>
      <c r="C1482" s="107" t="s">
        <v>5634</v>
      </c>
      <c r="D1482" s="107" t="s">
        <v>5600</v>
      </c>
      <c r="E1482" s="107" t="s">
        <v>5601</v>
      </c>
      <c r="F1482" s="107" t="s">
        <v>7647</v>
      </c>
      <c r="G1482" s="107" t="str">
        <f>k[[#This Row],[PartType]]&amp;k[[#This Row],[PowderType]]</f>
        <v>530V476/016KBP46</v>
      </c>
      <c r="H1482" s="107" t="s">
        <v>5861</v>
      </c>
      <c r="I1482" s="107" cm="1">
        <f t="array" ref="I1482">_xlfn.IFS(LEFT(k[[#This Row],[ParameterValue]],1)="S",3,LEFT(k[[#This Row],[ParameterValue]],1)="X",2, LEFT(k[[#This Row],[ParameterValue]],1)="D",4)</f>
        <v>3</v>
      </c>
    </row>
    <row r="1483" spans="1:9">
      <c r="A1483" s="107" t="s">
        <v>5859</v>
      </c>
      <c r="B1483" s="107" t="s">
        <v>4433</v>
      </c>
      <c r="C1483" s="107" t="s">
        <v>5634</v>
      </c>
      <c r="D1483" s="107" t="s">
        <v>5600</v>
      </c>
      <c r="E1483" s="107" t="s">
        <v>5601</v>
      </c>
      <c r="F1483" s="107" t="s">
        <v>8492</v>
      </c>
      <c r="G1483" s="107" t="str">
        <f>k[[#This Row],[PartType]]&amp;k[[#This Row],[PowderType]]</f>
        <v>530V476/016KBP74E</v>
      </c>
      <c r="H1483" s="107" t="s">
        <v>5575</v>
      </c>
      <c r="I1483" s="107" cm="1">
        <f t="array" ref="I1483">_xlfn.IFS(LEFT(k[[#This Row],[ParameterValue]],1)="S",3,LEFT(k[[#This Row],[ParameterValue]],1)="X",2, LEFT(k[[#This Row],[ParameterValue]],1)="D",4)</f>
        <v>3</v>
      </c>
    </row>
    <row r="1484" spans="1:9">
      <c r="A1484" s="107" t="s">
        <v>7166</v>
      </c>
      <c r="B1484" s="107" t="s">
        <v>4428</v>
      </c>
      <c r="C1484" s="107" t="s">
        <v>5621</v>
      </c>
      <c r="D1484" s="107" t="s">
        <v>5600</v>
      </c>
      <c r="E1484" s="107" t="s">
        <v>5601</v>
      </c>
      <c r="F1484" s="107" t="s">
        <v>8947</v>
      </c>
      <c r="G1484" s="107" t="str">
        <f>k[[#This Row],[PartType]]&amp;k[[#This Row],[PowderType]]</f>
        <v>520V686/010KBP76</v>
      </c>
      <c r="H1484" s="107" t="s">
        <v>5891</v>
      </c>
      <c r="I1484" s="107" cm="1">
        <f t="array" ref="I1484">_xlfn.IFS(LEFT(k[[#This Row],[ParameterValue]],1)="S",3,LEFT(k[[#This Row],[ParameterValue]],1)="X",2, LEFT(k[[#This Row],[ParameterValue]],1)="D",4)</f>
        <v>3</v>
      </c>
    </row>
    <row r="1485" spans="1:9">
      <c r="A1485" s="107" t="s">
        <v>5811</v>
      </c>
      <c r="B1485" s="107" t="s">
        <v>4470</v>
      </c>
      <c r="C1485" s="107" t="s">
        <v>5813</v>
      </c>
      <c r="D1485" s="107" t="s">
        <v>5600</v>
      </c>
      <c r="E1485" s="107" t="s">
        <v>5601</v>
      </c>
      <c r="F1485" s="107" t="s">
        <v>8602</v>
      </c>
      <c r="G1485" s="107" t="str">
        <f>k[[#This Row],[PartType]]&amp;k[[#This Row],[PowderType]]</f>
        <v>521T276/018KBP126X</v>
      </c>
      <c r="H1485" s="107" t="s">
        <v>5047</v>
      </c>
      <c r="I1485" s="107" cm="1">
        <f t="array" ref="I1485">_xlfn.IFS(LEFT(k[[#This Row],[ParameterValue]],1)="S",3,LEFT(k[[#This Row],[ParameterValue]],1)="X",2, LEFT(k[[#This Row],[ParameterValue]],1)="D",4)</f>
        <v>3</v>
      </c>
    </row>
    <row r="1486" spans="1:9">
      <c r="A1486" s="107" t="s">
        <v>8722</v>
      </c>
      <c r="B1486" s="107" t="s">
        <v>152</v>
      </c>
      <c r="C1486" s="107" t="s">
        <v>5607</v>
      </c>
      <c r="D1486" s="107" t="s">
        <v>5600</v>
      </c>
      <c r="E1486" s="107" t="s">
        <v>5601</v>
      </c>
      <c r="F1486" s="107" t="s">
        <v>8733</v>
      </c>
      <c r="G1486" s="107" t="str">
        <f>k[[#This Row],[PartType]]&amp;k[[#This Row],[PowderType]]</f>
        <v>521C826/020KBP86</v>
      </c>
      <c r="H1486" s="107" t="s">
        <v>8734</v>
      </c>
      <c r="I1486" s="107" cm="1">
        <f t="array" ref="I1486">_xlfn.IFS(LEFT(k[[#This Row],[ParameterValue]],1)="S",3,LEFT(k[[#This Row],[ParameterValue]],1)="X",2, LEFT(k[[#This Row],[ParameterValue]],1)="D",4)</f>
        <v>3</v>
      </c>
    </row>
    <row r="1487" spans="1:9">
      <c r="A1487" s="107" t="s">
        <v>5884</v>
      </c>
      <c r="B1487" s="107" t="s">
        <v>152</v>
      </c>
      <c r="C1487" s="107" t="s">
        <v>5681</v>
      </c>
      <c r="D1487" s="107" t="s">
        <v>5600</v>
      </c>
      <c r="E1487" s="107" t="s">
        <v>5601</v>
      </c>
      <c r="F1487" s="107" t="s">
        <v>5885</v>
      </c>
      <c r="G1487" s="107" t="str">
        <f>k[[#This Row],[PartType]]&amp;k[[#This Row],[PowderType]]</f>
        <v>598D687/2R5KBP86</v>
      </c>
      <c r="H1487" s="107" t="s">
        <v>5886</v>
      </c>
      <c r="I1487" s="107" cm="1">
        <f t="array" ref="I1487">_xlfn.IFS(LEFT(k[[#This Row],[ParameterValue]],1)="S",3,LEFT(k[[#This Row],[ParameterValue]],1)="X",2, LEFT(k[[#This Row],[ParameterValue]],1)="D",4)</f>
        <v>3</v>
      </c>
    </row>
    <row r="1488" spans="1:9">
      <c r="A1488" s="107" t="s">
        <v>6109</v>
      </c>
      <c r="B1488" s="107" t="s">
        <v>4647</v>
      </c>
      <c r="C1488" s="107" t="s">
        <v>5607</v>
      </c>
      <c r="D1488" s="107" t="s">
        <v>5600</v>
      </c>
      <c r="E1488" s="107" t="s">
        <v>5601</v>
      </c>
      <c r="F1488" s="107" t="s">
        <v>6110</v>
      </c>
      <c r="G1488" s="107" t="str">
        <f>k[[#This Row],[PartType]]&amp;k[[#This Row],[PowderType]]</f>
        <v>521D476/035KBP52X</v>
      </c>
      <c r="H1488" s="107" t="s">
        <v>5881</v>
      </c>
      <c r="I1488" s="107" cm="1">
        <f t="array" ref="I1488">_xlfn.IFS(LEFT(k[[#This Row],[ParameterValue]],1)="S",3,LEFT(k[[#This Row],[ParameterValue]],1)="X",2, LEFT(k[[#This Row],[ParameterValue]],1)="D",4)</f>
        <v>3</v>
      </c>
    </row>
    <row r="1489" spans="1:9">
      <c r="A1489" s="107" t="s">
        <v>7536</v>
      </c>
      <c r="B1489" s="107" t="s">
        <v>87</v>
      </c>
      <c r="C1489" s="107" t="s">
        <v>7759</v>
      </c>
      <c r="D1489" s="107" t="s">
        <v>5600</v>
      </c>
      <c r="E1489" s="107" t="s">
        <v>5601</v>
      </c>
      <c r="F1489" s="107" t="s">
        <v>8125</v>
      </c>
      <c r="G1489" s="107" t="str">
        <f>k[[#This Row],[PartType]]&amp;k[[#This Row],[PowderType]]</f>
        <v>598D476/016TTS50</v>
      </c>
      <c r="H1489" s="107" t="s">
        <v>5581</v>
      </c>
      <c r="I1489" s="107" cm="1">
        <f t="array" ref="I1489">_xlfn.IFS(LEFT(k[[#This Row],[ParameterValue]],1)="S",3,LEFT(k[[#This Row],[ParameterValue]],1)="X",2, LEFT(k[[#This Row],[ParameterValue]],1)="D",4)</f>
        <v>3</v>
      </c>
    </row>
    <row r="1490" spans="1:9">
      <c r="A1490" s="107" t="s">
        <v>5702</v>
      </c>
      <c r="B1490" s="107" t="s">
        <v>131</v>
      </c>
      <c r="C1490" s="107" t="s">
        <v>8234</v>
      </c>
      <c r="D1490" s="107" t="s">
        <v>5600</v>
      </c>
      <c r="E1490" s="107" t="s">
        <v>5601</v>
      </c>
      <c r="F1490" s="107" t="s">
        <v>8235</v>
      </c>
      <c r="G1490" s="107" t="str">
        <f>k[[#This Row],[PartType]]&amp;k[[#This Row],[PowderType]]</f>
        <v>598V247/004TTS80</v>
      </c>
      <c r="H1490" s="107" t="s">
        <v>5046</v>
      </c>
      <c r="I1490" s="107" cm="1">
        <f t="array" ref="I1490">_xlfn.IFS(LEFT(k[[#This Row],[ParameterValue]],1)="S",3,LEFT(k[[#This Row],[ParameterValue]],1)="X",2, LEFT(k[[#This Row],[ParameterValue]],1)="D",4)</f>
        <v>3</v>
      </c>
    </row>
    <row r="1491" spans="1:9">
      <c r="A1491" s="107" t="s">
        <v>7173</v>
      </c>
      <c r="B1491" s="107" t="s">
        <v>4502</v>
      </c>
      <c r="C1491" s="107" t="s">
        <v>7923</v>
      </c>
      <c r="D1491" s="107" t="s">
        <v>5600</v>
      </c>
      <c r="E1491" s="107" t="s">
        <v>5601</v>
      </c>
      <c r="F1491" s="107" t="s">
        <v>8020</v>
      </c>
      <c r="G1491" s="107" t="str">
        <f>k[[#This Row],[PartType]]&amp;k[[#This Row],[PowderType]]</f>
        <v>598V106/035TTS175</v>
      </c>
      <c r="H1491" s="107" t="s">
        <v>6079</v>
      </c>
      <c r="I1491" s="107" cm="1">
        <f t="array" ref="I1491">_xlfn.IFS(LEFT(k[[#This Row],[ParameterValue]],1)="S",3,LEFT(k[[#This Row],[ParameterValue]],1)="X",2, LEFT(k[[#This Row],[ParameterValue]],1)="D",4)</f>
        <v>2</v>
      </c>
    </row>
    <row r="1492" spans="1:9">
      <c r="A1492" s="107" t="s">
        <v>7436</v>
      </c>
      <c r="B1492" s="107" t="s">
        <v>131</v>
      </c>
      <c r="C1492" s="107" t="s">
        <v>6749</v>
      </c>
      <c r="D1492" s="107" t="s">
        <v>5600</v>
      </c>
      <c r="E1492" s="107" t="s">
        <v>5601</v>
      </c>
      <c r="F1492" s="107" t="s">
        <v>8021</v>
      </c>
      <c r="G1492" s="107" t="str">
        <f>k[[#This Row],[PartType]]&amp;k[[#This Row],[PowderType]]</f>
        <v>598V107/010TTS80</v>
      </c>
      <c r="H1492" s="107" t="s">
        <v>5575</v>
      </c>
      <c r="I1492" s="107" cm="1">
        <f t="array" ref="I1492">_xlfn.IFS(LEFT(k[[#This Row],[ParameterValue]],1)="S",3,LEFT(k[[#This Row],[ParameterValue]],1)="X",2, LEFT(k[[#This Row],[ParameterValue]],1)="D",4)</f>
        <v>3</v>
      </c>
    </row>
    <row r="1493" spans="1:9">
      <c r="A1493" s="107" t="s">
        <v>7436</v>
      </c>
      <c r="B1493" s="107" t="s">
        <v>131</v>
      </c>
      <c r="C1493" s="107" t="s">
        <v>7722</v>
      </c>
      <c r="D1493" s="107" t="s">
        <v>5600</v>
      </c>
      <c r="E1493" s="107" t="s">
        <v>5601</v>
      </c>
      <c r="F1493" s="107" t="s">
        <v>8022</v>
      </c>
      <c r="G1493" s="107" t="str">
        <f>k[[#This Row],[PartType]]&amp;k[[#This Row],[PowderType]]</f>
        <v>598V107/010TTS80</v>
      </c>
      <c r="H1493" s="107" t="s">
        <v>5575</v>
      </c>
      <c r="I1493" s="107" cm="1">
        <f t="array" ref="I1493">_xlfn.IFS(LEFT(k[[#This Row],[ParameterValue]],1)="S",3,LEFT(k[[#This Row],[ParameterValue]],1)="X",2, LEFT(k[[#This Row],[ParameterValue]],1)="D",4)</f>
        <v>3</v>
      </c>
    </row>
    <row r="1494" spans="1:9">
      <c r="A1494" s="107" t="s">
        <v>8433</v>
      </c>
      <c r="B1494" s="107" t="s">
        <v>131</v>
      </c>
      <c r="C1494" s="107" t="s">
        <v>6749</v>
      </c>
      <c r="D1494" s="107" t="s">
        <v>5600</v>
      </c>
      <c r="E1494" s="107" t="s">
        <v>5601</v>
      </c>
      <c r="F1494" s="107" t="s">
        <v>8435</v>
      </c>
      <c r="G1494" s="107" t="str">
        <f>k[[#This Row],[PartType]]&amp;k[[#This Row],[PowderType]]</f>
        <v>598V157/006TTS80</v>
      </c>
      <c r="H1494" s="107" t="s">
        <v>5575</v>
      </c>
      <c r="I1494" s="107" cm="1">
        <f t="array" ref="I1494">_xlfn.IFS(LEFT(k[[#This Row],[ParameterValue]],1)="S",3,LEFT(k[[#This Row],[ParameterValue]],1)="X",2, LEFT(k[[#This Row],[ParameterValue]],1)="D",4)</f>
        <v>3</v>
      </c>
    </row>
    <row r="1495" spans="1:9">
      <c r="A1495" s="107" t="s">
        <v>8433</v>
      </c>
      <c r="B1495" s="107" t="s">
        <v>131</v>
      </c>
      <c r="C1495" s="107" t="s">
        <v>7722</v>
      </c>
      <c r="D1495" s="107" t="s">
        <v>5600</v>
      </c>
      <c r="E1495" s="107" t="s">
        <v>5601</v>
      </c>
      <c r="F1495" s="107" t="s">
        <v>8434</v>
      </c>
      <c r="G1495" s="107" t="str">
        <f>k[[#This Row],[PartType]]&amp;k[[#This Row],[PowderType]]</f>
        <v>598V157/006TTS80</v>
      </c>
      <c r="H1495" s="107" t="s">
        <v>5575</v>
      </c>
      <c r="I1495" s="107" cm="1">
        <f t="array" ref="I1495">_xlfn.IFS(LEFT(k[[#This Row],[ParameterValue]],1)="S",3,LEFT(k[[#This Row],[ParameterValue]],1)="X",2, LEFT(k[[#This Row],[ParameterValue]],1)="D",4)</f>
        <v>3</v>
      </c>
    </row>
    <row r="1496" spans="1:9">
      <c r="A1496" s="107" t="s">
        <v>5637</v>
      </c>
      <c r="B1496" s="107" t="s">
        <v>131</v>
      </c>
      <c r="C1496" s="107" t="s">
        <v>6749</v>
      </c>
      <c r="D1496" s="107" t="s">
        <v>5600</v>
      </c>
      <c r="E1496" s="107" t="s">
        <v>5601</v>
      </c>
      <c r="F1496" s="107" t="s">
        <v>8023</v>
      </c>
      <c r="G1496" s="107" t="str">
        <f>k[[#This Row],[PartType]]&amp;k[[#This Row],[PowderType]]</f>
        <v>598V157/010TTS80</v>
      </c>
      <c r="H1496" s="107" t="s">
        <v>5575</v>
      </c>
      <c r="I1496" s="107" cm="1">
        <f t="array" ref="I1496">_xlfn.IFS(LEFT(k[[#This Row],[ParameterValue]],1)="S",3,LEFT(k[[#This Row],[ParameterValue]],1)="X",2, LEFT(k[[#This Row],[ParameterValue]],1)="D",4)</f>
        <v>3</v>
      </c>
    </row>
    <row r="1497" spans="1:9">
      <c r="A1497" s="107" t="s">
        <v>5637</v>
      </c>
      <c r="B1497" s="107" t="s">
        <v>131</v>
      </c>
      <c r="C1497" s="107" t="s">
        <v>7722</v>
      </c>
      <c r="D1497" s="107" t="s">
        <v>5600</v>
      </c>
      <c r="E1497" s="107" t="s">
        <v>5601</v>
      </c>
      <c r="F1497" s="107" t="s">
        <v>8024</v>
      </c>
      <c r="G1497" s="107" t="str">
        <f>k[[#This Row],[PartType]]&amp;k[[#This Row],[PowderType]]</f>
        <v>598V157/010TTS80</v>
      </c>
      <c r="H1497" s="107" t="s">
        <v>5575</v>
      </c>
      <c r="I1497" s="107" cm="1">
        <f t="array" ref="I1497">_xlfn.IFS(LEFT(k[[#This Row],[ParameterValue]],1)="S",3,LEFT(k[[#This Row],[ParameterValue]],1)="X",2, LEFT(k[[#This Row],[ParameterValue]],1)="D",4)</f>
        <v>3</v>
      </c>
    </row>
    <row r="1498" spans="1:9">
      <c r="A1498" s="107" t="s">
        <v>7671</v>
      </c>
      <c r="B1498" s="107" t="s">
        <v>131</v>
      </c>
      <c r="C1498" s="107" t="s">
        <v>6749</v>
      </c>
      <c r="D1498" s="107" t="s">
        <v>5600</v>
      </c>
      <c r="E1498" s="107" t="s">
        <v>5601</v>
      </c>
      <c r="F1498" s="107" t="s">
        <v>8432</v>
      </c>
      <c r="G1498" s="107" t="str">
        <f>k[[#This Row],[PartType]]&amp;k[[#This Row],[PowderType]]</f>
        <v>598V227/006TTS80</v>
      </c>
      <c r="H1498" s="107" t="s">
        <v>5575</v>
      </c>
      <c r="I1498" s="107" cm="1">
        <f t="array" ref="I1498">_xlfn.IFS(LEFT(k[[#This Row],[ParameterValue]],1)="S",3,LEFT(k[[#This Row],[ParameterValue]],1)="X",2, LEFT(k[[#This Row],[ParameterValue]],1)="D",4)</f>
        <v>3</v>
      </c>
    </row>
    <row r="1499" spans="1:9">
      <c r="A1499" s="107" t="s">
        <v>7671</v>
      </c>
      <c r="B1499" s="107" t="s">
        <v>131</v>
      </c>
      <c r="C1499" s="107" t="s">
        <v>7722</v>
      </c>
      <c r="D1499" s="107" t="s">
        <v>5600</v>
      </c>
      <c r="E1499" s="107" t="s">
        <v>5601</v>
      </c>
      <c r="F1499" s="107" t="s">
        <v>8431</v>
      </c>
      <c r="G1499" s="107" t="str">
        <f>k[[#This Row],[PartType]]&amp;k[[#This Row],[PowderType]]</f>
        <v>598V227/006TTS80</v>
      </c>
      <c r="H1499" s="107" t="s">
        <v>5575</v>
      </c>
      <c r="I1499" s="107" cm="1">
        <f t="array" ref="I1499">_xlfn.IFS(LEFT(k[[#This Row],[ParameterValue]],1)="S",3,LEFT(k[[#This Row],[ParameterValue]],1)="X",2, LEFT(k[[#This Row],[ParameterValue]],1)="D",4)</f>
        <v>3</v>
      </c>
    </row>
    <row r="1500" spans="1:9">
      <c r="A1500" s="107" t="s">
        <v>5943</v>
      </c>
      <c r="B1500" s="107" t="s">
        <v>4805</v>
      </c>
      <c r="C1500" s="107" t="s">
        <v>5607</v>
      </c>
      <c r="D1500" s="107" t="s">
        <v>5600</v>
      </c>
      <c r="E1500" s="107" t="s">
        <v>5601</v>
      </c>
      <c r="F1500" s="107" t="s">
        <v>8488</v>
      </c>
      <c r="G1500" s="107" t="str">
        <f>k[[#This Row],[PartType]]&amp;k[[#This Row],[PowderType]]</f>
        <v>523W157/016FTW150K</v>
      </c>
      <c r="H1500" s="107" t="s">
        <v>5047</v>
      </c>
      <c r="I1500" s="107" cm="1">
        <f t="array" ref="I1500">_xlfn.IFS(LEFT(k[[#This Row],[ParameterValue]],1)="S",3,LEFT(k[[#This Row],[ParameterValue]],1)="X",2, LEFT(k[[#This Row],[ParameterValue]],1)="D",4)</f>
        <v>3</v>
      </c>
    </row>
    <row r="1501" spans="1:9">
      <c r="A1501" s="107" t="s">
        <v>5678</v>
      </c>
      <c r="B1501" s="107" t="s">
        <v>4428</v>
      </c>
      <c r="C1501" s="107" t="s">
        <v>5681</v>
      </c>
      <c r="D1501" s="107" t="s">
        <v>5600</v>
      </c>
      <c r="E1501" s="107" t="s">
        <v>5601</v>
      </c>
      <c r="F1501" s="107" t="s">
        <v>8069</v>
      </c>
      <c r="G1501" s="107" t="str">
        <f>k[[#This Row],[PartType]]&amp;k[[#This Row],[PowderType]]</f>
        <v>520D337/006KBP76</v>
      </c>
      <c r="H1501" s="107" t="s">
        <v>6270</v>
      </c>
      <c r="I1501" s="107" cm="1">
        <f t="array" ref="I1501">_xlfn.IFS(LEFT(k[[#This Row],[ParameterValue]],1)="S",3,LEFT(k[[#This Row],[ParameterValue]],1)="X",2, LEFT(k[[#This Row],[ParameterValue]],1)="D",4)</f>
        <v>3</v>
      </c>
    </row>
    <row r="1502" spans="1:9">
      <c r="A1502" s="107" t="s">
        <v>7562</v>
      </c>
      <c r="B1502" s="107" t="s">
        <v>4492</v>
      </c>
      <c r="C1502" s="107" t="s">
        <v>5742</v>
      </c>
      <c r="D1502" s="107" t="s">
        <v>5600</v>
      </c>
      <c r="E1502" s="107" t="s">
        <v>5601</v>
      </c>
      <c r="F1502" s="107" t="s">
        <v>8990</v>
      </c>
      <c r="G1502" s="107" t="str">
        <f>k[[#This Row],[PartType]]&amp;k[[#This Row],[PowderType]]</f>
        <v>521V117/016FTW700</v>
      </c>
      <c r="H1502" s="107" t="s">
        <v>5968</v>
      </c>
      <c r="I1502" s="107" cm="1">
        <f t="array" ref="I1502">_xlfn.IFS(LEFT(k[[#This Row],[ParameterValue]],1)="S",3,LEFT(k[[#This Row],[ParameterValue]],1)="X",2, LEFT(k[[#This Row],[ParameterValue]],1)="D",4)</f>
        <v>3</v>
      </c>
    </row>
    <row r="1503" spans="1:9">
      <c r="A1503" s="107" t="s">
        <v>9028</v>
      </c>
      <c r="B1503" s="107" t="s">
        <v>157</v>
      </c>
      <c r="C1503" s="107" t="s">
        <v>5614</v>
      </c>
      <c r="D1503" s="107" t="s">
        <v>5600</v>
      </c>
      <c r="E1503" s="107" t="s">
        <v>5601</v>
      </c>
      <c r="F1503" s="107" t="s">
        <v>9029</v>
      </c>
      <c r="G1503" s="107" t="str">
        <f>k[[#This Row],[PartType]]&amp;k[[#This Row],[PowderType]]</f>
        <v>523V476/025TTS40</v>
      </c>
      <c r="H1503" s="107" t="s">
        <v>5100</v>
      </c>
      <c r="I1503" s="107" cm="1">
        <f t="array" ref="I1503">_xlfn.IFS(LEFT(k[[#This Row],[ParameterValue]],1)="S",3,LEFT(k[[#This Row],[ParameterValue]],1)="X",2, LEFT(k[[#This Row],[ParameterValue]],1)="D",4)</f>
        <v>3</v>
      </c>
    </row>
    <row r="1504" spans="1:9">
      <c r="A1504" s="107" t="s">
        <v>5843</v>
      </c>
      <c r="B1504" s="107" t="s">
        <v>4426</v>
      </c>
      <c r="C1504" s="107" t="s">
        <v>5634</v>
      </c>
      <c r="D1504" s="107" t="s">
        <v>5600</v>
      </c>
      <c r="E1504" s="107" t="s">
        <v>5601</v>
      </c>
      <c r="F1504" s="107" t="s">
        <v>8940</v>
      </c>
      <c r="G1504" s="107" t="str">
        <f>k[[#This Row],[PartType]]&amp;k[[#This Row],[PowderType]]</f>
        <v>520V337/004KBP74</v>
      </c>
      <c r="H1504" s="107" t="s">
        <v>5049</v>
      </c>
      <c r="I1504" s="107" cm="1">
        <f t="array" ref="I1504">_xlfn.IFS(LEFT(k[[#This Row],[ParameterValue]],1)="S",3,LEFT(k[[#This Row],[ParameterValue]],1)="X",2, LEFT(k[[#This Row],[ParameterValue]],1)="D",4)</f>
        <v>3</v>
      </c>
    </row>
    <row r="1505" spans="1:9">
      <c r="A1505" s="107" t="s">
        <v>5966</v>
      </c>
      <c r="B1505" s="107" t="s">
        <v>4715</v>
      </c>
      <c r="C1505" s="107" t="s">
        <v>5618</v>
      </c>
      <c r="D1505" s="107" t="s">
        <v>5600</v>
      </c>
      <c r="E1505" s="107" t="s">
        <v>5601</v>
      </c>
      <c r="F1505" s="107" t="s">
        <v>7689</v>
      </c>
      <c r="G1505" s="107" t="str">
        <f>k[[#This Row],[PartType]]&amp;k[[#This Row],[PowderType]]</f>
        <v>521D157/020KBP83E</v>
      </c>
      <c r="H1505" s="107" t="s">
        <v>5891</v>
      </c>
      <c r="I1505" s="107" cm="1">
        <f t="array" ref="I1505">_xlfn.IFS(LEFT(k[[#This Row],[ParameterValue]],1)="S",3,LEFT(k[[#This Row],[ParameterValue]],1)="X",2, LEFT(k[[#This Row],[ParameterValue]],1)="D",4)</f>
        <v>3</v>
      </c>
    </row>
    <row r="1506" spans="1:9">
      <c r="A1506" s="107" t="s">
        <v>7008</v>
      </c>
      <c r="B1506" s="107" t="s">
        <v>4621</v>
      </c>
      <c r="C1506" s="107" t="s">
        <v>5748</v>
      </c>
      <c r="D1506" s="107" t="s">
        <v>5600</v>
      </c>
      <c r="E1506" s="107" t="s">
        <v>5601</v>
      </c>
      <c r="F1506" s="107" t="s">
        <v>7690</v>
      </c>
      <c r="G1506" s="107" t="str">
        <f>k[[#This Row],[PartType]]&amp;k[[#This Row],[PowderType]]</f>
        <v>520X337/010KBP121E</v>
      </c>
      <c r="H1506" s="107" t="s">
        <v>5612</v>
      </c>
      <c r="I1506" s="107" cm="1">
        <f t="array" ref="I1506">_xlfn.IFS(LEFT(k[[#This Row],[ParameterValue]],1)="S",3,LEFT(k[[#This Row],[ParameterValue]],1)="X",2, LEFT(k[[#This Row],[ParameterValue]],1)="D",4)</f>
        <v>3</v>
      </c>
    </row>
    <row r="1507" spans="1:9">
      <c r="A1507" s="107" t="s">
        <v>7190</v>
      </c>
      <c r="B1507" s="107" t="s">
        <v>4426</v>
      </c>
      <c r="C1507" s="107" t="s">
        <v>5830</v>
      </c>
      <c r="D1507" s="107" t="s">
        <v>5600</v>
      </c>
      <c r="E1507" s="107" t="s">
        <v>5601</v>
      </c>
      <c r="F1507" s="107" t="s">
        <v>7691</v>
      </c>
      <c r="G1507" s="107" t="str">
        <f>k[[#This Row],[PartType]]&amp;k[[#This Row],[PowderType]]</f>
        <v>520D477/004KBP74</v>
      </c>
      <c r="H1507" s="107" t="s">
        <v>5612</v>
      </c>
      <c r="I1507" s="107" cm="1">
        <f t="array" ref="I1507">_xlfn.IFS(LEFT(k[[#This Row],[ParameterValue]],1)="S",3,LEFT(k[[#This Row],[ParameterValue]],1)="X",2, LEFT(k[[#This Row],[ParameterValue]],1)="D",4)</f>
        <v>3</v>
      </c>
    </row>
    <row r="1508" spans="1:9">
      <c r="A1508" s="107" t="s">
        <v>7041</v>
      </c>
      <c r="B1508" s="107" t="s">
        <v>126</v>
      </c>
      <c r="C1508" s="107" t="s">
        <v>5627</v>
      </c>
      <c r="D1508" s="107" t="s">
        <v>5600</v>
      </c>
      <c r="E1508" s="107" t="s">
        <v>5601</v>
      </c>
      <c r="F1508" s="107" t="s">
        <v>7692</v>
      </c>
      <c r="G1508" s="107" t="str">
        <f>k[[#This Row],[PartType]]&amp;k[[#This Row],[PowderType]]</f>
        <v>591V337/003KBP52</v>
      </c>
      <c r="H1508" s="107" t="s">
        <v>5665</v>
      </c>
      <c r="I1508" s="107" cm="1">
        <f t="array" ref="I1508">_xlfn.IFS(LEFT(k[[#This Row],[ParameterValue]],1)="S",3,LEFT(k[[#This Row],[ParameterValue]],1)="X",2, LEFT(k[[#This Row],[ParameterValue]],1)="D",4)</f>
        <v>3</v>
      </c>
    </row>
    <row r="1509" spans="1:9">
      <c r="A1509" s="107" t="s">
        <v>6069</v>
      </c>
      <c r="B1509" s="107" t="s">
        <v>131</v>
      </c>
      <c r="C1509" s="107" t="s">
        <v>5618</v>
      </c>
      <c r="D1509" s="107" t="s">
        <v>5600</v>
      </c>
      <c r="E1509" s="107" t="s">
        <v>5601</v>
      </c>
      <c r="F1509" s="107" t="s">
        <v>8670</v>
      </c>
      <c r="G1509" s="107" t="str">
        <f>k[[#This Row],[PartType]]&amp;k[[#This Row],[PowderType]]</f>
        <v>521D227/016TTS80</v>
      </c>
      <c r="H1509" s="107" t="s">
        <v>6071</v>
      </c>
      <c r="I1509" s="107" cm="1">
        <f t="array" ref="I1509">_xlfn.IFS(LEFT(k[[#This Row],[ParameterValue]],1)="S",3,LEFT(k[[#This Row],[ParameterValue]],1)="X",2, LEFT(k[[#This Row],[ParameterValue]],1)="D",4)</f>
        <v>3</v>
      </c>
    </row>
    <row r="1510" spans="1:9">
      <c r="A1510" s="107" t="s">
        <v>7108</v>
      </c>
      <c r="B1510" s="107" t="s">
        <v>4654</v>
      </c>
      <c r="C1510" s="107" t="s">
        <v>5730</v>
      </c>
      <c r="D1510" s="107" t="s">
        <v>5600</v>
      </c>
      <c r="E1510" s="107" t="s">
        <v>5601</v>
      </c>
      <c r="F1510" s="107" t="s">
        <v>7109</v>
      </c>
      <c r="G1510" s="107" t="str">
        <f>k[[#This Row],[PartType]]&amp;k[[#This Row],[PowderType]]</f>
        <v>528Z277/004C515</v>
      </c>
      <c r="H1510" s="107" t="s">
        <v>5933</v>
      </c>
      <c r="I1510" s="107" cm="1">
        <f t="array" ref="I1510">_xlfn.IFS(LEFT(k[[#This Row],[ParameterValue]],1)="S",3,LEFT(k[[#This Row],[ParameterValue]],1)="X",2, LEFT(k[[#This Row],[ParameterValue]],1)="D",4)</f>
        <v>3</v>
      </c>
    </row>
    <row r="1511" spans="1:9">
      <c r="A1511" s="107" t="s">
        <v>5669</v>
      </c>
      <c r="B1511" s="107" t="s">
        <v>82</v>
      </c>
      <c r="C1511" s="107" t="s">
        <v>7110</v>
      </c>
      <c r="D1511" s="107" t="s">
        <v>5600</v>
      </c>
      <c r="E1511" s="107" t="s">
        <v>5601</v>
      </c>
      <c r="F1511" s="107" t="s">
        <v>7111</v>
      </c>
      <c r="G1511" s="107" t="str">
        <f>k[[#This Row],[PartType]]&amp;k[[#This Row],[PowderType]]</f>
        <v>525B336/010S706</v>
      </c>
      <c r="H1511" s="107" t="s">
        <v>6396</v>
      </c>
      <c r="I1511" s="107" cm="1">
        <f t="array" ref="I1511">_xlfn.IFS(LEFT(k[[#This Row],[ParameterValue]],1)="S",3,LEFT(k[[#This Row],[ParameterValue]],1)="X",2, LEFT(k[[#This Row],[ParameterValue]],1)="D",4)</f>
        <v>3</v>
      </c>
    </row>
    <row r="1512" spans="1:9">
      <c r="A1512" s="107" t="s">
        <v>6544</v>
      </c>
      <c r="B1512" s="107" t="s">
        <v>82</v>
      </c>
      <c r="C1512" s="107" t="s">
        <v>5726</v>
      </c>
      <c r="D1512" s="107" t="s">
        <v>5600</v>
      </c>
      <c r="E1512" s="107" t="s">
        <v>5601</v>
      </c>
      <c r="F1512" s="107" t="s">
        <v>8392</v>
      </c>
      <c r="G1512" s="107" t="str">
        <f>k[[#This Row],[PartType]]&amp;k[[#This Row],[PowderType]]</f>
        <v>520C477/003S706</v>
      </c>
      <c r="H1512" s="107" t="s">
        <v>6546</v>
      </c>
      <c r="I1512" s="107" cm="1">
        <f t="array" ref="I1512">_xlfn.IFS(LEFT(k[[#This Row],[ParameterValue]],1)="S",3,LEFT(k[[#This Row],[ParameterValue]],1)="X",2, LEFT(k[[#This Row],[ParameterValue]],1)="D",4)</f>
        <v>3</v>
      </c>
    </row>
    <row r="1513" spans="1:9">
      <c r="A1513" s="107" t="s">
        <v>5943</v>
      </c>
      <c r="B1513" s="107" t="s">
        <v>6146</v>
      </c>
      <c r="C1513" s="107" t="s">
        <v>5614</v>
      </c>
      <c r="D1513" s="107" t="s">
        <v>5600</v>
      </c>
      <c r="E1513" s="107" t="s">
        <v>5601</v>
      </c>
      <c r="F1513" s="107" t="s">
        <v>8758</v>
      </c>
      <c r="G1513" s="107" t="str">
        <f>k[[#This Row],[PartType]]&amp;k[[#This Row],[PowderType]]</f>
        <v>523W157/016KBP86K</v>
      </c>
      <c r="H1513" s="107" t="s">
        <v>5575</v>
      </c>
      <c r="I1513" s="107" cm="1">
        <f t="array" ref="I1513">_xlfn.IFS(LEFT(k[[#This Row],[ParameterValue]],1)="S",3,LEFT(k[[#This Row],[ParameterValue]],1)="X",2, LEFT(k[[#This Row],[ParameterValue]],1)="D",4)</f>
        <v>3</v>
      </c>
    </row>
    <row r="1514" spans="1:9">
      <c r="A1514" s="107" t="s">
        <v>5641</v>
      </c>
      <c r="B1514" s="107" t="s">
        <v>6146</v>
      </c>
      <c r="C1514" s="107" t="s">
        <v>5614</v>
      </c>
      <c r="D1514" s="107" t="s">
        <v>5600</v>
      </c>
      <c r="E1514" s="107" t="s">
        <v>5601</v>
      </c>
      <c r="F1514" s="107" t="s">
        <v>6147</v>
      </c>
      <c r="G1514" s="107" t="str">
        <f>k[[#This Row],[PartType]]&amp;k[[#This Row],[PowderType]]</f>
        <v>523W107/020KBP86K</v>
      </c>
      <c r="H1514" s="107" t="s">
        <v>5081</v>
      </c>
      <c r="I1514" s="107" cm="1">
        <f t="array" ref="I1514">_xlfn.IFS(LEFT(k[[#This Row],[ParameterValue]],1)="S",3,LEFT(k[[#This Row],[ParameterValue]],1)="X",2, LEFT(k[[#This Row],[ParameterValue]],1)="D",4)</f>
        <v>3</v>
      </c>
    </row>
    <row r="1515" spans="1:9">
      <c r="A1515" s="107" t="s">
        <v>5838</v>
      </c>
      <c r="B1515" s="107" t="s">
        <v>119</v>
      </c>
      <c r="C1515" s="107" t="s">
        <v>5614</v>
      </c>
      <c r="D1515" s="107" t="s">
        <v>5600</v>
      </c>
      <c r="E1515" s="107" t="s">
        <v>5601</v>
      </c>
      <c r="F1515" s="107" t="s">
        <v>6448</v>
      </c>
      <c r="G1515" s="107" t="str">
        <f>k[[#This Row],[PartType]]&amp;k[[#This Row],[PowderType]]</f>
        <v>523V227/016FTW102K</v>
      </c>
      <c r="H1515" s="107" t="s">
        <v>5575</v>
      </c>
      <c r="I1515" s="107" cm="1">
        <f t="array" ref="I1515">_xlfn.IFS(LEFT(k[[#This Row],[ParameterValue]],1)="S",3,LEFT(k[[#This Row],[ParameterValue]],1)="X",2, LEFT(k[[#This Row],[ParameterValue]],1)="D",4)</f>
        <v>3</v>
      </c>
    </row>
    <row r="1516" spans="1:9">
      <c r="A1516" s="107" t="s">
        <v>6449</v>
      </c>
      <c r="B1516" s="107" t="s">
        <v>4426</v>
      </c>
      <c r="C1516" s="107" t="s">
        <v>6450</v>
      </c>
      <c r="D1516" s="107" t="s">
        <v>5634</v>
      </c>
      <c r="E1516" s="107" t="s">
        <v>5601</v>
      </c>
      <c r="F1516" s="107" t="s">
        <v>6451</v>
      </c>
      <c r="G1516" s="107" t="str">
        <f>k[[#This Row],[PartType]]&amp;k[[#This Row],[PowderType]]</f>
        <v>520C107/006KBP74</v>
      </c>
      <c r="H1516" s="107" t="s">
        <v>6452</v>
      </c>
      <c r="I1516" s="107" cm="1">
        <f t="array" ref="I1516">_xlfn.IFS(LEFT(k[[#This Row],[ParameterValue]],1)="S",3,LEFT(k[[#This Row],[ParameterValue]],1)="X",2, LEFT(k[[#This Row],[ParameterValue]],1)="D",4)</f>
        <v>3</v>
      </c>
    </row>
    <row r="1517" spans="1:9">
      <c r="A1517" s="107" t="s">
        <v>5673</v>
      </c>
      <c r="B1517" s="107" t="s">
        <v>119</v>
      </c>
      <c r="C1517" s="107" t="s">
        <v>5618</v>
      </c>
      <c r="D1517" s="107" t="s">
        <v>5600</v>
      </c>
      <c r="E1517" s="107" t="s">
        <v>5601</v>
      </c>
      <c r="F1517" s="107" t="s">
        <v>5674</v>
      </c>
      <c r="G1517" s="107" t="str">
        <f>k[[#This Row],[PartType]]&amp;k[[#This Row],[PowderType]]</f>
        <v>521V157/016FTW102K</v>
      </c>
      <c r="H1517" s="107" t="s">
        <v>5575</v>
      </c>
      <c r="I1517" s="107" cm="1">
        <f t="array" ref="I1517">_xlfn.IFS(LEFT(k[[#This Row],[ParameterValue]],1)="S",3,LEFT(k[[#This Row],[ParameterValue]],1)="X",2, LEFT(k[[#This Row],[ParameterValue]],1)="D",4)</f>
        <v>3</v>
      </c>
    </row>
    <row r="1518" spans="1:9">
      <c r="A1518" s="107" t="s">
        <v>5675</v>
      </c>
      <c r="B1518" s="107" t="s">
        <v>4433</v>
      </c>
      <c r="C1518" s="107" t="s">
        <v>5634</v>
      </c>
      <c r="D1518" s="107" t="s">
        <v>5600</v>
      </c>
      <c r="E1518" s="107" t="s">
        <v>5601</v>
      </c>
      <c r="F1518" s="107" t="s">
        <v>5676</v>
      </c>
      <c r="G1518" s="107" t="str">
        <f>k[[#This Row],[PartType]]&amp;k[[#This Row],[PowderType]]</f>
        <v>520Y337/010KBP74E</v>
      </c>
      <c r="H1518" s="107" t="s">
        <v>5677</v>
      </c>
      <c r="I1518" s="107" cm="1">
        <f t="array" ref="I1518">_xlfn.IFS(LEFT(k[[#This Row],[ParameterValue]],1)="S",3,LEFT(k[[#This Row],[ParameterValue]],1)="X",2, LEFT(k[[#This Row],[ParameterValue]],1)="D",4)</f>
        <v>3</v>
      </c>
    </row>
    <row r="1519" spans="1:9">
      <c r="A1519" s="107" t="s">
        <v>5678</v>
      </c>
      <c r="B1519" s="107" t="s">
        <v>4428</v>
      </c>
      <c r="C1519" s="107" t="s">
        <v>5679</v>
      </c>
      <c r="D1519" s="107" t="s">
        <v>5600</v>
      </c>
      <c r="E1519" s="107" t="s">
        <v>5601</v>
      </c>
      <c r="F1519" s="107" t="s">
        <v>5680</v>
      </c>
      <c r="G1519" s="107" t="str">
        <f>k[[#This Row],[PartType]]&amp;k[[#This Row],[PowderType]]</f>
        <v>520D337/006KBP76</v>
      </c>
      <c r="H1519" s="107" t="s">
        <v>5580</v>
      </c>
      <c r="I1519" s="107" cm="1">
        <f t="array" ref="I1519">_xlfn.IFS(LEFT(k[[#This Row],[ParameterValue]],1)="S",3,LEFT(k[[#This Row],[ParameterValue]],1)="X",2, LEFT(k[[#This Row],[ParameterValue]],1)="D",4)</f>
        <v>3</v>
      </c>
    </row>
    <row r="1520" spans="1:9">
      <c r="A1520" s="107" t="s">
        <v>5630</v>
      </c>
      <c r="B1520" s="107" t="s">
        <v>4428</v>
      </c>
      <c r="C1520" s="107" t="s">
        <v>5681</v>
      </c>
      <c r="D1520" s="107" t="s">
        <v>5600</v>
      </c>
      <c r="E1520" s="107" t="s">
        <v>5601</v>
      </c>
      <c r="F1520" s="107" t="s">
        <v>5682</v>
      </c>
      <c r="G1520" s="107" t="str">
        <f>k[[#This Row],[PartType]]&amp;k[[#This Row],[PowderType]]</f>
        <v>528Z337/004KBP76</v>
      </c>
      <c r="H1520" s="107" t="s">
        <v>5576</v>
      </c>
      <c r="I1520" s="107" cm="1">
        <f t="array" ref="I1520">_xlfn.IFS(LEFT(k[[#This Row],[ParameterValue]],1)="S",3,LEFT(k[[#This Row],[ParameterValue]],1)="X",2, LEFT(k[[#This Row],[ParameterValue]],1)="D",4)</f>
        <v>3</v>
      </c>
    </row>
    <row r="1521" spans="1:9">
      <c r="A1521" s="107" t="s">
        <v>5630</v>
      </c>
      <c r="B1521" s="107" t="s">
        <v>4428</v>
      </c>
      <c r="C1521" s="107" t="s">
        <v>5627</v>
      </c>
      <c r="D1521" s="107" t="s">
        <v>5600</v>
      </c>
      <c r="E1521" s="107" t="s">
        <v>5601</v>
      </c>
      <c r="F1521" s="107" t="s">
        <v>8146</v>
      </c>
      <c r="G1521" s="107" t="str">
        <f>k[[#This Row],[PartType]]&amp;k[[#This Row],[PowderType]]</f>
        <v>528Z337/004KBP76</v>
      </c>
      <c r="H1521" s="107" t="s">
        <v>5576</v>
      </c>
      <c r="I1521" s="107" cm="1">
        <f t="array" ref="I1521">_xlfn.IFS(LEFT(k[[#This Row],[ParameterValue]],1)="S",3,LEFT(k[[#This Row],[ParameterValue]],1)="X",2, LEFT(k[[#This Row],[ParameterValue]],1)="D",4)</f>
        <v>3</v>
      </c>
    </row>
    <row r="1522" spans="1:9">
      <c r="A1522" s="107" t="s">
        <v>7166</v>
      </c>
      <c r="B1522" s="107" t="s">
        <v>4428</v>
      </c>
      <c r="C1522" s="107" t="s">
        <v>5726</v>
      </c>
      <c r="D1522" s="107" t="s">
        <v>5600</v>
      </c>
      <c r="E1522" s="107" t="s">
        <v>5601</v>
      </c>
      <c r="F1522" s="107" t="s">
        <v>8948</v>
      </c>
      <c r="G1522" s="107" t="str">
        <f>k[[#This Row],[PartType]]&amp;k[[#This Row],[PowderType]]</f>
        <v>520V686/010KBP76</v>
      </c>
      <c r="H1522" s="107" t="s">
        <v>5891</v>
      </c>
      <c r="I1522" s="107" cm="1">
        <f t="array" ref="I1522">_xlfn.IFS(LEFT(k[[#This Row],[ParameterValue]],1)="S",3,LEFT(k[[#This Row],[ParameterValue]],1)="X",2, LEFT(k[[#This Row],[ParameterValue]],1)="D",4)</f>
        <v>3</v>
      </c>
    </row>
    <row r="1523" spans="1:9">
      <c r="A1523" s="107" t="s">
        <v>8768</v>
      </c>
      <c r="B1523" s="107" t="s">
        <v>119</v>
      </c>
      <c r="C1523" s="107" t="s">
        <v>5957</v>
      </c>
      <c r="D1523" s="107" t="s">
        <v>5600</v>
      </c>
      <c r="E1523" s="107" t="s">
        <v>5601</v>
      </c>
      <c r="F1523" s="107" t="s">
        <v>8769</v>
      </c>
      <c r="G1523" s="107" t="str">
        <f>k[[#This Row],[PartType]]&amp;k[[#This Row],[PowderType]]</f>
        <v>530V247/010FTW102K</v>
      </c>
      <c r="H1523" s="107" t="s">
        <v>5760</v>
      </c>
      <c r="I1523" s="107" cm="1">
        <f t="array" ref="I1523">_xlfn.IFS(LEFT(k[[#This Row],[ParameterValue]],1)="S",3,LEFT(k[[#This Row],[ParameterValue]],1)="X",2, LEFT(k[[#This Row],[ParameterValue]],1)="D",4)</f>
        <v>3</v>
      </c>
    </row>
    <row r="1524" spans="1:9">
      <c r="A1524" s="107" t="s">
        <v>5683</v>
      </c>
      <c r="B1524" s="107" t="s">
        <v>4428</v>
      </c>
      <c r="C1524" s="107" t="s">
        <v>5627</v>
      </c>
      <c r="D1524" s="107" t="s">
        <v>5600</v>
      </c>
      <c r="E1524" s="107" t="s">
        <v>5601</v>
      </c>
      <c r="F1524" s="107" t="s">
        <v>5684</v>
      </c>
      <c r="G1524" s="107" t="str">
        <f>k[[#This Row],[PartType]]&amp;k[[#This Row],[PowderType]]</f>
        <v>520D687/004KBP76</v>
      </c>
      <c r="H1524" s="107" t="s">
        <v>5685</v>
      </c>
      <c r="I1524" s="107" cm="1">
        <f t="array" ref="I1524">_xlfn.IFS(LEFT(k[[#This Row],[ParameterValue]],1)="S",3,LEFT(k[[#This Row],[ParameterValue]],1)="X",2, LEFT(k[[#This Row],[ParameterValue]],1)="D",4)</f>
        <v>3</v>
      </c>
    </row>
    <row r="1525" spans="1:9">
      <c r="A1525" s="107" t="s">
        <v>8819</v>
      </c>
      <c r="B1525" s="107" t="s">
        <v>119</v>
      </c>
      <c r="C1525" s="107" t="s">
        <v>5690</v>
      </c>
      <c r="D1525" s="107" t="s">
        <v>5600</v>
      </c>
      <c r="E1525" s="107" t="s">
        <v>5601</v>
      </c>
      <c r="F1525" s="107" t="s">
        <v>8820</v>
      </c>
      <c r="G1525" s="107" t="str">
        <f>k[[#This Row],[PartType]]&amp;k[[#This Row],[PowderType]]</f>
        <v>523T476/016FTW102K</v>
      </c>
      <c r="H1525" s="107" t="s">
        <v>7223</v>
      </c>
      <c r="I1525" s="107" cm="1">
        <f t="array" ref="I1525">_xlfn.IFS(LEFT(k[[#This Row],[ParameterValue]],1)="S",3,LEFT(k[[#This Row],[ParameterValue]],1)="X",2, LEFT(k[[#This Row],[ParameterValue]],1)="D",4)</f>
        <v>3</v>
      </c>
    </row>
    <row r="1526" spans="1:9">
      <c r="A1526" s="107" t="s">
        <v>8729</v>
      </c>
      <c r="B1526" s="107" t="s">
        <v>152</v>
      </c>
      <c r="C1526" s="107" t="s">
        <v>5614</v>
      </c>
      <c r="D1526" s="107" t="s">
        <v>5600</v>
      </c>
      <c r="E1526" s="107" t="s">
        <v>5601</v>
      </c>
      <c r="F1526" s="107" t="s">
        <v>8730</v>
      </c>
      <c r="G1526" s="107" t="str">
        <f>k[[#This Row],[PartType]]&amp;k[[#This Row],[PowderType]]</f>
        <v>521C336/025KBP86</v>
      </c>
      <c r="H1526" s="107" t="s">
        <v>5735</v>
      </c>
      <c r="I1526" s="107" cm="1">
        <f t="array" ref="I1526">_xlfn.IFS(LEFT(k[[#This Row],[ParameterValue]],1)="S",3,LEFT(k[[#This Row],[ParameterValue]],1)="X",2, LEFT(k[[#This Row],[ParameterValue]],1)="D",4)</f>
        <v>3</v>
      </c>
    </row>
    <row r="1527" spans="1:9">
      <c r="A1527" s="107" t="s">
        <v>5884</v>
      </c>
      <c r="B1527" s="107" t="s">
        <v>100</v>
      </c>
      <c r="C1527" s="107" t="s">
        <v>5681</v>
      </c>
      <c r="D1527" s="107" t="s">
        <v>5600</v>
      </c>
      <c r="E1527" s="107" t="s">
        <v>5601</v>
      </c>
      <c r="F1527" s="107" t="s">
        <v>6124</v>
      </c>
      <c r="G1527" s="107" t="str">
        <f>k[[#This Row],[PartType]]&amp;k[[#This Row],[PowderType]]</f>
        <v>598D687/2R5S805</v>
      </c>
      <c r="H1527" s="107" t="s">
        <v>5886</v>
      </c>
      <c r="I1527" s="107" cm="1">
        <f t="array" ref="I1527">_xlfn.IFS(LEFT(k[[#This Row],[ParameterValue]],1)="S",3,LEFT(k[[#This Row],[ParameterValue]],1)="X",2, LEFT(k[[#This Row],[ParameterValue]],1)="D",4)</f>
        <v>3</v>
      </c>
    </row>
    <row r="1528" spans="1:9">
      <c r="A1528" s="107" t="s">
        <v>8451</v>
      </c>
      <c r="B1528" s="107" t="s">
        <v>4516</v>
      </c>
      <c r="C1528" s="107" t="s">
        <v>8571</v>
      </c>
      <c r="D1528" s="107" t="s">
        <v>5600</v>
      </c>
      <c r="E1528" s="107" t="s">
        <v>5601</v>
      </c>
      <c r="F1528" s="107" t="s">
        <v>8572</v>
      </c>
      <c r="G1528" s="107" t="str">
        <f>k[[#This Row],[PartType]]&amp;k[[#This Row],[PowderType]]</f>
        <v>598V475/075TTS125</v>
      </c>
      <c r="H1528" s="107" t="s">
        <v>8573</v>
      </c>
      <c r="I1528" s="107" cm="1">
        <f t="array" ref="I1528">_xlfn.IFS(LEFT(k[[#This Row],[ParameterValue]],1)="S",3,LEFT(k[[#This Row],[ParameterValue]],1)="X",2, LEFT(k[[#This Row],[ParameterValue]],1)="D",4)</f>
        <v>2</v>
      </c>
    </row>
    <row r="1529" spans="1:9">
      <c r="A1529" s="107" t="s">
        <v>6125</v>
      </c>
      <c r="B1529" s="107" t="s">
        <v>157</v>
      </c>
      <c r="C1529" s="107" t="s">
        <v>5893</v>
      </c>
      <c r="D1529" s="107" t="s">
        <v>5600</v>
      </c>
      <c r="E1529" s="107" t="s">
        <v>5601</v>
      </c>
      <c r="F1529" s="107" t="s">
        <v>6126</v>
      </c>
      <c r="G1529" s="107" t="str">
        <f>k[[#This Row],[PartType]]&amp;k[[#This Row],[PowderType]]</f>
        <v>598B685/035TTS40</v>
      </c>
      <c r="H1529" s="107" t="s">
        <v>6127</v>
      </c>
      <c r="I1529" s="107" cm="1">
        <f t="array" ref="I1529">_xlfn.IFS(LEFT(k[[#This Row],[ParameterValue]],1)="S",3,LEFT(k[[#This Row],[ParameterValue]],1)="X",2, LEFT(k[[#This Row],[ParameterValue]],1)="D",4)</f>
        <v>2</v>
      </c>
    </row>
    <row r="1530" spans="1:9">
      <c r="A1530" s="107" t="s">
        <v>5947</v>
      </c>
      <c r="B1530" s="107" t="s">
        <v>4441</v>
      </c>
      <c r="C1530" s="107" t="s">
        <v>5742</v>
      </c>
      <c r="D1530" s="107" t="s">
        <v>5600</v>
      </c>
      <c r="E1530" s="107" t="s">
        <v>5601</v>
      </c>
      <c r="F1530" s="107" t="s">
        <v>8964</v>
      </c>
      <c r="G1530" s="107" t="str">
        <f>k[[#This Row],[PartType]]&amp;k[[#This Row],[PowderType]]</f>
        <v>520X108/003STA156KA</v>
      </c>
      <c r="H1530" s="107" t="s">
        <v>5582</v>
      </c>
      <c r="I1530" s="107" cm="1">
        <f t="array" ref="I1530">_xlfn.IFS(LEFT(k[[#This Row],[ParameterValue]],1)="S",3,LEFT(k[[#This Row],[ParameterValue]],1)="X",2, LEFT(k[[#This Row],[ParameterValue]],1)="D",4)</f>
        <v>3</v>
      </c>
    </row>
    <row r="1531" spans="1:9">
      <c r="A1531" s="107" t="s">
        <v>6562</v>
      </c>
      <c r="B1531" s="107" t="s">
        <v>4433</v>
      </c>
      <c r="C1531" s="107" t="s">
        <v>5748</v>
      </c>
      <c r="D1531" s="107" t="s">
        <v>5600</v>
      </c>
      <c r="E1531" s="107" t="s">
        <v>5601</v>
      </c>
      <c r="F1531" s="107" t="s">
        <v>9066</v>
      </c>
      <c r="G1531" s="107" t="str">
        <f>k[[#This Row],[PartType]]&amp;k[[#This Row],[PowderType]]</f>
        <v>530V157/010KBP74E</v>
      </c>
      <c r="H1531" s="107" t="s">
        <v>7397</v>
      </c>
      <c r="I1531" s="107" cm="1">
        <f t="array" ref="I1531">_xlfn.IFS(LEFT(k[[#This Row],[ParameterValue]],1)="S",3,LEFT(k[[#This Row],[ParameterValue]],1)="X",2, LEFT(k[[#This Row],[ParameterValue]],1)="D",4)</f>
        <v>3</v>
      </c>
    </row>
    <row r="1532" spans="1:9">
      <c r="A1532" s="107" t="s">
        <v>6064</v>
      </c>
      <c r="B1532" s="107" t="s">
        <v>4433</v>
      </c>
      <c r="C1532" s="107" t="s">
        <v>5748</v>
      </c>
      <c r="D1532" s="107" t="s">
        <v>5600</v>
      </c>
      <c r="E1532" s="107" t="s">
        <v>5601</v>
      </c>
      <c r="F1532" s="107" t="s">
        <v>9065</v>
      </c>
      <c r="G1532" s="107" t="str">
        <f>k[[#This Row],[PartType]]&amp;k[[#This Row],[PowderType]]</f>
        <v>530V337/004KBP74E</v>
      </c>
      <c r="H1532" s="107" t="s">
        <v>5722</v>
      </c>
      <c r="I1532" s="107" cm="1">
        <f t="array" ref="I1532">_xlfn.IFS(LEFT(k[[#This Row],[ParameterValue]],1)="S",3,LEFT(k[[#This Row],[ParameterValue]],1)="X",2, LEFT(k[[#This Row],[ParameterValue]],1)="D",4)</f>
        <v>3</v>
      </c>
    </row>
    <row r="1533" spans="1:9">
      <c r="A1533" s="107" t="s">
        <v>7568</v>
      </c>
      <c r="B1533" s="107" t="s">
        <v>4441</v>
      </c>
      <c r="C1533" s="107" t="s">
        <v>8417</v>
      </c>
      <c r="D1533" s="107" t="s">
        <v>5600</v>
      </c>
      <c r="E1533" s="107" t="s">
        <v>5601</v>
      </c>
      <c r="F1533" s="107" t="s">
        <v>8418</v>
      </c>
      <c r="G1533" s="107" t="str">
        <f>k[[#This Row],[PartType]]&amp;k[[#This Row],[PowderType]]</f>
        <v>598B157/006STA156KA</v>
      </c>
      <c r="H1533" s="107" t="s">
        <v>5114</v>
      </c>
      <c r="I1533" s="107" cm="1">
        <f t="array" ref="I1533">_xlfn.IFS(LEFT(k[[#This Row],[ParameterValue]],1)="S",3,LEFT(k[[#This Row],[ParameterValue]],1)="X",2, LEFT(k[[#This Row],[ParameterValue]],1)="D",4)</f>
        <v>3</v>
      </c>
    </row>
    <row r="1534" spans="1:9">
      <c r="A1534" s="107" t="s">
        <v>5963</v>
      </c>
      <c r="B1534" s="107" t="s">
        <v>4509</v>
      </c>
      <c r="C1534" s="107" t="s">
        <v>5813</v>
      </c>
      <c r="D1534" s="107" t="s">
        <v>5600</v>
      </c>
      <c r="E1534" s="107" t="s">
        <v>5601</v>
      </c>
      <c r="F1534" s="107" t="s">
        <v>8322</v>
      </c>
      <c r="G1534" s="107" t="str">
        <f>k[[#This Row],[PartType]]&amp;k[[#This Row],[PowderType]]</f>
        <v>521T336/018S15HVE</v>
      </c>
      <c r="H1534" s="107" t="s">
        <v>8303</v>
      </c>
      <c r="I1534" s="107" cm="1">
        <f t="array" ref="I1534">_xlfn.IFS(LEFT(k[[#This Row],[ParameterValue]],1)="S",3,LEFT(k[[#This Row],[ParameterValue]],1)="X",2, LEFT(k[[#This Row],[ParameterValue]],1)="D",4)</f>
        <v>3</v>
      </c>
    </row>
    <row r="1535" spans="1:9">
      <c r="A1535" s="107" t="s">
        <v>7241</v>
      </c>
      <c r="B1535" s="107" t="s">
        <v>4426</v>
      </c>
      <c r="C1535" s="107" t="s">
        <v>5991</v>
      </c>
      <c r="D1535" s="107" t="s">
        <v>5600</v>
      </c>
      <c r="E1535" s="107" t="s">
        <v>5601</v>
      </c>
      <c r="F1535" s="107" t="s">
        <v>8710</v>
      </c>
      <c r="G1535" s="107" t="str">
        <f>k[[#This Row],[PartType]]&amp;k[[#This Row],[PowderType]]</f>
        <v>520B336/010KBP74</v>
      </c>
      <c r="H1535" s="107" t="s">
        <v>8711</v>
      </c>
      <c r="I1535" s="107" cm="1">
        <f t="array" ref="I1535">_xlfn.IFS(LEFT(k[[#This Row],[ParameterValue]],1)="S",3,LEFT(k[[#This Row],[ParameterValue]],1)="X",2, LEFT(k[[#This Row],[ParameterValue]],1)="D",4)</f>
        <v>3</v>
      </c>
    </row>
    <row r="1536" spans="1:9">
      <c r="A1536" s="107" t="s">
        <v>7166</v>
      </c>
      <c r="B1536" s="107" t="s">
        <v>4647</v>
      </c>
      <c r="C1536" s="107" t="s">
        <v>5726</v>
      </c>
      <c r="D1536" s="107" t="s">
        <v>5600</v>
      </c>
      <c r="E1536" s="107" t="s">
        <v>5601</v>
      </c>
      <c r="F1536" s="107" t="s">
        <v>7775</v>
      </c>
      <c r="G1536" s="107" t="str">
        <f>k[[#This Row],[PartType]]&amp;k[[#This Row],[PowderType]]</f>
        <v>520V686/010KBP52X</v>
      </c>
      <c r="H1536" s="107" t="s">
        <v>5081</v>
      </c>
      <c r="I1536" s="107" cm="1">
        <f t="array" ref="I1536">_xlfn.IFS(LEFT(k[[#This Row],[ParameterValue]],1)="S",3,LEFT(k[[#This Row],[ParameterValue]],1)="X",2, LEFT(k[[#This Row],[ParameterValue]],1)="D",4)</f>
        <v>3</v>
      </c>
    </row>
    <row r="1537" spans="1:9">
      <c r="A1537" s="107" t="s">
        <v>7166</v>
      </c>
      <c r="B1537" s="107" t="s">
        <v>7776</v>
      </c>
      <c r="C1537" s="107" t="s">
        <v>5726</v>
      </c>
      <c r="D1537" s="107" t="s">
        <v>5600</v>
      </c>
      <c r="E1537" s="107" t="s">
        <v>5601</v>
      </c>
      <c r="F1537" s="107" t="s">
        <v>7777</v>
      </c>
      <c r="G1537" s="107" t="str">
        <f>k[[#This Row],[PartType]]&amp;k[[#This Row],[PowderType]]</f>
        <v>520V686/010KBP52Y</v>
      </c>
      <c r="H1537" s="107" t="s">
        <v>7502</v>
      </c>
      <c r="I1537" s="107" cm="1">
        <f t="array" ref="I1537">_xlfn.IFS(LEFT(k[[#This Row],[ParameterValue]],1)="S",3,LEFT(k[[#This Row],[ParameterValue]],1)="X",2, LEFT(k[[#This Row],[ParameterValue]],1)="D",4)</f>
        <v>3</v>
      </c>
    </row>
    <row r="1538" spans="1:9">
      <c r="A1538" s="107" t="s">
        <v>5702</v>
      </c>
      <c r="B1538" s="107" t="s">
        <v>131</v>
      </c>
      <c r="C1538" s="107" t="s">
        <v>5816</v>
      </c>
      <c r="D1538" s="107" t="s">
        <v>5600</v>
      </c>
      <c r="E1538" s="107" t="s">
        <v>5601</v>
      </c>
      <c r="F1538" s="107" t="s">
        <v>7778</v>
      </c>
      <c r="G1538" s="107" t="str">
        <f>k[[#This Row],[PartType]]&amp;k[[#This Row],[PowderType]]</f>
        <v>598V247/004TTS80</v>
      </c>
      <c r="H1538" s="107" t="s">
        <v>5046</v>
      </c>
      <c r="I1538" s="107" cm="1">
        <f t="array" ref="I1538">_xlfn.IFS(LEFT(k[[#This Row],[ParameterValue]],1)="S",3,LEFT(k[[#This Row],[ParameterValue]],1)="X",2, LEFT(k[[#This Row],[ParameterValue]],1)="D",4)</f>
        <v>3</v>
      </c>
    </row>
    <row r="1539" spans="1:9">
      <c r="A1539" s="107" t="s">
        <v>7086</v>
      </c>
      <c r="B1539" s="107" t="s">
        <v>4428</v>
      </c>
      <c r="C1539" s="107" t="s">
        <v>6874</v>
      </c>
      <c r="D1539" s="107" t="s">
        <v>5600</v>
      </c>
      <c r="E1539" s="107" t="s">
        <v>5601</v>
      </c>
      <c r="F1539" s="107" t="s">
        <v>7779</v>
      </c>
      <c r="G1539" s="107" t="str">
        <f>k[[#This Row],[PartType]]&amp;k[[#This Row],[PowderType]]</f>
        <v>520D227/010KBP76</v>
      </c>
      <c r="H1539" s="107" t="s">
        <v>5580</v>
      </c>
      <c r="I1539" s="107" cm="1">
        <f t="array" ref="I1539">_xlfn.IFS(LEFT(k[[#This Row],[ParameterValue]],1)="S",3,LEFT(k[[#This Row],[ParameterValue]],1)="X",2, LEFT(k[[#This Row],[ParameterValue]],1)="D",4)</f>
        <v>3</v>
      </c>
    </row>
    <row r="1540" spans="1:9">
      <c r="A1540" s="107" t="s">
        <v>7780</v>
      </c>
      <c r="B1540" s="107" t="s">
        <v>119</v>
      </c>
      <c r="C1540" s="107" t="s">
        <v>5614</v>
      </c>
      <c r="D1540" s="107" t="s">
        <v>5600</v>
      </c>
      <c r="E1540" s="107" t="s">
        <v>5601</v>
      </c>
      <c r="F1540" s="107" t="s">
        <v>7781</v>
      </c>
      <c r="G1540" s="107" t="str">
        <f>k[[#This Row],[PartType]]&amp;k[[#This Row],[PowderType]]</f>
        <v>523B686/016FTW102K</v>
      </c>
      <c r="H1540" s="107" t="s">
        <v>5779</v>
      </c>
      <c r="I1540" s="107" cm="1">
        <f t="array" ref="I1540">_xlfn.IFS(LEFT(k[[#This Row],[ParameterValue]],1)="S",3,LEFT(k[[#This Row],[ParameterValue]],1)="X",2, LEFT(k[[#This Row],[ParameterValue]],1)="D",4)</f>
        <v>3</v>
      </c>
    </row>
    <row r="1541" spans="1:9">
      <c r="A1541" s="107" t="s">
        <v>5843</v>
      </c>
      <c r="B1541" s="107" t="s">
        <v>4426</v>
      </c>
      <c r="C1541" s="107" t="s">
        <v>5654</v>
      </c>
      <c r="D1541" s="107" t="s">
        <v>5600</v>
      </c>
      <c r="E1541" s="107" t="s">
        <v>5601</v>
      </c>
      <c r="F1541" s="107" t="s">
        <v>8938</v>
      </c>
      <c r="G1541" s="107" t="str">
        <f>k[[#This Row],[PartType]]&amp;k[[#This Row],[PowderType]]</f>
        <v>520V337/004KBP74</v>
      </c>
      <c r="H1541" s="107" t="s">
        <v>5049</v>
      </c>
      <c r="I1541" s="107" cm="1">
        <f t="array" ref="I1541">_xlfn.IFS(LEFT(k[[#This Row],[ParameterValue]],1)="S",3,LEFT(k[[#This Row],[ParameterValue]],1)="X",2, LEFT(k[[#This Row],[ParameterValue]],1)="D",4)</f>
        <v>3</v>
      </c>
    </row>
    <row r="1542" spans="1:9">
      <c r="A1542" s="107" t="s">
        <v>5985</v>
      </c>
      <c r="B1542" s="107" t="s">
        <v>4426</v>
      </c>
      <c r="C1542" s="107" t="s">
        <v>5737</v>
      </c>
      <c r="D1542" s="107" t="s">
        <v>5600</v>
      </c>
      <c r="E1542" s="107" t="s">
        <v>5601</v>
      </c>
      <c r="F1542" s="107" t="s">
        <v>7404</v>
      </c>
      <c r="G1542" s="107" t="str">
        <f>k[[#This Row],[PartType]]&amp;k[[#This Row],[PowderType]]</f>
        <v>520V157/006KBP74</v>
      </c>
      <c r="H1542" s="107" t="s">
        <v>5049</v>
      </c>
      <c r="I1542" s="107" cm="1">
        <f t="array" ref="I1542">_xlfn.IFS(LEFT(k[[#This Row],[ParameterValue]],1)="S",3,LEFT(k[[#This Row],[ParameterValue]],1)="X",2, LEFT(k[[#This Row],[ParameterValue]],1)="D",4)</f>
        <v>3</v>
      </c>
    </row>
    <row r="1543" spans="1:9">
      <c r="A1543" s="107" t="s">
        <v>5604</v>
      </c>
      <c r="B1543" s="107" t="s">
        <v>4426</v>
      </c>
      <c r="C1543" s="107" t="s">
        <v>5737</v>
      </c>
      <c r="D1543" s="107" t="s">
        <v>5600</v>
      </c>
      <c r="E1543" s="107" t="s">
        <v>5601</v>
      </c>
      <c r="F1543" s="107" t="s">
        <v>7405</v>
      </c>
      <c r="G1543" s="107" t="str">
        <f>k[[#This Row],[PartType]]&amp;k[[#This Row],[PowderType]]</f>
        <v>520D227/006KBP74</v>
      </c>
      <c r="H1543" s="107" t="s">
        <v>5049</v>
      </c>
      <c r="I1543" s="107" cm="1">
        <f t="array" ref="I1543">_xlfn.IFS(LEFT(k[[#This Row],[ParameterValue]],1)="S",3,LEFT(k[[#This Row],[ParameterValue]],1)="X",2, LEFT(k[[#This Row],[ParameterValue]],1)="D",4)</f>
        <v>3</v>
      </c>
    </row>
    <row r="1544" spans="1:9">
      <c r="A1544" s="107" t="s">
        <v>5604</v>
      </c>
      <c r="B1544" s="107" t="s">
        <v>4426</v>
      </c>
      <c r="C1544" s="107" t="s">
        <v>5634</v>
      </c>
      <c r="D1544" s="107" t="s">
        <v>5600</v>
      </c>
      <c r="E1544" s="107" t="s">
        <v>5601</v>
      </c>
      <c r="F1544" s="107" t="s">
        <v>7406</v>
      </c>
      <c r="G1544" s="107" t="str">
        <f>k[[#This Row],[PartType]]&amp;k[[#This Row],[PowderType]]</f>
        <v>520D227/006KBP74</v>
      </c>
      <c r="H1544" s="107" t="s">
        <v>5049</v>
      </c>
      <c r="I1544" s="107" cm="1">
        <f t="array" ref="I1544">_xlfn.IFS(LEFT(k[[#This Row],[ParameterValue]],1)="S",3,LEFT(k[[#This Row],[ParameterValue]],1)="X",2, LEFT(k[[#This Row],[ParameterValue]],1)="D",4)</f>
        <v>3</v>
      </c>
    </row>
    <row r="1545" spans="1:9">
      <c r="A1545" s="107" t="s">
        <v>5956</v>
      </c>
      <c r="B1545" s="107" t="s">
        <v>119</v>
      </c>
      <c r="C1545" s="107" t="s">
        <v>5634</v>
      </c>
      <c r="D1545" s="107" t="s">
        <v>5600</v>
      </c>
      <c r="E1545" s="107" t="s">
        <v>5601</v>
      </c>
      <c r="F1545" s="107" t="s">
        <v>7602</v>
      </c>
      <c r="G1545" s="107" t="str">
        <f>k[[#This Row],[PartType]]&amp;k[[#This Row],[PowderType]]</f>
        <v>521V247/016FTW102K</v>
      </c>
      <c r="H1545" s="107" t="s">
        <v>5760</v>
      </c>
      <c r="I1545" s="107" cm="1">
        <f t="array" ref="I1545">_xlfn.IFS(LEFT(k[[#This Row],[ParameterValue]],1)="S",3,LEFT(k[[#This Row],[ParameterValue]],1)="X",2, LEFT(k[[#This Row],[ParameterValue]],1)="D",4)</f>
        <v>3</v>
      </c>
    </row>
    <row r="1546" spans="1:9">
      <c r="A1546" s="107" t="s">
        <v>7041</v>
      </c>
      <c r="B1546" s="107" t="s">
        <v>4501</v>
      </c>
      <c r="C1546" s="107" t="s">
        <v>5627</v>
      </c>
      <c r="D1546" s="107" t="s">
        <v>5600</v>
      </c>
      <c r="E1546" s="107" t="s">
        <v>5601</v>
      </c>
      <c r="F1546" s="107" t="s">
        <v>7603</v>
      </c>
      <c r="G1546" s="107" t="str">
        <f>k[[#This Row],[PartType]]&amp;k[[#This Row],[PowderType]]</f>
        <v>591V337/003KBP55</v>
      </c>
      <c r="H1546" s="107" t="s">
        <v>5665</v>
      </c>
      <c r="I1546" s="107" cm="1">
        <f t="array" ref="I1546">_xlfn.IFS(LEFT(k[[#This Row],[ParameterValue]],1)="S",3,LEFT(k[[#This Row],[ParameterValue]],1)="X",2, LEFT(k[[#This Row],[ParameterValue]],1)="D",4)</f>
        <v>3</v>
      </c>
    </row>
    <row r="1547" spans="1:9">
      <c r="A1547" s="107" t="s">
        <v>6993</v>
      </c>
      <c r="B1547" s="107" t="s">
        <v>4501</v>
      </c>
      <c r="C1547" s="107" t="s">
        <v>5634</v>
      </c>
      <c r="D1547" s="107" t="s">
        <v>5600</v>
      </c>
      <c r="E1547" s="107" t="s">
        <v>5601</v>
      </c>
      <c r="F1547" s="107" t="s">
        <v>8846</v>
      </c>
      <c r="G1547" s="107" t="str">
        <f>k[[#This Row],[PartType]]&amp;k[[#This Row],[PowderType]]</f>
        <v>598D227/010KBP55</v>
      </c>
      <c r="H1547" s="107" t="s">
        <v>5045</v>
      </c>
      <c r="I1547" s="107" cm="1">
        <f t="array" ref="I1547">_xlfn.IFS(LEFT(k[[#This Row],[ParameterValue]],1)="S",3,LEFT(k[[#This Row],[ParameterValue]],1)="X",2, LEFT(k[[#This Row],[ParameterValue]],1)="D",4)</f>
        <v>3</v>
      </c>
    </row>
    <row r="1548" spans="1:9">
      <c r="A1548" s="107" t="s">
        <v>5783</v>
      </c>
      <c r="B1548" s="107" t="s">
        <v>4426</v>
      </c>
      <c r="C1548" s="107" t="s">
        <v>5618</v>
      </c>
      <c r="D1548" s="107" t="s">
        <v>5600</v>
      </c>
      <c r="E1548" s="107" t="s">
        <v>5601</v>
      </c>
      <c r="F1548" s="107" t="s">
        <v>7604</v>
      </c>
      <c r="G1548" s="107" t="str">
        <f>k[[#This Row],[PartType]]&amp;k[[#This Row],[PowderType]]</f>
        <v>521V686/016KBP74</v>
      </c>
      <c r="H1548" s="107" t="s">
        <v>5891</v>
      </c>
      <c r="I1548" s="107" cm="1">
        <f t="array" ref="I1548">_xlfn.IFS(LEFT(k[[#This Row],[ParameterValue]],1)="S",3,LEFT(k[[#This Row],[ParameterValue]],1)="X",2, LEFT(k[[#This Row],[ParameterValue]],1)="D",4)</f>
        <v>3</v>
      </c>
    </row>
    <row r="1549" spans="1:9">
      <c r="A1549" s="107" t="s">
        <v>7605</v>
      </c>
      <c r="B1549" s="107" t="s">
        <v>4441</v>
      </c>
      <c r="C1549" s="107" t="s">
        <v>5634</v>
      </c>
      <c r="D1549" s="107" t="s">
        <v>5600</v>
      </c>
      <c r="E1549" s="107" t="s">
        <v>5601</v>
      </c>
      <c r="F1549" s="107" t="s">
        <v>7606</v>
      </c>
      <c r="G1549" s="107" t="str">
        <f>k[[#This Row],[PartType]]&amp;k[[#This Row],[PowderType]]</f>
        <v>598B227/2R5STA156KA</v>
      </c>
      <c r="H1549" s="107" t="s">
        <v>5584</v>
      </c>
      <c r="I1549" s="107" cm="1">
        <f t="array" ref="I1549">_xlfn.IFS(LEFT(k[[#This Row],[ParameterValue]],1)="S",3,LEFT(k[[#This Row],[ParameterValue]],1)="X",2, LEFT(k[[#This Row],[ParameterValue]],1)="D",4)</f>
        <v>3</v>
      </c>
    </row>
    <row r="1550" spans="1:9">
      <c r="A1550" s="107" t="s">
        <v>5736</v>
      </c>
      <c r="B1550" s="107" t="s">
        <v>4426</v>
      </c>
      <c r="C1550" s="107" t="s">
        <v>5654</v>
      </c>
      <c r="D1550" s="107" t="s">
        <v>5600</v>
      </c>
      <c r="E1550" s="107" t="s">
        <v>5601</v>
      </c>
      <c r="F1550" s="107" t="s">
        <v>9113</v>
      </c>
      <c r="G1550" s="107" t="str">
        <f>k[[#This Row],[PartType]]&amp;k[[#This Row],[PowderType]]</f>
        <v>520Y227/010KBP74</v>
      </c>
      <c r="H1550" s="107" t="s">
        <v>5580</v>
      </c>
      <c r="I1550" s="107" cm="1">
        <f t="array" ref="I1550">_xlfn.IFS(LEFT(k[[#This Row],[ParameterValue]],1)="S",3,LEFT(k[[#This Row],[ParameterValue]],1)="X",2, LEFT(k[[#This Row],[ParameterValue]],1)="D",4)</f>
        <v>3</v>
      </c>
    </row>
    <row r="1551" spans="1:9">
      <c r="A1551" s="107" t="s">
        <v>6089</v>
      </c>
      <c r="B1551" s="107" t="s">
        <v>87</v>
      </c>
      <c r="C1551" s="107" t="s">
        <v>5804</v>
      </c>
      <c r="D1551" s="107" t="s">
        <v>5600</v>
      </c>
      <c r="E1551" s="107" t="s">
        <v>5601</v>
      </c>
      <c r="F1551" s="107" t="s">
        <v>7018</v>
      </c>
      <c r="G1551" s="107" t="str">
        <f>k[[#This Row],[PartType]]&amp;k[[#This Row],[PowderType]]</f>
        <v>521D476/025TTS50</v>
      </c>
      <c r="H1551" s="107" t="s">
        <v>5589</v>
      </c>
      <c r="I1551" s="107" cm="1">
        <f t="array" ref="I1551">_xlfn.IFS(LEFT(k[[#This Row],[ParameterValue]],1)="S",3,LEFT(k[[#This Row],[ParameterValue]],1)="X",2, LEFT(k[[#This Row],[ParameterValue]],1)="D",4)</f>
        <v>3</v>
      </c>
    </row>
    <row r="1552" spans="1:9">
      <c r="A1552" s="107" t="s">
        <v>7013</v>
      </c>
      <c r="B1552" s="107" t="s">
        <v>90</v>
      </c>
      <c r="C1552" s="107" t="s">
        <v>7019</v>
      </c>
      <c r="D1552" s="107" t="s">
        <v>5600</v>
      </c>
      <c r="E1552" s="107" t="s">
        <v>5601</v>
      </c>
      <c r="F1552" s="107" t="s">
        <v>7020</v>
      </c>
      <c r="G1552" s="107" t="str">
        <f>k[[#This Row],[PartType]]&amp;k[[#This Row],[PowderType]]</f>
        <v>598D226/035FTP200</v>
      </c>
      <c r="H1552" s="107" t="s">
        <v>7015</v>
      </c>
      <c r="I1552" s="107" cm="1">
        <f t="array" ref="I1552">_xlfn.IFS(LEFT(k[[#This Row],[ParameterValue]],1)="S",3,LEFT(k[[#This Row],[ParameterValue]],1)="X",2, LEFT(k[[#This Row],[ParameterValue]],1)="D",4)</f>
        <v>2</v>
      </c>
    </row>
    <row r="1553" spans="1:9">
      <c r="A1553" s="107" t="s">
        <v>5662</v>
      </c>
      <c r="B1553" s="107" t="s">
        <v>4426</v>
      </c>
      <c r="C1553" s="107" t="s">
        <v>5681</v>
      </c>
      <c r="D1553" s="107" t="s">
        <v>5600</v>
      </c>
      <c r="E1553" s="107" t="s">
        <v>5601</v>
      </c>
      <c r="F1553" s="107" t="s">
        <v>7021</v>
      </c>
      <c r="G1553" s="107" t="str">
        <f>k[[#This Row],[PartType]]&amp;k[[#This Row],[PowderType]]</f>
        <v>528Z227/004KBP74</v>
      </c>
      <c r="H1553" s="107" t="s">
        <v>5046</v>
      </c>
      <c r="I1553" s="107" cm="1">
        <f t="array" ref="I1553">_xlfn.IFS(LEFT(k[[#This Row],[ParameterValue]],1)="S",3,LEFT(k[[#This Row],[ParameterValue]],1)="X",2, LEFT(k[[#This Row],[ParameterValue]],1)="D",4)</f>
        <v>3</v>
      </c>
    </row>
    <row r="1554" spans="1:9">
      <c r="A1554" s="107" t="s">
        <v>5980</v>
      </c>
      <c r="B1554" s="107" t="s">
        <v>4426</v>
      </c>
      <c r="C1554" s="107" t="s">
        <v>5681</v>
      </c>
      <c r="D1554" s="107" t="s">
        <v>5600</v>
      </c>
      <c r="E1554" s="107" t="s">
        <v>5601</v>
      </c>
      <c r="F1554" s="107" t="s">
        <v>7022</v>
      </c>
      <c r="G1554" s="107" t="str">
        <f>k[[#This Row],[PartType]]&amp;k[[#This Row],[PowderType]]</f>
        <v>528Z337/003KBP74</v>
      </c>
      <c r="H1554" s="107" t="s">
        <v>5046</v>
      </c>
      <c r="I1554" s="107" cm="1">
        <f t="array" ref="I1554">_xlfn.IFS(LEFT(k[[#This Row],[ParameterValue]],1)="S",3,LEFT(k[[#This Row],[ParameterValue]],1)="X",2, LEFT(k[[#This Row],[ParameterValue]],1)="D",4)</f>
        <v>3</v>
      </c>
    </row>
    <row r="1555" spans="1:9">
      <c r="A1555" s="107" t="s">
        <v>6954</v>
      </c>
      <c r="B1555" s="107" t="s">
        <v>90</v>
      </c>
      <c r="C1555" s="107" t="s">
        <v>5690</v>
      </c>
      <c r="D1555" s="107" t="s">
        <v>5600</v>
      </c>
      <c r="E1555" s="107" t="s">
        <v>5601</v>
      </c>
      <c r="F1555" s="107" t="s">
        <v>6955</v>
      </c>
      <c r="G1555" s="107" t="str">
        <f>k[[#This Row],[PartType]]&amp;k[[#This Row],[PowderType]]</f>
        <v>599D226/035FTP200</v>
      </c>
      <c r="H1555" s="107" t="s">
        <v>5773</v>
      </c>
      <c r="I1555" s="107" cm="1">
        <f t="array" ref="I1555">_xlfn.IFS(LEFT(k[[#This Row],[ParameterValue]],1)="S",3,LEFT(k[[#This Row],[ParameterValue]],1)="X",2, LEFT(k[[#This Row],[ParameterValue]],1)="D",4)</f>
        <v>2</v>
      </c>
    </row>
    <row r="1556" spans="1:9">
      <c r="A1556" s="107" t="s">
        <v>5913</v>
      </c>
      <c r="B1556" s="107" t="s">
        <v>4492</v>
      </c>
      <c r="C1556" s="107" t="s">
        <v>7229</v>
      </c>
      <c r="D1556" s="107" t="s">
        <v>5600</v>
      </c>
      <c r="E1556" s="107" t="s">
        <v>5601</v>
      </c>
      <c r="F1556" s="107" t="s">
        <v>7230</v>
      </c>
      <c r="G1556" s="107" t="str">
        <f>k[[#This Row],[PartType]]&amp;k[[#This Row],[PowderType]]</f>
        <v>521V107/020FTW700</v>
      </c>
      <c r="H1556" s="107" t="s">
        <v>6885</v>
      </c>
      <c r="I1556" s="107" cm="1">
        <f t="array" ref="I1556">_xlfn.IFS(LEFT(k[[#This Row],[ParameterValue]],1)="S",3,LEFT(k[[#This Row],[ParameterValue]],1)="X",2, LEFT(k[[#This Row],[ParameterValue]],1)="D",4)</f>
        <v>3</v>
      </c>
    </row>
    <row r="1557" spans="1:9">
      <c r="A1557" s="107" t="s">
        <v>6300</v>
      </c>
      <c r="B1557" s="107" t="s">
        <v>152</v>
      </c>
      <c r="C1557" s="107" t="s">
        <v>5654</v>
      </c>
      <c r="D1557" s="107" t="s">
        <v>5600</v>
      </c>
      <c r="E1557" s="107" t="s">
        <v>5601</v>
      </c>
      <c r="F1557" s="107" t="s">
        <v>8845</v>
      </c>
      <c r="G1557" s="107" t="str">
        <f>k[[#This Row],[PartType]]&amp;k[[#This Row],[PowderType]]</f>
        <v>520B686/006KBP86</v>
      </c>
      <c r="H1557" s="107" t="s">
        <v>5559</v>
      </c>
      <c r="I1557" s="107" cm="1">
        <f t="array" ref="I1557">_xlfn.IFS(LEFT(k[[#This Row],[ParameterValue]],1)="S",3,LEFT(k[[#This Row],[ParameterValue]],1)="X",2, LEFT(k[[#This Row],[ParameterValue]],1)="D",4)</f>
        <v>3</v>
      </c>
    </row>
    <row r="1558" spans="1:9">
      <c r="A1558" s="107" t="s">
        <v>8842</v>
      </c>
      <c r="B1558" s="107" t="s">
        <v>4441</v>
      </c>
      <c r="C1558" s="107" t="s">
        <v>8843</v>
      </c>
      <c r="D1558" s="107" t="s">
        <v>5600</v>
      </c>
      <c r="E1558" s="107" t="s">
        <v>5601</v>
      </c>
      <c r="F1558" s="107" t="s">
        <v>8844</v>
      </c>
      <c r="G1558" s="107" t="str">
        <f>k[[#This Row],[PartType]]&amp;k[[#This Row],[PowderType]]</f>
        <v>598B227/004STA156KA</v>
      </c>
      <c r="H1558" s="107" t="s">
        <v>5584</v>
      </c>
      <c r="I1558" s="107" cm="1">
        <f t="array" ref="I1558">_xlfn.IFS(LEFT(k[[#This Row],[ParameterValue]],1)="S",3,LEFT(k[[#This Row],[ParameterValue]],1)="X",2, LEFT(k[[#This Row],[ParameterValue]],1)="D",4)</f>
        <v>3</v>
      </c>
    </row>
    <row r="1559" spans="1:9">
      <c r="A1559" s="107" t="s">
        <v>6172</v>
      </c>
      <c r="B1559" s="107" t="s">
        <v>126</v>
      </c>
      <c r="C1559" s="107" t="s">
        <v>5742</v>
      </c>
      <c r="D1559" s="107" t="s">
        <v>5600</v>
      </c>
      <c r="E1559" s="107" t="s">
        <v>5601</v>
      </c>
      <c r="F1559" s="107" t="s">
        <v>9180</v>
      </c>
      <c r="G1559" s="107" t="str">
        <f>k[[#This Row],[PartType]]&amp;k[[#This Row],[PowderType]]</f>
        <v>520V227/004KBP52</v>
      </c>
      <c r="H1559" s="107" t="s">
        <v>6074</v>
      </c>
      <c r="I1559" s="107" cm="1">
        <f t="array" ref="I1559">_xlfn.IFS(LEFT(k[[#This Row],[ParameterValue]],1)="S",3,LEFT(k[[#This Row],[ParameterValue]],1)="X",2, LEFT(k[[#This Row],[ParameterValue]],1)="D",4)</f>
        <v>3</v>
      </c>
    </row>
    <row r="1560" spans="1:9">
      <c r="A1560" s="107" t="s">
        <v>8117</v>
      </c>
      <c r="B1560" s="107" t="s">
        <v>82</v>
      </c>
      <c r="C1560" s="107" t="s">
        <v>5614</v>
      </c>
      <c r="D1560" s="107" t="s">
        <v>5600</v>
      </c>
      <c r="E1560" s="107" t="s">
        <v>5601</v>
      </c>
      <c r="F1560" s="107" t="s">
        <v>9181</v>
      </c>
      <c r="G1560" s="107" t="str">
        <f>k[[#This Row],[PartType]]&amp;k[[#This Row],[PowderType]]</f>
        <v>K20E157/035S706</v>
      </c>
      <c r="H1560" s="107" t="s">
        <v>8119</v>
      </c>
      <c r="I1560" s="107" cm="1">
        <f t="array" ref="I1560">_xlfn.IFS(LEFT(k[[#This Row],[ParameterValue]],1)="S",3,LEFT(k[[#This Row],[ParameterValue]],1)="X",2, LEFT(k[[#This Row],[ParameterValue]],1)="D",4)</f>
        <v>3</v>
      </c>
    </row>
    <row r="1561" spans="1:9">
      <c r="A1561" s="107" t="s">
        <v>5930</v>
      </c>
      <c r="B1561" s="107" t="s">
        <v>4426</v>
      </c>
      <c r="C1561" s="107" t="s">
        <v>5634</v>
      </c>
      <c r="D1561" s="107" t="s">
        <v>5600</v>
      </c>
      <c r="E1561" s="107" t="s">
        <v>5601</v>
      </c>
      <c r="F1561" s="107" t="s">
        <v>9061</v>
      </c>
      <c r="G1561" s="107" t="str">
        <f>k[[#This Row],[PartType]]&amp;k[[#This Row],[PowderType]]</f>
        <v>520L107/010KBP74</v>
      </c>
      <c r="H1561" s="107" t="s">
        <v>5789</v>
      </c>
      <c r="I1561" s="107" cm="1">
        <f t="array" ref="I1561">_xlfn.IFS(LEFT(k[[#This Row],[ParameterValue]],1)="S",3,LEFT(k[[#This Row],[ParameterValue]],1)="X",2, LEFT(k[[#This Row],[ParameterValue]],1)="D",4)</f>
        <v>3</v>
      </c>
    </row>
    <row r="1562" spans="1:9">
      <c r="A1562" s="107" t="s">
        <v>7241</v>
      </c>
      <c r="B1562" s="107" t="s">
        <v>4426</v>
      </c>
      <c r="C1562" s="107" t="s">
        <v>5634</v>
      </c>
      <c r="D1562" s="107" t="s">
        <v>5600</v>
      </c>
      <c r="E1562" s="107" t="s">
        <v>5601</v>
      </c>
      <c r="F1562" s="107" t="s">
        <v>8383</v>
      </c>
      <c r="G1562" s="107" t="str">
        <f>k[[#This Row],[PartType]]&amp;k[[#This Row],[PowderType]]</f>
        <v>520B336/010KBP74</v>
      </c>
      <c r="H1562" s="107" t="s">
        <v>5999</v>
      </c>
      <c r="I1562" s="107" cm="1">
        <f t="array" ref="I1562">_xlfn.IFS(LEFT(k[[#This Row],[ParameterValue]],1)="S",3,LEFT(k[[#This Row],[ParameterValue]],1)="X",2, LEFT(k[[#This Row],[ParameterValue]],1)="D",4)</f>
        <v>3</v>
      </c>
    </row>
    <row r="1563" spans="1:9">
      <c r="A1563" s="107" t="s">
        <v>6189</v>
      </c>
      <c r="B1563" s="107" t="s">
        <v>4426</v>
      </c>
      <c r="C1563" s="107" t="s">
        <v>5656</v>
      </c>
      <c r="D1563" s="107" t="s">
        <v>5600</v>
      </c>
      <c r="E1563" s="107" t="s">
        <v>5601</v>
      </c>
      <c r="F1563" s="107" t="s">
        <v>7237</v>
      </c>
      <c r="G1563" s="107" t="str">
        <f>k[[#This Row],[PartType]]&amp;k[[#This Row],[PowderType]]</f>
        <v>525B686/006KBP74</v>
      </c>
      <c r="H1563" s="107" t="s">
        <v>6738</v>
      </c>
      <c r="I1563" s="107" cm="1">
        <f t="array" ref="I1563">_xlfn.IFS(LEFT(k[[#This Row],[ParameterValue]],1)="S",3,LEFT(k[[#This Row],[ParameterValue]],1)="X",2, LEFT(k[[#This Row],[ParameterValue]],1)="D",4)</f>
        <v>3</v>
      </c>
    </row>
    <row r="1564" spans="1:9">
      <c r="A1564" s="107" t="s">
        <v>7238</v>
      </c>
      <c r="B1564" s="107" t="s">
        <v>4426</v>
      </c>
      <c r="C1564" s="107" t="s">
        <v>5730</v>
      </c>
      <c r="D1564" s="107" t="s">
        <v>5600</v>
      </c>
      <c r="E1564" s="107" t="s">
        <v>5601</v>
      </c>
      <c r="F1564" s="107" t="s">
        <v>9082</v>
      </c>
      <c r="G1564" s="107" t="str">
        <f>k[[#This Row],[PartType]]&amp;k[[#This Row],[PowderType]]</f>
        <v>530V157/2R5KBP74</v>
      </c>
      <c r="H1564" s="107" t="s">
        <v>5545</v>
      </c>
      <c r="I1564" s="107" cm="1">
        <f t="array" ref="I1564">_xlfn.IFS(LEFT(k[[#This Row],[ParameterValue]],1)="S",3,LEFT(k[[#This Row],[ParameterValue]],1)="X",2, LEFT(k[[#This Row],[ParameterValue]],1)="D",4)</f>
        <v>3</v>
      </c>
    </row>
    <row r="1565" spans="1:9">
      <c r="A1565" s="107" t="s">
        <v>7238</v>
      </c>
      <c r="B1565" s="107" t="s">
        <v>4426</v>
      </c>
      <c r="C1565" s="107" t="s">
        <v>5703</v>
      </c>
      <c r="D1565" s="107" t="s">
        <v>5600</v>
      </c>
      <c r="E1565" s="107" t="s">
        <v>5601</v>
      </c>
      <c r="F1565" s="107" t="s">
        <v>7239</v>
      </c>
      <c r="G1565" s="107" t="str">
        <f>k[[#This Row],[PartType]]&amp;k[[#This Row],[PowderType]]</f>
        <v>530V157/2R5KBP74</v>
      </c>
      <c r="H1565" s="107" t="s">
        <v>5545</v>
      </c>
      <c r="I1565" s="107" cm="1">
        <f t="array" ref="I1565">_xlfn.IFS(LEFT(k[[#This Row],[ParameterValue]],1)="S",3,LEFT(k[[#This Row],[ParameterValue]],1)="X",2, LEFT(k[[#This Row],[ParameterValue]],1)="D",4)</f>
        <v>3</v>
      </c>
    </row>
    <row r="1566" spans="1:9">
      <c r="A1566" s="107" t="s">
        <v>7190</v>
      </c>
      <c r="B1566" s="107" t="s">
        <v>4426</v>
      </c>
      <c r="C1566" s="107" t="s">
        <v>5737</v>
      </c>
      <c r="D1566" s="107" t="s">
        <v>5600</v>
      </c>
      <c r="E1566" s="107" t="s">
        <v>5601</v>
      </c>
      <c r="F1566" s="107" t="s">
        <v>7310</v>
      </c>
      <c r="G1566" s="107" t="str">
        <f>k[[#This Row],[PartType]]&amp;k[[#This Row],[PowderType]]</f>
        <v>520D477/004KBP74</v>
      </c>
      <c r="H1566" s="107" t="s">
        <v>5580</v>
      </c>
      <c r="I1566" s="107" cm="1">
        <f t="array" ref="I1566">_xlfn.IFS(LEFT(k[[#This Row],[ParameterValue]],1)="S",3,LEFT(k[[#This Row],[ParameterValue]],1)="X",2, LEFT(k[[#This Row],[ParameterValue]],1)="D",4)</f>
        <v>3</v>
      </c>
    </row>
    <row r="1567" spans="1:9">
      <c r="A1567" s="107" t="s">
        <v>7224</v>
      </c>
      <c r="B1567" s="107" t="s">
        <v>131</v>
      </c>
      <c r="C1567" s="107" t="s">
        <v>5690</v>
      </c>
      <c r="D1567" s="107" t="s">
        <v>5600</v>
      </c>
      <c r="E1567" s="107" t="s">
        <v>5601</v>
      </c>
      <c r="F1567" s="107" t="s">
        <v>8751</v>
      </c>
      <c r="G1567" s="107" t="str">
        <f>k[[#This Row],[PartType]]&amp;k[[#This Row],[PowderType]]</f>
        <v>591B336/016TTS80</v>
      </c>
      <c r="H1567" s="107" t="s">
        <v>6716</v>
      </c>
      <c r="I1567" s="107" cm="1">
        <f t="array" ref="I1567">_xlfn.IFS(LEFT(k[[#This Row],[ParameterValue]],1)="S",3,LEFT(k[[#This Row],[ParameterValue]],1)="X",2, LEFT(k[[#This Row],[ParameterValue]],1)="D",4)</f>
        <v>3</v>
      </c>
    </row>
    <row r="1568" spans="1:9">
      <c r="A1568" s="107" t="s">
        <v>8245</v>
      </c>
      <c r="B1568" s="107" t="s">
        <v>4519</v>
      </c>
      <c r="C1568" s="107" t="s">
        <v>5634</v>
      </c>
      <c r="D1568" s="107" t="s">
        <v>5600</v>
      </c>
      <c r="E1568" s="107" t="s">
        <v>5601</v>
      </c>
      <c r="F1568" s="107" t="s">
        <v>9012</v>
      </c>
      <c r="G1568" s="107" t="str">
        <f>k[[#This Row],[PartType]]&amp;k[[#This Row],[PowderType]]</f>
        <v>598V247/010FTW102KG</v>
      </c>
      <c r="H1568" s="107" t="s">
        <v>9013</v>
      </c>
      <c r="I1568" s="107" cm="1">
        <f t="array" ref="I1568">_xlfn.IFS(LEFT(k[[#This Row],[ParameterValue]],1)="S",3,LEFT(k[[#This Row],[ParameterValue]],1)="X",2, LEFT(k[[#This Row],[ParameterValue]],1)="D",4)</f>
        <v>3</v>
      </c>
    </row>
    <row r="1569" spans="1:9">
      <c r="A1569" s="107" t="s">
        <v>6365</v>
      </c>
      <c r="B1569" s="107" t="s">
        <v>4428</v>
      </c>
      <c r="C1569" s="107" t="s">
        <v>5703</v>
      </c>
      <c r="D1569" s="107" t="s">
        <v>5600</v>
      </c>
      <c r="E1569" s="107" t="s">
        <v>5601</v>
      </c>
      <c r="F1569" s="107" t="s">
        <v>9014</v>
      </c>
      <c r="G1569" s="107" t="str">
        <f>k[[#This Row],[PartType]]&amp;k[[#This Row],[PowderType]]</f>
        <v>530V157/004KBP76</v>
      </c>
      <c r="H1569" s="107" t="s">
        <v>5545</v>
      </c>
      <c r="I1569" s="107" cm="1">
        <f t="array" ref="I1569">_xlfn.IFS(LEFT(k[[#This Row],[ParameterValue]],1)="S",3,LEFT(k[[#This Row],[ParameterValue]],1)="X",2, LEFT(k[[#This Row],[ParameterValue]],1)="D",4)</f>
        <v>3</v>
      </c>
    </row>
    <row r="1570" spans="1:9">
      <c r="A1570" s="107" t="s">
        <v>5750</v>
      </c>
      <c r="B1570" s="107" t="s">
        <v>4428</v>
      </c>
      <c r="C1570" s="107" t="s">
        <v>5730</v>
      </c>
      <c r="D1570" s="107" t="s">
        <v>5600</v>
      </c>
      <c r="E1570" s="107" t="s">
        <v>5601</v>
      </c>
      <c r="F1570" s="107" t="s">
        <v>9015</v>
      </c>
      <c r="G1570" s="107" t="str">
        <f>k[[#This Row],[PartType]]&amp;k[[#This Row],[PowderType]]</f>
        <v>530V197/2R5KBP76</v>
      </c>
      <c r="H1570" s="107" t="s">
        <v>7355</v>
      </c>
      <c r="I1570" s="107" cm="1">
        <f t="array" ref="I1570">_xlfn.IFS(LEFT(k[[#This Row],[ParameterValue]],1)="S",3,LEFT(k[[#This Row],[ParameterValue]],1)="X",2, LEFT(k[[#This Row],[ParameterValue]],1)="D",4)</f>
        <v>3</v>
      </c>
    </row>
    <row r="1571" spans="1:9">
      <c r="A1571" s="107" t="s">
        <v>6628</v>
      </c>
      <c r="B1571" s="107" t="s">
        <v>4492</v>
      </c>
      <c r="C1571" s="107" t="s">
        <v>5730</v>
      </c>
      <c r="D1571" s="107" t="s">
        <v>5600</v>
      </c>
      <c r="E1571" s="107" t="s">
        <v>5601</v>
      </c>
      <c r="F1571" s="107" t="s">
        <v>6808</v>
      </c>
      <c r="G1571" s="107" t="str">
        <f>k[[#This Row],[PartType]]&amp;k[[#This Row],[PowderType]]</f>
        <v>530V227/003FTW700</v>
      </c>
      <c r="H1571" s="107" t="s">
        <v>6630</v>
      </c>
      <c r="I1571" s="107" cm="1">
        <f t="array" ref="I1571">_xlfn.IFS(LEFT(k[[#This Row],[ParameterValue]],1)="S",3,LEFT(k[[#This Row],[ParameterValue]],1)="X",2, LEFT(k[[#This Row],[ParameterValue]],1)="D",4)</f>
        <v>3</v>
      </c>
    </row>
    <row r="1572" spans="1:9">
      <c r="A1572" s="107" t="s">
        <v>6809</v>
      </c>
      <c r="B1572" s="107" t="s">
        <v>4617</v>
      </c>
      <c r="C1572" s="107" t="s">
        <v>5656</v>
      </c>
      <c r="D1572" s="107" t="s">
        <v>5600</v>
      </c>
      <c r="E1572" s="107" t="s">
        <v>5601</v>
      </c>
      <c r="F1572" s="107" t="s">
        <v>6810</v>
      </c>
      <c r="G1572" s="107" t="str">
        <f>k[[#This Row],[PartType]]&amp;k[[#This Row],[PowderType]]</f>
        <v>525B226/010NT50</v>
      </c>
      <c r="H1572" s="107" t="s">
        <v>6811</v>
      </c>
      <c r="I1572" s="107" cm="1">
        <f t="array" ref="I1572">_xlfn.IFS(LEFT(k[[#This Row],[ParameterValue]],1)="S",3,LEFT(k[[#This Row],[ParameterValue]],1)="X",2, LEFT(k[[#This Row],[ParameterValue]],1)="D",4)</f>
        <v>3</v>
      </c>
    </row>
    <row r="1573" spans="1:9">
      <c r="A1573" s="107" t="s">
        <v>9218</v>
      </c>
      <c r="B1573" s="107" t="s">
        <v>4492</v>
      </c>
      <c r="C1573" s="107" t="s">
        <v>5690</v>
      </c>
      <c r="D1573" s="107" t="s">
        <v>5660</v>
      </c>
      <c r="E1573" s="107" t="s">
        <v>5601</v>
      </c>
      <c r="F1573" s="107" t="s">
        <v>9219</v>
      </c>
      <c r="G1573" s="107" t="str">
        <f>k[[#This Row],[PartType]]&amp;k[[#This Row],[PowderType]]</f>
        <v>521B156/016FTW700</v>
      </c>
      <c r="H1573" s="107" t="s">
        <v>6716</v>
      </c>
      <c r="I1573" s="107" cm="1">
        <f t="array" ref="I1573">_xlfn.IFS(LEFT(k[[#This Row],[ParameterValue]],1)="S",3,LEFT(k[[#This Row],[ParameterValue]],1)="X",2, LEFT(k[[#This Row],[ParameterValue]],1)="D",4)</f>
        <v>3</v>
      </c>
    </row>
    <row r="1574" spans="1:9">
      <c r="A1574" s="107" t="s">
        <v>5884</v>
      </c>
      <c r="B1574" s="107" t="s">
        <v>4703</v>
      </c>
      <c r="C1574" s="107" t="s">
        <v>5681</v>
      </c>
      <c r="D1574" s="107" t="s">
        <v>5600</v>
      </c>
      <c r="E1574" s="107" t="s">
        <v>5601</v>
      </c>
      <c r="F1574" s="107" t="s">
        <v>6169</v>
      </c>
      <c r="G1574" s="107" t="str">
        <f>k[[#This Row],[PartType]]&amp;k[[#This Row],[PowderType]]</f>
        <v>598D687/2R5KBP86G</v>
      </c>
      <c r="H1574" s="107" t="s">
        <v>5886</v>
      </c>
      <c r="I1574" s="107" cm="1">
        <f t="array" ref="I1574">_xlfn.IFS(LEFT(k[[#This Row],[ParameterValue]],1)="S",3,LEFT(k[[#This Row],[ParameterValue]],1)="X",2, LEFT(k[[#This Row],[ParameterValue]],1)="D",4)</f>
        <v>3</v>
      </c>
    </row>
    <row r="1575" spans="1:9">
      <c r="A1575" s="107" t="s">
        <v>6170</v>
      </c>
      <c r="B1575" s="107" t="s">
        <v>4501</v>
      </c>
      <c r="C1575" s="107" t="s">
        <v>5703</v>
      </c>
      <c r="D1575" s="107" t="s">
        <v>5600</v>
      </c>
      <c r="E1575" s="107" t="s">
        <v>5601</v>
      </c>
      <c r="F1575" s="107" t="s">
        <v>6171</v>
      </c>
      <c r="G1575" s="107" t="str">
        <f>k[[#This Row],[PartType]]&amp;k[[#This Row],[PowderType]]</f>
        <v>598V117/2R5KBP55</v>
      </c>
      <c r="H1575" s="107" t="s">
        <v>5046</v>
      </c>
      <c r="I1575" s="107" cm="1">
        <f t="array" ref="I1575">_xlfn.IFS(LEFT(k[[#This Row],[ParameterValue]],1)="S",3,LEFT(k[[#This Row],[ParameterValue]],1)="X",2, LEFT(k[[#This Row],[ParameterValue]],1)="D",4)</f>
        <v>3</v>
      </c>
    </row>
    <row r="1576" spans="1:9">
      <c r="A1576" s="107" t="s">
        <v>6172</v>
      </c>
      <c r="B1576" s="107" t="s">
        <v>4503</v>
      </c>
      <c r="C1576" s="107" t="s">
        <v>5599</v>
      </c>
      <c r="D1576" s="107" t="s">
        <v>5600</v>
      </c>
      <c r="E1576" s="107" t="s">
        <v>5601</v>
      </c>
      <c r="F1576" s="107" t="s">
        <v>6173</v>
      </c>
      <c r="G1576" s="107" t="str">
        <f>k[[#This Row],[PartType]]&amp;k[[#This Row],[PowderType]]</f>
        <v>520V227/004KBP76E</v>
      </c>
      <c r="H1576" s="107" t="s">
        <v>6015</v>
      </c>
      <c r="I1576" s="107" cm="1">
        <f t="array" ref="I1576">_xlfn.IFS(LEFT(k[[#This Row],[ParameterValue]],1)="S",3,LEFT(k[[#This Row],[ParameterValue]],1)="X",2, LEFT(k[[#This Row],[ParameterValue]],1)="D",4)</f>
        <v>3</v>
      </c>
    </row>
    <row r="1577" spans="1:9">
      <c r="A1577" s="107" t="s">
        <v>6174</v>
      </c>
      <c r="B1577" s="107" t="s">
        <v>152</v>
      </c>
      <c r="C1577" s="107" t="s">
        <v>5654</v>
      </c>
      <c r="D1577" s="107" t="s">
        <v>5600</v>
      </c>
      <c r="E1577" s="107" t="s">
        <v>5601</v>
      </c>
      <c r="F1577" s="107" t="s">
        <v>6175</v>
      </c>
      <c r="G1577" s="107" t="str">
        <f>k[[#This Row],[PartType]]&amp;k[[#This Row],[PowderType]]</f>
        <v>521V107/016KBP86</v>
      </c>
      <c r="H1577" s="107" t="s">
        <v>5081</v>
      </c>
      <c r="I1577" s="107" cm="1">
        <f t="array" ref="I1577">_xlfn.IFS(LEFT(k[[#This Row],[ParameterValue]],1)="S",3,LEFT(k[[#This Row],[ParameterValue]],1)="X",2, LEFT(k[[#This Row],[ParameterValue]],1)="D",4)</f>
        <v>3</v>
      </c>
    </row>
    <row r="1578" spans="1:9">
      <c r="A1578" s="107" t="s">
        <v>6264</v>
      </c>
      <c r="B1578" s="107" t="s">
        <v>4469</v>
      </c>
      <c r="C1578" s="107" t="s">
        <v>5634</v>
      </c>
      <c r="D1578" s="107" t="s">
        <v>5600</v>
      </c>
      <c r="E1578" s="107" t="s">
        <v>5601</v>
      </c>
      <c r="F1578" s="107" t="s">
        <v>8946</v>
      </c>
      <c r="G1578" s="107" t="str">
        <f>k[[#This Row],[PartType]]&amp;k[[#This Row],[PowderType]]</f>
        <v>520V337/006KBP126</v>
      </c>
      <c r="H1578" s="107" t="s">
        <v>5722</v>
      </c>
      <c r="I1578" s="107" cm="1">
        <f t="array" ref="I1578">_xlfn.IFS(LEFT(k[[#This Row],[ParameterValue]],1)="S",3,LEFT(k[[#This Row],[ParameterValue]],1)="X",2, LEFT(k[[#This Row],[ParameterValue]],1)="D",4)</f>
        <v>3</v>
      </c>
    </row>
    <row r="1579" spans="1:9">
      <c r="A1579" s="107" t="s">
        <v>5692</v>
      </c>
      <c r="B1579" s="107" t="s">
        <v>4478</v>
      </c>
      <c r="C1579" s="107" t="s">
        <v>5693</v>
      </c>
      <c r="D1579" s="107" t="s">
        <v>5660</v>
      </c>
      <c r="E1579" s="107" t="s">
        <v>5601</v>
      </c>
      <c r="F1579" s="107" t="s">
        <v>5694</v>
      </c>
      <c r="G1579" s="107" t="str">
        <f>k[[#This Row],[PartType]]&amp;k[[#This Row],[PowderType]]</f>
        <v>521V156/035FTW400</v>
      </c>
      <c r="H1579" s="107" t="s">
        <v>5695</v>
      </c>
      <c r="I1579" s="107" cm="1">
        <f t="array" ref="I1579">_xlfn.IFS(LEFT(k[[#This Row],[ParameterValue]],1)="S",3,LEFT(k[[#This Row],[ParameterValue]],1)="X",2, LEFT(k[[#This Row],[ParameterValue]],1)="D",4)</f>
        <v>2</v>
      </c>
    </row>
    <row r="1580" spans="1:9">
      <c r="A1580" s="107" t="s">
        <v>6594</v>
      </c>
      <c r="B1580" s="107" t="s">
        <v>4727</v>
      </c>
      <c r="C1580" s="107" t="s">
        <v>5634</v>
      </c>
      <c r="D1580" s="107" t="s">
        <v>5600</v>
      </c>
      <c r="E1580" s="107" t="s">
        <v>5601</v>
      </c>
      <c r="F1580" s="107" t="s">
        <v>8692</v>
      </c>
      <c r="G1580" s="107" t="str">
        <f>k[[#This Row],[PartType]]&amp;k[[#This Row],[PowderType]]</f>
        <v>520B157/004KBP83</v>
      </c>
      <c r="H1580" s="107" t="s">
        <v>6371</v>
      </c>
      <c r="I1580" s="107" cm="1">
        <f t="array" ref="I1580">_xlfn.IFS(LEFT(k[[#This Row],[ParameterValue]],1)="S",3,LEFT(k[[#This Row],[ParameterValue]],1)="X",2, LEFT(k[[#This Row],[ParameterValue]],1)="D",4)</f>
        <v>3</v>
      </c>
    </row>
    <row r="1581" spans="1:9">
      <c r="A1581" s="107" t="s">
        <v>6594</v>
      </c>
      <c r="B1581" s="107" t="s">
        <v>4727</v>
      </c>
      <c r="C1581" s="107" t="s">
        <v>5826</v>
      </c>
      <c r="D1581" s="107" t="s">
        <v>5600</v>
      </c>
      <c r="E1581" s="107" t="s">
        <v>5601</v>
      </c>
      <c r="F1581" s="107" t="s">
        <v>8691</v>
      </c>
      <c r="G1581" s="107" t="str">
        <f>k[[#This Row],[PartType]]&amp;k[[#This Row],[PowderType]]</f>
        <v>520B157/004KBP83</v>
      </c>
      <c r="H1581" s="107" t="s">
        <v>6973</v>
      </c>
      <c r="I1581" s="107" cm="1">
        <f t="array" ref="I1581">_xlfn.IFS(LEFT(k[[#This Row],[ParameterValue]],1)="S",3,LEFT(k[[#This Row],[ParameterValue]],1)="X",2, LEFT(k[[#This Row],[ParameterValue]],1)="D",4)</f>
        <v>3</v>
      </c>
    </row>
    <row r="1582" spans="1:9">
      <c r="A1582" s="107" t="s">
        <v>5755</v>
      </c>
      <c r="B1582" s="107" t="s">
        <v>4727</v>
      </c>
      <c r="C1582" s="107" t="s">
        <v>5607</v>
      </c>
      <c r="D1582" s="107" t="s">
        <v>5600</v>
      </c>
      <c r="E1582" s="107" t="s">
        <v>5601</v>
      </c>
      <c r="F1582" s="107" t="s">
        <v>7089</v>
      </c>
      <c r="G1582" s="107" t="str">
        <f>k[[#This Row],[PartType]]&amp;k[[#This Row],[PowderType]]</f>
        <v>525T476/006KBP83</v>
      </c>
      <c r="H1582" s="107" t="s">
        <v>5757</v>
      </c>
      <c r="I1582" s="107" cm="1">
        <f t="array" ref="I1582">_xlfn.IFS(LEFT(k[[#This Row],[ParameterValue]],1)="S",3,LEFT(k[[#This Row],[ParameterValue]],1)="X",2, LEFT(k[[#This Row],[ParameterValue]],1)="D",4)</f>
        <v>3</v>
      </c>
    </row>
    <row r="1583" spans="1:9">
      <c r="A1583" s="107" t="s">
        <v>5755</v>
      </c>
      <c r="B1583" s="107" t="s">
        <v>4727</v>
      </c>
      <c r="C1583" s="107" t="s">
        <v>5656</v>
      </c>
      <c r="D1583" s="107" t="s">
        <v>5600</v>
      </c>
      <c r="E1583" s="107" t="s">
        <v>5601</v>
      </c>
      <c r="F1583" s="107" t="s">
        <v>7090</v>
      </c>
      <c r="G1583" s="107" t="str">
        <f>k[[#This Row],[PartType]]&amp;k[[#This Row],[PowderType]]</f>
        <v>525T476/006KBP83</v>
      </c>
      <c r="H1583" s="107" t="s">
        <v>5757</v>
      </c>
      <c r="I1583" s="107" cm="1">
        <f t="array" ref="I1583">_xlfn.IFS(LEFT(k[[#This Row],[ParameterValue]],1)="S",3,LEFT(k[[#This Row],[ParameterValue]],1)="X",2, LEFT(k[[#This Row],[ParameterValue]],1)="D",4)</f>
        <v>3</v>
      </c>
    </row>
    <row r="1584" spans="1:9">
      <c r="A1584" s="107" t="s">
        <v>7091</v>
      </c>
      <c r="B1584" s="107" t="s">
        <v>4516</v>
      </c>
      <c r="C1584" s="107" t="s">
        <v>6028</v>
      </c>
      <c r="D1584" s="107" t="s">
        <v>5600</v>
      </c>
      <c r="E1584" s="107" t="s">
        <v>5601</v>
      </c>
      <c r="F1584" s="107" t="s">
        <v>9112</v>
      </c>
      <c r="G1584" s="107" t="str">
        <f>k[[#This Row],[PartType]]&amp;k[[#This Row],[PowderType]]</f>
        <v>521D475/063TTS125</v>
      </c>
      <c r="H1584" s="107" t="s">
        <v>5853</v>
      </c>
      <c r="I1584" s="107" cm="1">
        <f t="array" ref="I1584">_xlfn.IFS(LEFT(k[[#This Row],[ParameterValue]],1)="S",3,LEFT(k[[#This Row],[ParameterValue]],1)="X",2, LEFT(k[[#This Row],[ParameterValue]],1)="D",4)</f>
        <v>2</v>
      </c>
    </row>
    <row r="1585" spans="1:9">
      <c r="A1585" s="107" t="s">
        <v>6407</v>
      </c>
      <c r="B1585" s="107" t="s">
        <v>4540</v>
      </c>
      <c r="C1585" s="107" t="s">
        <v>5693</v>
      </c>
      <c r="D1585" s="107" t="s">
        <v>5600</v>
      </c>
      <c r="E1585" s="107" t="s">
        <v>5601</v>
      </c>
      <c r="F1585" s="107" t="s">
        <v>8874</v>
      </c>
      <c r="G1585" s="107" t="str">
        <f>k[[#This Row],[PartType]]&amp;k[[#This Row],[PowderType]]</f>
        <v>520D108/2R5TTS150E</v>
      </c>
      <c r="H1585" s="107" t="s">
        <v>8350</v>
      </c>
      <c r="I1585" s="107" cm="1">
        <f t="array" ref="I1585">_xlfn.IFS(LEFT(k[[#This Row],[ParameterValue]],1)="S",3,LEFT(k[[#This Row],[ParameterValue]],1)="X",2, LEFT(k[[#This Row],[ParameterValue]],1)="D",4)</f>
        <v>3</v>
      </c>
    </row>
    <row r="1586" spans="1:9">
      <c r="A1586" s="107" t="s">
        <v>5875</v>
      </c>
      <c r="B1586" s="107" t="s">
        <v>131</v>
      </c>
      <c r="C1586" s="107" t="s">
        <v>6749</v>
      </c>
      <c r="D1586" s="107" t="s">
        <v>5600</v>
      </c>
      <c r="E1586" s="107" t="s">
        <v>5601</v>
      </c>
      <c r="F1586" s="107" t="s">
        <v>8025</v>
      </c>
      <c r="G1586" s="107" t="str">
        <f>k[[#This Row],[PartType]]&amp;k[[#This Row],[PowderType]]</f>
        <v>598V337/004TTS80</v>
      </c>
      <c r="H1586" s="107" t="s">
        <v>5575</v>
      </c>
      <c r="I1586" s="107" cm="1">
        <f t="array" ref="I1586">_xlfn.IFS(LEFT(k[[#This Row],[ParameterValue]],1)="S",3,LEFT(k[[#This Row],[ParameterValue]],1)="X",2, LEFT(k[[#This Row],[ParameterValue]],1)="D",4)</f>
        <v>3</v>
      </c>
    </row>
    <row r="1587" spans="1:9">
      <c r="A1587" s="107" t="s">
        <v>5875</v>
      </c>
      <c r="B1587" s="107" t="s">
        <v>131</v>
      </c>
      <c r="C1587" s="107" t="s">
        <v>7722</v>
      </c>
      <c r="D1587" s="107" t="s">
        <v>5600</v>
      </c>
      <c r="E1587" s="107" t="s">
        <v>5601</v>
      </c>
      <c r="F1587" s="107" t="s">
        <v>8026</v>
      </c>
      <c r="G1587" s="107" t="str">
        <f>k[[#This Row],[PartType]]&amp;k[[#This Row],[PowderType]]</f>
        <v>598V337/004TTS80</v>
      </c>
      <c r="H1587" s="107" t="s">
        <v>5575</v>
      </c>
      <c r="I1587" s="107" cm="1">
        <f t="array" ref="I1587">_xlfn.IFS(LEFT(k[[#This Row],[ParameterValue]],1)="S",3,LEFT(k[[#This Row],[ParameterValue]],1)="X",2, LEFT(k[[#This Row],[ParameterValue]],1)="D",4)</f>
        <v>3</v>
      </c>
    </row>
    <row r="1588" spans="1:9">
      <c r="A1588" s="107" t="s">
        <v>7348</v>
      </c>
      <c r="B1588" s="107" t="s">
        <v>90</v>
      </c>
      <c r="C1588" s="107" t="s">
        <v>7614</v>
      </c>
      <c r="D1588" s="107" t="s">
        <v>5600</v>
      </c>
      <c r="E1588" s="107" t="s">
        <v>5601</v>
      </c>
      <c r="F1588" s="107" t="s">
        <v>8027</v>
      </c>
      <c r="G1588" s="107" t="str">
        <f>k[[#This Row],[PartType]]&amp;k[[#This Row],[PowderType]]</f>
        <v>598X336/035FTP200</v>
      </c>
      <c r="H1588" s="107" t="s">
        <v>6807</v>
      </c>
      <c r="I1588" s="107" cm="1">
        <f t="array" ref="I1588">_xlfn.IFS(LEFT(k[[#This Row],[ParameterValue]],1)="S",3,LEFT(k[[#This Row],[ParameterValue]],1)="X",2, LEFT(k[[#This Row],[ParameterValue]],1)="D",4)</f>
        <v>2</v>
      </c>
    </row>
    <row r="1589" spans="1:9">
      <c r="A1589" s="107" t="s">
        <v>5785</v>
      </c>
      <c r="B1589" s="107" t="s">
        <v>131</v>
      </c>
      <c r="C1589" s="107" t="s">
        <v>5813</v>
      </c>
      <c r="D1589" s="107" t="s">
        <v>5600</v>
      </c>
      <c r="E1589" s="107" t="s">
        <v>5601</v>
      </c>
      <c r="F1589" s="107" t="s">
        <v>8028</v>
      </c>
      <c r="G1589" s="107" t="str">
        <f>k[[#This Row],[PartType]]&amp;k[[#This Row],[PowderType]]</f>
        <v>521T336/016TTS80</v>
      </c>
      <c r="H1589" s="107" t="s">
        <v>5047</v>
      </c>
      <c r="I1589" s="107" cm="1">
        <f t="array" ref="I1589">_xlfn.IFS(LEFT(k[[#This Row],[ParameterValue]],1)="S",3,LEFT(k[[#This Row],[ParameterValue]],1)="X",2, LEFT(k[[#This Row],[ParameterValue]],1)="D",4)</f>
        <v>3</v>
      </c>
    </row>
    <row r="1590" spans="1:9">
      <c r="A1590" s="107" t="s">
        <v>5606</v>
      </c>
      <c r="B1590" s="107" t="s">
        <v>4441</v>
      </c>
      <c r="C1590" s="107" t="s">
        <v>7722</v>
      </c>
      <c r="D1590" s="107" t="s">
        <v>5600</v>
      </c>
      <c r="E1590" s="107" t="s">
        <v>5601</v>
      </c>
      <c r="F1590" s="107" t="s">
        <v>8593</v>
      </c>
      <c r="G1590" s="107" t="str">
        <f>k[[#This Row],[PartType]]&amp;k[[#This Row],[PowderType]]</f>
        <v>598B107/004STA156KA</v>
      </c>
      <c r="H1590" s="107" t="s">
        <v>5114</v>
      </c>
      <c r="I1590" s="107" cm="1">
        <f t="array" ref="I1590">_xlfn.IFS(LEFT(k[[#This Row],[ParameterValue]],1)="S",3,LEFT(k[[#This Row],[ParameterValue]],1)="X",2, LEFT(k[[#This Row],[ParameterValue]],1)="D",4)</f>
        <v>3</v>
      </c>
    </row>
    <row r="1591" spans="1:9">
      <c r="A1591" s="107" t="s">
        <v>5606</v>
      </c>
      <c r="B1591" s="107" t="s">
        <v>4441</v>
      </c>
      <c r="C1591" s="107" t="s">
        <v>7771</v>
      </c>
      <c r="D1591" s="107" t="s">
        <v>5600</v>
      </c>
      <c r="E1591" s="107" t="s">
        <v>5601</v>
      </c>
      <c r="F1591" s="107" t="s">
        <v>8592</v>
      </c>
      <c r="G1591" s="107" t="str">
        <f>k[[#This Row],[PartType]]&amp;k[[#This Row],[PowderType]]</f>
        <v>598B107/004STA156KA</v>
      </c>
      <c r="H1591" s="107" t="s">
        <v>5114</v>
      </c>
      <c r="I1591" s="107" cm="1">
        <f t="array" ref="I1591">_xlfn.IFS(LEFT(k[[#This Row],[ParameterValue]],1)="S",3,LEFT(k[[#This Row],[ParameterValue]],1)="X",2, LEFT(k[[#This Row],[ParameterValue]],1)="D",4)</f>
        <v>3</v>
      </c>
    </row>
    <row r="1592" spans="1:9">
      <c r="A1592" s="107" t="s">
        <v>5606</v>
      </c>
      <c r="B1592" s="107" t="s">
        <v>4441</v>
      </c>
      <c r="C1592" s="107" t="s">
        <v>7759</v>
      </c>
      <c r="D1592" s="107" t="s">
        <v>5600</v>
      </c>
      <c r="E1592" s="107" t="s">
        <v>5601</v>
      </c>
      <c r="F1592" s="107" t="s">
        <v>8029</v>
      </c>
      <c r="G1592" s="107" t="str">
        <f>k[[#This Row],[PartType]]&amp;k[[#This Row],[PowderType]]</f>
        <v>598B107/004STA156KA</v>
      </c>
      <c r="H1592" s="107" t="s">
        <v>5114</v>
      </c>
      <c r="I1592" s="107" cm="1">
        <f t="array" ref="I1592">_xlfn.IFS(LEFT(k[[#This Row],[ParameterValue]],1)="S",3,LEFT(k[[#This Row],[ParameterValue]],1)="X",2, LEFT(k[[#This Row],[ParameterValue]],1)="D",4)</f>
        <v>3</v>
      </c>
    </row>
    <row r="1593" spans="1:9">
      <c r="A1593" s="107" t="s">
        <v>5819</v>
      </c>
      <c r="B1593" s="107" t="s">
        <v>4620</v>
      </c>
      <c r="C1593" s="107" t="s">
        <v>6111</v>
      </c>
      <c r="D1593" s="107" t="s">
        <v>5599</v>
      </c>
      <c r="E1593" s="107" t="s">
        <v>5601</v>
      </c>
      <c r="F1593" s="107" t="s">
        <v>6112</v>
      </c>
      <c r="G1593" s="107" t="str">
        <f>k[[#This Row],[PartType]]&amp;k[[#This Row],[PowderType]]</f>
        <v>520V337/003KBP74X</v>
      </c>
      <c r="H1593" s="107" t="s">
        <v>6113</v>
      </c>
      <c r="I1593" s="107" cm="1">
        <f t="array" ref="I1593">_xlfn.IFS(LEFT(k[[#This Row],[ParameterValue]],1)="S",3,LEFT(k[[#This Row],[ParameterValue]],1)="X",2, LEFT(k[[#This Row],[ParameterValue]],1)="D",4)</f>
        <v>3</v>
      </c>
    </row>
    <row r="1594" spans="1:9">
      <c r="A1594" s="107" t="s">
        <v>5819</v>
      </c>
      <c r="B1594" s="107" t="s">
        <v>4620</v>
      </c>
      <c r="C1594" s="107" t="s">
        <v>5599</v>
      </c>
      <c r="D1594" s="107" t="s">
        <v>5600</v>
      </c>
      <c r="E1594" s="107" t="s">
        <v>5601</v>
      </c>
      <c r="F1594" s="107" t="s">
        <v>6114</v>
      </c>
      <c r="G1594" s="107" t="str">
        <f>k[[#This Row],[PartType]]&amp;k[[#This Row],[PowderType]]</f>
        <v>520V337/003KBP74X</v>
      </c>
      <c r="H1594" s="107" t="s">
        <v>6115</v>
      </c>
      <c r="I1594" s="107" cm="1">
        <f t="array" ref="I1594">_xlfn.IFS(LEFT(k[[#This Row],[ParameterValue]],1)="S",3,LEFT(k[[#This Row],[ParameterValue]],1)="X",2, LEFT(k[[#This Row],[ParameterValue]],1)="D",4)</f>
        <v>3</v>
      </c>
    </row>
    <row r="1595" spans="1:9">
      <c r="A1595" s="107" t="s">
        <v>6069</v>
      </c>
      <c r="B1595" s="107" t="s">
        <v>119</v>
      </c>
      <c r="C1595" s="107" t="s">
        <v>5634</v>
      </c>
      <c r="D1595" s="107" t="s">
        <v>5600</v>
      </c>
      <c r="E1595" s="107" t="s">
        <v>5601</v>
      </c>
      <c r="F1595" s="107" t="s">
        <v>6116</v>
      </c>
      <c r="G1595" s="107" t="str">
        <f>k[[#This Row],[PartType]]&amp;k[[#This Row],[PowderType]]</f>
        <v>521D227/016FTW102K</v>
      </c>
      <c r="H1595" s="107" t="s">
        <v>6071</v>
      </c>
      <c r="I1595" s="107" cm="1">
        <f t="array" ref="I1595">_xlfn.IFS(LEFT(k[[#This Row],[ParameterValue]],1)="S",3,LEFT(k[[#This Row],[ParameterValue]],1)="X",2, LEFT(k[[#This Row],[ParameterValue]],1)="D",4)</f>
        <v>3</v>
      </c>
    </row>
    <row r="1596" spans="1:9">
      <c r="A1596" s="107" t="s">
        <v>6069</v>
      </c>
      <c r="B1596" s="107" t="s">
        <v>119</v>
      </c>
      <c r="C1596" s="107" t="s">
        <v>5826</v>
      </c>
      <c r="D1596" s="107" t="s">
        <v>5600</v>
      </c>
      <c r="E1596" s="107" t="s">
        <v>5601</v>
      </c>
      <c r="F1596" s="107" t="s">
        <v>8732</v>
      </c>
      <c r="G1596" s="107" t="str">
        <f>k[[#This Row],[PartType]]&amp;k[[#This Row],[PowderType]]</f>
        <v>521D227/016FTW102K</v>
      </c>
      <c r="H1596" s="107" t="s">
        <v>6071</v>
      </c>
      <c r="I1596" s="107" cm="1">
        <f t="array" ref="I1596">_xlfn.IFS(LEFT(k[[#This Row],[ParameterValue]],1)="S",3,LEFT(k[[#This Row],[ParameterValue]],1)="X",2, LEFT(k[[#This Row],[ParameterValue]],1)="D",4)</f>
        <v>3</v>
      </c>
    </row>
    <row r="1597" spans="1:9">
      <c r="A1597" s="107" t="s">
        <v>6069</v>
      </c>
      <c r="B1597" s="107" t="s">
        <v>119</v>
      </c>
      <c r="C1597" s="107" t="s">
        <v>5618</v>
      </c>
      <c r="D1597" s="107" t="s">
        <v>5600</v>
      </c>
      <c r="E1597" s="107" t="s">
        <v>5601</v>
      </c>
      <c r="F1597" s="107" t="s">
        <v>8731</v>
      </c>
      <c r="G1597" s="107" t="str">
        <f>k[[#This Row],[PartType]]&amp;k[[#This Row],[PowderType]]</f>
        <v>521D227/016FTW102K</v>
      </c>
      <c r="H1597" s="107" t="s">
        <v>6071</v>
      </c>
      <c r="I1597" s="107" cm="1">
        <f t="array" ref="I1597">_xlfn.IFS(LEFT(k[[#This Row],[ParameterValue]],1)="S",3,LEFT(k[[#This Row],[ParameterValue]],1)="X",2, LEFT(k[[#This Row],[ParameterValue]],1)="D",4)</f>
        <v>3</v>
      </c>
    </row>
    <row r="1598" spans="1:9">
      <c r="A1598" s="107" t="s">
        <v>6117</v>
      </c>
      <c r="B1598" s="107" t="s">
        <v>4441</v>
      </c>
      <c r="C1598" s="107" t="s">
        <v>5742</v>
      </c>
      <c r="D1598" s="107" t="s">
        <v>5600</v>
      </c>
      <c r="E1598" s="107" t="s">
        <v>5601</v>
      </c>
      <c r="F1598" s="107" t="s">
        <v>6118</v>
      </c>
      <c r="G1598" s="107" t="str">
        <f>k[[#This Row],[PartType]]&amp;k[[#This Row],[PowderType]]</f>
        <v>520B227/2R5STA156KA</v>
      </c>
      <c r="H1598" s="107" t="s">
        <v>5587</v>
      </c>
      <c r="I1598" s="107" cm="1">
        <f t="array" ref="I1598">_xlfn.IFS(LEFT(k[[#This Row],[ParameterValue]],1)="S",3,LEFT(k[[#This Row],[ParameterValue]],1)="X",2, LEFT(k[[#This Row],[ParameterValue]],1)="D",4)</f>
        <v>3</v>
      </c>
    </row>
    <row r="1599" spans="1:9">
      <c r="A1599" s="107" t="s">
        <v>6119</v>
      </c>
      <c r="B1599" s="107" t="s">
        <v>4525</v>
      </c>
      <c r="C1599" s="107" t="s">
        <v>5599</v>
      </c>
      <c r="D1599" s="107" t="s">
        <v>5600</v>
      </c>
      <c r="E1599" s="107" t="s">
        <v>5601</v>
      </c>
      <c r="F1599" s="107" t="s">
        <v>6120</v>
      </c>
      <c r="G1599" s="107" t="str">
        <f>k[[#This Row],[PartType]]&amp;k[[#This Row],[PowderType]]</f>
        <v>520V227/006S506</v>
      </c>
      <c r="H1599" s="107" t="s">
        <v>5603</v>
      </c>
      <c r="I1599" s="107" cm="1">
        <f t="array" ref="I1599">_xlfn.IFS(LEFT(k[[#This Row],[ParameterValue]],1)="S",3,LEFT(k[[#This Row],[ParameterValue]],1)="X",2, LEFT(k[[#This Row],[ParameterValue]],1)="D",4)</f>
        <v>3</v>
      </c>
    </row>
    <row r="1600" spans="1:9">
      <c r="A1600" s="107" t="s">
        <v>5733</v>
      </c>
      <c r="B1600" s="107" t="s">
        <v>126</v>
      </c>
      <c r="C1600" s="107" t="s">
        <v>5654</v>
      </c>
      <c r="D1600" s="107" t="s">
        <v>5600</v>
      </c>
      <c r="E1600" s="107" t="s">
        <v>5601</v>
      </c>
      <c r="F1600" s="107" t="s">
        <v>8818</v>
      </c>
      <c r="G1600" s="107" t="str">
        <f>k[[#This Row],[PartType]]&amp;k[[#This Row],[PowderType]]</f>
        <v>521W476/020KBP52</v>
      </c>
      <c r="H1600" s="107" t="s">
        <v>5735</v>
      </c>
      <c r="I1600" s="107" cm="1">
        <f t="array" ref="I1600">_xlfn.IFS(LEFT(k[[#This Row],[ParameterValue]],1)="S",3,LEFT(k[[#This Row],[ParameterValue]],1)="X",2, LEFT(k[[#This Row],[ParameterValue]],1)="D",4)</f>
        <v>3</v>
      </c>
    </row>
    <row r="1601" spans="1:9">
      <c r="A1601" s="107" t="s">
        <v>6121</v>
      </c>
      <c r="B1601" s="107" t="s">
        <v>4426</v>
      </c>
      <c r="C1601" s="107" t="s">
        <v>5634</v>
      </c>
      <c r="D1601" s="107" t="s">
        <v>5600</v>
      </c>
      <c r="E1601" s="107" t="s">
        <v>5601</v>
      </c>
      <c r="F1601" s="107" t="s">
        <v>6122</v>
      </c>
      <c r="G1601" s="107" t="str">
        <f>k[[#This Row],[PartType]]&amp;k[[#This Row],[PowderType]]</f>
        <v>520B107/004KBP74</v>
      </c>
      <c r="H1601" s="107" t="s">
        <v>6123</v>
      </c>
      <c r="I1601" s="107" cm="1">
        <f t="array" ref="I1601">_xlfn.IFS(LEFT(k[[#This Row],[ParameterValue]],1)="S",3,LEFT(k[[#This Row],[ParameterValue]],1)="X",2, LEFT(k[[#This Row],[ParameterValue]],1)="D",4)</f>
        <v>3</v>
      </c>
    </row>
    <row r="1602" spans="1:9">
      <c r="A1602" s="107" t="s">
        <v>7758</v>
      </c>
      <c r="B1602" s="107" t="s">
        <v>4441</v>
      </c>
      <c r="C1602" s="107" t="s">
        <v>7722</v>
      </c>
      <c r="D1602" s="107" t="s">
        <v>5600</v>
      </c>
      <c r="E1602" s="107" t="s">
        <v>5601</v>
      </c>
      <c r="F1602" s="107" t="s">
        <v>8430</v>
      </c>
      <c r="G1602" s="107" t="str">
        <f>k[[#This Row],[PartType]]&amp;k[[#This Row],[PowderType]]</f>
        <v>598B157/004STA156KA</v>
      </c>
      <c r="H1602" s="107" t="s">
        <v>5114</v>
      </c>
      <c r="I1602" s="107" cm="1">
        <f t="array" ref="I1602">_xlfn.IFS(LEFT(k[[#This Row],[ParameterValue]],1)="S",3,LEFT(k[[#This Row],[ParameterValue]],1)="X",2, LEFT(k[[#This Row],[ParameterValue]],1)="D",4)</f>
        <v>3</v>
      </c>
    </row>
    <row r="1603" spans="1:9">
      <c r="A1603" s="107" t="s">
        <v>7758</v>
      </c>
      <c r="B1603" s="107" t="s">
        <v>4441</v>
      </c>
      <c r="C1603" s="107" t="s">
        <v>7771</v>
      </c>
      <c r="D1603" s="107" t="s">
        <v>5600</v>
      </c>
      <c r="E1603" s="107" t="s">
        <v>5601</v>
      </c>
      <c r="F1603" s="107" t="s">
        <v>8429</v>
      </c>
      <c r="G1603" s="107" t="str">
        <f>k[[#This Row],[PartType]]&amp;k[[#This Row],[PowderType]]</f>
        <v>598B157/004STA156KA</v>
      </c>
      <c r="H1603" s="107" t="s">
        <v>5114</v>
      </c>
      <c r="I1603" s="107" cm="1">
        <f t="array" ref="I1603">_xlfn.IFS(LEFT(k[[#This Row],[ParameterValue]],1)="S",3,LEFT(k[[#This Row],[ParameterValue]],1)="X",2, LEFT(k[[#This Row],[ParameterValue]],1)="D",4)</f>
        <v>3</v>
      </c>
    </row>
    <row r="1604" spans="1:9">
      <c r="A1604" s="107" t="s">
        <v>7758</v>
      </c>
      <c r="B1604" s="107" t="s">
        <v>4441</v>
      </c>
      <c r="C1604" s="107" t="s">
        <v>7759</v>
      </c>
      <c r="D1604" s="107" t="s">
        <v>5600</v>
      </c>
      <c r="E1604" s="107" t="s">
        <v>5601</v>
      </c>
      <c r="F1604" s="107" t="s">
        <v>7760</v>
      </c>
      <c r="G1604" s="107" t="str">
        <f>k[[#This Row],[PartType]]&amp;k[[#This Row],[PowderType]]</f>
        <v>598B157/004STA156KA</v>
      </c>
      <c r="H1604" s="107" t="s">
        <v>5114</v>
      </c>
      <c r="I1604" s="107" cm="1">
        <f t="array" ref="I1604">_xlfn.IFS(LEFT(k[[#This Row],[ParameterValue]],1)="S",3,LEFT(k[[#This Row],[ParameterValue]],1)="X",2, LEFT(k[[#This Row],[ParameterValue]],1)="D",4)</f>
        <v>3</v>
      </c>
    </row>
    <row r="1605" spans="1:9">
      <c r="A1605" s="107" t="s">
        <v>7761</v>
      </c>
      <c r="B1605" s="107" t="s">
        <v>4747</v>
      </c>
      <c r="C1605" s="107" t="s">
        <v>7759</v>
      </c>
      <c r="D1605" s="107" t="s">
        <v>5600</v>
      </c>
      <c r="E1605" s="107" t="s">
        <v>5601</v>
      </c>
      <c r="F1605" s="107" t="s">
        <v>7762</v>
      </c>
      <c r="G1605" s="107" t="str">
        <f>k[[#This Row],[PartType]]&amp;k[[#This Row],[PowderType]]</f>
        <v>598B226/006KBP46</v>
      </c>
      <c r="H1605" s="107" t="s">
        <v>7416</v>
      </c>
      <c r="I1605" s="107" cm="1">
        <f t="array" ref="I1605">_xlfn.IFS(LEFT(k[[#This Row],[ParameterValue]],1)="S",3,LEFT(k[[#This Row],[ParameterValue]],1)="X",2, LEFT(k[[#This Row],[ParameterValue]],1)="D",4)</f>
        <v>3</v>
      </c>
    </row>
    <row r="1606" spans="1:9">
      <c r="A1606" s="107" t="s">
        <v>7763</v>
      </c>
      <c r="B1606" s="107" t="s">
        <v>131</v>
      </c>
      <c r="C1606" s="107" t="s">
        <v>7759</v>
      </c>
      <c r="D1606" s="107" t="s">
        <v>5600</v>
      </c>
      <c r="E1606" s="107" t="s">
        <v>5601</v>
      </c>
      <c r="F1606" s="107" t="s">
        <v>7764</v>
      </c>
      <c r="G1606" s="107" t="str">
        <f>k[[#This Row],[PartType]]&amp;k[[#This Row],[PowderType]]</f>
        <v>598B336/006TTS80</v>
      </c>
      <c r="H1606" s="107" t="s">
        <v>7416</v>
      </c>
      <c r="I1606" s="107" cm="1">
        <f t="array" ref="I1606">_xlfn.IFS(LEFT(k[[#This Row],[ParameterValue]],1)="S",3,LEFT(k[[#This Row],[ParameterValue]],1)="X",2, LEFT(k[[#This Row],[ParameterValue]],1)="D",4)</f>
        <v>3</v>
      </c>
    </row>
    <row r="1607" spans="1:9">
      <c r="A1607" s="107" t="s">
        <v>7763</v>
      </c>
      <c r="B1607" s="107" t="s">
        <v>131</v>
      </c>
      <c r="C1607" s="107" t="s">
        <v>7727</v>
      </c>
      <c r="D1607" s="107" t="s">
        <v>5600</v>
      </c>
      <c r="E1607" s="107" t="s">
        <v>5601</v>
      </c>
      <c r="F1607" s="107" t="s">
        <v>7765</v>
      </c>
      <c r="G1607" s="107" t="str">
        <f>k[[#This Row],[PartType]]&amp;k[[#This Row],[PowderType]]</f>
        <v>598B336/006TTS80</v>
      </c>
      <c r="H1607" s="107" t="s">
        <v>7416</v>
      </c>
      <c r="I1607" s="107" cm="1">
        <f t="array" ref="I1607">_xlfn.IFS(LEFT(k[[#This Row],[ParameterValue]],1)="S",3,LEFT(k[[#This Row],[ParameterValue]],1)="X",2, LEFT(k[[#This Row],[ParameterValue]],1)="D",4)</f>
        <v>3</v>
      </c>
    </row>
    <row r="1608" spans="1:9">
      <c r="A1608" s="107" t="s">
        <v>6996</v>
      </c>
      <c r="B1608" s="107" t="s">
        <v>131</v>
      </c>
      <c r="C1608" s="107" t="s">
        <v>7727</v>
      </c>
      <c r="D1608" s="107" t="s">
        <v>5600</v>
      </c>
      <c r="E1608" s="107" t="s">
        <v>5601</v>
      </c>
      <c r="F1608" s="107" t="s">
        <v>7766</v>
      </c>
      <c r="G1608" s="107" t="str">
        <f>k[[#This Row],[PartType]]&amp;k[[#This Row],[PowderType]]</f>
        <v>598B336/010TTS80</v>
      </c>
      <c r="H1608" s="107" t="s">
        <v>7416</v>
      </c>
      <c r="I1608" s="107" cm="1">
        <f t="array" ref="I1608">_xlfn.IFS(LEFT(k[[#This Row],[ParameterValue]],1)="S",3,LEFT(k[[#This Row],[ParameterValue]],1)="X",2, LEFT(k[[#This Row],[ParameterValue]],1)="D",4)</f>
        <v>3</v>
      </c>
    </row>
    <row r="1609" spans="1:9">
      <c r="A1609" s="107" t="s">
        <v>7767</v>
      </c>
      <c r="B1609" s="107" t="s">
        <v>4426</v>
      </c>
      <c r="C1609" s="107" t="s">
        <v>7759</v>
      </c>
      <c r="D1609" s="107" t="s">
        <v>5600</v>
      </c>
      <c r="E1609" s="107" t="s">
        <v>5601</v>
      </c>
      <c r="F1609" s="107" t="s">
        <v>7768</v>
      </c>
      <c r="G1609" s="107" t="str">
        <f>k[[#This Row],[PartType]]&amp;k[[#This Row],[PowderType]]</f>
        <v>598B476/006KBP74</v>
      </c>
      <c r="H1609" s="107" t="s">
        <v>5097</v>
      </c>
      <c r="I1609" s="107" cm="1">
        <f t="array" ref="I1609">_xlfn.IFS(LEFT(k[[#This Row],[ParameterValue]],1)="S",3,LEFT(k[[#This Row],[ParameterValue]],1)="X",2, LEFT(k[[#This Row],[ParameterValue]],1)="D",4)</f>
        <v>3</v>
      </c>
    </row>
    <row r="1610" spans="1:9">
      <c r="A1610" s="107" t="s">
        <v>6554</v>
      </c>
      <c r="B1610" s="107" t="s">
        <v>4426</v>
      </c>
      <c r="C1610" s="107" t="s">
        <v>8054</v>
      </c>
      <c r="D1610" s="107" t="s">
        <v>5600</v>
      </c>
      <c r="E1610" s="107" t="s">
        <v>5601</v>
      </c>
      <c r="F1610" s="107" t="s">
        <v>8055</v>
      </c>
      <c r="G1610" s="107" t="str">
        <f>k[[#This Row],[PartType]]&amp;k[[#This Row],[PowderType]]</f>
        <v>598D477/2R5KBP74</v>
      </c>
      <c r="H1610" s="107" t="s">
        <v>5050</v>
      </c>
      <c r="I1610" s="107" cm="1">
        <f t="array" ref="I1610">_xlfn.IFS(LEFT(k[[#This Row],[ParameterValue]],1)="S",3,LEFT(k[[#This Row],[ParameterValue]],1)="X",2, LEFT(k[[#This Row],[ParameterValue]],1)="D",4)</f>
        <v>3</v>
      </c>
    </row>
    <row r="1611" spans="1:9">
      <c r="A1611" s="107" t="s">
        <v>7653</v>
      </c>
      <c r="B1611" s="107" t="s">
        <v>4477</v>
      </c>
      <c r="C1611" s="107" t="s">
        <v>7759</v>
      </c>
      <c r="D1611" s="107" t="s">
        <v>5600</v>
      </c>
      <c r="E1611" s="107" t="s">
        <v>5601</v>
      </c>
      <c r="F1611" s="107" t="s">
        <v>7769</v>
      </c>
      <c r="G1611" s="107" t="str">
        <f>k[[#This Row],[PartType]]&amp;k[[#This Row],[PowderType]]</f>
        <v>598B226/010KBP40</v>
      </c>
      <c r="H1611" s="107" t="s">
        <v>7416</v>
      </c>
      <c r="I1611" s="107" cm="1">
        <f t="array" ref="I1611">_xlfn.IFS(LEFT(k[[#This Row],[ParameterValue]],1)="S",3,LEFT(k[[#This Row],[ParameterValue]],1)="X",2, LEFT(k[[#This Row],[ParameterValue]],1)="D",4)</f>
        <v>3</v>
      </c>
    </row>
    <row r="1612" spans="1:9">
      <c r="A1612" s="107" t="s">
        <v>7770</v>
      </c>
      <c r="B1612" s="107" t="s">
        <v>4426</v>
      </c>
      <c r="C1612" s="107" t="s">
        <v>7771</v>
      </c>
      <c r="D1612" s="107" t="s">
        <v>5600</v>
      </c>
      <c r="E1612" s="107" t="s">
        <v>5601</v>
      </c>
      <c r="F1612" s="107" t="s">
        <v>7772</v>
      </c>
      <c r="G1612" s="107" t="str">
        <f>k[[#This Row],[PartType]]&amp;k[[#This Row],[PowderType]]</f>
        <v>598B107/2R5KBP74</v>
      </c>
      <c r="H1612" s="107" t="s">
        <v>5577</v>
      </c>
      <c r="I1612" s="107" cm="1">
        <f t="array" ref="I1612">_xlfn.IFS(LEFT(k[[#This Row],[ParameterValue]],1)="S",3,LEFT(k[[#This Row],[ParameterValue]],1)="X",2, LEFT(k[[#This Row],[ParameterValue]],1)="D",4)</f>
        <v>3</v>
      </c>
    </row>
    <row r="1613" spans="1:9">
      <c r="A1613" s="107" t="s">
        <v>7770</v>
      </c>
      <c r="B1613" s="107" t="s">
        <v>4426</v>
      </c>
      <c r="C1613" s="107" t="s">
        <v>7759</v>
      </c>
      <c r="D1613" s="107" t="s">
        <v>5600</v>
      </c>
      <c r="E1613" s="107" t="s">
        <v>5601</v>
      </c>
      <c r="F1613" s="107" t="s">
        <v>7773</v>
      </c>
      <c r="G1613" s="107" t="str">
        <f>k[[#This Row],[PartType]]&amp;k[[#This Row],[PowderType]]</f>
        <v>598B107/2R5KBP74</v>
      </c>
      <c r="H1613" s="107" t="s">
        <v>5577</v>
      </c>
      <c r="I1613" s="107" cm="1">
        <f t="array" ref="I1613">_xlfn.IFS(LEFT(k[[#This Row],[ParameterValue]],1)="S",3,LEFT(k[[#This Row],[ParameterValue]],1)="X",2, LEFT(k[[#This Row],[ParameterValue]],1)="D",4)</f>
        <v>3</v>
      </c>
    </row>
    <row r="1614" spans="1:9">
      <c r="A1614" s="107" t="s">
        <v>7761</v>
      </c>
      <c r="B1614" s="107" t="s">
        <v>4477</v>
      </c>
      <c r="C1614" s="107" t="s">
        <v>7759</v>
      </c>
      <c r="D1614" s="107" t="s">
        <v>5600</v>
      </c>
      <c r="E1614" s="107" t="s">
        <v>5601</v>
      </c>
      <c r="F1614" s="107" t="s">
        <v>7774</v>
      </c>
      <c r="G1614" s="107" t="str">
        <f>k[[#This Row],[PartType]]&amp;k[[#This Row],[PowderType]]</f>
        <v>598B226/006KBP40</v>
      </c>
      <c r="H1614" s="107" t="s">
        <v>7416</v>
      </c>
      <c r="I1614" s="107" cm="1">
        <f t="array" ref="I1614">_xlfn.IFS(LEFT(k[[#This Row],[ParameterValue]],1)="S",3,LEFT(k[[#This Row],[ParameterValue]],1)="X",2, LEFT(k[[#This Row],[ParameterValue]],1)="D",4)</f>
        <v>3</v>
      </c>
    </row>
    <row r="1615" spans="1:9">
      <c r="A1615" s="107" t="s">
        <v>7124</v>
      </c>
      <c r="B1615" s="107" t="s">
        <v>4525</v>
      </c>
      <c r="C1615" s="107" t="s">
        <v>5600</v>
      </c>
      <c r="D1615" s="107" t="s">
        <v>5600</v>
      </c>
      <c r="E1615" s="107" t="s">
        <v>5601</v>
      </c>
      <c r="F1615" s="107" t="s">
        <v>8701</v>
      </c>
      <c r="G1615" s="107" t="str">
        <f>k[[#This Row],[PartType]]&amp;k[[#This Row],[PowderType]]</f>
        <v>520C227/003S506</v>
      </c>
      <c r="H1615" s="107" t="s">
        <v>6405</v>
      </c>
      <c r="I1615" s="107" cm="1">
        <f t="array" ref="I1615">_xlfn.IFS(LEFT(k[[#This Row],[ParameterValue]],1)="S",3,LEFT(k[[#This Row],[ParameterValue]],1)="X",2, LEFT(k[[#This Row],[ParameterValue]],1)="D",4)</f>
        <v>3</v>
      </c>
    </row>
    <row r="1616" spans="1:9">
      <c r="A1616" s="107" t="s">
        <v>6724</v>
      </c>
      <c r="B1616" s="107" t="s">
        <v>100</v>
      </c>
      <c r="C1616" s="107" t="s">
        <v>5826</v>
      </c>
      <c r="D1616" s="107" t="s">
        <v>5600</v>
      </c>
      <c r="E1616" s="107" t="s">
        <v>5601</v>
      </c>
      <c r="F1616" s="107" t="s">
        <v>8702</v>
      </c>
      <c r="G1616" s="107" t="str">
        <f>k[[#This Row],[PartType]]&amp;k[[#This Row],[PowderType]]</f>
        <v>520B227/003S805</v>
      </c>
      <c r="H1616" s="107" t="s">
        <v>6452</v>
      </c>
      <c r="I1616" s="107" cm="1">
        <f t="array" ref="I1616">_xlfn.IFS(LEFT(k[[#This Row],[ParameterValue]],1)="S",3,LEFT(k[[#This Row],[ParameterValue]],1)="X",2, LEFT(k[[#This Row],[ParameterValue]],1)="D",4)</f>
        <v>3</v>
      </c>
    </row>
    <row r="1617" spans="1:9">
      <c r="A1617" s="107" t="s">
        <v>5617</v>
      </c>
      <c r="B1617" s="107" t="s">
        <v>4684</v>
      </c>
      <c r="C1617" s="107" t="s">
        <v>6209</v>
      </c>
      <c r="D1617" s="107" t="s">
        <v>6210</v>
      </c>
      <c r="E1617" s="107" t="s">
        <v>5601</v>
      </c>
      <c r="F1617" s="107" t="s">
        <v>6211</v>
      </c>
      <c r="G1617" s="107" t="str">
        <f>k[[#This Row],[PartType]]&amp;k[[#This Row],[PowderType]]</f>
        <v>523V157/016TTS50Y</v>
      </c>
      <c r="H1617" s="107" t="s">
        <v>5100</v>
      </c>
      <c r="I1617" s="107" cm="1">
        <f t="array" ref="I1617">_xlfn.IFS(LEFT(k[[#This Row],[ParameterValue]],1)="S",3,LEFT(k[[#This Row],[ParameterValue]],1)="X",2, LEFT(k[[#This Row],[ParameterValue]],1)="D",4)</f>
        <v>3</v>
      </c>
    </row>
    <row r="1618" spans="1:9">
      <c r="A1618" s="107" t="s">
        <v>6212</v>
      </c>
      <c r="B1618" s="107" t="s">
        <v>87</v>
      </c>
      <c r="C1618" s="107" t="s">
        <v>6213</v>
      </c>
      <c r="D1618" s="107" t="s">
        <v>6210</v>
      </c>
      <c r="E1618" s="107" t="s">
        <v>5601</v>
      </c>
      <c r="F1618" s="107" t="s">
        <v>6214</v>
      </c>
      <c r="G1618" s="107" t="str">
        <f>k[[#This Row],[PartType]]&amp;k[[#This Row],[PowderType]]</f>
        <v>523W476/035TTS50</v>
      </c>
      <c r="H1618" s="107" t="s">
        <v>5100</v>
      </c>
      <c r="I1618" s="107" cm="1">
        <f t="array" ref="I1618">_xlfn.IFS(LEFT(k[[#This Row],[ParameterValue]],1)="S",3,LEFT(k[[#This Row],[ParameterValue]],1)="X",2, LEFT(k[[#This Row],[ParameterValue]],1)="D",4)</f>
        <v>3</v>
      </c>
    </row>
    <row r="1619" spans="1:9">
      <c r="A1619" s="107" t="s">
        <v>7324</v>
      </c>
      <c r="B1619" s="107" t="s">
        <v>131</v>
      </c>
      <c r="C1619" s="107" t="s">
        <v>7229</v>
      </c>
      <c r="D1619" s="107" t="s">
        <v>5600</v>
      </c>
      <c r="E1619" s="107" t="s">
        <v>5601</v>
      </c>
      <c r="F1619" s="107" t="s">
        <v>8750</v>
      </c>
      <c r="G1619" s="107" t="str">
        <f>k[[#This Row],[PartType]]&amp;k[[#This Row],[PowderType]]</f>
        <v>525D227/010TTS80</v>
      </c>
      <c r="H1619" s="107" t="s">
        <v>7628</v>
      </c>
      <c r="I1619" s="107" cm="1">
        <f t="array" ref="I1619">_xlfn.IFS(LEFT(k[[#This Row],[ParameterValue]],1)="S",3,LEFT(k[[#This Row],[ParameterValue]],1)="X",2, LEFT(k[[#This Row],[ParameterValue]],1)="D",4)</f>
        <v>3</v>
      </c>
    </row>
    <row r="1620" spans="1:9">
      <c r="A1620" s="107" t="s">
        <v>5752</v>
      </c>
      <c r="B1620" s="107" t="s">
        <v>4426</v>
      </c>
      <c r="C1620" s="107" t="s">
        <v>5737</v>
      </c>
      <c r="D1620" s="107" t="s">
        <v>5600</v>
      </c>
      <c r="E1620" s="107" t="s">
        <v>5601</v>
      </c>
      <c r="F1620" s="107" t="s">
        <v>7240</v>
      </c>
      <c r="G1620" s="107" t="str">
        <f>k[[#This Row],[PartType]]&amp;k[[#This Row],[PowderType]]</f>
        <v>520X477/006KBP74</v>
      </c>
      <c r="H1620" s="107" t="s">
        <v>5053</v>
      </c>
      <c r="I1620" s="107" cm="1">
        <f t="array" ref="I1620">_xlfn.IFS(LEFT(k[[#This Row],[ParameterValue]],1)="S",3,LEFT(k[[#This Row],[ParameterValue]],1)="X",2, LEFT(k[[#This Row],[ParameterValue]],1)="D",4)</f>
        <v>3</v>
      </c>
    </row>
    <row r="1621" spans="1:9">
      <c r="A1621" s="107" t="s">
        <v>5752</v>
      </c>
      <c r="B1621" s="107" t="s">
        <v>4426</v>
      </c>
      <c r="C1621" s="107" t="s">
        <v>5826</v>
      </c>
      <c r="D1621" s="107" t="s">
        <v>5600</v>
      </c>
      <c r="E1621" s="107" t="s">
        <v>5601</v>
      </c>
      <c r="F1621" s="107" t="s">
        <v>9109</v>
      </c>
      <c r="G1621" s="107" t="str">
        <f>k[[#This Row],[PartType]]&amp;k[[#This Row],[PowderType]]</f>
        <v>520X477/006KBP74</v>
      </c>
      <c r="H1621" s="107" t="s">
        <v>5053</v>
      </c>
      <c r="I1621" s="107" cm="1">
        <f t="array" ref="I1621">_xlfn.IFS(LEFT(k[[#This Row],[ParameterValue]],1)="S",3,LEFT(k[[#This Row],[ParameterValue]],1)="X",2, LEFT(k[[#This Row],[ParameterValue]],1)="D",4)</f>
        <v>3</v>
      </c>
    </row>
    <row r="1622" spans="1:9">
      <c r="A1622" s="107" t="s">
        <v>6522</v>
      </c>
      <c r="B1622" s="107" t="s">
        <v>4477</v>
      </c>
      <c r="C1622" s="107" t="s">
        <v>5614</v>
      </c>
      <c r="D1622" s="107" t="s">
        <v>5600</v>
      </c>
      <c r="E1622" s="107" t="s">
        <v>5601</v>
      </c>
      <c r="F1622" s="107" t="s">
        <v>8088</v>
      </c>
      <c r="G1622" s="107" t="str">
        <f>k[[#This Row],[PartType]]&amp;k[[#This Row],[PowderType]]</f>
        <v>520T226/006KBP40</v>
      </c>
      <c r="H1622" s="107" t="s">
        <v>6524</v>
      </c>
      <c r="I1622" s="107" cm="1">
        <f t="array" ref="I1622">_xlfn.IFS(LEFT(k[[#This Row],[ParameterValue]],1)="S",3,LEFT(k[[#This Row],[ParameterValue]],1)="X",2, LEFT(k[[#This Row],[ParameterValue]],1)="D",4)</f>
        <v>3</v>
      </c>
    </row>
    <row r="1623" spans="1:9">
      <c r="A1623" s="107" t="s">
        <v>8089</v>
      </c>
      <c r="B1623" s="107" t="s">
        <v>4426</v>
      </c>
      <c r="C1623" s="107" t="s">
        <v>5742</v>
      </c>
      <c r="D1623" s="107" t="s">
        <v>5600</v>
      </c>
      <c r="E1623" s="107" t="s">
        <v>5601</v>
      </c>
      <c r="F1623" s="107" t="s">
        <v>8090</v>
      </c>
      <c r="G1623" s="107" t="str">
        <f>k[[#This Row],[PartType]]&amp;k[[#This Row],[PowderType]]</f>
        <v>530V756/016KBP74</v>
      </c>
      <c r="H1623" s="107" t="s">
        <v>5575</v>
      </c>
      <c r="I1623" s="107" cm="1">
        <f t="array" ref="I1623">_xlfn.IFS(LEFT(k[[#This Row],[ParameterValue]],1)="S",3,LEFT(k[[#This Row],[ParameterValue]],1)="X",2, LEFT(k[[#This Row],[ParameterValue]],1)="D",4)</f>
        <v>3</v>
      </c>
    </row>
    <row r="1624" spans="1:9">
      <c r="A1624" s="107" t="s">
        <v>5922</v>
      </c>
      <c r="B1624" s="107" t="s">
        <v>126</v>
      </c>
      <c r="C1624" s="107" t="s">
        <v>5599</v>
      </c>
      <c r="D1624" s="107" t="s">
        <v>5600</v>
      </c>
      <c r="E1624" s="107" t="s">
        <v>5601</v>
      </c>
      <c r="F1624" s="107" t="s">
        <v>8091</v>
      </c>
      <c r="G1624" s="107" t="str">
        <f>k[[#This Row],[PartType]]&amp;k[[#This Row],[PowderType]]</f>
        <v>520D157/006KBP52</v>
      </c>
      <c r="H1624" s="107" t="s">
        <v>5046</v>
      </c>
      <c r="I1624" s="107" cm="1">
        <f t="array" ref="I1624">_xlfn.IFS(LEFT(k[[#This Row],[ParameterValue]],1)="S",3,LEFT(k[[#This Row],[ParameterValue]],1)="X",2, LEFT(k[[#This Row],[ParameterValue]],1)="D",4)</f>
        <v>3</v>
      </c>
    </row>
    <row r="1625" spans="1:9">
      <c r="A1625" s="107" t="s">
        <v>7414</v>
      </c>
      <c r="B1625" s="107" t="s">
        <v>131</v>
      </c>
      <c r="C1625" s="107" t="s">
        <v>5690</v>
      </c>
      <c r="D1625" s="107" t="s">
        <v>5600</v>
      </c>
      <c r="E1625" s="107" t="s">
        <v>5601</v>
      </c>
      <c r="F1625" s="107" t="s">
        <v>7853</v>
      </c>
      <c r="G1625" s="107" t="str">
        <f>k[[#This Row],[PartType]]&amp;k[[#This Row],[PowderType]]</f>
        <v>599B336/010TTS80</v>
      </c>
      <c r="H1625" s="107" t="s">
        <v>7416</v>
      </c>
      <c r="I1625" s="107" cm="1">
        <f t="array" ref="I1625">_xlfn.IFS(LEFT(k[[#This Row],[ParameterValue]],1)="S",3,LEFT(k[[#This Row],[ParameterValue]],1)="X",2, LEFT(k[[#This Row],[ParameterValue]],1)="D",4)</f>
        <v>3</v>
      </c>
    </row>
    <row r="1626" spans="1:9">
      <c r="A1626" s="107" t="s">
        <v>6996</v>
      </c>
      <c r="B1626" s="107" t="s">
        <v>131</v>
      </c>
      <c r="C1626" s="107" t="s">
        <v>5607</v>
      </c>
      <c r="D1626" s="107" t="s">
        <v>5600</v>
      </c>
      <c r="E1626" s="107" t="s">
        <v>5601</v>
      </c>
      <c r="F1626" s="107" t="s">
        <v>7854</v>
      </c>
      <c r="G1626" s="107" t="str">
        <f>k[[#This Row],[PartType]]&amp;k[[#This Row],[PowderType]]</f>
        <v>598B336/010TTS80</v>
      </c>
      <c r="H1626" s="107" t="s">
        <v>7416</v>
      </c>
      <c r="I1626" s="107" cm="1">
        <f t="array" ref="I1626">_xlfn.IFS(LEFT(k[[#This Row],[ParameterValue]],1)="S",3,LEFT(k[[#This Row],[ParameterValue]],1)="X",2, LEFT(k[[#This Row],[ParameterValue]],1)="D",4)</f>
        <v>3</v>
      </c>
    </row>
    <row r="1627" spans="1:9">
      <c r="A1627" s="107" t="s">
        <v>7288</v>
      </c>
      <c r="B1627" s="107" t="s">
        <v>131</v>
      </c>
      <c r="C1627" s="107" t="s">
        <v>5607</v>
      </c>
      <c r="D1627" s="107" t="s">
        <v>5600</v>
      </c>
      <c r="E1627" s="107" t="s">
        <v>5601</v>
      </c>
      <c r="F1627" s="107" t="s">
        <v>7855</v>
      </c>
      <c r="G1627" s="107" t="str">
        <f>k[[#This Row],[PartType]]&amp;k[[#This Row],[PowderType]]</f>
        <v>591B336/010TTS80</v>
      </c>
      <c r="H1627" s="107" t="s">
        <v>7416</v>
      </c>
      <c r="I1627" s="107" cm="1">
        <f t="array" ref="I1627">_xlfn.IFS(LEFT(k[[#This Row],[ParameterValue]],1)="S",3,LEFT(k[[#This Row],[ParameterValue]],1)="X",2, LEFT(k[[#This Row],[ParameterValue]],1)="D",4)</f>
        <v>3</v>
      </c>
    </row>
    <row r="1628" spans="1:9">
      <c r="A1628" s="107" t="s">
        <v>5889</v>
      </c>
      <c r="B1628" s="107" t="s">
        <v>4617</v>
      </c>
      <c r="C1628" s="107" t="s">
        <v>7229</v>
      </c>
      <c r="D1628" s="107" t="s">
        <v>5600</v>
      </c>
      <c r="E1628" s="107" t="s">
        <v>5601</v>
      </c>
      <c r="F1628" s="107" t="s">
        <v>7231</v>
      </c>
      <c r="G1628" s="107" t="str">
        <f>k[[#This Row],[PartType]]&amp;k[[#This Row],[PowderType]]</f>
        <v>521D107/020NT50</v>
      </c>
      <c r="H1628" s="107" t="s">
        <v>6344</v>
      </c>
      <c r="I1628" s="107" cm="1">
        <f t="array" ref="I1628">_xlfn.IFS(LEFT(k[[#This Row],[ParameterValue]],1)="S",3,LEFT(k[[#This Row],[ParameterValue]],1)="X",2, LEFT(k[[#This Row],[ParameterValue]],1)="D",4)</f>
        <v>3</v>
      </c>
    </row>
    <row r="1629" spans="1:9">
      <c r="A1629" s="107" t="s">
        <v>7057</v>
      </c>
      <c r="B1629" s="107" t="s">
        <v>4441</v>
      </c>
      <c r="C1629" s="107" t="s">
        <v>5634</v>
      </c>
      <c r="D1629" s="107" t="s">
        <v>5600</v>
      </c>
      <c r="E1629" s="107" t="s">
        <v>5601</v>
      </c>
      <c r="F1629" s="107" t="s">
        <v>7232</v>
      </c>
      <c r="G1629" s="107" t="str">
        <f>k[[#This Row],[PartType]]&amp;k[[#This Row],[PowderType]]</f>
        <v>591B227/2R5STA156KA</v>
      </c>
      <c r="H1629" s="107" t="s">
        <v>6866</v>
      </c>
      <c r="I1629" s="107" cm="1">
        <f t="array" ref="I1629">_xlfn.IFS(LEFT(k[[#This Row],[ParameterValue]],1)="S",3,LEFT(k[[#This Row],[ParameterValue]],1)="X",2, LEFT(k[[#This Row],[ParameterValue]],1)="D",4)</f>
        <v>3</v>
      </c>
    </row>
    <row r="1630" spans="1:9">
      <c r="A1630" s="107" t="s">
        <v>7184</v>
      </c>
      <c r="B1630" s="107" t="s">
        <v>4426</v>
      </c>
      <c r="C1630" s="107" t="s">
        <v>5634</v>
      </c>
      <c r="D1630" s="107" t="s">
        <v>5600</v>
      </c>
      <c r="E1630" s="107" t="s">
        <v>5601</v>
      </c>
      <c r="F1630" s="107" t="s">
        <v>7233</v>
      </c>
      <c r="G1630" s="107" t="str">
        <f>k[[#This Row],[PartType]]&amp;k[[#This Row],[PowderType]]</f>
        <v>520B476/006KBP74</v>
      </c>
      <c r="H1630" s="107" t="s">
        <v>5999</v>
      </c>
      <c r="I1630" s="107" cm="1">
        <f t="array" ref="I1630">_xlfn.IFS(LEFT(k[[#This Row],[ParameterValue]],1)="S",3,LEFT(k[[#This Row],[ParameterValue]],1)="X",2, LEFT(k[[#This Row],[ParameterValue]],1)="D",4)</f>
        <v>3</v>
      </c>
    </row>
    <row r="1631" spans="1:9">
      <c r="A1631" s="107" t="s">
        <v>6064</v>
      </c>
      <c r="B1631" s="107" t="s">
        <v>4426</v>
      </c>
      <c r="C1631" s="107" t="s">
        <v>5703</v>
      </c>
      <c r="D1631" s="107" t="s">
        <v>5600</v>
      </c>
      <c r="E1631" s="107" t="s">
        <v>5601</v>
      </c>
      <c r="F1631" s="107" t="s">
        <v>7234</v>
      </c>
      <c r="G1631" s="107" t="str">
        <f>k[[#This Row],[PartType]]&amp;k[[#This Row],[PowderType]]</f>
        <v>530V337/004KBP74</v>
      </c>
      <c r="H1631" s="107" t="s">
        <v>7235</v>
      </c>
      <c r="I1631" s="107" cm="1">
        <f t="array" ref="I1631">_xlfn.IFS(LEFT(k[[#This Row],[ParameterValue]],1)="S",3,LEFT(k[[#This Row],[ParameterValue]],1)="X",2, LEFT(k[[#This Row],[ParameterValue]],1)="D",4)</f>
        <v>3</v>
      </c>
    </row>
    <row r="1632" spans="1:9">
      <c r="A1632" s="107" t="s">
        <v>5646</v>
      </c>
      <c r="B1632" s="107" t="s">
        <v>4426</v>
      </c>
      <c r="C1632" s="107" t="s">
        <v>5681</v>
      </c>
      <c r="D1632" s="107" t="s">
        <v>5600</v>
      </c>
      <c r="E1632" s="107" t="s">
        <v>5601</v>
      </c>
      <c r="F1632" s="107" t="s">
        <v>7236</v>
      </c>
      <c r="G1632" s="107" t="str">
        <f>k[[#This Row],[PartType]]&amp;k[[#This Row],[PowderType]]</f>
        <v>528Z227/006KBP74</v>
      </c>
      <c r="H1632" s="107" t="s">
        <v>6115</v>
      </c>
      <c r="I1632" s="107" cm="1">
        <f t="array" ref="I1632">_xlfn.IFS(LEFT(k[[#This Row],[ParameterValue]],1)="S",3,LEFT(k[[#This Row],[ParameterValue]],1)="X",2, LEFT(k[[#This Row],[ParameterValue]],1)="D",4)</f>
        <v>3</v>
      </c>
    </row>
    <row r="1633" spans="1:9">
      <c r="A1633" s="107" t="s">
        <v>5980</v>
      </c>
      <c r="B1633" s="107" t="s">
        <v>4617</v>
      </c>
      <c r="C1633" s="107" t="s">
        <v>5627</v>
      </c>
      <c r="D1633" s="107" t="s">
        <v>5600</v>
      </c>
      <c r="E1633" s="107" t="s">
        <v>5601</v>
      </c>
      <c r="F1633" s="107" t="s">
        <v>6446</v>
      </c>
      <c r="G1633" s="107" t="str">
        <f>k[[#This Row],[PartType]]&amp;k[[#This Row],[PowderType]]</f>
        <v>528Z337/003NT50</v>
      </c>
      <c r="H1633" s="107" t="s">
        <v>6023</v>
      </c>
      <c r="I1633" s="107" cm="1">
        <f t="array" ref="I1633">_xlfn.IFS(LEFT(k[[#This Row],[ParameterValue]],1)="S",3,LEFT(k[[#This Row],[ParameterValue]],1)="X",2, LEFT(k[[#This Row],[ParameterValue]],1)="D",4)</f>
        <v>3</v>
      </c>
    </row>
    <row r="1634" spans="1:9">
      <c r="A1634" s="107" t="s">
        <v>7013</v>
      </c>
      <c r="B1634" s="107" t="s">
        <v>90</v>
      </c>
      <c r="C1634" s="107" t="s">
        <v>7311</v>
      </c>
      <c r="D1634" s="107" t="s">
        <v>5600</v>
      </c>
      <c r="E1634" s="107" t="s">
        <v>5601</v>
      </c>
      <c r="F1634" s="107" t="s">
        <v>7312</v>
      </c>
      <c r="G1634" s="107" t="str">
        <f>k[[#This Row],[PartType]]&amp;k[[#This Row],[PowderType]]</f>
        <v>598D226/035FTP200</v>
      </c>
      <c r="H1634" s="107" t="s">
        <v>7015</v>
      </c>
      <c r="I1634" s="107" cm="1">
        <f t="array" ref="I1634">_xlfn.IFS(LEFT(k[[#This Row],[ParameterValue]],1)="S",3,LEFT(k[[#This Row],[ParameterValue]],1)="X",2, LEFT(k[[#This Row],[ParameterValue]],1)="D",4)</f>
        <v>2</v>
      </c>
    </row>
    <row r="1635" spans="1:9">
      <c r="A1635" s="107" t="s">
        <v>5678</v>
      </c>
      <c r="B1635" s="107" t="s">
        <v>4426</v>
      </c>
      <c r="C1635" s="107" t="s">
        <v>5742</v>
      </c>
      <c r="D1635" s="107" t="s">
        <v>5600</v>
      </c>
      <c r="E1635" s="107" t="s">
        <v>5601</v>
      </c>
      <c r="F1635" s="107" t="s">
        <v>7313</v>
      </c>
      <c r="G1635" s="107" t="str">
        <f>k[[#This Row],[PartType]]&amp;k[[#This Row],[PowderType]]</f>
        <v>520D337/006KBP74</v>
      </c>
      <c r="H1635" s="107" t="s">
        <v>5580</v>
      </c>
      <c r="I1635" s="107" cm="1">
        <f t="array" ref="I1635">_xlfn.IFS(LEFT(k[[#This Row],[ParameterValue]],1)="S",3,LEFT(k[[#This Row],[ParameterValue]],1)="X",2, LEFT(k[[#This Row],[ParameterValue]],1)="D",4)</f>
        <v>3</v>
      </c>
    </row>
    <row r="1636" spans="1:9">
      <c r="A1636" s="107" t="s">
        <v>6119</v>
      </c>
      <c r="B1636" s="107" t="s">
        <v>4426</v>
      </c>
      <c r="C1636" s="107" t="s">
        <v>5737</v>
      </c>
      <c r="D1636" s="107" t="s">
        <v>5600</v>
      </c>
      <c r="E1636" s="107" t="s">
        <v>5601</v>
      </c>
      <c r="F1636" s="107" t="s">
        <v>7314</v>
      </c>
      <c r="G1636" s="107" t="str">
        <f>k[[#This Row],[PartType]]&amp;k[[#This Row],[PowderType]]</f>
        <v>520V227/006KBP74</v>
      </c>
      <c r="H1636" s="107" t="s">
        <v>5049</v>
      </c>
      <c r="I1636" s="107" cm="1">
        <f t="array" ref="I1636">_xlfn.IFS(LEFT(k[[#This Row],[ParameterValue]],1)="S",3,LEFT(k[[#This Row],[ParameterValue]],1)="X",2, LEFT(k[[#This Row],[ParameterValue]],1)="D",4)</f>
        <v>3</v>
      </c>
    </row>
    <row r="1637" spans="1:9">
      <c r="A1637" s="107" t="s">
        <v>5762</v>
      </c>
      <c r="B1637" s="107" t="s">
        <v>4501</v>
      </c>
      <c r="C1637" s="107" t="s">
        <v>5742</v>
      </c>
      <c r="D1637" s="107" t="s">
        <v>5600</v>
      </c>
      <c r="E1637" s="107" t="s">
        <v>5601</v>
      </c>
      <c r="F1637" s="107" t="s">
        <v>5782</v>
      </c>
      <c r="G1637" s="107" t="str">
        <f>k[[#This Row],[PartType]]&amp;k[[#This Row],[PowderType]]</f>
        <v>598V227/004KBP55</v>
      </c>
      <c r="H1637" s="107" t="s">
        <v>5688</v>
      </c>
      <c r="I1637" s="107" cm="1">
        <f t="array" ref="I1637">_xlfn.IFS(LEFT(k[[#This Row],[ParameterValue]],1)="S",3,LEFT(k[[#This Row],[ParameterValue]],1)="X",2, LEFT(k[[#This Row],[ParameterValue]],1)="D",4)</f>
        <v>3</v>
      </c>
    </row>
    <row r="1638" spans="1:9">
      <c r="A1638" s="107" t="s">
        <v>5783</v>
      </c>
      <c r="B1638" s="107" t="s">
        <v>152</v>
      </c>
      <c r="C1638" s="107" t="s">
        <v>5618</v>
      </c>
      <c r="D1638" s="107" t="s">
        <v>5600</v>
      </c>
      <c r="E1638" s="107" t="s">
        <v>5601</v>
      </c>
      <c r="F1638" s="107" t="s">
        <v>5784</v>
      </c>
      <c r="G1638" s="107" t="str">
        <f>k[[#This Row],[PartType]]&amp;k[[#This Row],[PowderType]]</f>
        <v>521V686/016KBP86</v>
      </c>
      <c r="H1638" s="107" t="s">
        <v>5081</v>
      </c>
      <c r="I1638" s="107" cm="1">
        <f t="array" ref="I1638">_xlfn.IFS(LEFT(k[[#This Row],[ParameterValue]],1)="S",3,LEFT(k[[#This Row],[ParameterValue]],1)="X",2, LEFT(k[[#This Row],[ParameterValue]],1)="D",4)</f>
        <v>3</v>
      </c>
    </row>
    <row r="1639" spans="1:9">
      <c r="A1639" s="107" t="s">
        <v>5785</v>
      </c>
      <c r="B1639" s="107" t="s">
        <v>119</v>
      </c>
      <c r="C1639" s="107" t="s">
        <v>5726</v>
      </c>
      <c r="D1639" s="107" t="s">
        <v>5600</v>
      </c>
      <c r="E1639" s="107" t="s">
        <v>5601</v>
      </c>
      <c r="F1639" s="107" t="s">
        <v>5786</v>
      </c>
      <c r="G1639" s="107" t="str">
        <f>k[[#This Row],[PartType]]&amp;k[[#This Row],[PowderType]]</f>
        <v>521T336/016FTW102K</v>
      </c>
      <c r="H1639" s="107" t="s">
        <v>5047</v>
      </c>
      <c r="I1639" s="107" cm="1">
        <f t="array" ref="I1639">_xlfn.IFS(LEFT(k[[#This Row],[ParameterValue]],1)="S",3,LEFT(k[[#This Row],[ParameterValue]],1)="X",2, LEFT(k[[#This Row],[ParameterValue]],1)="D",4)</f>
        <v>3</v>
      </c>
    </row>
    <row r="1640" spans="1:9">
      <c r="A1640" s="107" t="s">
        <v>5787</v>
      </c>
      <c r="B1640" s="107" t="s">
        <v>4469</v>
      </c>
      <c r="C1640" s="107" t="s">
        <v>5681</v>
      </c>
      <c r="D1640" s="107" t="s">
        <v>5600</v>
      </c>
      <c r="E1640" s="107" t="s">
        <v>5601</v>
      </c>
      <c r="F1640" s="107" t="s">
        <v>5788</v>
      </c>
      <c r="G1640" s="107" t="str">
        <f>k[[#This Row],[PartType]]&amp;k[[#This Row],[PowderType]]</f>
        <v>520L337/003KBP126</v>
      </c>
      <c r="H1640" s="107" t="s">
        <v>5789</v>
      </c>
      <c r="I1640" s="107" cm="1">
        <f t="array" ref="I1640">_xlfn.IFS(LEFT(k[[#This Row],[ParameterValue]],1)="S",3,LEFT(k[[#This Row],[ParameterValue]],1)="X",2, LEFT(k[[#This Row],[ParameterValue]],1)="D",4)</f>
        <v>3</v>
      </c>
    </row>
    <row r="1641" spans="1:9">
      <c r="A1641" s="107" t="s">
        <v>8451</v>
      </c>
      <c r="B1641" s="107" t="s">
        <v>4516</v>
      </c>
      <c r="C1641" s="107" t="s">
        <v>5690</v>
      </c>
      <c r="D1641" s="107" t="s">
        <v>5600</v>
      </c>
      <c r="E1641" s="107" t="s">
        <v>5601</v>
      </c>
      <c r="F1641" s="107" t="s">
        <v>8570</v>
      </c>
      <c r="G1641" s="107" t="str">
        <f>k[[#This Row],[PartType]]&amp;k[[#This Row],[PowderType]]</f>
        <v>598V475/075TTS125</v>
      </c>
      <c r="H1641" s="107" t="s">
        <v>5562</v>
      </c>
      <c r="I1641" s="107" cm="1">
        <f t="array" ref="I1641">_xlfn.IFS(LEFT(k[[#This Row],[ParameterValue]],1)="S",3,LEFT(k[[#This Row],[ParameterValue]],1)="X",2, LEFT(k[[#This Row],[ParameterValue]],1)="D",4)</f>
        <v>2</v>
      </c>
    </row>
    <row r="1642" spans="1:9">
      <c r="A1642" s="107" t="s">
        <v>5790</v>
      </c>
      <c r="B1642" s="107" t="s">
        <v>82</v>
      </c>
      <c r="C1642" s="107" t="s">
        <v>5654</v>
      </c>
      <c r="D1642" s="107" t="s">
        <v>5600</v>
      </c>
      <c r="E1642" s="107" t="s">
        <v>5601</v>
      </c>
      <c r="F1642" s="107" t="s">
        <v>5791</v>
      </c>
      <c r="G1642" s="107" t="str">
        <f>k[[#This Row],[PartType]]&amp;k[[#This Row],[PowderType]]</f>
        <v>520T566/003S706</v>
      </c>
      <c r="H1642" s="107" t="s">
        <v>5792</v>
      </c>
      <c r="I1642" s="107" cm="1">
        <f t="array" ref="I1642">_xlfn.IFS(LEFT(k[[#This Row],[ParameterValue]],1)="S",3,LEFT(k[[#This Row],[ParameterValue]],1)="X",2, LEFT(k[[#This Row],[ParameterValue]],1)="D",4)</f>
        <v>3</v>
      </c>
    </row>
    <row r="1643" spans="1:9">
      <c r="A1643" s="107" t="s">
        <v>6571</v>
      </c>
      <c r="B1643" s="107" t="s">
        <v>4617</v>
      </c>
      <c r="C1643" s="107" t="s">
        <v>5703</v>
      </c>
      <c r="D1643" s="107" t="s">
        <v>5600</v>
      </c>
      <c r="E1643" s="107" t="s">
        <v>5601</v>
      </c>
      <c r="F1643" s="107" t="s">
        <v>6588</v>
      </c>
      <c r="G1643" s="107" t="str">
        <f>k[[#This Row],[PartType]]&amp;k[[#This Row],[PowderType]]</f>
        <v>530V117/004NT50</v>
      </c>
      <c r="H1643" s="107" t="s">
        <v>6388</v>
      </c>
      <c r="I1643" s="107" cm="1">
        <f t="array" ref="I1643">_xlfn.IFS(LEFT(k[[#This Row],[ParameterValue]],1)="S",3,LEFT(k[[#This Row],[ParameterValue]],1)="X",2, LEFT(k[[#This Row],[ParameterValue]],1)="D",4)</f>
        <v>3</v>
      </c>
    </row>
    <row r="1644" spans="1:9">
      <c r="A1644" s="107" t="s">
        <v>6525</v>
      </c>
      <c r="B1644" s="107" t="s">
        <v>4478</v>
      </c>
      <c r="C1644" s="107" t="s">
        <v>5726</v>
      </c>
      <c r="D1644" s="107" t="s">
        <v>5600</v>
      </c>
      <c r="E1644" s="107" t="s">
        <v>5601</v>
      </c>
      <c r="F1644" s="107" t="s">
        <v>6589</v>
      </c>
      <c r="G1644" s="107" t="str">
        <f>k[[#This Row],[PartType]]&amp;k[[#This Row],[PowderType]]</f>
        <v>521V476/020FTW400</v>
      </c>
      <c r="H1644" s="107" t="s">
        <v>6344</v>
      </c>
      <c r="I1644" s="107" cm="1">
        <f t="array" ref="I1644">_xlfn.IFS(LEFT(k[[#This Row],[ParameterValue]],1)="S",3,LEFT(k[[#This Row],[ParameterValue]],1)="X",2, LEFT(k[[#This Row],[ParameterValue]],1)="D",4)</f>
        <v>3</v>
      </c>
    </row>
    <row r="1645" spans="1:9">
      <c r="A1645" s="107" t="s">
        <v>6035</v>
      </c>
      <c r="B1645" s="107" t="s">
        <v>4501</v>
      </c>
      <c r="C1645" s="107" t="s">
        <v>5681</v>
      </c>
      <c r="D1645" s="107" t="s">
        <v>5600</v>
      </c>
      <c r="E1645" s="107" t="s">
        <v>5601</v>
      </c>
      <c r="F1645" s="107" t="s">
        <v>6036</v>
      </c>
      <c r="G1645" s="107" t="str">
        <f>k[[#This Row],[PartType]]&amp;k[[#This Row],[PowderType]]</f>
        <v>591D227/004KBP55</v>
      </c>
      <c r="H1645" s="107" t="s">
        <v>5050</v>
      </c>
      <c r="I1645" s="107" cm="1">
        <f t="array" ref="I1645">_xlfn.IFS(LEFT(k[[#This Row],[ParameterValue]],1)="S",3,LEFT(k[[#This Row],[ParameterValue]],1)="X",2, LEFT(k[[#This Row],[ParameterValue]],1)="D",4)</f>
        <v>3</v>
      </c>
    </row>
    <row r="1646" spans="1:9">
      <c r="A1646" s="107" t="s">
        <v>6037</v>
      </c>
      <c r="B1646" s="107" t="s">
        <v>4426</v>
      </c>
      <c r="C1646" s="107" t="s">
        <v>5681</v>
      </c>
      <c r="D1646" s="107" t="s">
        <v>5600</v>
      </c>
      <c r="E1646" s="107" t="s">
        <v>5601</v>
      </c>
      <c r="F1646" s="107" t="s">
        <v>6038</v>
      </c>
      <c r="G1646" s="107" t="str">
        <f>k[[#This Row],[PartType]]&amp;k[[#This Row],[PowderType]]</f>
        <v>591D337/2R5KBP74</v>
      </c>
      <c r="H1646" s="107" t="s">
        <v>5050</v>
      </c>
      <c r="I1646" s="107" cm="1">
        <f t="array" ref="I1646">_xlfn.IFS(LEFT(k[[#This Row],[ParameterValue]],1)="S",3,LEFT(k[[#This Row],[ParameterValue]],1)="X",2, LEFT(k[[#This Row],[ParameterValue]],1)="D",4)</f>
        <v>3</v>
      </c>
    </row>
    <row r="1647" spans="1:9">
      <c r="A1647" s="107" t="s">
        <v>6035</v>
      </c>
      <c r="B1647" s="107" t="s">
        <v>4501</v>
      </c>
      <c r="C1647" s="107" t="s">
        <v>5627</v>
      </c>
      <c r="D1647" s="107" t="s">
        <v>5600</v>
      </c>
      <c r="E1647" s="107" t="s">
        <v>5601</v>
      </c>
      <c r="F1647" s="107" t="s">
        <v>6039</v>
      </c>
      <c r="G1647" s="107" t="str">
        <f>k[[#This Row],[PartType]]&amp;k[[#This Row],[PowderType]]</f>
        <v>591D227/004KBP55</v>
      </c>
      <c r="H1647" s="107" t="s">
        <v>5050</v>
      </c>
      <c r="I1647" s="107" cm="1">
        <f t="array" ref="I1647">_xlfn.IFS(LEFT(k[[#This Row],[ParameterValue]],1)="S",3,LEFT(k[[#This Row],[ParameterValue]],1)="X",2, LEFT(k[[#This Row],[ParameterValue]],1)="D",4)</f>
        <v>3</v>
      </c>
    </row>
    <row r="1648" spans="1:9">
      <c r="A1648" s="107" t="s">
        <v>5641</v>
      </c>
      <c r="B1648" s="107" t="s">
        <v>152</v>
      </c>
      <c r="C1648" s="107" t="s">
        <v>5614</v>
      </c>
      <c r="D1648" s="107" t="s">
        <v>5600</v>
      </c>
      <c r="E1648" s="107" t="s">
        <v>5601</v>
      </c>
      <c r="F1648" s="107" t="s">
        <v>8817</v>
      </c>
      <c r="G1648" s="107" t="str">
        <f>k[[#This Row],[PartType]]&amp;k[[#This Row],[PowderType]]</f>
        <v>523W107/020KBP86</v>
      </c>
      <c r="H1648" s="107" t="s">
        <v>5081</v>
      </c>
      <c r="I1648" s="107" cm="1">
        <f t="array" ref="I1648">_xlfn.IFS(LEFT(k[[#This Row],[ParameterValue]],1)="S",3,LEFT(k[[#This Row],[ParameterValue]],1)="X",2, LEFT(k[[#This Row],[ParameterValue]],1)="D",4)</f>
        <v>3</v>
      </c>
    </row>
    <row r="1649" spans="1:9">
      <c r="A1649" s="107" t="s">
        <v>5637</v>
      </c>
      <c r="B1649" s="107" t="s">
        <v>8568</v>
      </c>
      <c r="C1649" s="107" t="s">
        <v>5634</v>
      </c>
      <c r="D1649" s="107" t="s">
        <v>5600</v>
      </c>
      <c r="E1649" s="107" t="s">
        <v>5601</v>
      </c>
      <c r="F1649" s="107" t="s">
        <v>8569</v>
      </c>
      <c r="G1649" s="107" t="str">
        <f>k[[#This Row],[PartType]]&amp;k[[#This Row],[PowderType]]</f>
        <v>598V157/010TTS80S</v>
      </c>
      <c r="H1649" s="107" t="s">
        <v>5049</v>
      </c>
      <c r="I1649" s="107" cm="1">
        <f t="array" ref="I1649">_xlfn.IFS(LEFT(k[[#This Row],[ParameterValue]],1)="S",3,LEFT(k[[#This Row],[ParameterValue]],1)="X",2, LEFT(k[[#This Row],[ParameterValue]],1)="D",4)</f>
        <v>3</v>
      </c>
    </row>
    <row r="1650" spans="1:9">
      <c r="A1650" s="107" t="s">
        <v>5702</v>
      </c>
      <c r="B1650" s="107" t="s">
        <v>152</v>
      </c>
      <c r="C1650" s="107" t="s">
        <v>5703</v>
      </c>
      <c r="D1650" s="107" t="s">
        <v>5600</v>
      </c>
      <c r="E1650" s="107" t="s">
        <v>5601</v>
      </c>
      <c r="F1650" s="107" t="s">
        <v>8233</v>
      </c>
      <c r="G1650" s="107" t="str">
        <f>k[[#This Row],[PartType]]&amp;k[[#This Row],[PowderType]]</f>
        <v>598V247/004KBP86</v>
      </c>
      <c r="H1650" s="107" t="s">
        <v>5046</v>
      </c>
      <c r="I1650" s="107" cm="1">
        <f t="array" ref="I1650">_xlfn.IFS(LEFT(k[[#This Row],[ParameterValue]],1)="S",3,LEFT(k[[#This Row],[ParameterValue]],1)="X",2, LEFT(k[[#This Row],[ParameterValue]],1)="D",4)</f>
        <v>3</v>
      </c>
    </row>
    <row r="1651" spans="1:9">
      <c r="A1651" s="107" t="s">
        <v>7680</v>
      </c>
      <c r="B1651" s="107" t="s">
        <v>4441</v>
      </c>
      <c r="C1651" s="107" t="s">
        <v>5634</v>
      </c>
      <c r="D1651" s="107" t="s">
        <v>5600</v>
      </c>
      <c r="E1651" s="107" t="s">
        <v>5601</v>
      </c>
      <c r="F1651" s="107" t="s">
        <v>8767</v>
      </c>
      <c r="G1651" s="107" t="str">
        <f>k[[#This Row],[PartType]]&amp;k[[#This Row],[PowderType]]</f>
        <v>591D477/004STA156KA</v>
      </c>
      <c r="H1651" s="107" t="s">
        <v>7508</v>
      </c>
      <c r="I1651" s="107" cm="1">
        <f t="array" ref="I1651">_xlfn.IFS(LEFT(k[[#This Row],[ParameterValue]],1)="S",3,LEFT(k[[#This Row],[ParameterValue]],1)="X",2, LEFT(k[[#This Row],[ParameterValue]],1)="D",4)</f>
        <v>3</v>
      </c>
    </row>
    <row r="1652" spans="1:9">
      <c r="A1652" s="107" t="s">
        <v>5793</v>
      </c>
      <c r="B1652" s="107" t="s">
        <v>4426</v>
      </c>
      <c r="C1652" s="107" t="s">
        <v>5654</v>
      </c>
      <c r="D1652" s="107" t="s">
        <v>5600</v>
      </c>
      <c r="E1652" s="107" t="s">
        <v>5601</v>
      </c>
      <c r="F1652" s="107" t="s">
        <v>6040</v>
      </c>
      <c r="G1652" s="107" t="str">
        <f>k[[#This Row],[PartType]]&amp;k[[#This Row],[PowderType]]</f>
        <v>520W107/006KBP74</v>
      </c>
      <c r="H1652" s="107" t="s">
        <v>5049</v>
      </c>
      <c r="I1652" s="107" cm="1">
        <f t="array" ref="I1652">_xlfn.IFS(LEFT(k[[#This Row],[ParameterValue]],1)="S",3,LEFT(k[[#This Row],[ParameterValue]],1)="X",2, LEFT(k[[#This Row],[ParameterValue]],1)="D",4)</f>
        <v>3</v>
      </c>
    </row>
    <row r="1653" spans="1:9">
      <c r="A1653" s="107" t="s">
        <v>7023</v>
      </c>
      <c r="B1653" s="107" t="s">
        <v>131</v>
      </c>
      <c r="C1653" s="107" t="s">
        <v>5654</v>
      </c>
      <c r="D1653" s="107" t="s">
        <v>5600</v>
      </c>
      <c r="E1653" s="107" t="s">
        <v>5601</v>
      </c>
      <c r="F1653" s="107" t="s">
        <v>7024</v>
      </c>
      <c r="G1653" s="107" t="str">
        <f>k[[#This Row],[PartType]]&amp;k[[#This Row],[PowderType]]</f>
        <v>545V227/010TTS80</v>
      </c>
      <c r="H1653" s="107" t="s">
        <v>5053</v>
      </c>
      <c r="I1653" s="107" cm="1">
        <f t="array" ref="I1653">_xlfn.IFS(LEFT(k[[#This Row],[ParameterValue]],1)="S",3,LEFT(k[[#This Row],[ParameterValue]],1)="X",2, LEFT(k[[#This Row],[ParameterValue]],1)="D",4)</f>
        <v>3</v>
      </c>
    </row>
    <row r="1654" spans="1:9">
      <c r="A1654" s="107" t="s">
        <v>7315</v>
      </c>
      <c r="B1654" s="107" t="s">
        <v>131</v>
      </c>
      <c r="C1654" s="107" t="s">
        <v>5654</v>
      </c>
      <c r="D1654" s="107" t="s">
        <v>5600</v>
      </c>
      <c r="E1654" s="107" t="s">
        <v>5601</v>
      </c>
      <c r="F1654" s="107" t="s">
        <v>9201</v>
      </c>
      <c r="G1654" s="107" t="str">
        <f>k[[#This Row],[PartType]]&amp;k[[#This Row],[PowderType]]</f>
        <v>545V107/016TTS80</v>
      </c>
      <c r="H1654" s="107" t="s">
        <v>5575</v>
      </c>
      <c r="I1654" s="107" cm="1">
        <f t="array" ref="I1654">_xlfn.IFS(LEFT(k[[#This Row],[ParameterValue]],1)="S",3,LEFT(k[[#This Row],[ParameterValue]],1)="X",2, LEFT(k[[#This Row],[ParameterValue]],1)="D",4)</f>
        <v>3</v>
      </c>
    </row>
    <row r="1655" spans="1:9">
      <c r="A1655" s="107" t="s">
        <v>7025</v>
      </c>
      <c r="B1655" s="107" t="s">
        <v>4441</v>
      </c>
      <c r="C1655" s="107" t="s">
        <v>5607</v>
      </c>
      <c r="D1655" s="107" t="s">
        <v>5600</v>
      </c>
      <c r="E1655" s="107" t="s">
        <v>5601</v>
      </c>
      <c r="F1655" s="107" t="s">
        <v>7026</v>
      </c>
      <c r="G1655" s="107" t="str">
        <f>k[[#This Row],[PartType]]&amp;k[[#This Row],[PowderType]]</f>
        <v>520M157/006STA156KA</v>
      </c>
      <c r="H1655" s="107" t="s">
        <v>5559</v>
      </c>
      <c r="I1655" s="107" cm="1">
        <f t="array" ref="I1655">_xlfn.IFS(LEFT(k[[#This Row],[ParameterValue]],1)="S",3,LEFT(k[[#This Row],[ParameterValue]],1)="X",2, LEFT(k[[#This Row],[ParameterValue]],1)="D",4)</f>
        <v>3</v>
      </c>
    </row>
    <row r="1656" spans="1:9">
      <c r="A1656" s="107" t="s">
        <v>7025</v>
      </c>
      <c r="B1656" s="107" t="s">
        <v>4441</v>
      </c>
      <c r="C1656" s="107" t="s">
        <v>5826</v>
      </c>
      <c r="D1656" s="107" t="s">
        <v>5600</v>
      </c>
      <c r="E1656" s="107" t="s">
        <v>5601</v>
      </c>
      <c r="F1656" s="107" t="s">
        <v>7515</v>
      </c>
      <c r="G1656" s="107" t="str">
        <f>k[[#This Row],[PartType]]&amp;k[[#This Row],[PowderType]]</f>
        <v>520M157/006STA156KA</v>
      </c>
      <c r="H1656" s="107" t="s">
        <v>5559</v>
      </c>
      <c r="I1656" s="107" cm="1">
        <f t="array" ref="I1656">_xlfn.IFS(LEFT(k[[#This Row],[ParameterValue]],1)="S",3,LEFT(k[[#This Row],[ParameterValue]],1)="X",2, LEFT(k[[#This Row],[ParameterValue]],1)="D",4)</f>
        <v>3</v>
      </c>
    </row>
    <row r="1657" spans="1:9">
      <c r="A1657" s="107" t="s">
        <v>7516</v>
      </c>
      <c r="B1657" s="107" t="s">
        <v>4426</v>
      </c>
      <c r="C1657" s="107" t="s">
        <v>5813</v>
      </c>
      <c r="D1657" s="107" t="s">
        <v>5600</v>
      </c>
      <c r="E1657" s="107" t="s">
        <v>5601</v>
      </c>
      <c r="F1657" s="107" t="s">
        <v>7517</v>
      </c>
      <c r="G1657" s="107" t="str">
        <f>k[[#This Row],[PartType]]&amp;k[[#This Row],[PowderType]]</f>
        <v>520U476/010KBP74</v>
      </c>
      <c r="H1657" s="107" t="s">
        <v>6459</v>
      </c>
      <c r="I1657" s="107" cm="1">
        <f t="array" ref="I1657">_xlfn.IFS(LEFT(k[[#This Row],[ParameterValue]],1)="S",3,LEFT(k[[#This Row],[ParameterValue]],1)="X",2, LEFT(k[[#This Row],[ParameterValue]],1)="D",4)</f>
        <v>3</v>
      </c>
    </row>
    <row r="1658" spans="1:9">
      <c r="A1658" s="107" t="s">
        <v>6628</v>
      </c>
      <c r="B1658" s="107" t="s">
        <v>4426</v>
      </c>
      <c r="C1658" s="107" t="s">
        <v>5748</v>
      </c>
      <c r="D1658" s="107" t="s">
        <v>5600</v>
      </c>
      <c r="E1658" s="107" t="s">
        <v>5601</v>
      </c>
      <c r="F1658" s="107" t="s">
        <v>8969</v>
      </c>
      <c r="G1658" s="107" t="str">
        <f>k[[#This Row],[PartType]]&amp;k[[#This Row],[PowderType]]</f>
        <v>530V227/003KBP74</v>
      </c>
      <c r="H1658" s="107" t="s">
        <v>8970</v>
      </c>
      <c r="I1658" s="107" cm="1">
        <f t="array" ref="I1658">_xlfn.IFS(LEFT(k[[#This Row],[ParameterValue]],1)="S",3,LEFT(k[[#This Row],[ParameterValue]],1)="X",2, LEFT(k[[#This Row],[ParameterValue]],1)="D",4)</f>
        <v>3</v>
      </c>
    </row>
    <row r="1659" spans="1:9">
      <c r="A1659" s="107" t="s">
        <v>7238</v>
      </c>
      <c r="B1659" s="107" t="s">
        <v>4428</v>
      </c>
      <c r="C1659" s="107" t="s">
        <v>5730</v>
      </c>
      <c r="D1659" s="107" t="s">
        <v>5600</v>
      </c>
      <c r="E1659" s="107" t="s">
        <v>5601</v>
      </c>
      <c r="F1659" s="107" t="s">
        <v>9016</v>
      </c>
      <c r="G1659" s="107" t="str">
        <f>k[[#This Row],[PartType]]&amp;k[[#This Row],[PowderType]]</f>
        <v>530V157/2R5KBP76</v>
      </c>
      <c r="H1659" s="107" t="s">
        <v>5545</v>
      </c>
      <c r="I1659" s="107" cm="1">
        <f t="array" ref="I1659">_xlfn.IFS(LEFT(k[[#This Row],[ParameterValue]],1)="S",3,LEFT(k[[#This Row],[ParameterValue]],1)="X",2, LEFT(k[[#This Row],[ParameterValue]],1)="D",4)</f>
        <v>3</v>
      </c>
    </row>
    <row r="1660" spans="1:9">
      <c r="A1660" s="107" t="s">
        <v>5604</v>
      </c>
      <c r="B1660" s="107" t="s">
        <v>4428</v>
      </c>
      <c r="C1660" s="107" t="s">
        <v>5634</v>
      </c>
      <c r="D1660" s="107" t="s">
        <v>5600</v>
      </c>
      <c r="E1660" s="107" t="s">
        <v>5601</v>
      </c>
      <c r="F1660" s="107" t="s">
        <v>9457</v>
      </c>
      <c r="G1660" s="107" t="str">
        <f>k[[#This Row],[PartType]]&amp;k[[#This Row],[PowderType]]</f>
        <v>520D227/006KBP76</v>
      </c>
      <c r="H1660" s="107" t="s">
        <v>5049</v>
      </c>
      <c r="I1660" s="107" cm="1">
        <f t="array" ref="I1660">_xlfn.IFS(LEFT(k[[#This Row],[ParameterValue]],1)="S",3,LEFT(k[[#This Row],[ParameterValue]],1)="X",2, LEFT(k[[#This Row],[ParameterValue]],1)="D",4)</f>
        <v>3</v>
      </c>
    </row>
    <row r="1661" spans="1:9">
      <c r="A1661" s="107" t="s">
        <v>5604</v>
      </c>
      <c r="B1661" s="107" t="s">
        <v>4428</v>
      </c>
      <c r="C1661" s="107" t="s">
        <v>5654</v>
      </c>
      <c r="D1661" s="107" t="s">
        <v>5600</v>
      </c>
      <c r="E1661" s="107" t="s">
        <v>5601</v>
      </c>
      <c r="F1661" s="107" t="s">
        <v>9458</v>
      </c>
      <c r="G1661" s="107" t="str">
        <f>k[[#This Row],[PartType]]&amp;k[[#This Row],[PowderType]]</f>
        <v>520D227/006KBP76</v>
      </c>
      <c r="H1661" s="107" t="s">
        <v>5049</v>
      </c>
      <c r="I1661" s="107" cm="1">
        <f t="array" ref="I1661">_xlfn.IFS(LEFT(k[[#This Row],[ParameterValue]],1)="S",3,LEFT(k[[#This Row],[ParameterValue]],1)="X",2, LEFT(k[[#This Row],[ParameterValue]],1)="D",4)</f>
        <v>3</v>
      </c>
    </row>
    <row r="1662" spans="1:9">
      <c r="A1662" s="107" t="s">
        <v>5604</v>
      </c>
      <c r="B1662" s="107" t="s">
        <v>4428</v>
      </c>
      <c r="C1662" s="107" t="s">
        <v>5618</v>
      </c>
      <c r="D1662" s="107" t="s">
        <v>5600</v>
      </c>
      <c r="E1662" s="107" t="s">
        <v>5601</v>
      </c>
      <c r="F1662" s="107" t="s">
        <v>9064</v>
      </c>
      <c r="G1662" s="107" t="str">
        <f>k[[#This Row],[PartType]]&amp;k[[#This Row],[PowderType]]</f>
        <v>520D227/006KBP76</v>
      </c>
      <c r="H1662" s="107" t="s">
        <v>5049</v>
      </c>
      <c r="I1662" s="107" cm="1">
        <f t="array" ref="I1662">_xlfn.IFS(LEFT(k[[#This Row],[ParameterValue]],1)="S",3,LEFT(k[[#This Row],[ParameterValue]],1)="X",2, LEFT(k[[#This Row],[ParameterValue]],1)="D",4)</f>
        <v>3</v>
      </c>
    </row>
    <row r="1663" spans="1:9">
      <c r="A1663" s="107" t="s">
        <v>5604</v>
      </c>
      <c r="B1663" s="107" t="s">
        <v>4428</v>
      </c>
      <c r="C1663" s="107" t="s">
        <v>5737</v>
      </c>
      <c r="D1663" s="107" t="s">
        <v>5600</v>
      </c>
      <c r="E1663" s="107" t="s">
        <v>5601</v>
      </c>
      <c r="F1663" s="107" t="s">
        <v>9063</v>
      </c>
      <c r="G1663" s="107" t="str">
        <f>k[[#This Row],[PartType]]&amp;k[[#This Row],[PowderType]]</f>
        <v>520D227/006KBP76</v>
      </c>
      <c r="H1663" s="107" t="s">
        <v>5049</v>
      </c>
      <c r="I1663" s="107" cm="1">
        <f t="array" ref="I1663">_xlfn.IFS(LEFT(k[[#This Row],[ParameterValue]],1)="S",3,LEFT(k[[#This Row],[ParameterValue]],1)="X",2, LEFT(k[[#This Row],[ParameterValue]],1)="D",4)</f>
        <v>3</v>
      </c>
    </row>
    <row r="1664" spans="1:9">
      <c r="A1664" s="107" t="s">
        <v>5920</v>
      </c>
      <c r="B1664" s="107" t="s">
        <v>4672</v>
      </c>
      <c r="C1664" s="107" t="s">
        <v>5681</v>
      </c>
      <c r="D1664" s="107" t="s">
        <v>5600</v>
      </c>
      <c r="E1664" s="107" t="s">
        <v>5601</v>
      </c>
      <c r="F1664" s="107" t="s">
        <v>6634</v>
      </c>
      <c r="G1664" s="107" t="str">
        <f>k[[#This Row],[PartType]]&amp;k[[#This Row],[PowderType]]</f>
        <v>520D337/003FTA50</v>
      </c>
      <c r="H1664" s="107" t="s">
        <v>6635</v>
      </c>
      <c r="I1664" s="107" cm="1">
        <f t="array" ref="I1664">_xlfn.IFS(LEFT(k[[#This Row],[ParameterValue]],1)="S",3,LEFT(k[[#This Row],[ParameterValue]],1)="X",2, LEFT(k[[#This Row],[ParameterValue]],1)="D",4)</f>
        <v>3</v>
      </c>
    </row>
    <row r="1665" spans="1:9">
      <c r="A1665" s="107" t="s">
        <v>5963</v>
      </c>
      <c r="B1665" s="107" t="s">
        <v>9303</v>
      </c>
      <c r="C1665" s="107" t="s">
        <v>5813</v>
      </c>
      <c r="D1665" s="107" t="s">
        <v>5600</v>
      </c>
      <c r="E1665" s="107" t="s">
        <v>5601</v>
      </c>
      <c r="F1665" s="107" t="s">
        <v>9304</v>
      </c>
      <c r="G1665" s="107" t="str">
        <f>k[[#This Row],[PartType]]&amp;k[[#This Row],[PowderType]]</f>
        <v>521T336/018FTW121KS</v>
      </c>
      <c r="H1665" s="107" t="s">
        <v>5048</v>
      </c>
      <c r="I1665" s="107" cm="1">
        <f t="array" ref="I1665">_xlfn.IFS(LEFT(k[[#This Row],[ParameterValue]],1)="S",3,LEFT(k[[#This Row],[ParameterValue]],1)="X",2, LEFT(k[[#This Row],[ParameterValue]],1)="D",4)</f>
        <v>3</v>
      </c>
    </row>
    <row r="1666" spans="1:9">
      <c r="A1666" s="107" t="s">
        <v>6119</v>
      </c>
      <c r="B1666" s="107" t="s">
        <v>4428</v>
      </c>
      <c r="C1666" s="107" t="s">
        <v>5681</v>
      </c>
      <c r="D1666" s="107" t="s">
        <v>5599</v>
      </c>
      <c r="E1666" s="107" t="s">
        <v>5601</v>
      </c>
      <c r="F1666" s="107" t="s">
        <v>9305</v>
      </c>
      <c r="G1666" s="107" t="str">
        <f>k[[#This Row],[PartType]]&amp;k[[#This Row],[PowderType]]</f>
        <v>520V227/006KBP76</v>
      </c>
      <c r="H1666" s="107" t="s">
        <v>5050</v>
      </c>
      <c r="I1666" s="107" cm="1">
        <f t="array" ref="I1666">_xlfn.IFS(LEFT(k[[#This Row],[ParameterValue]],1)="S",3,LEFT(k[[#This Row],[ParameterValue]],1)="X",2, LEFT(k[[#This Row],[ParameterValue]],1)="D",4)</f>
        <v>3</v>
      </c>
    </row>
    <row r="1667" spans="1:9">
      <c r="A1667" s="107" t="s">
        <v>6119</v>
      </c>
      <c r="B1667" s="107" t="s">
        <v>4428</v>
      </c>
      <c r="C1667" s="107" t="s">
        <v>5627</v>
      </c>
      <c r="D1667" s="107" t="s">
        <v>5600</v>
      </c>
      <c r="E1667" s="107" t="s">
        <v>5601</v>
      </c>
      <c r="F1667" s="107" t="s">
        <v>9178</v>
      </c>
      <c r="G1667" s="107" t="str">
        <f>k[[#This Row],[PartType]]&amp;k[[#This Row],[PowderType]]</f>
        <v>520V227/006KBP76</v>
      </c>
      <c r="H1667" s="107" t="s">
        <v>5050</v>
      </c>
      <c r="I1667" s="107" cm="1">
        <f t="array" ref="I1667">_xlfn.IFS(LEFT(k[[#This Row],[ParameterValue]],1)="S",3,LEFT(k[[#This Row],[ParameterValue]],1)="X",2, LEFT(k[[#This Row],[ParameterValue]],1)="D",4)</f>
        <v>3</v>
      </c>
    </row>
    <row r="1668" spans="1:9">
      <c r="A1668" s="107" t="s">
        <v>5752</v>
      </c>
      <c r="B1668" s="107" t="s">
        <v>4428</v>
      </c>
      <c r="C1668" s="107" t="s">
        <v>5737</v>
      </c>
      <c r="D1668" s="107" t="s">
        <v>5600</v>
      </c>
      <c r="E1668" s="107" t="s">
        <v>5601</v>
      </c>
      <c r="F1668" s="107" t="s">
        <v>9179</v>
      </c>
      <c r="G1668" s="107" t="str">
        <f>k[[#This Row],[PartType]]&amp;k[[#This Row],[PowderType]]</f>
        <v>520X477/006KBP76</v>
      </c>
      <c r="H1668" s="107" t="s">
        <v>5053</v>
      </c>
      <c r="I1668" s="107" cm="1">
        <f t="array" ref="I1668">_xlfn.IFS(LEFT(k[[#This Row],[ParameterValue]],1)="S",3,LEFT(k[[#This Row],[ParameterValue]],1)="X",2, LEFT(k[[#This Row],[ParameterValue]],1)="D",4)</f>
        <v>3</v>
      </c>
    </row>
    <row r="1669" spans="1:9">
      <c r="A1669" s="107" t="s">
        <v>5632</v>
      </c>
      <c r="B1669" s="107" t="s">
        <v>4618</v>
      </c>
      <c r="C1669" s="107" t="s">
        <v>5634</v>
      </c>
      <c r="D1669" s="107" t="s">
        <v>5600</v>
      </c>
      <c r="E1669" s="107" t="s">
        <v>5601</v>
      </c>
      <c r="F1669" s="107" t="s">
        <v>7607</v>
      </c>
      <c r="G1669" s="107" t="str">
        <f>k[[#This Row],[PartType]]&amp;k[[#This Row],[PowderType]]</f>
        <v>598V337/006KBP72E</v>
      </c>
      <c r="H1669" s="107" t="s">
        <v>7608</v>
      </c>
      <c r="I1669" s="107" cm="1">
        <f t="array" ref="I1669">_xlfn.IFS(LEFT(k[[#This Row],[ParameterValue]],1)="S",3,LEFT(k[[#This Row],[ParameterValue]],1)="X",2, LEFT(k[[#This Row],[ParameterValue]],1)="D",4)</f>
        <v>3</v>
      </c>
    </row>
    <row r="1670" spans="1:9">
      <c r="A1670" s="107" t="s">
        <v>6748</v>
      </c>
      <c r="B1670" s="107" t="s">
        <v>4441</v>
      </c>
      <c r="C1670" s="107" t="s">
        <v>5634</v>
      </c>
      <c r="D1670" s="107" t="s">
        <v>5600</v>
      </c>
      <c r="E1670" s="107" t="s">
        <v>5601</v>
      </c>
      <c r="F1670" s="107" t="s">
        <v>7609</v>
      </c>
      <c r="G1670" s="107" t="str">
        <f>k[[#This Row],[PartType]]&amp;k[[#This Row],[PowderType]]</f>
        <v>598D477/004STA156KA</v>
      </c>
      <c r="H1670" s="107" t="s">
        <v>7508</v>
      </c>
      <c r="I1670" s="107" cm="1">
        <f t="array" ref="I1670">_xlfn.IFS(LEFT(k[[#This Row],[ParameterValue]],1)="S",3,LEFT(k[[#This Row],[ParameterValue]],1)="X",2, LEFT(k[[#This Row],[ParameterValue]],1)="D",4)</f>
        <v>3</v>
      </c>
    </row>
    <row r="1671" spans="1:9">
      <c r="A1671" s="107" t="s">
        <v>9026</v>
      </c>
      <c r="B1671" s="107" t="s">
        <v>157</v>
      </c>
      <c r="C1671" s="107" t="s">
        <v>5614</v>
      </c>
      <c r="D1671" s="107" t="s">
        <v>5600</v>
      </c>
      <c r="E1671" s="107" t="s">
        <v>5601</v>
      </c>
      <c r="F1671" s="107" t="s">
        <v>9027</v>
      </c>
      <c r="G1671" s="107" t="str">
        <f>k[[#This Row],[PartType]]&amp;k[[#This Row],[PowderType]]</f>
        <v>523V686/020TTS40</v>
      </c>
      <c r="H1671" s="107" t="s">
        <v>5100</v>
      </c>
      <c r="I1671" s="107" cm="1">
        <f t="array" ref="I1671">_xlfn.IFS(LEFT(k[[#This Row],[ParameterValue]],1)="S",3,LEFT(k[[#This Row],[ParameterValue]],1)="X",2, LEFT(k[[#This Row],[ParameterValue]],1)="D",4)</f>
        <v>3</v>
      </c>
    </row>
    <row r="1672" spans="1:9">
      <c r="A1672" s="107" t="s">
        <v>9030</v>
      </c>
      <c r="B1672" s="107" t="s">
        <v>157</v>
      </c>
      <c r="C1672" s="107" t="s">
        <v>5614</v>
      </c>
      <c r="D1672" s="107" t="s">
        <v>5600</v>
      </c>
      <c r="E1672" s="107" t="s">
        <v>5601</v>
      </c>
      <c r="F1672" s="107" t="s">
        <v>9031</v>
      </c>
      <c r="G1672" s="107" t="str">
        <f>k[[#This Row],[PartType]]&amp;k[[#This Row],[PowderType]]</f>
        <v>523W226/035TTS40</v>
      </c>
      <c r="H1672" s="107" t="s">
        <v>5100</v>
      </c>
      <c r="I1672" s="107" cm="1">
        <f t="array" ref="I1672">_xlfn.IFS(LEFT(k[[#This Row],[ParameterValue]],1)="S",3,LEFT(k[[#This Row],[ParameterValue]],1)="X",2, LEFT(k[[#This Row],[ParameterValue]],1)="D",4)</f>
        <v>3</v>
      </c>
    </row>
    <row r="1673" spans="1:9">
      <c r="A1673" s="107" t="s">
        <v>8070</v>
      </c>
      <c r="B1673" s="107" t="s">
        <v>157</v>
      </c>
      <c r="C1673" s="107" t="s">
        <v>5614</v>
      </c>
      <c r="D1673" s="107" t="s">
        <v>5600</v>
      </c>
      <c r="E1673" s="107" t="s">
        <v>5601</v>
      </c>
      <c r="F1673" s="107" t="s">
        <v>8071</v>
      </c>
      <c r="G1673" s="107" t="str">
        <f>k[[#This Row],[PartType]]&amp;k[[#This Row],[PowderType]]</f>
        <v>523W336/025TTS40</v>
      </c>
      <c r="H1673" s="107" t="s">
        <v>5100</v>
      </c>
      <c r="I1673" s="107" cm="1">
        <f t="array" ref="I1673">_xlfn.IFS(LEFT(k[[#This Row],[ParameterValue]],1)="S",3,LEFT(k[[#This Row],[ParameterValue]],1)="X",2, LEFT(k[[#This Row],[ParameterValue]],1)="D",4)</f>
        <v>3</v>
      </c>
    </row>
    <row r="1674" spans="1:9">
      <c r="A1674" s="107" t="s">
        <v>6993</v>
      </c>
      <c r="B1674" s="107" t="s">
        <v>4501</v>
      </c>
      <c r="C1674" s="107" t="s">
        <v>5654</v>
      </c>
      <c r="D1674" s="107" t="s">
        <v>5600</v>
      </c>
      <c r="E1674" s="107" t="s">
        <v>5601</v>
      </c>
      <c r="F1674" s="107" t="s">
        <v>8072</v>
      </c>
      <c r="G1674" s="107" t="str">
        <f>k[[#This Row],[PartType]]&amp;k[[#This Row],[PowderType]]</f>
        <v>598D227/010KBP55</v>
      </c>
      <c r="H1674" s="107" t="s">
        <v>5045</v>
      </c>
      <c r="I1674" s="107" cm="1">
        <f t="array" ref="I1674">_xlfn.IFS(LEFT(k[[#This Row],[ParameterValue]],1)="S",3,LEFT(k[[#This Row],[ParameterValue]],1)="X",2, LEFT(k[[#This Row],[ParameterValue]],1)="D",4)</f>
        <v>3</v>
      </c>
    </row>
    <row r="1675" spans="1:9">
      <c r="A1675" s="107" t="s">
        <v>6799</v>
      </c>
      <c r="B1675" s="107" t="s">
        <v>8073</v>
      </c>
      <c r="C1675" s="107" t="s">
        <v>5634</v>
      </c>
      <c r="D1675" s="107" t="s">
        <v>5600</v>
      </c>
      <c r="E1675" s="107" t="s">
        <v>5601</v>
      </c>
      <c r="F1675" s="107" t="s">
        <v>8074</v>
      </c>
      <c r="G1675" s="107" t="str">
        <f>k[[#This Row],[PartType]]&amp;k[[#This Row],[PowderType]]</f>
        <v>598D337/006KBP55K</v>
      </c>
      <c r="H1675" s="107" t="s">
        <v>5045</v>
      </c>
      <c r="I1675" s="107" cm="1">
        <f t="array" ref="I1675">_xlfn.IFS(LEFT(k[[#This Row],[ParameterValue]],1)="S",3,LEFT(k[[#This Row],[ParameterValue]],1)="X",2, LEFT(k[[#This Row],[ParameterValue]],1)="D",4)</f>
        <v>3</v>
      </c>
    </row>
    <row r="1676" spans="1:9">
      <c r="A1676" s="107" t="s">
        <v>5678</v>
      </c>
      <c r="B1676" s="107" t="s">
        <v>4428</v>
      </c>
      <c r="C1676" s="107" t="s">
        <v>5748</v>
      </c>
      <c r="D1676" s="107" t="s">
        <v>5600</v>
      </c>
      <c r="E1676" s="107" t="s">
        <v>5601</v>
      </c>
      <c r="F1676" s="107" t="s">
        <v>7504</v>
      </c>
      <c r="G1676" s="107" t="str">
        <f>k[[#This Row],[PartType]]&amp;k[[#This Row],[PowderType]]</f>
        <v>520D337/006KBP76</v>
      </c>
      <c r="H1676" s="107" t="s">
        <v>6270</v>
      </c>
      <c r="I1676" s="107" cm="1">
        <f t="array" ref="I1676">_xlfn.IFS(LEFT(k[[#This Row],[ParameterValue]],1)="S",3,LEFT(k[[#This Row],[ParameterValue]],1)="X",2, LEFT(k[[#This Row],[ParameterValue]],1)="D",4)</f>
        <v>3</v>
      </c>
    </row>
    <row r="1677" spans="1:9">
      <c r="A1677" s="107" t="s">
        <v>5783</v>
      </c>
      <c r="B1677" s="107" t="s">
        <v>4426</v>
      </c>
      <c r="C1677" s="107" t="s">
        <v>5654</v>
      </c>
      <c r="D1677" s="107" t="s">
        <v>5600</v>
      </c>
      <c r="E1677" s="107" t="s">
        <v>5601</v>
      </c>
      <c r="F1677" s="107" t="s">
        <v>7505</v>
      </c>
      <c r="G1677" s="107" t="str">
        <f>k[[#This Row],[PartType]]&amp;k[[#This Row],[PowderType]]</f>
        <v>521V686/016KBP74</v>
      </c>
      <c r="H1677" s="107" t="s">
        <v>5891</v>
      </c>
      <c r="I1677" s="107" cm="1">
        <f t="array" ref="I1677">_xlfn.IFS(LEFT(k[[#This Row],[ParameterValue]],1)="S",3,LEFT(k[[#This Row],[ParameterValue]],1)="X",2, LEFT(k[[#This Row],[ParameterValue]],1)="D",4)</f>
        <v>3</v>
      </c>
    </row>
    <row r="1678" spans="1:9">
      <c r="A1678" s="107" t="s">
        <v>5783</v>
      </c>
      <c r="B1678" s="107" t="s">
        <v>4426</v>
      </c>
      <c r="C1678" s="107" t="s">
        <v>5816</v>
      </c>
      <c r="D1678" s="107" t="s">
        <v>5600</v>
      </c>
      <c r="E1678" s="107" t="s">
        <v>5601</v>
      </c>
      <c r="F1678" s="107" t="s">
        <v>7506</v>
      </c>
      <c r="G1678" s="107" t="str">
        <f>k[[#This Row],[PartType]]&amp;k[[#This Row],[PowderType]]</f>
        <v>521V686/016KBP74</v>
      </c>
      <c r="H1678" s="107" t="s">
        <v>5891</v>
      </c>
      <c r="I1678" s="107" cm="1">
        <f t="array" ref="I1678">_xlfn.IFS(LEFT(k[[#This Row],[ParameterValue]],1)="S",3,LEFT(k[[#This Row],[ParameterValue]],1)="X",2, LEFT(k[[#This Row],[ParameterValue]],1)="D",4)</f>
        <v>3</v>
      </c>
    </row>
    <row r="1679" spans="1:9">
      <c r="A1679" s="107" t="s">
        <v>6748</v>
      </c>
      <c r="B1679" s="107" t="s">
        <v>4878</v>
      </c>
      <c r="C1679" s="107" t="s">
        <v>5634</v>
      </c>
      <c r="D1679" s="107" t="s">
        <v>5600</v>
      </c>
      <c r="E1679" s="107" t="s">
        <v>5601</v>
      </c>
      <c r="F1679" s="107" t="s">
        <v>7507</v>
      </c>
      <c r="G1679" s="107" t="str">
        <f>k[[#This Row],[PartType]]&amp;k[[#This Row],[PowderType]]</f>
        <v>598D477/004STA156KG</v>
      </c>
      <c r="H1679" s="107" t="s">
        <v>7508</v>
      </c>
      <c r="I1679" s="107" cm="1">
        <f t="array" ref="I1679">_xlfn.IFS(LEFT(k[[#This Row],[ParameterValue]],1)="S",3,LEFT(k[[#This Row],[ParameterValue]],1)="X",2, LEFT(k[[#This Row],[ParameterValue]],1)="D",4)</f>
        <v>3</v>
      </c>
    </row>
    <row r="1680" spans="1:9">
      <c r="A1680" s="107" t="s">
        <v>6275</v>
      </c>
      <c r="B1680" s="107" t="s">
        <v>4428</v>
      </c>
      <c r="C1680" s="107" t="s">
        <v>5726</v>
      </c>
      <c r="D1680" s="107" t="s">
        <v>5600</v>
      </c>
      <c r="E1680" s="107" t="s">
        <v>5601</v>
      </c>
      <c r="F1680" s="107" t="s">
        <v>7509</v>
      </c>
      <c r="G1680" s="107" t="str">
        <f>k[[#This Row],[PartType]]&amp;k[[#This Row],[PowderType]]</f>
        <v>520V107/010KBP76</v>
      </c>
      <c r="H1680" s="107" t="s">
        <v>5049</v>
      </c>
      <c r="I1680" s="107" cm="1">
        <f t="array" ref="I1680">_xlfn.IFS(LEFT(k[[#This Row],[ParameterValue]],1)="S",3,LEFT(k[[#This Row],[ParameterValue]],1)="X",2, LEFT(k[[#This Row],[ParameterValue]],1)="D",4)</f>
        <v>3</v>
      </c>
    </row>
    <row r="1681" spans="1:9">
      <c r="A1681" s="107" t="s">
        <v>8245</v>
      </c>
      <c r="B1681" s="107" t="s">
        <v>119</v>
      </c>
      <c r="C1681" s="107" t="s">
        <v>5634</v>
      </c>
      <c r="D1681" s="107" t="s">
        <v>5600</v>
      </c>
      <c r="E1681" s="107" t="s">
        <v>5601</v>
      </c>
      <c r="F1681" s="107" t="s">
        <v>8428</v>
      </c>
      <c r="G1681" s="107" t="str">
        <f>k[[#This Row],[PartType]]&amp;k[[#This Row],[PowderType]]</f>
        <v>598V247/010FTW102K</v>
      </c>
      <c r="H1681" s="107" t="s">
        <v>5760</v>
      </c>
      <c r="I1681" s="107" cm="1">
        <f t="array" ref="I1681">_xlfn.IFS(LEFT(k[[#This Row],[ParameterValue]],1)="S",3,LEFT(k[[#This Row],[ParameterValue]],1)="X",2, LEFT(k[[#This Row],[ParameterValue]],1)="D",4)</f>
        <v>3</v>
      </c>
    </row>
    <row r="1682" spans="1:9">
      <c r="A1682" s="107" t="s">
        <v>7979</v>
      </c>
      <c r="B1682" s="107" t="s">
        <v>119</v>
      </c>
      <c r="C1682" s="107" t="s">
        <v>5634</v>
      </c>
      <c r="D1682" s="107" t="s">
        <v>5600</v>
      </c>
      <c r="E1682" s="107" t="s">
        <v>5601</v>
      </c>
      <c r="F1682" s="107" t="s">
        <v>7980</v>
      </c>
      <c r="G1682" s="107" t="str">
        <f>k[[#This Row],[PartType]]&amp;k[[#This Row],[PowderType]]</f>
        <v>591V177/010FTW102K</v>
      </c>
      <c r="H1682" s="107" t="s">
        <v>5760</v>
      </c>
      <c r="I1682" s="107" cm="1">
        <f t="array" ref="I1682">_xlfn.IFS(LEFT(k[[#This Row],[ParameterValue]],1)="S",3,LEFT(k[[#This Row],[ParameterValue]],1)="X",2, LEFT(k[[#This Row],[ParameterValue]],1)="D",4)</f>
        <v>3</v>
      </c>
    </row>
    <row r="1683" spans="1:9">
      <c r="A1683" s="107" t="s">
        <v>7981</v>
      </c>
      <c r="B1683" s="107" t="s">
        <v>119</v>
      </c>
      <c r="C1683" s="107" t="s">
        <v>5634</v>
      </c>
      <c r="D1683" s="107" t="s">
        <v>5600</v>
      </c>
      <c r="E1683" s="107" t="s">
        <v>5601</v>
      </c>
      <c r="F1683" s="107" t="s">
        <v>7982</v>
      </c>
      <c r="G1683" s="107" t="str">
        <f>k[[#This Row],[PartType]]&amp;k[[#This Row],[PowderType]]</f>
        <v>598V177/010FTW102K</v>
      </c>
      <c r="H1683" s="107" t="s">
        <v>5760</v>
      </c>
      <c r="I1683" s="107" cm="1">
        <f t="array" ref="I1683">_xlfn.IFS(LEFT(k[[#This Row],[ParameterValue]],1)="S",3,LEFT(k[[#This Row],[ParameterValue]],1)="X",2, LEFT(k[[#This Row],[ParameterValue]],1)="D",4)</f>
        <v>3</v>
      </c>
    </row>
    <row r="1684" spans="1:9">
      <c r="A1684" s="107" t="s">
        <v>7671</v>
      </c>
      <c r="B1684" s="107" t="s">
        <v>152</v>
      </c>
      <c r="C1684" s="107" t="s">
        <v>5764</v>
      </c>
      <c r="D1684" s="107" t="s">
        <v>5600</v>
      </c>
      <c r="E1684" s="107" t="s">
        <v>5601</v>
      </c>
      <c r="F1684" s="107" t="s">
        <v>7983</v>
      </c>
      <c r="G1684" s="107" t="str">
        <f>k[[#This Row],[PartType]]&amp;k[[#This Row],[PowderType]]</f>
        <v>598V227/006KBP86</v>
      </c>
      <c r="H1684" s="107" t="s">
        <v>7873</v>
      </c>
      <c r="I1684" s="107" cm="1">
        <f t="array" ref="I1684">_xlfn.IFS(LEFT(k[[#This Row],[ParameterValue]],1)="S",3,LEFT(k[[#This Row],[ParameterValue]],1)="X",2, LEFT(k[[#This Row],[ParameterValue]],1)="D",4)</f>
        <v>3</v>
      </c>
    </row>
    <row r="1685" spans="1:9">
      <c r="A1685" s="107" t="s">
        <v>7984</v>
      </c>
      <c r="B1685" s="107" t="s">
        <v>4520</v>
      </c>
      <c r="C1685" s="107" t="s">
        <v>6272</v>
      </c>
      <c r="D1685" s="107" t="s">
        <v>5600</v>
      </c>
      <c r="E1685" s="107" t="s">
        <v>5601</v>
      </c>
      <c r="F1685" s="107" t="s">
        <v>7985</v>
      </c>
      <c r="G1685" s="107" t="str">
        <f>k[[#This Row],[PartType]]&amp;k[[#This Row],[PowderType]]</f>
        <v>521D685/063HV200</v>
      </c>
      <c r="H1685" s="107" t="s">
        <v>5562</v>
      </c>
      <c r="I1685" s="107" cm="1">
        <f t="array" ref="I1685">_xlfn.IFS(LEFT(k[[#This Row],[ParameterValue]],1)="S",3,LEFT(k[[#This Row],[ParameterValue]],1)="X",2, LEFT(k[[#This Row],[ParameterValue]],1)="D",4)</f>
        <v>2</v>
      </c>
    </row>
    <row r="1686" spans="1:9">
      <c r="A1686" s="107" t="s">
        <v>7160</v>
      </c>
      <c r="B1686" s="107" t="s">
        <v>4441</v>
      </c>
      <c r="C1686" s="107" t="s">
        <v>7986</v>
      </c>
      <c r="D1686" s="107" t="s">
        <v>5600</v>
      </c>
      <c r="E1686" s="107" t="s">
        <v>5601</v>
      </c>
      <c r="F1686" s="107" t="s">
        <v>7987</v>
      </c>
      <c r="G1686" s="107" t="str">
        <f>k[[#This Row],[PartType]]&amp;k[[#This Row],[PowderType]]</f>
        <v>591B227/006STA156KA</v>
      </c>
      <c r="H1686" s="107" t="s">
        <v>5114</v>
      </c>
      <c r="I1686" s="107" cm="1">
        <f t="array" ref="I1686">_xlfn.IFS(LEFT(k[[#This Row],[ParameterValue]],1)="S",3,LEFT(k[[#This Row],[ParameterValue]],1)="X",2, LEFT(k[[#This Row],[ParameterValue]],1)="D",4)</f>
        <v>3</v>
      </c>
    </row>
    <row r="1687" spans="1:9">
      <c r="A1687" s="107" t="s">
        <v>6993</v>
      </c>
      <c r="B1687" s="107" t="s">
        <v>4503</v>
      </c>
      <c r="C1687" s="107" t="s">
        <v>5634</v>
      </c>
      <c r="D1687" s="107" t="s">
        <v>5600</v>
      </c>
      <c r="E1687" s="107" t="s">
        <v>5601</v>
      </c>
      <c r="F1687" s="107" t="s">
        <v>7988</v>
      </c>
      <c r="G1687" s="107" t="str">
        <f>k[[#This Row],[PartType]]&amp;k[[#This Row],[PowderType]]</f>
        <v>598D227/010KBP76E</v>
      </c>
      <c r="H1687" s="107" t="s">
        <v>7928</v>
      </c>
      <c r="I1687" s="107" cm="1">
        <f t="array" ref="I1687">_xlfn.IFS(LEFT(k[[#This Row],[ParameterValue]],1)="S",3,LEFT(k[[#This Row],[ParameterValue]],1)="X",2, LEFT(k[[#This Row],[ParameterValue]],1)="D",4)</f>
        <v>3</v>
      </c>
    </row>
    <row r="1688" spans="1:9">
      <c r="A1688" s="107" t="s">
        <v>6799</v>
      </c>
      <c r="B1688" s="107" t="s">
        <v>4503</v>
      </c>
      <c r="C1688" s="107" t="s">
        <v>5634</v>
      </c>
      <c r="D1688" s="107" t="s">
        <v>5600</v>
      </c>
      <c r="E1688" s="107" t="s">
        <v>5601</v>
      </c>
      <c r="F1688" s="107" t="s">
        <v>7989</v>
      </c>
      <c r="G1688" s="107" t="str">
        <f>k[[#This Row],[PartType]]&amp;k[[#This Row],[PowderType]]</f>
        <v>598D337/006KBP76E</v>
      </c>
      <c r="H1688" s="107" t="s">
        <v>7990</v>
      </c>
      <c r="I1688" s="107" cm="1">
        <f t="array" ref="I1688">_xlfn.IFS(LEFT(k[[#This Row],[ParameterValue]],1)="S",3,LEFT(k[[#This Row],[ParameterValue]],1)="X",2, LEFT(k[[#This Row],[ParameterValue]],1)="D",4)</f>
        <v>3</v>
      </c>
    </row>
    <row r="1689" spans="1:9">
      <c r="A1689" s="107" t="s">
        <v>5675</v>
      </c>
      <c r="B1689" s="107" t="s">
        <v>4426</v>
      </c>
      <c r="C1689" s="107" t="s">
        <v>5634</v>
      </c>
      <c r="D1689" s="107" t="s">
        <v>5600</v>
      </c>
      <c r="E1689" s="107" t="s">
        <v>5601</v>
      </c>
      <c r="F1689" s="107" t="s">
        <v>8690</v>
      </c>
      <c r="G1689" s="107" t="str">
        <f>k[[#This Row],[PartType]]&amp;k[[#This Row],[PowderType]]</f>
        <v>520Y337/010KBP74</v>
      </c>
      <c r="H1689" s="107" t="s">
        <v>5053</v>
      </c>
      <c r="I1689" s="107" cm="1">
        <f t="array" ref="I1689">_xlfn.IFS(LEFT(k[[#This Row],[ParameterValue]],1)="S",3,LEFT(k[[#This Row],[ParameterValue]],1)="X",2, LEFT(k[[#This Row],[ParameterValue]],1)="D",4)</f>
        <v>3</v>
      </c>
    </row>
    <row r="1690" spans="1:9">
      <c r="A1690" s="107" t="s">
        <v>5675</v>
      </c>
      <c r="B1690" s="107" t="s">
        <v>4426</v>
      </c>
      <c r="C1690" s="107" t="s">
        <v>5826</v>
      </c>
      <c r="D1690" s="107" t="s">
        <v>5600</v>
      </c>
      <c r="E1690" s="107" t="s">
        <v>5601</v>
      </c>
      <c r="F1690" s="107" t="s">
        <v>8689</v>
      </c>
      <c r="G1690" s="107" t="str">
        <f>k[[#This Row],[PartType]]&amp;k[[#This Row],[PowderType]]</f>
        <v>520Y337/010KBP74</v>
      </c>
      <c r="H1690" s="107" t="s">
        <v>5053</v>
      </c>
      <c r="I1690" s="107" cm="1">
        <f t="array" ref="I1690">_xlfn.IFS(LEFT(k[[#This Row],[ParameterValue]],1)="S",3,LEFT(k[[#This Row],[ParameterValue]],1)="X",2, LEFT(k[[#This Row],[ParameterValue]],1)="D",4)</f>
        <v>3</v>
      </c>
    </row>
    <row r="1691" spans="1:9">
      <c r="A1691" s="107" t="s">
        <v>6057</v>
      </c>
      <c r="B1691" s="107" t="s">
        <v>4426</v>
      </c>
      <c r="C1691" s="107" t="s">
        <v>5737</v>
      </c>
      <c r="D1691" s="107" t="s">
        <v>5600</v>
      </c>
      <c r="E1691" s="107" t="s">
        <v>5601</v>
      </c>
      <c r="F1691" s="107" t="s">
        <v>9464</v>
      </c>
      <c r="G1691" s="107" t="str">
        <f>k[[#This Row],[PartType]]&amp;k[[#This Row],[PowderType]]</f>
        <v>520D107/010KBP74</v>
      </c>
      <c r="H1691" s="107" t="s">
        <v>5049</v>
      </c>
      <c r="I1691" s="107" cm="1">
        <f t="array" ref="I1691">_xlfn.IFS(LEFT(k[[#This Row],[ParameterValue]],1)="S",3,LEFT(k[[#This Row],[ParameterValue]],1)="X",2, LEFT(k[[#This Row],[ParameterValue]],1)="D",4)</f>
        <v>3</v>
      </c>
    </row>
    <row r="1692" spans="1:9">
      <c r="A1692" s="107" t="s">
        <v>7358</v>
      </c>
      <c r="B1692" s="107" t="s">
        <v>4426</v>
      </c>
      <c r="C1692" s="107" t="s">
        <v>5826</v>
      </c>
      <c r="D1692" s="107" t="s">
        <v>5600</v>
      </c>
      <c r="E1692" s="107" t="s">
        <v>5601</v>
      </c>
      <c r="F1692" s="107" t="s">
        <v>9363</v>
      </c>
      <c r="G1692" s="107" t="str">
        <f>k[[#This Row],[PartType]]&amp;k[[#This Row],[PowderType]]</f>
        <v>520Y477/006KBP74</v>
      </c>
      <c r="H1692" s="107" t="s">
        <v>5053</v>
      </c>
      <c r="I1692" s="107" cm="1">
        <f t="array" ref="I1692">_xlfn.IFS(LEFT(k[[#This Row],[ParameterValue]],1)="S",3,LEFT(k[[#This Row],[ParameterValue]],1)="X",2, LEFT(k[[#This Row],[ParameterValue]],1)="D",4)</f>
        <v>3</v>
      </c>
    </row>
    <row r="1693" spans="1:9">
      <c r="A1693" s="107" t="s">
        <v>7358</v>
      </c>
      <c r="B1693" s="107" t="s">
        <v>4426</v>
      </c>
      <c r="C1693" s="107" t="s">
        <v>5742</v>
      </c>
      <c r="D1693" s="107" t="s">
        <v>5600</v>
      </c>
      <c r="E1693" s="107" t="s">
        <v>5601</v>
      </c>
      <c r="F1693" s="107" t="s">
        <v>7359</v>
      </c>
      <c r="G1693" s="107" t="str">
        <f>k[[#This Row],[PartType]]&amp;k[[#This Row],[PowderType]]</f>
        <v>520Y477/006KBP74</v>
      </c>
      <c r="H1693" s="107" t="s">
        <v>5053</v>
      </c>
      <c r="I1693" s="107" cm="1">
        <f t="array" ref="I1693">_xlfn.IFS(LEFT(k[[#This Row],[ParameterValue]],1)="S",3,LEFT(k[[#This Row],[ParameterValue]],1)="X",2, LEFT(k[[#This Row],[ParameterValue]],1)="D",4)</f>
        <v>3</v>
      </c>
    </row>
    <row r="1694" spans="1:9">
      <c r="A1694" s="107" t="s">
        <v>7358</v>
      </c>
      <c r="B1694" s="107" t="s">
        <v>4426</v>
      </c>
      <c r="C1694" s="107" t="s">
        <v>5737</v>
      </c>
      <c r="D1694" s="107" t="s">
        <v>5600</v>
      </c>
      <c r="E1694" s="107" t="s">
        <v>5601</v>
      </c>
      <c r="F1694" s="107" t="s">
        <v>8688</v>
      </c>
      <c r="G1694" s="107" t="str">
        <f>k[[#This Row],[PartType]]&amp;k[[#This Row],[PowderType]]</f>
        <v>520Y477/006KBP74</v>
      </c>
      <c r="H1694" s="107" t="s">
        <v>5053</v>
      </c>
      <c r="I1694" s="107" cm="1">
        <f t="array" ref="I1694">_xlfn.IFS(LEFT(k[[#This Row],[ParameterValue]],1)="S",3,LEFT(k[[#This Row],[ParameterValue]],1)="X",2, LEFT(k[[#This Row],[ParameterValue]],1)="D",4)</f>
        <v>3</v>
      </c>
    </row>
    <row r="1695" spans="1:9">
      <c r="A1695" s="107" t="s">
        <v>7358</v>
      </c>
      <c r="B1695" s="107" t="s">
        <v>4426</v>
      </c>
      <c r="C1695" s="107" t="s">
        <v>5634</v>
      </c>
      <c r="D1695" s="107" t="s">
        <v>5600</v>
      </c>
      <c r="E1695" s="107" t="s">
        <v>5601</v>
      </c>
      <c r="F1695" s="107" t="s">
        <v>8687</v>
      </c>
      <c r="G1695" s="107" t="str">
        <f>k[[#This Row],[PartType]]&amp;k[[#This Row],[PowderType]]</f>
        <v>520Y477/006KBP74</v>
      </c>
      <c r="H1695" s="107" t="s">
        <v>5053</v>
      </c>
      <c r="I1695" s="107" cm="1">
        <f t="array" ref="I1695">_xlfn.IFS(LEFT(k[[#This Row],[ParameterValue]],1)="S",3,LEFT(k[[#This Row],[ParameterValue]],1)="X",2, LEFT(k[[#This Row],[ParameterValue]],1)="D",4)</f>
        <v>3</v>
      </c>
    </row>
    <row r="1696" spans="1:9">
      <c r="A1696" s="107" t="s">
        <v>5819</v>
      </c>
      <c r="B1696" s="107" t="s">
        <v>4426</v>
      </c>
      <c r="C1696" s="107" t="s">
        <v>5654</v>
      </c>
      <c r="D1696" s="107" t="s">
        <v>5600</v>
      </c>
      <c r="E1696" s="107" t="s">
        <v>5601</v>
      </c>
      <c r="F1696" s="107" t="s">
        <v>7360</v>
      </c>
      <c r="G1696" s="107" t="str">
        <f>k[[#This Row],[PartType]]&amp;k[[#This Row],[PowderType]]</f>
        <v>520V337/003KBP74</v>
      </c>
      <c r="H1696" s="107" t="s">
        <v>5049</v>
      </c>
      <c r="I1696" s="107" cm="1">
        <f t="array" ref="I1696">_xlfn.IFS(LEFT(k[[#This Row],[ParameterValue]],1)="S",3,LEFT(k[[#This Row],[ParameterValue]],1)="X",2, LEFT(k[[#This Row],[ParameterValue]],1)="D",4)</f>
        <v>3</v>
      </c>
    </row>
    <row r="1697" spans="1:9">
      <c r="A1697" s="107" t="s">
        <v>7008</v>
      </c>
      <c r="B1697" s="107" t="s">
        <v>4426</v>
      </c>
      <c r="C1697" s="107" t="s">
        <v>5634</v>
      </c>
      <c r="D1697" s="107" t="s">
        <v>5600</v>
      </c>
      <c r="E1697" s="107" t="s">
        <v>5601</v>
      </c>
      <c r="F1697" s="107" t="s">
        <v>7361</v>
      </c>
      <c r="G1697" s="107" t="str">
        <f>k[[#This Row],[PartType]]&amp;k[[#This Row],[PowderType]]</f>
        <v>520X337/010KBP74</v>
      </c>
      <c r="H1697" s="107" t="s">
        <v>5053</v>
      </c>
      <c r="I1697" s="107" cm="1">
        <f t="array" ref="I1697">_xlfn.IFS(LEFT(k[[#This Row],[ParameterValue]],1)="S",3,LEFT(k[[#This Row],[ParameterValue]],1)="X",2, LEFT(k[[#This Row],[ParameterValue]],1)="D",4)</f>
        <v>3</v>
      </c>
    </row>
    <row r="1698" spans="1:9">
      <c r="A1698" s="107" t="s">
        <v>7008</v>
      </c>
      <c r="B1698" s="107" t="s">
        <v>4426</v>
      </c>
      <c r="C1698" s="107" t="s">
        <v>5826</v>
      </c>
      <c r="D1698" s="107" t="s">
        <v>5600</v>
      </c>
      <c r="E1698" s="107" t="s">
        <v>5601</v>
      </c>
      <c r="F1698" s="107" t="s">
        <v>8686</v>
      </c>
      <c r="G1698" s="107" t="str">
        <f>k[[#This Row],[PartType]]&amp;k[[#This Row],[PowderType]]</f>
        <v>520X337/010KBP74</v>
      </c>
      <c r="H1698" s="107" t="s">
        <v>5053</v>
      </c>
      <c r="I1698" s="107" cm="1">
        <f t="array" ref="I1698">_xlfn.IFS(LEFT(k[[#This Row],[ParameterValue]],1)="S",3,LEFT(k[[#This Row],[ParameterValue]],1)="X",2, LEFT(k[[#This Row],[ParameterValue]],1)="D",4)</f>
        <v>3</v>
      </c>
    </row>
    <row r="1699" spans="1:9">
      <c r="A1699" s="107" t="s">
        <v>5609</v>
      </c>
      <c r="B1699" s="107" t="s">
        <v>4618</v>
      </c>
      <c r="C1699" s="107" t="s">
        <v>5703</v>
      </c>
      <c r="D1699" s="107" t="s">
        <v>5600</v>
      </c>
      <c r="E1699" s="107" t="s">
        <v>5601</v>
      </c>
      <c r="F1699" s="107" t="s">
        <v>6527</v>
      </c>
      <c r="G1699" s="107" t="str">
        <f>k[[#This Row],[PartType]]&amp;k[[#This Row],[PowderType]]</f>
        <v>530V227/006KBP72E</v>
      </c>
      <c r="H1699" s="107" t="s">
        <v>5612</v>
      </c>
      <c r="I1699" s="107" cm="1">
        <f t="array" ref="I1699">_xlfn.IFS(LEFT(k[[#This Row],[ParameterValue]],1)="S",3,LEFT(k[[#This Row],[ParameterValue]],1)="X",2, LEFT(k[[#This Row],[ParameterValue]],1)="D",4)</f>
        <v>3</v>
      </c>
    </row>
    <row r="1700" spans="1:9">
      <c r="A1700" s="107" t="s">
        <v>9421</v>
      </c>
      <c r="B1700" s="107" t="s">
        <v>100</v>
      </c>
      <c r="C1700" s="107" t="s">
        <v>9422</v>
      </c>
      <c r="D1700" s="107" t="s">
        <v>5600</v>
      </c>
      <c r="E1700" s="107" t="s">
        <v>5601</v>
      </c>
      <c r="F1700" s="107" t="s">
        <v>9423</v>
      </c>
      <c r="G1700" s="107" t="str">
        <f>k[[#This Row],[PartType]]&amp;k[[#This Row],[PowderType]]</f>
        <v>598B226/025S805</v>
      </c>
      <c r="H1700" s="107" t="s">
        <v>9424</v>
      </c>
      <c r="I1700" s="107" cm="1">
        <f t="array" ref="I1700">_xlfn.IFS(LEFT(k[[#This Row],[ParameterValue]],1)="S",3,LEFT(k[[#This Row],[ParameterValue]],1)="X",2, LEFT(k[[#This Row],[ParameterValue]],1)="D",4)</f>
        <v>3</v>
      </c>
    </row>
    <row r="1701" spans="1:9">
      <c r="A1701" s="107" t="s">
        <v>8204</v>
      </c>
      <c r="B1701" s="107" t="s">
        <v>82</v>
      </c>
      <c r="C1701" s="107" t="s">
        <v>9096</v>
      </c>
      <c r="D1701" s="107" t="s">
        <v>5600</v>
      </c>
      <c r="E1701" s="107" t="s">
        <v>5601</v>
      </c>
      <c r="F1701" s="107" t="s">
        <v>9097</v>
      </c>
      <c r="G1701" s="107" t="str">
        <f>k[[#This Row],[PartType]]&amp;k[[#This Row],[PowderType]]</f>
        <v>521V686/025S706</v>
      </c>
      <c r="H1701" s="107" t="s">
        <v>8319</v>
      </c>
      <c r="I1701" s="107" cm="1">
        <f t="array" ref="I1701">_xlfn.IFS(LEFT(k[[#This Row],[ParameterValue]],1)="S",3,LEFT(k[[#This Row],[ParameterValue]],1)="X",2, LEFT(k[[#This Row],[ParameterValue]],1)="D",4)</f>
        <v>3</v>
      </c>
    </row>
    <row r="1702" spans="1:9">
      <c r="A1702" s="107" t="s">
        <v>6788</v>
      </c>
      <c r="B1702" s="107" t="s">
        <v>87</v>
      </c>
      <c r="C1702" s="107" t="s">
        <v>9096</v>
      </c>
      <c r="D1702" s="107" t="s">
        <v>5600</v>
      </c>
      <c r="E1702" s="107" t="s">
        <v>5601</v>
      </c>
      <c r="F1702" s="107" t="s">
        <v>9098</v>
      </c>
      <c r="G1702" s="107" t="str">
        <f>k[[#This Row],[PartType]]&amp;k[[#This Row],[PowderType]]</f>
        <v>521B106/035TTS50</v>
      </c>
      <c r="H1702" s="107" t="s">
        <v>6183</v>
      </c>
      <c r="I1702" s="107" cm="1">
        <f t="array" ref="I1702">_xlfn.IFS(LEFT(k[[#This Row],[ParameterValue]],1)="S",3,LEFT(k[[#This Row],[ParameterValue]],1)="X",2, LEFT(k[[#This Row],[ParameterValue]],1)="D",4)</f>
        <v>3</v>
      </c>
    </row>
    <row r="1703" spans="1:9">
      <c r="A1703" s="107" t="s">
        <v>7411</v>
      </c>
      <c r="B1703" s="107" t="s">
        <v>100</v>
      </c>
      <c r="C1703" s="107" t="s">
        <v>5690</v>
      </c>
      <c r="D1703" s="107" t="s">
        <v>5600</v>
      </c>
      <c r="E1703" s="107" t="s">
        <v>5601</v>
      </c>
      <c r="F1703" s="107" t="s">
        <v>9228</v>
      </c>
      <c r="G1703" s="107" t="str">
        <f>k[[#This Row],[PartType]]&amp;k[[#This Row],[PowderType]]</f>
        <v>521B336/016S805</v>
      </c>
      <c r="H1703" s="107" t="s">
        <v>8013</v>
      </c>
      <c r="I1703" s="107" cm="1">
        <f t="array" ref="I1703">_xlfn.IFS(LEFT(k[[#This Row],[ParameterValue]],1)="S",3,LEFT(k[[#This Row],[ParameterValue]],1)="X",2, LEFT(k[[#This Row],[ParameterValue]],1)="D",4)</f>
        <v>3</v>
      </c>
    </row>
    <row r="1704" spans="1:9">
      <c r="A1704" s="107" t="s">
        <v>5678</v>
      </c>
      <c r="B1704" s="107" t="s">
        <v>4428</v>
      </c>
      <c r="C1704" s="107" t="s">
        <v>5742</v>
      </c>
      <c r="D1704" s="107" t="s">
        <v>5600</v>
      </c>
      <c r="E1704" s="107" t="s">
        <v>5601</v>
      </c>
      <c r="F1704" s="107" t="s">
        <v>7735</v>
      </c>
      <c r="G1704" s="107" t="str">
        <f>k[[#This Row],[PartType]]&amp;k[[#This Row],[PowderType]]</f>
        <v>520D337/006KBP76</v>
      </c>
      <c r="H1704" s="107" t="s">
        <v>5580</v>
      </c>
      <c r="I1704" s="107" cm="1">
        <f t="array" ref="I1704">_xlfn.IFS(LEFT(k[[#This Row],[ParameterValue]],1)="S",3,LEFT(k[[#This Row],[ParameterValue]],1)="X",2, LEFT(k[[#This Row],[ParameterValue]],1)="D",4)</f>
        <v>3</v>
      </c>
    </row>
    <row r="1705" spans="1:9">
      <c r="A1705" s="107" t="s">
        <v>7324</v>
      </c>
      <c r="B1705" s="107" t="s">
        <v>4428</v>
      </c>
      <c r="C1705" s="107" t="s">
        <v>5634</v>
      </c>
      <c r="D1705" s="107" t="s">
        <v>5600</v>
      </c>
      <c r="E1705" s="107" t="s">
        <v>5601</v>
      </c>
      <c r="F1705" s="107" t="s">
        <v>7736</v>
      </c>
      <c r="G1705" s="107" t="str">
        <f>k[[#This Row],[PartType]]&amp;k[[#This Row],[PowderType]]</f>
        <v>525D227/010KBP76</v>
      </c>
      <c r="H1705" s="107" t="s">
        <v>5580</v>
      </c>
      <c r="I1705" s="107" cm="1">
        <f t="array" ref="I1705">_xlfn.IFS(LEFT(k[[#This Row],[ParameterValue]],1)="S",3,LEFT(k[[#This Row],[ParameterValue]],1)="X",2, LEFT(k[[#This Row],[ParameterValue]],1)="D",4)</f>
        <v>3</v>
      </c>
    </row>
    <row r="1706" spans="1:9">
      <c r="A1706" s="107" t="s">
        <v>7241</v>
      </c>
      <c r="B1706" s="107" t="s">
        <v>4426</v>
      </c>
      <c r="C1706" s="107" t="s">
        <v>5607</v>
      </c>
      <c r="D1706" s="107" t="s">
        <v>5600</v>
      </c>
      <c r="E1706" s="107" t="s">
        <v>5601</v>
      </c>
      <c r="F1706" s="107" t="s">
        <v>8708</v>
      </c>
      <c r="G1706" s="107" t="str">
        <f>k[[#This Row],[PartType]]&amp;k[[#This Row],[PowderType]]</f>
        <v>520B336/010KBP74</v>
      </c>
      <c r="H1706" s="107" t="s">
        <v>5559</v>
      </c>
      <c r="I1706" s="107" cm="1">
        <f t="array" ref="I1706">_xlfn.IFS(LEFT(k[[#This Row],[ParameterValue]],1)="S",3,LEFT(k[[#This Row],[ParameterValue]],1)="X",2, LEFT(k[[#This Row],[ParameterValue]],1)="D",4)</f>
        <v>3</v>
      </c>
    </row>
    <row r="1707" spans="1:9">
      <c r="A1707" s="107" t="s">
        <v>6300</v>
      </c>
      <c r="B1707" s="107" t="s">
        <v>152</v>
      </c>
      <c r="C1707" s="107" t="s">
        <v>5607</v>
      </c>
      <c r="D1707" s="107" t="s">
        <v>5600</v>
      </c>
      <c r="E1707" s="107" t="s">
        <v>5601</v>
      </c>
      <c r="F1707" s="107" t="s">
        <v>8330</v>
      </c>
      <c r="G1707" s="107" t="str">
        <f>k[[#This Row],[PartType]]&amp;k[[#This Row],[PowderType]]</f>
        <v>520B686/006KBP86</v>
      </c>
      <c r="H1707" s="107" t="s">
        <v>5559</v>
      </c>
      <c r="I1707" s="107" cm="1">
        <f t="array" ref="I1707">_xlfn.IFS(LEFT(k[[#This Row],[ParameterValue]],1)="S",3,LEFT(k[[#This Row],[ParameterValue]],1)="X",2, LEFT(k[[#This Row],[ParameterValue]],1)="D",4)</f>
        <v>3</v>
      </c>
    </row>
    <row r="1708" spans="1:9">
      <c r="A1708" s="107" t="s">
        <v>7510</v>
      </c>
      <c r="B1708" s="107" t="s">
        <v>4478</v>
      </c>
      <c r="C1708" s="107" t="s">
        <v>5656</v>
      </c>
      <c r="D1708" s="107" t="s">
        <v>5600</v>
      </c>
      <c r="E1708" s="107" t="s">
        <v>5601</v>
      </c>
      <c r="F1708" s="107" t="s">
        <v>7511</v>
      </c>
      <c r="G1708" s="107" t="str">
        <f>k[[#This Row],[PartType]]&amp;k[[#This Row],[PowderType]]</f>
        <v>520T156/12RFTW400</v>
      </c>
      <c r="H1708" s="107" t="s">
        <v>5572</v>
      </c>
      <c r="I1708" s="107" cm="1">
        <f t="array" ref="I1708">_xlfn.IFS(LEFT(k[[#This Row],[ParameterValue]],1)="S",3,LEFT(k[[#This Row],[ParameterValue]],1)="X",2, LEFT(k[[#This Row],[ParameterValue]],1)="D",4)</f>
        <v>3</v>
      </c>
    </row>
    <row r="1709" spans="1:9">
      <c r="A1709" s="107" t="s">
        <v>6993</v>
      </c>
      <c r="B1709" s="107" t="s">
        <v>4469</v>
      </c>
      <c r="C1709" s="107" t="s">
        <v>5634</v>
      </c>
      <c r="D1709" s="107" t="s">
        <v>5600</v>
      </c>
      <c r="E1709" s="107" t="s">
        <v>5601</v>
      </c>
      <c r="F1709" s="107" t="s">
        <v>7512</v>
      </c>
      <c r="G1709" s="107" t="str">
        <f>k[[#This Row],[PartType]]&amp;k[[#This Row],[PowderType]]</f>
        <v>598D227/010KBP126</v>
      </c>
      <c r="H1709" s="107" t="s">
        <v>6136</v>
      </c>
      <c r="I1709" s="107" cm="1">
        <f t="array" ref="I1709">_xlfn.IFS(LEFT(k[[#This Row],[ParameterValue]],1)="S",3,LEFT(k[[#This Row],[ParameterValue]],1)="X",2, LEFT(k[[#This Row],[ParameterValue]],1)="D",4)</f>
        <v>3</v>
      </c>
    </row>
    <row r="1710" spans="1:9">
      <c r="A1710" s="107" t="s">
        <v>7414</v>
      </c>
      <c r="B1710" s="107" t="s">
        <v>4804</v>
      </c>
      <c r="C1710" s="107" t="s">
        <v>6193</v>
      </c>
      <c r="D1710" s="107" t="s">
        <v>5600</v>
      </c>
      <c r="E1710" s="107" t="s">
        <v>5601</v>
      </c>
      <c r="F1710" s="107" t="s">
        <v>7513</v>
      </c>
      <c r="G1710" s="107" t="str">
        <f>k[[#This Row],[PartType]]&amp;k[[#This Row],[PowderType]]</f>
        <v>599B336/010TTS80G</v>
      </c>
      <c r="H1710" s="107" t="s">
        <v>7514</v>
      </c>
      <c r="I1710" s="107" cm="1">
        <f t="array" ref="I1710">_xlfn.IFS(LEFT(k[[#This Row],[ParameterValue]],1)="S",3,LEFT(k[[#This Row],[ParameterValue]],1)="X",2, LEFT(k[[#This Row],[ParameterValue]],1)="D",4)</f>
        <v>3</v>
      </c>
    </row>
    <row r="1711" spans="1:9">
      <c r="A1711" s="107" t="s">
        <v>6031</v>
      </c>
      <c r="B1711" s="107" t="s">
        <v>4428</v>
      </c>
      <c r="C1711" s="107" t="s">
        <v>5610</v>
      </c>
      <c r="D1711" s="107" t="s">
        <v>5600</v>
      </c>
      <c r="E1711" s="107" t="s">
        <v>5601</v>
      </c>
      <c r="F1711" s="107" t="s">
        <v>9272</v>
      </c>
      <c r="G1711" s="107" t="str">
        <f>k[[#This Row],[PartType]]&amp;k[[#This Row],[PowderType]]</f>
        <v>530V337/003KBP76</v>
      </c>
      <c r="H1711" s="107" t="s">
        <v>5582</v>
      </c>
      <c r="I1711" s="107" cm="1">
        <f t="array" ref="I1711">_xlfn.IFS(LEFT(k[[#This Row],[ParameterValue]],1)="S",3,LEFT(k[[#This Row],[ParameterValue]],1)="X",2, LEFT(k[[#This Row],[ParameterValue]],1)="D",4)</f>
        <v>3</v>
      </c>
    </row>
    <row r="1712" spans="1:9">
      <c r="A1712" s="107" t="s">
        <v>8325</v>
      </c>
      <c r="B1712" s="107" t="s">
        <v>4518</v>
      </c>
      <c r="C1712" s="107" t="s">
        <v>5726</v>
      </c>
      <c r="D1712" s="107" t="s">
        <v>5600</v>
      </c>
      <c r="E1712" s="107" t="s">
        <v>5601</v>
      </c>
      <c r="F1712" s="107" t="s">
        <v>9136</v>
      </c>
      <c r="G1712" s="107" t="str">
        <f>k[[#This Row],[PartType]]&amp;k[[#This Row],[PowderType]]</f>
        <v>525B107/010STA156KB</v>
      </c>
      <c r="H1712" s="107" t="s">
        <v>8327</v>
      </c>
      <c r="I1712" s="107" cm="1">
        <f t="array" ref="I1712">_xlfn.IFS(LEFT(k[[#This Row],[ParameterValue]],1)="S",3,LEFT(k[[#This Row],[ParameterValue]],1)="X",2, LEFT(k[[#This Row],[ParameterValue]],1)="D",4)</f>
        <v>3</v>
      </c>
    </row>
    <row r="1713" spans="1:9">
      <c r="A1713" s="107" t="s">
        <v>6560</v>
      </c>
      <c r="B1713" s="107" t="s">
        <v>107</v>
      </c>
      <c r="C1713" s="107" t="s">
        <v>5614</v>
      </c>
      <c r="D1713" s="107" t="s">
        <v>5600</v>
      </c>
      <c r="E1713" s="107" t="s">
        <v>5601</v>
      </c>
      <c r="F1713" s="107" t="s">
        <v>9306</v>
      </c>
      <c r="G1713" s="107" t="str">
        <f>k[[#This Row],[PartType]]&amp;k[[#This Row],[PowderType]]</f>
        <v>521V116/075FTP150</v>
      </c>
      <c r="H1713" s="107" t="s">
        <v>5562</v>
      </c>
      <c r="I1713" s="107" cm="1">
        <f t="array" ref="I1713">_xlfn.IFS(LEFT(k[[#This Row],[ParameterValue]],1)="S",3,LEFT(k[[#This Row],[ParameterValue]],1)="X",2, LEFT(k[[#This Row],[ParameterValue]],1)="D",4)</f>
        <v>2</v>
      </c>
    </row>
    <row r="1714" spans="1:9">
      <c r="A1714" s="107" t="s">
        <v>9307</v>
      </c>
      <c r="B1714" s="107" t="s">
        <v>107</v>
      </c>
      <c r="C1714" s="107" t="s">
        <v>5614</v>
      </c>
      <c r="D1714" s="107" t="s">
        <v>5600</v>
      </c>
      <c r="E1714" s="107" t="s">
        <v>5601</v>
      </c>
      <c r="F1714" s="107" t="s">
        <v>9308</v>
      </c>
      <c r="G1714" s="107" t="str">
        <f>k[[#This Row],[PartType]]&amp;k[[#This Row],[PowderType]]</f>
        <v>521V905/075FTP150</v>
      </c>
      <c r="H1714" s="107" t="s">
        <v>5562</v>
      </c>
      <c r="I1714" s="107" cm="1">
        <f t="array" ref="I1714">_xlfn.IFS(LEFT(k[[#This Row],[ParameterValue]],1)="S",3,LEFT(k[[#This Row],[ParameterValue]],1)="X",2, LEFT(k[[#This Row],[ParameterValue]],1)="D",4)</f>
        <v>2</v>
      </c>
    </row>
    <row r="1715" spans="1:9">
      <c r="A1715" s="107" t="s">
        <v>5819</v>
      </c>
      <c r="B1715" s="107" t="s">
        <v>126</v>
      </c>
      <c r="C1715" s="107" t="s">
        <v>5742</v>
      </c>
      <c r="D1715" s="107" t="s">
        <v>5600</v>
      </c>
      <c r="E1715" s="107" t="s">
        <v>5601</v>
      </c>
      <c r="F1715" s="107" t="s">
        <v>9309</v>
      </c>
      <c r="G1715" s="107" t="str">
        <f>k[[#This Row],[PartType]]&amp;k[[#This Row],[PowderType]]</f>
        <v>520V337/003KBP52</v>
      </c>
      <c r="H1715" s="107" t="s">
        <v>9310</v>
      </c>
      <c r="I1715" s="107" cm="1">
        <f t="array" ref="I1715">_xlfn.IFS(LEFT(k[[#This Row],[ParameterValue]],1)="S",3,LEFT(k[[#This Row],[ParameterValue]],1)="X",2, LEFT(k[[#This Row],[ParameterValue]],1)="D",4)</f>
        <v>3</v>
      </c>
    </row>
    <row r="1716" spans="1:9">
      <c r="A1716" s="107" t="s">
        <v>7190</v>
      </c>
      <c r="B1716" s="107" t="s">
        <v>4426</v>
      </c>
      <c r="C1716" s="107" t="s">
        <v>5742</v>
      </c>
      <c r="D1716" s="107" t="s">
        <v>5600</v>
      </c>
      <c r="E1716" s="107" t="s">
        <v>5601</v>
      </c>
      <c r="F1716" s="107" t="s">
        <v>9339</v>
      </c>
      <c r="G1716" s="107" t="str">
        <f>k[[#This Row],[PartType]]&amp;k[[#This Row],[PowderType]]</f>
        <v>520D477/004KBP74</v>
      </c>
      <c r="H1716" s="107" t="s">
        <v>5580</v>
      </c>
      <c r="I1716" s="107" cm="1">
        <f t="array" ref="I1716">_xlfn.IFS(LEFT(k[[#This Row],[ParameterValue]],1)="S",3,LEFT(k[[#This Row],[ParameterValue]],1)="X",2, LEFT(k[[#This Row],[ParameterValue]],1)="D",4)</f>
        <v>3</v>
      </c>
    </row>
    <row r="1717" spans="1:9">
      <c r="A1717" s="107" t="s">
        <v>7086</v>
      </c>
      <c r="B1717" s="107" t="s">
        <v>4426</v>
      </c>
      <c r="C1717" s="107" t="s">
        <v>5737</v>
      </c>
      <c r="D1717" s="107" t="s">
        <v>5600</v>
      </c>
      <c r="E1717" s="107" t="s">
        <v>5601</v>
      </c>
      <c r="F1717" s="107" t="s">
        <v>7087</v>
      </c>
      <c r="G1717" s="107" t="str">
        <f>k[[#This Row],[PartType]]&amp;k[[#This Row],[PowderType]]</f>
        <v>520D227/010KBP74</v>
      </c>
      <c r="H1717" s="107" t="s">
        <v>5580</v>
      </c>
      <c r="I1717" s="107" cm="1">
        <f t="array" ref="I1717">_xlfn.IFS(LEFT(k[[#This Row],[ParameterValue]],1)="S",3,LEFT(k[[#This Row],[ParameterValue]],1)="X",2, LEFT(k[[#This Row],[ParameterValue]],1)="D",4)</f>
        <v>3</v>
      </c>
    </row>
    <row r="1718" spans="1:9">
      <c r="A1718" s="107" t="s">
        <v>6394</v>
      </c>
      <c r="B1718" s="107" t="s">
        <v>4426</v>
      </c>
      <c r="C1718" s="107" t="s">
        <v>5607</v>
      </c>
      <c r="D1718" s="107" t="s">
        <v>5600</v>
      </c>
      <c r="E1718" s="107" t="s">
        <v>5601</v>
      </c>
      <c r="F1718" s="107" t="s">
        <v>7088</v>
      </c>
      <c r="G1718" s="107" t="str">
        <f>k[[#This Row],[PartType]]&amp;k[[#This Row],[PowderType]]</f>
        <v>525B476/006KBP74</v>
      </c>
      <c r="H1718" s="107" t="s">
        <v>5834</v>
      </c>
      <c r="I1718" s="107" cm="1">
        <f t="array" ref="I1718">_xlfn.IFS(LEFT(k[[#This Row],[ParameterValue]],1)="S",3,LEFT(k[[#This Row],[ParameterValue]],1)="X",2, LEFT(k[[#This Row],[ParameterValue]],1)="D",4)</f>
        <v>3</v>
      </c>
    </row>
    <row r="1719" spans="1:9">
      <c r="A1719" s="107" t="s">
        <v>7971</v>
      </c>
      <c r="B1719" s="107" t="s">
        <v>4426</v>
      </c>
      <c r="C1719" s="107" t="s">
        <v>5614</v>
      </c>
      <c r="D1719" s="107" t="s">
        <v>5600</v>
      </c>
      <c r="E1719" s="107" t="s">
        <v>5601</v>
      </c>
      <c r="F1719" s="107" t="s">
        <v>7972</v>
      </c>
      <c r="G1719" s="107" t="str">
        <f>k[[#This Row],[PartType]]&amp;k[[#This Row],[PowderType]]</f>
        <v>521B156/025KBP74</v>
      </c>
      <c r="H1719" s="107" t="s">
        <v>5044</v>
      </c>
      <c r="I1719" s="107" cm="1">
        <f t="array" ref="I1719">_xlfn.IFS(LEFT(k[[#This Row],[ParameterValue]],1)="S",3,LEFT(k[[#This Row],[ParameterValue]],1)="X",2, LEFT(k[[#This Row],[ParameterValue]],1)="D",4)</f>
        <v>3</v>
      </c>
    </row>
    <row r="1720" spans="1:9">
      <c r="A1720" s="107" t="s">
        <v>7973</v>
      </c>
      <c r="B1720" s="107" t="s">
        <v>82</v>
      </c>
      <c r="C1720" s="107" t="s">
        <v>5614</v>
      </c>
      <c r="D1720" s="107" t="s">
        <v>5600</v>
      </c>
      <c r="E1720" s="107" t="s">
        <v>5601</v>
      </c>
      <c r="F1720" s="107" t="s">
        <v>7974</v>
      </c>
      <c r="G1720" s="107" t="str">
        <f>k[[#This Row],[PartType]]&amp;k[[#This Row],[PowderType]]</f>
        <v>523W566/035S706</v>
      </c>
      <c r="H1720" s="107" t="s">
        <v>5100</v>
      </c>
      <c r="I1720" s="107" cm="1">
        <f t="array" ref="I1720">_xlfn.IFS(LEFT(k[[#This Row],[ParameterValue]],1)="S",3,LEFT(k[[#This Row],[ParameterValue]],1)="X",2, LEFT(k[[#This Row],[ParameterValue]],1)="D",4)</f>
        <v>3</v>
      </c>
    </row>
    <row r="1721" spans="1:9">
      <c r="A1721" s="107" t="s">
        <v>7653</v>
      </c>
      <c r="B1721" s="107" t="s">
        <v>4477</v>
      </c>
      <c r="C1721" s="107" t="s">
        <v>5607</v>
      </c>
      <c r="D1721" s="107" t="s">
        <v>5600</v>
      </c>
      <c r="E1721" s="107" t="s">
        <v>5601</v>
      </c>
      <c r="F1721" s="107" t="s">
        <v>7975</v>
      </c>
      <c r="G1721" s="107" t="str">
        <f>k[[#This Row],[PartType]]&amp;k[[#This Row],[PowderType]]</f>
        <v>598B226/010KBP40</v>
      </c>
      <c r="H1721" s="107" t="s">
        <v>7416</v>
      </c>
      <c r="I1721" s="107" cm="1">
        <f t="array" ref="I1721">_xlfn.IFS(LEFT(k[[#This Row],[ParameterValue]],1)="S",3,LEFT(k[[#This Row],[ParameterValue]],1)="X",2, LEFT(k[[#This Row],[ParameterValue]],1)="D",4)</f>
        <v>3</v>
      </c>
    </row>
    <row r="1722" spans="1:9">
      <c r="A1722" s="107" t="s">
        <v>5835</v>
      </c>
      <c r="B1722" s="107" t="s">
        <v>4505</v>
      </c>
      <c r="C1722" s="107" t="s">
        <v>5654</v>
      </c>
      <c r="D1722" s="107" t="s">
        <v>5600</v>
      </c>
      <c r="E1722" s="107" t="s">
        <v>5601</v>
      </c>
      <c r="F1722" s="107" t="s">
        <v>8870</v>
      </c>
      <c r="G1722" s="107" t="str">
        <f>k[[#This Row],[PartType]]&amp;k[[#This Row],[PowderType]]</f>
        <v>521D226/035KBP34E</v>
      </c>
      <c r="H1722" s="107" t="s">
        <v>5560</v>
      </c>
      <c r="I1722" s="107" cm="1">
        <f t="array" ref="I1722">_xlfn.IFS(LEFT(k[[#This Row],[ParameterValue]],1)="S",3,LEFT(k[[#This Row],[ParameterValue]],1)="X",2, LEFT(k[[#This Row],[ParameterValue]],1)="D",4)</f>
        <v>3</v>
      </c>
    </row>
    <row r="1723" spans="1:9">
      <c r="A1723" s="107" t="s">
        <v>6027</v>
      </c>
      <c r="B1723" s="107" t="s">
        <v>4505</v>
      </c>
      <c r="C1723" s="107" t="s">
        <v>6028</v>
      </c>
      <c r="D1723" s="107" t="s">
        <v>5600</v>
      </c>
      <c r="E1723" s="107" t="s">
        <v>5601</v>
      </c>
      <c r="F1723" s="107" t="s">
        <v>7976</v>
      </c>
      <c r="G1723" s="107" t="str">
        <f>k[[#This Row],[PartType]]&amp;k[[#This Row],[PowderType]]</f>
        <v>598V226/035KBP34E</v>
      </c>
      <c r="H1723" s="107" t="s">
        <v>5560</v>
      </c>
      <c r="I1723" s="107" cm="1">
        <f t="array" ref="I1723">_xlfn.IFS(LEFT(k[[#This Row],[ParameterValue]],1)="S",3,LEFT(k[[#This Row],[ParameterValue]],1)="X",2, LEFT(k[[#This Row],[ParameterValue]],1)="D",4)</f>
        <v>3</v>
      </c>
    </row>
    <row r="1724" spans="1:9">
      <c r="A1724" s="107" t="s">
        <v>7977</v>
      </c>
      <c r="B1724" s="107" t="s">
        <v>119</v>
      </c>
      <c r="C1724" s="107" t="s">
        <v>5634</v>
      </c>
      <c r="D1724" s="107" t="s">
        <v>5600</v>
      </c>
      <c r="E1724" s="107" t="s">
        <v>5601</v>
      </c>
      <c r="F1724" s="107" t="s">
        <v>7978</v>
      </c>
      <c r="G1724" s="107" t="str">
        <f>k[[#This Row],[PartType]]&amp;k[[#This Row],[PowderType]]</f>
        <v>591V247/010FTW102K</v>
      </c>
      <c r="H1724" s="107" t="s">
        <v>5760</v>
      </c>
      <c r="I1724" s="107" cm="1">
        <f t="array" ref="I1724">_xlfn.IFS(LEFT(k[[#This Row],[ParameterValue]],1)="S",3,LEFT(k[[#This Row],[ParameterValue]],1)="X",2, LEFT(k[[#This Row],[ParameterValue]],1)="D",4)</f>
        <v>3</v>
      </c>
    </row>
    <row r="1725" spans="1:9">
      <c r="A1725" s="107" t="s">
        <v>6137</v>
      </c>
      <c r="B1725" s="107" t="s">
        <v>4867</v>
      </c>
      <c r="C1725" s="107" t="s">
        <v>5614</v>
      </c>
      <c r="D1725" s="107" t="s">
        <v>5600</v>
      </c>
      <c r="E1725" s="107" t="s">
        <v>5601</v>
      </c>
      <c r="F1725" s="107" t="s">
        <v>9441</v>
      </c>
      <c r="G1725" s="107" t="str">
        <f>k[[#This Row],[PartType]]&amp;k[[#This Row],[PowderType]]</f>
        <v>523T226/025S805Z</v>
      </c>
      <c r="H1725" s="107" t="s">
        <v>7428</v>
      </c>
      <c r="I1725" s="107" cm="1">
        <f t="array" ref="I1725">_xlfn.IFS(LEFT(k[[#This Row],[ParameterValue]],1)="S",3,LEFT(k[[#This Row],[ParameterValue]],1)="X",2, LEFT(k[[#This Row],[ParameterValue]],1)="D",4)</f>
        <v>3</v>
      </c>
    </row>
    <row r="1726" spans="1:9">
      <c r="A1726" s="107" t="s">
        <v>6137</v>
      </c>
      <c r="B1726" s="107" t="s">
        <v>4866</v>
      </c>
      <c r="C1726" s="107" t="s">
        <v>5614</v>
      </c>
      <c r="D1726" s="107" t="s">
        <v>5600</v>
      </c>
      <c r="E1726" s="107" t="s">
        <v>5601</v>
      </c>
      <c r="F1726" s="107" t="s">
        <v>6215</v>
      </c>
      <c r="G1726" s="107" t="str">
        <f>k[[#This Row],[PartType]]&amp;k[[#This Row],[PowderType]]</f>
        <v>523T226/025S805Y</v>
      </c>
      <c r="H1726" s="107" t="s">
        <v>6216</v>
      </c>
      <c r="I1726" s="107" cm="1">
        <f t="array" ref="I1726">_xlfn.IFS(LEFT(k[[#This Row],[ParameterValue]],1)="S",3,LEFT(k[[#This Row],[ParameterValue]],1)="X",2, LEFT(k[[#This Row],[ParameterValue]],1)="D",4)</f>
        <v>3</v>
      </c>
    </row>
    <row r="1727" spans="1:9">
      <c r="A1727" s="107" t="s">
        <v>6217</v>
      </c>
      <c r="B1727" s="107" t="s">
        <v>4551</v>
      </c>
      <c r="C1727" s="107" t="s">
        <v>5654</v>
      </c>
      <c r="D1727" s="107" t="s">
        <v>5600</v>
      </c>
      <c r="E1727" s="107" t="s">
        <v>5601</v>
      </c>
      <c r="F1727" s="107" t="s">
        <v>6218</v>
      </c>
      <c r="G1727" s="107" t="str">
        <f>k[[#This Row],[PartType]]&amp;k[[#This Row],[PowderType]]</f>
        <v>520B107/006PTSA</v>
      </c>
      <c r="H1727" s="107" t="s">
        <v>5559</v>
      </c>
      <c r="I1727" s="107" cm="1">
        <f t="array" ref="I1727">_xlfn.IFS(LEFT(k[[#This Row],[ParameterValue]],1)="S",3,LEFT(k[[#This Row],[ParameterValue]],1)="X",2, LEFT(k[[#This Row],[ParameterValue]],1)="D",4)</f>
        <v>3</v>
      </c>
    </row>
    <row r="1728" spans="1:9">
      <c r="A1728" s="107" t="s">
        <v>6219</v>
      </c>
      <c r="B1728" s="107" t="s">
        <v>4551</v>
      </c>
      <c r="C1728" s="107" t="s">
        <v>5618</v>
      </c>
      <c r="D1728" s="107" t="s">
        <v>5600</v>
      </c>
      <c r="E1728" s="107" t="s">
        <v>5601</v>
      </c>
      <c r="F1728" s="107" t="s">
        <v>6220</v>
      </c>
      <c r="G1728" s="107" t="str">
        <f>k[[#This Row],[PartType]]&amp;k[[#This Row],[PowderType]]</f>
        <v>521V686/020PTSA</v>
      </c>
      <c r="H1728" s="107" t="s">
        <v>5623</v>
      </c>
      <c r="I1728" s="107" cm="1">
        <f t="array" ref="I1728">_xlfn.IFS(LEFT(k[[#This Row],[ParameterValue]],1)="S",3,LEFT(k[[#This Row],[ParameterValue]],1)="X",2, LEFT(k[[#This Row],[ParameterValue]],1)="D",4)</f>
        <v>3</v>
      </c>
    </row>
    <row r="1729" spans="1:9">
      <c r="A1729" s="107" t="s">
        <v>6221</v>
      </c>
      <c r="B1729" s="107" t="s">
        <v>107</v>
      </c>
      <c r="C1729" s="107" t="s">
        <v>5690</v>
      </c>
      <c r="D1729" s="107" t="s">
        <v>5600</v>
      </c>
      <c r="E1729" s="107" t="s">
        <v>5601</v>
      </c>
      <c r="F1729" s="107" t="s">
        <v>6222</v>
      </c>
      <c r="G1729" s="107" t="str">
        <f>k[[#This Row],[PartType]]&amp;k[[#This Row],[PowderType]]</f>
        <v>591D106/050FTP150</v>
      </c>
      <c r="H1729" s="107" t="s">
        <v>5549</v>
      </c>
      <c r="I1729" s="107" cm="1">
        <f t="array" ref="I1729">_xlfn.IFS(LEFT(k[[#This Row],[ParameterValue]],1)="S",3,LEFT(k[[#This Row],[ParameterValue]],1)="X",2, LEFT(k[[#This Row],[ParameterValue]],1)="D",4)</f>
        <v>2</v>
      </c>
    </row>
    <row r="1730" spans="1:9">
      <c r="A1730" s="107" t="s">
        <v>6064</v>
      </c>
      <c r="B1730" s="107" t="s">
        <v>4426</v>
      </c>
      <c r="C1730" s="107" t="s">
        <v>5748</v>
      </c>
      <c r="D1730" s="107" t="s">
        <v>5600</v>
      </c>
      <c r="E1730" s="107" t="s">
        <v>5601</v>
      </c>
      <c r="F1730" s="107" t="s">
        <v>6065</v>
      </c>
      <c r="G1730" s="107" t="str">
        <f>k[[#This Row],[PartType]]&amp;k[[#This Row],[PowderType]]</f>
        <v>530V337/004KBP74</v>
      </c>
      <c r="H1730" s="107" t="s">
        <v>6066</v>
      </c>
      <c r="I1730" s="107" cm="1">
        <f t="array" ref="I1730">_xlfn.IFS(LEFT(k[[#This Row],[ParameterValue]],1)="S",3,LEFT(k[[#This Row],[ParameterValue]],1)="X",2, LEFT(k[[#This Row],[ParameterValue]],1)="D",4)</f>
        <v>3</v>
      </c>
    </row>
    <row r="1731" spans="1:9">
      <c r="A1731" s="107" t="s">
        <v>5752</v>
      </c>
      <c r="B1731" s="107" t="s">
        <v>4426</v>
      </c>
      <c r="C1731" s="107" t="s">
        <v>5654</v>
      </c>
      <c r="D1731" s="107" t="s">
        <v>5600</v>
      </c>
      <c r="E1731" s="107" t="s">
        <v>5601</v>
      </c>
      <c r="F1731" s="107" t="s">
        <v>9108</v>
      </c>
      <c r="G1731" s="107" t="str">
        <f>k[[#This Row],[PartType]]&amp;k[[#This Row],[PowderType]]</f>
        <v>520X477/006KBP74</v>
      </c>
      <c r="H1731" s="107" t="s">
        <v>5053</v>
      </c>
      <c r="I1731" s="107" cm="1">
        <f t="array" ref="I1731">_xlfn.IFS(LEFT(k[[#This Row],[ParameterValue]],1)="S",3,LEFT(k[[#This Row],[ParameterValue]],1)="X",2, LEFT(k[[#This Row],[ParameterValue]],1)="D",4)</f>
        <v>3</v>
      </c>
    </row>
    <row r="1732" spans="1:9">
      <c r="A1732" s="107" t="s">
        <v>7193</v>
      </c>
      <c r="B1732" s="107" t="s">
        <v>4426</v>
      </c>
      <c r="C1732" s="107" t="s">
        <v>5654</v>
      </c>
      <c r="D1732" s="107" t="s">
        <v>5600</v>
      </c>
      <c r="E1732" s="107" t="s">
        <v>5601</v>
      </c>
      <c r="F1732" s="107" t="s">
        <v>7196</v>
      </c>
      <c r="G1732" s="107" t="str">
        <f>k[[#This Row],[PartType]]&amp;k[[#This Row],[PowderType]]</f>
        <v>520D687/003KBP74</v>
      </c>
      <c r="H1732" s="107" t="s">
        <v>5053</v>
      </c>
      <c r="I1732" s="107" cm="1">
        <f t="array" ref="I1732">_xlfn.IFS(LEFT(k[[#This Row],[ParameterValue]],1)="S",3,LEFT(k[[#This Row],[ParameterValue]],1)="X",2, LEFT(k[[#This Row],[ParameterValue]],1)="D",4)</f>
        <v>3</v>
      </c>
    </row>
    <row r="1733" spans="1:9">
      <c r="A1733" s="107" t="s">
        <v>7315</v>
      </c>
      <c r="B1733" s="107" t="s">
        <v>131</v>
      </c>
      <c r="C1733" s="107" t="s">
        <v>7229</v>
      </c>
      <c r="D1733" s="107" t="s">
        <v>10468</v>
      </c>
      <c r="E1733" s="107" t="s">
        <v>5601</v>
      </c>
      <c r="F1733" s="107" t="s">
        <v>8748</v>
      </c>
      <c r="G1733" s="107" t="str">
        <f>k[[#This Row],[PartType]]&amp;k[[#This Row],[PowderType]]</f>
        <v>545V107/016TTS80</v>
      </c>
      <c r="H1733" s="107" t="s">
        <v>5575</v>
      </c>
      <c r="I1733" s="107" cm="1">
        <f t="array" ref="I1733">_xlfn.IFS(LEFT(k[[#This Row],[ParameterValue]],1)="S",3,LEFT(k[[#This Row],[ParameterValue]],1)="X",2, LEFT(k[[#This Row],[ParameterValue]],1)="D",4)</f>
        <v>3</v>
      </c>
    </row>
    <row r="1734" spans="1:9">
      <c r="A1734" s="107" t="s">
        <v>5630</v>
      </c>
      <c r="B1734" s="107" t="s">
        <v>4426</v>
      </c>
      <c r="C1734" s="107" t="s">
        <v>5681</v>
      </c>
      <c r="D1734" s="107" t="s">
        <v>5600</v>
      </c>
      <c r="E1734" s="107" t="s">
        <v>5601</v>
      </c>
      <c r="F1734" s="107" t="s">
        <v>7197</v>
      </c>
      <c r="G1734" s="107" t="str">
        <f>k[[#This Row],[PartType]]&amp;k[[#This Row],[PowderType]]</f>
        <v>528Z337/004KBP74</v>
      </c>
      <c r="H1734" s="107" t="s">
        <v>6113</v>
      </c>
      <c r="I1734" s="107" cm="1">
        <f t="array" ref="I1734">_xlfn.IFS(LEFT(k[[#This Row],[ParameterValue]],1)="S",3,LEFT(k[[#This Row],[ParameterValue]],1)="X",2, LEFT(k[[#This Row],[ParameterValue]],1)="D",4)</f>
        <v>3</v>
      </c>
    </row>
    <row r="1735" spans="1:9">
      <c r="A1735" s="107" t="s">
        <v>7193</v>
      </c>
      <c r="B1735" s="107" t="s">
        <v>4426</v>
      </c>
      <c r="C1735" s="107" t="s">
        <v>5742</v>
      </c>
      <c r="D1735" s="107" t="s">
        <v>5600</v>
      </c>
      <c r="E1735" s="107" t="s">
        <v>5601</v>
      </c>
      <c r="F1735" s="107" t="s">
        <v>7198</v>
      </c>
      <c r="G1735" s="107" t="str">
        <f>k[[#This Row],[PartType]]&amp;k[[#This Row],[PowderType]]</f>
        <v>520D687/003KBP74</v>
      </c>
      <c r="H1735" s="107" t="s">
        <v>5580</v>
      </c>
      <c r="I1735" s="107" cm="1">
        <f t="array" ref="I1735">_xlfn.IFS(LEFT(k[[#This Row],[ParameterValue]],1)="S",3,LEFT(k[[#This Row],[ParameterValue]],1)="X",2, LEFT(k[[#This Row],[ParameterValue]],1)="D",4)</f>
        <v>3</v>
      </c>
    </row>
    <row r="1736" spans="1:9">
      <c r="A1736" s="107" t="s">
        <v>7199</v>
      </c>
      <c r="B1736" s="107" t="s">
        <v>131</v>
      </c>
      <c r="C1736" s="107" t="s">
        <v>5614</v>
      </c>
      <c r="D1736" s="107" t="s">
        <v>5600</v>
      </c>
      <c r="E1736" s="107" t="s">
        <v>5601</v>
      </c>
      <c r="F1736" s="107" t="s">
        <v>7200</v>
      </c>
      <c r="G1736" s="107" t="str">
        <f>k[[#This Row],[PartType]]&amp;k[[#This Row],[PowderType]]</f>
        <v>523V227/020TTS80</v>
      </c>
      <c r="H1736" s="107" t="s">
        <v>7201</v>
      </c>
      <c r="I1736" s="107" cm="1">
        <f t="array" ref="I1736">_xlfn.IFS(LEFT(k[[#This Row],[ParameterValue]],1)="S",3,LEFT(k[[#This Row],[ParameterValue]],1)="X",2, LEFT(k[[#This Row],[ParameterValue]],1)="D",4)</f>
        <v>3</v>
      </c>
    </row>
    <row r="1737" spans="1:9">
      <c r="A1737" s="107" t="s">
        <v>5920</v>
      </c>
      <c r="B1737" s="107" t="s">
        <v>4672</v>
      </c>
      <c r="C1737" s="107" t="s">
        <v>5599</v>
      </c>
      <c r="D1737" s="107" t="s">
        <v>5600</v>
      </c>
      <c r="E1737" s="107" t="s">
        <v>5601</v>
      </c>
      <c r="F1737" s="107" t="s">
        <v>6521</v>
      </c>
      <c r="G1737" s="107" t="str">
        <f>k[[#This Row],[PartType]]&amp;k[[#This Row],[PowderType]]</f>
        <v>520D337/003FTA50</v>
      </c>
      <c r="H1737" s="107" t="s">
        <v>6115</v>
      </c>
      <c r="I1737" s="107" cm="1">
        <f t="array" ref="I1737">_xlfn.IFS(LEFT(k[[#This Row],[ParameterValue]],1)="S",3,LEFT(k[[#This Row],[ParameterValue]],1)="X",2, LEFT(k[[#This Row],[ParameterValue]],1)="D",4)</f>
        <v>3</v>
      </c>
    </row>
    <row r="1738" spans="1:9">
      <c r="A1738" s="107" t="s">
        <v>6522</v>
      </c>
      <c r="B1738" s="107" t="s">
        <v>4478</v>
      </c>
      <c r="C1738" s="107" t="s">
        <v>5614</v>
      </c>
      <c r="D1738" s="107" t="s">
        <v>5600</v>
      </c>
      <c r="E1738" s="107" t="s">
        <v>5601</v>
      </c>
      <c r="F1738" s="107" t="s">
        <v>6523</v>
      </c>
      <c r="G1738" s="107" t="str">
        <f>k[[#This Row],[PartType]]&amp;k[[#This Row],[PowderType]]</f>
        <v>520T226/006FTW400</v>
      </c>
      <c r="H1738" s="107" t="s">
        <v>6524</v>
      </c>
      <c r="I1738" s="107" cm="1">
        <f t="array" ref="I1738">_xlfn.IFS(LEFT(k[[#This Row],[ParameterValue]],1)="S",3,LEFT(k[[#This Row],[ParameterValue]],1)="X",2, LEFT(k[[#This Row],[ParameterValue]],1)="D",4)</f>
        <v>3</v>
      </c>
    </row>
    <row r="1739" spans="1:9">
      <c r="A1739" s="107" t="s">
        <v>6525</v>
      </c>
      <c r="B1739" s="107" t="s">
        <v>4721</v>
      </c>
      <c r="C1739" s="107" t="s">
        <v>5726</v>
      </c>
      <c r="D1739" s="107" t="s">
        <v>5600</v>
      </c>
      <c r="E1739" s="107" t="s">
        <v>5601</v>
      </c>
      <c r="F1739" s="107" t="s">
        <v>9499</v>
      </c>
      <c r="G1739" s="107" t="str">
        <f>k[[#This Row],[PartType]]&amp;k[[#This Row],[PowderType]]</f>
        <v>521V476/020NT40</v>
      </c>
      <c r="H1739" s="107" t="s">
        <v>6344</v>
      </c>
      <c r="I1739" s="107" cm="1">
        <f t="array" ref="I1739">_xlfn.IFS(LEFT(k[[#This Row],[ParameterValue]],1)="S",3,LEFT(k[[#This Row],[ParameterValue]],1)="X",2, LEFT(k[[#This Row],[ParameterValue]],1)="D",4)</f>
        <v>3</v>
      </c>
    </row>
    <row r="1740" spans="1:9">
      <c r="A1740" s="107" t="s">
        <v>6331</v>
      </c>
      <c r="B1740" s="107" t="s">
        <v>100</v>
      </c>
      <c r="C1740" s="107" t="s">
        <v>5627</v>
      </c>
      <c r="D1740" s="107" t="s">
        <v>5600</v>
      </c>
      <c r="E1740" s="107" t="s">
        <v>5601</v>
      </c>
      <c r="F1740" s="107" t="s">
        <v>9185</v>
      </c>
      <c r="G1740" s="107" t="str">
        <f>k[[#This Row],[PartType]]&amp;k[[#This Row],[PowderType]]</f>
        <v>598V337/2R5S805</v>
      </c>
      <c r="H1740" s="107" t="s">
        <v>5688</v>
      </c>
      <c r="I1740" s="107" cm="1">
        <f t="array" ref="I1740">_xlfn.IFS(LEFT(k[[#This Row],[ParameterValue]],1)="S",3,LEFT(k[[#This Row],[ParameterValue]],1)="X",2, LEFT(k[[#This Row],[ParameterValue]],1)="D",4)</f>
        <v>3</v>
      </c>
    </row>
    <row r="1741" spans="1:9">
      <c r="A1741" s="107" t="s">
        <v>6331</v>
      </c>
      <c r="B1741" s="107" t="s">
        <v>100</v>
      </c>
      <c r="C1741" s="107" t="s">
        <v>5742</v>
      </c>
      <c r="D1741" s="107" t="s">
        <v>5600</v>
      </c>
      <c r="E1741" s="107" t="s">
        <v>5601</v>
      </c>
      <c r="F1741" s="107" t="s">
        <v>9273</v>
      </c>
      <c r="G1741" s="107" t="str">
        <f>k[[#This Row],[PartType]]&amp;k[[#This Row],[PowderType]]</f>
        <v>598V337/2R5S805</v>
      </c>
      <c r="H1741" s="107" t="s">
        <v>5688</v>
      </c>
      <c r="I1741" s="107" cm="1">
        <f t="array" ref="I1741">_xlfn.IFS(LEFT(k[[#This Row],[ParameterValue]],1)="S",3,LEFT(k[[#This Row],[ParameterValue]],1)="X",2, LEFT(k[[#This Row],[ParameterValue]],1)="D",4)</f>
        <v>3</v>
      </c>
    </row>
    <row r="1742" spans="1:9">
      <c r="A1742" s="107" t="s">
        <v>9183</v>
      </c>
      <c r="B1742" s="107" t="s">
        <v>100</v>
      </c>
      <c r="C1742" s="107" t="s">
        <v>5742</v>
      </c>
      <c r="D1742" s="107" t="s">
        <v>5600</v>
      </c>
      <c r="E1742" s="107" t="s">
        <v>5601</v>
      </c>
      <c r="F1742" s="107" t="s">
        <v>9274</v>
      </c>
      <c r="G1742" s="107" t="str">
        <f>k[[#This Row],[PartType]]&amp;k[[#This Row],[PowderType]]</f>
        <v>591V337/2R5S805</v>
      </c>
      <c r="H1742" s="107" t="s">
        <v>5688</v>
      </c>
      <c r="I1742" s="107" cm="1">
        <f t="array" ref="I1742">_xlfn.IFS(LEFT(k[[#This Row],[ParameterValue]],1)="S",3,LEFT(k[[#This Row],[ParameterValue]],1)="X",2, LEFT(k[[#This Row],[ParameterValue]],1)="D",4)</f>
        <v>3</v>
      </c>
    </row>
    <row r="1743" spans="1:9">
      <c r="A1743" s="107" t="s">
        <v>6262</v>
      </c>
      <c r="B1743" s="107" t="s">
        <v>4426</v>
      </c>
      <c r="C1743" s="107" t="s">
        <v>7677</v>
      </c>
      <c r="D1743" s="107" t="s">
        <v>5600</v>
      </c>
      <c r="E1743" s="107" t="s">
        <v>5601</v>
      </c>
      <c r="F1743" s="107" t="s">
        <v>8198</v>
      </c>
      <c r="G1743" s="107" t="str">
        <f>k[[#This Row],[PartType]]&amp;k[[#This Row],[PowderType]]</f>
        <v>598V247/003KBP74</v>
      </c>
      <c r="H1743" s="107" t="s">
        <v>5046</v>
      </c>
      <c r="I1743" s="107" cm="1">
        <f t="array" ref="I1743">_xlfn.IFS(LEFT(k[[#This Row],[ParameterValue]],1)="S",3,LEFT(k[[#This Row],[ParameterValue]],1)="X",2, LEFT(k[[#This Row],[ParameterValue]],1)="D",4)</f>
        <v>3</v>
      </c>
    </row>
    <row r="1744" spans="1:9">
      <c r="A1744" s="107" t="s">
        <v>6262</v>
      </c>
      <c r="B1744" s="107" t="s">
        <v>4426</v>
      </c>
      <c r="C1744" s="107" t="s">
        <v>6239</v>
      </c>
      <c r="D1744" s="107" t="s">
        <v>5600</v>
      </c>
      <c r="E1744" s="107" t="s">
        <v>5601</v>
      </c>
      <c r="F1744" s="107" t="s">
        <v>8199</v>
      </c>
      <c r="G1744" s="107" t="str">
        <f>k[[#This Row],[PartType]]&amp;k[[#This Row],[PowderType]]</f>
        <v>598V247/003KBP74</v>
      </c>
      <c r="H1744" s="107" t="s">
        <v>5046</v>
      </c>
      <c r="I1744" s="107" cm="1">
        <f t="array" ref="I1744">_xlfn.IFS(LEFT(k[[#This Row],[ParameterValue]],1)="S",3,LEFT(k[[#This Row],[ParameterValue]],1)="X",2, LEFT(k[[#This Row],[ParameterValue]],1)="D",4)</f>
        <v>3</v>
      </c>
    </row>
    <row r="1745" spans="1:9">
      <c r="A1745" s="107" t="s">
        <v>7041</v>
      </c>
      <c r="B1745" s="107" t="s">
        <v>4501</v>
      </c>
      <c r="C1745" s="107" t="s">
        <v>5634</v>
      </c>
      <c r="D1745" s="107" t="s">
        <v>5600</v>
      </c>
      <c r="E1745" s="107" t="s">
        <v>5601</v>
      </c>
      <c r="F1745" s="107" t="s">
        <v>8066</v>
      </c>
      <c r="G1745" s="107" t="str">
        <f>k[[#This Row],[PartType]]&amp;k[[#This Row],[PowderType]]</f>
        <v>591V337/003KBP55</v>
      </c>
      <c r="H1745" s="107" t="s">
        <v>5665</v>
      </c>
      <c r="I1745" s="107" cm="1">
        <f t="array" ref="I1745">_xlfn.IFS(LEFT(k[[#This Row],[ParameterValue]],1)="S",3,LEFT(k[[#This Row],[ParameterValue]],1)="X",2, LEFT(k[[#This Row],[ParameterValue]],1)="D",4)</f>
        <v>3</v>
      </c>
    </row>
    <row r="1746" spans="1:9">
      <c r="A1746" s="107" t="s">
        <v>6799</v>
      </c>
      <c r="B1746" s="107" t="s">
        <v>4501</v>
      </c>
      <c r="C1746" s="107" t="s">
        <v>5654</v>
      </c>
      <c r="D1746" s="107" t="s">
        <v>5600</v>
      </c>
      <c r="E1746" s="107" t="s">
        <v>5601</v>
      </c>
      <c r="F1746" s="107" t="s">
        <v>8067</v>
      </c>
      <c r="G1746" s="107" t="str">
        <f>k[[#This Row],[PartType]]&amp;k[[#This Row],[PowderType]]</f>
        <v>598D337/006KBP55</v>
      </c>
      <c r="H1746" s="107" t="s">
        <v>5045</v>
      </c>
      <c r="I1746" s="107" cm="1">
        <f t="array" ref="I1746">_xlfn.IFS(LEFT(k[[#This Row],[ParameterValue]],1)="S",3,LEFT(k[[#This Row],[ParameterValue]],1)="X",2, LEFT(k[[#This Row],[ParameterValue]],1)="D",4)</f>
        <v>3</v>
      </c>
    </row>
    <row r="1747" spans="1:9">
      <c r="A1747" s="107" t="s">
        <v>6799</v>
      </c>
      <c r="B1747" s="107" t="s">
        <v>4501</v>
      </c>
      <c r="C1747" s="107" t="s">
        <v>5656</v>
      </c>
      <c r="D1747" s="107" t="s">
        <v>5600</v>
      </c>
      <c r="E1747" s="107" t="s">
        <v>5601</v>
      </c>
      <c r="F1747" s="107" t="s">
        <v>8068</v>
      </c>
      <c r="G1747" s="107" t="str">
        <f>k[[#This Row],[PartType]]&amp;k[[#This Row],[PowderType]]</f>
        <v>598D337/006KBP55</v>
      </c>
      <c r="H1747" s="107" t="s">
        <v>5045</v>
      </c>
      <c r="I1747" s="107" cm="1">
        <f t="array" ref="I1747">_xlfn.IFS(LEFT(k[[#This Row],[ParameterValue]],1)="S",3,LEFT(k[[#This Row],[ParameterValue]],1)="X",2, LEFT(k[[#This Row],[ParameterValue]],1)="D",4)</f>
        <v>3</v>
      </c>
    </row>
    <row r="1748" spans="1:9">
      <c r="A1748" s="107" t="s">
        <v>5617</v>
      </c>
      <c r="B1748" s="107" t="s">
        <v>87</v>
      </c>
      <c r="C1748" s="107" t="s">
        <v>5607</v>
      </c>
      <c r="D1748" s="107" t="s">
        <v>5600</v>
      </c>
      <c r="E1748" s="107" t="s">
        <v>5601</v>
      </c>
      <c r="F1748" s="107" t="s">
        <v>6042</v>
      </c>
      <c r="G1748" s="107" t="str">
        <f>k[[#This Row],[PartType]]&amp;k[[#This Row],[PowderType]]</f>
        <v>523V157/016TTS50</v>
      </c>
      <c r="H1748" s="107" t="s">
        <v>6043</v>
      </c>
      <c r="I1748" s="107" cm="1">
        <f t="array" ref="I1748">_xlfn.IFS(LEFT(k[[#This Row],[ParameterValue]],1)="S",3,LEFT(k[[#This Row],[ParameterValue]],1)="X",2, LEFT(k[[#This Row],[ParameterValue]],1)="D",4)</f>
        <v>3</v>
      </c>
    </row>
    <row r="1749" spans="1:9">
      <c r="A1749" s="107" t="s">
        <v>5617</v>
      </c>
      <c r="B1749" s="107" t="s">
        <v>87</v>
      </c>
      <c r="C1749" s="107" t="s">
        <v>5614</v>
      </c>
      <c r="D1749" s="107" t="s">
        <v>5600</v>
      </c>
      <c r="E1749" s="107" t="s">
        <v>5601</v>
      </c>
      <c r="F1749" s="107" t="s">
        <v>6044</v>
      </c>
      <c r="G1749" s="107" t="str">
        <f>k[[#This Row],[PartType]]&amp;k[[#This Row],[PowderType]]</f>
        <v>523V157/016TTS50</v>
      </c>
      <c r="H1749" s="107" t="s">
        <v>6043</v>
      </c>
      <c r="I1749" s="107" cm="1">
        <f t="array" ref="I1749">_xlfn.IFS(LEFT(k[[#This Row],[ParameterValue]],1)="S",3,LEFT(k[[#This Row],[ParameterValue]],1)="X",2, LEFT(k[[#This Row],[ParameterValue]],1)="D",4)</f>
        <v>3</v>
      </c>
    </row>
    <row r="1750" spans="1:9">
      <c r="A1750" s="107" t="s">
        <v>6045</v>
      </c>
      <c r="B1750" s="107" t="s">
        <v>4501</v>
      </c>
      <c r="C1750" s="107" t="s">
        <v>5681</v>
      </c>
      <c r="D1750" s="107" t="s">
        <v>5600</v>
      </c>
      <c r="E1750" s="107" t="s">
        <v>5601</v>
      </c>
      <c r="F1750" s="107" t="s">
        <v>6046</v>
      </c>
      <c r="G1750" s="107" t="str">
        <f>k[[#This Row],[PartType]]&amp;k[[#This Row],[PowderType]]</f>
        <v>598D227/004KBP55</v>
      </c>
      <c r="H1750" s="107" t="s">
        <v>5050</v>
      </c>
      <c r="I1750" s="107" cm="1">
        <f t="array" ref="I1750">_xlfn.IFS(LEFT(k[[#This Row],[ParameterValue]],1)="S",3,LEFT(k[[#This Row],[ParameterValue]],1)="X",2, LEFT(k[[#This Row],[ParameterValue]],1)="D",4)</f>
        <v>3</v>
      </c>
    </row>
    <row r="1751" spans="1:9">
      <c r="A1751" s="107" t="s">
        <v>6045</v>
      </c>
      <c r="B1751" s="107" t="s">
        <v>4501</v>
      </c>
      <c r="C1751" s="107" t="s">
        <v>5627</v>
      </c>
      <c r="D1751" s="107" t="s">
        <v>5600</v>
      </c>
      <c r="E1751" s="107" t="s">
        <v>5601</v>
      </c>
      <c r="F1751" s="107" t="s">
        <v>6047</v>
      </c>
      <c r="G1751" s="107" t="str">
        <f>k[[#This Row],[PartType]]&amp;k[[#This Row],[PowderType]]</f>
        <v>598D227/004KBP55</v>
      </c>
      <c r="H1751" s="107" t="s">
        <v>5050</v>
      </c>
      <c r="I1751" s="107" cm="1">
        <f t="array" ref="I1751">_xlfn.IFS(LEFT(k[[#This Row],[ParameterValue]],1)="S",3,LEFT(k[[#This Row],[ParameterValue]],1)="X",2, LEFT(k[[#This Row],[ParameterValue]],1)="D",4)</f>
        <v>3</v>
      </c>
    </row>
    <row r="1752" spans="1:9">
      <c r="A1752" s="107" t="s">
        <v>6037</v>
      </c>
      <c r="B1752" s="107" t="s">
        <v>4426</v>
      </c>
      <c r="C1752" s="107" t="s">
        <v>5627</v>
      </c>
      <c r="D1752" s="107" t="s">
        <v>5600</v>
      </c>
      <c r="E1752" s="107" t="s">
        <v>5601</v>
      </c>
      <c r="F1752" s="107" t="s">
        <v>6048</v>
      </c>
      <c r="G1752" s="107" t="str">
        <f>k[[#This Row],[PartType]]&amp;k[[#This Row],[PowderType]]</f>
        <v>591D337/2R5KBP74</v>
      </c>
      <c r="H1752" s="107" t="s">
        <v>5050</v>
      </c>
      <c r="I1752" s="107" cm="1">
        <f t="array" ref="I1752">_xlfn.IFS(LEFT(k[[#This Row],[ParameterValue]],1)="S",3,LEFT(k[[#This Row],[ParameterValue]],1)="X",2, LEFT(k[[#This Row],[ParameterValue]],1)="D",4)</f>
        <v>3</v>
      </c>
    </row>
    <row r="1753" spans="1:9">
      <c r="A1753" s="107" t="s">
        <v>8061</v>
      </c>
      <c r="B1753" s="107" t="s">
        <v>4428</v>
      </c>
      <c r="C1753" s="107" t="s">
        <v>5634</v>
      </c>
      <c r="D1753" s="107" t="s">
        <v>5600</v>
      </c>
      <c r="E1753" s="107" t="s">
        <v>5601</v>
      </c>
      <c r="F1753" s="107" t="s">
        <v>9055</v>
      </c>
      <c r="G1753" s="107" t="str">
        <f>k[[#This Row],[PartType]]&amp;k[[#This Row],[PowderType]]</f>
        <v>525D227/006KBP76</v>
      </c>
      <c r="H1753" s="107" t="s">
        <v>5049</v>
      </c>
      <c r="I1753" s="107" cm="1">
        <f t="array" ref="I1753">_xlfn.IFS(LEFT(k[[#This Row],[ParameterValue]],1)="S",3,LEFT(k[[#This Row],[ParameterValue]],1)="X",2, LEFT(k[[#This Row],[ParameterValue]],1)="D",4)</f>
        <v>3</v>
      </c>
    </row>
    <row r="1754" spans="1:9">
      <c r="A1754" s="107" t="s">
        <v>5843</v>
      </c>
      <c r="B1754" s="107" t="s">
        <v>4428</v>
      </c>
      <c r="C1754" s="107" t="s">
        <v>5681</v>
      </c>
      <c r="D1754" s="107" t="s">
        <v>5600</v>
      </c>
      <c r="E1754" s="107" t="s">
        <v>5601</v>
      </c>
      <c r="F1754" s="107" t="s">
        <v>9056</v>
      </c>
      <c r="G1754" s="107" t="str">
        <f>k[[#This Row],[PartType]]&amp;k[[#This Row],[PowderType]]</f>
        <v>520V337/004KBP76</v>
      </c>
      <c r="H1754" s="107" t="s">
        <v>5050</v>
      </c>
      <c r="I1754" s="107" cm="1">
        <f t="array" ref="I1754">_xlfn.IFS(LEFT(k[[#This Row],[ParameterValue]],1)="S",3,LEFT(k[[#This Row],[ParameterValue]],1)="X",2, LEFT(k[[#This Row],[ParameterValue]],1)="D",4)</f>
        <v>3</v>
      </c>
    </row>
    <row r="1755" spans="1:9">
      <c r="A1755" s="107" t="s">
        <v>5662</v>
      </c>
      <c r="B1755" s="107" t="s">
        <v>4428</v>
      </c>
      <c r="C1755" s="107" t="s">
        <v>5681</v>
      </c>
      <c r="D1755" s="107" t="s">
        <v>5600</v>
      </c>
      <c r="E1755" s="107" t="s">
        <v>5601</v>
      </c>
      <c r="F1755" s="107" t="s">
        <v>9058</v>
      </c>
      <c r="G1755" s="107" t="str">
        <f>k[[#This Row],[PartType]]&amp;k[[#This Row],[PowderType]]</f>
        <v>528Z227/004KBP76</v>
      </c>
      <c r="H1755" s="107" t="s">
        <v>5046</v>
      </c>
      <c r="I1755" s="107" cm="1">
        <f t="array" ref="I1755">_xlfn.IFS(LEFT(k[[#This Row],[ParameterValue]],1)="S",3,LEFT(k[[#This Row],[ParameterValue]],1)="X",2, LEFT(k[[#This Row],[ParameterValue]],1)="D",4)</f>
        <v>3</v>
      </c>
    </row>
    <row r="1756" spans="1:9">
      <c r="A1756" s="107" t="s">
        <v>7411</v>
      </c>
      <c r="B1756" s="107" t="s">
        <v>100</v>
      </c>
      <c r="C1756" s="107" t="s">
        <v>5607</v>
      </c>
      <c r="D1756" s="107" t="s">
        <v>5600</v>
      </c>
      <c r="E1756" s="107" t="s">
        <v>5601</v>
      </c>
      <c r="F1756" s="107" t="s">
        <v>9311</v>
      </c>
      <c r="G1756" s="107" t="str">
        <f>k[[#This Row],[PartType]]&amp;k[[#This Row],[PowderType]]</f>
        <v>521B336/016S805</v>
      </c>
      <c r="H1756" s="107" t="s">
        <v>8013</v>
      </c>
      <c r="I1756" s="107" cm="1">
        <f t="array" ref="I1756">_xlfn.IFS(LEFT(k[[#This Row],[ParameterValue]],1)="S",3,LEFT(k[[#This Row],[ParameterValue]],1)="X",2, LEFT(k[[#This Row],[ParameterValue]],1)="D",4)</f>
        <v>3</v>
      </c>
    </row>
    <row r="1757" spans="1:9">
      <c r="A1757" s="107" t="s">
        <v>6300</v>
      </c>
      <c r="B1757" s="107" t="s">
        <v>4426</v>
      </c>
      <c r="C1757" s="107" t="s">
        <v>5654</v>
      </c>
      <c r="D1757" s="107" t="s">
        <v>5600</v>
      </c>
      <c r="E1757" s="107" t="s">
        <v>5601</v>
      </c>
      <c r="F1757" s="107" t="s">
        <v>7518</v>
      </c>
      <c r="G1757" s="107" t="str">
        <f>k[[#This Row],[PartType]]&amp;k[[#This Row],[PowderType]]</f>
        <v>520B686/006KBP74</v>
      </c>
      <c r="H1757" s="107" t="s">
        <v>6973</v>
      </c>
      <c r="I1757" s="107" cm="1">
        <f t="array" ref="I1757">_xlfn.IFS(LEFT(k[[#This Row],[ParameterValue]],1)="S",3,LEFT(k[[#This Row],[ParameterValue]],1)="X",2, LEFT(k[[#This Row],[ParameterValue]],1)="D",4)</f>
        <v>3</v>
      </c>
    </row>
    <row r="1758" spans="1:9">
      <c r="A1758" s="107" t="s">
        <v>7519</v>
      </c>
      <c r="B1758" s="107" t="s">
        <v>157</v>
      </c>
      <c r="C1758" s="107" t="s">
        <v>5816</v>
      </c>
      <c r="D1758" s="107" t="s">
        <v>5600</v>
      </c>
      <c r="E1758" s="107" t="s">
        <v>5601</v>
      </c>
      <c r="F1758" s="107" t="s">
        <v>7520</v>
      </c>
      <c r="G1758" s="107" t="str">
        <f>k[[#This Row],[PartType]]&amp;k[[#This Row],[PowderType]]</f>
        <v>591B106/025TTS40</v>
      </c>
      <c r="H1758" s="107" t="s">
        <v>7428</v>
      </c>
      <c r="I1758" s="107" cm="1">
        <f t="array" ref="I1758">_xlfn.IFS(LEFT(k[[#This Row],[ParameterValue]],1)="S",3,LEFT(k[[#This Row],[ParameterValue]],1)="X",2, LEFT(k[[#This Row],[ParameterValue]],1)="D",4)</f>
        <v>3</v>
      </c>
    </row>
    <row r="1759" spans="1:9">
      <c r="A1759" s="107" t="s">
        <v>9110</v>
      </c>
      <c r="B1759" s="107" t="s">
        <v>4485</v>
      </c>
      <c r="C1759" s="107" t="s">
        <v>5893</v>
      </c>
      <c r="D1759" s="107" t="s">
        <v>5600</v>
      </c>
      <c r="E1759" s="107" t="s">
        <v>5601</v>
      </c>
      <c r="F1759" s="107" t="s">
        <v>9111</v>
      </c>
      <c r="G1759" s="107" t="str">
        <f>k[[#This Row],[PartType]]&amp;k[[#This Row],[PowderType]]</f>
        <v>521B335/050C275</v>
      </c>
      <c r="H1759" s="107" t="s">
        <v>5588</v>
      </c>
      <c r="I1759" s="107" cm="1">
        <f t="array" ref="I1759">_xlfn.IFS(LEFT(k[[#This Row],[ParameterValue]],1)="S",3,LEFT(k[[#This Row],[ParameterValue]],1)="X",2, LEFT(k[[#This Row],[ParameterValue]],1)="D",4)</f>
        <v>2</v>
      </c>
    </row>
    <row r="1760" spans="1:9">
      <c r="A1760" s="107" t="s">
        <v>9413</v>
      </c>
      <c r="B1760" s="107" t="s">
        <v>82</v>
      </c>
      <c r="C1760" s="107" t="s">
        <v>5618</v>
      </c>
      <c r="D1760" s="107" t="s">
        <v>5600</v>
      </c>
      <c r="E1760" s="107" t="s">
        <v>5601</v>
      </c>
      <c r="F1760" s="107" t="s">
        <v>9414</v>
      </c>
      <c r="G1760" s="107" t="str">
        <f>k[[#This Row],[PartType]]&amp;k[[#This Row],[PowderType]]</f>
        <v>591D107/025S706</v>
      </c>
      <c r="H1760" s="107" t="s">
        <v>7876</v>
      </c>
      <c r="I1760" s="107" cm="1">
        <f t="array" ref="I1760">_xlfn.IFS(LEFT(k[[#This Row],[ParameterValue]],1)="S",3,LEFT(k[[#This Row],[ParameterValue]],1)="X",2, LEFT(k[[#This Row],[ParameterValue]],1)="D",4)</f>
        <v>3</v>
      </c>
    </row>
    <row r="1761" spans="1:9">
      <c r="A1761" s="107" t="s">
        <v>5825</v>
      </c>
      <c r="B1761" s="107" t="s">
        <v>8398</v>
      </c>
      <c r="C1761" s="107" t="s">
        <v>5634</v>
      </c>
      <c r="D1761" s="107" t="s">
        <v>5600</v>
      </c>
      <c r="E1761" s="107" t="s">
        <v>5601</v>
      </c>
      <c r="F1761" s="107" t="s">
        <v>9059</v>
      </c>
      <c r="G1761" s="107" t="str">
        <f>k[[#This Row],[PartType]]&amp;k[[#This Row],[PowderType]]</f>
        <v>520B157/006STA156KAI</v>
      </c>
      <c r="H1761" s="107" t="s">
        <v>5587</v>
      </c>
      <c r="I1761" s="107" cm="1">
        <f t="array" ref="I1761">_xlfn.IFS(LEFT(k[[#This Row],[ParameterValue]],1)="S",3,LEFT(k[[#This Row],[ParameterValue]],1)="X",2, LEFT(k[[#This Row],[ParameterValue]],1)="D",4)</f>
        <v>3</v>
      </c>
    </row>
    <row r="1762" spans="1:9">
      <c r="A1762" s="107" t="s">
        <v>5825</v>
      </c>
      <c r="B1762" s="107" t="s">
        <v>4441</v>
      </c>
      <c r="C1762" s="107" t="s">
        <v>5634</v>
      </c>
      <c r="D1762" s="107" t="s">
        <v>5600</v>
      </c>
      <c r="E1762" s="107" t="s">
        <v>5601</v>
      </c>
      <c r="F1762" s="107" t="s">
        <v>9060</v>
      </c>
      <c r="G1762" s="107" t="str">
        <f>k[[#This Row],[PartType]]&amp;k[[#This Row],[PowderType]]</f>
        <v>520B157/006STA156KA</v>
      </c>
      <c r="H1762" s="107" t="s">
        <v>5563</v>
      </c>
      <c r="I1762" s="107" cm="1">
        <f t="array" ref="I1762">_xlfn.IFS(LEFT(k[[#This Row],[ParameterValue]],1)="S",3,LEFT(k[[#This Row],[ParameterValue]],1)="X",2, LEFT(k[[#This Row],[ParameterValue]],1)="D",4)</f>
        <v>3</v>
      </c>
    </row>
    <row r="1763" spans="1:9">
      <c r="A1763" s="107" t="s">
        <v>6264</v>
      </c>
      <c r="B1763" s="107" t="s">
        <v>4469</v>
      </c>
      <c r="C1763" s="107" t="s">
        <v>5726</v>
      </c>
      <c r="D1763" s="107" t="s">
        <v>5600</v>
      </c>
      <c r="E1763" s="107" t="s">
        <v>5601</v>
      </c>
      <c r="F1763" s="107" t="s">
        <v>8945</v>
      </c>
      <c r="G1763" s="107" t="str">
        <f>k[[#This Row],[PartType]]&amp;k[[#This Row],[PowderType]]</f>
        <v>520V337/006KBP126</v>
      </c>
      <c r="H1763" s="107" t="s">
        <v>5722</v>
      </c>
      <c r="I1763" s="107" cm="1">
        <f t="array" ref="I1763">_xlfn.IFS(LEFT(k[[#This Row],[ParameterValue]],1)="S",3,LEFT(k[[#This Row],[ParameterValue]],1)="X",2, LEFT(k[[#This Row],[ParameterValue]],1)="D",4)</f>
        <v>3</v>
      </c>
    </row>
    <row r="1764" spans="1:9">
      <c r="A1764" s="107" t="s">
        <v>5966</v>
      </c>
      <c r="B1764" s="107" t="s">
        <v>126</v>
      </c>
      <c r="C1764" s="107" t="s">
        <v>5804</v>
      </c>
      <c r="D1764" s="107" t="s">
        <v>5600</v>
      </c>
      <c r="E1764" s="107" t="s">
        <v>5601</v>
      </c>
      <c r="F1764" s="107" t="s">
        <v>5967</v>
      </c>
      <c r="G1764" s="107" t="str">
        <f>k[[#This Row],[PartType]]&amp;k[[#This Row],[PowderType]]</f>
        <v>521D157/020KBP52</v>
      </c>
      <c r="H1764" s="107" t="s">
        <v>5968</v>
      </c>
      <c r="I1764" s="107" cm="1">
        <f t="array" ref="I1764">_xlfn.IFS(LEFT(k[[#This Row],[ParameterValue]],1)="S",3,LEFT(k[[#This Row],[ParameterValue]],1)="X",2, LEFT(k[[#This Row],[ParameterValue]],1)="D",4)</f>
        <v>3</v>
      </c>
    </row>
    <row r="1765" spans="1:9">
      <c r="A1765" s="107" t="s">
        <v>5969</v>
      </c>
      <c r="B1765" s="107" t="s">
        <v>4477</v>
      </c>
      <c r="C1765" s="107" t="s">
        <v>5726</v>
      </c>
      <c r="D1765" s="107" t="s">
        <v>5600</v>
      </c>
      <c r="E1765" s="107" t="s">
        <v>5601</v>
      </c>
      <c r="F1765" s="107" t="s">
        <v>5970</v>
      </c>
      <c r="G1765" s="107" t="str">
        <f>k[[#This Row],[PartType]]&amp;k[[#This Row],[PowderType]]</f>
        <v>520W336/016KBP40</v>
      </c>
      <c r="H1765" s="107" t="s">
        <v>5728</v>
      </c>
      <c r="I1765" s="107" cm="1">
        <f t="array" ref="I1765">_xlfn.IFS(LEFT(k[[#This Row],[ParameterValue]],1)="S",3,LEFT(k[[#This Row],[ParameterValue]],1)="X",2, LEFT(k[[#This Row],[ParameterValue]],1)="D",4)</f>
        <v>3</v>
      </c>
    </row>
    <row r="1766" spans="1:9">
      <c r="A1766" s="107" t="s">
        <v>5971</v>
      </c>
      <c r="B1766" s="107" t="s">
        <v>126</v>
      </c>
      <c r="C1766" s="107" t="s">
        <v>5690</v>
      </c>
      <c r="D1766" s="107" t="s">
        <v>5600</v>
      </c>
      <c r="E1766" s="107" t="s">
        <v>5601</v>
      </c>
      <c r="F1766" s="107" t="s">
        <v>5972</v>
      </c>
      <c r="G1766" s="107" t="str">
        <f>k[[#This Row],[PartType]]&amp;k[[#This Row],[PowderType]]</f>
        <v>521B226/020KBP52</v>
      </c>
      <c r="H1766" s="107" t="s">
        <v>5623</v>
      </c>
      <c r="I1766" s="107" cm="1">
        <f t="array" ref="I1766">_xlfn.IFS(LEFT(k[[#This Row],[ParameterValue]],1)="S",3,LEFT(k[[#This Row],[ParameterValue]],1)="X",2, LEFT(k[[#This Row],[ParameterValue]],1)="D",4)</f>
        <v>3</v>
      </c>
    </row>
    <row r="1767" spans="1:9">
      <c r="A1767" s="107" t="s">
        <v>5762</v>
      </c>
      <c r="B1767" s="107" t="s">
        <v>4501</v>
      </c>
      <c r="C1767" s="107" t="s">
        <v>5681</v>
      </c>
      <c r="D1767" s="107" t="s">
        <v>5600</v>
      </c>
      <c r="E1767" s="107" t="s">
        <v>5601</v>
      </c>
      <c r="F1767" s="107" t="s">
        <v>5973</v>
      </c>
      <c r="G1767" s="107" t="str">
        <f>k[[#This Row],[PartType]]&amp;k[[#This Row],[PowderType]]</f>
        <v>598V227/004KBP55</v>
      </c>
      <c r="H1767" s="107" t="s">
        <v>5974</v>
      </c>
      <c r="I1767" s="107" cm="1">
        <f t="array" ref="I1767">_xlfn.IFS(LEFT(k[[#This Row],[ParameterValue]],1)="S",3,LEFT(k[[#This Row],[ParameterValue]],1)="X",2, LEFT(k[[#This Row],[ParameterValue]],1)="D",4)</f>
        <v>3</v>
      </c>
    </row>
    <row r="1768" spans="1:9">
      <c r="A1768" s="107" t="s">
        <v>5872</v>
      </c>
      <c r="B1768" s="107" t="s">
        <v>4441</v>
      </c>
      <c r="C1768" s="107" t="s">
        <v>8425</v>
      </c>
      <c r="D1768" s="107" t="s">
        <v>5600</v>
      </c>
      <c r="E1768" s="107" t="s">
        <v>5601</v>
      </c>
      <c r="F1768" s="107" t="s">
        <v>8766</v>
      </c>
      <c r="G1768" s="107" t="str">
        <f>k[[#This Row],[PartType]]&amp;k[[#This Row],[PowderType]]</f>
        <v>598B107/006STA156KA</v>
      </c>
      <c r="H1768" s="107" t="s">
        <v>5114</v>
      </c>
      <c r="I1768" s="107" cm="1">
        <f t="array" ref="I1768">_xlfn.IFS(LEFT(k[[#This Row],[ParameterValue]],1)="S",3,LEFT(k[[#This Row],[ParameterValue]],1)="X",2, LEFT(k[[#This Row],[ParameterValue]],1)="D",4)</f>
        <v>3</v>
      </c>
    </row>
    <row r="1769" spans="1:9">
      <c r="A1769" s="107" t="s">
        <v>5762</v>
      </c>
      <c r="B1769" s="107" t="s">
        <v>4696</v>
      </c>
      <c r="C1769" s="107" t="s">
        <v>5742</v>
      </c>
      <c r="D1769" s="107" t="s">
        <v>5600</v>
      </c>
      <c r="E1769" s="107" t="s">
        <v>5601</v>
      </c>
      <c r="F1769" s="107" t="s">
        <v>5975</v>
      </c>
      <c r="G1769" s="107" t="str">
        <f>k[[#This Row],[PartType]]&amp;k[[#This Row],[PowderType]]</f>
        <v>598V227/004KBP55E</v>
      </c>
      <c r="H1769" s="107" t="s">
        <v>5976</v>
      </c>
      <c r="I1769" s="107" cm="1">
        <f t="array" ref="I1769">_xlfn.IFS(LEFT(k[[#This Row],[ParameterValue]],1)="S",3,LEFT(k[[#This Row],[ParameterValue]],1)="X",2, LEFT(k[[#This Row],[ParameterValue]],1)="D",4)</f>
        <v>3</v>
      </c>
    </row>
    <row r="1770" spans="1:9">
      <c r="A1770" s="107" t="s">
        <v>8308</v>
      </c>
      <c r="B1770" s="107" t="s">
        <v>87</v>
      </c>
      <c r="C1770" s="107" t="s">
        <v>5614</v>
      </c>
      <c r="D1770" s="107" t="s">
        <v>8239</v>
      </c>
      <c r="E1770" s="107" t="s">
        <v>5601</v>
      </c>
      <c r="F1770" s="107" t="s">
        <v>9142</v>
      </c>
      <c r="G1770" s="107" t="str">
        <f>k[[#This Row],[PartType]]&amp;k[[#This Row],[PowderType]]</f>
        <v>523T685/040TTS50</v>
      </c>
      <c r="H1770" s="107" t="s">
        <v>9143</v>
      </c>
      <c r="I1770" s="107" cm="1">
        <f t="array" ref="I1770">_xlfn.IFS(LEFT(k[[#This Row],[ParameterValue]],1)="S",3,LEFT(k[[#This Row],[ParameterValue]],1)="X",2, LEFT(k[[#This Row],[ParameterValue]],1)="D",4)</f>
        <v>4</v>
      </c>
    </row>
    <row r="1771" spans="1:9">
      <c r="A1771" s="107" t="s">
        <v>7358</v>
      </c>
      <c r="B1771" s="107" t="s">
        <v>4428</v>
      </c>
      <c r="C1771" s="107" t="s">
        <v>5748</v>
      </c>
      <c r="D1771" s="107" t="s">
        <v>6531</v>
      </c>
      <c r="E1771" s="107" t="s">
        <v>5601</v>
      </c>
      <c r="F1771" s="107" t="s">
        <v>9139</v>
      </c>
      <c r="G1771" s="107" t="str">
        <f>k[[#This Row],[PartType]]&amp;k[[#This Row],[PowderType]]</f>
        <v>520Y477/006KBP76</v>
      </c>
      <c r="H1771" s="107" t="s">
        <v>5612</v>
      </c>
      <c r="I1771" s="107" cm="1">
        <f t="array" ref="I1771">_xlfn.IFS(LEFT(k[[#This Row],[ParameterValue]],1)="S",3,LEFT(k[[#This Row],[ParameterValue]],1)="X",2, LEFT(k[[#This Row],[ParameterValue]],1)="D",4)</f>
        <v>3</v>
      </c>
    </row>
    <row r="1772" spans="1:9">
      <c r="A1772" s="107" t="s">
        <v>6212</v>
      </c>
      <c r="B1772" s="107" t="s">
        <v>82</v>
      </c>
      <c r="C1772" s="107" t="s">
        <v>5614</v>
      </c>
      <c r="D1772" s="107" t="s">
        <v>8248</v>
      </c>
      <c r="E1772" s="107" t="s">
        <v>5601</v>
      </c>
      <c r="F1772" s="107" t="s">
        <v>9075</v>
      </c>
      <c r="G1772" s="107" t="str">
        <f>k[[#This Row],[PartType]]&amp;k[[#This Row],[PowderType]]</f>
        <v>523W476/035S706</v>
      </c>
      <c r="H1772" s="107" t="s">
        <v>8140</v>
      </c>
      <c r="I1772" s="107" cm="1">
        <f t="array" ref="I1772">_xlfn.IFS(LEFT(k[[#This Row],[ParameterValue]],1)="S",3,LEFT(k[[#This Row],[ParameterValue]],1)="X",2, LEFT(k[[#This Row],[ParameterValue]],1)="D",4)</f>
        <v>4</v>
      </c>
    </row>
    <row r="1773" spans="1:9">
      <c r="A1773" s="107" t="s">
        <v>5752</v>
      </c>
      <c r="B1773" s="107" t="s">
        <v>4428</v>
      </c>
      <c r="C1773" s="107" t="s">
        <v>5654</v>
      </c>
      <c r="D1773" s="107" t="s">
        <v>5600</v>
      </c>
      <c r="E1773" s="107" t="s">
        <v>5601</v>
      </c>
      <c r="F1773" s="107" t="s">
        <v>8002</v>
      </c>
      <c r="G1773" s="107" t="str">
        <f>k[[#This Row],[PartType]]&amp;k[[#This Row],[PowderType]]</f>
        <v>520X477/006KBP76</v>
      </c>
      <c r="H1773" s="107" t="s">
        <v>5053</v>
      </c>
      <c r="I1773" s="107" cm="1">
        <f t="array" ref="I1773">_xlfn.IFS(LEFT(k[[#This Row],[ParameterValue]],1)="S",3,LEFT(k[[#This Row],[ParameterValue]],1)="X",2, LEFT(k[[#This Row],[ParameterValue]],1)="D",4)</f>
        <v>3</v>
      </c>
    </row>
    <row r="1774" spans="1:9">
      <c r="A1774" s="107" t="s">
        <v>6567</v>
      </c>
      <c r="B1774" s="107" t="s">
        <v>107</v>
      </c>
      <c r="C1774" s="107" t="s">
        <v>8510</v>
      </c>
      <c r="D1774" s="107" t="s">
        <v>5600</v>
      </c>
      <c r="E1774" s="107" t="s">
        <v>5601</v>
      </c>
      <c r="F1774" s="107" t="s">
        <v>8511</v>
      </c>
      <c r="G1774" s="107" t="str">
        <f>k[[#This Row],[PartType]]&amp;k[[#This Row],[PowderType]]</f>
        <v>598V116/075FTP150</v>
      </c>
      <c r="H1774" s="107" t="s">
        <v>5562</v>
      </c>
      <c r="I1774" s="107" cm="1">
        <f t="array" ref="I1774">_xlfn.IFS(LEFT(k[[#This Row],[ParameterValue]],1)="S",3,LEFT(k[[#This Row],[ParameterValue]],1)="X",2, LEFT(k[[#This Row],[ParameterValue]],1)="D",4)</f>
        <v>2</v>
      </c>
    </row>
    <row r="1775" spans="1:9">
      <c r="A1775" s="107" t="s">
        <v>7008</v>
      </c>
      <c r="B1775" s="107" t="s">
        <v>4475</v>
      </c>
      <c r="C1775" s="107" t="s">
        <v>5826</v>
      </c>
      <c r="D1775" s="107" t="s">
        <v>5600</v>
      </c>
      <c r="E1775" s="107" t="s">
        <v>5601</v>
      </c>
      <c r="F1775" s="107" t="s">
        <v>9357</v>
      </c>
      <c r="G1775" s="107" t="str">
        <f>k[[#This Row],[PartType]]&amp;k[[#This Row],[PowderType]]</f>
        <v>520X337/010KBP84</v>
      </c>
      <c r="H1775" s="107" t="s">
        <v>5053</v>
      </c>
      <c r="I1775" s="107" cm="1">
        <f t="array" ref="I1775">_xlfn.IFS(LEFT(k[[#This Row],[ParameterValue]],1)="S",3,LEFT(k[[#This Row],[ParameterValue]],1)="X",2, LEFT(k[[#This Row],[ParameterValue]],1)="D",4)</f>
        <v>3</v>
      </c>
    </row>
    <row r="1776" spans="1:9">
      <c r="A1776" s="107" t="s">
        <v>7008</v>
      </c>
      <c r="B1776" s="107" t="s">
        <v>152</v>
      </c>
      <c r="C1776" s="107" t="s">
        <v>5826</v>
      </c>
      <c r="D1776" s="107" t="s">
        <v>5600</v>
      </c>
      <c r="E1776" s="107" t="s">
        <v>5601</v>
      </c>
      <c r="F1776" s="107" t="s">
        <v>8370</v>
      </c>
      <c r="G1776" s="107" t="str">
        <f>k[[#This Row],[PartType]]&amp;k[[#This Row],[PowderType]]</f>
        <v>520X337/010KBP86</v>
      </c>
      <c r="H1776" s="107" t="s">
        <v>5053</v>
      </c>
      <c r="I1776" s="107" cm="1">
        <f t="array" ref="I1776">_xlfn.IFS(LEFT(k[[#This Row],[ParameterValue]],1)="S",3,LEFT(k[[#This Row],[ParameterValue]],1)="X",2, LEFT(k[[#This Row],[ParameterValue]],1)="D",4)</f>
        <v>3</v>
      </c>
    </row>
    <row r="1777" spans="1:9">
      <c r="A1777" s="107" t="s">
        <v>5987</v>
      </c>
      <c r="B1777" s="107" t="s">
        <v>4428</v>
      </c>
      <c r="C1777" s="107" t="s">
        <v>5730</v>
      </c>
      <c r="D1777" s="107" t="s">
        <v>5600</v>
      </c>
      <c r="E1777" s="107" t="s">
        <v>5601</v>
      </c>
      <c r="F1777" s="107" t="s">
        <v>8992</v>
      </c>
      <c r="G1777" s="107" t="str">
        <f>k[[#This Row],[PartType]]&amp;k[[#This Row],[PowderType]]</f>
        <v>530V117/006KBP76</v>
      </c>
      <c r="H1777" s="107" t="s">
        <v>5545</v>
      </c>
      <c r="I1777" s="107" cm="1">
        <f t="array" ref="I1777">_xlfn.IFS(LEFT(k[[#This Row],[ParameterValue]],1)="S",3,LEFT(k[[#This Row],[ParameterValue]],1)="X",2, LEFT(k[[#This Row],[ParameterValue]],1)="D",4)</f>
        <v>3</v>
      </c>
    </row>
    <row r="1778" spans="1:9">
      <c r="A1778" s="107" t="s">
        <v>8451</v>
      </c>
      <c r="B1778" s="107" t="s">
        <v>4516</v>
      </c>
      <c r="C1778" s="107" t="s">
        <v>8452</v>
      </c>
      <c r="D1778" s="107" t="s">
        <v>5600</v>
      </c>
      <c r="E1778" s="107" t="s">
        <v>5601</v>
      </c>
      <c r="F1778" s="107" t="s">
        <v>8453</v>
      </c>
      <c r="G1778" s="107" t="str">
        <f>k[[#This Row],[PartType]]&amp;k[[#This Row],[PowderType]]</f>
        <v>598V475/075TTS125</v>
      </c>
      <c r="H1778" s="107" t="s">
        <v>5562</v>
      </c>
      <c r="I1778" s="107" cm="1">
        <f t="array" ref="I1778">_xlfn.IFS(LEFT(k[[#This Row],[ParameterValue]],1)="S",3,LEFT(k[[#This Row],[ParameterValue]],1)="X",2, LEFT(k[[#This Row],[ParameterValue]],1)="D",4)</f>
        <v>2</v>
      </c>
    </row>
    <row r="1779" spans="1:9">
      <c r="A1779" s="107" t="s">
        <v>8451</v>
      </c>
      <c r="B1779" s="107" t="s">
        <v>4516</v>
      </c>
      <c r="C1779" s="107" t="s">
        <v>8454</v>
      </c>
      <c r="D1779" s="107" t="s">
        <v>5600</v>
      </c>
      <c r="E1779" s="107" t="s">
        <v>5601</v>
      </c>
      <c r="F1779" s="107" t="s">
        <v>8455</v>
      </c>
      <c r="G1779" s="107" t="str">
        <f>k[[#This Row],[PartType]]&amp;k[[#This Row],[PowderType]]</f>
        <v>598V475/075TTS125</v>
      </c>
      <c r="H1779" s="107" t="s">
        <v>5562</v>
      </c>
      <c r="I1779" s="107" cm="1">
        <f t="array" ref="I1779">_xlfn.IFS(LEFT(k[[#This Row],[ParameterValue]],1)="S",3,LEFT(k[[#This Row],[ParameterValue]],1)="X",2, LEFT(k[[#This Row],[ParameterValue]],1)="D",4)</f>
        <v>2</v>
      </c>
    </row>
    <row r="1780" spans="1:9">
      <c r="A1780" s="107" t="s">
        <v>7874</v>
      </c>
      <c r="B1780" s="107" t="s">
        <v>4801</v>
      </c>
      <c r="C1780" s="107" t="s">
        <v>5618</v>
      </c>
      <c r="D1780" s="107" t="s">
        <v>5600</v>
      </c>
      <c r="E1780" s="107" t="s">
        <v>5601</v>
      </c>
      <c r="F1780" s="107" t="s">
        <v>8421</v>
      </c>
      <c r="G1780" s="107" t="str">
        <f>k[[#This Row],[PartType]]&amp;k[[#This Row],[PowderType]]</f>
        <v>598D107/025TTS50N</v>
      </c>
      <c r="H1780" s="107" t="s">
        <v>8422</v>
      </c>
      <c r="I1780" s="107" cm="1">
        <f t="array" ref="I1780">_xlfn.IFS(LEFT(k[[#This Row],[ParameterValue]],1)="S",3,LEFT(k[[#This Row],[ParameterValue]],1)="X",2, LEFT(k[[#This Row],[ParameterValue]],1)="D",4)</f>
        <v>3</v>
      </c>
    </row>
    <row r="1781" spans="1:9">
      <c r="A1781" s="107" t="s">
        <v>5843</v>
      </c>
      <c r="B1781" s="107" t="s">
        <v>4426</v>
      </c>
      <c r="C1781" s="107" t="s">
        <v>5737</v>
      </c>
      <c r="D1781" s="107" t="s">
        <v>5600</v>
      </c>
      <c r="E1781" s="107" t="s">
        <v>5601</v>
      </c>
      <c r="F1781" s="107" t="s">
        <v>8939</v>
      </c>
      <c r="G1781" s="107" t="str">
        <f>k[[#This Row],[PartType]]&amp;k[[#This Row],[PowderType]]</f>
        <v>520V337/004KBP74</v>
      </c>
      <c r="H1781" s="107" t="s">
        <v>5049</v>
      </c>
      <c r="I1781" s="107" cm="1">
        <f t="array" ref="I1781">_xlfn.IFS(LEFT(k[[#This Row],[ParameterValue]],1)="S",3,LEFT(k[[#This Row],[ParameterValue]],1)="X",2, LEFT(k[[#This Row],[ParameterValue]],1)="D",4)</f>
        <v>3</v>
      </c>
    </row>
    <row r="1782" spans="1:9">
      <c r="A1782" s="107" t="s">
        <v>5913</v>
      </c>
      <c r="B1782" s="107" t="s">
        <v>4426</v>
      </c>
      <c r="C1782" s="107" t="s">
        <v>7257</v>
      </c>
      <c r="D1782" s="107" t="s">
        <v>5600</v>
      </c>
      <c r="E1782" s="107" t="s">
        <v>5601</v>
      </c>
      <c r="F1782" s="107" t="s">
        <v>7790</v>
      </c>
      <c r="G1782" s="107" t="str">
        <f>k[[#This Row],[PartType]]&amp;k[[#This Row],[PowderType]]</f>
        <v>521V107/020KBP74</v>
      </c>
      <c r="H1782" s="107" t="s">
        <v>7710</v>
      </c>
      <c r="I1782" s="107" cm="1">
        <f t="array" ref="I1782">_xlfn.IFS(LEFT(k[[#This Row],[ParameterValue]],1)="S",3,LEFT(k[[#This Row],[ParameterValue]],1)="X",2, LEFT(k[[#This Row],[ParameterValue]],1)="D",4)</f>
        <v>3</v>
      </c>
    </row>
    <row r="1783" spans="1:9">
      <c r="A1783" s="107" t="s">
        <v>5637</v>
      </c>
      <c r="B1783" s="107" t="s">
        <v>8558</v>
      </c>
      <c r="C1783" s="107" t="s">
        <v>5634</v>
      </c>
      <c r="D1783" s="107" t="s">
        <v>5600</v>
      </c>
      <c r="E1783" s="107" t="s">
        <v>5601</v>
      </c>
      <c r="F1783" s="107" t="s">
        <v>8559</v>
      </c>
      <c r="G1783" s="107" t="str">
        <f>k[[#This Row],[PartType]]&amp;k[[#This Row],[PowderType]]</f>
        <v>598V157/010KBP86V</v>
      </c>
      <c r="H1783" s="107" t="s">
        <v>5722</v>
      </c>
      <c r="I1783" s="107" cm="1">
        <f t="array" ref="I1783">_xlfn.IFS(LEFT(k[[#This Row],[ParameterValue]],1)="S",3,LEFT(k[[#This Row],[ParameterValue]],1)="X",2, LEFT(k[[#This Row],[ParameterValue]],1)="D",4)</f>
        <v>3</v>
      </c>
    </row>
    <row r="1784" spans="1:9">
      <c r="A1784" s="107" t="s">
        <v>5637</v>
      </c>
      <c r="B1784" s="107" t="s">
        <v>4705</v>
      </c>
      <c r="C1784" s="107" t="s">
        <v>5634</v>
      </c>
      <c r="D1784" s="107" t="s">
        <v>5600</v>
      </c>
      <c r="E1784" s="107" t="s">
        <v>5601</v>
      </c>
      <c r="F1784" s="107" t="s">
        <v>6290</v>
      </c>
      <c r="G1784" s="107" t="str">
        <f>k[[#This Row],[PartType]]&amp;k[[#This Row],[PowderType]]</f>
        <v>598V157/010KBP86S</v>
      </c>
      <c r="H1784" s="107" t="s">
        <v>5722</v>
      </c>
      <c r="I1784" s="107" cm="1">
        <f t="array" ref="I1784">_xlfn.IFS(LEFT(k[[#This Row],[ParameterValue]],1)="S",3,LEFT(k[[#This Row],[ParameterValue]],1)="X",2, LEFT(k[[#This Row],[ParameterValue]],1)="D",4)</f>
        <v>3</v>
      </c>
    </row>
    <row r="1785" spans="1:9">
      <c r="A1785" s="107" t="s">
        <v>5780</v>
      </c>
      <c r="B1785" s="107" t="s">
        <v>82</v>
      </c>
      <c r="C1785" s="107" t="s">
        <v>5614</v>
      </c>
      <c r="D1785" s="107" t="s">
        <v>5600</v>
      </c>
      <c r="E1785" s="107" t="s">
        <v>5601</v>
      </c>
      <c r="F1785" s="107" t="s">
        <v>8815</v>
      </c>
      <c r="G1785" s="107" t="str">
        <f>k[[#This Row],[PartType]]&amp;k[[#This Row],[PowderType]]</f>
        <v>523V107/025S706</v>
      </c>
      <c r="H1785" s="107" t="s">
        <v>5081</v>
      </c>
      <c r="I1785" s="107" cm="1">
        <f t="array" ref="I1785">_xlfn.IFS(LEFT(k[[#This Row],[ParameterValue]],1)="S",3,LEFT(k[[#This Row],[ParameterValue]],1)="X",2, LEFT(k[[#This Row],[ParameterValue]],1)="D",4)</f>
        <v>3</v>
      </c>
    </row>
    <row r="1786" spans="1:9">
      <c r="A1786" s="107" t="s">
        <v>5641</v>
      </c>
      <c r="B1786" s="107" t="s">
        <v>152</v>
      </c>
      <c r="C1786" s="107" t="s">
        <v>5656</v>
      </c>
      <c r="D1786" s="107" t="s">
        <v>5600</v>
      </c>
      <c r="E1786" s="107" t="s">
        <v>5601</v>
      </c>
      <c r="F1786" s="107" t="s">
        <v>6205</v>
      </c>
      <c r="G1786" s="107" t="str">
        <f>k[[#This Row],[PartType]]&amp;k[[#This Row],[PowderType]]</f>
        <v>523W107/020KBP86</v>
      </c>
      <c r="H1786" s="107" t="s">
        <v>5081</v>
      </c>
      <c r="I1786" s="107" cm="1">
        <f t="array" ref="I1786">_xlfn.IFS(LEFT(k[[#This Row],[ParameterValue]],1)="S",3,LEFT(k[[#This Row],[ParameterValue]],1)="X",2, LEFT(k[[#This Row],[ParameterValue]],1)="D",4)</f>
        <v>3</v>
      </c>
    </row>
    <row r="1787" spans="1:9">
      <c r="A1787" s="107" t="s">
        <v>5943</v>
      </c>
      <c r="B1787" s="107" t="s">
        <v>119</v>
      </c>
      <c r="C1787" s="107" t="s">
        <v>5656</v>
      </c>
      <c r="D1787" s="107" t="s">
        <v>5600</v>
      </c>
      <c r="E1787" s="107" t="s">
        <v>5601</v>
      </c>
      <c r="F1787" s="107" t="s">
        <v>6206</v>
      </c>
      <c r="G1787" s="107" t="str">
        <f>k[[#This Row],[PartType]]&amp;k[[#This Row],[PowderType]]</f>
        <v>523W157/016FTW102K</v>
      </c>
      <c r="H1787" s="107" t="s">
        <v>5575</v>
      </c>
      <c r="I1787" s="107" cm="1">
        <f t="array" ref="I1787">_xlfn.IFS(LEFT(k[[#This Row],[ParameterValue]],1)="S",3,LEFT(k[[#This Row],[ParameterValue]],1)="X",2, LEFT(k[[#This Row],[ParameterValue]],1)="D",4)</f>
        <v>3</v>
      </c>
    </row>
    <row r="1788" spans="1:9">
      <c r="A1788" s="107" t="s">
        <v>5943</v>
      </c>
      <c r="B1788" s="107" t="s">
        <v>152</v>
      </c>
      <c r="C1788" s="107" t="s">
        <v>5656</v>
      </c>
      <c r="D1788" s="107" t="s">
        <v>5600</v>
      </c>
      <c r="E1788" s="107" t="s">
        <v>5601</v>
      </c>
      <c r="F1788" s="107" t="s">
        <v>6207</v>
      </c>
      <c r="G1788" s="107" t="str">
        <f>k[[#This Row],[PartType]]&amp;k[[#This Row],[PowderType]]</f>
        <v>523W157/016KBP86</v>
      </c>
      <c r="H1788" s="107" t="s">
        <v>5081</v>
      </c>
      <c r="I1788" s="107" cm="1">
        <f t="array" ref="I1788">_xlfn.IFS(LEFT(k[[#This Row],[ParameterValue]],1)="S",3,LEFT(k[[#This Row],[ParameterValue]],1)="X",2, LEFT(k[[#This Row],[ParameterValue]],1)="D",4)</f>
        <v>3</v>
      </c>
    </row>
    <row r="1789" spans="1:9">
      <c r="A1789" s="107" t="s">
        <v>5718</v>
      </c>
      <c r="B1789" s="107" t="s">
        <v>82</v>
      </c>
      <c r="C1789" s="107" t="s">
        <v>5656</v>
      </c>
      <c r="D1789" s="107" t="s">
        <v>5600</v>
      </c>
      <c r="E1789" s="107" t="s">
        <v>5601</v>
      </c>
      <c r="F1789" s="107" t="s">
        <v>6208</v>
      </c>
      <c r="G1789" s="107" t="str">
        <f>k[[#This Row],[PartType]]&amp;k[[#This Row],[PowderType]]</f>
        <v>523V157/020S706</v>
      </c>
      <c r="H1789" s="107" t="s">
        <v>5575</v>
      </c>
      <c r="I1789" s="107" cm="1">
        <f t="array" ref="I1789">_xlfn.IFS(LEFT(k[[#This Row],[ParameterValue]],1)="S",3,LEFT(k[[#This Row],[ParameterValue]],1)="X",2, LEFT(k[[#This Row],[ParameterValue]],1)="D",4)</f>
        <v>3</v>
      </c>
    </row>
    <row r="1790" spans="1:9">
      <c r="A1790" s="107" t="s">
        <v>8092</v>
      </c>
      <c r="B1790" s="107" t="s">
        <v>152</v>
      </c>
      <c r="C1790" s="107" t="s">
        <v>5703</v>
      </c>
      <c r="D1790" s="107" t="s">
        <v>5600</v>
      </c>
      <c r="E1790" s="107" t="s">
        <v>5601</v>
      </c>
      <c r="F1790" s="107" t="s">
        <v>8093</v>
      </c>
      <c r="G1790" s="107" t="str">
        <f>k[[#This Row],[PartType]]&amp;k[[#This Row],[PowderType]]</f>
        <v>598V347/2R5KBP86</v>
      </c>
      <c r="H1790" s="107" t="s">
        <v>5046</v>
      </c>
      <c r="I1790" s="107" cm="1">
        <f t="array" ref="I1790">_xlfn.IFS(LEFT(k[[#This Row],[ParameterValue]],1)="S",3,LEFT(k[[#This Row],[ParameterValue]],1)="X",2, LEFT(k[[#This Row],[ParameterValue]],1)="D",4)</f>
        <v>3</v>
      </c>
    </row>
    <row r="1791" spans="1:9">
      <c r="A1791" s="107" t="s">
        <v>6703</v>
      </c>
      <c r="B1791" s="107" t="s">
        <v>8094</v>
      </c>
      <c r="C1791" s="107" t="s">
        <v>5893</v>
      </c>
      <c r="D1791" s="107" t="s">
        <v>5600</v>
      </c>
      <c r="E1791" s="107" t="s">
        <v>5601</v>
      </c>
      <c r="F1791" s="107" t="s">
        <v>8095</v>
      </c>
      <c r="G1791" s="107" t="str">
        <f>k[[#This Row],[PartType]]&amp;k[[#This Row],[PowderType]]</f>
        <v>521B156/035S706H</v>
      </c>
      <c r="H1791" s="107" t="s">
        <v>6183</v>
      </c>
      <c r="I1791" s="107" cm="1">
        <f t="array" ref="I1791">_xlfn.IFS(LEFT(k[[#This Row],[ParameterValue]],1)="S",3,LEFT(k[[#This Row],[ParameterValue]],1)="X",2, LEFT(k[[#This Row],[ParameterValue]],1)="D",4)</f>
        <v>3</v>
      </c>
    </row>
    <row r="1792" spans="1:9">
      <c r="A1792" s="107" t="s">
        <v>6089</v>
      </c>
      <c r="B1792" s="107" t="s">
        <v>126</v>
      </c>
      <c r="C1792" s="107" t="s">
        <v>5804</v>
      </c>
      <c r="D1792" s="107" t="s">
        <v>5600</v>
      </c>
      <c r="E1792" s="107" t="s">
        <v>5601</v>
      </c>
      <c r="F1792" s="107" t="s">
        <v>8868</v>
      </c>
      <c r="G1792" s="107" t="str">
        <f>k[[#This Row],[PartType]]&amp;k[[#This Row],[PowderType]]</f>
        <v>521D476/025KBP52</v>
      </c>
      <c r="H1792" s="107" t="s">
        <v>5044</v>
      </c>
      <c r="I1792" s="107" cm="1">
        <f t="array" ref="I1792">_xlfn.IFS(LEFT(k[[#This Row],[ParameterValue]],1)="S",3,LEFT(k[[#This Row],[ParameterValue]],1)="X",2, LEFT(k[[#This Row],[ParameterValue]],1)="D",4)</f>
        <v>3</v>
      </c>
    </row>
    <row r="1793" spans="1:9">
      <c r="A1793" s="107" t="s">
        <v>5971</v>
      </c>
      <c r="B1793" s="107" t="s">
        <v>142</v>
      </c>
      <c r="C1793" s="107" t="s">
        <v>5690</v>
      </c>
      <c r="D1793" s="107" t="s">
        <v>5600</v>
      </c>
      <c r="E1793" s="107" t="s">
        <v>5601</v>
      </c>
      <c r="F1793" s="107" t="s">
        <v>8728</v>
      </c>
      <c r="G1793" s="107" t="str">
        <f>k[[#This Row],[PartType]]&amp;k[[#This Row],[PowderType]]</f>
        <v>521B226/020KBP86E</v>
      </c>
      <c r="H1793" s="107" t="s">
        <v>5904</v>
      </c>
      <c r="I1793" s="107" cm="1">
        <f t="array" ref="I1793">_xlfn.IFS(LEFT(k[[#This Row],[ParameterValue]],1)="S",3,LEFT(k[[#This Row],[ParameterValue]],1)="X",2, LEFT(k[[#This Row],[ParameterValue]],1)="D",4)</f>
        <v>3</v>
      </c>
    </row>
    <row r="1794" spans="1:9">
      <c r="A1794" s="107" t="s">
        <v>5696</v>
      </c>
      <c r="B1794" s="107" t="s">
        <v>142</v>
      </c>
      <c r="C1794" s="107" t="s">
        <v>5607</v>
      </c>
      <c r="D1794" s="107" t="s">
        <v>5600</v>
      </c>
      <c r="E1794" s="107" t="s">
        <v>5601</v>
      </c>
      <c r="F1794" s="107" t="s">
        <v>5697</v>
      </c>
      <c r="G1794" s="107" t="str">
        <f>k[[#This Row],[PartType]]&amp;k[[#This Row],[PowderType]]</f>
        <v>520B686/010KBP86E</v>
      </c>
      <c r="H1794" s="107" t="s">
        <v>5698</v>
      </c>
      <c r="I1794" s="107" cm="1">
        <f t="array" ref="I1794">_xlfn.IFS(LEFT(k[[#This Row],[ParameterValue]],1)="S",3,LEFT(k[[#This Row],[ParameterValue]],1)="X",2, LEFT(k[[#This Row],[ParameterValue]],1)="D",4)</f>
        <v>3</v>
      </c>
    </row>
    <row r="1795" spans="1:9">
      <c r="A1795" s="107" t="s">
        <v>5699</v>
      </c>
      <c r="B1795" s="107" t="s">
        <v>4560</v>
      </c>
      <c r="C1795" s="107" t="s">
        <v>5634</v>
      </c>
      <c r="D1795" s="107" t="s">
        <v>5600</v>
      </c>
      <c r="E1795" s="107" t="s">
        <v>5601</v>
      </c>
      <c r="F1795" s="107" t="s">
        <v>5700</v>
      </c>
      <c r="G1795" s="107" t="str">
        <f>k[[#This Row],[PartType]]&amp;k[[#This Row],[PowderType]]</f>
        <v>525D337/006KBP76X</v>
      </c>
      <c r="H1795" s="107" t="s">
        <v>5701</v>
      </c>
      <c r="I1795" s="107" cm="1">
        <f t="array" ref="I1795">_xlfn.IFS(LEFT(k[[#This Row],[ParameterValue]],1)="S",3,LEFT(k[[#This Row],[ParameterValue]],1)="X",2, LEFT(k[[#This Row],[ParameterValue]],1)="D",4)</f>
        <v>3</v>
      </c>
    </row>
    <row r="1796" spans="1:9">
      <c r="A1796" s="107" t="s">
        <v>6499</v>
      </c>
      <c r="B1796" s="107" t="s">
        <v>152</v>
      </c>
      <c r="C1796" s="107" t="s">
        <v>5730</v>
      </c>
      <c r="D1796" s="107" t="s">
        <v>5600</v>
      </c>
      <c r="E1796" s="107" t="s">
        <v>5601</v>
      </c>
      <c r="F1796" s="107" t="s">
        <v>8460</v>
      </c>
      <c r="G1796" s="107" t="str">
        <f>k[[#This Row],[PartType]]&amp;k[[#This Row],[PowderType]]</f>
        <v>530V476/010KBP86</v>
      </c>
      <c r="H1796" s="107" t="s">
        <v>8224</v>
      </c>
      <c r="I1796" s="107" cm="1">
        <f t="array" ref="I1796">_xlfn.IFS(LEFT(k[[#This Row],[ParameterValue]],1)="S",3,LEFT(k[[#This Row],[ParameterValue]],1)="X",2, LEFT(k[[#This Row],[ParameterValue]],1)="D",4)</f>
        <v>3</v>
      </c>
    </row>
    <row r="1797" spans="1:9">
      <c r="A1797" s="107" t="s">
        <v>6198</v>
      </c>
      <c r="B1797" s="107" t="s">
        <v>152</v>
      </c>
      <c r="C1797" s="107" t="s">
        <v>5730</v>
      </c>
      <c r="D1797" s="107" t="s">
        <v>5600</v>
      </c>
      <c r="E1797" s="107" t="s">
        <v>5601</v>
      </c>
      <c r="F1797" s="107" t="s">
        <v>8236</v>
      </c>
      <c r="G1797" s="107" t="str">
        <f>k[[#This Row],[PartType]]&amp;k[[#This Row],[PowderType]]</f>
        <v>530V686/006KBP86</v>
      </c>
      <c r="H1797" s="107" t="s">
        <v>5545</v>
      </c>
      <c r="I1797" s="107" cm="1">
        <f t="array" ref="I1797">_xlfn.IFS(LEFT(k[[#This Row],[ParameterValue]],1)="S",3,LEFT(k[[#This Row],[ParameterValue]],1)="X",2, LEFT(k[[#This Row],[ParameterValue]],1)="D",4)</f>
        <v>3</v>
      </c>
    </row>
    <row r="1798" spans="1:9">
      <c r="A1798" s="107" t="s">
        <v>5702</v>
      </c>
      <c r="B1798" s="107" t="s">
        <v>4600</v>
      </c>
      <c r="C1798" s="107" t="s">
        <v>5703</v>
      </c>
      <c r="D1798" s="107" t="s">
        <v>5600</v>
      </c>
      <c r="E1798" s="107" t="s">
        <v>5601</v>
      </c>
      <c r="F1798" s="107" t="s">
        <v>5704</v>
      </c>
      <c r="G1798" s="107" t="str">
        <f>k[[#This Row],[PartType]]&amp;k[[#This Row],[PowderType]]</f>
        <v>598V247/004TTS80X</v>
      </c>
      <c r="H1798" s="107" t="s">
        <v>5705</v>
      </c>
      <c r="I1798" s="107" cm="1">
        <f t="array" ref="I1798">_xlfn.IFS(LEFT(k[[#This Row],[ParameterValue]],1)="S",3,LEFT(k[[#This Row],[ParameterValue]],1)="X",2, LEFT(k[[#This Row],[ParameterValue]],1)="D",4)</f>
        <v>3</v>
      </c>
    </row>
    <row r="1799" spans="1:9">
      <c r="A1799" s="107" t="s">
        <v>5702</v>
      </c>
      <c r="B1799" s="107" t="s">
        <v>5642</v>
      </c>
      <c r="C1799" s="107" t="s">
        <v>5703</v>
      </c>
      <c r="D1799" s="107" t="s">
        <v>5600</v>
      </c>
      <c r="E1799" s="107" t="s">
        <v>5601</v>
      </c>
      <c r="F1799" s="107" t="s">
        <v>5706</v>
      </c>
      <c r="G1799" s="107" t="str">
        <f>k[[#This Row],[PartType]]&amp;k[[#This Row],[PowderType]]</f>
        <v>598V247/004TTS80Y</v>
      </c>
      <c r="H1799" s="107" t="s">
        <v>5050</v>
      </c>
      <c r="I1799" s="107" cm="1">
        <f t="array" ref="I1799">_xlfn.IFS(LEFT(k[[#This Row],[ParameterValue]],1)="S",3,LEFT(k[[#This Row],[ParameterValue]],1)="X",2, LEFT(k[[#This Row],[ParameterValue]],1)="D",4)</f>
        <v>3</v>
      </c>
    </row>
    <row r="1800" spans="1:9">
      <c r="A1800" s="107" t="s">
        <v>5702</v>
      </c>
      <c r="B1800" s="107" t="s">
        <v>5707</v>
      </c>
      <c r="C1800" s="107" t="s">
        <v>5703</v>
      </c>
      <c r="D1800" s="107" t="s">
        <v>5600</v>
      </c>
      <c r="E1800" s="107" t="s">
        <v>5601</v>
      </c>
      <c r="F1800" s="107" t="s">
        <v>5708</v>
      </c>
      <c r="G1800" s="107" t="str">
        <f>k[[#This Row],[PartType]]&amp;k[[#This Row],[PowderType]]</f>
        <v>598V247/004TTS80Z</v>
      </c>
      <c r="H1800" s="107" t="s">
        <v>5709</v>
      </c>
      <c r="I1800" s="107" cm="1">
        <f t="array" ref="I1800">_xlfn.IFS(LEFT(k[[#This Row],[ParameterValue]],1)="S",3,LEFT(k[[#This Row],[ParameterValue]],1)="X",2, LEFT(k[[#This Row],[ParameterValue]],1)="D",4)</f>
        <v>3</v>
      </c>
    </row>
    <row r="1801" spans="1:9">
      <c r="A1801" s="107" t="s">
        <v>6275</v>
      </c>
      <c r="B1801" s="107" t="s">
        <v>4426</v>
      </c>
      <c r="C1801" s="107" t="s">
        <v>5737</v>
      </c>
      <c r="D1801" s="107" t="s">
        <v>5600</v>
      </c>
      <c r="E1801" s="107" t="s">
        <v>5601</v>
      </c>
      <c r="F1801" s="107" t="s">
        <v>8912</v>
      </c>
      <c r="G1801" s="107" t="str">
        <f>k[[#This Row],[PartType]]&amp;k[[#This Row],[PowderType]]</f>
        <v>520V107/010KBP74</v>
      </c>
      <c r="H1801" s="107" t="s">
        <v>5049</v>
      </c>
      <c r="I1801" s="107" cm="1">
        <f t="array" ref="I1801">_xlfn.IFS(LEFT(k[[#This Row],[ParameterValue]],1)="S",3,LEFT(k[[#This Row],[ParameterValue]],1)="X",2, LEFT(k[[#This Row],[ParameterValue]],1)="D",4)</f>
        <v>3</v>
      </c>
    </row>
    <row r="1802" spans="1:9">
      <c r="A1802" s="107" t="s">
        <v>7023</v>
      </c>
      <c r="B1802" s="107" t="s">
        <v>131</v>
      </c>
      <c r="C1802" s="107" t="s">
        <v>5726</v>
      </c>
      <c r="D1802" s="107" t="s">
        <v>5600</v>
      </c>
      <c r="E1802" s="107" t="s">
        <v>5601</v>
      </c>
      <c r="F1802" s="107" t="s">
        <v>8749</v>
      </c>
      <c r="G1802" s="107" t="str">
        <f>k[[#This Row],[PartType]]&amp;k[[#This Row],[PowderType]]</f>
        <v>545V227/010TTS80</v>
      </c>
      <c r="H1802" s="107" t="s">
        <v>5053</v>
      </c>
      <c r="I1802" s="107" cm="1">
        <f t="array" ref="I1802">_xlfn.IFS(LEFT(k[[#This Row],[ParameterValue]],1)="S",3,LEFT(k[[#This Row],[ParameterValue]],1)="X",2, LEFT(k[[#This Row],[ParameterValue]],1)="D",4)</f>
        <v>3</v>
      </c>
    </row>
    <row r="1803" spans="1:9">
      <c r="A1803" s="107" t="s">
        <v>8018</v>
      </c>
      <c r="B1803" s="107" t="s">
        <v>131</v>
      </c>
      <c r="C1803" s="107" t="s">
        <v>5654</v>
      </c>
      <c r="D1803" s="107" t="s">
        <v>5600</v>
      </c>
      <c r="E1803" s="107" t="s">
        <v>5601</v>
      </c>
      <c r="F1803" s="107" t="s">
        <v>8937</v>
      </c>
      <c r="G1803" s="107" t="str">
        <f>k[[#This Row],[PartType]]&amp;k[[#This Row],[PowderType]]</f>
        <v>520V227/010TTS80</v>
      </c>
      <c r="H1803" s="107" t="s">
        <v>5053</v>
      </c>
      <c r="I1803" s="107" cm="1">
        <f t="array" ref="I1803">_xlfn.IFS(LEFT(k[[#This Row],[ParameterValue]],1)="S",3,LEFT(k[[#This Row],[ParameterValue]],1)="X",2, LEFT(k[[#This Row],[ParameterValue]],1)="D",4)</f>
        <v>3</v>
      </c>
    </row>
    <row r="1804" spans="1:9">
      <c r="A1804" s="107" t="s">
        <v>7315</v>
      </c>
      <c r="B1804" s="107" t="s">
        <v>131</v>
      </c>
      <c r="C1804" s="107" t="s">
        <v>5618</v>
      </c>
      <c r="D1804" s="107" t="s">
        <v>5600</v>
      </c>
      <c r="E1804" s="107" t="s">
        <v>5601</v>
      </c>
      <c r="F1804" s="107" t="s">
        <v>7316</v>
      </c>
      <c r="G1804" s="107" t="str">
        <f>k[[#This Row],[PartType]]&amp;k[[#This Row],[PowderType]]</f>
        <v>545V107/016TTS80</v>
      </c>
      <c r="H1804" s="107" t="s">
        <v>5575</v>
      </c>
      <c r="I1804" s="107" cm="1">
        <f t="array" ref="I1804">_xlfn.IFS(LEFT(k[[#This Row],[ParameterValue]],1)="S",3,LEFT(k[[#This Row],[ParameterValue]],1)="X",2, LEFT(k[[#This Row],[ParameterValue]],1)="D",4)</f>
        <v>3</v>
      </c>
    </row>
    <row r="1805" spans="1:9">
      <c r="A1805" s="107" t="s">
        <v>6174</v>
      </c>
      <c r="B1805" s="107" t="s">
        <v>131</v>
      </c>
      <c r="C1805" s="107" t="s">
        <v>5816</v>
      </c>
      <c r="D1805" s="107" t="s">
        <v>5600</v>
      </c>
      <c r="E1805" s="107" t="s">
        <v>5601</v>
      </c>
      <c r="F1805" s="107" t="s">
        <v>9487</v>
      </c>
      <c r="G1805" s="107" t="str">
        <f>k[[#This Row],[PartType]]&amp;k[[#This Row],[PowderType]]</f>
        <v>521V107/016TTS80</v>
      </c>
      <c r="H1805" s="107" t="s">
        <v>5575</v>
      </c>
      <c r="I1805" s="107" cm="1">
        <f t="array" ref="I1805">_xlfn.IFS(LEFT(k[[#This Row],[ParameterValue]],1)="S",3,LEFT(k[[#This Row],[ParameterValue]],1)="X",2, LEFT(k[[#This Row],[ParameterValue]],1)="D",4)</f>
        <v>3</v>
      </c>
    </row>
    <row r="1806" spans="1:9">
      <c r="A1806" s="107" t="s">
        <v>5930</v>
      </c>
      <c r="B1806" s="107" t="s">
        <v>4428</v>
      </c>
      <c r="C1806" s="107" t="s">
        <v>5634</v>
      </c>
      <c r="D1806" s="107" t="s">
        <v>5600</v>
      </c>
      <c r="E1806" s="107" t="s">
        <v>5601</v>
      </c>
      <c r="F1806" s="107" t="s">
        <v>9140</v>
      </c>
      <c r="G1806" s="107" t="str">
        <f>k[[#This Row],[PartType]]&amp;k[[#This Row],[PowderType]]</f>
        <v>520L107/010KBP76</v>
      </c>
      <c r="H1806" s="107" t="s">
        <v>5789</v>
      </c>
      <c r="I1806" s="107" cm="1">
        <f t="array" ref="I1806">_xlfn.IFS(LEFT(k[[#This Row],[ParameterValue]],1)="S",3,LEFT(k[[#This Row],[ParameterValue]],1)="X",2, LEFT(k[[#This Row],[ParameterValue]],1)="D",4)</f>
        <v>3</v>
      </c>
    </row>
    <row r="1807" spans="1:9">
      <c r="A1807" s="107" t="s">
        <v>8376</v>
      </c>
      <c r="B1807" s="107" t="s">
        <v>4428</v>
      </c>
      <c r="C1807" s="107" t="s">
        <v>5614</v>
      </c>
      <c r="D1807" s="107" t="s">
        <v>5600</v>
      </c>
      <c r="E1807" s="107" t="s">
        <v>5601</v>
      </c>
      <c r="F1807" s="107" t="s">
        <v>9141</v>
      </c>
      <c r="G1807" s="107" t="str">
        <f>k[[#This Row],[PartType]]&amp;k[[#This Row],[PowderType]]</f>
        <v>520C476/010KBP76</v>
      </c>
      <c r="H1807" s="107" t="s">
        <v>7730</v>
      </c>
      <c r="I1807" s="107" cm="1">
        <f t="array" ref="I1807">_xlfn.IFS(LEFT(k[[#This Row],[ParameterValue]],1)="S",3,LEFT(k[[#This Row],[ParameterValue]],1)="X",2, LEFT(k[[#This Row],[ParameterValue]],1)="D",4)</f>
        <v>3</v>
      </c>
    </row>
    <row r="1808" spans="1:9">
      <c r="A1808" s="107" t="s">
        <v>6449</v>
      </c>
      <c r="B1808" s="107" t="s">
        <v>4428</v>
      </c>
      <c r="C1808" s="107" t="s">
        <v>5726</v>
      </c>
      <c r="D1808" s="107" t="s">
        <v>5600</v>
      </c>
      <c r="E1808" s="107" t="s">
        <v>5601</v>
      </c>
      <c r="F1808" s="107" t="s">
        <v>9462</v>
      </c>
      <c r="G1808" s="107" t="str">
        <f>k[[#This Row],[PartType]]&amp;k[[#This Row],[PowderType]]</f>
        <v>520C107/006KBP76</v>
      </c>
      <c r="H1808" s="107" t="s">
        <v>6050</v>
      </c>
      <c r="I1808" s="107" cm="1">
        <f t="array" ref="I1808">_xlfn.IFS(LEFT(k[[#This Row],[ParameterValue]],1)="S",3,LEFT(k[[#This Row],[ParameterValue]],1)="X",2, LEFT(k[[#This Row],[ParameterValue]],1)="D",4)</f>
        <v>3</v>
      </c>
    </row>
    <row r="1809" spans="1:9">
      <c r="A1809" s="107" t="s">
        <v>7551</v>
      </c>
      <c r="B1809" s="107" t="s">
        <v>4728</v>
      </c>
      <c r="C1809" s="107" t="s">
        <v>5748</v>
      </c>
      <c r="D1809" s="107" t="s">
        <v>5600</v>
      </c>
      <c r="E1809" s="107" t="s">
        <v>5601</v>
      </c>
      <c r="F1809" s="107" t="s">
        <v>9276</v>
      </c>
      <c r="G1809" s="107" t="str">
        <f>k[[#This Row],[PartType]]&amp;k[[#This Row],[PowderType]]</f>
        <v>520Y108/2R5STA156KP</v>
      </c>
      <c r="H1809" s="107" t="s">
        <v>9277</v>
      </c>
      <c r="I1809" s="107" cm="1">
        <f t="array" ref="I1809">_xlfn.IFS(LEFT(k[[#This Row],[ParameterValue]],1)="S",3,LEFT(k[[#This Row],[ParameterValue]],1)="X",2, LEFT(k[[#This Row],[ParameterValue]],1)="D",4)</f>
        <v>3</v>
      </c>
    </row>
    <row r="1810" spans="1:9">
      <c r="A1810" s="107" t="s">
        <v>6331</v>
      </c>
      <c r="B1810" s="107" t="s">
        <v>100</v>
      </c>
      <c r="C1810" s="107" t="s">
        <v>5681</v>
      </c>
      <c r="D1810" s="107" t="s">
        <v>5600</v>
      </c>
      <c r="E1810" s="107" t="s">
        <v>5601</v>
      </c>
      <c r="F1810" s="107" t="s">
        <v>9182</v>
      </c>
      <c r="G1810" s="107" t="str">
        <f>k[[#This Row],[PartType]]&amp;k[[#This Row],[PowderType]]</f>
        <v>598V337/2R5S805</v>
      </c>
      <c r="H1810" s="107" t="s">
        <v>5688</v>
      </c>
      <c r="I1810" s="107" cm="1">
        <f t="array" ref="I1810">_xlfn.IFS(LEFT(k[[#This Row],[ParameterValue]],1)="S",3,LEFT(k[[#This Row],[ParameterValue]],1)="X",2, LEFT(k[[#This Row],[ParameterValue]],1)="D",4)</f>
        <v>3</v>
      </c>
    </row>
    <row r="1811" spans="1:9">
      <c r="A1811" s="107" t="s">
        <v>9183</v>
      </c>
      <c r="B1811" s="107" t="s">
        <v>100</v>
      </c>
      <c r="C1811" s="107" t="s">
        <v>5681</v>
      </c>
      <c r="D1811" s="107" t="s">
        <v>5600</v>
      </c>
      <c r="E1811" s="107" t="s">
        <v>5601</v>
      </c>
      <c r="F1811" s="107" t="s">
        <v>9184</v>
      </c>
      <c r="G1811" s="107" t="str">
        <f>k[[#This Row],[PartType]]&amp;k[[#This Row],[PowderType]]</f>
        <v>591V337/2R5S805</v>
      </c>
      <c r="H1811" s="107" t="s">
        <v>5688</v>
      </c>
      <c r="I1811" s="107" cm="1">
        <f t="array" ref="I1811">_xlfn.IFS(LEFT(k[[#This Row],[ParameterValue]],1)="S",3,LEFT(k[[#This Row],[ParameterValue]],1)="X",2, LEFT(k[[#This Row],[ParameterValue]],1)="D",4)</f>
        <v>3</v>
      </c>
    </row>
    <row r="1812" spans="1:9">
      <c r="A1812" s="107" t="s">
        <v>5985</v>
      </c>
      <c r="B1812" s="107" t="s">
        <v>4525</v>
      </c>
      <c r="C1812" s="107" t="s">
        <v>5703</v>
      </c>
      <c r="D1812" s="107" t="s">
        <v>5600</v>
      </c>
      <c r="E1812" s="107" t="s">
        <v>5601</v>
      </c>
      <c r="F1812" s="107" t="s">
        <v>6254</v>
      </c>
      <c r="G1812" s="107" t="str">
        <f>k[[#This Row],[PartType]]&amp;k[[#This Row],[PowderType]]</f>
        <v>520V157/006S506</v>
      </c>
      <c r="H1812" s="107" t="s">
        <v>6255</v>
      </c>
      <c r="I1812" s="107" cm="1">
        <f t="array" ref="I1812">_xlfn.IFS(LEFT(k[[#This Row],[ParameterValue]],1)="S",3,LEFT(k[[#This Row],[ParameterValue]],1)="X",2, LEFT(k[[#This Row],[ParameterValue]],1)="D",4)</f>
        <v>3</v>
      </c>
    </row>
    <row r="1813" spans="1:9">
      <c r="A1813" s="107" t="s">
        <v>6192</v>
      </c>
      <c r="B1813" s="107" t="s">
        <v>4478</v>
      </c>
      <c r="C1813" s="107" t="s">
        <v>6193</v>
      </c>
      <c r="D1813" s="107" t="s">
        <v>5600</v>
      </c>
      <c r="E1813" s="107" t="s">
        <v>5601</v>
      </c>
      <c r="F1813" s="107" t="s">
        <v>6392</v>
      </c>
      <c r="G1813" s="107" t="str">
        <f>k[[#This Row],[PartType]]&amp;k[[#This Row],[PowderType]]</f>
        <v>520T106/016FTW400</v>
      </c>
      <c r="H1813" s="107" t="s">
        <v>6181</v>
      </c>
      <c r="I1813" s="107" cm="1">
        <f t="array" ref="I1813">_xlfn.IFS(LEFT(k[[#This Row],[ParameterValue]],1)="S",3,LEFT(k[[#This Row],[ParameterValue]],1)="X",2, LEFT(k[[#This Row],[ParameterValue]],1)="D",4)</f>
        <v>3</v>
      </c>
    </row>
    <row r="1814" spans="1:9">
      <c r="A1814" s="107" t="s">
        <v>6379</v>
      </c>
      <c r="B1814" s="107" t="s">
        <v>4525</v>
      </c>
      <c r="C1814" s="107" t="s">
        <v>5634</v>
      </c>
      <c r="D1814" s="107" t="s">
        <v>5600</v>
      </c>
      <c r="E1814" s="107" t="s">
        <v>5601</v>
      </c>
      <c r="F1814" s="107" t="s">
        <v>6393</v>
      </c>
      <c r="G1814" s="107" t="str">
        <f>k[[#This Row],[PartType]]&amp;k[[#This Row],[PowderType]]</f>
        <v>520Y157/010S506</v>
      </c>
      <c r="H1814" s="107" t="s">
        <v>6381</v>
      </c>
      <c r="I1814" s="107" cm="1">
        <f t="array" ref="I1814">_xlfn.IFS(LEFT(k[[#This Row],[ParameterValue]],1)="S",3,LEFT(k[[#This Row],[ParameterValue]],1)="X",2, LEFT(k[[#This Row],[ParameterValue]],1)="D",4)</f>
        <v>3</v>
      </c>
    </row>
    <row r="1815" spans="1:9">
      <c r="A1815" s="107" t="s">
        <v>5943</v>
      </c>
      <c r="B1815" s="107" t="s">
        <v>131</v>
      </c>
      <c r="C1815" s="107" t="s">
        <v>5607</v>
      </c>
      <c r="D1815" s="107" t="s">
        <v>5600</v>
      </c>
      <c r="E1815" s="107" t="s">
        <v>5601</v>
      </c>
      <c r="F1815" s="107" t="s">
        <v>8035</v>
      </c>
      <c r="G1815" s="107" t="str">
        <f>k[[#This Row],[PartType]]&amp;k[[#This Row],[PowderType]]</f>
        <v>523W157/016TTS80</v>
      </c>
      <c r="H1815" s="107" t="s">
        <v>8034</v>
      </c>
      <c r="I1815" s="107" cm="1">
        <f t="array" ref="I1815">_xlfn.IFS(LEFT(k[[#This Row],[ParameterValue]],1)="S",3,LEFT(k[[#This Row],[ParameterValue]],1)="X",2, LEFT(k[[#This Row],[ParameterValue]],1)="D",4)</f>
        <v>3</v>
      </c>
    </row>
    <row r="1816" spans="1:9">
      <c r="A1816" s="107" t="s">
        <v>5943</v>
      </c>
      <c r="B1816" s="107" t="s">
        <v>131</v>
      </c>
      <c r="C1816" s="107" t="s">
        <v>5614</v>
      </c>
      <c r="D1816" s="107" t="s">
        <v>5600</v>
      </c>
      <c r="E1816" s="107" t="s">
        <v>5601</v>
      </c>
      <c r="F1816" s="107" t="s">
        <v>8587</v>
      </c>
      <c r="G1816" s="107" t="str">
        <f>k[[#This Row],[PartType]]&amp;k[[#This Row],[PowderType]]</f>
        <v>523W157/016TTS80</v>
      </c>
      <c r="H1816" s="107" t="s">
        <v>8034</v>
      </c>
      <c r="I1816" s="107" cm="1">
        <f t="array" ref="I1816">_xlfn.IFS(LEFT(k[[#This Row],[ParameterValue]],1)="S",3,LEFT(k[[#This Row],[ParameterValue]],1)="X",2, LEFT(k[[#This Row],[ParameterValue]],1)="D",4)</f>
        <v>3</v>
      </c>
    </row>
    <row r="1817" spans="1:9">
      <c r="A1817" s="107" t="s">
        <v>8245</v>
      </c>
      <c r="B1817" s="107" t="s">
        <v>119</v>
      </c>
      <c r="C1817" s="107" t="s">
        <v>6800</v>
      </c>
      <c r="D1817" s="107" t="s">
        <v>5600</v>
      </c>
      <c r="E1817" s="107" t="s">
        <v>5601</v>
      </c>
      <c r="F1817" s="107" t="s">
        <v>8246</v>
      </c>
      <c r="G1817" s="107" t="str">
        <f>k[[#This Row],[PartType]]&amp;k[[#This Row],[PowderType]]</f>
        <v>598V247/010FTW102K</v>
      </c>
      <c r="H1817" s="107" t="s">
        <v>5760</v>
      </c>
      <c r="I1817" s="107" cm="1">
        <f t="array" ref="I1817">_xlfn.IFS(LEFT(k[[#This Row],[ParameterValue]],1)="S",3,LEFT(k[[#This Row],[ParameterValue]],1)="X",2, LEFT(k[[#This Row],[ParameterValue]],1)="D",4)</f>
        <v>3</v>
      </c>
    </row>
    <row r="1818" spans="1:9">
      <c r="A1818" s="107" t="s">
        <v>6422</v>
      </c>
      <c r="B1818" s="107" t="s">
        <v>4427</v>
      </c>
      <c r="C1818" s="107" t="s">
        <v>5693</v>
      </c>
      <c r="D1818" s="107" t="s">
        <v>5600</v>
      </c>
      <c r="E1818" s="107" t="s">
        <v>5601</v>
      </c>
      <c r="F1818" s="107" t="s">
        <v>8036</v>
      </c>
      <c r="G1818" s="107" t="str">
        <f>k[[#This Row],[PartType]]&amp;k[[#This Row],[PowderType]]</f>
        <v>521V226/035KBP34</v>
      </c>
      <c r="H1818" s="107" t="s">
        <v>5560</v>
      </c>
      <c r="I1818" s="107" cm="1">
        <f t="array" ref="I1818">_xlfn.IFS(LEFT(k[[#This Row],[ParameterValue]],1)="S",3,LEFT(k[[#This Row],[ParameterValue]],1)="X",2, LEFT(k[[#This Row],[ParameterValue]],1)="D",4)</f>
        <v>3</v>
      </c>
    </row>
    <row r="1819" spans="1:9">
      <c r="A1819" s="107" t="s">
        <v>5609</v>
      </c>
      <c r="B1819" s="107" t="s">
        <v>4575</v>
      </c>
      <c r="C1819" s="107" t="s">
        <v>5748</v>
      </c>
      <c r="D1819" s="107" t="s">
        <v>5600</v>
      </c>
      <c r="E1819" s="107" t="s">
        <v>5601</v>
      </c>
      <c r="F1819" s="107" t="s">
        <v>8037</v>
      </c>
      <c r="G1819" s="107" t="str">
        <f>k[[#This Row],[PartType]]&amp;k[[#This Row],[PowderType]]</f>
        <v>530V227/006KBP74F</v>
      </c>
      <c r="H1819" s="107" t="s">
        <v>6564</v>
      </c>
      <c r="I1819" s="107" cm="1">
        <f t="array" ref="I1819">_xlfn.IFS(LEFT(k[[#This Row],[ParameterValue]],1)="S",3,LEFT(k[[#This Row],[ParameterValue]],1)="X",2, LEFT(k[[#This Row],[ParameterValue]],1)="D",4)</f>
        <v>3</v>
      </c>
    </row>
    <row r="1820" spans="1:9">
      <c r="A1820" s="107" t="s">
        <v>5604</v>
      </c>
      <c r="B1820" s="107" t="s">
        <v>4426</v>
      </c>
      <c r="C1820" s="107" t="s">
        <v>5654</v>
      </c>
      <c r="D1820" s="107" t="s">
        <v>5600</v>
      </c>
      <c r="E1820" s="107" t="s">
        <v>5601</v>
      </c>
      <c r="F1820" s="107" t="s">
        <v>8916</v>
      </c>
      <c r="G1820" s="107" t="str">
        <f>k[[#This Row],[PartType]]&amp;k[[#This Row],[PowderType]]</f>
        <v>520D227/006KBP74</v>
      </c>
      <c r="H1820" s="107" t="s">
        <v>5049</v>
      </c>
      <c r="I1820" s="107" cm="1">
        <f t="array" ref="I1820">_xlfn.IFS(LEFT(k[[#This Row],[ParameterValue]],1)="S",3,LEFT(k[[#This Row],[ParameterValue]],1)="X",2, LEFT(k[[#This Row],[ParameterValue]],1)="D",4)</f>
        <v>3</v>
      </c>
    </row>
    <row r="1821" spans="1:9">
      <c r="A1821" s="107" t="s">
        <v>5604</v>
      </c>
      <c r="B1821" s="107" t="s">
        <v>4426</v>
      </c>
      <c r="C1821" s="107" t="s">
        <v>5618</v>
      </c>
      <c r="D1821" s="107" t="s">
        <v>5600</v>
      </c>
      <c r="E1821" s="107" t="s">
        <v>5601</v>
      </c>
      <c r="F1821" s="107" t="s">
        <v>8915</v>
      </c>
      <c r="G1821" s="107" t="str">
        <f>k[[#This Row],[PartType]]&amp;k[[#This Row],[PowderType]]</f>
        <v>520D227/006KBP74</v>
      </c>
      <c r="H1821" s="107" t="s">
        <v>5049</v>
      </c>
      <c r="I1821" s="107" cm="1">
        <f t="array" ref="I1821">_xlfn.IFS(LEFT(k[[#This Row],[ParameterValue]],1)="S",3,LEFT(k[[#This Row],[ParameterValue]],1)="X",2, LEFT(k[[#This Row],[ParameterValue]],1)="D",4)</f>
        <v>3</v>
      </c>
    </row>
    <row r="1822" spans="1:9">
      <c r="A1822" s="107" t="s">
        <v>7084</v>
      </c>
      <c r="B1822" s="107" t="s">
        <v>4426</v>
      </c>
      <c r="C1822" s="107" t="s">
        <v>5634</v>
      </c>
      <c r="D1822" s="107" t="s">
        <v>5600</v>
      </c>
      <c r="E1822" s="107" t="s">
        <v>5601</v>
      </c>
      <c r="F1822" s="107" t="s">
        <v>8914</v>
      </c>
      <c r="G1822" s="107" t="str">
        <f>k[[#This Row],[PartType]]&amp;k[[#This Row],[PowderType]]</f>
        <v>520D157/010KBP74</v>
      </c>
      <c r="H1822" s="107" t="s">
        <v>5580</v>
      </c>
      <c r="I1822" s="107" cm="1">
        <f t="array" ref="I1822">_xlfn.IFS(LEFT(k[[#This Row],[ParameterValue]],1)="S",3,LEFT(k[[#This Row],[ParameterValue]],1)="X",2, LEFT(k[[#This Row],[ParameterValue]],1)="D",4)</f>
        <v>3</v>
      </c>
    </row>
    <row r="1823" spans="1:9">
      <c r="A1823" s="107" t="s">
        <v>7084</v>
      </c>
      <c r="B1823" s="107" t="s">
        <v>4426</v>
      </c>
      <c r="C1823" s="107" t="s">
        <v>5654</v>
      </c>
      <c r="D1823" s="107" t="s">
        <v>5600</v>
      </c>
      <c r="E1823" s="107" t="s">
        <v>5601</v>
      </c>
      <c r="F1823" s="107" t="s">
        <v>7085</v>
      </c>
      <c r="G1823" s="107" t="str">
        <f>k[[#This Row],[PartType]]&amp;k[[#This Row],[PowderType]]</f>
        <v>520D157/010KBP74</v>
      </c>
      <c r="H1823" s="107" t="s">
        <v>5580</v>
      </c>
      <c r="I1823" s="107" cm="1">
        <f t="array" ref="I1823">_xlfn.IFS(LEFT(k[[#This Row],[ParameterValue]],1)="S",3,LEFT(k[[#This Row],[ParameterValue]],1)="X",2, LEFT(k[[#This Row],[ParameterValue]],1)="D",4)</f>
        <v>3</v>
      </c>
    </row>
    <row r="1824" spans="1:9">
      <c r="A1824" s="107" t="s">
        <v>7084</v>
      </c>
      <c r="B1824" s="107" t="s">
        <v>4426</v>
      </c>
      <c r="C1824" s="107" t="s">
        <v>5813</v>
      </c>
      <c r="D1824" s="107" t="s">
        <v>5600</v>
      </c>
      <c r="E1824" s="107" t="s">
        <v>5601</v>
      </c>
      <c r="F1824" s="107" t="s">
        <v>8913</v>
      </c>
      <c r="G1824" s="107" t="str">
        <f>k[[#This Row],[PartType]]&amp;k[[#This Row],[PowderType]]</f>
        <v>520D157/010KBP74</v>
      </c>
      <c r="H1824" s="107" t="s">
        <v>5580</v>
      </c>
      <c r="I1824" s="107" cm="1">
        <f t="array" ref="I1824">_xlfn.IFS(LEFT(k[[#This Row],[ParameterValue]],1)="S",3,LEFT(k[[#This Row],[ParameterValue]],1)="X",2, LEFT(k[[#This Row],[ParameterValue]],1)="D",4)</f>
        <v>3</v>
      </c>
    </row>
    <row r="1825" spans="1:9">
      <c r="A1825" s="107" t="s">
        <v>5710</v>
      </c>
      <c r="B1825" s="107" t="s">
        <v>4426</v>
      </c>
      <c r="C1825" s="107" t="s">
        <v>5681</v>
      </c>
      <c r="D1825" s="107" t="s">
        <v>5600</v>
      </c>
      <c r="E1825" s="107" t="s">
        <v>5601</v>
      </c>
      <c r="F1825" s="107" t="s">
        <v>5711</v>
      </c>
      <c r="G1825" s="107" t="str">
        <f>k[[#This Row],[PartType]]&amp;k[[#This Row],[PowderType]]</f>
        <v>598D337/2R5KBP74</v>
      </c>
      <c r="H1825" s="107" t="s">
        <v>5050</v>
      </c>
      <c r="I1825" s="107" cm="1">
        <f t="array" ref="I1825">_xlfn.IFS(LEFT(k[[#This Row],[ParameterValue]],1)="S",3,LEFT(k[[#This Row],[ParameterValue]],1)="X",2, LEFT(k[[#This Row],[ParameterValue]],1)="D",4)</f>
        <v>3</v>
      </c>
    </row>
    <row r="1826" spans="1:9">
      <c r="A1826" s="107" t="s">
        <v>5710</v>
      </c>
      <c r="B1826" s="107" t="s">
        <v>4426</v>
      </c>
      <c r="C1826" s="107" t="s">
        <v>5627</v>
      </c>
      <c r="D1826" s="107" t="s">
        <v>5600</v>
      </c>
      <c r="E1826" s="107" t="s">
        <v>5601</v>
      </c>
      <c r="F1826" s="107" t="s">
        <v>5712</v>
      </c>
      <c r="G1826" s="107" t="str">
        <f>k[[#This Row],[PartType]]&amp;k[[#This Row],[PowderType]]</f>
        <v>598D337/2R5KBP74</v>
      </c>
      <c r="H1826" s="107" t="s">
        <v>5050</v>
      </c>
      <c r="I1826" s="107" cm="1">
        <f t="array" ref="I1826">_xlfn.IFS(LEFT(k[[#This Row],[ParameterValue]],1)="S",3,LEFT(k[[#This Row],[ParameterValue]],1)="X",2, LEFT(k[[#This Row],[ParameterValue]],1)="D",4)</f>
        <v>3</v>
      </c>
    </row>
    <row r="1827" spans="1:9">
      <c r="A1827" s="107" t="s">
        <v>5713</v>
      </c>
      <c r="B1827" s="107" t="s">
        <v>5714</v>
      </c>
      <c r="C1827" s="107" t="s">
        <v>5600</v>
      </c>
      <c r="D1827" s="107" t="s">
        <v>5600</v>
      </c>
      <c r="E1827" s="107" t="s">
        <v>5601</v>
      </c>
      <c r="F1827" s="107" t="s">
        <v>5715</v>
      </c>
      <c r="G1827" s="107" t="str">
        <f>k[[#This Row],[PartType]]&amp;k[[#This Row],[PowderType]]</f>
        <v>530V336/016C410</v>
      </c>
      <c r="H1827" s="107" t="s">
        <v>5716</v>
      </c>
      <c r="I1827" s="107" cm="1">
        <f t="array" ref="I1827">_xlfn.IFS(LEFT(k[[#This Row],[ParameterValue]],1)="S",3,LEFT(k[[#This Row],[ParameterValue]],1)="X",2, LEFT(k[[#This Row],[ParameterValue]],1)="D",4)</f>
        <v>3</v>
      </c>
    </row>
    <row r="1828" spans="1:9">
      <c r="A1828" s="107" t="s">
        <v>7782</v>
      </c>
      <c r="B1828" s="107" t="s">
        <v>142</v>
      </c>
      <c r="C1828" s="107" t="s">
        <v>5690</v>
      </c>
      <c r="D1828" s="107" t="s">
        <v>5600</v>
      </c>
      <c r="E1828" s="107" t="s">
        <v>5601</v>
      </c>
      <c r="F1828" s="107" t="s">
        <v>7813</v>
      </c>
      <c r="G1828" s="107" t="str">
        <f>k[[#This Row],[PartType]]&amp;k[[#This Row],[PowderType]]</f>
        <v>521B226/016KBP86E</v>
      </c>
      <c r="H1828" s="107" t="s">
        <v>5044</v>
      </c>
      <c r="I1828" s="107" cm="1">
        <f t="array" ref="I1828">_xlfn.IFS(LEFT(k[[#This Row],[ParameterValue]],1)="S",3,LEFT(k[[#This Row],[ParameterValue]],1)="X",2, LEFT(k[[#This Row],[ParameterValue]],1)="D",4)</f>
        <v>3</v>
      </c>
    </row>
    <row r="1829" spans="1:9">
      <c r="A1829" s="107" t="s">
        <v>6174</v>
      </c>
      <c r="B1829" s="107" t="s">
        <v>131</v>
      </c>
      <c r="C1829" s="107" t="s">
        <v>5654</v>
      </c>
      <c r="D1829" s="107" t="s">
        <v>5600</v>
      </c>
      <c r="E1829" s="107" t="s">
        <v>5601</v>
      </c>
      <c r="F1829" s="107" t="s">
        <v>7317</v>
      </c>
      <c r="G1829" s="107" t="str">
        <f>k[[#This Row],[PartType]]&amp;k[[#This Row],[PowderType]]</f>
        <v>521V107/016TTS80</v>
      </c>
      <c r="H1829" s="107" t="s">
        <v>5575</v>
      </c>
      <c r="I1829" s="107" cm="1">
        <f t="array" ref="I1829">_xlfn.IFS(LEFT(k[[#This Row],[ParameterValue]],1)="S",3,LEFT(k[[#This Row],[ParameterValue]],1)="X",2, LEFT(k[[#This Row],[ParameterValue]],1)="D",4)</f>
        <v>3</v>
      </c>
    </row>
    <row r="1830" spans="1:9">
      <c r="A1830" s="107" t="s">
        <v>5819</v>
      </c>
      <c r="B1830" s="107" t="s">
        <v>4426</v>
      </c>
      <c r="C1830" s="107" t="s">
        <v>5634</v>
      </c>
      <c r="D1830" s="107" t="s">
        <v>5600</v>
      </c>
      <c r="E1830" s="107" t="s">
        <v>5601</v>
      </c>
      <c r="F1830" s="107" t="s">
        <v>8936</v>
      </c>
      <c r="G1830" s="107" t="str">
        <f>k[[#This Row],[PartType]]&amp;k[[#This Row],[PowderType]]</f>
        <v>520V337/003KBP74</v>
      </c>
      <c r="H1830" s="107" t="s">
        <v>5049</v>
      </c>
      <c r="I1830" s="107" cm="1">
        <f t="array" ref="I1830">_xlfn.IFS(LEFT(k[[#This Row],[ParameterValue]],1)="S",3,LEFT(k[[#This Row],[ParameterValue]],1)="X",2, LEFT(k[[#This Row],[ParameterValue]],1)="D",4)</f>
        <v>3</v>
      </c>
    </row>
    <row r="1831" spans="1:9">
      <c r="A1831" s="107" t="s">
        <v>7193</v>
      </c>
      <c r="B1831" s="107" t="s">
        <v>4426</v>
      </c>
      <c r="C1831" s="107" t="s">
        <v>6450</v>
      </c>
      <c r="D1831" s="107" t="s">
        <v>5654</v>
      </c>
      <c r="E1831" s="107" t="s">
        <v>5601</v>
      </c>
      <c r="F1831" s="107" t="s">
        <v>7194</v>
      </c>
      <c r="G1831" s="107" t="str">
        <f>k[[#This Row],[PartType]]&amp;k[[#This Row],[PowderType]]</f>
        <v>520D687/003KBP74</v>
      </c>
      <c r="H1831" s="107" t="s">
        <v>7195</v>
      </c>
      <c r="I1831" s="107" cm="1">
        <f t="array" ref="I1831">_xlfn.IFS(LEFT(k[[#This Row],[ParameterValue]],1)="S",3,LEFT(k[[#This Row],[ParameterValue]],1)="X",2, LEFT(k[[#This Row],[ParameterValue]],1)="D",4)</f>
        <v>3</v>
      </c>
    </row>
    <row r="1832" spans="1:9">
      <c r="A1832" s="107" t="s">
        <v>5745</v>
      </c>
      <c r="B1832" s="107" t="s">
        <v>126</v>
      </c>
      <c r="C1832" s="107" t="s">
        <v>5654</v>
      </c>
      <c r="D1832" s="107" t="s">
        <v>5600</v>
      </c>
      <c r="E1832" s="107" t="s">
        <v>5601</v>
      </c>
      <c r="F1832" s="107" t="s">
        <v>9160</v>
      </c>
      <c r="G1832" s="107" t="str">
        <f>k[[#This Row],[PartType]]&amp;k[[#This Row],[PowderType]]</f>
        <v>521V336/025KBP52</v>
      </c>
      <c r="H1832" s="107" t="s">
        <v>5044</v>
      </c>
      <c r="I1832" s="107" cm="1">
        <f t="array" ref="I1832">_xlfn.IFS(LEFT(k[[#This Row],[ParameterValue]],1)="S",3,LEFT(k[[#This Row],[ParameterValue]],1)="X",2, LEFT(k[[#This Row],[ParameterValue]],1)="D",4)</f>
        <v>3</v>
      </c>
    </row>
    <row r="1833" spans="1:9">
      <c r="A1833" s="107" t="s">
        <v>5745</v>
      </c>
      <c r="B1833" s="107" t="s">
        <v>126</v>
      </c>
      <c r="C1833" s="107" t="s">
        <v>5621</v>
      </c>
      <c r="D1833" s="107" t="s">
        <v>5600</v>
      </c>
      <c r="E1833" s="107" t="s">
        <v>5601</v>
      </c>
      <c r="F1833" s="107" t="s">
        <v>8548</v>
      </c>
      <c r="G1833" s="107" t="str">
        <f>k[[#This Row],[PartType]]&amp;k[[#This Row],[PowderType]]</f>
        <v>521V336/025KBP52</v>
      </c>
      <c r="H1833" s="107" t="s">
        <v>5044</v>
      </c>
      <c r="I1833" s="107" cm="1">
        <f t="array" ref="I1833">_xlfn.IFS(LEFT(k[[#This Row],[ParameterValue]],1)="S",3,LEFT(k[[#This Row],[ParameterValue]],1)="X",2, LEFT(k[[#This Row],[ParameterValue]],1)="D",4)</f>
        <v>3</v>
      </c>
    </row>
    <row r="1834" spans="1:9">
      <c r="A1834" s="107" t="s">
        <v>5803</v>
      </c>
      <c r="B1834" s="107" t="s">
        <v>4692</v>
      </c>
      <c r="C1834" s="107" t="s">
        <v>5804</v>
      </c>
      <c r="D1834" s="107" t="s">
        <v>5600</v>
      </c>
      <c r="E1834" s="107" t="s">
        <v>5601</v>
      </c>
      <c r="F1834" s="107" t="s">
        <v>6256</v>
      </c>
      <c r="G1834" s="107" t="str">
        <f>k[[#This Row],[PartType]]&amp;k[[#This Row],[PowderType]]</f>
        <v>599X336/035FTP200G</v>
      </c>
      <c r="H1834" s="107" t="s">
        <v>5806</v>
      </c>
      <c r="I1834" s="107" cm="1">
        <f t="array" ref="I1834">_xlfn.IFS(LEFT(k[[#This Row],[ParameterValue]],1)="S",3,LEFT(k[[#This Row],[ParameterValue]],1)="X",2, LEFT(k[[#This Row],[ParameterValue]],1)="D",4)</f>
        <v>2</v>
      </c>
    </row>
    <row r="1835" spans="1:9">
      <c r="A1835" s="107" t="s">
        <v>5819</v>
      </c>
      <c r="B1835" s="107" t="s">
        <v>4525</v>
      </c>
      <c r="C1835" s="107" t="s">
        <v>5599</v>
      </c>
      <c r="D1835" s="107" t="s">
        <v>5600</v>
      </c>
      <c r="E1835" s="107" t="s">
        <v>5601</v>
      </c>
      <c r="F1835" s="107" t="s">
        <v>6257</v>
      </c>
      <c r="G1835" s="107" t="str">
        <f>k[[#This Row],[PartType]]&amp;k[[#This Row],[PowderType]]</f>
        <v>520V337/003S506</v>
      </c>
      <c r="H1835" s="107" t="s">
        <v>5821</v>
      </c>
      <c r="I1835" s="107" cm="1">
        <f t="array" ref="I1835">_xlfn.IFS(LEFT(k[[#This Row],[ParameterValue]],1)="S",3,LEFT(k[[#This Row],[ParameterValue]],1)="X",2, LEFT(k[[#This Row],[ParameterValue]],1)="D",4)</f>
        <v>3</v>
      </c>
    </row>
    <row r="1836" spans="1:9">
      <c r="A1836" s="107" t="s">
        <v>5843</v>
      </c>
      <c r="B1836" s="107" t="s">
        <v>4525</v>
      </c>
      <c r="C1836" s="107" t="s">
        <v>5599</v>
      </c>
      <c r="D1836" s="107" t="s">
        <v>5600</v>
      </c>
      <c r="E1836" s="107" t="s">
        <v>5601</v>
      </c>
      <c r="F1836" s="107" t="s">
        <v>6258</v>
      </c>
      <c r="G1836" s="107" t="str">
        <f>k[[#This Row],[PartType]]&amp;k[[#This Row],[PowderType]]</f>
        <v>520V337/004S506</v>
      </c>
      <c r="H1836" s="107" t="s">
        <v>5603</v>
      </c>
      <c r="I1836" s="107" cm="1">
        <f t="array" ref="I1836">_xlfn.IFS(LEFT(k[[#This Row],[ParameterValue]],1)="S",3,LEFT(k[[#This Row],[ParameterValue]],1)="X",2, LEFT(k[[#This Row],[ParameterValue]],1)="D",4)</f>
        <v>3</v>
      </c>
    </row>
    <row r="1837" spans="1:9">
      <c r="A1837" s="107" t="s">
        <v>5859</v>
      </c>
      <c r="B1837" s="107" t="s">
        <v>4715</v>
      </c>
      <c r="C1837" s="107" t="s">
        <v>5742</v>
      </c>
      <c r="D1837" s="107" t="s">
        <v>5600</v>
      </c>
      <c r="E1837" s="107" t="s">
        <v>5601</v>
      </c>
      <c r="F1837" s="107" t="s">
        <v>6259</v>
      </c>
      <c r="G1837" s="107" t="str">
        <f>k[[#This Row],[PartType]]&amp;k[[#This Row],[PowderType]]</f>
        <v>530V476/016KBP83E</v>
      </c>
      <c r="H1837" s="107" t="s">
        <v>5575</v>
      </c>
      <c r="I1837" s="107" cm="1">
        <f t="array" ref="I1837">_xlfn.IFS(LEFT(k[[#This Row],[ParameterValue]],1)="S",3,LEFT(k[[#This Row],[ParameterValue]],1)="X",2, LEFT(k[[#This Row],[ParameterValue]],1)="D",4)</f>
        <v>3</v>
      </c>
    </row>
    <row r="1838" spans="1:9">
      <c r="A1838" s="107" t="s">
        <v>6684</v>
      </c>
      <c r="B1838" s="107" t="s">
        <v>6685</v>
      </c>
      <c r="C1838" s="107" t="s">
        <v>5893</v>
      </c>
      <c r="D1838" s="107" t="s">
        <v>5600</v>
      </c>
      <c r="E1838" s="107" t="s">
        <v>5601</v>
      </c>
      <c r="F1838" s="107" t="s">
        <v>6686</v>
      </c>
      <c r="G1838" s="107" t="str">
        <f>k[[#This Row],[PartType]]&amp;k[[#This Row],[PowderType]]</f>
        <v>521C475/063FTP200K</v>
      </c>
      <c r="H1838" s="107" t="s">
        <v>6178</v>
      </c>
      <c r="I1838" s="107" cm="1">
        <f t="array" ref="I1838">_xlfn.IFS(LEFT(k[[#This Row],[ParameterValue]],1)="S",3,LEFT(k[[#This Row],[ParameterValue]],1)="X",2, LEFT(k[[#This Row],[ParameterValue]],1)="D",4)</f>
        <v>2</v>
      </c>
    </row>
    <row r="1839" spans="1:9">
      <c r="A1839" s="107" t="s">
        <v>6687</v>
      </c>
      <c r="B1839" s="107" t="s">
        <v>4478</v>
      </c>
      <c r="C1839" s="107" t="s">
        <v>5654</v>
      </c>
      <c r="D1839" s="107" t="s">
        <v>5600</v>
      </c>
      <c r="E1839" s="107" t="s">
        <v>5601</v>
      </c>
      <c r="F1839" s="107" t="s">
        <v>6688</v>
      </c>
      <c r="G1839" s="107" t="str">
        <f>k[[#This Row],[PartType]]&amp;k[[#This Row],[PowderType]]</f>
        <v>520B226/016FTW400</v>
      </c>
      <c r="H1839" s="107" t="s">
        <v>6689</v>
      </c>
      <c r="I1839" s="107" cm="1">
        <f t="array" ref="I1839">_xlfn.IFS(LEFT(k[[#This Row],[ParameterValue]],1)="S",3,LEFT(k[[#This Row],[ParameterValue]],1)="X",2, LEFT(k[[#This Row],[ParameterValue]],1)="D",4)</f>
        <v>3</v>
      </c>
    </row>
    <row r="1840" spans="1:9">
      <c r="A1840" s="107" t="s">
        <v>5887</v>
      </c>
      <c r="B1840" s="107" t="s">
        <v>126</v>
      </c>
      <c r="C1840" s="107" t="s">
        <v>5654</v>
      </c>
      <c r="D1840" s="107" t="s">
        <v>5600</v>
      </c>
      <c r="E1840" s="107" t="s">
        <v>5601</v>
      </c>
      <c r="F1840" s="107" t="s">
        <v>5888</v>
      </c>
      <c r="G1840" s="107" t="str">
        <f>k[[#This Row],[PartType]]&amp;k[[#This Row],[PowderType]]</f>
        <v>520W157/006KBP52</v>
      </c>
      <c r="H1840" s="107" t="s">
        <v>5668</v>
      </c>
      <c r="I1840" s="107" cm="1">
        <f t="array" ref="I1840">_xlfn.IFS(LEFT(k[[#This Row],[ParameterValue]],1)="S",3,LEFT(k[[#This Row],[ParameterValue]],1)="X",2, LEFT(k[[#This Row],[ParameterValue]],1)="D",4)</f>
        <v>3</v>
      </c>
    </row>
    <row r="1841" spans="1:9">
      <c r="A1841" s="107" t="s">
        <v>6119</v>
      </c>
      <c r="B1841" s="107" t="s">
        <v>4494</v>
      </c>
      <c r="C1841" s="107" t="s">
        <v>5742</v>
      </c>
      <c r="D1841" s="107" t="s">
        <v>5600</v>
      </c>
      <c r="E1841" s="107" t="s">
        <v>5601</v>
      </c>
      <c r="F1841" s="107" t="s">
        <v>9349</v>
      </c>
      <c r="G1841" s="107" t="str">
        <f>k[[#This Row],[PartType]]&amp;k[[#This Row],[PowderType]]</f>
        <v>520V227/006KBP86X</v>
      </c>
      <c r="H1841" s="107" t="s">
        <v>5049</v>
      </c>
      <c r="I1841" s="107" cm="1">
        <f t="array" ref="I1841">_xlfn.IFS(LEFT(k[[#This Row],[ParameterValue]],1)="S",3,LEFT(k[[#This Row],[ParameterValue]],1)="X",2, LEFT(k[[#This Row],[ParameterValue]],1)="D",4)</f>
        <v>3</v>
      </c>
    </row>
    <row r="1842" spans="1:9">
      <c r="A1842" s="107" t="s">
        <v>5889</v>
      </c>
      <c r="B1842" s="107" t="s">
        <v>152</v>
      </c>
      <c r="C1842" s="107" t="s">
        <v>5813</v>
      </c>
      <c r="D1842" s="107" t="s">
        <v>5600</v>
      </c>
      <c r="E1842" s="107" t="s">
        <v>5601</v>
      </c>
      <c r="F1842" s="107" t="s">
        <v>5890</v>
      </c>
      <c r="G1842" s="107" t="str">
        <f>k[[#This Row],[PartType]]&amp;k[[#This Row],[PowderType]]</f>
        <v>521D107/020KBP86</v>
      </c>
      <c r="H1842" s="107" t="s">
        <v>5891</v>
      </c>
      <c r="I1842" s="107" cm="1">
        <f t="array" ref="I1842">_xlfn.IFS(LEFT(k[[#This Row],[ParameterValue]],1)="S",3,LEFT(k[[#This Row],[ParameterValue]],1)="X",2, LEFT(k[[#This Row],[ParameterValue]],1)="D",4)</f>
        <v>3</v>
      </c>
    </row>
    <row r="1843" spans="1:9">
      <c r="A1843" s="107" t="s">
        <v>5762</v>
      </c>
      <c r="B1843" s="107" t="s">
        <v>100</v>
      </c>
      <c r="C1843" s="107" t="s">
        <v>5681</v>
      </c>
      <c r="D1843" s="107" t="s">
        <v>5600</v>
      </c>
      <c r="E1843" s="107" t="s">
        <v>5601</v>
      </c>
      <c r="F1843" s="107" t="s">
        <v>9287</v>
      </c>
      <c r="G1843" s="107" t="str">
        <f>k[[#This Row],[PartType]]&amp;k[[#This Row],[PowderType]]</f>
        <v>598V227/004S805</v>
      </c>
      <c r="H1843" s="107" t="s">
        <v>5688</v>
      </c>
      <c r="I1843" s="107" cm="1">
        <f t="array" ref="I1843">_xlfn.IFS(LEFT(k[[#This Row],[ParameterValue]],1)="S",3,LEFT(k[[#This Row],[ParameterValue]],1)="X",2, LEFT(k[[#This Row],[ParameterValue]],1)="D",4)</f>
        <v>3</v>
      </c>
    </row>
    <row r="1844" spans="1:9">
      <c r="A1844" s="107" t="s">
        <v>5686</v>
      </c>
      <c r="B1844" s="107" t="s">
        <v>100</v>
      </c>
      <c r="C1844" s="107" t="s">
        <v>5681</v>
      </c>
      <c r="D1844" s="107" t="s">
        <v>5600</v>
      </c>
      <c r="E1844" s="107" t="s">
        <v>5601</v>
      </c>
      <c r="F1844" s="107" t="s">
        <v>9288</v>
      </c>
      <c r="G1844" s="107" t="str">
        <f>k[[#This Row],[PartType]]&amp;k[[#This Row],[PowderType]]</f>
        <v>591V227/004S805</v>
      </c>
      <c r="H1844" s="107" t="s">
        <v>5688</v>
      </c>
      <c r="I1844" s="107" cm="1">
        <f t="array" ref="I1844">_xlfn.IFS(LEFT(k[[#This Row],[ParameterValue]],1)="S",3,LEFT(k[[#This Row],[ParameterValue]],1)="X",2, LEFT(k[[#This Row],[ParameterValue]],1)="D",4)</f>
        <v>3</v>
      </c>
    </row>
    <row r="1845" spans="1:9">
      <c r="A1845" s="107" t="s">
        <v>5762</v>
      </c>
      <c r="B1845" s="107" t="s">
        <v>100</v>
      </c>
      <c r="C1845" s="107" t="s">
        <v>5627</v>
      </c>
      <c r="D1845" s="107" t="s">
        <v>5600</v>
      </c>
      <c r="E1845" s="107" t="s">
        <v>5601</v>
      </c>
      <c r="F1845" s="107" t="s">
        <v>9289</v>
      </c>
      <c r="G1845" s="107" t="str">
        <f>k[[#This Row],[PartType]]&amp;k[[#This Row],[PowderType]]</f>
        <v>598V227/004S805</v>
      </c>
      <c r="H1845" s="107" t="s">
        <v>5688</v>
      </c>
      <c r="I1845" s="107" cm="1">
        <f t="array" ref="I1845">_xlfn.IFS(LEFT(k[[#This Row],[ParameterValue]],1)="S",3,LEFT(k[[#This Row],[ParameterValue]],1)="X",2, LEFT(k[[#This Row],[ParameterValue]],1)="D",4)</f>
        <v>3</v>
      </c>
    </row>
    <row r="1846" spans="1:9">
      <c r="A1846" s="107" t="s">
        <v>5686</v>
      </c>
      <c r="B1846" s="107" t="s">
        <v>100</v>
      </c>
      <c r="C1846" s="107" t="s">
        <v>5627</v>
      </c>
      <c r="D1846" s="107" t="s">
        <v>5600</v>
      </c>
      <c r="E1846" s="107" t="s">
        <v>5601</v>
      </c>
      <c r="F1846" s="107" t="s">
        <v>9365</v>
      </c>
      <c r="G1846" s="107" t="str">
        <f>k[[#This Row],[PartType]]&amp;k[[#This Row],[PowderType]]</f>
        <v>591V227/004S805</v>
      </c>
      <c r="H1846" s="107" t="s">
        <v>5688</v>
      </c>
      <c r="I1846" s="107" cm="1">
        <f t="array" ref="I1846">_xlfn.IFS(LEFT(k[[#This Row],[ParameterValue]],1)="S",3,LEFT(k[[#This Row],[ParameterValue]],1)="X",2, LEFT(k[[#This Row],[ParameterValue]],1)="D",4)</f>
        <v>3</v>
      </c>
    </row>
    <row r="1847" spans="1:9">
      <c r="A1847" s="107" t="s">
        <v>5686</v>
      </c>
      <c r="B1847" s="107" t="s">
        <v>152</v>
      </c>
      <c r="C1847" s="107" t="s">
        <v>5681</v>
      </c>
      <c r="D1847" s="107" t="s">
        <v>5600</v>
      </c>
      <c r="E1847" s="107" t="s">
        <v>5601</v>
      </c>
      <c r="F1847" s="107" t="s">
        <v>9366</v>
      </c>
      <c r="G1847" s="107" t="str">
        <f>k[[#This Row],[PartType]]&amp;k[[#This Row],[PowderType]]</f>
        <v>591V227/004KBP86</v>
      </c>
      <c r="H1847" s="107" t="s">
        <v>5688</v>
      </c>
      <c r="I1847" s="107" cm="1">
        <f t="array" ref="I1847">_xlfn.IFS(LEFT(k[[#This Row],[ParameterValue]],1)="S",3,LEFT(k[[#This Row],[ParameterValue]],1)="X",2, LEFT(k[[#This Row],[ParameterValue]],1)="D",4)</f>
        <v>3</v>
      </c>
    </row>
    <row r="1848" spans="1:9">
      <c r="A1848" s="107" t="s">
        <v>6690</v>
      </c>
      <c r="B1848" s="107" t="s">
        <v>152</v>
      </c>
      <c r="C1848" s="107" t="s">
        <v>5618</v>
      </c>
      <c r="D1848" s="107" t="s">
        <v>5600</v>
      </c>
      <c r="E1848" s="107" t="s">
        <v>5601</v>
      </c>
      <c r="F1848" s="107" t="s">
        <v>6691</v>
      </c>
      <c r="G1848" s="107" t="str">
        <f>k[[#This Row],[PartType]]&amp;k[[#This Row],[PowderType]]</f>
        <v>521X227/016KBP86</v>
      </c>
      <c r="H1848" s="107" t="s">
        <v>6692</v>
      </c>
      <c r="I1848" s="107" cm="1">
        <f t="array" ref="I1848">_xlfn.IFS(LEFT(k[[#This Row],[ParameterValue]],1)="S",3,LEFT(k[[#This Row],[ParameterValue]],1)="X",2, LEFT(k[[#This Row],[ParameterValue]],1)="D",4)</f>
        <v>3</v>
      </c>
    </row>
    <row r="1849" spans="1:9">
      <c r="A1849" s="107" t="s">
        <v>8832</v>
      </c>
      <c r="B1849" s="107" t="s">
        <v>4474</v>
      </c>
      <c r="C1849" s="107" t="s">
        <v>5726</v>
      </c>
      <c r="D1849" s="107" t="s">
        <v>5600</v>
      </c>
      <c r="E1849" s="107" t="s">
        <v>5601</v>
      </c>
      <c r="F1849" s="107" t="s">
        <v>8833</v>
      </c>
      <c r="G1849" s="107" t="str">
        <f>k[[#This Row],[PartType]]&amp;k[[#This Row],[PowderType]]</f>
        <v>520U157/006S15MB</v>
      </c>
      <c r="H1849" s="107" t="s">
        <v>5049</v>
      </c>
      <c r="I1849" s="107" cm="1">
        <f t="array" ref="I1849">_xlfn.IFS(LEFT(k[[#This Row],[ParameterValue]],1)="S",3,LEFT(k[[#This Row],[ParameterValue]],1)="X",2, LEFT(k[[#This Row],[ParameterValue]],1)="D",4)</f>
        <v>3</v>
      </c>
    </row>
    <row r="1850" spans="1:9">
      <c r="A1850" s="107" t="s">
        <v>5692</v>
      </c>
      <c r="B1850" s="107" t="s">
        <v>4478</v>
      </c>
      <c r="C1850" s="107" t="s">
        <v>5600</v>
      </c>
      <c r="D1850" s="107" t="s">
        <v>5600</v>
      </c>
      <c r="E1850" s="107" t="s">
        <v>5601</v>
      </c>
      <c r="F1850" s="107" t="s">
        <v>6321</v>
      </c>
      <c r="G1850" s="107" t="str">
        <f>k[[#This Row],[PartType]]&amp;k[[#This Row],[PowderType]]</f>
        <v>521V156/035FTW400</v>
      </c>
      <c r="H1850" s="107" t="s">
        <v>5695</v>
      </c>
      <c r="I1850" s="107" cm="1">
        <f t="array" ref="I1850">_xlfn.IFS(LEFT(k[[#This Row],[ParameterValue]],1)="S",3,LEFT(k[[#This Row],[ParameterValue]],1)="X",2, LEFT(k[[#This Row],[ParameterValue]],1)="D",4)</f>
        <v>2</v>
      </c>
    </row>
    <row r="1851" spans="1:9">
      <c r="A1851" s="107" t="s">
        <v>6322</v>
      </c>
      <c r="B1851" s="107" t="s">
        <v>4478</v>
      </c>
      <c r="C1851" s="107" t="s">
        <v>5600</v>
      </c>
      <c r="D1851" s="107" t="s">
        <v>5600</v>
      </c>
      <c r="E1851" s="107" t="s">
        <v>5601</v>
      </c>
      <c r="F1851" s="107" t="s">
        <v>6323</v>
      </c>
      <c r="G1851" s="107" t="str">
        <f>k[[#This Row],[PartType]]&amp;k[[#This Row],[PowderType]]</f>
        <v>521D156/035FTW400</v>
      </c>
      <c r="H1851" s="107" t="s">
        <v>5853</v>
      </c>
      <c r="I1851" s="107" cm="1">
        <f t="array" ref="I1851">_xlfn.IFS(LEFT(k[[#This Row],[ParameterValue]],1)="S",3,LEFT(k[[#This Row],[ParameterValue]],1)="X",2, LEFT(k[[#This Row],[ParameterValue]],1)="D",4)</f>
        <v>2</v>
      </c>
    </row>
    <row r="1852" spans="1:9">
      <c r="A1852" s="107" t="s">
        <v>9502</v>
      </c>
      <c r="B1852" s="107" t="s">
        <v>82</v>
      </c>
      <c r="C1852" s="107" t="s">
        <v>5618</v>
      </c>
      <c r="D1852" s="107" t="s">
        <v>5600</v>
      </c>
      <c r="E1852" s="107" t="s">
        <v>5601</v>
      </c>
      <c r="F1852" s="107" t="s">
        <v>9503</v>
      </c>
      <c r="G1852" s="107" t="str">
        <f>k[[#This Row],[PartType]]&amp;k[[#This Row],[PowderType]]</f>
        <v>591D686/025S706</v>
      </c>
      <c r="H1852" s="107" t="s">
        <v>7876</v>
      </c>
      <c r="I1852" s="107" cm="1">
        <f t="array" ref="I1852">_xlfn.IFS(LEFT(k[[#This Row],[ParameterValue]],1)="S",3,LEFT(k[[#This Row],[ParameterValue]],1)="X",2, LEFT(k[[#This Row],[ParameterValue]],1)="D",4)</f>
        <v>3</v>
      </c>
    </row>
    <row r="1853" spans="1:9">
      <c r="A1853" s="107" t="s">
        <v>5985</v>
      </c>
      <c r="B1853" s="107" t="s">
        <v>126</v>
      </c>
      <c r="C1853" s="107" t="s">
        <v>5742</v>
      </c>
      <c r="D1853" s="107" t="s">
        <v>5600</v>
      </c>
      <c r="E1853" s="107" t="s">
        <v>5601</v>
      </c>
      <c r="F1853" s="107" t="s">
        <v>9506</v>
      </c>
      <c r="G1853" s="107" t="str">
        <f>k[[#This Row],[PartType]]&amp;k[[#This Row],[PowderType]]</f>
        <v>520V157/006KBP52</v>
      </c>
      <c r="H1853" s="107" t="s">
        <v>5582</v>
      </c>
      <c r="I1853" s="107" cm="1">
        <f t="array" ref="I1853">_xlfn.IFS(LEFT(k[[#This Row],[ParameterValue]],1)="S",3,LEFT(k[[#This Row],[ParameterValue]],1)="X",2, LEFT(k[[#This Row],[ParameterValue]],1)="D",4)</f>
        <v>3</v>
      </c>
    </row>
    <row r="1854" spans="1:9">
      <c r="A1854" s="107" t="s">
        <v>6212</v>
      </c>
      <c r="B1854" s="107" t="s">
        <v>82</v>
      </c>
      <c r="C1854" s="107" t="s">
        <v>8105</v>
      </c>
      <c r="D1854" s="107" t="s">
        <v>5600</v>
      </c>
      <c r="E1854" s="107" t="s">
        <v>5601</v>
      </c>
      <c r="F1854" s="107" t="s">
        <v>9507</v>
      </c>
      <c r="G1854" s="107" t="str">
        <f>k[[#This Row],[PartType]]&amp;k[[#This Row],[PowderType]]</f>
        <v>523W476/035S706</v>
      </c>
      <c r="H1854" s="107" t="s">
        <v>8140</v>
      </c>
      <c r="I1854" s="107" cm="1">
        <f t="array" ref="I1854">_xlfn.IFS(LEFT(k[[#This Row],[ParameterValue]],1)="S",3,LEFT(k[[#This Row],[ParameterValue]],1)="X",2, LEFT(k[[#This Row],[ParameterValue]],1)="D",4)</f>
        <v>4</v>
      </c>
    </row>
    <row r="1855" spans="1:9">
      <c r="A1855" s="107" t="s">
        <v>6275</v>
      </c>
      <c r="B1855" s="107" t="s">
        <v>4428</v>
      </c>
      <c r="C1855" s="107" t="s">
        <v>5627</v>
      </c>
      <c r="D1855" s="107" t="s">
        <v>5600</v>
      </c>
      <c r="E1855" s="107" t="s">
        <v>5601</v>
      </c>
      <c r="F1855" s="107" t="s">
        <v>9425</v>
      </c>
      <c r="G1855" s="107" t="str">
        <f>k[[#This Row],[PartType]]&amp;k[[#This Row],[PowderType]]</f>
        <v>520V107/010KBP76</v>
      </c>
      <c r="H1855" s="107" t="s">
        <v>5582</v>
      </c>
      <c r="I1855" s="107" cm="1">
        <f t="array" ref="I1855">_xlfn.IFS(LEFT(k[[#This Row],[ParameterValue]],1)="S",3,LEFT(k[[#This Row],[ParameterValue]],1)="X",2, LEFT(k[[#This Row],[ParameterValue]],1)="D",4)</f>
        <v>3</v>
      </c>
    </row>
    <row r="1856" spans="1:9">
      <c r="A1856" s="107" t="s">
        <v>5963</v>
      </c>
      <c r="B1856" s="107" t="s">
        <v>5058</v>
      </c>
      <c r="C1856" s="107" t="s">
        <v>5813</v>
      </c>
      <c r="D1856" s="107" t="s">
        <v>5600</v>
      </c>
      <c r="E1856" s="107" t="s">
        <v>5601</v>
      </c>
      <c r="F1856" s="107" t="s">
        <v>9472</v>
      </c>
      <c r="G1856" s="107" t="str">
        <f>k[[#This Row],[PartType]]&amp;k[[#This Row],[PowderType]]</f>
        <v>521T336/018FTW121KF</v>
      </c>
      <c r="H1856" s="107" t="s">
        <v>5047</v>
      </c>
      <c r="I1856" s="107" cm="1">
        <f t="array" ref="I1856">_xlfn.IFS(LEFT(k[[#This Row],[ParameterValue]],1)="S",3,LEFT(k[[#This Row],[ParameterValue]],1)="X",2, LEFT(k[[#This Row],[ParameterValue]],1)="D",4)</f>
        <v>3</v>
      </c>
    </row>
    <row r="1857" spans="1:9">
      <c r="A1857" s="107" t="s">
        <v>6732</v>
      </c>
      <c r="B1857" s="107" t="s">
        <v>4497</v>
      </c>
      <c r="C1857" s="107" t="s">
        <v>6028</v>
      </c>
      <c r="D1857" s="107" t="s">
        <v>5600</v>
      </c>
      <c r="E1857" s="107" t="s">
        <v>5601</v>
      </c>
      <c r="F1857" s="107" t="s">
        <v>9525</v>
      </c>
      <c r="G1857" s="107" t="str">
        <f>k[[#This Row],[PartType]]&amp;k[[#This Row],[PowderType]]</f>
        <v>521V156/050KBP23</v>
      </c>
      <c r="H1857" s="107" t="s">
        <v>9526</v>
      </c>
      <c r="I1857" s="107" cm="1">
        <f t="array" ref="I1857">_xlfn.IFS(LEFT(k[[#This Row],[ParameterValue]],1)="S",3,LEFT(k[[#This Row],[ParameterValue]],1)="X",2, LEFT(k[[#This Row],[ParameterValue]],1)="D",4)</f>
        <v>2</v>
      </c>
    </row>
    <row r="1858" spans="1:9">
      <c r="A1858" s="107" t="s">
        <v>7241</v>
      </c>
      <c r="B1858" s="107" t="s">
        <v>4428</v>
      </c>
      <c r="C1858" s="107" t="s">
        <v>5634</v>
      </c>
      <c r="D1858" s="107" t="s">
        <v>5600</v>
      </c>
      <c r="E1858" s="107" t="s">
        <v>5601</v>
      </c>
      <c r="F1858" s="107" t="s">
        <v>9211</v>
      </c>
      <c r="G1858" s="107" t="str">
        <f>k[[#This Row],[PartType]]&amp;k[[#This Row],[PowderType]]</f>
        <v>520B336/010KBP76</v>
      </c>
      <c r="H1858" s="107" t="s">
        <v>5999</v>
      </c>
      <c r="I1858" s="107" cm="1">
        <f t="array" ref="I1858">_xlfn.IFS(LEFT(k[[#This Row],[ParameterValue]],1)="S",3,LEFT(k[[#This Row],[ParameterValue]],1)="X",2, LEFT(k[[#This Row],[ParameterValue]],1)="D",4)</f>
        <v>3</v>
      </c>
    </row>
    <row r="1859" spans="1:9">
      <c r="A1859" s="107" t="s">
        <v>7156</v>
      </c>
      <c r="B1859" s="107" t="s">
        <v>4428</v>
      </c>
      <c r="C1859" s="107" t="s">
        <v>5654</v>
      </c>
      <c r="D1859" s="107" t="s">
        <v>5600</v>
      </c>
      <c r="E1859" s="107" t="s">
        <v>5601</v>
      </c>
      <c r="F1859" s="107" t="s">
        <v>9352</v>
      </c>
      <c r="G1859" s="107" t="str">
        <f>k[[#This Row],[PartType]]&amp;k[[#This Row],[PowderType]]</f>
        <v>520W337/003KBP76</v>
      </c>
      <c r="H1859" s="107" t="s">
        <v>7158</v>
      </c>
      <c r="I1859" s="107" cm="1">
        <f t="array" ref="I1859">_xlfn.IFS(LEFT(k[[#This Row],[ParameterValue]],1)="S",3,LEFT(k[[#This Row],[ParameterValue]],1)="X",2, LEFT(k[[#This Row],[ParameterValue]],1)="D",4)</f>
        <v>3</v>
      </c>
    </row>
    <row r="1860" spans="1:9">
      <c r="A1860" s="107" t="s">
        <v>5796</v>
      </c>
      <c r="B1860" s="107" t="s">
        <v>126</v>
      </c>
      <c r="C1860" s="107" t="s">
        <v>5654</v>
      </c>
      <c r="D1860" s="107" t="s">
        <v>5600</v>
      </c>
      <c r="E1860" s="107" t="s">
        <v>5601</v>
      </c>
      <c r="F1860" s="107" t="s">
        <v>9280</v>
      </c>
      <c r="G1860" s="107" t="str">
        <f>k[[#This Row],[PartType]]&amp;k[[#This Row],[PowderType]]</f>
        <v>520W686/010KBP52</v>
      </c>
      <c r="H1860" s="107" t="s">
        <v>6377</v>
      </c>
      <c r="I1860" s="107" cm="1">
        <f t="array" ref="I1860">_xlfn.IFS(LEFT(k[[#This Row],[ParameterValue]],1)="S",3,LEFT(k[[#This Row],[ParameterValue]],1)="X",2, LEFT(k[[#This Row],[ParameterValue]],1)="D",4)</f>
        <v>3</v>
      </c>
    </row>
    <row r="1861" spans="1:9">
      <c r="A1861" s="107" t="s">
        <v>7190</v>
      </c>
      <c r="B1861" s="107" t="s">
        <v>4428</v>
      </c>
      <c r="C1861" s="107" t="s">
        <v>5742</v>
      </c>
      <c r="D1861" s="107" t="s">
        <v>5600</v>
      </c>
      <c r="E1861" s="107" t="s">
        <v>5601</v>
      </c>
      <c r="F1861" s="107" t="s">
        <v>9281</v>
      </c>
      <c r="G1861" s="107" t="str">
        <f>k[[#This Row],[PartType]]&amp;k[[#This Row],[PowderType]]</f>
        <v>520D477/004KBP76</v>
      </c>
      <c r="H1861" s="107" t="s">
        <v>5580</v>
      </c>
      <c r="I1861" s="107" cm="1">
        <f t="array" ref="I1861">_xlfn.IFS(LEFT(k[[#This Row],[ParameterValue]],1)="S",3,LEFT(k[[#This Row],[ParameterValue]],1)="X",2, LEFT(k[[#This Row],[ParameterValue]],1)="D",4)</f>
        <v>3</v>
      </c>
    </row>
    <row r="1862" spans="1:9">
      <c r="A1862" s="107" t="s">
        <v>6275</v>
      </c>
      <c r="B1862" s="107" t="s">
        <v>4428</v>
      </c>
      <c r="C1862" s="107" t="s">
        <v>5681</v>
      </c>
      <c r="D1862" s="107" t="s">
        <v>5600</v>
      </c>
      <c r="E1862" s="107" t="s">
        <v>5601</v>
      </c>
      <c r="F1862" s="107" t="s">
        <v>9282</v>
      </c>
      <c r="G1862" s="107" t="str">
        <f>k[[#This Row],[PartType]]&amp;k[[#This Row],[PowderType]]</f>
        <v>520V107/010KBP76</v>
      </c>
      <c r="H1862" s="107" t="s">
        <v>5050</v>
      </c>
      <c r="I1862" s="107" cm="1">
        <f t="array" ref="I1862">_xlfn.IFS(LEFT(k[[#This Row],[ParameterValue]],1)="S",3,LEFT(k[[#This Row],[ParameterValue]],1)="X",2, LEFT(k[[#This Row],[ParameterValue]],1)="D",4)</f>
        <v>3</v>
      </c>
    </row>
    <row r="1863" spans="1:9">
      <c r="A1863" s="107" t="s">
        <v>5815</v>
      </c>
      <c r="B1863" s="107" t="s">
        <v>9312</v>
      </c>
      <c r="C1863" s="107" t="s">
        <v>5614</v>
      </c>
      <c r="D1863" s="107" t="s">
        <v>5600</v>
      </c>
      <c r="E1863" s="107" t="s">
        <v>5601</v>
      </c>
      <c r="F1863" s="107" t="s">
        <v>9313</v>
      </c>
      <c r="G1863" s="107" t="str">
        <f>k[[#This Row],[PartType]]&amp;k[[#This Row],[PowderType]]</f>
        <v>521B226/025S805N</v>
      </c>
      <c r="H1863" s="107" t="s">
        <v>6183</v>
      </c>
      <c r="I1863" s="107" cm="1">
        <f t="array" ref="I1863">_xlfn.IFS(LEFT(k[[#This Row],[ParameterValue]],1)="S",3,LEFT(k[[#This Row],[ParameterValue]],1)="X",2, LEFT(k[[#This Row],[ParameterValue]],1)="D",4)</f>
        <v>3</v>
      </c>
    </row>
    <row r="1864" spans="1:9">
      <c r="A1864" s="107" t="s">
        <v>6505</v>
      </c>
      <c r="B1864" s="107" t="s">
        <v>4428</v>
      </c>
      <c r="C1864" s="107" t="s">
        <v>5730</v>
      </c>
      <c r="D1864" s="107" t="s">
        <v>5600</v>
      </c>
      <c r="E1864" s="107" t="s">
        <v>5601</v>
      </c>
      <c r="F1864" s="107" t="s">
        <v>9278</v>
      </c>
      <c r="G1864" s="107" t="str">
        <f>k[[#This Row],[PartType]]&amp;k[[#This Row],[PowderType]]</f>
        <v>528Z247/003KBP76</v>
      </c>
      <c r="H1864" s="107" t="s">
        <v>5046</v>
      </c>
      <c r="I1864" s="107" cm="1">
        <f t="array" ref="I1864">_xlfn.IFS(LEFT(k[[#This Row],[ParameterValue]],1)="S",3,LEFT(k[[#This Row],[ParameterValue]],1)="X",2, LEFT(k[[#This Row],[ParameterValue]],1)="D",4)</f>
        <v>3</v>
      </c>
    </row>
    <row r="1865" spans="1:9">
      <c r="A1865" s="107" t="s">
        <v>6505</v>
      </c>
      <c r="B1865" s="107" t="s">
        <v>4428</v>
      </c>
      <c r="C1865" s="107" t="s">
        <v>5703</v>
      </c>
      <c r="D1865" s="107" t="s">
        <v>5600</v>
      </c>
      <c r="E1865" s="107" t="s">
        <v>5601</v>
      </c>
      <c r="F1865" s="107" t="s">
        <v>9279</v>
      </c>
      <c r="G1865" s="107" t="str">
        <f>k[[#This Row],[PartType]]&amp;k[[#This Row],[PowderType]]</f>
        <v>528Z247/003KBP76</v>
      </c>
      <c r="H1865" s="107" t="s">
        <v>5046</v>
      </c>
      <c r="I1865" s="107" cm="1">
        <f t="array" ref="I1865">_xlfn.IFS(LEFT(k[[#This Row],[ParameterValue]],1)="S",3,LEFT(k[[#This Row],[ParameterValue]],1)="X",2, LEFT(k[[#This Row],[ParameterValue]],1)="D",4)</f>
        <v>3</v>
      </c>
    </row>
    <row r="1866" spans="1:9">
      <c r="A1866" s="107" t="s">
        <v>5675</v>
      </c>
      <c r="B1866" s="107" t="s">
        <v>4428</v>
      </c>
      <c r="C1866" s="107" t="s">
        <v>5654</v>
      </c>
      <c r="D1866" s="107" t="s">
        <v>5600</v>
      </c>
      <c r="E1866" s="107" t="s">
        <v>5601</v>
      </c>
      <c r="F1866" s="107" t="s">
        <v>9314</v>
      </c>
      <c r="G1866" s="107" t="str">
        <f>k[[#This Row],[PartType]]&amp;k[[#This Row],[PowderType]]</f>
        <v>520Y337/010KBP76</v>
      </c>
      <c r="H1866" s="107" t="s">
        <v>5053</v>
      </c>
      <c r="I1866" s="107" cm="1">
        <f t="array" ref="I1866">_xlfn.IFS(LEFT(k[[#This Row],[ParameterValue]],1)="S",3,LEFT(k[[#This Row],[ParameterValue]],1)="X",2, LEFT(k[[#This Row],[ParameterValue]],1)="D",4)</f>
        <v>3</v>
      </c>
    </row>
    <row r="1867" spans="1:9">
      <c r="A1867" s="107" t="s">
        <v>5913</v>
      </c>
      <c r="B1867" s="107" t="s">
        <v>4494</v>
      </c>
      <c r="C1867" s="107" t="s">
        <v>5813</v>
      </c>
      <c r="D1867" s="107" t="s">
        <v>5600</v>
      </c>
      <c r="E1867" s="107" t="s">
        <v>5601</v>
      </c>
      <c r="F1867" s="107" t="s">
        <v>9321</v>
      </c>
      <c r="G1867" s="107" t="str">
        <f>k[[#This Row],[PartType]]&amp;k[[#This Row],[PowderType]]</f>
        <v>521V107/020KBP86X</v>
      </c>
      <c r="H1867" s="107" t="s">
        <v>8013</v>
      </c>
      <c r="I1867" s="107" cm="1">
        <f t="array" ref="I1867">_xlfn.IFS(LEFT(k[[#This Row],[ParameterValue]],1)="S",3,LEFT(k[[#This Row],[ParameterValue]],1)="X",2, LEFT(k[[#This Row],[ParameterValue]],1)="D",4)</f>
        <v>3</v>
      </c>
    </row>
    <row r="1868" spans="1:9">
      <c r="A1868" s="107" t="s">
        <v>5913</v>
      </c>
      <c r="B1868" s="107" t="s">
        <v>4494</v>
      </c>
      <c r="C1868" s="107" t="s">
        <v>5621</v>
      </c>
      <c r="D1868" s="107" t="s">
        <v>5660</v>
      </c>
      <c r="E1868" s="107" t="s">
        <v>5601</v>
      </c>
      <c r="F1868" s="107" t="s">
        <v>9488</v>
      </c>
      <c r="G1868" s="107" t="str">
        <f>k[[#This Row],[PartType]]&amp;k[[#This Row],[PowderType]]</f>
        <v>521V107/020KBP86X</v>
      </c>
      <c r="H1868" s="107" t="s">
        <v>8013</v>
      </c>
      <c r="I1868" s="107" cm="1">
        <f t="array" ref="I1868">_xlfn.IFS(LEFT(k[[#This Row],[ParameterValue]],1)="S",3,LEFT(k[[#This Row],[ParameterValue]],1)="X",2, LEFT(k[[#This Row],[ParameterValue]],1)="D",4)</f>
        <v>3</v>
      </c>
    </row>
    <row r="1869" spans="1:9">
      <c r="A1869" s="107" t="s">
        <v>7358</v>
      </c>
      <c r="B1869" s="107" t="s">
        <v>4428</v>
      </c>
      <c r="C1869" s="107" t="s">
        <v>5742</v>
      </c>
      <c r="D1869" s="107" t="s">
        <v>5600</v>
      </c>
      <c r="E1869" s="107" t="s">
        <v>5601</v>
      </c>
      <c r="F1869" s="107" t="s">
        <v>9315</v>
      </c>
      <c r="G1869" s="107" t="str">
        <f>k[[#This Row],[PartType]]&amp;k[[#This Row],[PowderType]]</f>
        <v>520Y477/006KBP76</v>
      </c>
      <c r="H1869" s="107" t="s">
        <v>5053</v>
      </c>
      <c r="I1869" s="107" cm="1">
        <f t="array" ref="I1869">_xlfn.IFS(LEFT(k[[#This Row],[ParameterValue]],1)="S",3,LEFT(k[[#This Row],[ParameterValue]],1)="X",2, LEFT(k[[#This Row],[ParameterValue]],1)="D",4)</f>
        <v>3</v>
      </c>
    </row>
    <row r="1870" spans="1:9">
      <c r="A1870" s="107" t="s">
        <v>5736</v>
      </c>
      <c r="B1870" s="107" t="s">
        <v>4428</v>
      </c>
      <c r="C1870" s="107" t="s">
        <v>5654</v>
      </c>
      <c r="D1870" s="107" t="s">
        <v>5600</v>
      </c>
      <c r="E1870" s="107" t="s">
        <v>5601</v>
      </c>
      <c r="F1870" s="107" t="s">
        <v>9316</v>
      </c>
      <c r="G1870" s="107" t="str">
        <f>k[[#This Row],[PartType]]&amp;k[[#This Row],[PowderType]]</f>
        <v>520Y227/010KBP76</v>
      </c>
      <c r="H1870" s="107" t="s">
        <v>5580</v>
      </c>
      <c r="I1870" s="107" cm="1">
        <f t="array" ref="I1870">_xlfn.IFS(LEFT(k[[#This Row],[ParameterValue]],1)="S",3,LEFT(k[[#This Row],[ParameterValue]],1)="X",2, LEFT(k[[#This Row],[ParameterValue]],1)="D",4)</f>
        <v>3</v>
      </c>
    </row>
    <row r="1871" spans="1:9">
      <c r="A1871" s="107" t="s">
        <v>6422</v>
      </c>
      <c r="B1871" s="107" t="s">
        <v>157</v>
      </c>
      <c r="C1871" s="107" t="s">
        <v>5614</v>
      </c>
      <c r="D1871" s="107" t="s">
        <v>5600</v>
      </c>
      <c r="E1871" s="107" t="s">
        <v>5601</v>
      </c>
      <c r="F1871" s="107" t="s">
        <v>7929</v>
      </c>
      <c r="G1871" s="107" t="str">
        <f>k[[#This Row],[PartType]]&amp;k[[#This Row],[PowderType]]</f>
        <v>521V226/035TTS40</v>
      </c>
      <c r="H1871" s="107" t="s">
        <v>6612</v>
      </c>
      <c r="I1871" s="107" cm="1">
        <f t="array" ref="I1871">_xlfn.IFS(LEFT(k[[#This Row],[ParameterValue]],1)="S",3,LEFT(k[[#This Row],[ParameterValue]],1)="X",2, LEFT(k[[#This Row],[ParameterValue]],1)="D",4)</f>
        <v>3</v>
      </c>
    </row>
    <row r="1872" spans="1:9">
      <c r="A1872" s="107" t="s">
        <v>6422</v>
      </c>
      <c r="B1872" s="107" t="s">
        <v>4658</v>
      </c>
      <c r="C1872" s="107" t="s">
        <v>5614</v>
      </c>
      <c r="D1872" s="107" t="s">
        <v>5600</v>
      </c>
      <c r="E1872" s="107" t="s">
        <v>5601</v>
      </c>
      <c r="F1872" s="107" t="s">
        <v>7930</v>
      </c>
      <c r="G1872" s="107" t="str">
        <f>k[[#This Row],[PartType]]&amp;k[[#This Row],[PowderType]]</f>
        <v>521V226/035TTS40Y</v>
      </c>
      <c r="H1872" s="107" t="s">
        <v>7931</v>
      </c>
      <c r="I1872" s="107" cm="1">
        <f t="array" ref="I1872">_xlfn.IFS(LEFT(k[[#This Row],[ParameterValue]],1)="S",3,LEFT(k[[#This Row],[ParameterValue]],1)="X",2, LEFT(k[[#This Row],[ParameterValue]],1)="D",4)</f>
        <v>3</v>
      </c>
    </row>
    <row r="1873" spans="1:9">
      <c r="A1873" s="107" t="s">
        <v>7932</v>
      </c>
      <c r="B1873" s="107" t="s">
        <v>4441</v>
      </c>
      <c r="C1873" s="107" t="s">
        <v>5618</v>
      </c>
      <c r="D1873" s="107" t="s">
        <v>5600</v>
      </c>
      <c r="E1873" s="107" t="s">
        <v>5601</v>
      </c>
      <c r="F1873" s="107" t="s">
        <v>7933</v>
      </c>
      <c r="G1873" s="107" t="str">
        <f>k[[#This Row],[PartType]]&amp;k[[#This Row],[PowderType]]</f>
        <v>598B107/010STA156KA</v>
      </c>
      <c r="H1873" s="107" t="s">
        <v>6136</v>
      </c>
      <c r="I1873" s="107" cm="1">
        <f t="array" ref="I1873">_xlfn.IFS(LEFT(k[[#This Row],[ParameterValue]],1)="S",3,LEFT(k[[#This Row],[ParameterValue]],1)="X",2, LEFT(k[[#This Row],[ParameterValue]],1)="D",4)</f>
        <v>3</v>
      </c>
    </row>
    <row r="1874" spans="1:9">
      <c r="A1874" s="107" t="s">
        <v>7358</v>
      </c>
      <c r="B1874" s="107" t="s">
        <v>152</v>
      </c>
      <c r="C1874" s="107" t="s">
        <v>5826</v>
      </c>
      <c r="D1874" s="107" t="s">
        <v>5600</v>
      </c>
      <c r="E1874" s="107" t="s">
        <v>5601</v>
      </c>
      <c r="F1874" s="107" t="s">
        <v>9217</v>
      </c>
      <c r="G1874" s="107" t="str">
        <f>k[[#This Row],[PartType]]&amp;k[[#This Row],[PowderType]]</f>
        <v>520Y477/006KBP86</v>
      </c>
      <c r="H1874" s="107" t="s">
        <v>5053</v>
      </c>
      <c r="I1874" s="107" cm="1">
        <f t="array" ref="I1874">_xlfn.IFS(LEFT(k[[#This Row],[ParameterValue]],1)="S",3,LEFT(k[[#This Row],[ParameterValue]],1)="X",2, LEFT(k[[#This Row],[ParameterValue]],1)="D",4)</f>
        <v>3</v>
      </c>
    </row>
    <row r="1875" spans="1:9">
      <c r="A1875" s="107" t="s">
        <v>8524</v>
      </c>
      <c r="B1875" s="107" t="s">
        <v>126</v>
      </c>
      <c r="C1875" s="107" t="s">
        <v>5621</v>
      </c>
      <c r="D1875" s="107" t="s">
        <v>5600</v>
      </c>
      <c r="E1875" s="107" t="s">
        <v>5601</v>
      </c>
      <c r="F1875" s="107" t="s">
        <v>8525</v>
      </c>
      <c r="G1875" s="107" t="str">
        <f>k[[#This Row],[PartType]]&amp;k[[#This Row],[PowderType]]</f>
        <v>521V506/025KBP52</v>
      </c>
      <c r="H1875" s="107" t="s">
        <v>5044</v>
      </c>
      <c r="I1875" s="107" cm="1">
        <f t="array" ref="I1875">_xlfn.IFS(LEFT(k[[#This Row],[ParameterValue]],1)="S",3,LEFT(k[[#This Row],[ParameterValue]],1)="X",2, LEFT(k[[#This Row],[ParameterValue]],1)="D",4)</f>
        <v>3</v>
      </c>
    </row>
    <row r="1876" spans="1:9">
      <c r="A1876" s="107" t="s">
        <v>7934</v>
      </c>
      <c r="B1876" s="107" t="s">
        <v>82</v>
      </c>
      <c r="C1876" s="107" t="s">
        <v>5614</v>
      </c>
      <c r="D1876" s="107" t="s">
        <v>5600</v>
      </c>
      <c r="E1876" s="107" t="s">
        <v>5601</v>
      </c>
      <c r="F1876" s="107" t="s">
        <v>7935</v>
      </c>
      <c r="G1876" s="107" t="str">
        <f>k[[#This Row],[PartType]]&amp;k[[#This Row],[PowderType]]</f>
        <v>521T106/035S706</v>
      </c>
      <c r="H1876" s="107" t="s">
        <v>7936</v>
      </c>
      <c r="I1876" s="107" cm="1">
        <f t="array" ref="I1876">_xlfn.IFS(LEFT(k[[#This Row],[ParameterValue]],1)="S",3,LEFT(k[[#This Row],[ParameterValue]],1)="X",2, LEFT(k[[#This Row],[ParameterValue]],1)="D",4)</f>
        <v>4</v>
      </c>
    </row>
    <row r="1877" spans="1:9">
      <c r="A1877" s="107" t="s">
        <v>7932</v>
      </c>
      <c r="B1877" s="107" t="s">
        <v>4441</v>
      </c>
      <c r="C1877" s="107" t="s">
        <v>5607</v>
      </c>
      <c r="D1877" s="107" t="s">
        <v>5600</v>
      </c>
      <c r="E1877" s="107" t="s">
        <v>5601</v>
      </c>
      <c r="F1877" s="107" t="s">
        <v>7937</v>
      </c>
      <c r="G1877" s="107" t="str">
        <f>k[[#This Row],[PartType]]&amp;k[[#This Row],[PowderType]]</f>
        <v>598B107/010STA156KA</v>
      </c>
      <c r="H1877" s="107" t="s">
        <v>6136</v>
      </c>
      <c r="I1877" s="107" cm="1">
        <f t="array" ref="I1877">_xlfn.IFS(LEFT(k[[#This Row],[ParameterValue]],1)="S",3,LEFT(k[[#This Row],[ParameterValue]],1)="X",2, LEFT(k[[#This Row],[ParameterValue]],1)="D",4)</f>
        <v>3</v>
      </c>
    </row>
    <row r="1878" spans="1:9">
      <c r="A1878" s="107" t="s">
        <v>6525</v>
      </c>
      <c r="B1878" s="107" t="s">
        <v>4721</v>
      </c>
      <c r="C1878" s="107" t="s">
        <v>5607</v>
      </c>
      <c r="D1878" s="107" t="s">
        <v>5600</v>
      </c>
      <c r="E1878" s="107" t="s">
        <v>5601</v>
      </c>
      <c r="F1878" s="107" t="s">
        <v>6526</v>
      </c>
      <c r="G1878" s="107" t="str">
        <f>k[[#This Row],[PartType]]&amp;k[[#This Row],[PowderType]]</f>
        <v>521V476/020NT40</v>
      </c>
      <c r="H1878" s="107" t="s">
        <v>6344</v>
      </c>
      <c r="I1878" s="107" cm="1">
        <f t="array" ref="I1878">_xlfn.IFS(LEFT(k[[#This Row],[ParameterValue]],1)="S",3,LEFT(k[[#This Row],[ParameterValue]],1)="X",2, LEFT(k[[#This Row],[ParameterValue]],1)="D",4)</f>
        <v>3</v>
      </c>
    </row>
    <row r="1879" spans="1:9">
      <c r="A1879" s="107" t="s">
        <v>6525</v>
      </c>
      <c r="B1879" s="107" t="s">
        <v>4721</v>
      </c>
      <c r="C1879" s="107" t="s">
        <v>5656</v>
      </c>
      <c r="D1879" s="107" t="s">
        <v>5600</v>
      </c>
      <c r="E1879" s="107" t="s">
        <v>5601</v>
      </c>
      <c r="F1879" s="107" t="s">
        <v>6876</v>
      </c>
      <c r="G1879" s="107" t="str">
        <f>k[[#This Row],[PartType]]&amp;k[[#This Row],[PowderType]]</f>
        <v>521V476/020NT40</v>
      </c>
      <c r="H1879" s="107" t="s">
        <v>6344</v>
      </c>
      <c r="I1879" s="107" cm="1">
        <f t="array" ref="I1879">_xlfn.IFS(LEFT(k[[#This Row],[ParameterValue]],1)="S",3,LEFT(k[[#This Row],[ParameterValue]],1)="X",2, LEFT(k[[#This Row],[ParameterValue]],1)="D",4)</f>
        <v>3</v>
      </c>
    </row>
    <row r="1880" spans="1:9">
      <c r="A1880" s="107" t="s">
        <v>7381</v>
      </c>
      <c r="B1880" s="107" t="s">
        <v>126</v>
      </c>
      <c r="C1880" s="107" t="s">
        <v>5654</v>
      </c>
      <c r="D1880" s="107" t="s">
        <v>5600</v>
      </c>
      <c r="E1880" s="107" t="s">
        <v>5601</v>
      </c>
      <c r="F1880" s="107" t="s">
        <v>8957</v>
      </c>
      <c r="G1880" s="107" t="str">
        <f>k[[#This Row],[PartType]]&amp;k[[#This Row],[PowderType]]</f>
        <v>520V226/020KBP52</v>
      </c>
      <c r="H1880" s="107" t="s">
        <v>5044</v>
      </c>
      <c r="I1880" s="107" cm="1">
        <f t="array" ref="I1880">_xlfn.IFS(LEFT(k[[#This Row],[ParameterValue]],1)="S",3,LEFT(k[[#This Row],[ParameterValue]],1)="X",2, LEFT(k[[#This Row],[ParameterValue]],1)="D",4)</f>
        <v>3</v>
      </c>
    </row>
    <row r="1881" spans="1:9">
      <c r="A1881" s="107" t="s">
        <v>7782</v>
      </c>
      <c r="B1881" s="107" t="s">
        <v>4426</v>
      </c>
      <c r="C1881" s="107" t="s">
        <v>5690</v>
      </c>
      <c r="D1881" s="107" t="s">
        <v>5600</v>
      </c>
      <c r="E1881" s="107" t="s">
        <v>5601</v>
      </c>
      <c r="F1881" s="107" t="s">
        <v>8865</v>
      </c>
      <c r="G1881" s="107" t="str">
        <f>k[[#This Row],[PartType]]&amp;k[[#This Row],[PowderType]]</f>
        <v>521B226/016KBP74</v>
      </c>
      <c r="H1881" s="107" t="s">
        <v>5044</v>
      </c>
      <c r="I1881" s="107" cm="1">
        <f t="array" ref="I1881">_xlfn.IFS(LEFT(k[[#This Row],[ParameterValue]],1)="S",3,LEFT(k[[#This Row],[ParameterValue]],1)="X",2, LEFT(k[[#This Row],[ParameterValue]],1)="D",4)</f>
        <v>3</v>
      </c>
    </row>
    <row r="1882" spans="1:9">
      <c r="A1882" s="107" t="s">
        <v>7782</v>
      </c>
      <c r="B1882" s="107" t="s">
        <v>4426</v>
      </c>
      <c r="C1882" s="107" t="s">
        <v>5607</v>
      </c>
      <c r="D1882" s="107" t="s">
        <v>5600</v>
      </c>
      <c r="E1882" s="107" t="s">
        <v>5601</v>
      </c>
      <c r="F1882" s="107" t="s">
        <v>7783</v>
      </c>
      <c r="G1882" s="107" t="str">
        <f>k[[#This Row],[PartType]]&amp;k[[#This Row],[PowderType]]</f>
        <v>521B226/016KBP74</v>
      </c>
      <c r="H1882" s="107" t="s">
        <v>5044</v>
      </c>
      <c r="I1882" s="107" cm="1">
        <f t="array" ref="I1882">_xlfn.IFS(LEFT(k[[#This Row],[ParameterValue]],1)="S",3,LEFT(k[[#This Row],[ParameterValue]],1)="X",2, LEFT(k[[#This Row],[ParameterValue]],1)="D",4)</f>
        <v>3</v>
      </c>
    </row>
    <row r="1883" spans="1:9">
      <c r="A1883" s="107" t="s">
        <v>5815</v>
      </c>
      <c r="B1883" s="107" t="s">
        <v>82</v>
      </c>
      <c r="C1883" s="107" t="s">
        <v>5614</v>
      </c>
      <c r="D1883" s="107" t="s">
        <v>7784</v>
      </c>
      <c r="E1883" s="107" t="s">
        <v>5601</v>
      </c>
      <c r="F1883" s="107" t="s">
        <v>7785</v>
      </c>
      <c r="G1883" s="107" t="str">
        <f>k[[#This Row],[PartType]]&amp;k[[#This Row],[PowderType]]</f>
        <v>521B226/025S706</v>
      </c>
      <c r="H1883" s="107" t="s">
        <v>5818</v>
      </c>
      <c r="I1883" s="107" cm="1">
        <f t="array" ref="I1883">_xlfn.IFS(LEFT(k[[#This Row],[ParameterValue]],1)="S",3,LEFT(k[[#This Row],[ParameterValue]],1)="X",2, LEFT(k[[#This Row],[ParameterValue]],1)="D",4)</f>
        <v>3</v>
      </c>
    </row>
    <row r="1884" spans="1:9">
      <c r="A1884" s="107" t="s">
        <v>6600</v>
      </c>
      <c r="B1884" s="107" t="s">
        <v>4525</v>
      </c>
      <c r="C1884" s="107" t="s">
        <v>5610</v>
      </c>
      <c r="D1884" s="107" t="s">
        <v>5600</v>
      </c>
      <c r="E1884" s="107" t="s">
        <v>5601</v>
      </c>
      <c r="F1884" s="107" t="s">
        <v>6601</v>
      </c>
      <c r="G1884" s="107" t="str">
        <f>k[[#This Row],[PartType]]&amp;k[[#This Row],[PowderType]]</f>
        <v>520V247/003S506</v>
      </c>
      <c r="H1884" s="107" t="s">
        <v>5933</v>
      </c>
      <c r="I1884" s="107" cm="1">
        <f t="array" ref="I1884">_xlfn.IFS(LEFT(k[[#This Row],[ParameterValue]],1)="S",3,LEFT(k[[#This Row],[ParameterValue]],1)="X",2, LEFT(k[[#This Row],[ParameterValue]],1)="D",4)</f>
        <v>3</v>
      </c>
    </row>
    <row r="1885" spans="1:9">
      <c r="A1885" s="107" t="s">
        <v>6397</v>
      </c>
      <c r="B1885" s="107" t="s">
        <v>4525</v>
      </c>
      <c r="C1885" s="107" t="s">
        <v>5610</v>
      </c>
      <c r="D1885" s="107" t="s">
        <v>5600</v>
      </c>
      <c r="E1885" s="107" t="s">
        <v>5601</v>
      </c>
      <c r="F1885" s="107" t="s">
        <v>6602</v>
      </c>
      <c r="G1885" s="107" t="str">
        <f>k[[#This Row],[PartType]]&amp;k[[#This Row],[PowderType]]</f>
        <v>520V177/003S506</v>
      </c>
      <c r="H1885" s="107" t="s">
        <v>5933</v>
      </c>
      <c r="I1885" s="107" cm="1">
        <f t="array" ref="I1885">_xlfn.IFS(LEFT(k[[#This Row],[ParameterValue]],1)="S",3,LEFT(k[[#This Row],[ParameterValue]],1)="X",2, LEFT(k[[#This Row],[ParameterValue]],1)="D",4)</f>
        <v>3</v>
      </c>
    </row>
    <row r="1886" spans="1:9">
      <c r="A1886" s="107" t="s">
        <v>6397</v>
      </c>
      <c r="B1886" s="107" t="s">
        <v>4525</v>
      </c>
      <c r="C1886" s="107" t="s">
        <v>6436</v>
      </c>
      <c r="D1886" s="107" t="s">
        <v>5600</v>
      </c>
      <c r="E1886" s="107" t="s">
        <v>5601</v>
      </c>
      <c r="F1886" s="107" t="s">
        <v>6603</v>
      </c>
      <c r="G1886" s="107" t="str">
        <f>k[[#This Row],[PartType]]&amp;k[[#This Row],[PowderType]]</f>
        <v>520V177/003S506</v>
      </c>
      <c r="H1886" s="107" t="s">
        <v>5933</v>
      </c>
      <c r="I1886" s="107" cm="1">
        <f t="array" ref="I1886">_xlfn.IFS(LEFT(k[[#This Row],[ParameterValue]],1)="S",3,LEFT(k[[#This Row],[ParameterValue]],1)="X",2, LEFT(k[[#This Row],[ParameterValue]],1)="D",4)</f>
        <v>3</v>
      </c>
    </row>
    <row r="1887" spans="1:9">
      <c r="A1887" s="107" t="s">
        <v>6600</v>
      </c>
      <c r="B1887" s="107" t="s">
        <v>4525</v>
      </c>
      <c r="C1887" s="107" t="s">
        <v>6436</v>
      </c>
      <c r="D1887" s="107" t="s">
        <v>5600</v>
      </c>
      <c r="E1887" s="107" t="s">
        <v>5601</v>
      </c>
      <c r="F1887" s="107" t="s">
        <v>6604</v>
      </c>
      <c r="G1887" s="107" t="str">
        <f>k[[#This Row],[PartType]]&amp;k[[#This Row],[PowderType]]</f>
        <v>520V247/003S506</v>
      </c>
      <c r="H1887" s="107" t="s">
        <v>5933</v>
      </c>
      <c r="I1887" s="107" cm="1">
        <f t="array" ref="I1887">_xlfn.IFS(LEFT(k[[#This Row],[ParameterValue]],1)="S",3,LEFT(k[[#This Row],[ParameterValue]],1)="X",2, LEFT(k[[#This Row],[ParameterValue]],1)="D",4)</f>
        <v>3</v>
      </c>
    </row>
    <row r="1888" spans="1:9">
      <c r="A1888" s="107" t="s">
        <v>6505</v>
      </c>
      <c r="B1888" s="107" t="s">
        <v>4525</v>
      </c>
      <c r="C1888" s="107" t="s">
        <v>6436</v>
      </c>
      <c r="D1888" s="107" t="s">
        <v>5600</v>
      </c>
      <c r="E1888" s="107" t="s">
        <v>5601</v>
      </c>
      <c r="F1888" s="107" t="s">
        <v>6605</v>
      </c>
      <c r="G1888" s="107" t="str">
        <f>k[[#This Row],[PartType]]&amp;k[[#This Row],[PowderType]]</f>
        <v>528Z247/003S506</v>
      </c>
      <c r="H1888" s="107" t="s">
        <v>5933</v>
      </c>
      <c r="I1888" s="107" cm="1">
        <f t="array" ref="I1888">_xlfn.IFS(LEFT(k[[#This Row],[ParameterValue]],1)="S",3,LEFT(k[[#This Row],[ParameterValue]],1)="X",2, LEFT(k[[#This Row],[ParameterValue]],1)="D",4)</f>
        <v>3</v>
      </c>
    </row>
    <row r="1889" spans="1:9">
      <c r="A1889" s="107" t="s">
        <v>6325</v>
      </c>
      <c r="B1889" s="107" t="s">
        <v>4525</v>
      </c>
      <c r="C1889" s="107" t="s">
        <v>6436</v>
      </c>
      <c r="D1889" s="107" t="s">
        <v>5600</v>
      </c>
      <c r="E1889" s="107" t="s">
        <v>5601</v>
      </c>
      <c r="F1889" s="107" t="s">
        <v>6606</v>
      </c>
      <c r="G1889" s="107" t="str">
        <f>k[[#This Row],[PartType]]&amp;k[[#This Row],[PowderType]]</f>
        <v>528Z177/003S506</v>
      </c>
      <c r="H1889" s="107" t="s">
        <v>5933</v>
      </c>
      <c r="I1889" s="107" cm="1">
        <f t="array" ref="I1889">_xlfn.IFS(LEFT(k[[#This Row],[ParameterValue]],1)="S",3,LEFT(k[[#This Row],[ParameterValue]],1)="X",2, LEFT(k[[#This Row],[ParameterValue]],1)="D",4)</f>
        <v>3</v>
      </c>
    </row>
    <row r="1890" spans="1:9">
      <c r="A1890" s="107" t="s">
        <v>6793</v>
      </c>
      <c r="B1890" s="107" t="s">
        <v>4478</v>
      </c>
      <c r="C1890" s="107" t="s">
        <v>5813</v>
      </c>
      <c r="D1890" s="107" t="s">
        <v>5600</v>
      </c>
      <c r="E1890" s="107" t="s">
        <v>5601</v>
      </c>
      <c r="F1890" s="107" t="s">
        <v>9154</v>
      </c>
      <c r="G1890" s="107" t="str">
        <f>k[[#This Row],[PartType]]&amp;k[[#This Row],[PowderType]]</f>
        <v>521W226/025FTW400</v>
      </c>
      <c r="H1890" s="107" t="s">
        <v>6358</v>
      </c>
      <c r="I1890" s="107" cm="1">
        <f t="array" ref="I1890">_xlfn.IFS(LEFT(k[[#This Row],[ParameterValue]],1)="S",3,LEFT(k[[#This Row],[ParameterValue]],1)="X",2, LEFT(k[[#This Row],[ParameterValue]],1)="D",4)</f>
        <v>2</v>
      </c>
    </row>
    <row r="1891" spans="1:9">
      <c r="A1891" s="107" t="s">
        <v>6472</v>
      </c>
      <c r="B1891" s="107" t="s">
        <v>4556</v>
      </c>
      <c r="C1891" s="107" t="s">
        <v>5742</v>
      </c>
      <c r="D1891" s="107" t="s">
        <v>5600</v>
      </c>
      <c r="E1891" s="107" t="s">
        <v>5601</v>
      </c>
      <c r="F1891" s="107" t="s">
        <v>8372</v>
      </c>
      <c r="G1891" s="107" t="str">
        <f>k[[#This Row],[PartType]]&amp;k[[#This Row],[PowderType]]</f>
        <v>520B337/2R5STA156KE</v>
      </c>
      <c r="H1891" s="107" t="s">
        <v>5563</v>
      </c>
      <c r="I1891" s="107" cm="1">
        <f t="array" ref="I1891">_xlfn.IFS(LEFT(k[[#This Row],[ParameterValue]],1)="S",3,LEFT(k[[#This Row],[ParameterValue]],1)="X",2, LEFT(k[[#This Row],[ParameterValue]],1)="D",4)</f>
        <v>3</v>
      </c>
    </row>
    <row r="1892" spans="1:9">
      <c r="A1892" s="107" t="s">
        <v>6703</v>
      </c>
      <c r="B1892" s="107" t="s">
        <v>87</v>
      </c>
      <c r="C1892" s="107" t="s">
        <v>5893</v>
      </c>
      <c r="D1892" s="107" t="s">
        <v>5600</v>
      </c>
      <c r="E1892" s="107" t="s">
        <v>5601</v>
      </c>
      <c r="F1892" s="107" t="s">
        <v>7994</v>
      </c>
      <c r="G1892" s="107" t="str">
        <f>k[[#This Row],[PartType]]&amp;k[[#This Row],[PowderType]]</f>
        <v>521B156/035TTS50</v>
      </c>
      <c r="H1892" s="107" t="s">
        <v>6183</v>
      </c>
      <c r="I1892" s="107" cm="1">
        <f t="array" ref="I1892">_xlfn.IFS(LEFT(k[[#This Row],[ParameterValue]],1)="S",3,LEFT(k[[#This Row],[ParameterValue]],1)="X",2, LEFT(k[[#This Row],[ParameterValue]],1)="D",4)</f>
        <v>3</v>
      </c>
    </row>
    <row r="1893" spans="1:9">
      <c r="A1893" s="107" t="s">
        <v>7828</v>
      </c>
      <c r="B1893" s="107" t="s">
        <v>119</v>
      </c>
      <c r="C1893" s="107" t="s">
        <v>5614</v>
      </c>
      <c r="D1893" s="107" t="s">
        <v>6004</v>
      </c>
      <c r="E1893" s="107" t="s">
        <v>5601</v>
      </c>
      <c r="F1893" s="107" t="s">
        <v>7829</v>
      </c>
      <c r="G1893" s="107" t="str">
        <f>k[[#This Row],[PartType]]&amp;k[[#This Row],[PowderType]]</f>
        <v>523V227/018FTW102K</v>
      </c>
      <c r="H1893" s="107" t="s">
        <v>7830</v>
      </c>
      <c r="I1893" s="107" cm="1">
        <f t="array" ref="I1893">_xlfn.IFS(LEFT(k[[#This Row],[ParameterValue]],1)="S",3,LEFT(k[[#This Row],[ParameterValue]],1)="X",2, LEFT(k[[#This Row],[ParameterValue]],1)="D",4)</f>
        <v>4</v>
      </c>
    </row>
    <row r="1894" spans="1:9">
      <c r="A1894" s="107" t="s">
        <v>5913</v>
      </c>
      <c r="B1894" s="107" t="s">
        <v>152</v>
      </c>
      <c r="C1894" s="107" t="s">
        <v>5621</v>
      </c>
      <c r="D1894" s="107" t="s">
        <v>5600</v>
      </c>
      <c r="E1894" s="107" t="s">
        <v>5601</v>
      </c>
      <c r="F1894" s="107" t="s">
        <v>7995</v>
      </c>
      <c r="G1894" s="107" t="str">
        <f>k[[#This Row],[PartType]]&amp;k[[#This Row],[PowderType]]</f>
        <v>521V107/020KBP86</v>
      </c>
      <c r="H1894" s="107" t="s">
        <v>5051</v>
      </c>
      <c r="I1894" s="107" cm="1">
        <f t="array" ref="I1894">_xlfn.IFS(LEFT(k[[#This Row],[ParameterValue]],1)="S",3,LEFT(k[[#This Row],[ParameterValue]],1)="X",2, LEFT(k[[#This Row],[ParameterValue]],1)="D",4)</f>
        <v>3</v>
      </c>
    </row>
    <row r="1895" spans="1:9">
      <c r="A1895" s="107" t="s">
        <v>7996</v>
      </c>
      <c r="B1895" s="107" t="s">
        <v>4492</v>
      </c>
      <c r="C1895" s="107" t="s">
        <v>5614</v>
      </c>
      <c r="D1895" s="107" t="s">
        <v>5600</v>
      </c>
      <c r="E1895" s="107" t="s">
        <v>5601</v>
      </c>
      <c r="F1895" s="107" t="s">
        <v>7997</v>
      </c>
      <c r="G1895" s="107" t="str">
        <f>k[[#This Row],[PartType]]&amp;k[[#This Row],[PowderType]]</f>
        <v>523K156/020FTW700</v>
      </c>
      <c r="H1895" s="107" t="s">
        <v>5867</v>
      </c>
      <c r="I1895" s="107" cm="1">
        <f t="array" ref="I1895">_xlfn.IFS(LEFT(k[[#This Row],[ParameterValue]],1)="S",3,LEFT(k[[#This Row],[ParameterValue]],1)="X",2, LEFT(k[[#This Row],[ParameterValue]],1)="D",4)</f>
        <v>3</v>
      </c>
    </row>
    <row r="1896" spans="1:9">
      <c r="A1896" s="107" t="s">
        <v>8524</v>
      </c>
      <c r="B1896" s="107" t="s">
        <v>126</v>
      </c>
      <c r="C1896" s="107" t="s">
        <v>5693</v>
      </c>
      <c r="D1896" s="107" t="s">
        <v>5600</v>
      </c>
      <c r="E1896" s="107" t="s">
        <v>5601</v>
      </c>
      <c r="F1896" s="107" t="s">
        <v>8826</v>
      </c>
      <c r="G1896" s="107" t="str">
        <f>k[[#This Row],[PartType]]&amp;k[[#This Row],[PowderType]]</f>
        <v>521V506/025KBP52</v>
      </c>
      <c r="H1896" s="107" t="s">
        <v>5044</v>
      </c>
      <c r="I1896" s="107" cm="1">
        <f t="array" ref="I1896">_xlfn.IFS(LEFT(k[[#This Row],[ParameterValue]],1)="S",3,LEFT(k[[#This Row],[ParameterValue]],1)="X",2, LEFT(k[[#This Row],[ParameterValue]],1)="D",4)</f>
        <v>3</v>
      </c>
    </row>
    <row r="1897" spans="1:9">
      <c r="A1897" s="107" t="s">
        <v>7156</v>
      </c>
      <c r="B1897" s="107" t="s">
        <v>4428</v>
      </c>
      <c r="C1897" s="107" t="s">
        <v>5634</v>
      </c>
      <c r="D1897" s="107" t="s">
        <v>5600</v>
      </c>
      <c r="E1897" s="107" t="s">
        <v>5601</v>
      </c>
      <c r="F1897" s="107" t="s">
        <v>9275</v>
      </c>
      <c r="G1897" s="107" t="str">
        <f>k[[#This Row],[PartType]]&amp;k[[#This Row],[PowderType]]</f>
        <v>520W337/003KBP76</v>
      </c>
      <c r="H1897" s="107" t="s">
        <v>7158</v>
      </c>
      <c r="I1897" s="107" cm="1">
        <f t="array" ref="I1897">_xlfn.IFS(LEFT(k[[#This Row],[ParameterValue]],1)="S",3,LEFT(k[[#This Row],[ParameterValue]],1)="X",2, LEFT(k[[#This Row],[ParameterValue]],1)="D",4)</f>
        <v>3</v>
      </c>
    </row>
    <row r="1898" spans="1:9">
      <c r="A1898" s="107" t="s">
        <v>8763</v>
      </c>
      <c r="B1898" s="107" t="s">
        <v>4516</v>
      </c>
      <c r="C1898" s="107" t="s">
        <v>6028</v>
      </c>
      <c r="D1898" s="107" t="s">
        <v>5600</v>
      </c>
      <c r="E1898" s="107" t="s">
        <v>5601</v>
      </c>
      <c r="F1898" s="107" t="s">
        <v>8765</v>
      </c>
      <c r="G1898" s="107" t="str">
        <f>k[[#This Row],[PartType]]&amp;k[[#This Row],[PowderType]]</f>
        <v>591V475/075TTS125</v>
      </c>
      <c r="H1898" s="107" t="s">
        <v>5562</v>
      </c>
      <c r="I1898" s="107" cm="1">
        <f t="array" ref="I1898">_xlfn.IFS(LEFT(k[[#This Row],[ParameterValue]],1)="S",3,LEFT(k[[#This Row],[ParameterValue]],1)="X",2, LEFT(k[[#This Row],[ParameterValue]],1)="D",4)</f>
        <v>2</v>
      </c>
    </row>
    <row r="1899" spans="1:9">
      <c r="A1899" s="107" t="s">
        <v>8763</v>
      </c>
      <c r="B1899" s="107" t="s">
        <v>4516</v>
      </c>
      <c r="C1899" s="107" t="s">
        <v>5690</v>
      </c>
      <c r="D1899" s="107" t="s">
        <v>5600</v>
      </c>
      <c r="E1899" s="107" t="s">
        <v>5601</v>
      </c>
      <c r="F1899" s="107" t="s">
        <v>8764</v>
      </c>
      <c r="G1899" s="107" t="str">
        <f>k[[#This Row],[PartType]]&amp;k[[#This Row],[PowderType]]</f>
        <v>591V475/075TTS125</v>
      </c>
      <c r="H1899" s="107" t="s">
        <v>5562</v>
      </c>
      <c r="I1899" s="107" cm="1">
        <f t="array" ref="I1899">_xlfn.IFS(LEFT(k[[#This Row],[ParameterValue]],1)="S",3,LEFT(k[[#This Row],[ParameterValue]],1)="X",2, LEFT(k[[#This Row],[ParameterValue]],1)="D",4)</f>
        <v>2</v>
      </c>
    </row>
    <row r="1900" spans="1:9">
      <c r="A1900" s="107" t="s">
        <v>5892</v>
      </c>
      <c r="B1900" s="107" t="s">
        <v>4516</v>
      </c>
      <c r="C1900" s="107" t="s">
        <v>5893</v>
      </c>
      <c r="D1900" s="107" t="s">
        <v>5600</v>
      </c>
      <c r="E1900" s="107" t="s">
        <v>5601</v>
      </c>
      <c r="F1900" s="107" t="s">
        <v>5894</v>
      </c>
      <c r="G1900" s="107" t="str">
        <f>k[[#This Row],[PartType]]&amp;k[[#This Row],[PowderType]]</f>
        <v>598D475/075TTS125</v>
      </c>
      <c r="H1900" s="107" t="s">
        <v>5562</v>
      </c>
      <c r="I1900" s="107" cm="1">
        <f t="array" ref="I1900">_xlfn.IFS(LEFT(k[[#This Row],[ParameterValue]],1)="S",3,LEFT(k[[#This Row],[ParameterValue]],1)="X",2, LEFT(k[[#This Row],[ParameterValue]],1)="D",4)</f>
        <v>2</v>
      </c>
    </row>
    <row r="1901" spans="1:9">
      <c r="A1901" s="107" t="s">
        <v>5702</v>
      </c>
      <c r="B1901" s="107" t="s">
        <v>4804</v>
      </c>
      <c r="C1901" s="107" t="s">
        <v>5703</v>
      </c>
      <c r="D1901" s="107" t="s">
        <v>5600</v>
      </c>
      <c r="E1901" s="107" t="s">
        <v>5601</v>
      </c>
      <c r="F1901" s="107" t="s">
        <v>5895</v>
      </c>
      <c r="G1901" s="107" t="str">
        <f>k[[#This Row],[PartType]]&amp;k[[#This Row],[PowderType]]</f>
        <v>598V247/004TTS80G</v>
      </c>
      <c r="H1901" s="107" t="s">
        <v>5896</v>
      </c>
      <c r="I1901" s="107" cm="1">
        <f t="array" ref="I1901">_xlfn.IFS(LEFT(k[[#This Row],[ParameterValue]],1)="S",3,LEFT(k[[#This Row],[ParameterValue]],1)="X",2, LEFT(k[[#This Row],[ParameterValue]],1)="D",4)</f>
        <v>3</v>
      </c>
    </row>
    <row r="1902" spans="1:9">
      <c r="A1902" s="107" t="s">
        <v>5702</v>
      </c>
      <c r="B1902" s="107" t="s">
        <v>4799</v>
      </c>
      <c r="C1902" s="107" t="s">
        <v>5703</v>
      </c>
      <c r="D1902" s="107" t="s">
        <v>5600</v>
      </c>
      <c r="E1902" s="107" t="s">
        <v>5601</v>
      </c>
      <c r="F1902" s="107" t="s">
        <v>5897</v>
      </c>
      <c r="G1902" s="107" t="str">
        <f>k[[#This Row],[PartType]]&amp;k[[#This Row],[PowderType]]</f>
        <v>598V247/004TTS80H</v>
      </c>
      <c r="H1902" s="107" t="s">
        <v>5898</v>
      </c>
      <c r="I1902" s="107" cm="1">
        <f t="array" ref="I1902">_xlfn.IFS(LEFT(k[[#This Row],[ParameterValue]],1)="S",3,LEFT(k[[#This Row],[ParameterValue]],1)="X",2, LEFT(k[[#This Row],[ParameterValue]],1)="D",4)</f>
        <v>3</v>
      </c>
    </row>
    <row r="1903" spans="1:9">
      <c r="A1903" s="107" t="s">
        <v>5899</v>
      </c>
      <c r="B1903" s="107" t="s">
        <v>126</v>
      </c>
      <c r="C1903" s="107" t="s">
        <v>5654</v>
      </c>
      <c r="D1903" s="107" t="s">
        <v>5600</v>
      </c>
      <c r="E1903" s="107" t="s">
        <v>5601</v>
      </c>
      <c r="F1903" s="107" t="s">
        <v>5900</v>
      </c>
      <c r="G1903" s="107" t="str">
        <f>k[[#This Row],[PartType]]&amp;k[[#This Row],[PowderType]]</f>
        <v>521V226/025KBP52</v>
      </c>
      <c r="H1903" s="107" t="s">
        <v>5044</v>
      </c>
      <c r="I1903" s="107" cm="1">
        <f t="array" ref="I1903">_xlfn.IFS(LEFT(k[[#This Row],[ParameterValue]],1)="S",3,LEFT(k[[#This Row],[ParameterValue]],1)="X",2, LEFT(k[[#This Row],[ParameterValue]],1)="D",4)</f>
        <v>3</v>
      </c>
    </row>
    <row r="1904" spans="1:9">
      <c r="A1904" s="107" t="s">
        <v>5762</v>
      </c>
      <c r="B1904" s="107" t="s">
        <v>142</v>
      </c>
      <c r="C1904" s="107" t="s">
        <v>5742</v>
      </c>
      <c r="D1904" s="107" t="s">
        <v>5600</v>
      </c>
      <c r="E1904" s="107" t="s">
        <v>5601</v>
      </c>
      <c r="F1904" s="107" t="s">
        <v>5901</v>
      </c>
      <c r="G1904" s="107" t="str">
        <f>k[[#This Row],[PartType]]&amp;k[[#This Row],[PowderType]]</f>
        <v>598V227/004KBP86E</v>
      </c>
      <c r="H1904" s="107" t="s">
        <v>5688</v>
      </c>
      <c r="I1904" s="107" cm="1">
        <f t="array" ref="I1904">_xlfn.IFS(LEFT(k[[#This Row],[ParameterValue]],1)="S",3,LEFT(k[[#This Row],[ParameterValue]],1)="X",2, LEFT(k[[#This Row],[ParameterValue]],1)="D",4)</f>
        <v>3</v>
      </c>
    </row>
    <row r="1905" spans="1:9">
      <c r="A1905" s="107" t="s">
        <v>5902</v>
      </c>
      <c r="B1905" s="107" t="s">
        <v>4704</v>
      </c>
      <c r="C1905" s="107" t="s">
        <v>5607</v>
      </c>
      <c r="D1905" s="107" t="s">
        <v>5600</v>
      </c>
      <c r="E1905" s="107" t="s">
        <v>5601</v>
      </c>
      <c r="F1905" s="107" t="s">
        <v>5903</v>
      </c>
      <c r="G1905" s="107" t="str">
        <f>k[[#This Row],[PartType]]&amp;k[[#This Row],[PowderType]]</f>
        <v>523B336/025KBP86M</v>
      </c>
      <c r="H1905" s="107" t="s">
        <v>5904</v>
      </c>
      <c r="I1905" s="107" cm="1">
        <f t="array" ref="I1905">_xlfn.IFS(LEFT(k[[#This Row],[ParameterValue]],1)="S",3,LEFT(k[[#This Row],[ParameterValue]],1)="X",2, LEFT(k[[#This Row],[ParameterValue]],1)="D",4)</f>
        <v>3</v>
      </c>
    </row>
    <row r="1906" spans="1:9">
      <c r="A1906" s="107" t="s">
        <v>5905</v>
      </c>
      <c r="B1906" s="107" t="s">
        <v>4525</v>
      </c>
      <c r="C1906" s="107" t="s">
        <v>5614</v>
      </c>
      <c r="D1906" s="107" t="s">
        <v>5600</v>
      </c>
      <c r="E1906" s="107" t="s">
        <v>5601</v>
      </c>
      <c r="F1906" s="107" t="s">
        <v>5906</v>
      </c>
      <c r="G1906" s="107" t="str">
        <f>k[[#This Row],[PartType]]&amp;k[[#This Row],[PowderType]]</f>
        <v>521V476/035S506</v>
      </c>
      <c r="H1906" s="107" t="s">
        <v>5907</v>
      </c>
      <c r="I1906" s="107" cm="1">
        <f t="array" ref="I1906">_xlfn.IFS(LEFT(k[[#This Row],[ParameterValue]],1)="S",3,LEFT(k[[#This Row],[ParameterValue]],1)="X",2, LEFT(k[[#This Row],[ParameterValue]],1)="D",4)</f>
        <v>3</v>
      </c>
    </row>
    <row r="1907" spans="1:9">
      <c r="A1907" s="107" t="s">
        <v>7874</v>
      </c>
      <c r="B1907" s="107" t="s">
        <v>4659</v>
      </c>
      <c r="C1907" s="107" t="s">
        <v>5618</v>
      </c>
      <c r="D1907" s="107" t="s">
        <v>5600</v>
      </c>
      <c r="E1907" s="107" t="s">
        <v>5601</v>
      </c>
      <c r="F1907" s="107" t="s">
        <v>8427</v>
      </c>
      <c r="G1907" s="107" t="str">
        <f>k[[#This Row],[PartType]]&amp;k[[#This Row],[PowderType]]</f>
        <v>598D107/025TTS50M</v>
      </c>
      <c r="H1907" s="107" t="s">
        <v>5044</v>
      </c>
      <c r="I1907" s="107" cm="1">
        <f t="array" ref="I1907">_xlfn.IFS(LEFT(k[[#This Row],[ParameterValue]],1)="S",3,LEFT(k[[#This Row],[ParameterValue]],1)="X",2, LEFT(k[[#This Row],[ParameterValue]],1)="D",4)</f>
        <v>3</v>
      </c>
    </row>
    <row r="1908" spans="1:9">
      <c r="A1908" s="107" t="s">
        <v>6614</v>
      </c>
      <c r="B1908" s="107" t="s">
        <v>4476</v>
      </c>
      <c r="C1908" s="107" t="s">
        <v>5621</v>
      </c>
      <c r="D1908" s="107" t="s">
        <v>5600</v>
      </c>
      <c r="E1908" s="107" t="s">
        <v>5601</v>
      </c>
      <c r="F1908" s="107" t="s">
        <v>8959</v>
      </c>
      <c r="G1908" s="107" t="str">
        <f>k[[#This Row],[PartType]]&amp;k[[#This Row],[PowderType]]</f>
        <v>520D156/025KBP44</v>
      </c>
      <c r="H1908" s="107" t="s">
        <v>5044</v>
      </c>
      <c r="I1908" s="107" cm="1">
        <f t="array" ref="I1908">_xlfn.IFS(LEFT(k[[#This Row],[ParameterValue]],1)="S",3,LEFT(k[[#This Row],[ParameterValue]],1)="X",2, LEFT(k[[#This Row],[ParameterValue]],1)="D",4)</f>
        <v>3</v>
      </c>
    </row>
    <row r="1909" spans="1:9">
      <c r="A1909" s="107" t="s">
        <v>6614</v>
      </c>
      <c r="B1909" s="107" t="s">
        <v>4476</v>
      </c>
      <c r="C1909" s="107" t="s">
        <v>5656</v>
      </c>
      <c r="D1909" s="107" t="s">
        <v>5600</v>
      </c>
      <c r="E1909" s="107" t="s">
        <v>5601</v>
      </c>
      <c r="F1909" s="107" t="s">
        <v>8958</v>
      </c>
      <c r="G1909" s="107" t="str">
        <f>k[[#This Row],[PartType]]&amp;k[[#This Row],[PowderType]]</f>
        <v>520D156/025KBP44</v>
      </c>
      <c r="H1909" s="107" t="s">
        <v>5044</v>
      </c>
      <c r="I1909" s="107" cm="1">
        <f t="array" ref="I1909">_xlfn.IFS(LEFT(k[[#This Row],[ParameterValue]],1)="S",3,LEFT(k[[#This Row],[ParameterValue]],1)="X",2, LEFT(k[[#This Row],[ParameterValue]],1)="D",4)</f>
        <v>3</v>
      </c>
    </row>
    <row r="1910" spans="1:9">
      <c r="A1910" s="107" t="s">
        <v>7341</v>
      </c>
      <c r="B1910" s="107" t="s">
        <v>131</v>
      </c>
      <c r="C1910" s="107" t="s">
        <v>8425</v>
      </c>
      <c r="D1910" s="107" t="s">
        <v>5600</v>
      </c>
      <c r="E1910" s="107" t="s">
        <v>5601</v>
      </c>
      <c r="F1910" s="107" t="s">
        <v>8426</v>
      </c>
      <c r="G1910" s="107" t="str">
        <f>k[[#This Row],[PartType]]&amp;k[[#This Row],[PowderType]]</f>
        <v>599D157/006TTS80</v>
      </c>
      <c r="H1910" s="107" t="s">
        <v>7343</v>
      </c>
      <c r="I1910" s="107" cm="1">
        <f t="array" ref="I1910">_xlfn.IFS(LEFT(k[[#This Row],[ParameterValue]],1)="S",3,LEFT(k[[#This Row],[ParameterValue]],1)="X",2, LEFT(k[[#This Row],[ParameterValue]],1)="D",4)</f>
        <v>3</v>
      </c>
    </row>
    <row r="1911" spans="1:9">
      <c r="A1911" s="107" t="s">
        <v>8089</v>
      </c>
      <c r="B1911" s="107" t="s">
        <v>4426</v>
      </c>
      <c r="C1911" s="107" t="s">
        <v>5634</v>
      </c>
      <c r="D1911" s="107" t="s">
        <v>5600</v>
      </c>
      <c r="E1911" s="107" t="s">
        <v>5601</v>
      </c>
      <c r="F1911" s="107" t="s">
        <v>8588</v>
      </c>
      <c r="G1911" s="107" t="str">
        <f>k[[#This Row],[PartType]]&amp;k[[#This Row],[PowderType]]</f>
        <v>530V756/016KBP74</v>
      </c>
      <c r="H1911" s="107" t="s">
        <v>5575</v>
      </c>
      <c r="I1911" s="107" cm="1">
        <f t="array" ref="I1911">_xlfn.IFS(LEFT(k[[#This Row],[ParameterValue]],1)="S",3,LEFT(k[[#This Row],[ParameterValue]],1)="X",2, LEFT(k[[#This Row],[ParameterValue]],1)="D",4)</f>
        <v>3</v>
      </c>
    </row>
    <row r="1912" spans="1:9">
      <c r="A1912" s="107" t="s">
        <v>7801</v>
      </c>
      <c r="B1912" s="107" t="s">
        <v>4620</v>
      </c>
      <c r="C1912" s="107" t="s">
        <v>5607</v>
      </c>
      <c r="D1912" s="107" t="s">
        <v>5600</v>
      </c>
      <c r="E1912" s="107" t="s">
        <v>5601</v>
      </c>
      <c r="F1912" s="107" t="s">
        <v>8424</v>
      </c>
      <c r="G1912" s="107" t="str">
        <f>k[[#This Row],[PartType]]&amp;k[[#This Row],[PowderType]]</f>
        <v>598B476/010KBP74X</v>
      </c>
      <c r="H1912" s="107" t="s">
        <v>5114</v>
      </c>
      <c r="I1912" s="107" cm="1">
        <f t="array" ref="I1912">_xlfn.IFS(LEFT(k[[#This Row],[ParameterValue]],1)="S",3,LEFT(k[[#This Row],[ParameterValue]],1)="X",2, LEFT(k[[#This Row],[ParameterValue]],1)="D",4)</f>
        <v>3</v>
      </c>
    </row>
    <row r="1913" spans="1:9">
      <c r="A1913" s="107" t="s">
        <v>7801</v>
      </c>
      <c r="B1913" s="107" t="s">
        <v>4433</v>
      </c>
      <c r="C1913" s="107" t="s">
        <v>5607</v>
      </c>
      <c r="D1913" s="107" t="s">
        <v>5600</v>
      </c>
      <c r="E1913" s="107" t="s">
        <v>5601</v>
      </c>
      <c r="F1913" s="107" t="s">
        <v>8423</v>
      </c>
      <c r="G1913" s="107" t="str">
        <f>k[[#This Row],[PartType]]&amp;k[[#This Row],[PowderType]]</f>
        <v>598B476/010KBP74E</v>
      </c>
      <c r="H1913" s="107" t="s">
        <v>5952</v>
      </c>
      <c r="I1913" s="107" cm="1">
        <f t="array" ref="I1913">_xlfn.IFS(LEFT(k[[#This Row],[ParameterValue]],1)="S",3,LEFT(k[[#This Row],[ParameterValue]],1)="X",2, LEFT(k[[#This Row],[ParameterValue]],1)="D",4)</f>
        <v>3</v>
      </c>
    </row>
    <row r="1914" spans="1:9">
      <c r="A1914" s="107" t="s">
        <v>6799</v>
      </c>
      <c r="B1914" s="107" t="s">
        <v>4576</v>
      </c>
      <c r="C1914" s="107" t="s">
        <v>5634</v>
      </c>
      <c r="D1914" s="107" t="s">
        <v>5600</v>
      </c>
      <c r="E1914" s="107" t="s">
        <v>5601</v>
      </c>
      <c r="F1914" s="107" t="s">
        <v>7927</v>
      </c>
      <c r="G1914" s="107" t="str">
        <f>k[[#This Row],[PartType]]&amp;k[[#This Row],[PowderType]]</f>
        <v>598D337/006KBP76F</v>
      </c>
      <c r="H1914" s="107" t="s">
        <v>7928</v>
      </c>
      <c r="I1914" s="107" cm="1">
        <f t="array" ref="I1914">_xlfn.IFS(LEFT(k[[#This Row],[ParameterValue]],1)="S",3,LEFT(k[[#This Row],[ParameterValue]],1)="X",2, LEFT(k[[#This Row],[ParameterValue]],1)="D",4)</f>
        <v>3</v>
      </c>
    </row>
    <row r="1915" spans="1:9">
      <c r="A1915" s="107" t="s">
        <v>6130</v>
      </c>
      <c r="B1915" s="107" t="s">
        <v>100</v>
      </c>
      <c r="C1915" s="107" t="s">
        <v>5663</v>
      </c>
      <c r="D1915" s="107" t="s">
        <v>5600</v>
      </c>
      <c r="E1915" s="107" t="s">
        <v>5601</v>
      </c>
      <c r="F1915" s="107" t="s">
        <v>6324</v>
      </c>
      <c r="G1915" s="107" t="str">
        <f>k[[#This Row],[PartType]]&amp;k[[#This Row],[PowderType]]</f>
        <v>528Z687/2R5S805</v>
      </c>
      <c r="H1915" s="107" t="s">
        <v>5603</v>
      </c>
      <c r="I1915" s="107" cm="1">
        <f t="array" ref="I1915">_xlfn.IFS(LEFT(k[[#This Row],[ParameterValue]],1)="S",3,LEFT(k[[#This Row],[ParameterValue]],1)="X",2, LEFT(k[[#This Row],[ParameterValue]],1)="D",4)</f>
        <v>3</v>
      </c>
    </row>
    <row r="1916" spans="1:9">
      <c r="A1916" s="107" t="s">
        <v>6325</v>
      </c>
      <c r="B1916" s="107" t="s">
        <v>4525</v>
      </c>
      <c r="C1916" s="107" t="s">
        <v>5610</v>
      </c>
      <c r="D1916" s="107" t="s">
        <v>5600</v>
      </c>
      <c r="E1916" s="107" t="s">
        <v>5601</v>
      </c>
      <c r="F1916" s="107" t="s">
        <v>6326</v>
      </c>
      <c r="G1916" s="107" t="str">
        <f>k[[#This Row],[PartType]]&amp;k[[#This Row],[PowderType]]</f>
        <v>528Z177/003S506</v>
      </c>
      <c r="H1916" s="107" t="s">
        <v>5933</v>
      </c>
      <c r="I1916" s="107" cm="1">
        <f t="array" ref="I1916">_xlfn.IFS(LEFT(k[[#This Row],[ParameterValue]],1)="S",3,LEFT(k[[#This Row],[ParameterValue]],1)="X",2, LEFT(k[[#This Row],[ParameterValue]],1)="D",4)</f>
        <v>3</v>
      </c>
    </row>
    <row r="1917" spans="1:9">
      <c r="A1917" s="107" t="s">
        <v>5662</v>
      </c>
      <c r="B1917" s="107" t="s">
        <v>126</v>
      </c>
      <c r="C1917" s="107" t="s">
        <v>5663</v>
      </c>
      <c r="D1917" s="107" t="s">
        <v>5600</v>
      </c>
      <c r="E1917" s="107" t="s">
        <v>5601</v>
      </c>
      <c r="F1917" s="107" t="s">
        <v>8353</v>
      </c>
      <c r="G1917" s="107" t="str">
        <f>k[[#This Row],[PartType]]&amp;k[[#This Row],[PowderType]]</f>
        <v>528Z227/004KBP52</v>
      </c>
      <c r="H1917" s="107" t="s">
        <v>5050</v>
      </c>
      <c r="I1917" s="107" cm="1">
        <f t="array" ref="I1917">_xlfn.IFS(LEFT(k[[#This Row],[ParameterValue]],1)="S",3,LEFT(k[[#This Row],[ParameterValue]],1)="X",2, LEFT(k[[#This Row],[ParameterValue]],1)="D",4)</f>
        <v>3</v>
      </c>
    </row>
    <row r="1918" spans="1:9">
      <c r="A1918" s="107" t="s">
        <v>5725</v>
      </c>
      <c r="B1918" s="107" t="s">
        <v>126</v>
      </c>
      <c r="C1918" s="107" t="s">
        <v>5726</v>
      </c>
      <c r="D1918" s="107" t="s">
        <v>5600</v>
      </c>
      <c r="E1918" s="107" t="s">
        <v>5601</v>
      </c>
      <c r="F1918" s="107" t="s">
        <v>6327</v>
      </c>
      <c r="G1918" s="107" t="str">
        <f>k[[#This Row],[PartType]]&amp;k[[#This Row],[PowderType]]</f>
        <v>545W476/016KBP52</v>
      </c>
      <c r="H1918" s="107" t="s">
        <v>5735</v>
      </c>
      <c r="I1918" s="107" cm="1">
        <f t="array" ref="I1918">_xlfn.IFS(LEFT(k[[#This Row],[ParameterValue]],1)="S",3,LEFT(k[[#This Row],[ParameterValue]],1)="X",2, LEFT(k[[#This Row],[ParameterValue]],1)="D",4)</f>
        <v>3</v>
      </c>
    </row>
    <row r="1919" spans="1:9">
      <c r="A1919" s="107" t="s">
        <v>5686</v>
      </c>
      <c r="B1919" s="107" t="s">
        <v>152</v>
      </c>
      <c r="C1919" s="107" t="s">
        <v>5627</v>
      </c>
      <c r="D1919" s="107" t="s">
        <v>5600</v>
      </c>
      <c r="E1919" s="107" t="s">
        <v>5601</v>
      </c>
      <c r="F1919" s="107" t="s">
        <v>9367</v>
      </c>
      <c r="G1919" s="107" t="str">
        <f>k[[#This Row],[PartType]]&amp;k[[#This Row],[PowderType]]</f>
        <v>591V227/004KBP86</v>
      </c>
      <c r="H1919" s="107" t="s">
        <v>5688</v>
      </c>
      <c r="I1919" s="107" cm="1">
        <f t="array" ref="I1919">_xlfn.IFS(LEFT(k[[#This Row],[ParameterValue]],1)="S",3,LEFT(k[[#This Row],[ParameterValue]],1)="X",2, LEFT(k[[#This Row],[ParameterValue]],1)="D",4)</f>
        <v>3</v>
      </c>
    </row>
    <row r="1920" spans="1:9">
      <c r="A1920" s="107" t="s">
        <v>7193</v>
      </c>
      <c r="B1920" s="107" t="s">
        <v>4428</v>
      </c>
      <c r="C1920" s="107" t="s">
        <v>5654</v>
      </c>
      <c r="D1920" s="107" t="s">
        <v>5600</v>
      </c>
      <c r="E1920" s="107" t="s">
        <v>5601</v>
      </c>
      <c r="F1920" s="107" t="s">
        <v>9284</v>
      </c>
      <c r="G1920" s="107" t="str">
        <f>k[[#This Row],[PartType]]&amp;k[[#This Row],[PowderType]]</f>
        <v>520D687/003KBP76</v>
      </c>
      <c r="H1920" s="107" t="s">
        <v>5053</v>
      </c>
      <c r="I1920" s="107" cm="1">
        <f t="array" ref="I1920">_xlfn.IFS(LEFT(k[[#This Row],[ParameterValue]],1)="S",3,LEFT(k[[#This Row],[ParameterValue]],1)="X",2, LEFT(k[[#This Row],[ParameterValue]],1)="D",4)</f>
        <v>3</v>
      </c>
    </row>
    <row r="1921" spans="1:9">
      <c r="A1921" s="107" t="s">
        <v>5736</v>
      </c>
      <c r="B1921" s="107" t="s">
        <v>4428</v>
      </c>
      <c r="C1921" s="107" t="s">
        <v>5737</v>
      </c>
      <c r="D1921" s="107" t="s">
        <v>5600</v>
      </c>
      <c r="E1921" s="107" t="s">
        <v>5601</v>
      </c>
      <c r="F1921" s="107" t="s">
        <v>9285</v>
      </c>
      <c r="G1921" s="107" t="str">
        <f>k[[#This Row],[PartType]]&amp;k[[#This Row],[PowderType]]</f>
        <v>520Y227/010KBP76</v>
      </c>
      <c r="H1921" s="107" t="s">
        <v>5580</v>
      </c>
      <c r="I1921" s="107" cm="1">
        <f t="array" ref="I1921">_xlfn.IFS(LEFT(k[[#This Row],[ParameterValue]],1)="S",3,LEFT(k[[#This Row],[ParameterValue]],1)="X",2, LEFT(k[[#This Row],[ParameterValue]],1)="D",4)</f>
        <v>3</v>
      </c>
    </row>
    <row r="1922" spans="1:9">
      <c r="A1922" s="107" t="s">
        <v>8257</v>
      </c>
      <c r="B1922" s="107" t="s">
        <v>82</v>
      </c>
      <c r="C1922" s="107" t="s">
        <v>5693</v>
      </c>
      <c r="D1922" s="107" t="s">
        <v>5600</v>
      </c>
      <c r="E1922" s="107" t="s">
        <v>5601</v>
      </c>
      <c r="F1922" s="107" t="s">
        <v>9286</v>
      </c>
      <c r="G1922" s="107" t="str">
        <f>k[[#This Row],[PartType]]&amp;k[[#This Row],[PowderType]]</f>
        <v>521V506/035S706</v>
      </c>
      <c r="H1922" s="107" t="s">
        <v>8140</v>
      </c>
      <c r="I1922" s="107" cm="1">
        <f t="array" ref="I1922">_xlfn.IFS(LEFT(k[[#This Row],[ParameterValue]],1)="S",3,LEFT(k[[#This Row],[ParameterValue]],1)="X",2, LEFT(k[[#This Row],[ParameterValue]],1)="D",4)</f>
        <v>4</v>
      </c>
    </row>
    <row r="1923" spans="1:9">
      <c r="A1923" s="107" t="s">
        <v>8257</v>
      </c>
      <c r="B1923" s="107" t="s">
        <v>82</v>
      </c>
      <c r="C1923" s="107" t="s">
        <v>5618</v>
      </c>
      <c r="D1923" s="107" t="s">
        <v>5600</v>
      </c>
      <c r="E1923" s="107" t="s">
        <v>5601</v>
      </c>
      <c r="F1923" s="107" t="s">
        <v>9504</v>
      </c>
      <c r="G1923" s="107" t="str">
        <f>k[[#This Row],[PartType]]&amp;k[[#This Row],[PowderType]]</f>
        <v>521V506/035S706</v>
      </c>
      <c r="H1923" s="107" t="s">
        <v>8140</v>
      </c>
      <c r="I1923" s="107" cm="1">
        <f t="array" ref="I1923">_xlfn.IFS(LEFT(k[[#This Row],[ParameterValue]],1)="S",3,LEFT(k[[#This Row],[ParameterValue]],1)="X",2, LEFT(k[[#This Row],[ParameterValue]],1)="D",4)</f>
        <v>4</v>
      </c>
    </row>
    <row r="1924" spans="1:9">
      <c r="A1924" s="107" t="s">
        <v>8257</v>
      </c>
      <c r="B1924" s="107" t="s">
        <v>82</v>
      </c>
      <c r="C1924" s="107" t="s">
        <v>5614</v>
      </c>
      <c r="D1924" s="107" t="s">
        <v>5600</v>
      </c>
      <c r="E1924" s="107" t="s">
        <v>5601</v>
      </c>
      <c r="F1924" s="107" t="s">
        <v>9505</v>
      </c>
      <c r="G1924" s="107" t="str">
        <f>k[[#This Row],[PartType]]&amp;k[[#This Row],[PowderType]]</f>
        <v>521V506/035S706</v>
      </c>
      <c r="H1924" s="107" t="s">
        <v>8140</v>
      </c>
      <c r="I1924" s="107" cm="1">
        <f t="array" ref="I1924">_xlfn.IFS(LEFT(k[[#This Row],[ParameterValue]],1)="S",3,LEFT(k[[#This Row],[ParameterValue]],1)="X",2, LEFT(k[[#This Row],[ParameterValue]],1)="D",4)</f>
        <v>4</v>
      </c>
    </row>
    <row r="1925" spans="1:9">
      <c r="A1925" s="107" t="s">
        <v>6212</v>
      </c>
      <c r="B1925" s="107" t="s">
        <v>4603</v>
      </c>
      <c r="C1925" s="107" t="s">
        <v>5614</v>
      </c>
      <c r="D1925" s="107" t="s">
        <v>5600</v>
      </c>
      <c r="E1925" s="107" t="s">
        <v>5601</v>
      </c>
      <c r="F1925" s="107" t="s">
        <v>7120</v>
      </c>
      <c r="G1925" s="107" t="str">
        <f>k[[#This Row],[PartType]]&amp;k[[#This Row],[PowderType]]</f>
        <v>523W476/035TTS50S</v>
      </c>
      <c r="H1925" s="107" t="s">
        <v>6183</v>
      </c>
      <c r="I1925" s="107" cm="1">
        <f t="array" ref="I1925">_xlfn.IFS(LEFT(k[[#This Row],[ParameterValue]],1)="S",3,LEFT(k[[#This Row],[ParameterValue]],1)="X",2, LEFT(k[[#This Row],[ParameterValue]],1)="D",4)</f>
        <v>3</v>
      </c>
    </row>
    <row r="1926" spans="1:9">
      <c r="A1926" s="107" t="s">
        <v>7121</v>
      </c>
      <c r="B1926" s="107" t="s">
        <v>4525</v>
      </c>
      <c r="C1926" s="107" t="s">
        <v>5813</v>
      </c>
      <c r="D1926" s="107" t="s">
        <v>5600</v>
      </c>
      <c r="E1926" s="107" t="s">
        <v>5601</v>
      </c>
      <c r="F1926" s="107" t="s">
        <v>7122</v>
      </c>
      <c r="G1926" s="107" t="str">
        <f>k[[#This Row],[PartType]]&amp;k[[#This Row],[PowderType]]</f>
        <v>521W226/020S506</v>
      </c>
      <c r="H1926" s="107" t="s">
        <v>6358</v>
      </c>
      <c r="I1926" s="107" cm="1">
        <f t="array" ref="I1926">_xlfn.IFS(LEFT(k[[#This Row],[ParameterValue]],1)="S",3,LEFT(k[[#This Row],[ParameterValue]],1)="X",2, LEFT(k[[#This Row],[ParameterValue]],1)="D",4)</f>
        <v>2</v>
      </c>
    </row>
    <row r="1927" spans="1:9">
      <c r="A1927" s="107" t="s">
        <v>6597</v>
      </c>
      <c r="B1927" s="107" t="s">
        <v>4525</v>
      </c>
      <c r="C1927" s="107" t="s">
        <v>5813</v>
      </c>
      <c r="D1927" s="107" t="s">
        <v>5600</v>
      </c>
      <c r="E1927" s="107" t="s">
        <v>5601</v>
      </c>
      <c r="F1927" s="107" t="s">
        <v>6598</v>
      </c>
      <c r="G1927" s="107" t="str">
        <f>k[[#This Row],[PartType]]&amp;k[[#This Row],[PowderType]]</f>
        <v>521W336/020S506</v>
      </c>
      <c r="H1927" s="107" t="s">
        <v>6358</v>
      </c>
      <c r="I1927" s="107" cm="1">
        <f t="array" ref="I1927">_xlfn.IFS(LEFT(k[[#This Row],[ParameterValue]],1)="S",3,LEFT(k[[#This Row],[ParameterValue]],1)="X",2, LEFT(k[[#This Row],[ParameterValue]],1)="D",4)</f>
        <v>2</v>
      </c>
    </row>
    <row r="1928" spans="1:9">
      <c r="A1928" s="107" t="s">
        <v>5739</v>
      </c>
      <c r="B1928" s="107" t="s">
        <v>126</v>
      </c>
      <c r="C1928" s="107" t="s">
        <v>5621</v>
      </c>
      <c r="D1928" s="107" t="s">
        <v>5600</v>
      </c>
      <c r="E1928" s="107" t="s">
        <v>5601</v>
      </c>
      <c r="F1928" s="107" t="s">
        <v>6599</v>
      </c>
      <c r="G1928" s="107" t="str">
        <f>k[[#This Row],[PartType]]&amp;k[[#This Row],[PowderType]]</f>
        <v>521D107/025KBP52</v>
      </c>
      <c r="H1928" s="107" t="s">
        <v>5044</v>
      </c>
      <c r="I1928" s="107" cm="1">
        <f t="array" ref="I1928">_xlfn.IFS(LEFT(k[[#This Row],[ParameterValue]],1)="S",3,LEFT(k[[#This Row],[ParameterValue]],1)="X",2, LEFT(k[[#This Row],[ParameterValue]],1)="D",4)</f>
        <v>3</v>
      </c>
    </row>
    <row r="1929" spans="1:9">
      <c r="A1929" s="107" t="s">
        <v>5949</v>
      </c>
      <c r="B1929" s="107" t="s">
        <v>4721</v>
      </c>
      <c r="C1929" s="107" t="s">
        <v>5656</v>
      </c>
      <c r="D1929" s="107" t="s">
        <v>5600</v>
      </c>
      <c r="E1929" s="107" t="s">
        <v>5601</v>
      </c>
      <c r="F1929" s="107" t="s">
        <v>9387</v>
      </c>
      <c r="G1929" s="107" t="str">
        <f>k[[#This Row],[PartType]]&amp;k[[#This Row],[PowderType]]</f>
        <v>521D476/020NT40</v>
      </c>
      <c r="H1929" s="107" t="s">
        <v>6344</v>
      </c>
      <c r="I1929" s="107" cm="1">
        <f t="array" ref="I1929">_xlfn.IFS(LEFT(k[[#This Row],[ParameterValue]],1)="S",3,LEFT(k[[#This Row],[ParameterValue]],1)="X",2, LEFT(k[[#This Row],[ParameterValue]],1)="D",4)</f>
        <v>3</v>
      </c>
    </row>
    <row r="1930" spans="1:9">
      <c r="A1930" s="107" t="s">
        <v>6969</v>
      </c>
      <c r="B1930" s="107" t="s">
        <v>4492</v>
      </c>
      <c r="C1930" s="107" t="s">
        <v>5826</v>
      </c>
      <c r="D1930" s="107" t="s">
        <v>5600</v>
      </c>
      <c r="E1930" s="107" t="s">
        <v>5601</v>
      </c>
      <c r="F1930" s="107" t="s">
        <v>6970</v>
      </c>
      <c r="G1930" s="107" t="str">
        <f>k[[#This Row],[PartType]]&amp;k[[#This Row],[PowderType]]</f>
        <v>525B476/010FTW700</v>
      </c>
      <c r="H1930" s="107" t="s">
        <v>6371</v>
      </c>
      <c r="I1930" s="107" cm="1">
        <f t="array" ref="I1930">_xlfn.IFS(LEFT(k[[#This Row],[ParameterValue]],1)="S",3,LEFT(k[[#This Row],[ParameterValue]],1)="X",2, LEFT(k[[#This Row],[ParameterValue]],1)="D",4)</f>
        <v>3</v>
      </c>
    </row>
    <row r="1931" spans="1:9">
      <c r="A1931" s="107" t="s">
        <v>8202</v>
      </c>
      <c r="B1931" s="107" t="s">
        <v>119</v>
      </c>
      <c r="C1931" s="107" t="s">
        <v>5614</v>
      </c>
      <c r="D1931" s="107" t="s">
        <v>5600</v>
      </c>
      <c r="E1931" s="107" t="s">
        <v>5601</v>
      </c>
      <c r="F1931" s="107" t="s">
        <v>8586</v>
      </c>
      <c r="G1931" s="107" t="str">
        <f>k[[#This Row],[PartType]]&amp;k[[#This Row],[PowderType]]</f>
        <v>523W167/018FTW102K</v>
      </c>
      <c r="H1931" s="107" t="s">
        <v>7830</v>
      </c>
      <c r="I1931" s="107" cm="1">
        <f t="array" ref="I1931">_xlfn.IFS(LEFT(k[[#This Row],[ParameterValue]],1)="S",3,LEFT(k[[#This Row],[ParameterValue]],1)="X",2, LEFT(k[[#This Row],[ParameterValue]],1)="D",4)</f>
        <v>4</v>
      </c>
    </row>
    <row r="1932" spans="1:9">
      <c r="A1932" s="107" t="s">
        <v>7991</v>
      </c>
      <c r="B1932" s="107" t="s">
        <v>82</v>
      </c>
      <c r="C1932" s="107" t="s">
        <v>5804</v>
      </c>
      <c r="D1932" s="107" t="s">
        <v>5600</v>
      </c>
      <c r="E1932" s="107" t="s">
        <v>5601</v>
      </c>
      <c r="F1932" s="107" t="s">
        <v>8523</v>
      </c>
      <c r="G1932" s="107" t="str">
        <f>k[[#This Row],[PartType]]&amp;k[[#This Row],[PowderType]]</f>
        <v>521V476/025S706</v>
      </c>
      <c r="H1932" s="107" t="s">
        <v>8319</v>
      </c>
      <c r="I1932" s="107" cm="1">
        <f t="array" ref="I1932">_xlfn.IFS(LEFT(k[[#This Row],[ParameterValue]],1)="S",3,LEFT(k[[#This Row],[ParameterValue]],1)="X",2, LEFT(k[[#This Row],[ParameterValue]],1)="D",4)</f>
        <v>3</v>
      </c>
    </row>
    <row r="1933" spans="1:9">
      <c r="A1933" s="107" t="s">
        <v>7991</v>
      </c>
      <c r="B1933" s="107" t="s">
        <v>87</v>
      </c>
      <c r="C1933" s="107" t="s">
        <v>5614</v>
      </c>
      <c r="D1933" s="107" t="s">
        <v>5600</v>
      </c>
      <c r="E1933" s="107" t="s">
        <v>5601</v>
      </c>
      <c r="F1933" s="107" t="s">
        <v>7992</v>
      </c>
      <c r="G1933" s="107" t="str">
        <f>k[[#This Row],[PartType]]&amp;k[[#This Row],[PowderType]]</f>
        <v>521V476/025TTS50</v>
      </c>
      <c r="H1933" s="107" t="s">
        <v>7899</v>
      </c>
      <c r="I1933" s="107" cm="1">
        <f t="array" ref="I1933">_xlfn.IFS(LEFT(k[[#This Row],[ParameterValue]],1)="S",3,LEFT(k[[#This Row],[ParameterValue]],1)="X",2, LEFT(k[[#This Row],[ParameterValue]],1)="D",4)</f>
        <v>4</v>
      </c>
    </row>
    <row r="1934" spans="1:9">
      <c r="A1934" s="107" t="s">
        <v>6176</v>
      </c>
      <c r="B1934" s="107" t="s">
        <v>90</v>
      </c>
      <c r="C1934" s="107" t="s">
        <v>5804</v>
      </c>
      <c r="D1934" s="107" t="s">
        <v>5600</v>
      </c>
      <c r="E1934" s="107" t="s">
        <v>5601</v>
      </c>
      <c r="F1934" s="107" t="s">
        <v>7993</v>
      </c>
      <c r="G1934" s="107" t="str">
        <f>k[[#This Row],[PartType]]&amp;k[[#This Row],[PowderType]]</f>
        <v>521D336/035FTP200</v>
      </c>
      <c r="H1934" s="107" t="s">
        <v>6807</v>
      </c>
      <c r="I1934" s="107" cm="1">
        <f t="array" ref="I1934">_xlfn.IFS(LEFT(k[[#This Row],[ParameterValue]],1)="S",3,LEFT(k[[#This Row],[ParameterValue]],1)="X",2, LEFT(k[[#This Row],[ParameterValue]],1)="D",4)</f>
        <v>2</v>
      </c>
    </row>
    <row r="1935" spans="1:9">
      <c r="A1935" s="107" t="s">
        <v>6617</v>
      </c>
      <c r="B1935" s="107" t="s">
        <v>4593</v>
      </c>
      <c r="C1935" s="107" t="s">
        <v>6028</v>
      </c>
      <c r="D1935" s="107" t="s">
        <v>5600</v>
      </c>
      <c r="E1935" s="107" t="s">
        <v>5601</v>
      </c>
      <c r="F1935" s="107" t="s">
        <v>8521</v>
      </c>
      <c r="G1935" s="107" t="str">
        <f>k[[#This Row],[PartType]]&amp;k[[#This Row],[PowderType]]</f>
        <v>521V685/063HV200E</v>
      </c>
      <c r="H1935" s="107" t="s">
        <v>8522</v>
      </c>
      <c r="I1935" s="107" cm="1">
        <f t="array" ref="I1935">_xlfn.IFS(LEFT(k[[#This Row],[ParameterValue]],1)="S",3,LEFT(k[[#This Row],[ParameterValue]],1)="X",2, LEFT(k[[#This Row],[ParameterValue]],1)="D",4)</f>
        <v>2</v>
      </c>
    </row>
    <row r="1936" spans="1:9">
      <c r="A1936" s="107" t="s">
        <v>6217</v>
      </c>
      <c r="B1936" s="107" t="s">
        <v>4433</v>
      </c>
      <c r="C1936" s="107" t="s">
        <v>5737</v>
      </c>
      <c r="D1936" s="107" t="s">
        <v>5600</v>
      </c>
      <c r="E1936" s="107" t="s">
        <v>5601</v>
      </c>
      <c r="F1936" s="107" t="s">
        <v>8339</v>
      </c>
      <c r="G1936" s="107" t="str">
        <f>k[[#This Row],[PartType]]&amp;k[[#This Row],[PowderType]]</f>
        <v>520B107/006KBP74E</v>
      </c>
      <c r="H1936" s="107" t="s">
        <v>8131</v>
      </c>
      <c r="I1936" s="107" cm="1">
        <f t="array" ref="I1936">_xlfn.IFS(LEFT(k[[#This Row],[ParameterValue]],1)="S",3,LEFT(k[[#This Row],[ParameterValue]],1)="X",2, LEFT(k[[#This Row],[ParameterValue]],1)="D",4)</f>
        <v>3</v>
      </c>
    </row>
    <row r="1937" spans="1:9">
      <c r="A1937" s="107" t="s">
        <v>7091</v>
      </c>
      <c r="B1937" s="107" t="s">
        <v>4516</v>
      </c>
      <c r="C1937" s="107" t="s">
        <v>7092</v>
      </c>
      <c r="D1937" s="107" t="s">
        <v>5600</v>
      </c>
      <c r="E1937" s="107" t="s">
        <v>5601</v>
      </c>
      <c r="F1937" s="107" t="s">
        <v>7093</v>
      </c>
      <c r="G1937" s="107" t="str">
        <f>k[[#This Row],[PartType]]&amp;k[[#This Row],[PowderType]]</f>
        <v>521D475/063TTS125</v>
      </c>
      <c r="H1937" s="107" t="s">
        <v>5853</v>
      </c>
      <c r="I1937" s="107" cm="1">
        <f t="array" ref="I1937">_xlfn.IFS(LEFT(k[[#This Row],[ParameterValue]],1)="S",3,LEFT(k[[#This Row],[ParameterValue]],1)="X",2, LEFT(k[[#This Row],[ParameterValue]],1)="D",4)</f>
        <v>2</v>
      </c>
    </row>
    <row r="1938" spans="1:9">
      <c r="A1938" s="107" t="s">
        <v>6472</v>
      </c>
      <c r="B1938" s="107" t="s">
        <v>4441</v>
      </c>
      <c r="C1938" s="107" t="s">
        <v>8381</v>
      </c>
      <c r="D1938" s="107" t="s">
        <v>5660</v>
      </c>
      <c r="E1938" s="107" t="s">
        <v>5601</v>
      </c>
      <c r="F1938" s="107" t="s">
        <v>8382</v>
      </c>
      <c r="G1938" s="107" t="str">
        <f>k[[#This Row],[PartType]]&amp;k[[#This Row],[PowderType]]</f>
        <v>520B337/2R5STA156KA</v>
      </c>
      <c r="H1938" s="107" t="s">
        <v>5587</v>
      </c>
      <c r="I1938" s="107" cm="1">
        <f t="array" ref="I1938">_xlfn.IFS(LEFT(k[[#This Row],[ParameterValue]],1)="S",3,LEFT(k[[#This Row],[ParameterValue]],1)="X",2, LEFT(k[[#This Row],[ParameterValue]],1)="D",4)</f>
        <v>3</v>
      </c>
    </row>
    <row r="1939" spans="1:9">
      <c r="A1939" s="107" t="s">
        <v>5780</v>
      </c>
      <c r="B1939" s="107" t="s">
        <v>82</v>
      </c>
      <c r="C1939" s="107" t="s">
        <v>5656</v>
      </c>
      <c r="D1939" s="107" t="s">
        <v>5600</v>
      </c>
      <c r="E1939" s="107" t="s">
        <v>5601</v>
      </c>
      <c r="F1939" s="107" t="s">
        <v>6528</v>
      </c>
      <c r="G1939" s="107" t="str">
        <f>k[[#This Row],[PartType]]&amp;k[[#This Row],[PowderType]]</f>
        <v>523V107/025S706</v>
      </c>
      <c r="H1939" s="107" t="s">
        <v>5575</v>
      </c>
      <c r="I1939" s="107" cm="1">
        <f t="array" ref="I1939">_xlfn.IFS(LEFT(k[[#This Row],[ParameterValue]],1)="S",3,LEFT(k[[#This Row],[ParameterValue]],1)="X",2, LEFT(k[[#This Row],[ParameterValue]],1)="D",4)</f>
        <v>3</v>
      </c>
    </row>
    <row r="1940" spans="1:9">
      <c r="A1940" s="107" t="s">
        <v>6141</v>
      </c>
      <c r="B1940" s="107" t="s">
        <v>4621</v>
      </c>
      <c r="C1940" s="107" t="s">
        <v>5663</v>
      </c>
      <c r="D1940" s="107" t="s">
        <v>5600</v>
      </c>
      <c r="E1940" s="107" t="s">
        <v>5601</v>
      </c>
      <c r="F1940" s="107" t="s">
        <v>6529</v>
      </c>
      <c r="G1940" s="107" t="str">
        <f>k[[#This Row],[PartType]]&amp;k[[#This Row],[PowderType]]</f>
        <v>530V477/003KBP121E</v>
      </c>
      <c r="H1940" s="107" t="s">
        <v>6530</v>
      </c>
      <c r="I1940" s="107" cm="1">
        <f t="array" ref="I1940">_xlfn.IFS(LEFT(k[[#This Row],[ParameterValue]],1)="S",3,LEFT(k[[#This Row],[ParameterValue]],1)="X",2, LEFT(k[[#This Row],[ParameterValue]],1)="D",4)</f>
        <v>3</v>
      </c>
    </row>
    <row r="1941" spans="1:9">
      <c r="A1941" s="107" t="s">
        <v>6141</v>
      </c>
      <c r="B1941" s="107" t="s">
        <v>4575</v>
      </c>
      <c r="C1941" s="107" t="s">
        <v>5748</v>
      </c>
      <c r="D1941" s="107" t="s">
        <v>5600</v>
      </c>
      <c r="E1941" s="107" t="s">
        <v>5601</v>
      </c>
      <c r="F1941" s="107" t="s">
        <v>8756</v>
      </c>
      <c r="G1941" s="107" t="str">
        <f>k[[#This Row],[PartType]]&amp;k[[#This Row],[PowderType]]</f>
        <v>530V477/003KBP74F</v>
      </c>
      <c r="H1941" s="107" t="s">
        <v>8757</v>
      </c>
      <c r="I1941" s="107" cm="1">
        <f t="array" ref="I1941">_xlfn.IFS(LEFT(k[[#This Row],[ParameterValue]],1)="S",3,LEFT(k[[#This Row],[ParameterValue]],1)="X",2, LEFT(k[[#This Row],[ParameterValue]],1)="D",4)</f>
        <v>3</v>
      </c>
    </row>
    <row r="1942" spans="1:9">
      <c r="A1942" s="107" t="s">
        <v>5752</v>
      </c>
      <c r="B1942" s="107" t="s">
        <v>4428</v>
      </c>
      <c r="C1942" s="107" t="s">
        <v>6531</v>
      </c>
      <c r="D1942" s="107" t="s">
        <v>5748</v>
      </c>
      <c r="E1942" s="107" t="s">
        <v>5601</v>
      </c>
      <c r="F1942" s="107" t="s">
        <v>6532</v>
      </c>
      <c r="G1942" s="107" t="str">
        <f>k[[#This Row],[PartType]]&amp;k[[#This Row],[PowderType]]</f>
        <v>520X477/006KBP76</v>
      </c>
      <c r="H1942" s="107" t="s">
        <v>5612</v>
      </c>
      <c r="I1942" s="107" cm="1">
        <f t="array" ref="I1942">_xlfn.IFS(LEFT(k[[#This Row],[ParameterValue]],1)="S",3,LEFT(k[[#This Row],[ParameterValue]],1)="X",2, LEFT(k[[#This Row],[ParameterValue]],1)="D",4)</f>
        <v>3</v>
      </c>
    </row>
    <row r="1943" spans="1:9">
      <c r="A1943" s="107" t="s">
        <v>6119</v>
      </c>
      <c r="B1943" s="107" t="s">
        <v>152</v>
      </c>
      <c r="C1943" s="107" t="s">
        <v>5737</v>
      </c>
      <c r="D1943" s="107" t="s">
        <v>5600</v>
      </c>
      <c r="E1943" s="107" t="s">
        <v>5601</v>
      </c>
      <c r="F1943" s="107" t="s">
        <v>6533</v>
      </c>
      <c r="G1943" s="107" t="str">
        <f>k[[#This Row],[PartType]]&amp;k[[#This Row],[PowderType]]</f>
        <v>520V227/006KBP86</v>
      </c>
      <c r="H1943" s="107" t="s">
        <v>5049</v>
      </c>
      <c r="I1943" s="107" cm="1">
        <f t="array" ref="I1943">_xlfn.IFS(LEFT(k[[#This Row],[ParameterValue]],1)="S",3,LEFT(k[[#This Row],[ParameterValue]],1)="X",2, LEFT(k[[#This Row],[ParameterValue]],1)="D",4)</f>
        <v>3</v>
      </c>
    </row>
    <row r="1944" spans="1:9">
      <c r="A1944" s="107" t="s">
        <v>6264</v>
      </c>
      <c r="B1944" s="107" t="s">
        <v>4469</v>
      </c>
      <c r="C1944" s="107" t="s">
        <v>5737</v>
      </c>
      <c r="D1944" s="107" t="s">
        <v>5600</v>
      </c>
      <c r="E1944" s="107" t="s">
        <v>5601</v>
      </c>
      <c r="F1944" s="107" t="s">
        <v>6534</v>
      </c>
      <c r="G1944" s="107" t="str">
        <f>k[[#This Row],[PartType]]&amp;k[[#This Row],[PowderType]]</f>
        <v>520V337/006KBP126</v>
      </c>
      <c r="H1944" s="107" t="s">
        <v>5049</v>
      </c>
      <c r="I1944" s="107" cm="1">
        <f t="array" ref="I1944">_xlfn.IFS(LEFT(k[[#This Row],[ParameterValue]],1)="S",3,LEFT(k[[#This Row],[ParameterValue]],1)="X",2, LEFT(k[[#This Row],[ParameterValue]],1)="D",4)</f>
        <v>3</v>
      </c>
    </row>
    <row r="1945" spans="1:9">
      <c r="A1945" s="107" t="s">
        <v>8722</v>
      </c>
      <c r="B1945" s="107" t="s">
        <v>4601</v>
      </c>
      <c r="C1945" s="107" t="s">
        <v>5607</v>
      </c>
      <c r="D1945" s="107" t="s">
        <v>5600</v>
      </c>
      <c r="E1945" s="107" t="s">
        <v>5601</v>
      </c>
      <c r="F1945" s="107" t="s">
        <v>8723</v>
      </c>
      <c r="G1945" s="107" t="str">
        <f>k[[#This Row],[PartType]]&amp;k[[#This Row],[PowderType]]</f>
        <v>521C826/020KBP86H</v>
      </c>
      <c r="H1945" s="107" t="s">
        <v>5735</v>
      </c>
      <c r="I1945" s="107" cm="1">
        <f t="array" ref="I1945">_xlfn.IFS(LEFT(k[[#This Row],[ParameterValue]],1)="S",3,LEFT(k[[#This Row],[ParameterValue]],1)="X",2, LEFT(k[[#This Row],[ParameterValue]],1)="D",4)</f>
        <v>3</v>
      </c>
    </row>
    <row r="1946" spans="1:9">
      <c r="A1946" s="107" t="s">
        <v>6535</v>
      </c>
      <c r="B1946" s="107" t="s">
        <v>4469</v>
      </c>
      <c r="C1946" s="107" t="s">
        <v>5654</v>
      </c>
      <c r="D1946" s="107" t="s">
        <v>5600</v>
      </c>
      <c r="E1946" s="107" t="s">
        <v>5601</v>
      </c>
      <c r="F1946" s="107" t="s">
        <v>6536</v>
      </c>
      <c r="G1946" s="107" t="str">
        <f>k[[#This Row],[PartType]]&amp;k[[#This Row],[PowderType]]</f>
        <v>522V337/006KBP126</v>
      </c>
      <c r="H1946" s="107" t="s">
        <v>5049</v>
      </c>
      <c r="I1946" s="107" cm="1">
        <f t="array" ref="I1946">_xlfn.IFS(LEFT(k[[#This Row],[ParameterValue]],1)="S",3,LEFT(k[[#This Row],[ParameterValue]],1)="X",2, LEFT(k[[#This Row],[ParameterValue]],1)="D",4)</f>
        <v>3</v>
      </c>
    </row>
    <row r="1947" spans="1:9">
      <c r="A1947" s="107" t="s">
        <v>6537</v>
      </c>
      <c r="B1947" s="107" t="s">
        <v>90</v>
      </c>
      <c r="C1947" s="107" t="s">
        <v>5614</v>
      </c>
      <c r="D1947" s="107" t="s">
        <v>5600</v>
      </c>
      <c r="E1947" s="107" t="s">
        <v>5601</v>
      </c>
      <c r="F1947" s="107" t="s">
        <v>6538</v>
      </c>
      <c r="G1947" s="107" t="str">
        <f>k[[#This Row],[PartType]]&amp;k[[#This Row],[PowderType]]</f>
        <v>523V186/050FTP200</v>
      </c>
      <c r="H1947" s="107" t="s">
        <v>6305</v>
      </c>
      <c r="I1947" s="107" cm="1">
        <f t="array" ref="I1947">_xlfn.IFS(LEFT(k[[#This Row],[ParameterValue]],1)="S",3,LEFT(k[[#This Row],[ParameterValue]],1)="X",2, LEFT(k[[#This Row],[ParameterValue]],1)="D",4)</f>
        <v>2</v>
      </c>
    </row>
    <row r="1948" spans="1:9">
      <c r="A1948" s="107" t="s">
        <v>6525</v>
      </c>
      <c r="B1948" s="107" t="s">
        <v>4478</v>
      </c>
      <c r="C1948" s="107" t="s">
        <v>5607</v>
      </c>
      <c r="D1948" s="107" t="s">
        <v>5600</v>
      </c>
      <c r="E1948" s="107" t="s">
        <v>5601</v>
      </c>
      <c r="F1948" s="107" t="s">
        <v>6590</v>
      </c>
      <c r="G1948" s="107" t="str">
        <f>k[[#This Row],[PartType]]&amp;k[[#This Row],[PowderType]]</f>
        <v>521V476/020FTW400</v>
      </c>
      <c r="H1948" s="107" t="s">
        <v>5589</v>
      </c>
      <c r="I1948" s="107" cm="1">
        <f t="array" ref="I1948">_xlfn.IFS(LEFT(k[[#This Row],[ParameterValue]],1)="S",3,LEFT(k[[#This Row],[ParameterValue]],1)="X",2, LEFT(k[[#This Row],[ParameterValue]],1)="D",4)</f>
        <v>3</v>
      </c>
    </row>
    <row r="1949" spans="1:9">
      <c r="A1949" s="107" t="s">
        <v>6525</v>
      </c>
      <c r="B1949" s="107" t="s">
        <v>4478</v>
      </c>
      <c r="C1949" s="107" t="s">
        <v>5656</v>
      </c>
      <c r="D1949" s="107" t="s">
        <v>5600</v>
      </c>
      <c r="E1949" s="107" t="s">
        <v>5601</v>
      </c>
      <c r="F1949" s="107" t="s">
        <v>6591</v>
      </c>
      <c r="G1949" s="107" t="str">
        <f>k[[#This Row],[PartType]]&amp;k[[#This Row],[PowderType]]</f>
        <v>521V476/020FTW400</v>
      </c>
      <c r="H1949" s="107" t="s">
        <v>6344</v>
      </c>
      <c r="I1949" s="107" cm="1">
        <f t="array" ref="I1949">_xlfn.IFS(LEFT(k[[#This Row],[ParameterValue]],1)="S",3,LEFT(k[[#This Row],[ParameterValue]],1)="X",2, LEFT(k[[#This Row],[ParameterValue]],1)="D",4)</f>
        <v>3</v>
      </c>
    </row>
    <row r="1950" spans="1:9">
      <c r="A1950" s="107" t="s">
        <v>5949</v>
      </c>
      <c r="B1950" s="107" t="s">
        <v>4478</v>
      </c>
      <c r="C1950" s="107" t="s">
        <v>5726</v>
      </c>
      <c r="D1950" s="107" t="s">
        <v>5600</v>
      </c>
      <c r="E1950" s="107" t="s">
        <v>5601</v>
      </c>
      <c r="F1950" s="107" t="s">
        <v>6592</v>
      </c>
      <c r="G1950" s="107" t="str">
        <f>k[[#This Row],[PartType]]&amp;k[[#This Row],[PowderType]]</f>
        <v>521D476/020FTW400</v>
      </c>
      <c r="H1950" s="107" t="s">
        <v>6344</v>
      </c>
      <c r="I1950" s="107" cm="1">
        <f t="array" ref="I1950">_xlfn.IFS(LEFT(k[[#This Row],[ParameterValue]],1)="S",3,LEFT(k[[#This Row],[ParameterValue]],1)="X",2, LEFT(k[[#This Row],[ParameterValue]],1)="D",4)</f>
        <v>3</v>
      </c>
    </row>
    <row r="1951" spans="1:9">
      <c r="A1951" s="107" t="s">
        <v>5949</v>
      </c>
      <c r="B1951" s="107" t="s">
        <v>4478</v>
      </c>
      <c r="C1951" s="107" t="s">
        <v>5607</v>
      </c>
      <c r="D1951" s="107" t="s">
        <v>5600</v>
      </c>
      <c r="E1951" s="107" t="s">
        <v>5601</v>
      </c>
      <c r="F1951" s="107" t="s">
        <v>9386</v>
      </c>
      <c r="G1951" s="107" t="str">
        <f>k[[#This Row],[PartType]]&amp;k[[#This Row],[PowderType]]</f>
        <v>521D476/020FTW400</v>
      </c>
      <c r="H1951" s="107" t="s">
        <v>5589</v>
      </c>
      <c r="I1951" s="107" cm="1">
        <f t="array" ref="I1951">_xlfn.IFS(LEFT(k[[#This Row],[ParameterValue]],1)="S",3,LEFT(k[[#This Row],[ParameterValue]],1)="X",2, LEFT(k[[#This Row],[ParameterValue]],1)="D",4)</f>
        <v>3</v>
      </c>
    </row>
    <row r="1952" spans="1:9">
      <c r="A1952" s="107" t="s">
        <v>5949</v>
      </c>
      <c r="B1952" s="107" t="s">
        <v>4478</v>
      </c>
      <c r="C1952" s="107" t="s">
        <v>5656</v>
      </c>
      <c r="D1952" s="107" t="s">
        <v>5600</v>
      </c>
      <c r="E1952" s="107" t="s">
        <v>5601</v>
      </c>
      <c r="F1952" s="107" t="s">
        <v>8270</v>
      </c>
      <c r="G1952" s="107" t="str">
        <f>k[[#This Row],[PartType]]&amp;k[[#This Row],[PowderType]]</f>
        <v>521D476/020FTW400</v>
      </c>
      <c r="H1952" s="107" t="s">
        <v>6344</v>
      </c>
      <c r="I1952" s="107" cm="1">
        <f t="array" ref="I1952">_xlfn.IFS(LEFT(k[[#This Row],[ParameterValue]],1)="S",3,LEFT(k[[#This Row],[ParameterValue]],1)="X",2, LEFT(k[[#This Row],[ParameterValue]],1)="D",4)</f>
        <v>3</v>
      </c>
    </row>
    <row r="1953" spans="1:9">
      <c r="A1953" s="107" t="s">
        <v>6673</v>
      </c>
      <c r="B1953" s="107" t="s">
        <v>4469</v>
      </c>
      <c r="C1953" s="107" t="s">
        <v>5742</v>
      </c>
      <c r="D1953" s="107" t="s">
        <v>5600</v>
      </c>
      <c r="E1953" s="107" t="s">
        <v>5601</v>
      </c>
      <c r="F1953" s="107" t="s">
        <v>9212</v>
      </c>
      <c r="G1953" s="107" t="str">
        <f>k[[#This Row],[PartType]]&amp;k[[#This Row],[PowderType]]</f>
        <v>520C227/006KBP126</v>
      </c>
      <c r="H1953" s="107" t="s">
        <v>5847</v>
      </c>
      <c r="I1953" s="107" cm="1">
        <f t="array" ref="I1953">_xlfn.IFS(LEFT(k[[#This Row],[ParameterValue]],1)="S",3,LEFT(k[[#This Row],[ParameterValue]],1)="X",2, LEFT(k[[#This Row],[ParameterValue]],1)="D",4)</f>
        <v>3</v>
      </c>
    </row>
    <row r="1954" spans="1:9">
      <c r="A1954" s="107" t="s">
        <v>7260</v>
      </c>
      <c r="B1954" s="107" t="s">
        <v>4428</v>
      </c>
      <c r="C1954" s="107" t="s">
        <v>5634</v>
      </c>
      <c r="D1954" s="107" t="s">
        <v>5600</v>
      </c>
      <c r="E1954" s="107" t="s">
        <v>5601</v>
      </c>
      <c r="F1954" s="107" t="s">
        <v>9213</v>
      </c>
      <c r="G1954" s="107" t="str">
        <f>k[[#This Row],[PartType]]&amp;k[[#This Row],[PowderType]]</f>
        <v>525D687/003KBP76</v>
      </c>
      <c r="H1954" s="107" t="s">
        <v>5053</v>
      </c>
      <c r="I1954" s="107" cm="1">
        <f t="array" ref="I1954">_xlfn.IFS(LEFT(k[[#This Row],[ParameterValue]],1)="S",3,LEFT(k[[#This Row],[ParameterValue]],1)="X",2, LEFT(k[[#This Row],[ParameterValue]],1)="D",4)</f>
        <v>3</v>
      </c>
    </row>
    <row r="1955" spans="1:9">
      <c r="A1955" s="107" t="s">
        <v>6057</v>
      </c>
      <c r="B1955" s="107" t="s">
        <v>4428</v>
      </c>
      <c r="C1955" s="107" t="s">
        <v>5737</v>
      </c>
      <c r="D1955" s="107" t="s">
        <v>5600</v>
      </c>
      <c r="E1955" s="107" t="s">
        <v>5601</v>
      </c>
      <c r="F1955" s="107" t="s">
        <v>9465</v>
      </c>
      <c r="G1955" s="107" t="str">
        <f>k[[#This Row],[PartType]]&amp;k[[#This Row],[PowderType]]</f>
        <v>520D107/010KBP76</v>
      </c>
      <c r="H1955" s="107" t="s">
        <v>5049</v>
      </c>
      <c r="I1955" s="107" cm="1">
        <f t="array" ref="I1955">_xlfn.IFS(LEFT(k[[#This Row],[ParameterValue]],1)="S",3,LEFT(k[[#This Row],[ParameterValue]],1)="X",2, LEFT(k[[#This Row],[ParameterValue]],1)="D",4)</f>
        <v>3</v>
      </c>
    </row>
    <row r="1956" spans="1:9">
      <c r="A1956" s="107" t="s">
        <v>6600</v>
      </c>
      <c r="B1956" s="107" t="s">
        <v>4428</v>
      </c>
      <c r="C1956" s="107" t="s">
        <v>5599</v>
      </c>
      <c r="D1956" s="107" t="s">
        <v>5600</v>
      </c>
      <c r="E1956" s="107" t="s">
        <v>5601</v>
      </c>
      <c r="F1956" s="107" t="s">
        <v>9215</v>
      </c>
      <c r="G1956" s="107" t="str">
        <f>k[[#This Row],[PartType]]&amp;k[[#This Row],[PowderType]]</f>
        <v>520V247/003KBP76</v>
      </c>
      <c r="H1956" s="107" t="s">
        <v>5046</v>
      </c>
      <c r="I1956" s="107" cm="1">
        <f t="array" ref="I1956">_xlfn.IFS(LEFT(k[[#This Row],[ParameterValue]],1)="S",3,LEFT(k[[#This Row],[ParameterValue]],1)="X",2, LEFT(k[[#This Row],[ParameterValue]],1)="D",4)</f>
        <v>3</v>
      </c>
    </row>
    <row r="1957" spans="1:9">
      <c r="A1957" s="107" t="s">
        <v>6198</v>
      </c>
      <c r="B1957" s="107" t="s">
        <v>4428</v>
      </c>
      <c r="C1957" s="107" t="s">
        <v>5703</v>
      </c>
      <c r="D1957" s="107" t="s">
        <v>5600</v>
      </c>
      <c r="E1957" s="107" t="s">
        <v>5601</v>
      </c>
      <c r="F1957" s="107" t="s">
        <v>9137</v>
      </c>
      <c r="G1957" s="107" t="str">
        <f>k[[#This Row],[PartType]]&amp;k[[#This Row],[PowderType]]</f>
        <v>530V686/006KBP76</v>
      </c>
      <c r="H1957" s="107" t="s">
        <v>5545</v>
      </c>
      <c r="I1957" s="107" cm="1">
        <f t="array" ref="I1957">_xlfn.IFS(LEFT(k[[#This Row],[ParameterValue]],1)="S",3,LEFT(k[[#This Row],[ParameterValue]],1)="X",2, LEFT(k[[#This Row],[ParameterValue]],1)="D",4)</f>
        <v>3</v>
      </c>
    </row>
    <row r="1958" spans="1:9">
      <c r="A1958" s="107" t="s">
        <v>5980</v>
      </c>
      <c r="B1958" s="107" t="s">
        <v>4428</v>
      </c>
      <c r="C1958" s="107" t="s">
        <v>5681</v>
      </c>
      <c r="D1958" s="107" t="s">
        <v>5600</v>
      </c>
      <c r="E1958" s="107" t="s">
        <v>5601</v>
      </c>
      <c r="F1958" s="107" t="s">
        <v>9138</v>
      </c>
      <c r="G1958" s="107" t="str">
        <f>k[[#This Row],[PartType]]&amp;k[[#This Row],[PowderType]]</f>
        <v>528Z337/003KBP76</v>
      </c>
      <c r="H1958" s="107" t="s">
        <v>5046</v>
      </c>
      <c r="I1958" s="107" cm="1">
        <f t="array" ref="I1958">_xlfn.IFS(LEFT(k[[#This Row],[ParameterValue]],1)="S",3,LEFT(k[[#This Row],[ParameterValue]],1)="X",2, LEFT(k[[#This Row],[ParameterValue]],1)="D",4)</f>
        <v>3</v>
      </c>
    </row>
    <row r="1959" spans="1:9">
      <c r="A1959" s="107" t="s">
        <v>5971</v>
      </c>
      <c r="B1959" s="107" t="s">
        <v>4433</v>
      </c>
      <c r="C1959" s="107" t="s">
        <v>5690</v>
      </c>
      <c r="D1959" s="107" t="s">
        <v>5600</v>
      </c>
      <c r="E1959" s="107" t="s">
        <v>5601</v>
      </c>
      <c r="F1959" s="107" t="s">
        <v>8867</v>
      </c>
      <c r="G1959" s="107" t="str">
        <f>k[[#This Row],[PartType]]&amp;k[[#This Row],[PowderType]]</f>
        <v>521B226/020KBP74E</v>
      </c>
      <c r="H1959" s="107" t="s">
        <v>5044</v>
      </c>
      <c r="I1959" s="107" cm="1">
        <f t="array" ref="I1959">_xlfn.IFS(LEFT(k[[#This Row],[ParameterValue]],1)="S",3,LEFT(k[[#This Row],[ParameterValue]],1)="X",2, LEFT(k[[#This Row],[ParameterValue]],1)="D",4)</f>
        <v>3</v>
      </c>
    </row>
    <row r="1960" spans="1:9">
      <c r="A1960" s="107" t="s">
        <v>8590</v>
      </c>
      <c r="B1960" s="107" t="s">
        <v>82</v>
      </c>
      <c r="C1960" s="107" t="s">
        <v>5634</v>
      </c>
      <c r="D1960" s="107" t="s">
        <v>5600</v>
      </c>
      <c r="E1960" s="107" t="s">
        <v>5601</v>
      </c>
      <c r="F1960" s="107" t="s">
        <v>8591</v>
      </c>
      <c r="G1960" s="107" t="str">
        <f>k[[#This Row],[PartType]]&amp;k[[#This Row],[PowderType]]</f>
        <v>545V117/016S706</v>
      </c>
      <c r="H1960" s="107" t="s">
        <v>5589</v>
      </c>
      <c r="I1960" s="107" cm="1">
        <f t="array" ref="I1960">_xlfn.IFS(LEFT(k[[#This Row],[ParameterValue]],1)="S",3,LEFT(k[[#This Row],[ParameterValue]],1)="X",2, LEFT(k[[#This Row],[ParameterValue]],1)="D",4)</f>
        <v>3</v>
      </c>
    </row>
    <row r="1961" spans="1:9">
      <c r="A1961" s="107" t="s">
        <v>7671</v>
      </c>
      <c r="B1961" s="107" t="s">
        <v>4703</v>
      </c>
      <c r="C1961" s="107" t="s">
        <v>5764</v>
      </c>
      <c r="D1961" s="107" t="s">
        <v>5600</v>
      </c>
      <c r="E1961" s="107" t="s">
        <v>5601</v>
      </c>
      <c r="F1961" s="107" t="s">
        <v>7872</v>
      </c>
      <c r="G1961" s="107" t="str">
        <f>k[[#This Row],[PartType]]&amp;k[[#This Row],[PowderType]]</f>
        <v>598V227/006KBP86G</v>
      </c>
      <c r="H1961" s="107" t="s">
        <v>7873</v>
      </c>
      <c r="I1961" s="107" cm="1">
        <f t="array" ref="I1961">_xlfn.IFS(LEFT(k[[#This Row],[ParameterValue]],1)="S",3,LEFT(k[[#This Row],[ParameterValue]],1)="X",2, LEFT(k[[#This Row],[ParameterValue]],1)="D",4)</f>
        <v>3</v>
      </c>
    </row>
    <row r="1962" spans="1:9">
      <c r="A1962" s="107" t="s">
        <v>7874</v>
      </c>
      <c r="B1962" s="107" t="s">
        <v>87</v>
      </c>
      <c r="C1962" s="107" t="s">
        <v>5618</v>
      </c>
      <c r="D1962" s="107" t="s">
        <v>5600</v>
      </c>
      <c r="E1962" s="107" t="s">
        <v>5601</v>
      </c>
      <c r="F1962" s="107" t="s">
        <v>7875</v>
      </c>
      <c r="G1962" s="107" t="str">
        <f>k[[#This Row],[PartType]]&amp;k[[#This Row],[PowderType]]</f>
        <v>598D107/025TTS50</v>
      </c>
      <c r="H1962" s="107" t="s">
        <v>7876</v>
      </c>
      <c r="I1962" s="107" cm="1">
        <f t="array" ref="I1962">_xlfn.IFS(LEFT(k[[#This Row],[ParameterValue]],1)="S",3,LEFT(k[[#This Row],[ParameterValue]],1)="X",2, LEFT(k[[#This Row],[ParameterValue]],1)="D",4)</f>
        <v>3</v>
      </c>
    </row>
    <row r="1963" spans="1:9">
      <c r="A1963" s="107" t="s">
        <v>6219</v>
      </c>
      <c r="B1963" s="107" t="s">
        <v>142</v>
      </c>
      <c r="C1963" s="107" t="s">
        <v>5618</v>
      </c>
      <c r="D1963" s="107" t="s">
        <v>5600</v>
      </c>
      <c r="E1963" s="107" t="s">
        <v>5601</v>
      </c>
      <c r="F1963" s="107" t="s">
        <v>7877</v>
      </c>
      <c r="G1963" s="107" t="str">
        <f>k[[#This Row],[PartType]]&amp;k[[#This Row],[PowderType]]</f>
        <v>521V686/020KBP86E</v>
      </c>
      <c r="H1963" s="107" t="s">
        <v>5051</v>
      </c>
      <c r="I1963" s="107" cm="1">
        <f t="array" ref="I1963">_xlfn.IFS(LEFT(k[[#This Row],[ParameterValue]],1)="S",3,LEFT(k[[#This Row],[ParameterValue]],1)="X",2, LEFT(k[[#This Row],[ParameterValue]],1)="D",4)</f>
        <v>3</v>
      </c>
    </row>
    <row r="1964" spans="1:9">
      <c r="A1964" s="107" t="s">
        <v>7358</v>
      </c>
      <c r="B1964" s="107" t="s">
        <v>152</v>
      </c>
      <c r="C1964" s="107" t="s">
        <v>5742</v>
      </c>
      <c r="D1964" s="107" t="s">
        <v>5600</v>
      </c>
      <c r="E1964" s="107" t="s">
        <v>5601</v>
      </c>
      <c r="F1964" s="107" t="s">
        <v>9317</v>
      </c>
      <c r="G1964" s="107" t="str">
        <f>k[[#This Row],[PartType]]&amp;k[[#This Row],[PowderType]]</f>
        <v>520Y477/006KBP86</v>
      </c>
      <c r="H1964" s="107" t="s">
        <v>5053</v>
      </c>
      <c r="I1964" s="107" cm="1">
        <f t="array" ref="I1964">_xlfn.IFS(LEFT(k[[#This Row],[ParameterValue]],1)="S",3,LEFT(k[[#This Row],[ParameterValue]],1)="X",2, LEFT(k[[#This Row],[ParameterValue]],1)="D",4)</f>
        <v>3</v>
      </c>
    </row>
    <row r="1965" spans="1:9">
      <c r="A1965" s="107" t="s">
        <v>7358</v>
      </c>
      <c r="B1965" s="107" t="s">
        <v>152</v>
      </c>
      <c r="C1965" s="107" t="s">
        <v>5737</v>
      </c>
      <c r="D1965" s="107" t="s">
        <v>5600</v>
      </c>
      <c r="E1965" s="107" t="s">
        <v>5601</v>
      </c>
      <c r="F1965" s="107" t="s">
        <v>9318</v>
      </c>
      <c r="G1965" s="107" t="str">
        <f>k[[#This Row],[PartType]]&amp;k[[#This Row],[PowderType]]</f>
        <v>520Y477/006KBP86</v>
      </c>
      <c r="H1965" s="107" t="s">
        <v>5053</v>
      </c>
      <c r="I1965" s="107" cm="1">
        <f t="array" ref="I1965">_xlfn.IFS(LEFT(k[[#This Row],[ParameterValue]],1)="S",3,LEFT(k[[#This Row],[ParameterValue]],1)="X",2, LEFT(k[[#This Row],[ParameterValue]],1)="D",4)</f>
        <v>3</v>
      </c>
    </row>
    <row r="1966" spans="1:9">
      <c r="A1966" s="107" t="s">
        <v>6472</v>
      </c>
      <c r="B1966" s="107" t="s">
        <v>4518</v>
      </c>
      <c r="C1966" s="107" t="s">
        <v>5742</v>
      </c>
      <c r="D1966" s="107" t="s">
        <v>5600</v>
      </c>
      <c r="E1966" s="107" t="s">
        <v>5601</v>
      </c>
      <c r="F1966" s="107" t="s">
        <v>9459</v>
      </c>
      <c r="G1966" s="107" t="str">
        <f>k[[#This Row],[PartType]]&amp;k[[#This Row],[PowderType]]</f>
        <v>520B337/2R5STA156KB</v>
      </c>
      <c r="H1966" s="107" t="s">
        <v>5587</v>
      </c>
      <c r="I1966" s="107" cm="1">
        <f t="array" ref="I1966">_xlfn.IFS(LEFT(k[[#This Row],[ParameterValue]],1)="S",3,LEFT(k[[#This Row],[ParameterValue]],1)="X",2, LEFT(k[[#This Row],[ParameterValue]],1)="D",4)</f>
        <v>3</v>
      </c>
    </row>
    <row r="1967" spans="1:9">
      <c r="A1967" s="107" t="s">
        <v>6297</v>
      </c>
      <c r="B1967" s="107" t="s">
        <v>4428</v>
      </c>
      <c r="C1967" s="107" t="s">
        <v>5748</v>
      </c>
      <c r="D1967" s="107" t="s">
        <v>5600</v>
      </c>
      <c r="E1967" s="107" t="s">
        <v>5601</v>
      </c>
      <c r="F1967" s="107" t="s">
        <v>8218</v>
      </c>
      <c r="G1967" s="107" t="str">
        <f>k[[#This Row],[PartType]]&amp;k[[#This Row],[PowderType]]</f>
        <v>530V686/010KBP76</v>
      </c>
      <c r="H1967" s="107" t="s">
        <v>5545</v>
      </c>
      <c r="I1967" s="107" cm="1">
        <f t="array" ref="I1967">_xlfn.IFS(LEFT(k[[#This Row],[ParameterValue]],1)="S",3,LEFT(k[[#This Row],[ParameterValue]],1)="X",2, LEFT(k[[#This Row],[ParameterValue]],1)="D",4)</f>
        <v>3</v>
      </c>
    </row>
    <row r="1968" spans="1:9">
      <c r="A1968" s="107" t="s">
        <v>5963</v>
      </c>
      <c r="B1968" s="107" t="s">
        <v>4531</v>
      </c>
      <c r="C1968" s="107" t="s">
        <v>5813</v>
      </c>
      <c r="D1968" s="107" t="s">
        <v>5600</v>
      </c>
      <c r="E1968" s="107" t="s">
        <v>5601</v>
      </c>
      <c r="F1968" s="107" t="s">
        <v>9484</v>
      </c>
      <c r="G1968" s="107" t="str">
        <f>k[[#This Row],[PartType]]&amp;k[[#This Row],[PowderType]]</f>
        <v>521T336/018FTW121KE</v>
      </c>
      <c r="H1968" s="107" t="s">
        <v>9485</v>
      </c>
      <c r="I1968" s="107" cm="1">
        <f t="array" ref="I1968">_xlfn.IFS(LEFT(k[[#This Row],[ParameterValue]],1)="S",3,LEFT(k[[#This Row],[ParameterValue]],1)="X",2, LEFT(k[[#This Row],[ParameterValue]],1)="D",4)</f>
        <v>3</v>
      </c>
    </row>
    <row r="1969" spans="1:9">
      <c r="A1969" s="107" t="s">
        <v>7241</v>
      </c>
      <c r="B1969" s="107" t="s">
        <v>4428</v>
      </c>
      <c r="C1969" s="107" t="s">
        <v>5654</v>
      </c>
      <c r="D1969" s="107" t="s">
        <v>5600</v>
      </c>
      <c r="E1969" s="107" t="s">
        <v>5601</v>
      </c>
      <c r="F1969" s="107" t="s">
        <v>8045</v>
      </c>
      <c r="G1969" s="107" t="str">
        <f>k[[#This Row],[PartType]]&amp;k[[#This Row],[PowderType]]</f>
        <v>520B336/010KBP76</v>
      </c>
      <c r="H1969" s="107" t="s">
        <v>5559</v>
      </c>
      <c r="I1969" s="107" cm="1">
        <f t="array" ref="I1969">_xlfn.IFS(LEFT(k[[#This Row],[ParameterValue]],1)="S",3,LEFT(k[[#This Row],[ParameterValue]],1)="X",2, LEFT(k[[#This Row],[ParameterValue]],1)="D",4)</f>
        <v>3</v>
      </c>
    </row>
    <row r="1970" spans="1:9">
      <c r="A1970" s="107" t="s">
        <v>5934</v>
      </c>
      <c r="B1970" s="107" t="s">
        <v>82</v>
      </c>
      <c r="C1970" s="107" t="s">
        <v>5621</v>
      </c>
      <c r="D1970" s="107" t="s">
        <v>5600</v>
      </c>
      <c r="E1970" s="107" t="s">
        <v>5601</v>
      </c>
      <c r="F1970" s="107" t="s">
        <v>7999</v>
      </c>
      <c r="G1970" s="107" t="str">
        <f>k[[#This Row],[PartType]]&amp;k[[#This Row],[PowderType]]</f>
        <v>521T106/025S706</v>
      </c>
      <c r="H1970" s="107" t="s">
        <v>8000</v>
      </c>
      <c r="I1970" s="107" cm="1">
        <f t="array" ref="I1970">_xlfn.IFS(LEFT(k[[#This Row],[ParameterValue]],1)="S",3,LEFT(k[[#This Row],[ParameterValue]],1)="X",2, LEFT(k[[#This Row],[ParameterValue]],1)="D",4)</f>
        <v>3</v>
      </c>
    </row>
    <row r="1971" spans="1:9">
      <c r="A1971" s="107" t="s">
        <v>8184</v>
      </c>
      <c r="B1971" s="107" t="s">
        <v>4501</v>
      </c>
      <c r="C1971" s="107" t="s">
        <v>5703</v>
      </c>
      <c r="D1971" s="107" t="s">
        <v>5600</v>
      </c>
      <c r="E1971" s="107" t="s">
        <v>5601</v>
      </c>
      <c r="F1971" s="107" t="s">
        <v>8185</v>
      </c>
      <c r="G1971" s="107" t="str">
        <f>k[[#This Row],[PartType]]&amp;k[[#This Row],[PowderType]]</f>
        <v>591V117/2R5KBP55</v>
      </c>
      <c r="H1971" s="107" t="s">
        <v>5046</v>
      </c>
      <c r="I1971" s="107" cm="1">
        <f t="array" ref="I1971">_xlfn.IFS(LEFT(k[[#This Row],[ParameterValue]],1)="S",3,LEFT(k[[#This Row],[ParameterValue]],1)="X",2, LEFT(k[[#This Row],[ParameterValue]],1)="D",4)</f>
        <v>3</v>
      </c>
    </row>
    <row r="1972" spans="1:9">
      <c r="A1972" s="107" t="s">
        <v>6128</v>
      </c>
      <c r="B1972" s="107" t="s">
        <v>4426</v>
      </c>
      <c r="C1972" s="107" t="s">
        <v>5703</v>
      </c>
      <c r="D1972" s="107" t="s">
        <v>5600</v>
      </c>
      <c r="E1972" s="107" t="s">
        <v>5601</v>
      </c>
      <c r="F1972" s="107" t="s">
        <v>6129</v>
      </c>
      <c r="G1972" s="107" t="str">
        <f>k[[#This Row],[PartType]]&amp;k[[#This Row],[PowderType]]</f>
        <v>598V167/2R5KBP74</v>
      </c>
      <c r="H1972" s="107" t="s">
        <v>5046</v>
      </c>
      <c r="I1972" s="107" cm="1">
        <f t="array" ref="I1972">_xlfn.IFS(LEFT(k[[#This Row],[ParameterValue]],1)="S",3,LEFT(k[[#This Row],[ParameterValue]],1)="X",2, LEFT(k[[#This Row],[ParameterValue]],1)="D",4)</f>
        <v>3</v>
      </c>
    </row>
    <row r="1973" spans="1:9">
      <c r="A1973" s="107" t="s">
        <v>8186</v>
      </c>
      <c r="B1973" s="107" t="s">
        <v>4426</v>
      </c>
      <c r="C1973" s="107" t="s">
        <v>5703</v>
      </c>
      <c r="D1973" s="107" t="s">
        <v>5600</v>
      </c>
      <c r="E1973" s="107" t="s">
        <v>5601</v>
      </c>
      <c r="F1973" s="107" t="s">
        <v>8187</v>
      </c>
      <c r="G1973" s="107" t="str">
        <f>k[[#This Row],[PartType]]&amp;k[[#This Row],[PowderType]]</f>
        <v>591V167/2R5KBP74</v>
      </c>
      <c r="H1973" s="107" t="s">
        <v>5046</v>
      </c>
      <c r="I1973" s="107" cm="1">
        <f t="array" ref="I1973">_xlfn.IFS(LEFT(k[[#This Row],[ParameterValue]],1)="S",3,LEFT(k[[#This Row],[ParameterValue]],1)="X",2, LEFT(k[[#This Row],[ParameterValue]],1)="D",4)</f>
        <v>3</v>
      </c>
    </row>
    <row r="1974" spans="1:9">
      <c r="A1974" s="107" t="s">
        <v>6600</v>
      </c>
      <c r="B1974" s="107" t="s">
        <v>4428</v>
      </c>
      <c r="C1974" s="107" t="s">
        <v>5703</v>
      </c>
      <c r="D1974" s="107" t="s">
        <v>5600</v>
      </c>
      <c r="E1974" s="107" t="s">
        <v>5601</v>
      </c>
      <c r="F1974" s="107" t="s">
        <v>9370</v>
      </c>
      <c r="G1974" s="107" t="str">
        <f>k[[#This Row],[PartType]]&amp;k[[#This Row],[PowderType]]</f>
        <v>520V247/003KBP76</v>
      </c>
      <c r="H1974" s="107" t="s">
        <v>5046</v>
      </c>
      <c r="I1974" s="107" cm="1">
        <f t="array" ref="I1974">_xlfn.IFS(LEFT(k[[#This Row],[ParameterValue]],1)="S",3,LEFT(k[[#This Row],[ParameterValue]],1)="X",2, LEFT(k[[#This Row],[ParameterValue]],1)="D",4)</f>
        <v>3</v>
      </c>
    </row>
    <row r="1975" spans="1:9">
      <c r="A1975" s="107" t="s">
        <v>5783</v>
      </c>
      <c r="B1975" s="107" t="s">
        <v>152</v>
      </c>
      <c r="C1975" s="107" t="s">
        <v>5690</v>
      </c>
      <c r="D1975" s="107" t="s">
        <v>5600</v>
      </c>
      <c r="E1975" s="107" t="s">
        <v>5601</v>
      </c>
      <c r="F1975" s="107" t="s">
        <v>9371</v>
      </c>
      <c r="G1975" s="107" t="str">
        <f>k[[#This Row],[PartType]]&amp;k[[#This Row],[PowderType]]</f>
        <v>521V686/016KBP86</v>
      </c>
      <c r="H1975" s="107" t="s">
        <v>5081</v>
      </c>
      <c r="I1975" s="107" cm="1">
        <f t="array" ref="I1975">_xlfn.IFS(LEFT(k[[#This Row],[ParameterValue]],1)="S",3,LEFT(k[[#This Row],[ParameterValue]],1)="X",2, LEFT(k[[#This Row],[ParameterValue]],1)="D",4)</f>
        <v>3</v>
      </c>
    </row>
    <row r="1976" spans="1:9">
      <c r="A1976" s="107" t="s">
        <v>6328</v>
      </c>
      <c r="B1976" s="107" t="s">
        <v>4428</v>
      </c>
      <c r="C1976" s="107" t="s">
        <v>5703</v>
      </c>
      <c r="D1976" s="107" t="s">
        <v>5600</v>
      </c>
      <c r="E1976" s="107" t="s">
        <v>5601</v>
      </c>
      <c r="F1976" s="107" t="s">
        <v>9373</v>
      </c>
      <c r="G1976" s="107" t="str">
        <f>k[[#This Row],[PartType]]&amp;k[[#This Row],[PowderType]]</f>
        <v>528Z117/003KBP76</v>
      </c>
      <c r="H1976" s="107" t="s">
        <v>6330</v>
      </c>
      <c r="I1976" s="107" cm="1">
        <f t="array" ref="I1976">_xlfn.IFS(LEFT(k[[#This Row],[ParameterValue]],1)="S",3,LEFT(k[[#This Row],[ParameterValue]],1)="X",2, LEFT(k[[#This Row],[ParameterValue]],1)="D",4)</f>
        <v>3</v>
      </c>
    </row>
    <row r="1977" spans="1:9">
      <c r="A1977" s="107" t="s">
        <v>6703</v>
      </c>
      <c r="B1977" s="107" t="s">
        <v>82</v>
      </c>
      <c r="C1977" s="107" t="s">
        <v>5893</v>
      </c>
      <c r="D1977" s="107" t="s">
        <v>5600</v>
      </c>
      <c r="E1977" s="107" t="s">
        <v>5601</v>
      </c>
      <c r="F1977" s="107" t="s">
        <v>8869</v>
      </c>
      <c r="G1977" s="107" t="str">
        <f>k[[#This Row],[PartType]]&amp;k[[#This Row],[PowderType]]</f>
        <v>521B156/035S706</v>
      </c>
      <c r="H1977" s="107" t="s">
        <v>5818</v>
      </c>
      <c r="I1977" s="107" cm="1">
        <f t="array" ref="I1977">_xlfn.IFS(LEFT(k[[#This Row],[ParameterValue]],1)="S",3,LEFT(k[[#This Row],[ParameterValue]],1)="X",2, LEFT(k[[#This Row],[ParameterValue]],1)="D",4)</f>
        <v>3</v>
      </c>
    </row>
    <row r="1978" spans="1:9">
      <c r="A1978" s="107" t="s">
        <v>5851</v>
      </c>
      <c r="B1978" s="107" t="s">
        <v>90</v>
      </c>
      <c r="C1978" s="107" t="s">
        <v>6272</v>
      </c>
      <c r="D1978" s="107" t="s">
        <v>5600</v>
      </c>
      <c r="E1978" s="107" t="s">
        <v>5601</v>
      </c>
      <c r="F1978" s="107" t="s">
        <v>8727</v>
      </c>
      <c r="G1978" s="107" t="str">
        <f>k[[#This Row],[PartType]]&amp;k[[#This Row],[PowderType]]</f>
        <v>521D106/050FTP200</v>
      </c>
      <c r="H1978" s="107" t="s">
        <v>5853</v>
      </c>
      <c r="I1978" s="107" cm="1">
        <f t="array" ref="I1978">_xlfn.IFS(LEFT(k[[#This Row],[ParameterValue]],1)="S",3,LEFT(k[[#This Row],[ParameterValue]],1)="X",2, LEFT(k[[#This Row],[ParameterValue]],1)="D",4)</f>
        <v>2</v>
      </c>
    </row>
    <row r="1979" spans="1:9">
      <c r="A1979" s="107" t="s">
        <v>5762</v>
      </c>
      <c r="B1979" s="107" t="s">
        <v>5977</v>
      </c>
      <c r="C1979" s="107" t="s">
        <v>5742</v>
      </c>
      <c r="D1979" s="107" t="s">
        <v>5600</v>
      </c>
      <c r="E1979" s="107" t="s">
        <v>5601</v>
      </c>
      <c r="F1979" s="107" t="s">
        <v>5978</v>
      </c>
      <c r="G1979" s="107" t="str">
        <f>k[[#This Row],[PartType]]&amp;k[[#This Row],[PowderType]]</f>
        <v>598V227/004KBP55F</v>
      </c>
      <c r="H1979" s="107" t="s">
        <v>5979</v>
      </c>
      <c r="I1979" s="107" cm="1">
        <f t="array" ref="I1979">_xlfn.IFS(LEFT(k[[#This Row],[ParameterValue]],1)="S",3,LEFT(k[[#This Row],[ParameterValue]],1)="X",2, LEFT(k[[#This Row],[ParameterValue]],1)="D",4)</f>
        <v>3</v>
      </c>
    </row>
    <row r="1980" spans="1:9">
      <c r="A1980" s="107" t="s">
        <v>5980</v>
      </c>
      <c r="B1980" s="107" t="s">
        <v>4525</v>
      </c>
      <c r="C1980" s="107" t="s">
        <v>5599</v>
      </c>
      <c r="D1980" s="107" t="s">
        <v>5600</v>
      </c>
      <c r="E1980" s="107" t="s">
        <v>5601</v>
      </c>
      <c r="F1980" s="107" t="s">
        <v>5981</v>
      </c>
      <c r="G1980" s="107" t="str">
        <f>k[[#This Row],[PartType]]&amp;k[[#This Row],[PowderType]]</f>
        <v>528Z337/003S506</v>
      </c>
      <c r="H1980" s="107" t="s">
        <v>5933</v>
      </c>
      <c r="I1980" s="107" cm="1">
        <f t="array" ref="I1980">_xlfn.IFS(LEFT(k[[#This Row],[ParameterValue]],1)="S",3,LEFT(k[[#This Row],[ParameterValue]],1)="X",2, LEFT(k[[#This Row],[ParameterValue]],1)="D",4)</f>
        <v>3</v>
      </c>
    </row>
    <row r="1981" spans="1:9">
      <c r="A1981" s="107" t="s">
        <v>5980</v>
      </c>
      <c r="B1981" s="107" t="s">
        <v>4525</v>
      </c>
      <c r="C1981" s="107" t="s">
        <v>5663</v>
      </c>
      <c r="D1981" s="107" t="s">
        <v>5600</v>
      </c>
      <c r="E1981" s="107" t="s">
        <v>5601</v>
      </c>
      <c r="F1981" s="107" t="s">
        <v>5982</v>
      </c>
      <c r="G1981" s="107" t="str">
        <f>k[[#This Row],[PartType]]&amp;k[[#This Row],[PowderType]]</f>
        <v>528Z337/003S506</v>
      </c>
      <c r="H1981" s="107" t="s">
        <v>5933</v>
      </c>
      <c r="I1981" s="107" cm="1">
        <f t="array" ref="I1981">_xlfn.IFS(LEFT(k[[#This Row],[ParameterValue]],1)="S",3,LEFT(k[[#This Row],[ParameterValue]],1)="X",2, LEFT(k[[#This Row],[ParameterValue]],1)="D",4)</f>
        <v>3</v>
      </c>
    </row>
    <row r="1982" spans="1:9">
      <c r="A1982" s="107" t="s">
        <v>5626</v>
      </c>
      <c r="B1982" s="107" t="s">
        <v>4525</v>
      </c>
      <c r="C1982" s="107" t="s">
        <v>5599</v>
      </c>
      <c r="D1982" s="107" t="s">
        <v>5600</v>
      </c>
      <c r="E1982" s="107" t="s">
        <v>5601</v>
      </c>
      <c r="F1982" s="107" t="s">
        <v>5983</v>
      </c>
      <c r="G1982" s="107" t="str">
        <f>k[[#This Row],[PartType]]&amp;k[[#This Row],[PowderType]]</f>
        <v>528Z157/006S506</v>
      </c>
      <c r="H1982" s="107" t="s">
        <v>5933</v>
      </c>
      <c r="I1982" s="107" cm="1">
        <f t="array" ref="I1982">_xlfn.IFS(LEFT(k[[#This Row],[ParameterValue]],1)="S",3,LEFT(k[[#This Row],[ParameterValue]],1)="X",2, LEFT(k[[#This Row],[ParameterValue]],1)="D",4)</f>
        <v>3</v>
      </c>
    </row>
    <row r="1983" spans="1:9">
      <c r="A1983" s="107" t="s">
        <v>5626</v>
      </c>
      <c r="B1983" s="107" t="s">
        <v>4525</v>
      </c>
      <c r="C1983" s="107" t="s">
        <v>5663</v>
      </c>
      <c r="D1983" s="107" t="s">
        <v>5600</v>
      </c>
      <c r="E1983" s="107" t="s">
        <v>5601</v>
      </c>
      <c r="F1983" s="107" t="s">
        <v>5984</v>
      </c>
      <c r="G1983" s="107" t="str">
        <f>k[[#This Row],[PartType]]&amp;k[[#This Row],[PowderType]]</f>
        <v>528Z157/006S506</v>
      </c>
      <c r="H1983" s="107" t="s">
        <v>5933</v>
      </c>
      <c r="I1983" s="107" cm="1">
        <f t="array" ref="I1983">_xlfn.IFS(LEFT(k[[#This Row],[ParameterValue]],1)="S",3,LEFT(k[[#This Row],[ParameterValue]],1)="X",2, LEFT(k[[#This Row],[ParameterValue]],1)="D",4)</f>
        <v>3</v>
      </c>
    </row>
    <row r="1984" spans="1:9">
      <c r="A1984" s="107" t="s">
        <v>7008</v>
      </c>
      <c r="B1984" s="107" t="s">
        <v>4426</v>
      </c>
      <c r="C1984" s="107" t="s">
        <v>5654</v>
      </c>
      <c r="D1984" s="107" t="s">
        <v>5600</v>
      </c>
      <c r="E1984" s="107" t="s">
        <v>5601</v>
      </c>
      <c r="F1984" s="107" t="s">
        <v>7362</v>
      </c>
      <c r="G1984" s="107" t="str">
        <f>k[[#This Row],[PartType]]&amp;k[[#This Row],[PowderType]]</f>
        <v>520X337/010KBP74</v>
      </c>
      <c r="H1984" s="107" t="s">
        <v>5053</v>
      </c>
      <c r="I1984" s="107" cm="1">
        <f t="array" ref="I1984">_xlfn.IFS(LEFT(k[[#This Row],[ParameterValue]],1)="S",3,LEFT(k[[#This Row],[ParameterValue]],1)="X",2, LEFT(k[[#This Row],[ParameterValue]],1)="D",4)</f>
        <v>3</v>
      </c>
    </row>
    <row r="1985" spans="1:9">
      <c r="A1985" s="107" t="s">
        <v>5641</v>
      </c>
      <c r="B1985" s="107" t="s">
        <v>4579</v>
      </c>
      <c r="C1985" s="107" t="s">
        <v>5618</v>
      </c>
      <c r="D1985" s="107" t="s">
        <v>5600</v>
      </c>
      <c r="E1985" s="107" t="s">
        <v>5601</v>
      </c>
      <c r="F1985" s="107" t="s">
        <v>8814</v>
      </c>
      <c r="G1985" s="107" t="str">
        <f>k[[#This Row],[PartType]]&amp;k[[#This Row],[PowderType]]</f>
        <v>523W107/020TTS50K</v>
      </c>
      <c r="H1985" s="107" t="s">
        <v>6183</v>
      </c>
      <c r="I1985" s="107" cm="1">
        <f t="array" ref="I1985">_xlfn.IFS(LEFT(k[[#This Row],[ParameterValue]],1)="S",3,LEFT(k[[#This Row],[ParameterValue]],1)="X",2, LEFT(k[[#This Row],[ParameterValue]],1)="D",4)</f>
        <v>3</v>
      </c>
    </row>
    <row r="1986" spans="1:9">
      <c r="A1986" s="107" t="s">
        <v>8092</v>
      </c>
      <c r="B1986" s="107" t="s">
        <v>4441</v>
      </c>
      <c r="C1986" s="107" t="s">
        <v>5703</v>
      </c>
      <c r="D1986" s="107" t="s">
        <v>5600</v>
      </c>
      <c r="E1986" s="107" t="s">
        <v>5601</v>
      </c>
      <c r="F1986" s="107" t="s">
        <v>8200</v>
      </c>
      <c r="G1986" s="107" t="str">
        <f>k[[#This Row],[PartType]]&amp;k[[#This Row],[PowderType]]</f>
        <v>598V347/2R5STA156KA</v>
      </c>
      <c r="H1986" s="107" t="s">
        <v>5046</v>
      </c>
      <c r="I1986" s="107" cm="1">
        <f t="array" ref="I1986">_xlfn.IFS(LEFT(k[[#This Row],[ParameterValue]],1)="S",3,LEFT(k[[#This Row],[ParameterValue]],1)="X",2, LEFT(k[[#This Row],[ParameterValue]],1)="D",4)</f>
        <v>3</v>
      </c>
    </row>
    <row r="1987" spans="1:9">
      <c r="A1987" s="107" t="s">
        <v>5641</v>
      </c>
      <c r="B1987" s="107" t="s">
        <v>4579</v>
      </c>
      <c r="C1987" s="107" t="s">
        <v>5607</v>
      </c>
      <c r="D1987" s="107" t="s">
        <v>5600</v>
      </c>
      <c r="E1987" s="107" t="s">
        <v>5601</v>
      </c>
      <c r="F1987" s="107" t="s">
        <v>6385</v>
      </c>
      <c r="G1987" s="107" t="str">
        <f>k[[#This Row],[PartType]]&amp;k[[#This Row],[PowderType]]</f>
        <v>523W107/020TTS50K</v>
      </c>
      <c r="H1987" s="107" t="s">
        <v>6183</v>
      </c>
      <c r="I1987" s="107" cm="1">
        <f t="array" ref="I1987">_xlfn.IFS(LEFT(k[[#This Row],[ParameterValue]],1)="S",3,LEFT(k[[#This Row],[ParameterValue]],1)="X",2, LEFT(k[[#This Row],[ParameterValue]],1)="D",4)</f>
        <v>3</v>
      </c>
    </row>
    <row r="1988" spans="1:9">
      <c r="A1988" s="107" t="s">
        <v>5949</v>
      </c>
      <c r="B1988" s="107" t="s">
        <v>4478</v>
      </c>
      <c r="C1988" s="107" t="s">
        <v>5690</v>
      </c>
      <c r="D1988" s="107" t="s">
        <v>5600</v>
      </c>
      <c r="E1988" s="107" t="s">
        <v>5601</v>
      </c>
      <c r="F1988" s="107" t="s">
        <v>6386</v>
      </c>
      <c r="G1988" s="107" t="str">
        <f>k[[#This Row],[PartType]]&amp;k[[#This Row],[PowderType]]</f>
        <v>521D476/020FTW400</v>
      </c>
      <c r="H1988" s="107" t="s">
        <v>6344</v>
      </c>
      <c r="I1988" s="107" cm="1">
        <f t="array" ref="I1988">_xlfn.IFS(LEFT(k[[#This Row],[ParameterValue]],1)="S",3,LEFT(k[[#This Row],[ParameterValue]],1)="X",2, LEFT(k[[#This Row],[ParameterValue]],1)="D",4)</f>
        <v>3</v>
      </c>
    </row>
    <row r="1989" spans="1:9">
      <c r="A1989" s="107" t="s">
        <v>6064</v>
      </c>
      <c r="B1989" s="107" t="s">
        <v>4492</v>
      </c>
      <c r="C1989" s="107" t="s">
        <v>5703</v>
      </c>
      <c r="D1989" s="107" t="s">
        <v>5600</v>
      </c>
      <c r="E1989" s="107" t="s">
        <v>5601</v>
      </c>
      <c r="F1989" s="107" t="s">
        <v>6387</v>
      </c>
      <c r="G1989" s="107" t="str">
        <f>k[[#This Row],[PartType]]&amp;k[[#This Row],[PowderType]]</f>
        <v>530V337/004FTW700</v>
      </c>
      <c r="H1989" s="107" t="s">
        <v>6388</v>
      </c>
      <c r="I1989" s="107" cm="1">
        <f t="array" ref="I1989">_xlfn.IFS(LEFT(k[[#This Row],[ParameterValue]],1)="S",3,LEFT(k[[#This Row],[ParameterValue]],1)="X",2, LEFT(k[[#This Row],[ParameterValue]],1)="D",4)</f>
        <v>3</v>
      </c>
    </row>
    <row r="1990" spans="1:9">
      <c r="A1990" s="107" t="s">
        <v>6389</v>
      </c>
      <c r="B1990" s="107" t="s">
        <v>4525</v>
      </c>
      <c r="C1990" s="107" t="s">
        <v>5681</v>
      </c>
      <c r="D1990" s="107" t="s">
        <v>5600</v>
      </c>
      <c r="E1990" s="107" t="s">
        <v>5601</v>
      </c>
      <c r="F1990" s="107" t="s">
        <v>6390</v>
      </c>
      <c r="G1990" s="107" t="str">
        <f>k[[#This Row],[PartType]]&amp;k[[#This Row],[PowderType]]</f>
        <v>528W337/003S506</v>
      </c>
      <c r="H1990" s="107" t="s">
        <v>6391</v>
      </c>
      <c r="I1990" s="107" cm="1">
        <f t="array" ref="I1990">_xlfn.IFS(LEFT(k[[#This Row],[ParameterValue]],1)="S",3,LEFT(k[[#This Row],[ParameterValue]],1)="X",2, LEFT(k[[#This Row],[ParameterValue]],1)="D",4)</f>
        <v>3</v>
      </c>
    </row>
    <row r="1991" spans="1:9">
      <c r="A1991" s="107" t="s">
        <v>7144</v>
      </c>
      <c r="B1991" s="107" t="s">
        <v>4744</v>
      </c>
      <c r="C1991" s="107" t="s">
        <v>5681</v>
      </c>
      <c r="D1991" s="107" t="s">
        <v>5600</v>
      </c>
      <c r="E1991" s="107" t="s">
        <v>5601</v>
      </c>
      <c r="F1991" s="107" t="s">
        <v>7145</v>
      </c>
      <c r="G1991" s="107" t="str">
        <f>k[[#This Row],[PartType]]&amp;k[[#This Row],[PowderType]]</f>
        <v>598D477/003KBP72</v>
      </c>
      <c r="H1991" s="107" t="s">
        <v>6015</v>
      </c>
      <c r="I1991" s="107" cm="1">
        <f t="array" ref="I1991">_xlfn.IFS(LEFT(k[[#This Row],[ParameterValue]],1)="S",3,LEFT(k[[#This Row],[ParameterValue]],1)="X",2, LEFT(k[[#This Row],[ParameterValue]],1)="D",4)</f>
        <v>3</v>
      </c>
    </row>
    <row r="1992" spans="1:9">
      <c r="A1992" s="107" t="s">
        <v>7146</v>
      </c>
      <c r="B1992" s="107" t="s">
        <v>4509</v>
      </c>
      <c r="C1992" s="107" t="s">
        <v>5693</v>
      </c>
      <c r="D1992" s="107" t="s">
        <v>5600</v>
      </c>
      <c r="E1992" s="107" t="s">
        <v>5601</v>
      </c>
      <c r="F1992" s="107" t="s">
        <v>7147</v>
      </c>
      <c r="G1992" s="107" t="str">
        <f>k[[#This Row],[PartType]]&amp;k[[#This Row],[PowderType]]</f>
        <v>520T157/006S15HVE</v>
      </c>
      <c r="H1992" s="107" t="s">
        <v>7148</v>
      </c>
      <c r="I1992" s="107" cm="1">
        <f t="array" ref="I1992">_xlfn.IFS(LEFT(k[[#This Row],[ParameterValue]],1)="S",3,LEFT(k[[#This Row],[ParameterValue]],1)="X",2, LEFT(k[[#This Row],[ParameterValue]],1)="D",4)</f>
        <v>3</v>
      </c>
    </row>
    <row r="1993" spans="1:9">
      <c r="A1993" s="107" t="s">
        <v>5819</v>
      </c>
      <c r="B1993" s="107" t="s">
        <v>4488</v>
      </c>
      <c r="C1993" s="107" t="s">
        <v>5703</v>
      </c>
      <c r="D1993" s="107" t="s">
        <v>5600</v>
      </c>
      <c r="E1993" s="107" t="s">
        <v>5601</v>
      </c>
      <c r="F1993" s="107" t="s">
        <v>7149</v>
      </c>
      <c r="G1993" s="107" t="str">
        <f>k[[#This Row],[PartType]]&amp;k[[#This Row],[PowderType]]</f>
        <v>520V337/003KBP54</v>
      </c>
      <c r="H1993" s="107" t="s">
        <v>6520</v>
      </c>
      <c r="I1993" s="107" cm="1">
        <f t="array" ref="I1993">_xlfn.IFS(LEFT(k[[#This Row],[ParameterValue]],1)="S",3,LEFT(k[[#This Row],[ParameterValue]],1)="X",2, LEFT(k[[#This Row],[ParameterValue]],1)="D",4)</f>
        <v>3</v>
      </c>
    </row>
    <row r="1994" spans="1:9">
      <c r="A1994" s="107" t="s">
        <v>7150</v>
      </c>
      <c r="B1994" s="107" t="s">
        <v>4516</v>
      </c>
      <c r="C1994" s="107" t="s">
        <v>5618</v>
      </c>
      <c r="D1994" s="107" t="s">
        <v>5600</v>
      </c>
      <c r="E1994" s="107" t="s">
        <v>5601</v>
      </c>
      <c r="F1994" s="107" t="s">
        <v>7151</v>
      </c>
      <c r="G1994" s="107" t="str">
        <f>k[[#This Row],[PartType]]&amp;k[[#This Row],[PowderType]]</f>
        <v>521V475/063TTS125</v>
      </c>
      <c r="H1994" s="107" t="s">
        <v>5853</v>
      </c>
      <c r="I1994" s="107" cm="1">
        <f t="array" ref="I1994">_xlfn.IFS(LEFT(k[[#This Row],[ParameterValue]],1)="S",3,LEFT(k[[#This Row],[ParameterValue]],1)="X",2, LEFT(k[[#This Row],[ParameterValue]],1)="D",4)</f>
        <v>2</v>
      </c>
    </row>
    <row r="1995" spans="1:9">
      <c r="A1995" s="107" t="s">
        <v>7008</v>
      </c>
      <c r="B1995" s="107" t="s">
        <v>4428</v>
      </c>
      <c r="C1995" s="107" t="s">
        <v>5826</v>
      </c>
      <c r="D1995" s="107" t="s">
        <v>5600</v>
      </c>
      <c r="E1995" s="107" t="s">
        <v>5601</v>
      </c>
      <c r="F1995" s="107" t="s">
        <v>8001</v>
      </c>
      <c r="G1995" s="107" t="str">
        <f>k[[#This Row],[PartType]]&amp;k[[#This Row],[PowderType]]</f>
        <v>520X337/010KBP76</v>
      </c>
      <c r="H1995" s="107" t="s">
        <v>5053</v>
      </c>
      <c r="I1995" s="107" cm="1">
        <f t="array" ref="I1995">_xlfn.IFS(LEFT(k[[#This Row],[ParameterValue]],1)="S",3,LEFT(k[[#This Row],[ParameterValue]],1)="X",2, LEFT(k[[#This Row],[ParameterValue]],1)="D",4)</f>
        <v>3</v>
      </c>
    </row>
    <row r="1996" spans="1:9">
      <c r="A1996" s="107" t="s">
        <v>7184</v>
      </c>
      <c r="B1996" s="107" t="s">
        <v>4428</v>
      </c>
      <c r="C1996" s="107" t="s">
        <v>5634</v>
      </c>
      <c r="D1996" s="107" t="s">
        <v>5600</v>
      </c>
      <c r="E1996" s="107" t="s">
        <v>5601</v>
      </c>
      <c r="F1996" s="107" t="s">
        <v>8046</v>
      </c>
      <c r="G1996" s="107" t="str">
        <f>k[[#This Row],[PartType]]&amp;k[[#This Row],[PowderType]]</f>
        <v>520B476/006KBP76</v>
      </c>
      <c r="H1996" s="107" t="s">
        <v>5999</v>
      </c>
      <c r="I1996" s="107" cm="1">
        <f t="array" ref="I1996">_xlfn.IFS(LEFT(k[[#This Row],[ParameterValue]],1)="S",3,LEFT(k[[#This Row],[ParameterValue]],1)="X",2, LEFT(k[[#This Row],[ParameterValue]],1)="D",4)</f>
        <v>3</v>
      </c>
    </row>
    <row r="1997" spans="1:9">
      <c r="A1997" s="107" t="s">
        <v>7190</v>
      </c>
      <c r="B1997" s="107" t="s">
        <v>142</v>
      </c>
      <c r="C1997" s="107" t="s">
        <v>5627</v>
      </c>
      <c r="D1997" s="107" t="s">
        <v>5600</v>
      </c>
      <c r="E1997" s="107" t="s">
        <v>5601</v>
      </c>
      <c r="F1997" s="107" t="s">
        <v>8052</v>
      </c>
      <c r="G1997" s="107" t="str">
        <f>k[[#This Row],[PartType]]&amp;k[[#This Row],[PowderType]]</f>
        <v>520D477/004KBP86E</v>
      </c>
      <c r="H1997" s="107" t="s">
        <v>5582</v>
      </c>
      <c r="I1997" s="107" cm="1">
        <f t="array" ref="I1997">_xlfn.IFS(LEFT(k[[#This Row],[ParameterValue]],1)="S",3,LEFT(k[[#This Row],[ParameterValue]],1)="X",2, LEFT(k[[#This Row],[ParameterValue]],1)="D",4)</f>
        <v>3</v>
      </c>
    </row>
    <row r="1998" spans="1:9">
      <c r="A1998" s="107" t="s">
        <v>7321</v>
      </c>
      <c r="B1998" s="107" t="s">
        <v>4428</v>
      </c>
      <c r="C1998" s="107" t="s">
        <v>5634</v>
      </c>
      <c r="D1998" s="107" t="s">
        <v>5600</v>
      </c>
      <c r="E1998" s="107" t="s">
        <v>5601</v>
      </c>
      <c r="F1998" s="107" t="s">
        <v>8164</v>
      </c>
      <c r="G1998" s="107" t="str">
        <f>k[[#This Row],[PartType]]&amp;k[[#This Row],[PowderType]]</f>
        <v>525D157/010KBP76</v>
      </c>
      <c r="H1998" s="107" t="s">
        <v>5580</v>
      </c>
      <c r="I1998" s="107" cm="1">
        <f t="array" ref="I1998">_xlfn.IFS(LEFT(k[[#This Row],[ParameterValue]],1)="S",3,LEFT(k[[#This Row],[ParameterValue]],1)="X",2, LEFT(k[[#This Row],[ParameterValue]],1)="D",4)</f>
        <v>3</v>
      </c>
    </row>
    <row r="1999" spans="1:9">
      <c r="A1999" s="107" t="s">
        <v>7321</v>
      </c>
      <c r="B1999" s="107" t="s">
        <v>4428</v>
      </c>
      <c r="C1999" s="107" t="s">
        <v>5813</v>
      </c>
      <c r="D1999" s="107" t="s">
        <v>5600</v>
      </c>
      <c r="E1999" s="107" t="s">
        <v>5601</v>
      </c>
      <c r="F1999" s="107" t="s">
        <v>8165</v>
      </c>
      <c r="G1999" s="107" t="str">
        <f>k[[#This Row],[PartType]]&amp;k[[#This Row],[PowderType]]</f>
        <v>525D157/010KBP76</v>
      </c>
      <c r="H1999" s="107" t="s">
        <v>5580</v>
      </c>
      <c r="I1999" s="107" cm="1">
        <f t="array" ref="I1999">_xlfn.IFS(LEFT(k[[#This Row],[ParameterValue]],1)="S",3,LEFT(k[[#This Row],[ParameterValue]],1)="X",2, LEFT(k[[#This Row],[ParameterValue]],1)="D",4)</f>
        <v>3</v>
      </c>
    </row>
    <row r="2000" spans="1:9">
      <c r="A2000" s="107" t="s">
        <v>7578</v>
      </c>
      <c r="B2000" s="107" t="s">
        <v>4428</v>
      </c>
      <c r="C2000" s="107" t="s">
        <v>5634</v>
      </c>
      <c r="D2000" s="107" t="s">
        <v>5600</v>
      </c>
      <c r="E2000" s="107" t="s">
        <v>5601</v>
      </c>
      <c r="F2000" s="107" t="s">
        <v>8166</v>
      </c>
      <c r="G2000" s="107" t="str">
        <f>k[[#This Row],[PartType]]&amp;k[[#This Row],[PowderType]]</f>
        <v>520V157/010KBP76</v>
      </c>
      <c r="H2000" s="107" t="s">
        <v>5952</v>
      </c>
      <c r="I2000" s="107" cm="1">
        <f t="array" ref="I2000">_xlfn.IFS(LEFT(k[[#This Row],[ParameterValue]],1)="S",3,LEFT(k[[#This Row],[ParameterValue]],1)="X",2, LEFT(k[[#This Row],[ParameterValue]],1)="D",4)</f>
        <v>3</v>
      </c>
    </row>
    <row r="2001" spans="1:9">
      <c r="A2001" s="107" t="s">
        <v>7578</v>
      </c>
      <c r="B2001" s="107" t="s">
        <v>4428</v>
      </c>
      <c r="C2001" s="107" t="s">
        <v>5654</v>
      </c>
      <c r="D2001" s="107" t="s">
        <v>5600</v>
      </c>
      <c r="E2001" s="107" t="s">
        <v>5601</v>
      </c>
      <c r="F2001" s="107" t="s">
        <v>8167</v>
      </c>
      <c r="G2001" s="107" t="str">
        <f>k[[#This Row],[PartType]]&amp;k[[#This Row],[PowderType]]</f>
        <v>520V157/010KBP76</v>
      </c>
      <c r="H2001" s="107" t="s">
        <v>5952</v>
      </c>
      <c r="I2001" s="107" cm="1">
        <f t="array" ref="I2001">_xlfn.IFS(LEFT(k[[#This Row],[ParameterValue]],1)="S",3,LEFT(k[[#This Row],[ParameterValue]],1)="X",2, LEFT(k[[#This Row],[ParameterValue]],1)="D",4)</f>
        <v>3</v>
      </c>
    </row>
    <row r="2002" spans="1:9">
      <c r="A2002" s="107" t="s">
        <v>8115</v>
      </c>
      <c r="B2002" s="107" t="s">
        <v>87</v>
      </c>
      <c r="C2002" s="107" t="s">
        <v>5607</v>
      </c>
      <c r="D2002" s="107" t="s">
        <v>5600</v>
      </c>
      <c r="E2002" s="107" t="s">
        <v>5601</v>
      </c>
      <c r="F2002" s="107" t="s">
        <v>8116</v>
      </c>
      <c r="G2002" s="107" t="str">
        <f>k[[#This Row],[PartType]]&amp;k[[#This Row],[PowderType]]</f>
        <v>K15D686/035TTS50</v>
      </c>
      <c r="H2002" s="107" t="s">
        <v>5100</v>
      </c>
      <c r="I2002" s="107" cm="1">
        <f t="array" ref="I2002">_xlfn.IFS(LEFT(k[[#This Row],[ParameterValue]],1)="S",3,LEFT(k[[#This Row],[ParameterValue]],1)="X",2, LEFT(k[[#This Row],[ParameterValue]],1)="D",4)</f>
        <v>3</v>
      </c>
    </row>
    <row r="2003" spans="1:9">
      <c r="A2003" s="107" t="s">
        <v>6682</v>
      </c>
      <c r="B2003" s="107" t="s">
        <v>4428</v>
      </c>
      <c r="C2003" s="107" t="s">
        <v>5614</v>
      </c>
      <c r="D2003" s="107" t="s">
        <v>5600</v>
      </c>
      <c r="E2003" s="107" t="s">
        <v>5601</v>
      </c>
      <c r="F2003" s="107" t="s">
        <v>8999</v>
      </c>
      <c r="G2003" s="107" t="str">
        <f>k[[#This Row],[PartType]]&amp;k[[#This Row],[PowderType]]</f>
        <v>520C686/010KBP76</v>
      </c>
      <c r="H2003" s="107" t="s">
        <v>6050</v>
      </c>
      <c r="I2003" s="107" cm="1">
        <f t="array" ref="I2003">_xlfn.IFS(LEFT(k[[#This Row],[ParameterValue]],1)="S",3,LEFT(k[[#This Row],[ParameterValue]],1)="X",2, LEFT(k[[#This Row],[ParameterValue]],1)="D",4)</f>
        <v>3</v>
      </c>
    </row>
    <row r="2004" spans="1:9">
      <c r="A2004" s="107" t="s">
        <v>6449</v>
      </c>
      <c r="B2004" s="107" t="s">
        <v>4428</v>
      </c>
      <c r="C2004" s="107" t="s">
        <v>5634</v>
      </c>
      <c r="D2004" s="107" t="s">
        <v>5600</v>
      </c>
      <c r="E2004" s="107" t="s">
        <v>5601</v>
      </c>
      <c r="F2004" s="107" t="s">
        <v>8365</v>
      </c>
      <c r="G2004" s="107" t="str">
        <f>k[[#This Row],[PartType]]&amp;k[[#This Row],[PowderType]]</f>
        <v>520C107/006KBP76</v>
      </c>
      <c r="H2004" s="107" t="s">
        <v>7730</v>
      </c>
      <c r="I2004" s="107" cm="1">
        <f t="array" ref="I2004">_xlfn.IFS(LEFT(k[[#This Row],[ParameterValue]],1)="S",3,LEFT(k[[#This Row],[ParameterValue]],1)="X",2, LEFT(k[[#This Row],[ParameterValue]],1)="D",4)</f>
        <v>3</v>
      </c>
    </row>
    <row r="2005" spans="1:9">
      <c r="A2005" s="107" t="s">
        <v>7114</v>
      </c>
      <c r="B2005" s="107" t="s">
        <v>111</v>
      </c>
      <c r="C2005" s="107" t="s">
        <v>5893</v>
      </c>
      <c r="D2005" s="107" t="s">
        <v>5600</v>
      </c>
      <c r="E2005" s="107" t="s">
        <v>5601</v>
      </c>
      <c r="F2005" s="107" t="s">
        <v>7115</v>
      </c>
      <c r="G2005" s="107" t="str">
        <f>k[[#This Row],[PartType]]&amp;k[[#This Row],[PowderType]]</f>
        <v>528S157/006STA200KA</v>
      </c>
      <c r="H2005" s="107" t="s">
        <v>7116</v>
      </c>
      <c r="I2005" s="107" cm="1">
        <f t="array" ref="I2005">_xlfn.IFS(LEFT(k[[#This Row],[ParameterValue]],1)="S",3,LEFT(k[[#This Row],[ParameterValue]],1)="X",2, LEFT(k[[#This Row],[ParameterValue]],1)="D",4)</f>
        <v>3</v>
      </c>
    </row>
    <row r="2006" spans="1:9">
      <c r="A2006" s="107" t="s">
        <v>6505</v>
      </c>
      <c r="B2006" s="107" t="s">
        <v>4525</v>
      </c>
      <c r="C2006" s="107" t="s">
        <v>5610</v>
      </c>
      <c r="D2006" s="107" t="s">
        <v>5600</v>
      </c>
      <c r="E2006" s="107" t="s">
        <v>5601</v>
      </c>
      <c r="F2006" s="107" t="s">
        <v>7117</v>
      </c>
      <c r="G2006" s="107" t="str">
        <f>k[[#This Row],[PartType]]&amp;k[[#This Row],[PowderType]]</f>
        <v>528Z247/003S506</v>
      </c>
      <c r="H2006" s="107" t="s">
        <v>5933</v>
      </c>
      <c r="I2006" s="107" cm="1">
        <f t="array" ref="I2006">_xlfn.IFS(LEFT(k[[#This Row],[ParameterValue]],1)="S",3,LEFT(k[[#This Row],[ParameterValue]],1)="X",2, LEFT(k[[#This Row],[ParameterValue]],1)="D",4)</f>
        <v>3</v>
      </c>
    </row>
    <row r="2007" spans="1:9">
      <c r="A2007" s="107" t="s">
        <v>6759</v>
      </c>
      <c r="B2007" s="107" t="s">
        <v>111</v>
      </c>
      <c r="C2007" s="107" t="s">
        <v>5607</v>
      </c>
      <c r="D2007" s="107" t="s">
        <v>5600</v>
      </c>
      <c r="E2007" s="107" t="s">
        <v>5601</v>
      </c>
      <c r="F2007" s="107" t="s">
        <v>7118</v>
      </c>
      <c r="G2007" s="107" t="str">
        <f>k[[#This Row],[PartType]]&amp;k[[#This Row],[PowderType]]</f>
        <v>520T107/006STA200KA</v>
      </c>
      <c r="H2007" s="107" t="s">
        <v>7119</v>
      </c>
      <c r="I2007" s="107" cm="1">
        <f t="array" ref="I2007">_xlfn.IFS(LEFT(k[[#This Row],[ParameterValue]],1)="S",3,LEFT(k[[#This Row],[ParameterValue]],1)="X",2, LEFT(k[[#This Row],[ParameterValue]],1)="D",4)</f>
        <v>3</v>
      </c>
    </row>
    <row r="2008" spans="1:9">
      <c r="A2008" s="107" t="s">
        <v>5787</v>
      </c>
      <c r="B2008" s="107" t="s">
        <v>4508</v>
      </c>
      <c r="C2008" s="107" t="s">
        <v>5634</v>
      </c>
      <c r="D2008" s="107" t="s">
        <v>5600</v>
      </c>
      <c r="E2008" s="107" t="s">
        <v>5601</v>
      </c>
      <c r="F2008" s="107" t="s">
        <v>8831</v>
      </c>
      <c r="G2008" s="107" t="str">
        <f>k[[#This Row],[PartType]]&amp;k[[#This Row],[PowderType]]</f>
        <v>520L337/003KBP126E</v>
      </c>
      <c r="H2008" s="107" t="s">
        <v>6277</v>
      </c>
      <c r="I2008" s="107" cm="1">
        <f t="array" ref="I2008">_xlfn.IFS(LEFT(k[[#This Row],[ParameterValue]],1)="S",3,LEFT(k[[#This Row],[ParameterValue]],1)="X",2, LEFT(k[[#This Row],[ParameterValue]],1)="D",4)</f>
        <v>3</v>
      </c>
    </row>
    <row r="2009" spans="1:9">
      <c r="A2009" s="107" t="s">
        <v>6109</v>
      </c>
      <c r="B2009" s="107" t="s">
        <v>4581</v>
      </c>
      <c r="C2009" s="107" t="s">
        <v>5607</v>
      </c>
      <c r="D2009" s="107" t="s">
        <v>5600</v>
      </c>
      <c r="E2009" s="107" t="s">
        <v>5601</v>
      </c>
      <c r="F2009" s="107" t="s">
        <v>7814</v>
      </c>
      <c r="G2009" s="107" t="str">
        <f>k[[#This Row],[PartType]]&amp;k[[#This Row],[PowderType]]</f>
        <v>521D476/035KBP44F</v>
      </c>
      <c r="H2009" s="107" t="s">
        <v>5560</v>
      </c>
      <c r="I2009" s="107" cm="1">
        <f t="array" ref="I2009">_xlfn.IFS(LEFT(k[[#This Row],[ParameterValue]],1)="S",3,LEFT(k[[#This Row],[ParameterValue]],1)="X",2, LEFT(k[[#This Row],[ParameterValue]],1)="D",4)</f>
        <v>3</v>
      </c>
    </row>
    <row r="2010" spans="1:9">
      <c r="A2010" s="107" t="s">
        <v>5762</v>
      </c>
      <c r="B2010" s="107" t="s">
        <v>4703</v>
      </c>
      <c r="C2010" s="107" t="s">
        <v>5681</v>
      </c>
      <c r="D2010" s="107" t="s">
        <v>5600</v>
      </c>
      <c r="E2010" s="107" t="s">
        <v>5601</v>
      </c>
      <c r="F2010" s="107" t="s">
        <v>7815</v>
      </c>
      <c r="G2010" s="107" t="str">
        <f>k[[#This Row],[PartType]]&amp;k[[#This Row],[PowderType]]</f>
        <v>598V227/004KBP86G</v>
      </c>
      <c r="H2010" s="107" t="s">
        <v>5688</v>
      </c>
      <c r="I2010" s="107" cm="1">
        <f t="array" ref="I2010">_xlfn.IFS(LEFT(k[[#This Row],[ParameterValue]],1)="S",3,LEFT(k[[#This Row],[ParameterValue]],1)="X",2, LEFT(k[[#This Row],[ParameterValue]],1)="D",4)</f>
        <v>3</v>
      </c>
    </row>
    <row r="2011" spans="1:9">
      <c r="A2011" s="107" t="s">
        <v>7816</v>
      </c>
      <c r="B2011" s="107" t="s">
        <v>4441</v>
      </c>
      <c r="C2011" s="107" t="s">
        <v>5634</v>
      </c>
      <c r="D2011" s="107" t="s">
        <v>5600</v>
      </c>
      <c r="E2011" s="107" t="s">
        <v>5601</v>
      </c>
      <c r="F2011" s="107" t="s">
        <v>7817</v>
      </c>
      <c r="G2011" s="107" t="str">
        <f>k[[#This Row],[PartType]]&amp;k[[#This Row],[PowderType]]</f>
        <v>599D477/004STA156KA</v>
      </c>
      <c r="H2011" s="107" t="s">
        <v>7508</v>
      </c>
      <c r="I2011" s="107" cm="1">
        <f t="array" ref="I2011">_xlfn.IFS(LEFT(k[[#This Row],[ParameterValue]],1)="S",3,LEFT(k[[#This Row],[ParameterValue]],1)="X",2, LEFT(k[[#This Row],[ParameterValue]],1)="D",4)</f>
        <v>3</v>
      </c>
    </row>
    <row r="2012" spans="1:9">
      <c r="A2012" s="107" t="s">
        <v>7818</v>
      </c>
      <c r="B2012" s="107" t="s">
        <v>4441</v>
      </c>
      <c r="C2012" s="107" t="s">
        <v>5634</v>
      </c>
      <c r="D2012" s="107" t="s">
        <v>5600</v>
      </c>
      <c r="E2012" s="107" t="s">
        <v>5601</v>
      </c>
      <c r="F2012" s="107" t="s">
        <v>7819</v>
      </c>
      <c r="G2012" s="107" t="str">
        <f>k[[#This Row],[PartType]]&amp;k[[#This Row],[PowderType]]</f>
        <v>599D477/2R5STA156KA</v>
      </c>
      <c r="H2012" s="107" t="s">
        <v>7508</v>
      </c>
      <c r="I2012" s="107" cm="1">
        <f t="array" ref="I2012">_xlfn.IFS(LEFT(k[[#This Row],[ParameterValue]],1)="S",3,LEFT(k[[#This Row],[ParameterValue]],1)="X",2, LEFT(k[[#This Row],[ParameterValue]],1)="D",4)</f>
        <v>3</v>
      </c>
    </row>
    <row r="2013" spans="1:9">
      <c r="A2013" s="107" t="s">
        <v>5916</v>
      </c>
      <c r="B2013" s="107" t="s">
        <v>4505</v>
      </c>
      <c r="C2013" s="107" t="s">
        <v>5621</v>
      </c>
      <c r="D2013" s="107" t="s">
        <v>5600</v>
      </c>
      <c r="E2013" s="107" t="s">
        <v>5601</v>
      </c>
      <c r="F2013" s="107" t="s">
        <v>8470</v>
      </c>
      <c r="G2013" s="107" t="str">
        <f>k[[#This Row],[PartType]]&amp;k[[#This Row],[PowderType]]</f>
        <v>598D476/025KBP34E</v>
      </c>
      <c r="H2013" s="107" t="s">
        <v>8471</v>
      </c>
      <c r="I2013" s="107" cm="1">
        <f t="array" ref="I2013">_xlfn.IFS(LEFT(k[[#This Row],[ParameterValue]],1)="S",3,LEFT(k[[#This Row],[ParameterValue]],1)="X",2, LEFT(k[[#This Row],[ParameterValue]],1)="D",4)</f>
        <v>3</v>
      </c>
    </row>
    <row r="2014" spans="1:9">
      <c r="A2014" s="107" t="s">
        <v>5675</v>
      </c>
      <c r="B2014" s="107" t="s">
        <v>152</v>
      </c>
      <c r="C2014" s="107" t="s">
        <v>5742</v>
      </c>
      <c r="D2014" s="107" t="s">
        <v>5600</v>
      </c>
      <c r="E2014" s="107" t="s">
        <v>5601</v>
      </c>
      <c r="F2014" s="107" t="s">
        <v>8469</v>
      </c>
      <c r="G2014" s="107" t="str">
        <f>k[[#This Row],[PartType]]&amp;k[[#This Row],[PowderType]]</f>
        <v>520Y337/010KBP86</v>
      </c>
      <c r="H2014" s="107" t="s">
        <v>5580</v>
      </c>
      <c r="I2014" s="107" cm="1">
        <f t="array" ref="I2014">_xlfn.IFS(LEFT(k[[#This Row],[ParameterValue]],1)="S",3,LEFT(k[[#This Row],[ParameterValue]],1)="X",2, LEFT(k[[#This Row],[ParameterValue]],1)="D",4)</f>
        <v>3</v>
      </c>
    </row>
    <row r="2015" spans="1:9">
      <c r="A2015" s="107" t="s">
        <v>5675</v>
      </c>
      <c r="B2015" s="107" t="s">
        <v>152</v>
      </c>
      <c r="C2015" s="107" t="s">
        <v>5634</v>
      </c>
      <c r="D2015" s="107" t="s">
        <v>5600</v>
      </c>
      <c r="E2015" s="107" t="s">
        <v>5601</v>
      </c>
      <c r="F2015" s="107" t="s">
        <v>8468</v>
      </c>
      <c r="G2015" s="107" t="str">
        <f>k[[#This Row],[PartType]]&amp;k[[#This Row],[PowderType]]</f>
        <v>520Y337/010KBP86</v>
      </c>
      <c r="H2015" s="107" t="s">
        <v>5053</v>
      </c>
      <c r="I2015" s="107" cm="1">
        <f t="array" ref="I2015">_xlfn.IFS(LEFT(k[[#This Row],[ParameterValue]],1)="S",3,LEFT(k[[#This Row],[ParameterValue]],1)="X",2, LEFT(k[[#This Row],[ParameterValue]],1)="D",4)</f>
        <v>3</v>
      </c>
    </row>
    <row r="2016" spans="1:9">
      <c r="A2016" s="107" t="s">
        <v>5675</v>
      </c>
      <c r="B2016" s="107" t="s">
        <v>152</v>
      </c>
      <c r="C2016" s="107" t="s">
        <v>5826</v>
      </c>
      <c r="D2016" s="107" t="s">
        <v>5600</v>
      </c>
      <c r="E2016" s="107" t="s">
        <v>5601</v>
      </c>
      <c r="F2016" s="107" t="s">
        <v>8707</v>
      </c>
      <c r="G2016" s="107" t="str">
        <f>k[[#This Row],[PartType]]&amp;k[[#This Row],[PowderType]]</f>
        <v>520Y337/010KBP86</v>
      </c>
      <c r="H2016" s="107" t="s">
        <v>5053</v>
      </c>
      <c r="I2016" s="107" cm="1">
        <f t="array" ref="I2016">_xlfn.IFS(LEFT(k[[#This Row],[ParameterValue]],1)="S",3,LEFT(k[[#This Row],[ParameterValue]],1)="X",2, LEFT(k[[#This Row],[ParameterValue]],1)="D",4)</f>
        <v>3</v>
      </c>
    </row>
    <row r="2017" spans="1:9">
      <c r="A2017" s="107" t="s">
        <v>5609</v>
      </c>
      <c r="B2017" s="107" t="s">
        <v>4428</v>
      </c>
      <c r="C2017" s="107" t="s">
        <v>5737</v>
      </c>
      <c r="D2017" s="107" t="s">
        <v>5600</v>
      </c>
      <c r="E2017" s="107" t="s">
        <v>5601</v>
      </c>
      <c r="F2017" s="107" t="s">
        <v>9095</v>
      </c>
      <c r="G2017" s="107" t="str">
        <f>k[[#This Row],[PartType]]&amp;k[[#This Row],[PowderType]]</f>
        <v>530V227/006KBP76</v>
      </c>
      <c r="H2017" s="107" t="s">
        <v>5579</v>
      </c>
      <c r="I2017" s="107" cm="1">
        <f t="array" ref="I2017">_xlfn.IFS(LEFT(k[[#This Row],[ParameterValue]],1)="S",3,LEFT(k[[#This Row],[ParameterValue]],1)="X",2, LEFT(k[[#This Row],[ParameterValue]],1)="D",4)</f>
        <v>3</v>
      </c>
    </row>
    <row r="2018" spans="1:9">
      <c r="A2018" s="107" t="s">
        <v>5609</v>
      </c>
      <c r="B2018" s="107" t="s">
        <v>4428</v>
      </c>
      <c r="C2018" s="107" t="s">
        <v>5748</v>
      </c>
      <c r="D2018" s="107" t="s">
        <v>5600</v>
      </c>
      <c r="E2018" s="107" t="s">
        <v>5601</v>
      </c>
      <c r="F2018" s="107" t="s">
        <v>9099</v>
      </c>
      <c r="G2018" s="107" t="str">
        <f>k[[#This Row],[PartType]]&amp;k[[#This Row],[PowderType]]</f>
        <v>530V227/006KBP76</v>
      </c>
      <c r="H2018" s="107" t="s">
        <v>5579</v>
      </c>
      <c r="I2018" s="107" cm="1">
        <f t="array" ref="I2018">_xlfn.IFS(LEFT(k[[#This Row],[ParameterValue]],1)="S",3,LEFT(k[[#This Row],[ParameterValue]],1)="X",2, LEFT(k[[#This Row],[ParameterValue]],1)="D",4)</f>
        <v>3</v>
      </c>
    </row>
    <row r="2019" spans="1:9">
      <c r="A2019" s="107" t="s">
        <v>5609</v>
      </c>
      <c r="B2019" s="107" t="s">
        <v>7805</v>
      </c>
      <c r="C2019" s="107" t="s">
        <v>5748</v>
      </c>
      <c r="D2019" s="107" t="s">
        <v>5600</v>
      </c>
      <c r="E2019" s="107" t="s">
        <v>5601</v>
      </c>
      <c r="F2019" s="107" t="s">
        <v>9100</v>
      </c>
      <c r="G2019" s="107" t="str">
        <f>k[[#This Row],[PartType]]&amp;k[[#This Row],[PowderType]]</f>
        <v>530V227/006KBP74B</v>
      </c>
      <c r="H2019" s="107" t="s">
        <v>6719</v>
      </c>
      <c r="I2019" s="107" cm="1">
        <f t="array" ref="I2019">_xlfn.IFS(LEFT(k[[#This Row],[ParameterValue]],1)="S",3,LEFT(k[[#This Row],[ParameterValue]],1)="X",2, LEFT(k[[#This Row],[ParameterValue]],1)="D",4)</f>
        <v>3</v>
      </c>
    </row>
    <row r="2020" spans="1:9">
      <c r="A2020" s="107" t="s">
        <v>5609</v>
      </c>
      <c r="B2020" s="107" t="s">
        <v>4426</v>
      </c>
      <c r="C2020" s="107" t="s">
        <v>5748</v>
      </c>
      <c r="D2020" s="107" t="s">
        <v>5600</v>
      </c>
      <c r="E2020" s="107" t="s">
        <v>5601</v>
      </c>
      <c r="F2020" s="107" t="s">
        <v>8369</v>
      </c>
      <c r="G2020" s="107" t="str">
        <f>k[[#This Row],[PartType]]&amp;k[[#This Row],[PowderType]]</f>
        <v>530V227/006KBP74</v>
      </c>
      <c r="H2020" s="107" t="s">
        <v>5579</v>
      </c>
      <c r="I2020" s="107" cm="1">
        <f t="array" ref="I2020">_xlfn.IFS(LEFT(k[[#This Row],[ParameterValue]],1)="S",3,LEFT(k[[#This Row],[ParameterValue]],1)="X",2, LEFT(k[[#This Row],[ParameterValue]],1)="D",4)</f>
        <v>3</v>
      </c>
    </row>
    <row r="2021" spans="1:9">
      <c r="A2021" s="107" t="s">
        <v>7008</v>
      </c>
      <c r="B2021" s="107" t="s">
        <v>152</v>
      </c>
      <c r="C2021" s="107" t="s">
        <v>5634</v>
      </c>
      <c r="D2021" s="107" t="s">
        <v>5600</v>
      </c>
      <c r="E2021" s="107" t="s">
        <v>5601</v>
      </c>
      <c r="F2021" s="107" t="s">
        <v>7878</v>
      </c>
      <c r="G2021" s="107" t="str">
        <f>k[[#This Row],[PartType]]&amp;k[[#This Row],[PowderType]]</f>
        <v>520X337/010KBP86</v>
      </c>
      <c r="H2021" s="107" t="s">
        <v>5053</v>
      </c>
      <c r="I2021" s="107" cm="1">
        <f t="array" ref="I2021">_xlfn.IFS(LEFT(k[[#This Row],[ParameterValue]],1)="S",3,LEFT(k[[#This Row],[ParameterValue]],1)="X",2, LEFT(k[[#This Row],[ParameterValue]],1)="D",4)</f>
        <v>3</v>
      </c>
    </row>
    <row r="2022" spans="1:9">
      <c r="A2022" s="107" t="s">
        <v>7879</v>
      </c>
      <c r="B2022" s="107" t="s">
        <v>87</v>
      </c>
      <c r="C2022" s="107" t="s">
        <v>5614</v>
      </c>
      <c r="D2022" s="107" t="s">
        <v>5600</v>
      </c>
      <c r="E2022" s="107" t="s">
        <v>5601</v>
      </c>
      <c r="F2022" s="107" t="s">
        <v>8589</v>
      </c>
      <c r="G2022" s="107" t="str">
        <f>k[[#This Row],[PartType]]&amp;k[[#This Row],[PowderType]]</f>
        <v>523W686/016TTS50</v>
      </c>
      <c r="H2022" s="107" t="s">
        <v>5100</v>
      </c>
      <c r="I2022" s="107" cm="1">
        <f t="array" ref="I2022">_xlfn.IFS(LEFT(k[[#This Row],[ParameterValue]],1)="S",3,LEFT(k[[#This Row],[ParameterValue]],1)="X",2, LEFT(k[[#This Row],[ParameterValue]],1)="D",4)</f>
        <v>3</v>
      </c>
    </row>
    <row r="2023" spans="1:9">
      <c r="A2023" s="107" t="s">
        <v>7879</v>
      </c>
      <c r="B2023" s="107" t="s">
        <v>87</v>
      </c>
      <c r="C2023" s="107" t="s">
        <v>5607</v>
      </c>
      <c r="D2023" s="107" t="s">
        <v>5600</v>
      </c>
      <c r="E2023" s="107" t="s">
        <v>5601</v>
      </c>
      <c r="F2023" s="107" t="s">
        <v>7880</v>
      </c>
      <c r="G2023" s="107" t="str">
        <f>k[[#This Row],[PartType]]&amp;k[[#This Row],[PowderType]]</f>
        <v>523W686/016TTS50</v>
      </c>
      <c r="H2023" s="107" t="s">
        <v>5100</v>
      </c>
      <c r="I2023" s="107" cm="1">
        <f t="array" ref="I2023">_xlfn.IFS(LEFT(k[[#This Row],[ParameterValue]],1)="S",3,LEFT(k[[#This Row],[ParameterValue]],1)="X",2, LEFT(k[[#This Row],[ParameterValue]],1)="D",4)</f>
        <v>3</v>
      </c>
    </row>
    <row r="2024" spans="1:9">
      <c r="A2024" s="107" t="s">
        <v>6055</v>
      </c>
      <c r="B2024" s="107" t="s">
        <v>87</v>
      </c>
      <c r="C2024" s="107" t="s">
        <v>5607</v>
      </c>
      <c r="D2024" s="107" t="s">
        <v>5600</v>
      </c>
      <c r="E2024" s="107" t="s">
        <v>5601</v>
      </c>
      <c r="F2024" s="107" t="s">
        <v>8794</v>
      </c>
      <c r="G2024" s="107" t="str">
        <f>k[[#This Row],[PartType]]&amp;k[[#This Row],[PowderType]]</f>
        <v>523W107/016TTS50</v>
      </c>
      <c r="H2024" s="107" t="s">
        <v>5100</v>
      </c>
      <c r="I2024" s="107" cm="1">
        <f t="array" ref="I2024">_xlfn.IFS(LEFT(k[[#This Row],[ParameterValue]],1)="S",3,LEFT(k[[#This Row],[ParameterValue]],1)="X",2, LEFT(k[[#This Row],[ParameterValue]],1)="D",4)</f>
        <v>3</v>
      </c>
    </row>
    <row r="2025" spans="1:9">
      <c r="A2025" s="107" t="s">
        <v>6055</v>
      </c>
      <c r="B2025" s="107" t="s">
        <v>87</v>
      </c>
      <c r="C2025" s="107" t="s">
        <v>5618</v>
      </c>
      <c r="D2025" s="107" t="s">
        <v>5600</v>
      </c>
      <c r="E2025" s="107" t="s">
        <v>5601</v>
      </c>
      <c r="F2025" s="107" t="s">
        <v>7881</v>
      </c>
      <c r="G2025" s="107" t="str">
        <f>k[[#This Row],[PartType]]&amp;k[[#This Row],[PowderType]]</f>
        <v>523W107/016TTS50</v>
      </c>
      <c r="H2025" s="107" t="s">
        <v>5100</v>
      </c>
      <c r="I2025" s="107" cm="1">
        <f t="array" ref="I2025">_xlfn.IFS(LEFT(k[[#This Row],[ParameterValue]],1)="S",3,LEFT(k[[#This Row],[ParameterValue]],1)="X",2, LEFT(k[[#This Row],[ParameterValue]],1)="D",4)</f>
        <v>3</v>
      </c>
    </row>
    <row r="2026" spans="1:9">
      <c r="A2026" s="107" t="s">
        <v>5641</v>
      </c>
      <c r="B2026" s="107" t="s">
        <v>87</v>
      </c>
      <c r="C2026" s="107" t="s">
        <v>5607</v>
      </c>
      <c r="D2026" s="107" t="s">
        <v>5600</v>
      </c>
      <c r="E2026" s="107" t="s">
        <v>5601</v>
      </c>
      <c r="F2026" s="107" t="s">
        <v>8793</v>
      </c>
      <c r="G2026" s="107" t="str">
        <f>k[[#This Row],[PartType]]&amp;k[[#This Row],[PowderType]]</f>
        <v>523W107/020TTS50</v>
      </c>
      <c r="H2026" s="107" t="s">
        <v>5100</v>
      </c>
      <c r="I2026" s="107" cm="1">
        <f t="array" ref="I2026">_xlfn.IFS(LEFT(k[[#This Row],[ParameterValue]],1)="S",3,LEFT(k[[#This Row],[ParameterValue]],1)="X",2, LEFT(k[[#This Row],[ParameterValue]],1)="D",4)</f>
        <v>3</v>
      </c>
    </row>
    <row r="2027" spans="1:9">
      <c r="A2027" s="107" t="s">
        <v>5641</v>
      </c>
      <c r="B2027" s="107" t="s">
        <v>87</v>
      </c>
      <c r="C2027" s="107" t="s">
        <v>5618</v>
      </c>
      <c r="D2027" s="107" t="s">
        <v>5600</v>
      </c>
      <c r="E2027" s="107" t="s">
        <v>5601</v>
      </c>
      <c r="F2027" s="107" t="s">
        <v>8792</v>
      </c>
      <c r="G2027" s="107" t="str">
        <f>k[[#This Row],[PartType]]&amp;k[[#This Row],[PowderType]]</f>
        <v>523W107/020TTS50</v>
      </c>
      <c r="H2027" s="107" t="s">
        <v>5100</v>
      </c>
      <c r="I2027" s="107" cm="1">
        <f t="array" ref="I2027">_xlfn.IFS(LEFT(k[[#This Row],[ParameterValue]],1)="S",3,LEFT(k[[#This Row],[ParameterValue]],1)="X",2, LEFT(k[[#This Row],[ParameterValue]],1)="D",4)</f>
        <v>3</v>
      </c>
    </row>
    <row r="2028" spans="1:9">
      <c r="A2028" s="107" t="s">
        <v>6492</v>
      </c>
      <c r="B2028" s="107" t="s">
        <v>4791</v>
      </c>
      <c r="C2028" s="107" t="s">
        <v>6272</v>
      </c>
      <c r="D2028" s="107" t="s">
        <v>5660</v>
      </c>
      <c r="E2028" s="107" t="s">
        <v>5601</v>
      </c>
      <c r="F2028" s="107" t="s">
        <v>9486</v>
      </c>
      <c r="G2028" s="107" t="str">
        <f>k[[#This Row],[PartType]]&amp;k[[#This Row],[PowderType]]</f>
        <v>521V106/035FTW400X</v>
      </c>
      <c r="H2028" s="107" t="s">
        <v>5695</v>
      </c>
      <c r="I2028" s="107" cm="1">
        <f t="array" ref="I2028">_xlfn.IFS(LEFT(k[[#This Row],[ParameterValue]],1)="S",3,LEFT(k[[#This Row],[ParameterValue]],1)="X",2, LEFT(k[[#This Row],[ParameterValue]],1)="D",4)</f>
        <v>2</v>
      </c>
    </row>
    <row r="2029" spans="1:9">
      <c r="A2029" s="107" t="s">
        <v>5993</v>
      </c>
      <c r="B2029" s="107" t="s">
        <v>4428</v>
      </c>
      <c r="C2029" s="107" t="s">
        <v>5656</v>
      </c>
      <c r="D2029" s="107" t="s">
        <v>5600</v>
      </c>
      <c r="E2029" s="107" t="s">
        <v>5601</v>
      </c>
      <c r="F2029" s="107" t="s">
        <v>8791</v>
      </c>
      <c r="G2029" s="107" t="str">
        <f>k[[#This Row],[PartType]]&amp;k[[#This Row],[PowderType]]</f>
        <v>521X157/016KBP76</v>
      </c>
      <c r="H2029" s="107" t="s">
        <v>5891</v>
      </c>
      <c r="I2029" s="107" cm="1">
        <f t="array" ref="I2029">_xlfn.IFS(LEFT(k[[#This Row],[ParameterValue]],1)="S",3,LEFT(k[[#This Row],[ParameterValue]],1)="X",2, LEFT(k[[#This Row],[ParameterValue]],1)="D",4)</f>
        <v>3</v>
      </c>
    </row>
    <row r="2030" spans="1:9">
      <c r="A2030" s="107" t="s">
        <v>9129</v>
      </c>
      <c r="B2030" s="107" t="s">
        <v>152</v>
      </c>
      <c r="C2030" s="107" t="s">
        <v>5656</v>
      </c>
      <c r="D2030" s="107" t="s">
        <v>5600</v>
      </c>
      <c r="E2030" s="107" t="s">
        <v>5601</v>
      </c>
      <c r="F2030" s="107" t="s">
        <v>9130</v>
      </c>
      <c r="G2030" s="107" t="str">
        <f>k[[#This Row],[PartType]]&amp;k[[#This Row],[PowderType]]</f>
        <v>525T107/2R5KBP86</v>
      </c>
      <c r="H2030" s="107" t="s">
        <v>9131</v>
      </c>
      <c r="I2030" s="107" cm="1">
        <f t="array" ref="I2030">_xlfn.IFS(LEFT(k[[#This Row],[ParameterValue]],1)="S",3,LEFT(k[[#This Row],[ParameterValue]],1)="X",2, LEFT(k[[#This Row],[ParameterValue]],1)="D",4)</f>
        <v>3</v>
      </c>
    </row>
    <row r="2031" spans="1:9">
      <c r="A2031" s="107" t="s">
        <v>5785</v>
      </c>
      <c r="B2031" s="107" t="s">
        <v>119</v>
      </c>
      <c r="C2031" s="107" t="s">
        <v>5813</v>
      </c>
      <c r="D2031" s="107" t="s">
        <v>5600</v>
      </c>
      <c r="E2031" s="107" t="s">
        <v>5601</v>
      </c>
      <c r="F2031" s="107" t="s">
        <v>6539</v>
      </c>
      <c r="G2031" s="107" t="str">
        <f>k[[#This Row],[PartType]]&amp;k[[#This Row],[PowderType]]</f>
        <v>521T336/016FTW102K</v>
      </c>
      <c r="H2031" s="107" t="s">
        <v>5047</v>
      </c>
      <c r="I2031" s="107" cm="1">
        <f t="array" ref="I2031">_xlfn.IFS(LEFT(k[[#This Row],[ParameterValue]],1)="S",3,LEFT(k[[#This Row],[ParameterValue]],1)="X",2, LEFT(k[[#This Row],[ParameterValue]],1)="D",4)</f>
        <v>3</v>
      </c>
    </row>
    <row r="2032" spans="1:9">
      <c r="A2032" s="107" t="s">
        <v>6076</v>
      </c>
      <c r="B2032" s="107" t="s">
        <v>4601</v>
      </c>
      <c r="C2032" s="107" t="s">
        <v>5618</v>
      </c>
      <c r="D2032" s="107" t="s">
        <v>5600</v>
      </c>
      <c r="E2032" s="107" t="s">
        <v>5601</v>
      </c>
      <c r="F2032" s="107" t="s">
        <v>6540</v>
      </c>
      <c r="G2032" s="107" t="str">
        <f>k[[#This Row],[PartType]]&amp;k[[#This Row],[PowderType]]</f>
        <v>598V117/020KBP86H</v>
      </c>
      <c r="H2032" s="107" t="s">
        <v>5081</v>
      </c>
      <c r="I2032" s="107" cm="1">
        <f t="array" ref="I2032">_xlfn.IFS(LEFT(k[[#This Row],[ParameterValue]],1)="S",3,LEFT(k[[#This Row],[ParameterValue]],1)="X",2, LEFT(k[[#This Row],[ParameterValue]],1)="D",4)</f>
        <v>3</v>
      </c>
    </row>
    <row r="2033" spans="1:9">
      <c r="A2033" s="107" t="s">
        <v>6379</v>
      </c>
      <c r="B2033" s="107" t="s">
        <v>4525</v>
      </c>
      <c r="C2033" s="107" t="s">
        <v>5737</v>
      </c>
      <c r="D2033" s="107" t="s">
        <v>5600</v>
      </c>
      <c r="E2033" s="107" t="s">
        <v>5601</v>
      </c>
      <c r="F2033" s="107" t="s">
        <v>6380</v>
      </c>
      <c r="G2033" s="107" t="str">
        <f>k[[#This Row],[PartType]]&amp;k[[#This Row],[PowderType]]</f>
        <v>520Y157/010S506</v>
      </c>
      <c r="H2033" s="107" t="s">
        <v>6381</v>
      </c>
      <c r="I2033" s="107" cm="1">
        <f t="array" ref="I2033">_xlfn.IFS(LEFT(k[[#This Row],[ParameterValue]],1)="S",3,LEFT(k[[#This Row],[ParameterValue]],1)="X",2, LEFT(k[[#This Row],[ParameterValue]],1)="D",4)</f>
        <v>3</v>
      </c>
    </row>
    <row r="2034" spans="1:9">
      <c r="A2034" s="107" t="s">
        <v>6217</v>
      </c>
      <c r="B2034" s="107" t="s">
        <v>100</v>
      </c>
      <c r="C2034" s="107" t="s">
        <v>5742</v>
      </c>
      <c r="D2034" s="107" t="s">
        <v>5600</v>
      </c>
      <c r="E2034" s="107" t="s">
        <v>5601</v>
      </c>
      <c r="F2034" s="107" t="s">
        <v>6382</v>
      </c>
      <c r="G2034" s="107" t="str">
        <f>k[[#This Row],[PartType]]&amp;k[[#This Row],[PowderType]]</f>
        <v>520B107/006S805</v>
      </c>
      <c r="H2034" s="107" t="s">
        <v>5587</v>
      </c>
      <c r="I2034" s="107" cm="1">
        <f t="array" ref="I2034">_xlfn.IFS(LEFT(k[[#This Row],[ParameterValue]],1)="S",3,LEFT(k[[#This Row],[ParameterValue]],1)="X",2, LEFT(k[[#This Row],[ParameterValue]],1)="D",4)</f>
        <v>3</v>
      </c>
    </row>
    <row r="2035" spans="1:9">
      <c r="A2035" s="107" t="s">
        <v>6383</v>
      </c>
      <c r="B2035" s="107" t="s">
        <v>82</v>
      </c>
      <c r="C2035" s="107" t="s">
        <v>5703</v>
      </c>
      <c r="D2035" s="107" t="s">
        <v>5600</v>
      </c>
      <c r="E2035" s="107" t="s">
        <v>5601</v>
      </c>
      <c r="F2035" s="107" t="s">
        <v>6384</v>
      </c>
      <c r="G2035" s="107" t="str">
        <f>k[[#This Row],[PartType]]&amp;k[[#This Row],[PowderType]]</f>
        <v>528Z587/003S706</v>
      </c>
      <c r="H2035" s="107" t="s">
        <v>5933</v>
      </c>
      <c r="I2035" s="107" cm="1">
        <f t="array" ref="I2035">_xlfn.IFS(LEFT(k[[#This Row],[ParameterValue]],1)="S",3,LEFT(k[[#This Row],[ParameterValue]],1)="X",2, LEFT(k[[#This Row],[ParameterValue]],1)="D",4)</f>
        <v>3</v>
      </c>
    </row>
    <row r="2036" spans="1:9">
      <c r="A2036" s="107" t="s">
        <v>8807</v>
      </c>
      <c r="B2036" s="107" t="s">
        <v>4492</v>
      </c>
      <c r="C2036" s="107" t="s">
        <v>5614</v>
      </c>
      <c r="D2036" s="107" t="s">
        <v>5600</v>
      </c>
      <c r="E2036" s="107" t="s">
        <v>5601</v>
      </c>
      <c r="F2036" s="107" t="s">
        <v>8808</v>
      </c>
      <c r="G2036" s="107" t="str">
        <f>k[[#This Row],[PartType]]&amp;k[[#This Row],[PowderType]]</f>
        <v>523V187/020FTW700</v>
      </c>
      <c r="H2036" s="107" t="s">
        <v>8809</v>
      </c>
      <c r="I2036" s="107" cm="1">
        <f t="array" ref="I2036">_xlfn.IFS(LEFT(k[[#This Row],[ParameterValue]],1)="S",3,LEFT(k[[#This Row],[ParameterValue]],1)="X",2, LEFT(k[[#This Row],[ParameterValue]],1)="D",4)</f>
        <v>3</v>
      </c>
    </row>
    <row r="2037" spans="1:9">
      <c r="A2037" s="107" t="s">
        <v>7202</v>
      </c>
      <c r="B2037" s="107" t="s">
        <v>90</v>
      </c>
      <c r="C2037" s="107" t="s">
        <v>5893</v>
      </c>
      <c r="D2037" s="107" t="s">
        <v>5600</v>
      </c>
      <c r="E2037" s="107" t="s">
        <v>5601</v>
      </c>
      <c r="F2037" s="107" t="s">
        <v>7203</v>
      </c>
      <c r="G2037" s="107" t="str">
        <f>k[[#This Row],[PartType]]&amp;k[[#This Row],[PowderType]]</f>
        <v>591B475/035FTP200</v>
      </c>
      <c r="H2037" s="107" t="s">
        <v>6127</v>
      </c>
      <c r="I2037" s="107" cm="1">
        <f t="array" ref="I2037">_xlfn.IFS(LEFT(k[[#This Row],[ParameterValue]],1)="S",3,LEFT(k[[#This Row],[ParameterValue]],1)="X",2, LEFT(k[[#This Row],[ParameterValue]],1)="D",4)</f>
        <v>2</v>
      </c>
    </row>
    <row r="2038" spans="1:9">
      <c r="A2038" s="107" t="s">
        <v>6119</v>
      </c>
      <c r="B2038" s="107" t="s">
        <v>4426</v>
      </c>
      <c r="C2038" s="107" t="s">
        <v>5742</v>
      </c>
      <c r="D2038" s="107" t="s">
        <v>5600</v>
      </c>
      <c r="E2038" s="107" t="s">
        <v>5601</v>
      </c>
      <c r="F2038" s="107" t="s">
        <v>7204</v>
      </c>
      <c r="G2038" s="107" t="str">
        <f>k[[#This Row],[PartType]]&amp;k[[#This Row],[PowderType]]</f>
        <v>520V227/006KBP74</v>
      </c>
      <c r="H2038" s="107" t="s">
        <v>5049</v>
      </c>
      <c r="I2038" s="107" cm="1">
        <f t="array" ref="I2038">_xlfn.IFS(LEFT(k[[#This Row],[ParameterValue]],1)="S",3,LEFT(k[[#This Row],[ParameterValue]],1)="X",2, LEFT(k[[#This Row],[ParameterValue]],1)="D",4)</f>
        <v>3</v>
      </c>
    </row>
    <row r="2039" spans="1:9">
      <c r="A2039" s="107" t="s">
        <v>8451</v>
      </c>
      <c r="B2039" s="107" t="s">
        <v>4516</v>
      </c>
      <c r="C2039" s="107" t="s">
        <v>8456</v>
      </c>
      <c r="D2039" s="107" t="s">
        <v>5600</v>
      </c>
      <c r="E2039" s="107" t="s">
        <v>5601</v>
      </c>
      <c r="F2039" s="107" t="s">
        <v>8457</v>
      </c>
      <c r="G2039" s="107" t="str">
        <f>k[[#This Row],[PartType]]&amp;k[[#This Row],[PowderType]]</f>
        <v>598V475/075TTS125</v>
      </c>
      <c r="H2039" s="107" t="s">
        <v>5562</v>
      </c>
      <c r="I2039" s="107" cm="1">
        <f t="array" ref="I2039">_xlfn.IFS(LEFT(k[[#This Row],[ParameterValue]],1)="S",3,LEFT(k[[#This Row],[ParameterValue]],1)="X",2, LEFT(k[[#This Row],[ParameterValue]],1)="D",4)</f>
        <v>2</v>
      </c>
    </row>
    <row r="2040" spans="1:9">
      <c r="A2040" s="107" t="s">
        <v>8445</v>
      </c>
      <c r="B2040" s="107" t="s">
        <v>87</v>
      </c>
      <c r="C2040" s="107" t="s">
        <v>8446</v>
      </c>
      <c r="D2040" s="107" t="s">
        <v>5600</v>
      </c>
      <c r="E2040" s="107" t="s">
        <v>5601</v>
      </c>
      <c r="F2040" s="107" t="s">
        <v>8447</v>
      </c>
      <c r="G2040" s="107" t="str">
        <f>k[[#This Row],[PartType]]&amp;k[[#This Row],[PowderType]]</f>
        <v>598B106/035TTS50</v>
      </c>
      <c r="H2040" s="107" t="s">
        <v>5100</v>
      </c>
      <c r="I2040" s="107" cm="1">
        <f t="array" ref="I2040">_xlfn.IFS(LEFT(k[[#This Row],[ParameterValue]],1)="S",3,LEFT(k[[#This Row],[ParameterValue]],1)="X",2, LEFT(k[[#This Row],[ParameterValue]],1)="D",4)</f>
        <v>3</v>
      </c>
    </row>
    <row r="2041" spans="1:9">
      <c r="A2041" s="107" t="s">
        <v>8448</v>
      </c>
      <c r="B2041" s="107" t="s">
        <v>4474</v>
      </c>
      <c r="C2041" s="107" t="s">
        <v>5681</v>
      </c>
      <c r="D2041" s="107" t="s">
        <v>5600</v>
      </c>
      <c r="E2041" s="107" t="s">
        <v>5601</v>
      </c>
      <c r="F2041" s="107" t="s">
        <v>8449</v>
      </c>
      <c r="G2041" s="107" t="str">
        <f>k[[#This Row],[PartType]]&amp;k[[#This Row],[PowderType]]</f>
        <v>598B167/2R5S15MB</v>
      </c>
      <c r="H2041" s="107" t="s">
        <v>8450</v>
      </c>
      <c r="I2041" s="107" cm="1">
        <f t="array" ref="I2041">_xlfn.IFS(LEFT(k[[#This Row],[ParameterValue]],1)="S",3,LEFT(k[[#This Row],[ParameterValue]],1)="X",2, LEFT(k[[#This Row],[ParameterValue]],1)="D",4)</f>
        <v>3</v>
      </c>
    </row>
    <row r="2042" spans="1:9">
      <c r="A2042" s="107" t="s">
        <v>6673</v>
      </c>
      <c r="B2042" s="107" t="s">
        <v>4469</v>
      </c>
      <c r="C2042" s="107" t="s">
        <v>5737</v>
      </c>
      <c r="D2042" s="107" t="s">
        <v>5600</v>
      </c>
      <c r="E2042" s="107" t="s">
        <v>5601</v>
      </c>
      <c r="F2042" s="107" t="s">
        <v>8459</v>
      </c>
      <c r="G2042" s="107" t="str">
        <f>k[[#This Row],[PartType]]&amp;k[[#This Row],[PowderType]]</f>
        <v>520C227/006KBP126</v>
      </c>
      <c r="H2042" s="107" t="s">
        <v>5847</v>
      </c>
      <c r="I2042" s="107" cm="1">
        <f t="array" ref="I2042">_xlfn.IFS(LEFT(k[[#This Row],[ParameterValue]],1)="S",3,LEFT(k[[#This Row],[ParameterValue]],1)="X",2, LEFT(k[[#This Row],[ParameterValue]],1)="D",4)</f>
        <v>3</v>
      </c>
    </row>
    <row r="2043" spans="1:9">
      <c r="A2043" s="107" t="s">
        <v>6673</v>
      </c>
      <c r="B2043" s="107" t="s">
        <v>4469</v>
      </c>
      <c r="C2043" s="107" t="s">
        <v>5634</v>
      </c>
      <c r="D2043" s="107" t="s">
        <v>5600</v>
      </c>
      <c r="E2043" s="107" t="s">
        <v>5601</v>
      </c>
      <c r="F2043" s="107" t="s">
        <v>9463</v>
      </c>
      <c r="G2043" s="107" t="str">
        <f>k[[#This Row],[PartType]]&amp;k[[#This Row],[PowderType]]</f>
        <v>520C227/006KBP126</v>
      </c>
      <c r="H2043" s="107" t="s">
        <v>5847</v>
      </c>
      <c r="I2043" s="107" cm="1">
        <f t="array" ref="I2043">_xlfn.IFS(LEFT(k[[#This Row],[ParameterValue]],1)="S",3,LEFT(k[[#This Row],[ParameterValue]],1)="X",2, LEFT(k[[#This Row],[ParameterValue]],1)="D",4)</f>
        <v>3</v>
      </c>
    </row>
    <row r="2044" spans="1:9">
      <c r="A2044" s="107" t="s">
        <v>6328</v>
      </c>
      <c r="B2044" s="107" t="s">
        <v>4426</v>
      </c>
      <c r="C2044" s="107" t="s">
        <v>5703</v>
      </c>
      <c r="D2044" s="107" t="s">
        <v>5600</v>
      </c>
      <c r="E2044" s="107" t="s">
        <v>5601</v>
      </c>
      <c r="F2044" s="107" t="s">
        <v>6329</v>
      </c>
      <c r="G2044" s="107" t="str">
        <f>k[[#This Row],[PartType]]&amp;k[[#This Row],[PowderType]]</f>
        <v>528Z117/003KBP74</v>
      </c>
      <c r="H2044" s="107" t="s">
        <v>6330</v>
      </c>
      <c r="I2044" s="107" cm="1">
        <f t="array" ref="I2044">_xlfn.IFS(LEFT(k[[#This Row],[ParameterValue]],1)="S",3,LEFT(k[[#This Row],[ParameterValue]],1)="X",2, LEFT(k[[#This Row],[ParameterValue]],1)="D",4)</f>
        <v>3</v>
      </c>
    </row>
    <row r="2045" spans="1:9">
      <c r="A2045" s="107" t="s">
        <v>9106</v>
      </c>
      <c r="B2045" s="107" t="s">
        <v>4478</v>
      </c>
      <c r="C2045" s="107" t="s">
        <v>6193</v>
      </c>
      <c r="D2045" s="107" t="s">
        <v>5600</v>
      </c>
      <c r="E2045" s="107" t="s">
        <v>5601</v>
      </c>
      <c r="F2045" s="107" t="s">
        <v>9107</v>
      </c>
      <c r="G2045" s="107" t="str">
        <f>k[[#This Row],[PartType]]&amp;k[[#This Row],[PowderType]]</f>
        <v>521T106/016FTW400</v>
      </c>
      <c r="H2045" s="107" t="s">
        <v>6358</v>
      </c>
      <c r="I2045" s="107" cm="1">
        <f t="array" ref="I2045">_xlfn.IFS(LEFT(k[[#This Row],[ParameterValue]],1)="S",3,LEFT(k[[#This Row],[ParameterValue]],1)="X",2, LEFT(k[[#This Row],[ParameterValue]],1)="D",4)</f>
        <v>2</v>
      </c>
    </row>
    <row r="2046" spans="1:9">
      <c r="A2046" s="107" t="s">
        <v>9155</v>
      </c>
      <c r="B2046" s="107" t="s">
        <v>6369</v>
      </c>
      <c r="C2046" s="107" t="s">
        <v>5600</v>
      </c>
      <c r="D2046" s="107" t="s">
        <v>5600</v>
      </c>
      <c r="E2046" s="107" t="s">
        <v>5601</v>
      </c>
      <c r="F2046" s="107" t="s">
        <v>9156</v>
      </c>
      <c r="G2046" s="107" t="str">
        <f>k[[#This Row],[PartType]]&amp;k[[#This Row],[PowderType]]</f>
        <v>521W477/006STA150KA</v>
      </c>
      <c r="H2046" s="107" t="s">
        <v>9157</v>
      </c>
      <c r="I2046" s="107" cm="1">
        <f t="array" ref="I2046">_xlfn.IFS(LEFT(k[[#This Row],[ParameterValue]],1)="S",3,LEFT(k[[#This Row],[ParameterValue]],1)="X",2, LEFT(k[[#This Row],[ParameterValue]],1)="D",4)</f>
        <v>2</v>
      </c>
    </row>
    <row r="2047" spans="1:9">
      <c r="A2047" s="107" t="s">
        <v>6331</v>
      </c>
      <c r="B2047" s="107" t="s">
        <v>152</v>
      </c>
      <c r="C2047" s="107" t="s">
        <v>5681</v>
      </c>
      <c r="D2047" s="107" t="s">
        <v>5600</v>
      </c>
      <c r="E2047" s="107" t="s">
        <v>5601</v>
      </c>
      <c r="F2047" s="107" t="s">
        <v>7112</v>
      </c>
      <c r="G2047" s="107" t="str">
        <f>k[[#This Row],[PartType]]&amp;k[[#This Row],[PowderType]]</f>
        <v>598V337/2R5KBP86</v>
      </c>
      <c r="H2047" s="107" t="s">
        <v>5688</v>
      </c>
      <c r="I2047" s="107" cm="1">
        <f t="array" ref="I2047">_xlfn.IFS(LEFT(k[[#This Row],[ParameterValue]],1)="S",3,LEFT(k[[#This Row],[ParameterValue]],1)="X",2, LEFT(k[[#This Row],[ParameterValue]],1)="D",4)</f>
        <v>3</v>
      </c>
    </row>
    <row r="2048" spans="1:9">
      <c r="A2048" s="107" t="s">
        <v>6513</v>
      </c>
      <c r="B2048" s="107" t="s">
        <v>4558</v>
      </c>
      <c r="C2048" s="107" t="s">
        <v>5614</v>
      </c>
      <c r="D2048" s="107" t="s">
        <v>5600</v>
      </c>
      <c r="E2048" s="107" t="s">
        <v>5601</v>
      </c>
      <c r="F2048" s="107" t="s">
        <v>7113</v>
      </c>
      <c r="G2048" s="107" t="str">
        <f>k[[#This Row],[PartType]]&amp;k[[#This Row],[PowderType]]</f>
        <v>521B106/025KBP40X</v>
      </c>
      <c r="H2048" s="107" t="s">
        <v>5044</v>
      </c>
      <c r="I2048" s="107" cm="1">
        <f t="array" ref="I2048">_xlfn.IFS(LEFT(k[[#This Row],[ParameterValue]],1)="S",3,LEFT(k[[#This Row],[ParameterValue]],1)="X",2, LEFT(k[[#This Row],[ParameterValue]],1)="D",4)</f>
        <v>3</v>
      </c>
    </row>
    <row r="2049" spans="1:9">
      <c r="A2049" s="107" t="s">
        <v>6027</v>
      </c>
      <c r="B2049" s="107" t="s">
        <v>157</v>
      </c>
      <c r="C2049" s="107" t="s">
        <v>8566</v>
      </c>
      <c r="D2049" s="107" t="s">
        <v>5600</v>
      </c>
      <c r="E2049" s="107" t="s">
        <v>5601</v>
      </c>
      <c r="F2049" s="107" t="s">
        <v>8567</v>
      </c>
      <c r="G2049" s="107" t="str">
        <f>k[[#This Row],[PartType]]&amp;k[[#This Row],[PowderType]]</f>
        <v>598V226/035TTS40</v>
      </c>
      <c r="H2049" s="107" t="s">
        <v>5806</v>
      </c>
      <c r="I2049" s="107" cm="1">
        <f t="array" ref="I2049">_xlfn.IFS(LEFT(k[[#This Row],[ParameterValue]],1)="S",3,LEFT(k[[#This Row],[ParameterValue]],1)="X",2, LEFT(k[[#This Row],[ParameterValue]],1)="D",4)</f>
        <v>2</v>
      </c>
    </row>
    <row r="2050" spans="1:9">
      <c r="A2050" s="107" t="s">
        <v>5819</v>
      </c>
      <c r="B2050" s="107" t="s">
        <v>4525</v>
      </c>
      <c r="C2050" s="107" t="s">
        <v>5703</v>
      </c>
      <c r="D2050" s="107" t="s">
        <v>5600</v>
      </c>
      <c r="E2050" s="107" t="s">
        <v>5601</v>
      </c>
      <c r="F2050" s="107" t="s">
        <v>5820</v>
      </c>
      <c r="G2050" s="107" t="str">
        <f>k[[#This Row],[PartType]]&amp;k[[#This Row],[PowderType]]</f>
        <v>520V337/003S506</v>
      </c>
      <c r="H2050" s="107" t="s">
        <v>5821</v>
      </c>
      <c r="I2050" s="107" cm="1">
        <f t="array" ref="I2050">_xlfn.IFS(LEFT(k[[#This Row],[ParameterValue]],1)="S",3,LEFT(k[[#This Row],[ParameterValue]],1)="X",2, LEFT(k[[#This Row],[ParameterValue]],1)="D",4)</f>
        <v>3</v>
      </c>
    </row>
    <row r="2051" spans="1:9">
      <c r="A2051" s="107" t="s">
        <v>5822</v>
      </c>
      <c r="B2051" s="107" t="s">
        <v>100</v>
      </c>
      <c r="C2051" s="107" t="s">
        <v>5654</v>
      </c>
      <c r="D2051" s="107" t="s">
        <v>5600</v>
      </c>
      <c r="E2051" s="107" t="s">
        <v>5601</v>
      </c>
      <c r="F2051" s="107" t="s">
        <v>5823</v>
      </c>
      <c r="G2051" s="107" t="str">
        <f>k[[#This Row],[PartType]]&amp;k[[#This Row],[PowderType]]</f>
        <v>520T107/2R5S805</v>
      </c>
      <c r="H2051" s="107" t="s">
        <v>5824</v>
      </c>
      <c r="I2051" s="107" cm="1">
        <f t="array" ref="I2051">_xlfn.IFS(LEFT(k[[#This Row],[ParameterValue]],1)="S",3,LEFT(k[[#This Row],[ParameterValue]],1)="X",2, LEFT(k[[#This Row],[ParameterValue]],1)="D",4)</f>
        <v>3</v>
      </c>
    </row>
    <row r="2052" spans="1:9">
      <c r="A2052" s="107" t="s">
        <v>5902</v>
      </c>
      <c r="B2052" s="107" t="s">
        <v>4705</v>
      </c>
      <c r="C2052" s="107" t="s">
        <v>5614</v>
      </c>
      <c r="D2052" s="107" t="s">
        <v>5600</v>
      </c>
      <c r="E2052" s="107" t="s">
        <v>5601</v>
      </c>
      <c r="F2052" s="107" t="s">
        <v>6291</v>
      </c>
      <c r="G2052" s="107" t="str">
        <f>k[[#This Row],[PartType]]&amp;k[[#This Row],[PowderType]]</f>
        <v>523B336/025KBP86S</v>
      </c>
      <c r="H2052" s="107" t="s">
        <v>6292</v>
      </c>
      <c r="I2052" s="107" cm="1">
        <f t="array" ref="I2052">_xlfn.IFS(LEFT(k[[#This Row],[ParameterValue]],1)="S",3,LEFT(k[[#This Row],[ParameterValue]],1)="X",2, LEFT(k[[#This Row],[ParameterValue]],1)="D",4)</f>
        <v>3</v>
      </c>
    </row>
    <row r="2053" spans="1:9">
      <c r="A2053" s="107" t="s">
        <v>6293</v>
      </c>
      <c r="B2053" s="107" t="s">
        <v>4501</v>
      </c>
      <c r="C2053" s="107" t="s">
        <v>5654</v>
      </c>
      <c r="D2053" s="107" t="s">
        <v>5600</v>
      </c>
      <c r="E2053" s="107" t="s">
        <v>5601</v>
      </c>
      <c r="F2053" s="107" t="s">
        <v>6294</v>
      </c>
      <c r="G2053" s="107" t="str">
        <f>k[[#This Row],[PartType]]&amp;k[[#This Row],[PowderType]]</f>
        <v>591D337/006KBP55</v>
      </c>
      <c r="H2053" s="107" t="s">
        <v>5045</v>
      </c>
      <c r="I2053" s="107" cm="1">
        <f t="array" ref="I2053">_xlfn.IFS(LEFT(k[[#This Row],[ParameterValue]],1)="S",3,LEFT(k[[#This Row],[ParameterValue]],1)="X",2, LEFT(k[[#This Row],[ParameterValue]],1)="D",4)</f>
        <v>3</v>
      </c>
    </row>
    <row r="2054" spans="1:9">
      <c r="A2054" s="107" t="s">
        <v>5739</v>
      </c>
      <c r="B2054" s="107" t="s">
        <v>4551</v>
      </c>
      <c r="C2054" s="107" t="s">
        <v>5654</v>
      </c>
      <c r="D2054" s="107" t="s">
        <v>5600</v>
      </c>
      <c r="E2054" s="107" t="s">
        <v>5601</v>
      </c>
      <c r="F2054" s="107" t="s">
        <v>6295</v>
      </c>
      <c r="G2054" s="107" t="str">
        <f>k[[#This Row],[PartType]]&amp;k[[#This Row],[PowderType]]</f>
        <v>521D107/025PTSA</v>
      </c>
      <c r="H2054" s="107" t="s">
        <v>6296</v>
      </c>
      <c r="I2054" s="107" cm="1">
        <f t="array" ref="I2054">_xlfn.IFS(LEFT(k[[#This Row],[ParameterValue]],1)="S",3,LEFT(k[[#This Row],[ParameterValue]],1)="X",2, LEFT(k[[#This Row],[ParameterValue]],1)="D",4)</f>
        <v>3</v>
      </c>
    </row>
    <row r="2055" spans="1:9">
      <c r="A2055" s="107" t="s">
        <v>6055</v>
      </c>
      <c r="B2055" s="107" t="s">
        <v>87</v>
      </c>
      <c r="C2055" s="107" t="s">
        <v>5614</v>
      </c>
      <c r="D2055" s="107" t="s">
        <v>5600</v>
      </c>
      <c r="E2055" s="107" t="s">
        <v>5601</v>
      </c>
      <c r="F2055" s="107" t="s">
        <v>6056</v>
      </c>
      <c r="G2055" s="107" t="str">
        <f>k[[#This Row],[PartType]]&amp;k[[#This Row],[PowderType]]</f>
        <v>523W107/016TTS50</v>
      </c>
      <c r="H2055" s="107" t="s">
        <v>5100</v>
      </c>
      <c r="I2055" s="107" cm="1">
        <f t="array" ref="I2055">_xlfn.IFS(LEFT(k[[#This Row],[ParameterValue]],1)="S",3,LEFT(k[[#This Row],[ParameterValue]],1)="X",2, LEFT(k[[#This Row],[ParameterValue]],1)="D",4)</f>
        <v>3</v>
      </c>
    </row>
    <row r="2056" spans="1:9">
      <c r="A2056" s="107" t="s">
        <v>8451</v>
      </c>
      <c r="B2056" s="107" t="s">
        <v>4516</v>
      </c>
      <c r="C2056" s="107" t="s">
        <v>6028</v>
      </c>
      <c r="D2056" s="107" t="s">
        <v>5600</v>
      </c>
      <c r="E2056" s="107" t="s">
        <v>5601</v>
      </c>
      <c r="F2056" s="107" t="s">
        <v>9322</v>
      </c>
      <c r="G2056" s="107" t="str">
        <f>k[[#This Row],[PartType]]&amp;k[[#This Row],[PowderType]]</f>
        <v>598V475/075TTS125</v>
      </c>
      <c r="H2056" s="107" t="s">
        <v>5562</v>
      </c>
      <c r="I2056" s="107" cm="1">
        <f t="array" ref="I2056">_xlfn.IFS(LEFT(k[[#This Row],[ParameterValue]],1)="S",3,LEFT(k[[#This Row],[ParameterValue]],1)="X",2, LEFT(k[[#This Row],[ParameterValue]],1)="D",4)</f>
        <v>2</v>
      </c>
    </row>
    <row r="2057" spans="1:9">
      <c r="A2057" s="107" t="s">
        <v>6608</v>
      </c>
      <c r="B2057" s="107" t="s">
        <v>6609</v>
      </c>
      <c r="C2057" s="107" t="s">
        <v>5804</v>
      </c>
      <c r="D2057" s="107" t="s">
        <v>5600</v>
      </c>
      <c r="E2057" s="107" t="s">
        <v>5601</v>
      </c>
      <c r="F2057" s="107" t="s">
        <v>6610</v>
      </c>
      <c r="G2057" s="107" t="str">
        <f>k[[#This Row],[PartType]]&amp;k[[#This Row],[PowderType]]</f>
        <v>521X336/035FTA23</v>
      </c>
      <c r="H2057" s="107" t="s">
        <v>6358</v>
      </c>
      <c r="I2057" s="107" cm="1">
        <f t="array" ref="I2057">_xlfn.IFS(LEFT(k[[#This Row],[ParameterValue]],1)="S",3,LEFT(k[[#This Row],[ParameterValue]],1)="X",2, LEFT(k[[#This Row],[ParameterValue]],1)="D",4)</f>
        <v>2</v>
      </c>
    </row>
    <row r="2058" spans="1:9">
      <c r="A2058" s="107" t="s">
        <v>5971</v>
      </c>
      <c r="B2058" s="107" t="s">
        <v>126</v>
      </c>
      <c r="C2058" s="107" t="s">
        <v>5607</v>
      </c>
      <c r="D2058" s="107" t="s">
        <v>5600</v>
      </c>
      <c r="E2058" s="107" t="s">
        <v>5601</v>
      </c>
      <c r="F2058" s="107" t="s">
        <v>8030</v>
      </c>
      <c r="G2058" s="107" t="str">
        <f>k[[#This Row],[PartType]]&amp;k[[#This Row],[PowderType]]</f>
        <v>521B226/020KBP52</v>
      </c>
      <c r="H2058" s="107" t="s">
        <v>5623</v>
      </c>
      <c r="I2058" s="107" cm="1">
        <f t="array" ref="I2058">_xlfn.IFS(LEFT(k[[#This Row],[ParameterValue]],1)="S",3,LEFT(k[[#This Row],[ParameterValue]],1)="X",2, LEFT(k[[#This Row],[ParameterValue]],1)="D",4)</f>
        <v>3</v>
      </c>
    </row>
    <row r="2059" spans="1:9">
      <c r="A2059" s="107" t="s">
        <v>5905</v>
      </c>
      <c r="B2059" s="107" t="s">
        <v>87</v>
      </c>
      <c r="C2059" s="107" t="s">
        <v>5614</v>
      </c>
      <c r="D2059" s="107" t="s">
        <v>5600</v>
      </c>
      <c r="E2059" s="107" t="s">
        <v>5601</v>
      </c>
      <c r="F2059" s="107" t="s">
        <v>8031</v>
      </c>
      <c r="G2059" s="107" t="str">
        <f>k[[#This Row],[PartType]]&amp;k[[#This Row],[PowderType]]</f>
        <v>521V476/035TTS50</v>
      </c>
      <c r="H2059" s="107" t="s">
        <v>8032</v>
      </c>
      <c r="I2059" s="107" cm="1">
        <f t="array" ref="I2059">_xlfn.IFS(LEFT(k[[#This Row],[ParameterValue]],1)="S",3,LEFT(k[[#This Row],[ParameterValue]],1)="X",2, LEFT(k[[#This Row],[ParameterValue]],1)="D",4)</f>
        <v>4</v>
      </c>
    </row>
    <row r="2060" spans="1:9">
      <c r="A2060" s="107" t="s">
        <v>5905</v>
      </c>
      <c r="B2060" s="107" t="s">
        <v>82</v>
      </c>
      <c r="C2060" s="107" t="s">
        <v>5614</v>
      </c>
      <c r="D2060" s="107" t="s">
        <v>5600</v>
      </c>
      <c r="E2060" s="107" t="s">
        <v>5601</v>
      </c>
      <c r="F2060" s="107" t="s">
        <v>7898</v>
      </c>
      <c r="G2060" s="107" t="str">
        <f>k[[#This Row],[PartType]]&amp;k[[#This Row],[PowderType]]</f>
        <v>521V476/035S706</v>
      </c>
      <c r="H2060" s="107" t="s">
        <v>7899</v>
      </c>
      <c r="I2060" s="107" cm="1">
        <f t="array" ref="I2060">_xlfn.IFS(LEFT(k[[#This Row],[ParameterValue]],1)="S",3,LEFT(k[[#This Row],[ParameterValue]],1)="X",2, LEFT(k[[#This Row],[ParameterValue]],1)="D",4)</f>
        <v>4</v>
      </c>
    </row>
    <row r="2061" spans="1:9">
      <c r="A2061" s="107" t="s">
        <v>6345</v>
      </c>
      <c r="B2061" s="107" t="s">
        <v>87</v>
      </c>
      <c r="C2061" s="107" t="s">
        <v>5614</v>
      </c>
      <c r="D2061" s="107" t="s">
        <v>5600</v>
      </c>
      <c r="E2061" s="107" t="s">
        <v>5601</v>
      </c>
      <c r="F2061" s="107" t="s">
        <v>9116</v>
      </c>
      <c r="G2061" s="107" t="str">
        <f>k[[#This Row],[PartType]]&amp;k[[#This Row],[PowderType]]</f>
        <v>521V336/035TTS50</v>
      </c>
      <c r="H2061" s="107" t="s">
        <v>7899</v>
      </c>
      <c r="I2061" s="107" cm="1">
        <f t="array" ref="I2061">_xlfn.IFS(LEFT(k[[#This Row],[ParameterValue]],1)="S",3,LEFT(k[[#This Row],[ParameterValue]],1)="X",2, LEFT(k[[#This Row],[ParameterValue]],1)="D",4)</f>
        <v>4</v>
      </c>
    </row>
    <row r="2062" spans="1:9">
      <c r="A2062" s="107" t="s">
        <v>5943</v>
      </c>
      <c r="B2062" s="107" t="s">
        <v>131</v>
      </c>
      <c r="C2062" s="107" t="s">
        <v>5618</v>
      </c>
      <c r="D2062" s="107" t="s">
        <v>5600</v>
      </c>
      <c r="E2062" s="107" t="s">
        <v>5601</v>
      </c>
      <c r="F2062" s="107" t="s">
        <v>8033</v>
      </c>
      <c r="G2062" s="107" t="str">
        <f>k[[#This Row],[PartType]]&amp;k[[#This Row],[PowderType]]</f>
        <v>523W157/016TTS80</v>
      </c>
      <c r="H2062" s="107" t="s">
        <v>8034</v>
      </c>
      <c r="I2062" s="107" cm="1">
        <f t="array" ref="I2062">_xlfn.IFS(LEFT(k[[#This Row],[ParameterValue]],1)="S",3,LEFT(k[[#This Row],[ParameterValue]],1)="X",2, LEFT(k[[#This Row],[ParameterValue]],1)="D",4)</f>
        <v>3</v>
      </c>
    </row>
    <row r="2063" spans="1:9">
      <c r="A2063" s="107" t="s">
        <v>5835</v>
      </c>
      <c r="B2063" s="107" t="s">
        <v>142</v>
      </c>
      <c r="C2063" s="107" t="s">
        <v>5621</v>
      </c>
      <c r="D2063" s="107" t="s">
        <v>5600</v>
      </c>
      <c r="E2063" s="107" t="s">
        <v>5601</v>
      </c>
      <c r="F2063" s="107" t="s">
        <v>7820</v>
      </c>
      <c r="G2063" s="107" t="str">
        <f>k[[#This Row],[PartType]]&amp;k[[#This Row],[PowderType]]</f>
        <v>521D226/035KBP86E</v>
      </c>
      <c r="H2063" s="107" t="s">
        <v>5100</v>
      </c>
      <c r="I2063" s="107" cm="1">
        <f t="array" ref="I2063">_xlfn.IFS(LEFT(k[[#This Row],[ParameterValue]],1)="S",3,LEFT(k[[#This Row],[ParameterValue]],1)="X",2, LEFT(k[[#This Row],[ParameterValue]],1)="D",4)</f>
        <v>3</v>
      </c>
    </row>
    <row r="2064" spans="1:9">
      <c r="A2064" s="107" t="s">
        <v>7984</v>
      </c>
      <c r="B2064" s="107" t="s">
        <v>4593</v>
      </c>
      <c r="C2064" s="107" t="s">
        <v>6028</v>
      </c>
      <c r="D2064" s="107" t="s">
        <v>5600</v>
      </c>
      <c r="E2064" s="107" t="s">
        <v>5601</v>
      </c>
      <c r="F2064" s="107" t="s">
        <v>8864</v>
      </c>
      <c r="G2064" s="107" t="str">
        <f>k[[#This Row],[PartType]]&amp;k[[#This Row],[PowderType]]</f>
        <v>521D685/063HV200E</v>
      </c>
      <c r="H2064" s="107" t="s">
        <v>8522</v>
      </c>
      <c r="I2064" s="107" cm="1">
        <f t="array" ref="I2064">_xlfn.IFS(LEFT(k[[#This Row],[ParameterValue]],1)="S",3,LEFT(k[[#This Row],[ParameterValue]],1)="X",2, LEFT(k[[#This Row],[ParameterValue]],1)="D",4)</f>
        <v>2</v>
      </c>
    </row>
    <row r="2065" spans="1:9">
      <c r="A2065" s="107" t="s">
        <v>7821</v>
      </c>
      <c r="B2065" s="107" t="s">
        <v>4585</v>
      </c>
      <c r="C2065" s="107" t="s">
        <v>7822</v>
      </c>
      <c r="D2065" s="107" t="s">
        <v>5600</v>
      </c>
      <c r="E2065" s="107" t="s">
        <v>5601</v>
      </c>
      <c r="F2065" s="107" t="s">
        <v>7823</v>
      </c>
      <c r="G2065" s="107" t="str">
        <f>k[[#This Row],[PartType]]&amp;k[[#This Row],[PowderType]]</f>
        <v>521T666/018FTW120K</v>
      </c>
      <c r="H2065" s="107" t="s">
        <v>7824</v>
      </c>
      <c r="I2065" s="107" cm="1">
        <f t="array" ref="I2065">_xlfn.IFS(LEFT(k[[#This Row],[ParameterValue]],1)="S",3,LEFT(k[[#This Row],[ParameterValue]],1)="X",2, LEFT(k[[#This Row],[ParameterValue]],1)="D",4)</f>
        <v>3</v>
      </c>
    </row>
    <row r="2066" spans="1:9">
      <c r="A2066" s="107" t="s">
        <v>6571</v>
      </c>
      <c r="B2066" s="107" t="s">
        <v>4523</v>
      </c>
      <c r="C2066" s="107" t="s">
        <v>5730</v>
      </c>
      <c r="D2066" s="107" t="s">
        <v>5600</v>
      </c>
      <c r="E2066" s="107" t="s">
        <v>5601</v>
      </c>
      <c r="F2066" s="107" t="s">
        <v>7825</v>
      </c>
      <c r="G2066" s="107" t="str">
        <f>k[[#This Row],[PartType]]&amp;k[[#This Row],[PowderType]]</f>
        <v>530V117/004KBP52E</v>
      </c>
      <c r="H2066" s="107" t="s">
        <v>6564</v>
      </c>
      <c r="I2066" s="107" cm="1">
        <f t="array" ref="I2066">_xlfn.IFS(LEFT(k[[#This Row],[ParameterValue]],1)="S",3,LEFT(k[[#This Row],[ParameterValue]],1)="X",2, LEFT(k[[#This Row],[ParameterValue]],1)="D",4)</f>
        <v>3</v>
      </c>
    </row>
    <row r="2067" spans="1:9">
      <c r="A2067" s="107" t="s">
        <v>6499</v>
      </c>
      <c r="B2067" s="107" t="s">
        <v>4523</v>
      </c>
      <c r="C2067" s="107" t="s">
        <v>5730</v>
      </c>
      <c r="D2067" s="107" t="s">
        <v>5600</v>
      </c>
      <c r="E2067" s="107" t="s">
        <v>5601</v>
      </c>
      <c r="F2067" s="107" t="s">
        <v>7826</v>
      </c>
      <c r="G2067" s="107" t="str">
        <f>k[[#This Row],[PartType]]&amp;k[[#This Row],[PowderType]]</f>
        <v>530V476/010KBP52E</v>
      </c>
      <c r="H2067" s="107" t="s">
        <v>6564</v>
      </c>
      <c r="I2067" s="107" cm="1">
        <f t="array" ref="I2067">_xlfn.IFS(LEFT(k[[#This Row],[ParameterValue]],1)="S",3,LEFT(k[[#This Row],[ParameterValue]],1)="X",2, LEFT(k[[#This Row],[ParameterValue]],1)="D",4)</f>
        <v>3</v>
      </c>
    </row>
    <row r="2068" spans="1:9">
      <c r="A2068" s="107" t="s">
        <v>5815</v>
      </c>
      <c r="B2068" s="107" t="s">
        <v>100</v>
      </c>
      <c r="C2068" s="107" t="s">
        <v>5614</v>
      </c>
      <c r="D2068" s="107" t="s">
        <v>5600</v>
      </c>
      <c r="E2068" s="107" t="s">
        <v>5601</v>
      </c>
      <c r="F2068" s="107" t="s">
        <v>7827</v>
      </c>
      <c r="G2068" s="107" t="str">
        <f>k[[#This Row],[PartType]]&amp;k[[#This Row],[PowderType]]</f>
        <v>521B226/025S805</v>
      </c>
      <c r="H2068" s="107" t="s">
        <v>5044</v>
      </c>
      <c r="I2068" s="107" cm="1">
        <f t="array" ref="I2068">_xlfn.IFS(LEFT(k[[#This Row],[ParameterValue]],1)="S",3,LEFT(k[[#This Row],[ParameterValue]],1)="X",2, LEFT(k[[#This Row],[ParameterValue]],1)="D",4)</f>
        <v>3</v>
      </c>
    </row>
    <row r="2069" spans="1:9">
      <c r="A2069" s="107" t="s">
        <v>5803</v>
      </c>
      <c r="B2069" s="107" t="s">
        <v>90</v>
      </c>
      <c r="C2069" s="107" t="s">
        <v>5804</v>
      </c>
      <c r="D2069" s="107" t="s">
        <v>5600</v>
      </c>
      <c r="E2069" s="107" t="s">
        <v>5601</v>
      </c>
      <c r="F2069" s="107" t="s">
        <v>5805</v>
      </c>
      <c r="G2069" s="107" t="str">
        <f>k[[#This Row],[PartType]]&amp;k[[#This Row],[PowderType]]</f>
        <v>599X336/035FTP200</v>
      </c>
      <c r="H2069" s="107" t="s">
        <v>5806</v>
      </c>
      <c r="I2069" s="107" cm="1">
        <f t="array" ref="I2069">_xlfn.IFS(LEFT(k[[#This Row],[ParameterValue]],1)="S",3,LEFT(k[[#This Row],[ParameterValue]],1)="X",2, LEFT(k[[#This Row],[ParameterValue]],1)="D",4)</f>
        <v>2</v>
      </c>
    </row>
    <row r="2070" spans="1:9">
      <c r="A2070" s="107" t="s">
        <v>5807</v>
      </c>
      <c r="B2070" s="107" t="s">
        <v>111</v>
      </c>
      <c r="C2070" s="107" t="s">
        <v>5654</v>
      </c>
      <c r="D2070" s="107" t="s">
        <v>5600</v>
      </c>
      <c r="E2070" s="107" t="s">
        <v>5601</v>
      </c>
      <c r="F2070" s="107" t="s">
        <v>5808</v>
      </c>
      <c r="G2070" s="107" t="str">
        <f>k[[#This Row],[PartType]]&amp;k[[#This Row],[PowderType]]</f>
        <v>520B337/006STA200KA</v>
      </c>
      <c r="H2070" s="107" t="s">
        <v>5809</v>
      </c>
      <c r="I2070" s="107" cm="1">
        <f t="array" ref="I2070">_xlfn.IFS(LEFT(k[[#This Row],[ParameterValue]],1)="S",3,LEFT(k[[#This Row],[ParameterValue]],1)="X",2, LEFT(k[[#This Row],[ParameterValue]],1)="D",4)</f>
        <v>3</v>
      </c>
    </row>
    <row r="2071" spans="1:9">
      <c r="A2071" s="107" t="s">
        <v>5807</v>
      </c>
      <c r="B2071" s="107" t="s">
        <v>111</v>
      </c>
      <c r="C2071" s="107" t="s">
        <v>5607</v>
      </c>
      <c r="D2071" s="107" t="s">
        <v>5600</v>
      </c>
      <c r="E2071" s="107" t="s">
        <v>5601</v>
      </c>
      <c r="F2071" s="107" t="s">
        <v>5810</v>
      </c>
      <c r="G2071" s="107" t="str">
        <f>k[[#This Row],[PartType]]&amp;k[[#This Row],[PowderType]]</f>
        <v>520B337/006STA200KA</v>
      </c>
      <c r="H2071" s="107" t="s">
        <v>5809</v>
      </c>
      <c r="I2071" s="107" cm="1">
        <f t="array" ref="I2071">_xlfn.IFS(LEFT(k[[#This Row],[ParameterValue]],1)="S",3,LEFT(k[[#This Row],[ParameterValue]],1)="X",2, LEFT(k[[#This Row],[ParameterValue]],1)="D",4)</f>
        <v>3</v>
      </c>
    </row>
    <row r="2072" spans="1:9">
      <c r="A2072" s="107" t="s">
        <v>5811</v>
      </c>
      <c r="B2072" s="107" t="s">
        <v>5812</v>
      </c>
      <c r="C2072" s="107" t="s">
        <v>5813</v>
      </c>
      <c r="D2072" s="107" t="s">
        <v>5600</v>
      </c>
      <c r="E2072" s="107" t="s">
        <v>5601</v>
      </c>
      <c r="F2072" s="107" t="s">
        <v>5814</v>
      </c>
      <c r="G2072" s="107" t="str">
        <f>k[[#This Row],[PartType]]&amp;k[[#This Row],[PowderType]]</f>
        <v>521T276/018KBP126M</v>
      </c>
      <c r="H2072" s="107" t="s">
        <v>5047</v>
      </c>
      <c r="I2072" s="107" cm="1">
        <f t="array" ref="I2072">_xlfn.IFS(LEFT(k[[#This Row],[ParameterValue]],1)="S",3,LEFT(k[[#This Row],[ParameterValue]],1)="X",2, LEFT(k[[#This Row],[ParameterValue]],1)="D",4)</f>
        <v>3</v>
      </c>
    </row>
    <row r="2073" spans="1:9">
      <c r="A2073" s="107" t="s">
        <v>5815</v>
      </c>
      <c r="B2073" s="107" t="s">
        <v>82</v>
      </c>
      <c r="C2073" s="107" t="s">
        <v>5816</v>
      </c>
      <c r="D2073" s="107" t="s">
        <v>5600</v>
      </c>
      <c r="E2073" s="107" t="s">
        <v>5601</v>
      </c>
      <c r="F2073" s="107" t="s">
        <v>5817</v>
      </c>
      <c r="G2073" s="107" t="str">
        <f>k[[#This Row],[PartType]]&amp;k[[#This Row],[PowderType]]</f>
        <v>521B226/025S706</v>
      </c>
      <c r="H2073" s="107" t="s">
        <v>5818</v>
      </c>
      <c r="I2073" s="107" cm="1">
        <f t="array" ref="I2073">_xlfn.IFS(LEFT(k[[#This Row],[ParameterValue]],1)="S",3,LEFT(k[[#This Row],[ParameterValue]],1)="X",2, LEFT(k[[#This Row],[ParameterValue]],1)="D",4)</f>
        <v>3</v>
      </c>
    </row>
    <row r="2074" spans="1:9">
      <c r="A2074" s="107" t="s">
        <v>5811</v>
      </c>
      <c r="B2074" s="107" t="s">
        <v>8600</v>
      </c>
      <c r="C2074" s="107" t="s">
        <v>5813</v>
      </c>
      <c r="D2074" s="107" t="s">
        <v>5600</v>
      </c>
      <c r="E2074" s="107" t="s">
        <v>5601</v>
      </c>
      <c r="F2074" s="107" t="s">
        <v>8601</v>
      </c>
      <c r="G2074" s="107" t="str">
        <f>k[[#This Row],[PartType]]&amp;k[[#This Row],[PowderType]]</f>
        <v>521T276/018KBP126N</v>
      </c>
      <c r="H2074" s="107" t="s">
        <v>5047</v>
      </c>
      <c r="I2074" s="107" cm="1">
        <f t="array" ref="I2074">_xlfn.IFS(LEFT(k[[#This Row],[ParameterValue]],1)="S",3,LEFT(k[[#This Row],[ParameterValue]],1)="X",2, LEFT(k[[#This Row],[ParameterValue]],1)="D",4)</f>
        <v>3</v>
      </c>
    </row>
    <row r="2075" spans="1:9">
      <c r="A2075" s="107" t="s">
        <v>5613</v>
      </c>
      <c r="B2075" s="107" t="s">
        <v>87</v>
      </c>
      <c r="C2075" s="107" t="s">
        <v>5614</v>
      </c>
      <c r="D2075" s="107" t="s">
        <v>5600</v>
      </c>
      <c r="E2075" s="107" t="s">
        <v>5601</v>
      </c>
      <c r="F2075" s="107" t="s">
        <v>6182</v>
      </c>
      <c r="G2075" s="107" t="str">
        <f>k[[#This Row],[PartType]]&amp;k[[#This Row],[PowderType]]</f>
        <v>523W686/025TTS50</v>
      </c>
      <c r="H2075" s="107" t="s">
        <v>6183</v>
      </c>
      <c r="I2075" s="107" cm="1">
        <f t="array" ref="I2075">_xlfn.IFS(LEFT(k[[#This Row],[ParameterValue]],1)="S",3,LEFT(k[[#This Row],[ParameterValue]],1)="X",2, LEFT(k[[#This Row],[ParameterValue]],1)="D",4)</f>
        <v>3</v>
      </c>
    </row>
    <row r="2076" spans="1:9">
      <c r="A2076" s="107" t="s">
        <v>5641</v>
      </c>
      <c r="B2076" s="107" t="s">
        <v>4579</v>
      </c>
      <c r="C2076" s="107" t="s">
        <v>5614</v>
      </c>
      <c r="D2076" s="107" t="s">
        <v>5600</v>
      </c>
      <c r="E2076" s="107" t="s">
        <v>5601</v>
      </c>
      <c r="F2076" s="107" t="s">
        <v>8816</v>
      </c>
      <c r="G2076" s="107" t="str">
        <f>k[[#This Row],[PartType]]&amp;k[[#This Row],[PowderType]]</f>
        <v>523W107/020TTS50K</v>
      </c>
      <c r="H2076" s="107" t="s">
        <v>6183</v>
      </c>
      <c r="I2076" s="107" cm="1">
        <f t="array" ref="I2076">_xlfn.IFS(LEFT(k[[#This Row],[ParameterValue]],1)="S",3,LEFT(k[[#This Row],[ParameterValue]],1)="X",2, LEFT(k[[#This Row],[ParameterValue]],1)="D",4)</f>
        <v>3</v>
      </c>
    </row>
    <row r="2077" spans="1:9">
      <c r="A2077" s="107" t="s">
        <v>6184</v>
      </c>
      <c r="B2077" s="107" t="s">
        <v>100</v>
      </c>
      <c r="C2077" s="107" t="s">
        <v>5656</v>
      </c>
      <c r="D2077" s="107" t="s">
        <v>5600</v>
      </c>
      <c r="E2077" s="107" t="s">
        <v>5601</v>
      </c>
      <c r="F2077" s="107" t="s">
        <v>6185</v>
      </c>
      <c r="G2077" s="107" t="str">
        <f>k[[#This Row],[PartType]]&amp;k[[#This Row],[PowderType]]</f>
        <v>525T686/004S805</v>
      </c>
      <c r="H2077" s="107" t="s">
        <v>6186</v>
      </c>
      <c r="I2077" s="107" cm="1">
        <f t="array" ref="I2077">_xlfn.IFS(LEFT(k[[#This Row],[ParameterValue]],1)="S",3,LEFT(k[[#This Row],[ParameterValue]],1)="X",2, LEFT(k[[#This Row],[ParameterValue]],1)="D",4)</f>
        <v>3</v>
      </c>
    </row>
    <row r="2078" spans="1:9">
      <c r="A2078" s="107" t="s">
        <v>6013</v>
      </c>
      <c r="B2078" s="107" t="s">
        <v>4525</v>
      </c>
      <c r="C2078" s="107" t="s">
        <v>5600</v>
      </c>
      <c r="D2078" s="107" t="s">
        <v>5600</v>
      </c>
      <c r="E2078" s="107" t="s">
        <v>5601</v>
      </c>
      <c r="F2078" s="107" t="s">
        <v>6187</v>
      </c>
      <c r="G2078" s="107" t="str">
        <f>k[[#This Row],[PartType]]&amp;k[[#This Row],[PowderType]]</f>
        <v>528W477/003S506</v>
      </c>
      <c r="H2078" s="107" t="s">
        <v>6188</v>
      </c>
      <c r="I2078" s="107" cm="1">
        <f t="array" ref="I2078">_xlfn.IFS(LEFT(k[[#This Row],[ParameterValue]],1)="S",3,LEFT(k[[#This Row],[ParameterValue]],1)="X",2, LEFT(k[[#This Row],[ParameterValue]],1)="D",4)</f>
        <v>3</v>
      </c>
    </row>
    <row r="2079" spans="1:9">
      <c r="A2079" s="107" t="s">
        <v>6189</v>
      </c>
      <c r="B2079" s="107" t="s">
        <v>82</v>
      </c>
      <c r="C2079" s="107" t="s">
        <v>5600</v>
      </c>
      <c r="D2079" s="107" t="s">
        <v>5600</v>
      </c>
      <c r="E2079" s="107" t="s">
        <v>5601</v>
      </c>
      <c r="F2079" s="107" t="s">
        <v>6190</v>
      </c>
      <c r="G2079" s="107" t="str">
        <f>k[[#This Row],[PartType]]&amp;k[[#This Row],[PowderType]]</f>
        <v>525B686/006S706</v>
      </c>
      <c r="H2079" s="107" t="s">
        <v>6191</v>
      </c>
      <c r="I2079" s="107" cm="1">
        <f t="array" ref="I2079">_xlfn.IFS(LEFT(k[[#This Row],[ParameterValue]],1)="S",3,LEFT(k[[#This Row],[ParameterValue]],1)="X",2, LEFT(k[[#This Row],[ParameterValue]],1)="D",4)</f>
        <v>3</v>
      </c>
    </row>
    <row r="2080" spans="1:9">
      <c r="A2080" s="107" t="s">
        <v>6721</v>
      </c>
      <c r="B2080" s="107" t="s">
        <v>100</v>
      </c>
      <c r="C2080" s="107" t="s">
        <v>5826</v>
      </c>
      <c r="D2080" s="107" t="s">
        <v>5600</v>
      </c>
      <c r="E2080" s="107" t="s">
        <v>5601</v>
      </c>
      <c r="F2080" s="107" t="s">
        <v>9128</v>
      </c>
      <c r="G2080" s="107" t="str">
        <f>k[[#This Row],[PartType]]&amp;k[[#This Row],[PowderType]]</f>
        <v>520B127/006S805</v>
      </c>
      <c r="H2080" s="107" t="s">
        <v>6302</v>
      </c>
      <c r="I2080" s="107" cm="1">
        <f t="array" ref="I2080">_xlfn.IFS(LEFT(k[[#This Row],[ParameterValue]],1)="S",3,LEFT(k[[#This Row],[ParameterValue]],1)="X",2, LEFT(k[[#This Row],[ParameterValue]],1)="D",4)</f>
        <v>3</v>
      </c>
    </row>
    <row r="2081" spans="1:9">
      <c r="A2081" s="107" t="s">
        <v>6192</v>
      </c>
      <c r="B2081" s="107" t="s">
        <v>4525</v>
      </c>
      <c r="C2081" s="107" t="s">
        <v>6193</v>
      </c>
      <c r="D2081" s="107" t="s">
        <v>5600</v>
      </c>
      <c r="E2081" s="107" t="s">
        <v>5601</v>
      </c>
      <c r="F2081" s="107" t="s">
        <v>6194</v>
      </c>
      <c r="G2081" s="107" t="str">
        <f>k[[#This Row],[PartType]]&amp;k[[#This Row],[PowderType]]</f>
        <v>520T106/016S506</v>
      </c>
      <c r="H2081" s="107" t="s">
        <v>6181</v>
      </c>
      <c r="I2081" s="107" cm="1">
        <f t="array" ref="I2081">_xlfn.IFS(LEFT(k[[#This Row],[ParameterValue]],1)="S",3,LEFT(k[[#This Row],[ParameterValue]],1)="X",2, LEFT(k[[#This Row],[ParameterValue]],1)="D",4)</f>
        <v>3</v>
      </c>
    </row>
    <row r="2082" spans="1:9">
      <c r="A2082" s="107" t="s">
        <v>6415</v>
      </c>
      <c r="B2082" s="107" t="s">
        <v>4478</v>
      </c>
      <c r="C2082" s="107" t="s">
        <v>5600</v>
      </c>
      <c r="D2082" s="107" t="s">
        <v>5600</v>
      </c>
      <c r="E2082" s="107" t="s">
        <v>5601</v>
      </c>
      <c r="F2082" s="107" t="s">
        <v>9240</v>
      </c>
      <c r="G2082" s="107" t="str">
        <f>k[[#This Row],[PartType]]&amp;k[[#This Row],[PowderType]]</f>
        <v>521D336/025FTW400</v>
      </c>
      <c r="H2082" s="107" t="s">
        <v>9241</v>
      </c>
      <c r="I2082" s="107" cm="1">
        <f t="array" ref="I2082">_xlfn.IFS(LEFT(k[[#This Row],[ParameterValue]],1)="S",3,LEFT(k[[#This Row],[ParameterValue]],1)="X",2, LEFT(k[[#This Row],[ParameterValue]],1)="D",4)</f>
        <v>2</v>
      </c>
    </row>
    <row r="2083" spans="1:9">
      <c r="A2083" s="107" t="s">
        <v>5770</v>
      </c>
      <c r="B2083" s="107" t="s">
        <v>90</v>
      </c>
      <c r="C2083" s="107" t="s">
        <v>5607</v>
      </c>
      <c r="D2083" s="107" t="s">
        <v>5600</v>
      </c>
      <c r="E2083" s="107" t="s">
        <v>5601</v>
      </c>
      <c r="F2083" s="107" t="s">
        <v>6607</v>
      </c>
      <c r="G2083" s="107" t="str">
        <f>k[[#This Row],[PartType]]&amp;k[[#This Row],[PowderType]]</f>
        <v>521X476/035FTP200</v>
      </c>
      <c r="H2083" s="107" t="s">
        <v>5853</v>
      </c>
      <c r="I2083" s="107" cm="1">
        <f t="array" ref="I2083">_xlfn.IFS(LEFT(k[[#This Row],[ParameterValue]],1)="S",3,LEFT(k[[#This Row],[ParameterValue]],1)="X",2, LEFT(k[[#This Row],[ParameterValue]],1)="D",4)</f>
        <v>2</v>
      </c>
    </row>
    <row r="2084" spans="1:9">
      <c r="A2084" s="107" t="s">
        <v>5848</v>
      </c>
      <c r="B2084" s="107" t="s">
        <v>4469</v>
      </c>
      <c r="C2084" s="107" t="s">
        <v>5813</v>
      </c>
      <c r="D2084" s="107" t="s">
        <v>5600</v>
      </c>
      <c r="E2084" s="107" t="s">
        <v>5601</v>
      </c>
      <c r="F2084" s="107" t="s">
        <v>6049</v>
      </c>
      <c r="G2084" s="107" t="str">
        <f>k[[#This Row],[PartType]]&amp;k[[#This Row],[PowderType]]</f>
        <v>520C157/006KBP126</v>
      </c>
      <c r="H2084" s="107" t="s">
        <v>6050</v>
      </c>
      <c r="I2084" s="107" cm="1">
        <f t="array" ref="I2084">_xlfn.IFS(LEFT(k[[#This Row],[ParameterValue]],1)="S",3,LEFT(k[[#This Row],[ParameterValue]],1)="X",2, LEFT(k[[#This Row],[ParameterValue]],1)="D",4)</f>
        <v>3</v>
      </c>
    </row>
    <row r="2085" spans="1:9">
      <c r="A2085" s="107" t="s">
        <v>6051</v>
      </c>
      <c r="B2085" s="107" t="s">
        <v>4474</v>
      </c>
      <c r="C2085" s="107" t="s">
        <v>5726</v>
      </c>
      <c r="D2085" s="107" t="s">
        <v>5600</v>
      </c>
      <c r="E2085" s="107" t="s">
        <v>5601</v>
      </c>
      <c r="F2085" s="107" t="s">
        <v>6052</v>
      </c>
      <c r="G2085" s="107" t="str">
        <f>k[[#This Row],[PartType]]&amp;k[[#This Row],[PowderType]]</f>
        <v>520B227/006S15MB</v>
      </c>
      <c r="H2085" s="107" t="s">
        <v>6053</v>
      </c>
      <c r="I2085" s="107" cm="1">
        <f t="array" ref="I2085">_xlfn.IFS(LEFT(k[[#This Row],[ParameterValue]],1)="S",3,LEFT(k[[#This Row],[ParameterValue]],1)="X",2, LEFT(k[[#This Row],[ParameterValue]],1)="D",4)</f>
        <v>3</v>
      </c>
    </row>
    <row r="2086" spans="1:9">
      <c r="A2086" s="107" t="s">
        <v>6051</v>
      </c>
      <c r="B2086" s="107" t="s">
        <v>4474</v>
      </c>
      <c r="C2086" s="107" t="s">
        <v>5826</v>
      </c>
      <c r="D2086" s="107" t="s">
        <v>5600</v>
      </c>
      <c r="E2086" s="107" t="s">
        <v>5601</v>
      </c>
      <c r="F2086" s="107" t="s">
        <v>6054</v>
      </c>
      <c r="G2086" s="107" t="str">
        <f>k[[#This Row],[PartType]]&amp;k[[#This Row],[PowderType]]</f>
        <v>520B227/006S15MB</v>
      </c>
      <c r="H2086" s="107" t="s">
        <v>5052</v>
      </c>
      <c r="I2086" s="107" cm="1">
        <f t="array" ref="I2086">_xlfn.IFS(LEFT(k[[#This Row],[ParameterValue]],1)="S",3,LEFT(k[[#This Row],[ParameterValue]],1)="X",2, LEFT(k[[#This Row],[ParameterValue]],1)="D",4)</f>
        <v>3</v>
      </c>
    </row>
    <row r="2087" spans="1:9">
      <c r="A2087" s="107" t="s">
        <v>6141</v>
      </c>
      <c r="B2087" s="107" t="s">
        <v>4428</v>
      </c>
      <c r="C2087" s="107" t="s">
        <v>5748</v>
      </c>
      <c r="D2087" s="107" t="s">
        <v>5600</v>
      </c>
      <c r="E2087" s="107" t="s">
        <v>5601</v>
      </c>
      <c r="F2087" s="107" t="s">
        <v>9473</v>
      </c>
      <c r="G2087" s="107" t="str">
        <f>k[[#This Row],[PartType]]&amp;k[[#This Row],[PowderType]]</f>
        <v>530V477/003KBP76</v>
      </c>
      <c r="H2087" s="107" t="s">
        <v>8463</v>
      </c>
      <c r="I2087" s="107" cm="1">
        <f t="array" ref="I2087">_xlfn.IFS(LEFT(k[[#This Row],[ParameterValue]],1)="S",3,LEFT(k[[#This Row],[ParameterValue]],1)="X",2, LEFT(k[[#This Row],[ParameterValue]],1)="D",4)</f>
        <v>3</v>
      </c>
    </row>
    <row r="2088" spans="1:9">
      <c r="A2088" s="107" t="s">
        <v>6560</v>
      </c>
      <c r="B2088" s="107" t="s">
        <v>107</v>
      </c>
      <c r="C2088" s="107" t="s">
        <v>6028</v>
      </c>
      <c r="D2088" s="107" t="s">
        <v>5600</v>
      </c>
      <c r="E2088" s="107" t="s">
        <v>5601</v>
      </c>
      <c r="F2088" s="107" t="s">
        <v>9476</v>
      </c>
      <c r="G2088" s="107" t="str">
        <f>k[[#This Row],[PartType]]&amp;k[[#This Row],[PowderType]]</f>
        <v>521V116/075FTP150</v>
      </c>
      <c r="H2088" s="107" t="s">
        <v>5562</v>
      </c>
      <c r="I2088" s="107" cm="1">
        <f t="array" ref="I2088">_xlfn.IFS(LEFT(k[[#This Row],[ParameterValue]],1)="S",3,LEFT(k[[#This Row],[ParameterValue]],1)="X",2, LEFT(k[[#This Row],[ParameterValue]],1)="D",4)</f>
        <v>2</v>
      </c>
    </row>
    <row r="2089" spans="1:9">
      <c r="A2089" s="107" t="s">
        <v>5609</v>
      </c>
      <c r="B2089" s="107" t="s">
        <v>4433</v>
      </c>
      <c r="C2089" s="107" t="s">
        <v>5748</v>
      </c>
      <c r="D2089" s="107" t="s">
        <v>5600</v>
      </c>
      <c r="E2089" s="107" t="s">
        <v>5601</v>
      </c>
      <c r="F2089" s="107" t="s">
        <v>9533</v>
      </c>
      <c r="G2089" s="107" t="str">
        <f>k[[#This Row],[PartType]]&amp;k[[#This Row],[PowderType]]</f>
        <v>530V227/006KBP74E</v>
      </c>
      <c r="H2089" s="107" t="s">
        <v>5582</v>
      </c>
      <c r="I2089" s="107" cm="1">
        <f t="array" ref="I2089">_xlfn.IFS(LEFT(k[[#This Row],[ParameterValue]],1)="S",3,LEFT(k[[#This Row],[ParameterValue]],1)="X",2, LEFT(k[[#This Row],[ParameterValue]],1)="D",4)</f>
        <v>3</v>
      </c>
    </row>
    <row r="2090" spans="1:9">
      <c r="A2090" s="107" t="s">
        <v>5934</v>
      </c>
      <c r="B2090" s="107" t="s">
        <v>82</v>
      </c>
      <c r="C2090" s="107" t="s">
        <v>5804</v>
      </c>
      <c r="D2090" s="107" t="s">
        <v>5600</v>
      </c>
      <c r="E2090" s="107" t="s">
        <v>5601</v>
      </c>
      <c r="F2090" s="107" t="s">
        <v>9510</v>
      </c>
      <c r="G2090" s="107" t="str">
        <f>k[[#This Row],[PartType]]&amp;k[[#This Row],[PowderType]]</f>
        <v>521T106/025S706</v>
      </c>
      <c r="H2090" s="107" t="s">
        <v>8000</v>
      </c>
      <c r="I2090" s="107" cm="1">
        <f t="array" ref="I2090">_xlfn.IFS(LEFT(k[[#This Row],[ParameterValue]],1)="S",3,LEFT(k[[#This Row],[ParameterValue]],1)="X",2, LEFT(k[[#This Row],[ParameterValue]],1)="D",4)</f>
        <v>3</v>
      </c>
    </row>
    <row r="2091" spans="1:9">
      <c r="A2091" s="107" t="s">
        <v>6176</v>
      </c>
      <c r="B2091" s="107" t="s">
        <v>4476</v>
      </c>
      <c r="C2091" s="107" t="s">
        <v>5804</v>
      </c>
      <c r="D2091" s="107" t="s">
        <v>5600</v>
      </c>
      <c r="E2091" s="107" t="s">
        <v>5601</v>
      </c>
      <c r="F2091" s="107" t="s">
        <v>8861</v>
      </c>
      <c r="G2091" s="107" t="str">
        <f>k[[#This Row],[PartType]]&amp;k[[#This Row],[PowderType]]</f>
        <v>521D336/035KBP44</v>
      </c>
      <c r="H2091" s="107" t="s">
        <v>5560</v>
      </c>
      <c r="I2091" s="107" cm="1">
        <f t="array" ref="I2091">_xlfn.IFS(LEFT(k[[#This Row],[ParameterValue]],1)="S",3,LEFT(k[[#This Row],[ParameterValue]],1)="X",2, LEFT(k[[#This Row],[ParameterValue]],1)="D",4)</f>
        <v>3</v>
      </c>
    </row>
    <row r="2092" spans="1:9">
      <c r="A2092" s="107" t="s">
        <v>5835</v>
      </c>
      <c r="B2092" s="107" t="s">
        <v>90</v>
      </c>
      <c r="C2092" s="107" t="s">
        <v>5654</v>
      </c>
      <c r="D2092" s="107" t="s">
        <v>5600</v>
      </c>
      <c r="E2092" s="107" t="s">
        <v>5601</v>
      </c>
      <c r="F2092" s="107" t="s">
        <v>7882</v>
      </c>
      <c r="G2092" s="107" t="str">
        <f>k[[#This Row],[PartType]]&amp;k[[#This Row],[PowderType]]</f>
        <v>521D226/035FTP200</v>
      </c>
      <c r="H2092" s="107" t="s">
        <v>7015</v>
      </c>
      <c r="I2092" s="107" cm="1">
        <f t="array" ref="I2092">_xlfn.IFS(LEFT(k[[#This Row],[ParameterValue]],1)="S",3,LEFT(k[[#This Row],[ParameterValue]],1)="X",2, LEFT(k[[#This Row],[ParameterValue]],1)="D",4)</f>
        <v>2</v>
      </c>
    </row>
    <row r="2093" spans="1:9">
      <c r="A2093" s="107" t="s">
        <v>5913</v>
      </c>
      <c r="B2093" s="107" t="s">
        <v>152</v>
      </c>
      <c r="C2093" s="107" t="s">
        <v>5813</v>
      </c>
      <c r="D2093" s="107" t="s">
        <v>5600</v>
      </c>
      <c r="E2093" s="107" t="s">
        <v>5601</v>
      </c>
      <c r="F2093" s="107" t="s">
        <v>9068</v>
      </c>
      <c r="G2093" s="107" t="str">
        <f>k[[#This Row],[PartType]]&amp;k[[#This Row],[PowderType]]</f>
        <v>521V107/020KBP86</v>
      </c>
      <c r="H2093" s="107" t="s">
        <v>5051</v>
      </c>
      <c r="I2093" s="107" cm="1">
        <f t="array" ref="I2093">_xlfn.IFS(LEFT(k[[#This Row],[ParameterValue]],1)="S",3,LEFT(k[[#This Row],[ParameterValue]],1)="X",2, LEFT(k[[#This Row],[ParameterValue]],1)="D",4)</f>
        <v>3</v>
      </c>
    </row>
    <row r="2094" spans="1:9">
      <c r="A2094" s="107" t="s">
        <v>6492</v>
      </c>
      <c r="B2094" s="107" t="s">
        <v>4497</v>
      </c>
      <c r="C2094" s="107" t="s">
        <v>6272</v>
      </c>
      <c r="D2094" s="107" t="s">
        <v>5600</v>
      </c>
      <c r="E2094" s="107" t="s">
        <v>5601</v>
      </c>
      <c r="F2094" s="107" t="s">
        <v>7883</v>
      </c>
      <c r="G2094" s="107" t="str">
        <f>k[[#This Row],[PartType]]&amp;k[[#This Row],[PowderType]]</f>
        <v>521V106/035KBP23</v>
      </c>
      <c r="H2094" s="107" t="s">
        <v>6494</v>
      </c>
      <c r="I2094" s="107" cm="1">
        <f t="array" ref="I2094">_xlfn.IFS(LEFT(k[[#This Row],[ParameterValue]],1)="S",3,LEFT(k[[#This Row],[ParameterValue]],1)="X",2, LEFT(k[[#This Row],[ParameterValue]],1)="D",4)</f>
        <v>3</v>
      </c>
    </row>
    <row r="2095" spans="1:9">
      <c r="A2095" s="107" t="s">
        <v>5943</v>
      </c>
      <c r="B2095" s="107" t="s">
        <v>119</v>
      </c>
      <c r="C2095" s="107" t="s">
        <v>5607</v>
      </c>
      <c r="D2095" s="107" t="s">
        <v>5600</v>
      </c>
      <c r="E2095" s="107" t="s">
        <v>5601</v>
      </c>
      <c r="F2095" s="107" t="s">
        <v>7884</v>
      </c>
      <c r="G2095" s="107" t="str">
        <f>k[[#This Row],[PartType]]&amp;k[[#This Row],[PowderType]]</f>
        <v>523W157/016FTW102K</v>
      </c>
      <c r="H2095" s="107" t="s">
        <v>7885</v>
      </c>
      <c r="I2095" s="107" cm="1">
        <f t="array" ref="I2095">_xlfn.IFS(LEFT(k[[#This Row],[ParameterValue]],1)="S",3,LEFT(k[[#This Row],[ParameterValue]],1)="X",2, LEFT(k[[#This Row],[ParameterValue]],1)="D",4)</f>
        <v>4</v>
      </c>
    </row>
    <row r="2096" spans="1:9">
      <c r="A2096" s="107" t="s">
        <v>5675</v>
      </c>
      <c r="B2096" s="107" t="s">
        <v>152</v>
      </c>
      <c r="C2096" s="107" t="s">
        <v>5654</v>
      </c>
      <c r="D2096" s="107" t="s">
        <v>5600</v>
      </c>
      <c r="E2096" s="107" t="s">
        <v>5601</v>
      </c>
      <c r="F2096" s="107" t="s">
        <v>9362</v>
      </c>
      <c r="G2096" s="107" t="str">
        <f>k[[#This Row],[PartType]]&amp;k[[#This Row],[PowderType]]</f>
        <v>520Y337/010KBP86</v>
      </c>
      <c r="H2096" s="107" t="s">
        <v>5053</v>
      </c>
      <c r="I2096" s="107" cm="1">
        <f t="array" ref="I2096">_xlfn.IFS(LEFT(k[[#This Row],[ParameterValue]],1)="S",3,LEFT(k[[#This Row],[ParameterValue]],1)="X",2, LEFT(k[[#This Row],[ParameterValue]],1)="D",4)</f>
        <v>3</v>
      </c>
    </row>
    <row r="2097" spans="1:9">
      <c r="A2097" s="107" t="s">
        <v>7103</v>
      </c>
      <c r="B2097" s="107" t="s">
        <v>4560</v>
      </c>
      <c r="C2097" s="107" t="s">
        <v>5627</v>
      </c>
      <c r="D2097" s="107" t="s">
        <v>5600</v>
      </c>
      <c r="E2097" s="107" t="s">
        <v>5601</v>
      </c>
      <c r="F2097" s="107" t="s">
        <v>9115</v>
      </c>
      <c r="G2097" s="107" t="str">
        <f>k[[#This Row],[PartType]]&amp;k[[#This Row],[PowderType]]</f>
        <v>520V477/2R5KBP76X</v>
      </c>
      <c r="H2097" s="107" t="s">
        <v>5582</v>
      </c>
      <c r="I2097" s="107" cm="1">
        <f t="array" ref="I2097">_xlfn.IFS(LEFT(k[[#This Row],[ParameterValue]],1)="S",3,LEFT(k[[#This Row],[ParameterValue]],1)="X",2, LEFT(k[[#This Row],[ParameterValue]],1)="D",4)</f>
        <v>3</v>
      </c>
    </row>
    <row r="2098" spans="1:9">
      <c r="A2098" s="107" t="s">
        <v>7103</v>
      </c>
      <c r="B2098" s="107" t="s">
        <v>4503</v>
      </c>
      <c r="C2098" s="107" t="s">
        <v>5599</v>
      </c>
      <c r="D2098" s="107" t="s">
        <v>5600</v>
      </c>
      <c r="E2098" s="107" t="s">
        <v>5601</v>
      </c>
      <c r="F2098" s="107" t="s">
        <v>9119</v>
      </c>
      <c r="G2098" s="107" t="str">
        <f>k[[#This Row],[PartType]]&amp;k[[#This Row],[PowderType]]</f>
        <v>520V477/2R5KBP76E</v>
      </c>
      <c r="H2098" s="107" t="s">
        <v>5050</v>
      </c>
      <c r="I2098" s="107" cm="1">
        <f t="array" ref="I2098">_xlfn.IFS(LEFT(k[[#This Row],[ParameterValue]],1)="S",3,LEFT(k[[#This Row],[ParameterValue]],1)="X",2, LEFT(k[[#This Row],[ParameterValue]],1)="D",4)</f>
        <v>3</v>
      </c>
    </row>
    <row r="2099" spans="1:9">
      <c r="A2099" s="107" t="s">
        <v>8160</v>
      </c>
      <c r="B2099" s="107" t="s">
        <v>4536</v>
      </c>
      <c r="C2099" s="107" t="s">
        <v>5614</v>
      </c>
      <c r="D2099" s="107" t="s">
        <v>5600</v>
      </c>
      <c r="E2099" s="107" t="s">
        <v>5601</v>
      </c>
      <c r="F2099" s="107" t="s">
        <v>9118</v>
      </c>
      <c r="G2099" s="107" t="str">
        <f>k[[#This Row],[PartType]]&amp;k[[#This Row],[PowderType]]</f>
        <v>521B336/020S8053</v>
      </c>
      <c r="H2099" s="107" t="s">
        <v>8013</v>
      </c>
      <c r="I2099" s="107" cm="1">
        <f t="array" ref="I2099">_xlfn.IFS(LEFT(k[[#This Row],[ParameterValue]],1)="S",3,LEFT(k[[#This Row],[ParameterValue]],1)="X",2, LEFT(k[[#This Row],[ParameterValue]],1)="D",4)</f>
        <v>3</v>
      </c>
    </row>
    <row r="2100" spans="1:9">
      <c r="A2100" s="107" t="s">
        <v>6176</v>
      </c>
      <c r="B2100" s="107" t="s">
        <v>4551</v>
      </c>
      <c r="C2100" s="107" t="s">
        <v>5804</v>
      </c>
      <c r="D2100" s="107" t="s">
        <v>5600</v>
      </c>
      <c r="E2100" s="107" t="s">
        <v>5601</v>
      </c>
      <c r="F2100" s="107" t="s">
        <v>6177</v>
      </c>
      <c r="G2100" s="107" t="str">
        <f>k[[#This Row],[PartType]]&amp;k[[#This Row],[PowderType]]</f>
        <v>521D336/035PTSA</v>
      </c>
      <c r="H2100" s="107" t="s">
        <v>6178</v>
      </c>
      <c r="I2100" s="107" cm="1">
        <f t="array" ref="I2100">_xlfn.IFS(LEFT(k[[#This Row],[ParameterValue]],1)="S",3,LEFT(k[[#This Row],[ParameterValue]],1)="X",2, LEFT(k[[#This Row],[ParameterValue]],1)="D",4)</f>
        <v>2</v>
      </c>
    </row>
    <row r="2101" spans="1:9">
      <c r="A2101" s="107" t="s">
        <v>5678</v>
      </c>
      <c r="B2101" s="107" t="s">
        <v>4560</v>
      </c>
      <c r="C2101" s="107" t="s">
        <v>5742</v>
      </c>
      <c r="D2101" s="107" t="s">
        <v>5600</v>
      </c>
      <c r="E2101" s="107" t="s">
        <v>5601</v>
      </c>
      <c r="F2101" s="107" t="s">
        <v>6179</v>
      </c>
      <c r="G2101" s="107" t="str">
        <f>k[[#This Row],[PartType]]&amp;k[[#This Row],[PowderType]]</f>
        <v>520D337/006KBP76X</v>
      </c>
      <c r="H2101" s="107" t="s">
        <v>5580</v>
      </c>
      <c r="I2101" s="107" cm="1">
        <f t="array" ref="I2101">_xlfn.IFS(LEFT(k[[#This Row],[ParameterValue]],1)="S",3,LEFT(k[[#This Row],[ParameterValue]],1)="X",2, LEFT(k[[#This Row],[ParameterValue]],1)="D",4)</f>
        <v>3</v>
      </c>
    </row>
    <row r="2102" spans="1:9">
      <c r="A2102" s="107" t="s">
        <v>5822</v>
      </c>
      <c r="B2102" s="107" t="s">
        <v>100</v>
      </c>
      <c r="C2102" s="107" t="s">
        <v>5607</v>
      </c>
      <c r="D2102" s="107" t="s">
        <v>5600</v>
      </c>
      <c r="E2102" s="107" t="s">
        <v>5601</v>
      </c>
      <c r="F2102" s="107" t="s">
        <v>6180</v>
      </c>
      <c r="G2102" s="107" t="str">
        <f>k[[#This Row],[PartType]]&amp;k[[#This Row],[PowderType]]</f>
        <v>520T107/2R5S805</v>
      </c>
      <c r="H2102" s="107" t="s">
        <v>6181</v>
      </c>
      <c r="I2102" s="107" cm="1">
        <f t="array" ref="I2102">_xlfn.IFS(LEFT(k[[#This Row],[ParameterValue]],1)="S",3,LEFT(k[[#This Row],[ParameterValue]],1)="X",2, LEFT(k[[#This Row],[ParameterValue]],1)="D",4)</f>
        <v>3</v>
      </c>
    </row>
    <row r="2103" spans="1:9">
      <c r="A2103" s="107" t="s">
        <v>6262</v>
      </c>
      <c r="B2103" s="107" t="s">
        <v>4640</v>
      </c>
      <c r="C2103" s="107" t="s">
        <v>5764</v>
      </c>
      <c r="D2103" s="107" t="s">
        <v>5600</v>
      </c>
      <c r="E2103" s="107" t="s">
        <v>5601</v>
      </c>
      <c r="F2103" s="107" t="s">
        <v>6263</v>
      </c>
      <c r="G2103" s="107" t="str">
        <f>k[[#This Row],[PartType]]&amp;k[[#This Row],[PowderType]]</f>
        <v>598V247/003KBP74Y</v>
      </c>
      <c r="H2103" s="107" t="s">
        <v>5896</v>
      </c>
      <c r="I2103" s="107" cm="1">
        <f t="array" ref="I2103">_xlfn.IFS(LEFT(k[[#This Row],[ParameterValue]],1)="S",3,LEFT(k[[#This Row],[ParameterValue]],1)="X",2, LEFT(k[[#This Row],[ParameterValue]],1)="D",4)</f>
        <v>3</v>
      </c>
    </row>
    <row r="2104" spans="1:9">
      <c r="A2104" s="107" t="s">
        <v>6646</v>
      </c>
      <c r="B2104" s="107" t="s">
        <v>90</v>
      </c>
      <c r="C2104" s="107" t="s">
        <v>5690</v>
      </c>
      <c r="D2104" s="107" t="s">
        <v>5600</v>
      </c>
      <c r="E2104" s="107" t="s">
        <v>5601</v>
      </c>
      <c r="F2104" s="107" t="s">
        <v>8599</v>
      </c>
      <c r="G2104" s="107" t="str">
        <f>k[[#This Row],[PartType]]&amp;k[[#This Row],[PowderType]]</f>
        <v>521V106/050FTP200</v>
      </c>
      <c r="H2104" s="107" t="s">
        <v>5853</v>
      </c>
      <c r="I2104" s="107" cm="1">
        <f t="array" ref="I2104">_xlfn.IFS(LEFT(k[[#This Row],[ParameterValue]],1)="S",3,LEFT(k[[#This Row],[ParameterValue]],1)="X",2, LEFT(k[[#This Row],[ParameterValue]],1)="D",4)</f>
        <v>2</v>
      </c>
    </row>
    <row r="2105" spans="1:9">
      <c r="A2105" s="107" t="s">
        <v>9428</v>
      </c>
      <c r="B2105" s="107" t="s">
        <v>4426</v>
      </c>
      <c r="C2105" s="107" t="s">
        <v>5681</v>
      </c>
      <c r="D2105" s="107" t="s">
        <v>5600</v>
      </c>
      <c r="E2105" s="107" t="s">
        <v>5601</v>
      </c>
      <c r="F2105" s="107" t="s">
        <v>9450</v>
      </c>
      <c r="G2105" s="107" t="str">
        <f>k[[#This Row],[PartType]]&amp;k[[#This Row],[PowderType]]</f>
        <v>520D337/004KBP74</v>
      </c>
      <c r="H2105" s="107" t="s">
        <v>5050</v>
      </c>
      <c r="I2105" s="107" cm="1">
        <f t="array" ref="I2105">_xlfn.IFS(LEFT(k[[#This Row],[ParameterValue]],1)="S",3,LEFT(k[[#This Row],[ParameterValue]],1)="X",2, LEFT(k[[#This Row],[ParameterValue]],1)="D",4)</f>
        <v>3</v>
      </c>
    </row>
    <row r="2106" spans="1:9">
      <c r="A2106" s="107" t="s">
        <v>7671</v>
      </c>
      <c r="B2106" s="107" t="s">
        <v>100</v>
      </c>
      <c r="C2106" s="107" t="s">
        <v>5737</v>
      </c>
      <c r="D2106" s="107" t="s">
        <v>5600</v>
      </c>
      <c r="E2106" s="107" t="s">
        <v>5601</v>
      </c>
      <c r="F2106" s="107" t="s">
        <v>9427</v>
      </c>
      <c r="G2106" s="107" t="str">
        <f>k[[#This Row],[PartType]]&amp;k[[#This Row],[PowderType]]</f>
        <v>598V227/006S805</v>
      </c>
      <c r="H2106" s="107" t="s">
        <v>8305</v>
      </c>
      <c r="I2106" s="107" cm="1">
        <f t="array" ref="I2106">_xlfn.IFS(LEFT(k[[#This Row],[ParameterValue]],1)="S",3,LEFT(k[[#This Row],[ParameterValue]],1)="X",2, LEFT(k[[#This Row],[ParameterValue]],1)="D",4)</f>
        <v>3</v>
      </c>
    </row>
    <row r="2107" spans="1:9">
      <c r="A2107" s="107" t="s">
        <v>9428</v>
      </c>
      <c r="B2107" s="107" t="s">
        <v>4426</v>
      </c>
      <c r="C2107" s="107" t="s">
        <v>5627</v>
      </c>
      <c r="D2107" s="107" t="s">
        <v>5600</v>
      </c>
      <c r="E2107" s="107" t="s">
        <v>5601</v>
      </c>
      <c r="F2107" s="107" t="s">
        <v>9429</v>
      </c>
      <c r="G2107" s="107" t="str">
        <f>k[[#This Row],[PartType]]&amp;k[[#This Row],[PowderType]]</f>
        <v>520D337/004KBP74</v>
      </c>
      <c r="H2107" s="107" t="s">
        <v>5050</v>
      </c>
      <c r="I2107" s="107" cm="1">
        <f t="array" ref="I2107">_xlfn.IFS(LEFT(k[[#This Row],[ParameterValue]],1)="S",3,LEFT(k[[#This Row],[ParameterValue]],1)="X",2, LEFT(k[[#This Row],[ParameterValue]],1)="D",4)</f>
        <v>3</v>
      </c>
    </row>
    <row r="2108" spans="1:9">
      <c r="A2108" s="107" t="s">
        <v>9428</v>
      </c>
      <c r="B2108" s="107" t="s">
        <v>4426</v>
      </c>
      <c r="C2108" s="107" t="s">
        <v>5742</v>
      </c>
      <c r="D2108" s="107" t="s">
        <v>5600</v>
      </c>
      <c r="E2108" s="107" t="s">
        <v>5601</v>
      </c>
      <c r="F2108" s="107" t="s">
        <v>9433</v>
      </c>
      <c r="G2108" s="107" t="str">
        <f>k[[#This Row],[PartType]]&amp;k[[#This Row],[PowderType]]</f>
        <v>520D337/004KBP74</v>
      </c>
      <c r="H2108" s="107" t="s">
        <v>5050</v>
      </c>
      <c r="I2108" s="107" cm="1">
        <f t="array" ref="I2108">_xlfn.IFS(LEFT(k[[#This Row],[ParameterValue]],1)="S",3,LEFT(k[[#This Row],[ParameterValue]],1)="X",2, LEFT(k[[#This Row],[ParameterValue]],1)="D",4)</f>
        <v>3</v>
      </c>
    </row>
    <row r="2109" spans="1:9">
      <c r="A2109" s="107" t="s">
        <v>6109</v>
      </c>
      <c r="B2109" s="107" t="s">
        <v>4482</v>
      </c>
      <c r="C2109" s="107" t="s">
        <v>5607</v>
      </c>
      <c r="D2109" s="107" t="s">
        <v>5600</v>
      </c>
      <c r="E2109" s="107" t="s">
        <v>5601</v>
      </c>
      <c r="F2109" s="107" t="s">
        <v>9333</v>
      </c>
      <c r="G2109" s="107" t="str">
        <f>k[[#This Row],[PartType]]&amp;k[[#This Row],[PowderType]]</f>
        <v>521D476/035FTW700E</v>
      </c>
      <c r="H2109" s="107" t="s">
        <v>8119</v>
      </c>
      <c r="I2109" s="107" cm="1">
        <f t="array" ref="I2109">_xlfn.IFS(LEFT(k[[#This Row],[ParameterValue]],1)="S",3,LEFT(k[[#This Row],[ParameterValue]],1)="X",2, LEFT(k[[#This Row],[ParameterValue]],1)="D",4)</f>
        <v>3</v>
      </c>
    </row>
    <row r="2110" spans="1:9">
      <c r="A2110" s="107" t="s">
        <v>6783</v>
      </c>
      <c r="B2110" s="107" t="s">
        <v>4500</v>
      </c>
      <c r="C2110" s="107" t="s">
        <v>5690</v>
      </c>
      <c r="D2110" s="107" t="s">
        <v>5600</v>
      </c>
      <c r="E2110" s="107" t="s">
        <v>5601</v>
      </c>
      <c r="F2110" s="107" t="s">
        <v>8206</v>
      </c>
      <c r="G2110" s="107" t="str">
        <f>k[[#This Row],[PartType]]&amp;k[[#This Row],[PowderType]]</f>
        <v>521T685/035S706E</v>
      </c>
      <c r="H2110" s="107" t="s">
        <v>6183</v>
      </c>
      <c r="I2110" s="107" cm="1">
        <f t="array" ref="I2110">_xlfn.IFS(LEFT(k[[#This Row],[ParameterValue]],1)="S",3,LEFT(k[[#This Row],[ParameterValue]],1)="X",2, LEFT(k[[#This Row],[ParameterValue]],1)="D",4)</f>
        <v>3</v>
      </c>
    </row>
    <row r="2111" spans="1:9">
      <c r="A2111" s="107" t="s">
        <v>6268</v>
      </c>
      <c r="B2111" s="107" t="s">
        <v>152</v>
      </c>
      <c r="C2111" s="107" t="s">
        <v>5748</v>
      </c>
      <c r="D2111" s="107" t="s">
        <v>5600</v>
      </c>
      <c r="E2111" s="107" t="s">
        <v>5601</v>
      </c>
      <c r="F2111" s="107" t="s">
        <v>9337</v>
      </c>
      <c r="G2111" s="107" t="str">
        <f>k[[#This Row],[PartType]]&amp;k[[#This Row],[PowderType]]</f>
        <v>520Y337/006KBP86</v>
      </c>
      <c r="H2111" s="107" t="s">
        <v>5050</v>
      </c>
      <c r="I2111" s="107" cm="1">
        <f t="array" ref="I2111">_xlfn.IFS(LEFT(k[[#This Row],[ParameterValue]],1)="S",3,LEFT(k[[#This Row],[ParameterValue]],1)="X",2, LEFT(k[[#This Row],[ParameterValue]],1)="D",4)</f>
        <v>3</v>
      </c>
    </row>
    <row r="2112" spans="1:9">
      <c r="A2112" s="107" t="s">
        <v>8109</v>
      </c>
      <c r="B2112" s="107" t="s">
        <v>90</v>
      </c>
      <c r="C2112" s="107" t="s">
        <v>5690</v>
      </c>
      <c r="D2112" s="107" t="s">
        <v>5600</v>
      </c>
      <c r="E2112" s="107" t="s">
        <v>5601</v>
      </c>
      <c r="F2112" s="107" t="s">
        <v>8110</v>
      </c>
      <c r="G2112" s="107" t="str">
        <f>k[[#This Row],[PartType]]&amp;k[[#This Row],[PowderType]]</f>
        <v>521D226/063FTP200</v>
      </c>
      <c r="H2112" s="107" t="s">
        <v>6127</v>
      </c>
      <c r="I2112" s="107" cm="1">
        <f t="array" ref="I2112">_xlfn.IFS(LEFT(k[[#This Row],[ParameterValue]],1)="S",3,LEFT(k[[#This Row],[ParameterValue]],1)="X",2, LEFT(k[[#This Row],[ParameterValue]],1)="D",4)</f>
        <v>2</v>
      </c>
    </row>
    <row r="2113" spans="1:9">
      <c r="A2113" s="107" t="s">
        <v>6425</v>
      </c>
      <c r="B2113" s="107" t="s">
        <v>4516</v>
      </c>
      <c r="C2113" s="107" t="s">
        <v>5826</v>
      </c>
      <c r="D2113" s="107" t="s">
        <v>6210</v>
      </c>
      <c r="E2113" s="107" t="s">
        <v>5601</v>
      </c>
      <c r="F2113" s="107" t="s">
        <v>8545</v>
      </c>
      <c r="G2113" s="107" t="str">
        <f>k[[#This Row],[PartType]]&amp;k[[#This Row],[PowderType]]</f>
        <v>521V475/075TTS125</v>
      </c>
      <c r="H2113" s="107" t="s">
        <v>5562</v>
      </c>
      <c r="I2113" s="107" cm="1">
        <f t="array" ref="I2113">_xlfn.IFS(LEFT(k[[#This Row],[ParameterValue]],1)="S",3,LEFT(k[[#This Row],[ParameterValue]],1)="X",2, LEFT(k[[#This Row],[ParameterValue]],1)="D",4)</f>
        <v>2</v>
      </c>
    </row>
    <row r="2114" spans="1:9">
      <c r="A2114" s="107" t="s">
        <v>5678</v>
      </c>
      <c r="B2114" s="107" t="s">
        <v>152</v>
      </c>
      <c r="C2114" s="107" t="s">
        <v>5681</v>
      </c>
      <c r="D2114" s="107" t="s">
        <v>5600</v>
      </c>
      <c r="E2114" s="107" t="s">
        <v>5601</v>
      </c>
      <c r="F2114" s="107" t="s">
        <v>9435</v>
      </c>
      <c r="G2114" s="107" t="str">
        <f>k[[#This Row],[PartType]]&amp;k[[#This Row],[PowderType]]</f>
        <v>520D337/006KBP86</v>
      </c>
      <c r="H2114" s="107" t="s">
        <v>5050</v>
      </c>
      <c r="I2114" s="107" cm="1">
        <f t="array" ref="I2114">_xlfn.IFS(LEFT(k[[#This Row],[ParameterValue]],1)="S",3,LEFT(k[[#This Row],[ParameterValue]],1)="X",2, LEFT(k[[#This Row],[ParameterValue]],1)="D",4)</f>
        <v>3</v>
      </c>
    </row>
    <row r="2115" spans="1:9">
      <c r="A2115" s="107" t="s">
        <v>8109</v>
      </c>
      <c r="B2115" s="107" t="s">
        <v>90</v>
      </c>
      <c r="C2115" s="107" t="s">
        <v>6272</v>
      </c>
      <c r="D2115" s="107" t="s">
        <v>5600</v>
      </c>
      <c r="E2115" s="107" t="s">
        <v>5601</v>
      </c>
      <c r="F2115" s="107" t="s">
        <v>9399</v>
      </c>
      <c r="G2115" s="107" t="str">
        <f>k[[#This Row],[PartType]]&amp;k[[#This Row],[PowderType]]</f>
        <v>521D226/063FTP200</v>
      </c>
      <c r="H2115" s="107" t="s">
        <v>6127</v>
      </c>
      <c r="I2115" s="107" cm="1">
        <f t="array" ref="I2115">_xlfn.IFS(LEFT(k[[#This Row],[ParameterValue]],1)="S",3,LEFT(k[[#This Row],[ParameterValue]],1)="X",2, LEFT(k[[#This Row],[ParameterValue]],1)="D",4)</f>
        <v>2</v>
      </c>
    </row>
    <row r="2116" spans="1:9">
      <c r="A2116" s="107" t="s">
        <v>6403</v>
      </c>
      <c r="B2116" s="107" t="s">
        <v>6369</v>
      </c>
      <c r="C2116" s="107" t="s">
        <v>5634</v>
      </c>
      <c r="D2116" s="107" t="s">
        <v>5600</v>
      </c>
      <c r="E2116" s="107" t="s">
        <v>5601</v>
      </c>
      <c r="F2116" s="107" t="s">
        <v>6404</v>
      </c>
      <c r="G2116" s="107" t="str">
        <f>k[[#This Row],[PartType]]&amp;k[[#This Row],[PowderType]]</f>
        <v>520C158/2R5STA150KA</v>
      </c>
      <c r="H2116" s="107" t="s">
        <v>6405</v>
      </c>
      <c r="I2116" s="107" cm="1">
        <f t="array" ref="I2116">_xlfn.IFS(LEFT(k[[#This Row],[ParameterValue]],1)="S",3,LEFT(k[[#This Row],[ParameterValue]],1)="X",2, LEFT(k[[#This Row],[ParameterValue]],1)="D",4)</f>
        <v>3</v>
      </c>
    </row>
    <row r="2117" spans="1:9">
      <c r="A2117" s="107" t="s">
        <v>6109</v>
      </c>
      <c r="B2117" s="107" t="s">
        <v>4567</v>
      </c>
      <c r="C2117" s="107" t="s">
        <v>5607</v>
      </c>
      <c r="D2117" s="107" t="s">
        <v>5600</v>
      </c>
      <c r="E2117" s="107" t="s">
        <v>5601</v>
      </c>
      <c r="F2117" s="107" t="s">
        <v>8721</v>
      </c>
      <c r="G2117" s="107" t="str">
        <f>k[[#This Row],[PartType]]&amp;k[[#This Row],[PowderType]]</f>
        <v>521D476/035KBP44E</v>
      </c>
      <c r="H2117" s="107" t="s">
        <v>5560</v>
      </c>
      <c r="I2117" s="107" cm="1">
        <f t="array" ref="I2117">_xlfn.IFS(LEFT(k[[#This Row],[ParameterValue]],1)="S",3,LEFT(k[[#This Row],[ParameterValue]],1)="X",2, LEFT(k[[#This Row],[ParameterValue]],1)="D",4)</f>
        <v>3</v>
      </c>
    </row>
    <row r="2118" spans="1:9">
      <c r="A2118" s="107" t="s">
        <v>5630</v>
      </c>
      <c r="B2118" s="107" t="s">
        <v>152</v>
      </c>
      <c r="C2118" s="107" t="s">
        <v>5681</v>
      </c>
      <c r="D2118" s="107" t="s">
        <v>5600</v>
      </c>
      <c r="E2118" s="107" t="s">
        <v>5601</v>
      </c>
      <c r="F2118" s="107" t="s">
        <v>6406</v>
      </c>
      <c r="G2118" s="107" t="str">
        <f>k[[#This Row],[PartType]]&amp;k[[#This Row],[PowderType]]</f>
        <v>528Z337/004KBP86</v>
      </c>
      <c r="H2118" s="107" t="s">
        <v>6115</v>
      </c>
      <c r="I2118" s="107" cm="1">
        <f t="array" ref="I2118">_xlfn.IFS(LEFT(k[[#This Row],[ParameterValue]],1)="S",3,LEFT(k[[#This Row],[ParameterValue]],1)="X",2, LEFT(k[[#This Row],[ParameterValue]],1)="D",4)</f>
        <v>3</v>
      </c>
    </row>
    <row r="2119" spans="1:9">
      <c r="A2119" s="107" t="s">
        <v>6614</v>
      </c>
      <c r="B2119" s="107" t="s">
        <v>4478</v>
      </c>
      <c r="C2119" s="107" t="s">
        <v>5600</v>
      </c>
      <c r="D2119" s="107" t="s">
        <v>5600</v>
      </c>
      <c r="E2119" s="107" t="s">
        <v>5601</v>
      </c>
      <c r="F2119" s="107" t="s">
        <v>9468</v>
      </c>
      <c r="G2119" s="107" t="str">
        <f>k[[#This Row],[PartType]]&amp;k[[#This Row],[PowderType]]</f>
        <v>520D156/025FTW400</v>
      </c>
      <c r="H2119" s="107" t="s">
        <v>6358</v>
      </c>
      <c r="I2119" s="107" cm="1">
        <f t="array" ref="I2119">_xlfn.IFS(LEFT(k[[#This Row],[ParameterValue]],1)="S",3,LEFT(k[[#This Row],[ParameterValue]],1)="X",2, LEFT(k[[#This Row],[ParameterValue]],1)="D",4)</f>
        <v>2</v>
      </c>
    </row>
    <row r="2120" spans="1:9">
      <c r="A2120" s="107" t="s">
        <v>6541</v>
      </c>
      <c r="B2120" s="107" t="s">
        <v>100</v>
      </c>
      <c r="C2120" s="107" t="s">
        <v>5607</v>
      </c>
      <c r="D2120" s="107" t="s">
        <v>5600</v>
      </c>
      <c r="E2120" s="107" t="s">
        <v>5601</v>
      </c>
      <c r="F2120" s="107" t="s">
        <v>6542</v>
      </c>
      <c r="G2120" s="107" t="str">
        <f>k[[#This Row],[PartType]]&amp;k[[#This Row],[PowderType]]</f>
        <v>520T476/004S805</v>
      </c>
      <c r="H2120" s="107" t="s">
        <v>6543</v>
      </c>
      <c r="I2120" s="107" cm="1">
        <f t="array" ref="I2120">_xlfn.IFS(LEFT(k[[#This Row],[ParameterValue]],1)="S",3,LEFT(k[[#This Row],[ParameterValue]],1)="X",2, LEFT(k[[#This Row],[ParameterValue]],1)="D",4)</f>
        <v>3</v>
      </c>
    </row>
    <row r="2121" spans="1:9">
      <c r="A2121" s="107" t="s">
        <v>5604</v>
      </c>
      <c r="B2121" s="107" t="s">
        <v>4620</v>
      </c>
      <c r="C2121" s="107" t="s">
        <v>5681</v>
      </c>
      <c r="D2121" s="107" t="s">
        <v>5600</v>
      </c>
      <c r="E2121" s="107" t="s">
        <v>5601</v>
      </c>
      <c r="F2121" s="107" t="s">
        <v>9516</v>
      </c>
      <c r="G2121" s="107" t="str">
        <f>k[[#This Row],[PartType]]&amp;k[[#This Row],[PowderType]]</f>
        <v>520D227/006KBP74X</v>
      </c>
      <c r="H2121" s="107" t="s">
        <v>5050</v>
      </c>
      <c r="I2121" s="107" cm="1">
        <f t="array" ref="I2121">_xlfn.IFS(LEFT(k[[#This Row],[ParameterValue]],1)="S",3,LEFT(k[[#This Row],[ParameterValue]],1)="X",2, LEFT(k[[#This Row],[ParameterValue]],1)="D",4)</f>
        <v>3</v>
      </c>
    </row>
    <row r="2122" spans="1:9">
      <c r="A2122" s="107" t="s">
        <v>7163</v>
      </c>
      <c r="B2122" s="107" t="s">
        <v>4428</v>
      </c>
      <c r="C2122" s="107" t="s">
        <v>5742</v>
      </c>
      <c r="D2122" s="107" t="s">
        <v>5600</v>
      </c>
      <c r="E2122" s="107" t="s">
        <v>5601</v>
      </c>
      <c r="F2122" s="107" t="s">
        <v>9452</v>
      </c>
      <c r="G2122" s="107" t="str">
        <f>k[[#This Row],[PartType]]&amp;k[[#This Row],[PowderType]]</f>
        <v>520X687/004KBP76</v>
      </c>
      <c r="H2122" s="107" t="s">
        <v>7165</v>
      </c>
      <c r="I2122" s="107" cm="1">
        <f t="array" ref="I2122">_xlfn.IFS(LEFT(k[[#This Row],[ParameterValue]],1)="S",3,LEFT(k[[#This Row],[ParameterValue]],1)="X",2, LEFT(k[[#This Row],[ParameterValue]],1)="D",4)</f>
        <v>3</v>
      </c>
    </row>
    <row r="2123" spans="1:9">
      <c r="A2123" s="107" t="s">
        <v>8320</v>
      </c>
      <c r="B2123" s="107" t="s">
        <v>82</v>
      </c>
      <c r="C2123" s="107" t="s">
        <v>5607</v>
      </c>
      <c r="D2123" s="107" t="s">
        <v>5600</v>
      </c>
      <c r="E2123" s="107" t="s">
        <v>5601</v>
      </c>
      <c r="F2123" s="107" t="s">
        <v>9453</v>
      </c>
      <c r="G2123" s="107" t="str">
        <f>k[[#This Row],[PartType]]&amp;k[[#This Row],[PowderType]]</f>
        <v>523H107/035S706</v>
      </c>
      <c r="H2123" s="107" t="s">
        <v>8119</v>
      </c>
      <c r="I2123" s="107" cm="1">
        <f t="array" ref="I2123">_xlfn.IFS(LEFT(k[[#This Row],[ParameterValue]],1)="S",3,LEFT(k[[#This Row],[ParameterValue]],1)="X",2, LEFT(k[[#This Row],[ParameterValue]],1)="D",4)</f>
        <v>3</v>
      </c>
    </row>
    <row r="2124" spans="1:9">
      <c r="A2124" s="107" t="s">
        <v>6172</v>
      </c>
      <c r="B2124" s="107" t="s">
        <v>4428</v>
      </c>
      <c r="C2124" s="107" t="s">
        <v>6531</v>
      </c>
      <c r="D2124" s="107" t="s">
        <v>5681</v>
      </c>
      <c r="E2124" s="107" t="s">
        <v>5601</v>
      </c>
      <c r="F2124" s="107" t="s">
        <v>9332</v>
      </c>
      <c r="G2124" s="107" t="str">
        <f>k[[#This Row],[PartType]]&amp;k[[#This Row],[PowderType]]</f>
        <v>520V227/004KBP76</v>
      </c>
      <c r="H2124" s="107" t="s">
        <v>5612</v>
      </c>
      <c r="I2124" s="107" cm="1">
        <f t="array" ref="I2124">_xlfn.IFS(LEFT(k[[#This Row],[ParameterValue]],1)="S",3,LEFT(k[[#This Row],[ParameterValue]],1)="X",2, LEFT(k[[#This Row],[ParameterValue]],1)="D",4)</f>
        <v>3</v>
      </c>
    </row>
    <row r="2125" spans="1:9">
      <c r="A2125" s="107" t="s">
        <v>5926</v>
      </c>
      <c r="B2125" s="107" t="s">
        <v>152</v>
      </c>
      <c r="C2125" s="107" t="s">
        <v>5656</v>
      </c>
      <c r="D2125" s="107" t="s">
        <v>5600</v>
      </c>
      <c r="E2125" s="107" t="s">
        <v>5601</v>
      </c>
      <c r="F2125" s="107" t="s">
        <v>7831</v>
      </c>
      <c r="G2125" s="107" t="str">
        <f>k[[#This Row],[PartType]]&amp;k[[#This Row],[PowderType]]</f>
        <v>520T336/010KBP86</v>
      </c>
      <c r="H2125" s="107" t="s">
        <v>5585</v>
      </c>
      <c r="I2125" s="107" cm="1">
        <f t="array" ref="I2125">_xlfn.IFS(LEFT(k[[#This Row],[ParameterValue]],1)="S",3,LEFT(k[[#This Row],[ParameterValue]],1)="X",2, LEFT(k[[#This Row],[ParameterValue]],1)="D",4)</f>
        <v>3</v>
      </c>
    </row>
    <row r="2126" spans="1:9">
      <c r="A2126" s="107" t="s">
        <v>6174</v>
      </c>
      <c r="B2126" s="107" t="s">
        <v>152</v>
      </c>
      <c r="C2126" s="107" t="s">
        <v>6374</v>
      </c>
      <c r="D2126" s="107" t="s">
        <v>5600</v>
      </c>
      <c r="E2126" s="107" t="s">
        <v>5601</v>
      </c>
      <c r="F2126" s="107" t="s">
        <v>7832</v>
      </c>
      <c r="G2126" s="107" t="str">
        <f>k[[#This Row],[PartType]]&amp;k[[#This Row],[PowderType]]</f>
        <v>521V107/016KBP86</v>
      </c>
      <c r="H2126" s="107" t="s">
        <v>5081</v>
      </c>
      <c r="I2126" s="107" cm="1">
        <f t="array" ref="I2126">_xlfn.IFS(LEFT(k[[#This Row],[ParameterValue]],1)="S",3,LEFT(k[[#This Row],[ParameterValue]],1)="X",2, LEFT(k[[#This Row],[ParameterValue]],1)="D",4)</f>
        <v>3</v>
      </c>
    </row>
    <row r="2127" spans="1:9">
      <c r="A2127" s="107" t="s">
        <v>6174</v>
      </c>
      <c r="B2127" s="107" t="s">
        <v>152</v>
      </c>
      <c r="C2127" s="107" t="s">
        <v>7833</v>
      </c>
      <c r="D2127" s="107" t="s">
        <v>5600</v>
      </c>
      <c r="E2127" s="107" t="s">
        <v>5601</v>
      </c>
      <c r="F2127" s="107" t="s">
        <v>7834</v>
      </c>
      <c r="G2127" s="107" t="str">
        <f>k[[#This Row],[PartType]]&amp;k[[#This Row],[PowderType]]</f>
        <v>521V107/016KBP86</v>
      </c>
      <c r="H2127" s="107" t="s">
        <v>5081</v>
      </c>
      <c r="I2127" s="107" cm="1">
        <f t="array" ref="I2127">_xlfn.IFS(LEFT(k[[#This Row],[ParameterValue]],1)="S",3,LEFT(k[[#This Row],[ParameterValue]],1)="X",2, LEFT(k[[#This Row],[ParameterValue]],1)="D",4)</f>
        <v>3</v>
      </c>
    </row>
    <row r="2128" spans="1:9">
      <c r="A2128" s="107" t="s">
        <v>7184</v>
      </c>
      <c r="B2128" s="107" t="s">
        <v>4426</v>
      </c>
      <c r="C2128" s="107" t="s">
        <v>5654</v>
      </c>
      <c r="D2128" s="107" t="s">
        <v>5600</v>
      </c>
      <c r="E2128" s="107" t="s">
        <v>5601</v>
      </c>
      <c r="F2128" s="107" t="s">
        <v>7835</v>
      </c>
      <c r="G2128" s="107" t="str">
        <f>k[[#This Row],[PartType]]&amp;k[[#This Row],[PowderType]]</f>
        <v>520B476/006KBP74</v>
      </c>
      <c r="H2128" s="107" t="s">
        <v>7186</v>
      </c>
      <c r="I2128" s="107" cm="1">
        <f t="array" ref="I2128">_xlfn.IFS(LEFT(k[[#This Row],[ParameterValue]],1)="S",3,LEFT(k[[#This Row],[ParameterValue]],1)="X",2, LEFT(k[[#This Row],[ParameterValue]],1)="D",4)</f>
        <v>3</v>
      </c>
    </row>
    <row r="2129" spans="1:9">
      <c r="A2129" s="107" t="s">
        <v>5815</v>
      </c>
      <c r="B2129" s="107" t="s">
        <v>4550</v>
      </c>
      <c r="C2129" s="107" t="s">
        <v>5816</v>
      </c>
      <c r="D2129" s="107" t="s">
        <v>5600</v>
      </c>
      <c r="E2129" s="107" t="s">
        <v>5601</v>
      </c>
      <c r="F2129" s="107" t="s">
        <v>7836</v>
      </c>
      <c r="G2129" s="107" t="str">
        <f>k[[#This Row],[PartType]]&amp;k[[#This Row],[PowderType]]</f>
        <v>521B226/025SKIPR</v>
      </c>
      <c r="H2129" s="107" t="s">
        <v>5818</v>
      </c>
      <c r="I2129" s="107" cm="1">
        <f t="array" ref="I2129">_xlfn.IFS(LEFT(k[[#This Row],[ParameterValue]],1)="S",3,LEFT(k[[#This Row],[ParameterValue]],1)="X",2, LEFT(k[[#This Row],[ParameterValue]],1)="D",4)</f>
        <v>3</v>
      </c>
    </row>
    <row r="2130" spans="1:9">
      <c r="A2130" s="107" t="s">
        <v>6275</v>
      </c>
      <c r="B2130" s="107" t="s">
        <v>4476</v>
      </c>
      <c r="C2130" s="107" t="s">
        <v>5742</v>
      </c>
      <c r="D2130" s="107" t="s">
        <v>5600</v>
      </c>
      <c r="E2130" s="107" t="s">
        <v>5601</v>
      </c>
      <c r="F2130" s="107" t="s">
        <v>7837</v>
      </c>
      <c r="G2130" s="107" t="str">
        <f>k[[#This Row],[PartType]]&amp;k[[#This Row],[PowderType]]</f>
        <v>520V107/010KBP44</v>
      </c>
      <c r="H2130" s="107" t="s">
        <v>6277</v>
      </c>
      <c r="I2130" s="107" cm="1">
        <f t="array" ref="I2130">_xlfn.IFS(LEFT(k[[#This Row],[ParameterValue]],1)="S",3,LEFT(k[[#This Row],[ParameterValue]],1)="X",2, LEFT(k[[#This Row],[ParameterValue]],1)="D",4)</f>
        <v>3</v>
      </c>
    </row>
    <row r="2131" spans="1:9">
      <c r="A2131" s="107" t="s">
        <v>7091</v>
      </c>
      <c r="B2131" s="107" t="s">
        <v>4507</v>
      </c>
      <c r="C2131" s="107" t="s">
        <v>7092</v>
      </c>
      <c r="D2131" s="107" t="s">
        <v>5600</v>
      </c>
      <c r="E2131" s="107" t="s">
        <v>5601</v>
      </c>
      <c r="F2131" s="107" t="s">
        <v>7838</v>
      </c>
      <c r="G2131" s="107" t="str">
        <f>k[[#This Row],[PartType]]&amp;k[[#This Row],[PowderType]]</f>
        <v>521D475/063TTS12KM</v>
      </c>
      <c r="H2131" s="107" t="s">
        <v>6127</v>
      </c>
      <c r="I2131" s="107" cm="1">
        <f t="array" ref="I2131">_xlfn.IFS(LEFT(k[[#This Row],[ParameterValue]],1)="S",3,LEFT(k[[#This Row],[ParameterValue]],1)="X",2, LEFT(k[[#This Row],[ParameterValue]],1)="D",4)</f>
        <v>2</v>
      </c>
    </row>
    <row r="2132" spans="1:9">
      <c r="A2132" s="107" t="s">
        <v>7886</v>
      </c>
      <c r="B2132" s="107" t="s">
        <v>100</v>
      </c>
      <c r="C2132" s="107" t="s">
        <v>5654</v>
      </c>
      <c r="D2132" s="107" t="s">
        <v>5600</v>
      </c>
      <c r="E2132" s="107" t="s">
        <v>5601</v>
      </c>
      <c r="F2132" s="107" t="s">
        <v>8855</v>
      </c>
      <c r="G2132" s="107" t="str">
        <f>k[[#This Row],[PartType]]&amp;k[[#This Row],[PowderType]]</f>
        <v>521D157/025S805</v>
      </c>
      <c r="H2132" s="107" t="s">
        <v>7888</v>
      </c>
      <c r="I2132" s="107" cm="1">
        <f t="array" ref="I2132">_xlfn.IFS(LEFT(k[[#This Row],[ParameterValue]],1)="S",3,LEFT(k[[#This Row],[ParameterValue]],1)="X",2, LEFT(k[[#This Row],[ParameterValue]],1)="D",4)</f>
        <v>3</v>
      </c>
    </row>
    <row r="2133" spans="1:9">
      <c r="A2133" s="107" t="s">
        <v>7146</v>
      </c>
      <c r="B2133" s="107" t="s">
        <v>4527</v>
      </c>
      <c r="C2133" s="107" t="s">
        <v>5693</v>
      </c>
      <c r="D2133" s="107" t="s">
        <v>5600</v>
      </c>
      <c r="E2133" s="107" t="s">
        <v>5601</v>
      </c>
      <c r="F2133" s="107" t="s">
        <v>7839</v>
      </c>
      <c r="G2133" s="107" t="str">
        <f>k[[#This Row],[PartType]]&amp;k[[#This Row],[PowderType]]</f>
        <v>520T157/006STA200KE</v>
      </c>
      <c r="H2133" s="107" t="s">
        <v>7840</v>
      </c>
      <c r="I2133" s="107" cm="1">
        <f t="array" ref="I2133">_xlfn.IFS(LEFT(k[[#This Row],[ParameterValue]],1)="S",3,LEFT(k[[#This Row],[ParameterValue]],1)="X",2, LEFT(k[[#This Row],[ParameterValue]],1)="D",4)</f>
        <v>3</v>
      </c>
    </row>
    <row r="2134" spans="1:9">
      <c r="A2134" s="107" t="s">
        <v>5678</v>
      </c>
      <c r="B2134" s="107" t="s">
        <v>142</v>
      </c>
      <c r="C2134" s="107" t="s">
        <v>5681</v>
      </c>
      <c r="D2134" s="107" t="s">
        <v>5600</v>
      </c>
      <c r="E2134" s="107" t="s">
        <v>5601</v>
      </c>
      <c r="F2134" s="107" t="s">
        <v>8266</v>
      </c>
      <c r="G2134" s="107" t="str">
        <f>k[[#This Row],[PartType]]&amp;k[[#This Row],[PowderType]]</f>
        <v>520D337/006KBP86E</v>
      </c>
      <c r="H2134" s="107" t="s">
        <v>5050</v>
      </c>
      <c r="I2134" s="107" cm="1">
        <f t="array" ref="I2134">_xlfn.IFS(LEFT(k[[#This Row],[ParameterValue]],1)="S",3,LEFT(k[[#This Row],[ParameterValue]],1)="X",2, LEFT(k[[#This Row],[ParameterValue]],1)="D",4)</f>
        <v>3</v>
      </c>
    </row>
    <row r="2135" spans="1:9">
      <c r="A2135" s="107" t="s">
        <v>7671</v>
      </c>
      <c r="B2135" s="107" t="s">
        <v>131</v>
      </c>
      <c r="C2135" s="107" t="s">
        <v>5634</v>
      </c>
      <c r="D2135" s="107" t="s">
        <v>5600</v>
      </c>
      <c r="E2135" s="107" t="s">
        <v>5601</v>
      </c>
      <c r="F2135" s="107" t="s">
        <v>8038</v>
      </c>
      <c r="G2135" s="107" t="str">
        <f>k[[#This Row],[PartType]]&amp;k[[#This Row],[PowderType]]</f>
        <v>598V227/006TTS80</v>
      </c>
      <c r="H2135" s="107" t="s">
        <v>5575</v>
      </c>
      <c r="I2135" s="107" cm="1">
        <f t="array" ref="I2135">_xlfn.IFS(LEFT(k[[#This Row],[ParameterValue]],1)="S",3,LEFT(k[[#This Row],[ParameterValue]],1)="X",2, LEFT(k[[#This Row],[ParameterValue]],1)="D",4)</f>
        <v>3</v>
      </c>
    </row>
    <row r="2136" spans="1:9">
      <c r="A2136" s="107" t="s">
        <v>5739</v>
      </c>
      <c r="B2136" s="107" t="s">
        <v>4486</v>
      </c>
      <c r="C2136" s="107" t="s">
        <v>5654</v>
      </c>
      <c r="D2136" s="107" t="s">
        <v>5600</v>
      </c>
      <c r="E2136" s="107" t="s">
        <v>5601</v>
      </c>
      <c r="F2136" s="107" t="s">
        <v>8866</v>
      </c>
      <c r="G2136" s="107" t="str">
        <f>k[[#This Row],[PartType]]&amp;k[[#This Row],[PowderType]]</f>
        <v>521D107/025KBP80X</v>
      </c>
      <c r="H2136" s="107" t="s">
        <v>5879</v>
      </c>
      <c r="I2136" s="107" cm="1">
        <f t="array" ref="I2136">_xlfn.IFS(LEFT(k[[#This Row],[ParameterValue]],1)="S",3,LEFT(k[[#This Row],[ParameterValue]],1)="X",2, LEFT(k[[#This Row],[ParameterValue]],1)="D",4)</f>
        <v>3</v>
      </c>
    </row>
    <row r="2137" spans="1:9">
      <c r="A2137" s="107" t="s">
        <v>6682</v>
      </c>
      <c r="B2137" s="107" t="s">
        <v>4428</v>
      </c>
      <c r="C2137" s="107" t="s">
        <v>5726</v>
      </c>
      <c r="D2137" s="107" t="s">
        <v>5600</v>
      </c>
      <c r="E2137" s="107" t="s">
        <v>5601</v>
      </c>
      <c r="F2137" s="107" t="s">
        <v>9330</v>
      </c>
      <c r="G2137" s="107" t="str">
        <f>k[[#This Row],[PartType]]&amp;k[[#This Row],[PowderType]]</f>
        <v>520C686/010KBP76</v>
      </c>
      <c r="H2137" s="107" t="s">
        <v>7730</v>
      </c>
      <c r="I2137" s="107" cm="1">
        <f t="array" ref="I2137">_xlfn.IFS(LEFT(k[[#This Row],[ParameterValue]],1)="S",3,LEFT(k[[#This Row],[ParameterValue]],1)="X",2, LEFT(k[[#This Row],[ParameterValue]],1)="D",4)</f>
        <v>3</v>
      </c>
    </row>
    <row r="2138" spans="1:9">
      <c r="A2138" s="107" t="s">
        <v>5702</v>
      </c>
      <c r="B2138" s="107" t="s">
        <v>131</v>
      </c>
      <c r="C2138" s="107" t="s">
        <v>6800</v>
      </c>
      <c r="D2138" s="107" t="s">
        <v>5600</v>
      </c>
      <c r="E2138" s="107" t="s">
        <v>5601</v>
      </c>
      <c r="F2138" s="107" t="s">
        <v>9283</v>
      </c>
      <c r="G2138" s="107" t="str">
        <f>k[[#This Row],[PartType]]&amp;k[[#This Row],[PowderType]]</f>
        <v>598V247/004TTS80</v>
      </c>
      <c r="H2138" s="107" t="s">
        <v>5046</v>
      </c>
      <c r="I2138" s="107" cm="1">
        <f t="array" ref="I2138">_xlfn.IFS(LEFT(k[[#This Row],[ParameterValue]],1)="S",3,LEFT(k[[#This Row],[ParameterValue]],1)="X",2, LEFT(k[[#This Row],[ParameterValue]],1)="D",4)</f>
        <v>3</v>
      </c>
    </row>
    <row r="2139" spans="1:9">
      <c r="A2139" s="107" t="s">
        <v>7605</v>
      </c>
      <c r="B2139" s="107" t="s">
        <v>4556</v>
      </c>
      <c r="C2139" s="107" t="s">
        <v>5634</v>
      </c>
      <c r="D2139" s="107" t="s">
        <v>5600</v>
      </c>
      <c r="E2139" s="107" t="s">
        <v>5601</v>
      </c>
      <c r="F2139" s="107" t="s">
        <v>9368</v>
      </c>
      <c r="G2139" s="107" t="str">
        <f>k[[#This Row],[PartType]]&amp;k[[#This Row],[PowderType]]</f>
        <v>598B227/2R5STA156KE</v>
      </c>
      <c r="H2139" s="107" t="s">
        <v>9369</v>
      </c>
      <c r="I2139" s="107" cm="1">
        <f t="array" ref="I2139">_xlfn.IFS(LEFT(k[[#This Row],[ParameterValue]],1)="S",3,LEFT(k[[#This Row],[ParameterValue]],1)="X",2, LEFT(k[[#This Row],[ParameterValue]],1)="D",4)</f>
        <v>3</v>
      </c>
    </row>
    <row r="2140" spans="1:9">
      <c r="A2140" s="107" t="s">
        <v>5669</v>
      </c>
      <c r="B2140" s="107" t="s">
        <v>4428</v>
      </c>
      <c r="C2140" s="107" t="s">
        <v>5656</v>
      </c>
      <c r="D2140" s="107" t="s">
        <v>5600</v>
      </c>
      <c r="E2140" s="107" t="s">
        <v>5601</v>
      </c>
      <c r="F2140" s="107" t="s">
        <v>9460</v>
      </c>
      <c r="G2140" s="107" t="str">
        <f>k[[#This Row],[PartType]]&amp;k[[#This Row],[PowderType]]</f>
        <v>525B336/010KBP76</v>
      </c>
      <c r="H2140" s="107" t="s">
        <v>6738</v>
      </c>
      <c r="I2140" s="107" cm="1">
        <f t="array" ref="I2140">_xlfn.IFS(LEFT(k[[#This Row],[ParameterValue]],1)="S",3,LEFT(k[[#This Row],[ParameterValue]],1)="X",2, LEFT(k[[#This Row],[ParameterValue]],1)="D",4)</f>
        <v>3</v>
      </c>
    </row>
    <row r="2141" spans="1:9">
      <c r="A2141" s="107" t="s">
        <v>5843</v>
      </c>
      <c r="B2141" s="107" t="s">
        <v>4428</v>
      </c>
      <c r="C2141" s="107" t="s">
        <v>5627</v>
      </c>
      <c r="D2141" s="107" t="s">
        <v>5600</v>
      </c>
      <c r="E2141" s="107" t="s">
        <v>5601</v>
      </c>
      <c r="F2141" s="107" t="s">
        <v>9461</v>
      </c>
      <c r="G2141" s="107" t="str">
        <f>k[[#This Row],[PartType]]&amp;k[[#This Row],[PowderType]]</f>
        <v>520V337/004KBP76</v>
      </c>
      <c r="H2141" s="107" t="s">
        <v>5050</v>
      </c>
      <c r="I2141" s="107" cm="1">
        <f t="array" ref="I2141">_xlfn.IFS(LEFT(k[[#This Row],[ParameterValue]],1)="S",3,LEFT(k[[#This Row],[ParameterValue]],1)="X",2, LEFT(k[[#This Row],[ParameterValue]],1)="D",4)</f>
        <v>3</v>
      </c>
    </row>
    <row r="2142" spans="1:9">
      <c r="A2142" s="107" t="s">
        <v>7086</v>
      </c>
      <c r="B2142" s="107" t="s">
        <v>152</v>
      </c>
      <c r="C2142" s="107" t="s">
        <v>5634</v>
      </c>
      <c r="D2142" s="107" t="s">
        <v>5600</v>
      </c>
      <c r="E2142" s="107" t="s">
        <v>5601</v>
      </c>
      <c r="F2142" s="107" t="s">
        <v>8956</v>
      </c>
      <c r="G2142" s="107" t="str">
        <f>k[[#This Row],[PartType]]&amp;k[[#This Row],[PowderType]]</f>
        <v>520D227/010KBP86</v>
      </c>
      <c r="H2142" s="107" t="s">
        <v>5580</v>
      </c>
      <c r="I2142" s="107" cm="1">
        <f t="array" ref="I2142">_xlfn.IFS(LEFT(k[[#This Row],[ParameterValue]],1)="S",3,LEFT(k[[#This Row],[ParameterValue]],1)="X",2, LEFT(k[[#This Row],[ParameterValue]],1)="D",4)</f>
        <v>3</v>
      </c>
    </row>
    <row r="2143" spans="1:9">
      <c r="A2143" s="107" t="s">
        <v>7086</v>
      </c>
      <c r="B2143" s="107" t="s">
        <v>152</v>
      </c>
      <c r="C2143" s="107" t="s">
        <v>5654</v>
      </c>
      <c r="D2143" s="107" t="s">
        <v>5600</v>
      </c>
      <c r="E2143" s="107" t="s">
        <v>5601</v>
      </c>
      <c r="F2143" s="107" t="s">
        <v>8126</v>
      </c>
      <c r="G2143" s="107" t="str">
        <f>k[[#This Row],[PartType]]&amp;k[[#This Row],[PowderType]]</f>
        <v>520D227/010KBP86</v>
      </c>
      <c r="H2143" s="107" t="s">
        <v>5580</v>
      </c>
      <c r="I2143" s="107" cm="1">
        <f t="array" ref="I2143">_xlfn.IFS(LEFT(k[[#This Row],[ParameterValue]],1)="S",3,LEFT(k[[#This Row],[ParameterValue]],1)="X",2, LEFT(k[[#This Row],[ParameterValue]],1)="D",4)</f>
        <v>3</v>
      </c>
    </row>
    <row r="2144" spans="1:9">
      <c r="A2144" s="107" t="s">
        <v>5987</v>
      </c>
      <c r="B2144" s="107" t="s">
        <v>4575</v>
      </c>
      <c r="C2144" s="107" t="s">
        <v>5703</v>
      </c>
      <c r="D2144" s="107" t="s">
        <v>5600</v>
      </c>
      <c r="E2144" s="107" t="s">
        <v>5601</v>
      </c>
      <c r="F2144" s="107" t="s">
        <v>8127</v>
      </c>
      <c r="G2144" s="107" t="str">
        <f>k[[#This Row],[PartType]]&amp;k[[#This Row],[PowderType]]</f>
        <v>530V117/006KBP74F</v>
      </c>
      <c r="H2144" s="107" t="s">
        <v>5580</v>
      </c>
      <c r="I2144" s="107" cm="1">
        <f t="array" ref="I2144">_xlfn.IFS(LEFT(k[[#This Row],[ParameterValue]],1)="S",3,LEFT(k[[#This Row],[ParameterValue]],1)="X",2, LEFT(k[[#This Row],[ParameterValue]],1)="D",4)</f>
        <v>3</v>
      </c>
    </row>
    <row r="2145" spans="1:9">
      <c r="A2145" s="107" t="s">
        <v>6260</v>
      </c>
      <c r="B2145" s="107" t="s">
        <v>152</v>
      </c>
      <c r="C2145" s="107" t="s">
        <v>5634</v>
      </c>
      <c r="D2145" s="107" t="s">
        <v>5600</v>
      </c>
      <c r="E2145" s="107" t="s">
        <v>5601</v>
      </c>
      <c r="F2145" s="107" t="s">
        <v>8955</v>
      </c>
      <c r="G2145" s="107" t="str">
        <f>k[[#This Row],[PartType]]&amp;k[[#This Row],[PowderType]]</f>
        <v>520L157/006KBP86</v>
      </c>
      <c r="H2145" s="107" t="s">
        <v>5049</v>
      </c>
      <c r="I2145" s="107" cm="1">
        <f t="array" ref="I2145">_xlfn.IFS(LEFT(k[[#This Row],[ParameterValue]],1)="S",3,LEFT(k[[#This Row],[ParameterValue]],1)="X",2, LEFT(k[[#This Row],[ParameterValue]],1)="D",4)</f>
        <v>3</v>
      </c>
    </row>
    <row r="2146" spans="1:9">
      <c r="A2146" s="107" t="s">
        <v>6554</v>
      </c>
      <c r="B2146" s="107" t="s">
        <v>4426</v>
      </c>
      <c r="C2146" s="107" t="s">
        <v>5876</v>
      </c>
      <c r="D2146" s="107" t="s">
        <v>5600</v>
      </c>
      <c r="E2146" s="107" t="s">
        <v>5601</v>
      </c>
      <c r="F2146" s="107" t="s">
        <v>8056</v>
      </c>
      <c r="G2146" s="107" t="str">
        <f>k[[#This Row],[PartType]]&amp;k[[#This Row],[PowderType]]</f>
        <v>598D477/2R5KBP74</v>
      </c>
      <c r="H2146" s="107" t="s">
        <v>5050</v>
      </c>
      <c r="I2146" s="107" cm="1">
        <f t="array" ref="I2146">_xlfn.IFS(LEFT(k[[#This Row],[ParameterValue]],1)="S",3,LEFT(k[[#This Row],[ParameterValue]],1)="X",2, LEFT(k[[#This Row],[ParameterValue]],1)="D",4)</f>
        <v>3</v>
      </c>
    </row>
    <row r="2147" spans="1:9">
      <c r="A2147" s="107" t="s">
        <v>5913</v>
      </c>
      <c r="B2147" s="107" t="s">
        <v>4440</v>
      </c>
      <c r="C2147" s="107" t="s">
        <v>5813</v>
      </c>
      <c r="D2147" s="107" t="s">
        <v>5600</v>
      </c>
      <c r="E2147" s="107" t="s">
        <v>5601</v>
      </c>
      <c r="F2147" s="107" t="s">
        <v>9329</v>
      </c>
      <c r="G2147" s="107" t="str">
        <f>k[[#This Row],[PartType]]&amp;k[[#This Row],[PowderType]]</f>
        <v>521V107/020KBP86F</v>
      </c>
      <c r="H2147" s="107" t="s">
        <v>5051</v>
      </c>
      <c r="I2147" s="107" cm="1">
        <f t="array" ref="I2147">_xlfn.IFS(LEFT(k[[#This Row],[ParameterValue]],1)="S",3,LEFT(k[[#This Row],[ParameterValue]],1)="X",2, LEFT(k[[#This Row],[ParameterValue]],1)="D",4)</f>
        <v>3</v>
      </c>
    </row>
    <row r="2148" spans="1:9">
      <c r="A2148" s="107" t="s">
        <v>8445</v>
      </c>
      <c r="B2148" s="107" t="s">
        <v>87</v>
      </c>
      <c r="C2148" s="107" t="s">
        <v>6193</v>
      </c>
      <c r="D2148" s="107" t="s">
        <v>5600</v>
      </c>
      <c r="E2148" s="107" t="s">
        <v>5601</v>
      </c>
      <c r="F2148" s="107" t="s">
        <v>9393</v>
      </c>
      <c r="G2148" s="107" t="str">
        <f>k[[#This Row],[PartType]]&amp;k[[#This Row],[PowderType]]</f>
        <v>598B106/035TTS50</v>
      </c>
      <c r="H2148" s="107" t="s">
        <v>5100</v>
      </c>
      <c r="I2148" s="107" cm="1">
        <f t="array" ref="I2148">_xlfn.IFS(LEFT(k[[#This Row],[ParameterValue]],1)="S",3,LEFT(k[[#This Row],[ParameterValue]],1)="X",2, LEFT(k[[#This Row],[ParameterValue]],1)="D",4)</f>
        <v>3</v>
      </c>
    </row>
    <row r="2149" spans="1:9">
      <c r="A2149" s="107" t="s">
        <v>5678</v>
      </c>
      <c r="B2149" s="107" t="s">
        <v>4440</v>
      </c>
      <c r="C2149" s="107" t="s">
        <v>5681</v>
      </c>
      <c r="D2149" s="107" t="s">
        <v>5600</v>
      </c>
      <c r="E2149" s="107" t="s">
        <v>5601</v>
      </c>
      <c r="F2149" s="107" t="s">
        <v>9471</v>
      </c>
      <c r="G2149" s="107" t="str">
        <f>k[[#This Row],[PartType]]&amp;k[[#This Row],[PowderType]]</f>
        <v>520D337/006KBP86F</v>
      </c>
      <c r="H2149" s="107" t="s">
        <v>9037</v>
      </c>
      <c r="I2149" s="107" cm="1">
        <f t="array" ref="I2149">_xlfn.IFS(LEFT(k[[#This Row],[ParameterValue]],1)="S",3,LEFT(k[[#This Row],[ParameterValue]],1)="X",2, LEFT(k[[#This Row],[ParameterValue]],1)="D",4)</f>
        <v>3</v>
      </c>
    </row>
    <row r="2150" spans="1:9">
      <c r="A2150" s="107" t="s">
        <v>9500</v>
      </c>
      <c r="B2150" s="107" t="s">
        <v>82</v>
      </c>
      <c r="C2150" s="107" t="s">
        <v>5618</v>
      </c>
      <c r="D2150" s="107" t="s">
        <v>5600</v>
      </c>
      <c r="E2150" s="107" t="s">
        <v>5601</v>
      </c>
      <c r="F2150" s="107" t="s">
        <v>9501</v>
      </c>
      <c r="G2150" s="107" t="str">
        <f>k[[#This Row],[PartType]]&amp;k[[#This Row],[PowderType]]</f>
        <v>598D686/025S706</v>
      </c>
      <c r="H2150" s="107" t="s">
        <v>7876</v>
      </c>
      <c r="I2150" s="107" cm="1">
        <f t="array" ref="I2150">_xlfn.IFS(LEFT(k[[#This Row],[ParameterValue]],1)="S",3,LEFT(k[[#This Row],[ParameterValue]],1)="X",2, LEFT(k[[#This Row],[ParameterValue]],1)="D",4)</f>
        <v>3</v>
      </c>
    </row>
    <row r="2151" spans="1:9">
      <c r="A2151" s="107" t="s">
        <v>7150</v>
      </c>
      <c r="B2151" s="107" t="s">
        <v>4516</v>
      </c>
      <c r="C2151" s="107" t="s">
        <v>5826</v>
      </c>
      <c r="D2151" s="107" t="s">
        <v>5600</v>
      </c>
      <c r="E2151" s="107" t="s">
        <v>5601</v>
      </c>
      <c r="F2151" s="107" t="s">
        <v>8547</v>
      </c>
      <c r="G2151" s="107" t="str">
        <f>k[[#This Row],[PartType]]&amp;k[[#This Row],[PowderType]]</f>
        <v>521V475/063TTS125</v>
      </c>
      <c r="H2151" s="107" t="s">
        <v>5562</v>
      </c>
      <c r="I2151" s="107" cm="1">
        <f t="array" ref="I2151">_xlfn.IFS(LEFT(k[[#This Row],[ParameterValue]],1)="S",3,LEFT(k[[#This Row],[ParameterValue]],1)="X",2, LEFT(k[[#This Row],[ParameterValue]],1)="D",4)</f>
        <v>2</v>
      </c>
    </row>
    <row r="2152" spans="1:9">
      <c r="A2152" s="107" t="s">
        <v>6460</v>
      </c>
      <c r="B2152" s="107" t="s">
        <v>100</v>
      </c>
      <c r="C2152" s="107" t="s">
        <v>5813</v>
      </c>
      <c r="D2152" s="107" t="s">
        <v>5600</v>
      </c>
      <c r="E2152" s="107" t="s">
        <v>5601</v>
      </c>
      <c r="F2152" s="107" t="s">
        <v>6461</v>
      </c>
      <c r="G2152" s="107" t="str">
        <f>k[[#This Row],[PartType]]&amp;k[[#This Row],[PowderType]]</f>
        <v>520U107/006S805</v>
      </c>
      <c r="H2152" s="107" t="s">
        <v>6459</v>
      </c>
      <c r="I2152" s="107" cm="1">
        <f t="array" ref="I2152">_xlfn.IFS(LEFT(k[[#This Row],[ParameterValue]],1)="S",3,LEFT(k[[#This Row],[ParameterValue]],1)="X",2, LEFT(k[[#This Row],[ParameterValue]],1)="D",4)</f>
        <v>3</v>
      </c>
    </row>
    <row r="2153" spans="1:9">
      <c r="A2153" s="107" t="s">
        <v>6462</v>
      </c>
      <c r="B2153" s="107" t="s">
        <v>4525</v>
      </c>
      <c r="C2153" s="107" t="s">
        <v>5607</v>
      </c>
      <c r="D2153" s="107" t="s">
        <v>5600</v>
      </c>
      <c r="E2153" s="107" t="s">
        <v>5601</v>
      </c>
      <c r="F2153" s="107" t="s">
        <v>6463</v>
      </c>
      <c r="G2153" s="107" t="str">
        <f>k[[#This Row],[PartType]]&amp;k[[#This Row],[PowderType]]</f>
        <v>520U336/010S506</v>
      </c>
      <c r="H2153" s="107" t="s">
        <v>6459</v>
      </c>
      <c r="I2153" s="107" cm="1">
        <f t="array" ref="I2153">_xlfn.IFS(LEFT(k[[#This Row],[ParameterValue]],1)="S",3,LEFT(k[[#This Row],[ParameterValue]],1)="X",2, LEFT(k[[#This Row],[ParameterValue]],1)="D",4)</f>
        <v>3</v>
      </c>
    </row>
    <row r="2154" spans="1:9">
      <c r="A2154" s="107" t="s">
        <v>6464</v>
      </c>
      <c r="B2154" s="107" t="s">
        <v>100</v>
      </c>
      <c r="C2154" s="107" t="s">
        <v>5813</v>
      </c>
      <c r="D2154" s="107" t="s">
        <v>5600</v>
      </c>
      <c r="E2154" s="107" t="s">
        <v>5601</v>
      </c>
      <c r="F2154" s="107" t="s">
        <v>6465</v>
      </c>
      <c r="G2154" s="107" t="str">
        <f>k[[#This Row],[PartType]]&amp;k[[#This Row],[PowderType]]</f>
        <v>520U686/010S805</v>
      </c>
      <c r="H2154" s="107" t="s">
        <v>6459</v>
      </c>
      <c r="I2154" s="107" cm="1">
        <f t="array" ref="I2154">_xlfn.IFS(LEFT(k[[#This Row],[ParameterValue]],1)="S",3,LEFT(k[[#This Row],[ParameterValue]],1)="X",2, LEFT(k[[#This Row],[ParameterValue]],1)="D",4)</f>
        <v>3</v>
      </c>
    </row>
    <row r="2155" spans="1:9">
      <c r="A2155" s="107" t="s">
        <v>5910</v>
      </c>
      <c r="B2155" s="107" t="s">
        <v>100</v>
      </c>
      <c r="C2155" s="107" t="s">
        <v>5813</v>
      </c>
      <c r="D2155" s="107" t="s">
        <v>5600</v>
      </c>
      <c r="E2155" s="107" t="s">
        <v>5601</v>
      </c>
      <c r="F2155" s="107" t="s">
        <v>6466</v>
      </c>
      <c r="G2155" s="107" t="str">
        <f>k[[#This Row],[PartType]]&amp;k[[#This Row],[PowderType]]</f>
        <v>520U227/003S805</v>
      </c>
      <c r="H2155" s="107" t="s">
        <v>6467</v>
      </c>
      <c r="I2155" s="107" cm="1">
        <f t="array" ref="I2155">_xlfn.IFS(LEFT(k[[#This Row],[ParameterValue]],1)="S",3,LEFT(k[[#This Row],[ParameterValue]],1)="X",2, LEFT(k[[#This Row],[ParameterValue]],1)="D",4)</f>
        <v>3</v>
      </c>
    </row>
    <row r="2156" spans="1:9">
      <c r="A2156" s="107" t="s">
        <v>6468</v>
      </c>
      <c r="B2156" s="107" t="s">
        <v>100</v>
      </c>
      <c r="C2156" s="107" t="s">
        <v>5813</v>
      </c>
      <c r="D2156" s="107" t="s">
        <v>5600</v>
      </c>
      <c r="E2156" s="107" t="s">
        <v>5601</v>
      </c>
      <c r="F2156" s="107" t="s">
        <v>6469</v>
      </c>
      <c r="G2156" s="107" t="str">
        <f>k[[#This Row],[PartType]]&amp;k[[#This Row],[PowderType]]</f>
        <v>520U157/004S805</v>
      </c>
      <c r="H2156" s="107" t="s">
        <v>6467</v>
      </c>
      <c r="I2156" s="107" cm="1">
        <f t="array" ref="I2156">_xlfn.IFS(LEFT(k[[#This Row],[ParameterValue]],1)="S",3,LEFT(k[[#This Row],[ParameterValue]],1)="X",2, LEFT(k[[#This Row],[ParameterValue]],1)="D",4)</f>
        <v>3</v>
      </c>
    </row>
    <row r="2157" spans="1:9">
      <c r="A2157" s="107" t="s">
        <v>6470</v>
      </c>
      <c r="B2157" s="107" t="s">
        <v>4671</v>
      </c>
      <c r="C2157" s="107" t="s">
        <v>5813</v>
      </c>
      <c r="D2157" s="107" t="s">
        <v>5600</v>
      </c>
      <c r="E2157" s="107" t="s">
        <v>5601</v>
      </c>
      <c r="F2157" s="107" t="s">
        <v>6471</v>
      </c>
      <c r="G2157" s="107" t="str">
        <f>k[[#This Row],[PartType]]&amp;k[[#This Row],[PowderType]]</f>
        <v>520U157/003NT71</v>
      </c>
      <c r="H2157" s="107" t="s">
        <v>6467</v>
      </c>
      <c r="I2157" s="107" cm="1">
        <f t="array" ref="I2157">_xlfn.IFS(LEFT(k[[#This Row],[ParameterValue]],1)="S",3,LEFT(k[[#This Row],[ParameterValue]],1)="X",2, LEFT(k[[#This Row],[ParameterValue]],1)="D",4)</f>
        <v>3</v>
      </c>
    </row>
    <row r="2158" spans="1:9">
      <c r="A2158" s="107" t="s">
        <v>6472</v>
      </c>
      <c r="B2158" s="107" t="s">
        <v>6369</v>
      </c>
      <c r="C2158" s="107" t="s">
        <v>5681</v>
      </c>
      <c r="D2158" s="107" t="s">
        <v>5600</v>
      </c>
      <c r="E2158" s="107" t="s">
        <v>5601</v>
      </c>
      <c r="F2158" s="107" t="s">
        <v>6473</v>
      </c>
      <c r="G2158" s="107" t="str">
        <f>k[[#This Row],[PartType]]&amp;k[[#This Row],[PowderType]]</f>
        <v>520B337/2R5STA150KA</v>
      </c>
      <c r="H2158" s="107" t="s">
        <v>6474</v>
      </c>
      <c r="I2158" s="107" cm="1">
        <f t="array" ref="I2158">_xlfn.IFS(LEFT(k[[#This Row],[ParameterValue]],1)="S",3,LEFT(k[[#This Row],[ParameterValue]],1)="X",2, LEFT(k[[#This Row],[ParameterValue]],1)="D",4)</f>
        <v>3</v>
      </c>
    </row>
    <row r="2159" spans="1:9">
      <c r="A2159" s="107" t="s">
        <v>6759</v>
      </c>
      <c r="B2159" s="107" t="s">
        <v>4441</v>
      </c>
      <c r="C2159" s="107" t="s">
        <v>5826</v>
      </c>
      <c r="D2159" s="107" t="s">
        <v>5600</v>
      </c>
      <c r="E2159" s="107" t="s">
        <v>5601</v>
      </c>
      <c r="F2159" s="107" t="s">
        <v>6812</v>
      </c>
      <c r="G2159" s="107" t="str">
        <f>k[[#This Row],[PartType]]&amp;k[[#This Row],[PowderType]]</f>
        <v>520T107/006STA156KA</v>
      </c>
      <c r="H2159" s="107" t="s">
        <v>6813</v>
      </c>
      <c r="I2159" s="107" cm="1">
        <f t="array" ref="I2159">_xlfn.IFS(LEFT(k[[#This Row],[ParameterValue]],1)="S",3,LEFT(k[[#This Row],[ParameterValue]],1)="X",2, LEFT(k[[#This Row],[ParameterValue]],1)="D",4)</f>
        <v>3</v>
      </c>
    </row>
    <row r="2160" spans="1:9">
      <c r="A2160" s="107" t="s">
        <v>5692</v>
      </c>
      <c r="B2160" s="107" t="s">
        <v>4485</v>
      </c>
      <c r="C2160" s="107" t="s">
        <v>6340</v>
      </c>
      <c r="D2160" s="107" t="s">
        <v>5600</v>
      </c>
      <c r="E2160" s="107" t="s">
        <v>5601</v>
      </c>
      <c r="F2160" s="107" t="s">
        <v>6399</v>
      </c>
      <c r="G2160" s="107" t="str">
        <f>k[[#This Row],[PartType]]&amp;k[[#This Row],[PowderType]]</f>
        <v>521V156/035C275</v>
      </c>
      <c r="H2160" s="107" t="s">
        <v>5853</v>
      </c>
      <c r="I2160" s="107" cm="1">
        <f t="array" ref="I2160">_xlfn.IFS(LEFT(k[[#This Row],[ParameterValue]],1)="S",3,LEFT(k[[#This Row],[ParameterValue]],1)="X",2, LEFT(k[[#This Row],[ParameterValue]],1)="D",4)</f>
        <v>2</v>
      </c>
    </row>
    <row r="2161" spans="1:9">
      <c r="A2161" s="107" t="s">
        <v>6400</v>
      </c>
      <c r="B2161" s="107" t="s">
        <v>100</v>
      </c>
      <c r="C2161" s="107" t="s">
        <v>5737</v>
      </c>
      <c r="D2161" s="107" t="s">
        <v>5600</v>
      </c>
      <c r="E2161" s="107" t="s">
        <v>5601</v>
      </c>
      <c r="F2161" s="107" t="s">
        <v>6401</v>
      </c>
      <c r="G2161" s="107" t="str">
        <f>k[[#This Row],[PartType]]&amp;k[[#This Row],[PowderType]]</f>
        <v>520B626/010S805</v>
      </c>
      <c r="H2161" s="107" t="s">
        <v>6402</v>
      </c>
      <c r="I2161" s="107" cm="1">
        <f t="array" ref="I2161">_xlfn.IFS(LEFT(k[[#This Row],[ParameterValue]],1)="S",3,LEFT(k[[#This Row],[ParameterValue]],1)="X",2, LEFT(k[[#This Row],[ParameterValue]],1)="D",4)</f>
        <v>3</v>
      </c>
    </row>
    <row r="2162" spans="1:9">
      <c r="A2162" s="107" t="s">
        <v>8472</v>
      </c>
      <c r="B2162" s="107" t="s">
        <v>4539</v>
      </c>
      <c r="C2162" s="107" t="s">
        <v>5690</v>
      </c>
      <c r="D2162" s="107" t="s">
        <v>5600</v>
      </c>
      <c r="E2162" s="107" t="s">
        <v>5601</v>
      </c>
      <c r="F2162" s="107" t="s">
        <v>8473</v>
      </c>
      <c r="G2162" s="107" t="str">
        <f>k[[#This Row],[PartType]]&amp;k[[#This Row],[PowderType]]</f>
        <v>521B156/020FTW700X</v>
      </c>
      <c r="H2162" s="107" t="s">
        <v>5044</v>
      </c>
      <c r="I2162" s="107" cm="1">
        <f t="array" ref="I2162">_xlfn.IFS(LEFT(k[[#This Row],[ParameterValue]],1)="S",3,LEFT(k[[#This Row],[ParameterValue]],1)="X",2, LEFT(k[[#This Row],[ParameterValue]],1)="D",4)</f>
        <v>3</v>
      </c>
    </row>
    <row r="2163" spans="1:9">
      <c r="A2163" s="107" t="s">
        <v>8202</v>
      </c>
      <c r="B2163" s="107" t="s">
        <v>119</v>
      </c>
      <c r="C2163" s="107" t="s">
        <v>5618</v>
      </c>
      <c r="D2163" s="107" t="s">
        <v>5600</v>
      </c>
      <c r="E2163" s="107" t="s">
        <v>5601</v>
      </c>
      <c r="F2163" s="107" t="s">
        <v>9451</v>
      </c>
      <c r="G2163" s="107" t="str">
        <f>k[[#This Row],[PartType]]&amp;k[[#This Row],[PowderType]]</f>
        <v>523W167/018FTW102K</v>
      </c>
      <c r="H2163" s="107" t="s">
        <v>7830</v>
      </c>
      <c r="I2163" s="107" cm="1">
        <f t="array" ref="I2163">_xlfn.IFS(LEFT(k[[#This Row],[ParameterValue]],1)="S",3,LEFT(k[[#This Row],[ParameterValue]],1)="X",2, LEFT(k[[#This Row],[ParameterValue]],1)="D",4)</f>
        <v>4</v>
      </c>
    </row>
    <row r="2164" spans="1:9">
      <c r="A2164" s="107" t="s">
        <v>6636</v>
      </c>
      <c r="B2164" s="107" t="s">
        <v>4478</v>
      </c>
      <c r="C2164" s="107" t="s">
        <v>5690</v>
      </c>
      <c r="D2164" s="107" t="s">
        <v>5600</v>
      </c>
      <c r="E2164" s="107" t="s">
        <v>5601</v>
      </c>
      <c r="F2164" s="107" t="s">
        <v>6637</v>
      </c>
      <c r="G2164" s="107" t="str">
        <f>k[[#This Row],[PartType]]&amp;k[[#This Row],[PowderType]]</f>
        <v>521V226/020FTW400</v>
      </c>
      <c r="H2164" s="107" t="s">
        <v>6638</v>
      </c>
      <c r="I2164" s="107" cm="1">
        <f t="array" ref="I2164">_xlfn.IFS(LEFT(k[[#This Row],[ParameterValue]],1)="S",3,LEFT(k[[#This Row],[ParameterValue]],1)="X",2, LEFT(k[[#This Row],[ParameterValue]],1)="D",4)</f>
        <v>2</v>
      </c>
    </row>
    <row r="2165" spans="1:9">
      <c r="A2165" s="107" t="s">
        <v>6639</v>
      </c>
      <c r="B2165" s="107" t="s">
        <v>4723</v>
      </c>
      <c r="C2165" s="107" t="s">
        <v>5654</v>
      </c>
      <c r="D2165" s="107" t="s">
        <v>5600</v>
      </c>
      <c r="E2165" s="107" t="s">
        <v>5601</v>
      </c>
      <c r="F2165" s="107" t="s">
        <v>6640</v>
      </c>
      <c r="G2165" s="107" t="str">
        <f>k[[#This Row],[PartType]]&amp;k[[#This Row],[PowderType]]</f>
        <v>520T686/004NT80</v>
      </c>
      <c r="H2165" s="107" t="s">
        <v>6641</v>
      </c>
      <c r="I2165" s="107" cm="1">
        <f t="array" ref="I2165">_xlfn.IFS(LEFT(k[[#This Row],[ParameterValue]],1)="S",3,LEFT(k[[#This Row],[ParameterValue]],1)="X",2, LEFT(k[[#This Row],[ParameterValue]],1)="D",4)</f>
        <v>3</v>
      </c>
    </row>
    <row r="2166" spans="1:9">
      <c r="A2166" s="107" t="s">
        <v>6172</v>
      </c>
      <c r="B2166" s="107" t="s">
        <v>4428</v>
      </c>
      <c r="C2166" s="107" t="s">
        <v>5681</v>
      </c>
      <c r="D2166" s="107" t="s">
        <v>5600</v>
      </c>
      <c r="E2166" s="107" t="s">
        <v>5601</v>
      </c>
      <c r="F2166" s="107" t="s">
        <v>9426</v>
      </c>
      <c r="G2166" s="107" t="str">
        <f>k[[#This Row],[PartType]]&amp;k[[#This Row],[PowderType]]</f>
        <v>520V227/004KBP76</v>
      </c>
      <c r="H2166" s="107" t="s">
        <v>5050</v>
      </c>
      <c r="I2166" s="107" cm="1">
        <f t="array" ref="I2166">_xlfn.IFS(LEFT(k[[#This Row],[ParameterValue]],1)="S",3,LEFT(k[[#This Row],[ParameterValue]],1)="X",2, LEFT(k[[#This Row],[ParameterValue]],1)="D",4)</f>
        <v>3</v>
      </c>
    </row>
    <row r="2167" spans="1:9">
      <c r="A2167" s="107" t="s">
        <v>5752</v>
      </c>
      <c r="B2167" s="107" t="s">
        <v>152</v>
      </c>
      <c r="C2167" s="107" t="s">
        <v>5737</v>
      </c>
      <c r="D2167" s="107" t="s">
        <v>5600</v>
      </c>
      <c r="E2167" s="107" t="s">
        <v>5601</v>
      </c>
      <c r="F2167" s="107" t="s">
        <v>9430</v>
      </c>
      <c r="G2167" s="107" t="str">
        <f>k[[#This Row],[PartType]]&amp;k[[#This Row],[PowderType]]</f>
        <v>520X477/006KBP86</v>
      </c>
      <c r="H2167" s="107" t="s">
        <v>5053</v>
      </c>
      <c r="I2167" s="107" cm="1">
        <f t="array" ref="I2167">_xlfn.IFS(LEFT(k[[#This Row],[ParameterValue]],1)="S",3,LEFT(k[[#This Row],[ParameterValue]],1)="X",2, LEFT(k[[#This Row],[ParameterValue]],1)="D",4)</f>
        <v>3</v>
      </c>
    </row>
    <row r="2168" spans="1:9">
      <c r="A2168" s="107" t="s">
        <v>5752</v>
      </c>
      <c r="B2168" s="107" t="s">
        <v>152</v>
      </c>
      <c r="C2168" s="107" t="s">
        <v>5826</v>
      </c>
      <c r="D2168" s="107" t="s">
        <v>5600</v>
      </c>
      <c r="E2168" s="107" t="s">
        <v>5601</v>
      </c>
      <c r="F2168" s="107" t="s">
        <v>9521</v>
      </c>
      <c r="G2168" s="107" t="str">
        <f>k[[#This Row],[PartType]]&amp;k[[#This Row],[PowderType]]</f>
        <v>520X477/006KBP86</v>
      </c>
      <c r="H2168" s="107" t="s">
        <v>5053</v>
      </c>
      <c r="I2168" s="107" cm="1">
        <f t="array" ref="I2168">_xlfn.IFS(LEFT(k[[#This Row],[ParameterValue]],1)="S",3,LEFT(k[[#This Row],[ParameterValue]],1)="X",2, LEFT(k[[#This Row],[ParameterValue]],1)="D",4)</f>
        <v>3</v>
      </c>
    </row>
    <row r="2169" spans="1:9">
      <c r="A2169" s="107" t="s">
        <v>7163</v>
      </c>
      <c r="B2169" s="107" t="s">
        <v>152</v>
      </c>
      <c r="C2169" s="107" t="s">
        <v>5826</v>
      </c>
      <c r="D2169" s="107" t="s">
        <v>5600</v>
      </c>
      <c r="E2169" s="107" t="s">
        <v>5601</v>
      </c>
      <c r="F2169" s="107" t="s">
        <v>9522</v>
      </c>
      <c r="G2169" s="107" t="str">
        <f>k[[#This Row],[PartType]]&amp;k[[#This Row],[PowderType]]</f>
        <v>520X687/004KBP86</v>
      </c>
      <c r="H2169" s="107" t="s">
        <v>5053</v>
      </c>
      <c r="I2169" s="107" cm="1">
        <f t="array" ref="I2169">_xlfn.IFS(LEFT(k[[#This Row],[ParameterValue]],1)="S",3,LEFT(k[[#This Row],[ParameterValue]],1)="X",2, LEFT(k[[#This Row],[ParameterValue]],1)="D",4)</f>
        <v>3</v>
      </c>
    </row>
    <row r="2170" spans="1:9">
      <c r="A2170" s="107" t="s">
        <v>7163</v>
      </c>
      <c r="B2170" s="107" t="s">
        <v>152</v>
      </c>
      <c r="C2170" s="107" t="s">
        <v>5742</v>
      </c>
      <c r="D2170" s="107" t="s">
        <v>5600</v>
      </c>
      <c r="E2170" s="107" t="s">
        <v>5601</v>
      </c>
      <c r="F2170" s="107" t="s">
        <v>9338</v>
      </c>
      <c r="G2170" s="107" t="str">
        <f>k[[#This Row],[PartType]]&amp;k[[#This Row],[PowderType]]</f>
        <v>520X687/004KBP86</v>
      </c>
      <c r="H2170" s="107" t="s">
        <v>5053</v>
      </c>
      <c r="I2170" s="107" cm="1">
        <f t="array" ref="I2170">_xlfn.IFS(LEFT(k[[#This Row],[ParameterValue]],1)="S",3,LEFT(k[[#This Row],[ParameterValue]],1)="X",2, LEFT(k[[#This Row],[ParameterValue]],1)="D",4)</f>
        <v>3</v>
      </c>
    </row>
    <row r="2171" spans="1:9">
      <c r="A2171" s="107" t="s">
        <v>6742</v>
      </c>
      <c r="B2171" s="107" t="s">
        <v>142</v>
      </c>
      <c r="C2171" s="107" t="s">
        <v>5730</v>
      </c>
      <c r="D2171" s="107" t="s">
        <v>5600</v>
      </c>
      <c r="E2171" s="107" t="s">
        <v>5601</v>
      </c>
      <c r="F2171" s="107" t="s">
        <v>9539</v>
      </c>
      <c r="G2171" s="107" t="str">
        <f>k[[#This Row],[PartType]]&amp;k[[#This Row],[PowderType]]</f>
        <v>530V477/2R5KBP86E</v>
      </c>
      <c r="H2171" s="107" t="s">
        <v>9540</v>
      </c>
      <c r="I2171" s="107" cm="1">
        <f t="array" ref="I2171">_xlfn.IFS(LEFT(k[[#This Row],[ParameterValue]],1)="S",3,LEFT(k[[#This Row],[ParameterValue]],1)="X",2, LEFT(k[[#This Row],[ParameterValue]],1)="D",4)</f>
        <v>3</v>
      </c>
    </row>
    <row r="2172" spans="1:9">
      <c r="A2172" s="107" t="s">
        <v>7193</v>
      </c>
      <c r="B2172" s="107" t="s">
        <v>152</v>
      </c>
      <c r="C2172" s="107" t="s">
        <v>5748</v>
      </c>
      <c r="D2172" s="107" t="s">
        <v>5600</v>
      </c>
      <c r="E2172" s="107" t="s">
        <v>5601</v>
      </c>
      <c r="F2172" s="107" t="s">
        <v>9541</v>
      </c>
      <c r="G2172" s="107" t="str">
        <f>k[[#This Row],[PartType]]&amp;k[[#This Row],[PowderType]]</f>
        <v>520D687/003KBP86</v>
      </c>
      <c r="H2172" s="107" t="s">
        <v>5050</v>
      </c>
      <c r="I2172" s="107" cm="1">
        <f t="array" ref="I2172">_xlfn.IFS(LEFT(k[[#This Row],[ParameterValue]],1)="S",3,LEFT(k[[#This Row],[ParameterValue]],1)="X",2, LEFT(k[[#This Row],[ParameterValue]],1)="D",4)</f>
        <v>3</v>
      </c>
    </row>
    <row r="2173" spans="1:9">
      <c r="A2173" s="107" t="s">
        <v>7193</v>
      </c>
      <c r="B2173" s="107" t="s">
        <v>4428</v>
      </c>
      <c r="C2173" s="107" t="s">
        <v>6531</v>
      </c>
      <c r="D2173" s="107" t="s">
        <v>5600</v>
      </c>
      <c r="E2173" s="107" t="s">
        <v>5601</v>
      </c>
      <c r="F2173" s="107" t="s">
        <v>9331</v>
      </c>
      <c r="G2173" s="107" t="str">
        <f>k[[#This Row],[PartType]]&amp;k[[#This Row],[PowderType]]</f>
        <v>520D687/003KBP76</v>
      </c>
      <c r="H2173" s="107" t="s">
        <v>5612</v>
      </c>
      <c r="I2173" s="107" cm="1">
        <f t="array" ref="I2173">_xlfn.IFS(LEFT(k[[#This Row],[ParameterValue]],1)="S",3,LEFT(k[[#This Row],[ParameterValue]],1)="X",2, LEFT(k[[#This Row],[ParameterValue]],1)="D",4)</f>
        <v>3</v>
      </c>
    </row>
    <row r="2174" spans="1:9">
      <c r="A2174" s="107" t="s">
        <v>5819</v>
      </c>
      <c r="B2174" s="107" t="s">
        <v>4428</v>
      </c>
      <c r="C2174" s="107" t="s">
        <v>6531</v>
      </c>
      <c r="D2174" s="107" t="s">
        <v>5681</v>
      </c>
      <c r="E2174" s="107" t="s">
        <v>5601</v>
      </c>
      <c r="F2174" s="107" t="s">
        <v>9518</v>
      </c>
      <c r="G2174" s="107" t="str">
        <f>k[[#This Row],[PartType]]&amp;k[[#This Row],[PowderType]]</f>
        <v>520V337/003KBP76</v>
      </c>
      <c r="H2174" s="107" t="s">
        <v>5612</v>
      </c>
      <c r="I2174" s="107" cm="1">
        <f t="array" ref="I2174">_xlfn.IFS(LEFT(k[[#This Row],[ParameterValue]],1)="S",3,LEFT(k[[#This Row],[ParameterValue]],1)="X",2, LEFT(k[[#This Row],[ParameterValue]],1)="D",4)</f>
        <v>3</v>
      </c>
    </row>
    <row r="2175" spans="1:9">
      <c r="A2175" s="107" t="s">
        <v>6325</v>
      </c>
      <c r="B2175" s="107" t="s">
        <v>4428</v>
      </c>
      <c r="C2175" s="107" t="s">
        <v>5730</v>
      </c>
      <c r="D2175" s="107" t="s">
        <v>5600</v>
      </c>
      <c r="E2175" s="107" t="s">
        <v>5601</v>
      </c>
      <c r="F2175" s="107" t="s">
        <v>9374</v>
      </c>
      <c r="G2175" s="107" t="str">
        <f>k[[#This Row],[PartType]]&amp;k[[#This Row],[PowderType]]</f>
        <v>528Z177/003KBP76</v>
      </c>
      <c r="H2175" s="107" t="s">
        <v>6330</v>
      </c>
      <c r="I2175" s="107" cm="1">
        <f t="array" ref="I2175">_xlfn.IFS(LEFT(k[[#This Row],[ParameterValue]],1)="S",3,LEFT(k[[#This Row],[ParameterValue]],1)="X",2, LEFT(k[[#This Row],[ParameterValue]],1)="D",4)</f>
        <v>3</v>
      </c>
    </row>
    <row r="2176" spans="1:9">
      <c r="A2176" s="107" t="s">
        <v>5956</v>
      </c>
      <c r="B2176" s="107" t="s">
        <v>4515</v>
      </c>
      <c r="C2176" s="107" t="s">
        <v>5957</v>
      </c>
      <c r="D2176" s="107" t="s">
        <v>5600</v>
      </c>
      <c r="E2176" s="107" t="s">
        <v>5601</v>
      </c>
      <c r="F2176" s="107" t="s">
        <v>8851</v>
      </c>
      <c r="G2176" s="107" t="str">
        <f>k[[#This Row],[PartType]]&amp;k[[#This Row],[PowderType]]</f>
        <v>521V247/016S15HV100</v>
      </c>
      <c r="H2176" s="107" t="s">
        <v>5760</v>
      </c>
      <c r="I2176" s="107" cm="1">
        <f t="array" ref="I2176">_xlfn.IFS(LEFT(k[[#This Row],[ParameterValue]],1)="S",3,LEFT(k[[#This Row],[ParameterValue]],1)="X",2, LEFT(k[[#This Row],[ParameterValue]],1)="D",4)</f>
        <v>3</v>
      </c>
    </row>
    <row r="2177" spans="1:9">
      <c r="A2177" s="107" t="s">
        <v>7055</v>
      </c>
      <c r="B2177" s="107" t="s">
        <v>4502</v>
      </c>
      <c r="C2177" s="107" t="s">
        <v>8849</v>
      </c>
      <c r="D2177" s="107" t="s">
        <v>5600</v>
      </c>
      <c r="E2177" s="107" t="s">
        <v>5601</v>
      </c>
      <c r="F2177" s="107" t="s">
        <v>8850</v>
      </c>
      <c r="G2177" s="107" t="str">
        <f>k[[#This Row],[PartType]]&amp;k[[#This Row],[PowderType]]</f>
        <v>598D106/035TTS175</v>
      </c>
      <c r="H2177" s="107" t="s">
        <v>6079</v>
      </c>
      <c r="I2177" s="107" cm="1">
        <f t="array" ref="I2177">_xlfn.IFS(LEFT(k[[#This Row],[ParameterValue]],1)="S",3,LEFT(k[[#This Row],[ParameterValue]],1)="X",2, LEFT(k[[#This Row],[ParameterValue]],1)="D",4)</f>
        <v>2</v>
      </c>
    </row>
    <row r="2178" spans="1:9">
      <c r="A2178" s="107" t="s">
        <v>6137</v>
      </c>
      <c r="B2178" s="107" t="s">
        <v>100</v>
      </c>
      <c r="C2178" s="107" t="s">
        <v>5614</v>
      </c>
      <c r="D2178" s="107" t="s">
        <v>5600</v>
      </c>
      <c r="E2178" s="107" t="s">
        <v>5601</v>
      </c>
      <c r="F2178" s="107" t="s">
        <v>9440</v>
      </c>
      <c r="G2178" s="107" t="str">
        <f>k[[#This Row],[PartType]]&amp;k[[#This Row],[PowderType]]</f>
        <v>523T226/025S805</v>
      </c>
      <c r="H2178" s="107" t="s">
        <v>5968</v>
      </c>
      <c r="I2178" s="107" cm="1">
        <f t="array" ref="I2178">_xlfn.IFS(LEFT(k[[#This Row],[ParameterValue]],1)="S",3,LEFT(k[[#This Row],[ParameterValue]],1)="X",2, LEFT(k[[#This Row],[ParameterValue]],1)="D",4)</f>
        <v>3</v>
      </c>
    </row>
    <row r="2179" spans="1:9">
      <c r="A2179" s="107" t="s">
        <v>8144</v>
      </c>
      <c r="B2179" s="107" t="s">
        <v>152</v>
      </c>
      <c r="C2179" s="107" t="s">
        <v>5703</v>
      </c>
      <c r="D2179" s="107" t="s">
        <v>5600</v>
      </c>
      <c r="E2179" s="107" t="s">
        <v>5601</v>
      </c>
      <c r="F2179" s="107" t="s">
        <v>8520</v>
      </c>
      <c r="G2179" s="107" t="str">
        <f>k[[#This Row],[PartType]]&amp;k[[#This Row],[PowderType]]</f>
        <v>530V347/2R5KBP86</v>
      </c>
      <c r="H2179" s="107" t="s">
        <v>5046</v>
      </c>
      <c r="I2179" s="107" cm="1">
        <f t="array" ref="I2179">_xlfn.IFS(LEFT(k[[#This Row],[ParameterValue]],1)="S",3,LEFT(k[[#This Row],[ParameterValue]],1)="X",2, LEFT(k[[#This Row],[ParameterValue]],1)="D",4)</f>
        <v>3</v>
      </c>
    </row>
    <row r="2180" spans="1:9">
      <c r="A2180" s="107" t="s">
        <v>6260</v>
      </c>
      <c r="B2180" s="107" t="s">
        <v>4469</v>
      </c>
      <c r="C2180" s="107" t="s">
        <v>5627</v>
      </c>
      <c r="D2180" s="107" t="s">
        <v>5600</v>
      </c>
      <c r="E2180" s="107" t="s">
        <v>5601</v>
      </c>
      <c r="F2180" s="107" t="s">
        <v>6261</v>
      </c>
      <c r="G2180" s="107" t="str">
        <f>k[[#This Row],[PartType]]&amp;k[[#This Row],[PowderType]]</f>
        <v>520L157/006KBP126</v>
      </c>
      <c r="H2180" s="107" t="s">
        <v>5050</v>
      </c>
      <c r="I2180" s="107" cm="1">
        <f t="array" ref="I2180">_xlfn.IFS(LEFT(k[[#This Row],[ParameterValue]],1)="S",3,LEFT(k[[#This Row],[ParameterValue]],1)="X",2, LEFT(k[[#This Row],[ParameterValue]],1)="D",4)</f>
        <v>3</v>
      </c>
    </row>
    <row r="2181" spans="1:9">
      <c r="A2181" s="107" t="s">
        <v>7562</v>
      </c>
      <c r="B2181" s="107" t="s">
        <v>152</v>
      </c>
      <c r="C2181" s="107" t="s">
        <v>5826</v>
      </c>
      <c r="D2181" s="107" t="s">
        <v>5600</v>
      </c>
      <c r="E2181" s="107" t="s">
        <v>5601</v>
      </c>
      <c r="F2181" s="107" t="s">
        <v>8645</v>
      </c>
      <c r="G2181" s="107" t="str">
        <f>k[[#This Row],[PartType]]&amp;k[[#This Row],[PowderType]]</f>
        <v>521V117/016KBP86</v>
      </c>
      <c r="H2181" s="107" t="s">
        <v>5051</v>
      </c>
      <c r="I2181" s="107" cm="1">
        <f t="array" ref="I2181">_xlfn.IFS(LEFT(k[[#This Row],[ParameterValue]],1)="S",3,LEFT(k[[#This Row],[ParameterValue]],1)="X",2, LEFT(k[[#This Row],[ParameterValue]],1)="D",4)</f>
        <v>3</v>
      </c>
    </row>
    <row r="2182" spans="1:9">
      <c r="A2182" s="107" t="s">
        <v>7562</v>
      </c>
      <c r="B2182" s="107" t="s">
        <v>152</v>
      </c>
      <c r="C2182" s="107" t="s">
        <v>5618</v>
      </c>
      <c r="D2182" s="107" t="s">
        <v>5600</v>
      </c>
      <c r="E2182" s="107" t="s">
        <v>5601</v>
      </c>
      <c r="F2182" s="107" t="s">
        <v>8644</v>
      </c>
      <c r="G2182" s="107" t="str">
        <f>k[[#This Row],[PartType]]&amp;k[[#This Row],[PowderType]]</f>
        <v>521V117/016KBP86</v>
      </c>
      <c r="H2182" s="107" t="s">
        <v>5051</v>
      </c>
      <c r="I2182" s="107" cm="1">
        <f t="array" ref="I2182">_xlfn.IFS(LEFT(k[[#This Row],[ParameterValue]],1)="S",3,LEFT(k[[#This Row],[ParameterValue]],1)="X",2, LEFT(k[[#This Row],[ParameterValue]],1)="D",4)</f>
        <v>3</v>
      </c>
    </row>
    <row r="2183" spans="1:9">
      <c r="A2183" s="107" t="s">
        <v>6264</v>
      </c>
      <c r="B2183" s="107" t="s">
        <v>4469</v>
      </c>
      <c r="C2183" s="107" t="s">
        <v>5654</v>
      </c>
      <c r="D2183" s="107" t="s">
        <v>5600</v>
      </c>
      <c r="E2183" s="107" t="s">
        <v>5601</v>
      </c>
      <c r="F2183" s="107" t="s">
        <v>8944</v>
      </c>
      <c r="G2183" s="107" t="str">
        <f>k[[#This Row],[PartType]]&amp;k[[#This Row],[PowderType]]</f>
        <v>520V337/006KBP126</v>
      </c>
      <c r="H2183" s="107" t="s">
        <v>5722</v>
      </c>
      <c r="I2183" s="107" cm="1">
        <f t="array" ref="I2183">_xlfn.IFS(LEFT(k[[#This Row],[ParameterValue]],1)="S",3,LEFT(k[[#This Row],[ParameterValue]],1)="X",2, LEFT(k[[#This Row],[ParameterValue]],1)="D",4)</f>
        <v>3</v>
      </c>
    </row>
    <row r="2184" spans="1:9">
      <c r="A2184" s="107" t="s">
        <v>6799</v>
      </c>
      <c r="B2184" s="107" t="s">
        <v>4433</v>
      </c>
      <c r="C2184" s="107" t="s">
        <v>5634</v>
      </c>
      <c r="D2184" s="107" t="s">
        <v>5600</v>
      </c>
      <c r="E2184" s="107" t="s">
        <v>5601</v>
      </c>
      <c r="F2184" s="107" t="s">
        <v>8349</v>
      </c>
      <c r="G2184" s="107" t="str">
        <f>k[[#This Row],[PartType]]&amp;k[[#This Row],[PowderType]]</f>
        <v>598D337/006KBP74E</v>
      </c>
      <c r="H2184" s="107" t="s">
        <v>8350</v>
      </c>
      <c r="I2184" s="107" cm="1">
        <f t="array" ref="I2184">_xlfn.IFS(LEFT(k[[#This Row],[ParameterValue]],1)="S",3,LEFT(k[[#This Row],[ParameterValue]],1)="X",2, LEFT(k[[#This Row],[ParameterValue]],1)="D",4)</f>
        <v>3</v>
      </c>
    </row>
    <row r="2185" spans="1:9">
      <c r="A2185" s="107" t="s">
        <v>5835</v>
      </c>
      <c r="B2185" s="107" t="s">
        <v>4427</v>
      </c>
      <c r="C2185" s="107" t="s">
        <v>5693</v>
      </c>
      <c r="D2185" s="107" t="s">
        <v>5600</v>
      </c>
      <c r="E2185" s="107" t="s">
        <v>5601</v>
      </c>
      <c r="F2185" s="107" t="s">
        <v>8859</v>
      </c>
      <c r="G2185" s="107" t="str">
        <f>k[[#This Row],[PartType]]&amp;k[[#This Row],[PowderType]]</f>
        <v>521D226/035KBP34</v>
      </c>
      <c r="H2185" s="107" t="s">
        <v>5560</v>
      </c>
      <c r="I2185" s="107" cm="1">
        <f t="array" ref="I2185">_xlfn.IFS(LEFT(k[[#This Row],[ParameterValue]],1)="S",3,LEFT(k[[#This Row],[ParameterValue]],1)="X",2, LEFT(k[[#This Row],[ParameterValue]],1)="D",4)</f>
        <v>3</v>
      </c>
    </row>
    <row r="2186" spans="1:9">
      <c r="A2186" s="107" t="s">
        <v>5835</v>
      </c>
      <c r="B2186" s="107" t="s">
        <v>4427</v>
      </c>
      <c r="C2186" s="107" t="s">
        <v>5607</v>
      </c>
      <c r="D2186" s="107" t="s">
        <v>5600</v>
      </c>
      <c r="E2186" s="107" t="s">
        <v>5601</v>
      </c>
      <c r="F2186" s="107" t="s">
        <v>8858</v>
      </c>
      <c r="G2186" s="107" t="str">
        <f>k[[#This Row],[PartType]]&amp;k[[#This Row],[PowderType]]</f>
        <v>521D226/035KBP34</v>
      </c>
      <c r="H2186" s="107" t="s">
        <v>5560</v>
      </c>
      <c r="I2186" s="107" cm="1">
        <f t="array" ref="I2186">_xlfn.IFS(LEFT(k[[#This Row],[ParameterValue]],1)="S",3,LEFT(k[[#This Row],[ParameterValue]],1)="X",2, LEFT(k[[#This Row],[ParameterValue]],1)="D",4)</f>
        <v>3</v>
      </c>
    </row>
    <row r="2187" spans="1:9">
      <c r="A2187" s="107" t="s">
        <v>7091</v>
      </c>
      <c r="B2187" s="107" t="s">
        <v>4507</v>
      </c>
      <c r="C2187" s="107" t="s">
        <v>6028</v>
      </c>
      <c r="D2187" s="107" t="s">
        <v>5600</v>
      </c>
      <c r="E2187" s="107" t="s">
        <v>5601</v>
      </c>
      <c r="F2187" s="107" t="s">
        <v>8229</v>
      </c>
      <c r="G2187" s="107" t="str">
        <f>k[[#This Row],[PartType]]&amp;k[[#This Row],[PowderType]]</f>
        <v>521D475/063TTS12KM</v>
      </c>
      <c r="H2187" s="107" t="s">
        <v>6127</v>
      </c>
      <c r="I2187" s="107" cm="1">
        <f t="array" ref="I2187">_xlfn.IFS(LEFT(k[[#This Row],[ParameterValue]],1)="S",3,LEFT(k[[#This Row],[ParameterValue]],1)="X",2, LEFT(k[[#This Row],[ParameterValue]],1)="D",4)</f>
        <v>2</v>
      </c>
    </row>
    <row r="2188" spans="1:9">
      <c r="A2188" s="107" t="s">
        <v>5815</v>
      </c>
      <c r="B2188" s="107" t="s">
        <v>4564</v>
      </c>
      <c r="C2188" s="107" t="s">
        <v>5614</v>
      </c>
      <c r="D2188" s="107" t="s">
        <v>5600</v>
      </c>
      <c r="E2188" s="107" t="s">
        <v>5601</v>
      </c>
      <c r="F2188" s="107" t="s">
        <v>8230</v>
      </c>
      <c r="G2188" s="107" t="str">
        <f>k[[#This Row],[PartType]]&amp;k[[#This Row],[PowderType]]</f>
        <v>521B226/025KBP80N</v>
      </c>
      <c r="H2188" s="107" t="s">
        <v>5044</v>
      </c>
      <c r="I2188" s="107" cm="1">
        <f t="array" ref="I2188">_xlfn.IFS(LEFT(k[[#This Row],[ParameterValue]],1)="S",3,LEFT(k[[#This Row],[ParameterValue]],1)="X",2, LEFT(k[[#This Row],[ParameterValue]],1)="D",4)</f>
        <v>3</v>
      </c>
    </row>
    <row r="2189" spans="1:9">
      <c r="A2189" s="107" t="s">
        <v>6793</v>
      </c>
      <c r="B2189" s="107" t="s">
        <v>4523</v>
      </c>
      <c r="C2189" s="107" t="s">
        <v>5654</v>
      </c>
      <c r="D2189" s="107" t="s">
        <v>5600</v>
      </c>
      <c r="E2189" s="107" t="s">
        <v>5601</v>
      </c>
      <c r="F2189" s="107" t="s">
        <v>8231</v>
      </c>
      <c r="G2189" s="107" t="str">
        <f>k[[#This Row],[PartType]]&amp;k[[#This Row],[PowderType]]</f>
        <v>521W226/025KBP52E</v>
      </c>
      <c r="H2189" s="107" t="s">
        <v>8232</v>
      </c>
      <c r="I2189" s="107" cm="1">
        <f t="array" ref="I2189">_xlfn.IFS(LEFT(k[[#This Row],[ParameterValue]],1)="S",3,LEFT(k[[#This Row],[ParameterValue]],1)="X",2, LEFT(k[[#This Row],[ParameterValue]],1)="D",4)</f>
        <v>3</v>
      </c>
    </row>
    <row r="2190" spans="1:9">
      <c r="A2190" s="107" t="s">
        <v>5604</v>
      </c>
      <c r="B2190" s="107" t="s">
        <v>4426</v>
      </c>
      <c r="C2190" s="107" t="s">
        <v>5681</v>
      </c>
      <c r="D2190" s="107" t="s">
        <v>5600</v>
      </c>
      <c r="E2190" s="107" t="s">
        <v>5601</v>
      </c>
      <c r="F2190" s="107" t="s">
        <v>9375</v>
      </c>
      <c r="G2190" s="107" t="str">
        <f>k[[#This Row],[PartType]]&amp;k[[#This Row],[PowderType]]</f>
        <v>520D227/006KBP74</v>
      </c>
      <c r="H2190" s="107" t="s">
        <v>5050</v>
      </c>
      <c r="I2190" s="107" cm="1">
        <f t="array" ref="I2190">_xlfn.IFS(LEFT(k[[#This Row],[ParameterValue]],1)="S",3,LEFT(k[[#This Row],[ParameterValue]],1)="X",2, LEFT(k[[#This Row],[ParameterValue]],1)="D",4)</f>
        <v>3</v>
      </c>
    </row>
    <row r="2191" spans="1:9">
      <c r="A2191" s="107" t="s">
        <v>5752</v>
      </c>
      <c r="B2191" s="107" t="s">
        <v>4428</v>
      </c>
      <c r="C2191" s="107" t="s">
        <v>5826</v>
      </c>
      <c r="D2191" s="107" t="s">
        <v>5600</v>
      </c>
      <c r="E2191" s="107" t="s">
        <v>5601</v>
      </c>
      <c r="F2191" s="107" t="s">
        <v>9402</v>
      </c>
      <c r="G2191" s="107" t="str">
        <f>k[[#This Row],[PartType]]&amp;k[[#This Row],[PowderType]]</f>
        <v>520X477/006KBP76</v>
      </c>
      <c r="H2191" s="107" t="s">
        <v>5053</v>
      </c>
      <c r="I2191" s="107" cm="1">
        <f t="array" ref="I2191">_xlfn.IFS(LEFT(k[[#This Row],[ParameterValue]],1)="S",3,LEFT(k[[#This Row],[ParameterValue]],1)="X",2, LEFT(k[[#This Row],[ParameterValue]],1)="D",4)</f>
        <v>3</v>
      </c>
    </row>
    <row r="2192" spans="1:9">
      <c r="A2192" s="107" t="s">
        <v>7578</v>
      </c>
      <c r="B2192" s="107" t="s">
        <v>4428</v>
      </c>
      <c r="C2192" s="107" t="s">
        <v>5737</v>
      </c>
      <c r="D2192" s="107" t="s">
        <v>5600</v>
      </c>
      <c r="E2192" s="107" t="s">
        <v>5601</v>
      </c>
      <c r="F2192" s="107" t="s">
        <v>9534</v>
      </c>
      <c r="G2192" s="107" t="str">
        <f>k[[#This Row],[PartType]]&amp;k[[#This Row],[PowderType]]</f>
        <v>520V157/010KBP76</v>
      </c>
      <c r="H2192" s="107" t="s">
        <v>5952</v>
      </c>
      <c r="I2192" s="107" cm="1">
        <f t="array" ref="I2192">_xlfn.IFS(LEFT(k[[#This Row],[ParameterValue]],1)="S",3,LEFT(k[[#This Row],[ParameterValue]],1)="X",2, LEFT(k[[#This Row],[ParameterValue]],1)="D",4)</f>
        <v>3</v>
      </c>
    </row>
    <row r="2193" spans="1:9">
      <c r="A2193" s="107" t="s">
        <v>6331</v>
      </c>
      <c r="B2193" s="107" t="s">
        <v>4703</v>
      </c>
      <c r="C2193" s="107" t="s">
        <v>5681</v>
      </c>
      <c r="D2193" s="107" t="s">
        <v>5600</v>
      </c>
      <c r="E2193" s="107" t="s">
        <v>5601</v>
      </c>
      <c r="F2193" s="107" t="s">
        <v>6332</v>
      </c>
      <c r="G2193" s="107" t="str">
        <f>k[[#This Row],[PartType]]&amp;k[[#This Row],[PowderType]]</f>
        <v>598V337/2R5KBP86G</v>
      </c>
      <c r="H2193" s="107" t="s">
        <v>5688</v>
      </c>
      <c r="I2193" s="107" cm="1">
        <f t="array" ref="I2193">_xlfn.IFS(LEFT(k[[#This Row],[ParameterValue]],1)="S",3,LEFT(k[[#This Row],[ParameterValue]],1)="X",2, LEFT(k[[#This Row],[ParameterValue]],1)="D",4)</f>
        <v>3</v>
      </c>
    </row>
    <row r="2194" spans="1:9">
      <c r="A2194" s="107" t="s">
        <v>5835</v>
      </c>
      <c r="B2194" s="107" t="s">
        <v>4427</v>
      </c>
      <c r="C2194" s="107" t="s">
        <v>5621</v>
      </c>
      <c r="D2194" s="107" t="s">
        <v>5600</v>
      </c>
      <c r="E2194" s="107" t="s">
        <v>5601</v>
      </c>
      <c r="F2194" s="107" t="s">
        <v>9431</v>
      </c>
      <c r="G2194" s="107" t="str">
        <f>k[[#This Row],[PartType]]&amp;k[[#This Row],[PowderType]]</f>
        <v>521D226/035KBP34</v>
      </c>
      <c r="H2194" s="107" t="s">
        <v>6494</v>
      </c>
      <c r="I2194" s="107" cm="1">
        <f t="array" ref="I2194">_xlfn.IFS(LEFT(k[[#This Row],[ParameterValue]],1)="S",3,LEFT(k[[#This Row],[ParameterValue]],1)="X",2, LEFT(k[[#This Row],[ParameterValue]],1)="D",4)</f>
        <v>3</v>
      </c>
    </row>
    <row r="2195" spans="1:9">
      <c r="A2195" s="107" t="s">
        <v>5835</v>
      </c>
      <c r="B2195" s="107" t="s">
        <v>4427</v>
      </c>
      <c r="C2195" s="107" t="s">
        <v>5654</v>
      </c>
      <c r="D2195" s="107" t="s">
        <v>5600</v>
      </c>
      <c r="E2195" s="107" t="s">
        <v>5601</v>
      </c>
      <c r="F2195" s="107" t="s">
        <v>9432</v>
      </c>
      <c r="G2195" s="107" t="str">
        <f>k[[#This Row],[PartType]]&amp;k[[#This Row],[PowderType]]</f>
        <v>521D226/035KBP34</v>
      </c>
      <c r="H2195" s="107" t="s">
        <v>6494</v>
      </c>
      <c r="I2195" s="107" cm="1">
        <f t="array" ref="I2195">_xlfn.IFS(LEFT(k[[#This Row],[ParameterValue]],1)="S",3,LEFT(k[[#This Row],[ParameterValue]],1)="X",2, LEFT(k[[#This Row],[ParameterValue]],1)="D",4)</f>
        <v>3</v>
      </c>
    </row>
    <row r="2196" spans="1:9">
      <c r="A2196" s="107" t="s">
        <v>5598</v>
      </c>
      <c r="B2196" s="107" t="s">
        <v>4428</v>
      </c>
      <c r="C2196" s="107" t="s">
        <v>6531</v>
      </c>
      <c r="D2196" s="107" t="s">
        <v>5627</v>
      </c>
      <c r="E2196" s="107" t="s">
        <v>5601</v>
      </c>
      <c r="F2196" s="107" t="s">
        <v>9517</v>
      </c>
      <c r="G2196" s="107" t="str">
        <f>k[[#This Row],[PartType]]&amp;k[[#This Row],[PowderType]]</f>
        <v>520D227/004KBP76</v>
      </c>
      <c r="H2196" s="107" t="s">
        <v>5612</v>
      </c>
      <c r="I2196" s="107" cm="1">
        <f t="array" ref="I2196">_xlfn.IFS(LEFT(k[[#This Row],[ParameterValue]],1)="S",3,LEFT(k[[#This Row],[ParameterValue]],1)="X",2, LEFT(k[[#This Row],[ParameterValue]],1)="D",4)</f>
        <v>3</v>
      </c>
    </row>
    <row r="2197" spans="1:9">
      <c r="A2197" s="107" t="s">
        <v>5598</v>
      </c>
      <c r="B2197" s="107" t="s">
        <v>126</v>
      </c>
      <c r="C2197" s="107" t="s">
        <v>5627</v>
      </c>
      <c r="D2197" s="107" t="s">
        <v>5600</v>
      </c>
      <c r="E2197" s="107" t="s">
        <v>5601</v>
      </c>
      <c r="F2197" s="107" t="s">
        <v>9454</v>
      </c>
      <c r="G2197" s="107" t="str">
        <f>k[[#This Row],[PartType]]&amp;k[[#This Row],[PowderType]]</f>
        <v>520D227/004KBP52</v>
      </c>
      <c r="H2197" s="107" t="s">
        <v>5050</v>
      </c>
      <c r="I2197" s="107" cm="1">
        <f t="array" ref="I2197">_xlfn.IFS(LEFT(k[[#This Row],[ParameterValue]],1)="S",3,LEFT(k[[#This Row],[ParameterValue]],1)="X",2, LEFT(k[[#This Row],[ParameterValue]],1)="D",4)</f>
        <v>3</v>
      </c>
    </row>
    <row r="2198" spans="1:9">
      <c r="A2198" s="107" t="s">
        <v>5598</v>
      </c>
      <c r="B2198" s="107" t="s">
        <v>126</v>
      </c>
      <c r="C2198" s="107" t="s">
        <v>5681</v>
      </c>
      <c r="D2198" s="107" t="s">
        <v>5600</v>
      </c>
      <c r="E2198" s="107" t="s">
        <v>5601</v>
      </c>
      <c r="F2198" s="107" t="s">
        <v>9455</v>
      </c>
      <c r="G2198" s="107" t="str">
        <f>k[[#This Row],[PartType]]&amp;k[[#This Row],[PowderType]]</f>
        <v>520D227/004KBP52</v>
      </c>
      <c r="H2198" s="107" t="s">
        <v>5050</v>
      </c>
      <c r="I2198" s="107" cm="1">
        <f t="array" ref="I2198">_xlfn.IFS(LEFT(k[[#This Row],[ParameterValue]],1)="S",3,LEFT(k[[#This Row],[ParameterValue]],1)="X",2, LEFT(k[[#This Row],[ParameterValue]],1)="D",4)</f>
        <v>3</v>
      </c>
    </row>
    <row r="2199" spans="1:9">
      <c r="A2199" s="107" t="s">
        <v>5604</v>
      </c>
      <c r="B2199" s="107" t="s">
        <v>4426</v>
      </c>
      <c r="C2199" s="107" t="s">
        <v>6531</v>
      </c>
      <c r="D2199" s="107" t="s">
        <v>5742</v>
      </c>
      <c r="E2199" s="107" t="s">
        <v>5601</v>
      </c>
      <c r="F2199" s="107" t="s">
        <v>9456</v>
      </c>
      <c r="G2199" s="107" t="str">
        <f>k[[#This Row],[PartType]]&amp;k[[#This Row],[PowderType]]</f>
        <v>520D227/006KBP74</v>
      </c>
      <c r="H2199" s="107" t="s">
        <v>5612</v>
      </c>
      <c r="I2199" s="107" cm="1">
        <f t="array" ref="I2199">_xlfn.IFS(LEFT(k[[#This Row],[ParameterValue]],1)="S",3,LEFT(k[[#This Row],[ParameterValue]],1)="X",2, LEFT(k[[#This Row],[ParameterValue]],1)="D",4)</f>
        <v>3</v>
      </c>
    </row>
    <row r="2200" spans="1:9">
      <c r="A2200" s="107" t="s">
        <v>5604</v>
      </c>
      <c r="B2200" s="107" t="s">
        <v>4426</v>
      </c>
      <c r="C2200" s="107" t="s">
        <v>5742</v>
      </c>
      <c r="D2200" s="107" t="s">
        <v>5600</v>
      </c>
      <c r="E2200" s="107" t="s">
        <v>5601</v>
      </c>
      <c r="F2200" s="107" t="s">
        <v>9513</v>
      </c>
      <c r="G2200" s="107" t="str">
        <f>k[[#This Row],[PartType]]&amp;k[[#This Row],[PowderType]]</f>
        <v>520D227/006KBP74</v>
      </c>
      <c r="H2200" s="107" t="s">
        <v>5050</v>
      </c>
      <c r="I2200" s="107" cm="1">
        <f t="array" ref="I2200">_xlfn.IFS(LEFT(k[[#This Row],[ParameterValue]],1)="S",3,LEFT(k[[#This Row],[ParameterValue]],1)="X",2, LEFT(k[[#This Row],[ParameterValue]],1)="D",4)</f>
        <v>3</v>
      </c>
    </row>
    <row r="2201" spans="1:9">
      <c r="A2201" s="107" t="s">
        <v>5604</v>
      </c>
      <c r="B2201" s="107" t="s">
        <v>4428</v>
      </c>
      <c r="C2201" s="107" t="s">
        <v>5681</v>
      </c>
      <c r="D2201" s="107" t="s">
        <v>5600</v>
      </c>
      <c r="E2201" s="107" t="s">
        <v>5601</v>
      </c>
      <c r="F2201" s="107" t="s">
        <v>9514</v>
      </c>
      <c r="G2201" s="107" t="str">
        <f>k[[#This Row],[PartType]]&amp;k[[#This Row],[PowderType]]</f>
        <v>520D227/006KBP76</v>
      </c>
      <c r="H2201" s="107" t="s">
        <v>5050</v>
      </c>
      <c r="I2201" s="107" cm="1">
        <f t="array" ref="I2201">_xlfn.IFS(LEFT(k[[#This Row],[ParameterValue]],1)="S",3,LEFT(k[[#This Row],[ParameterValue]],1)="X",2, LEFT(k[[#This Row],[ParameterValue]],1)="D",4)</f>
        <v>3</v>
      </c>
    </row>
    <row r="2202" spans="1:9">
      <c r="A2202" s="107" t="s">
        <v>5604</v>
      </c>
      <c r="B2202" s="107" t="s">
        <v>4428</v>
      </c>
      <c r="C2202" s="107" t="s">
        <v>5742</v>
      </c>
      <c r="D2202" s="107" t="s">
        <v>5600</v>
      </c>
      <c r="E2202" s="107" t="s">
        <v>5601</v>
      </c>
      <c r="F2202" s="107" t="s">
        <v>9515</v>
      </c>
      <c r="G2202" s="107" t="str">
        <f>k[[#This Row],[PartType]]&amp;k[[#This Row],[PowderType]]</f>
        <v>520D227/006KBP76</v>
      </c>
      <c r="H2202" s="107" t="s">
        <v>5050</v>
      </c>
      <c r="I2202" s="107" cm="1">
        <f t="array" ref="I2202">_xlfn.IFS(LEFT(k[[#This Row],[ParameterValue]],1)="S",3,LEFT(k[[#This Row],[ParameterValue]],1)="X",2, LEFT(k[[#This Row],[ParameterValue]],1)="D",4)</f>
        <v>3</v>
      </c>
    </row>
    <row r="2203" spans="1:9">
      <c r="A2203" s="107" t="s">
        <v>5692</v>
      </c>
      <c r="B2203" s="107" t="s">
        <v>4634</v>
      </c>
      <c r="C2203" s="107" t="s">
        <v>5600</v>
      </c>
      <c r="D2203" s="107" t="s">
        <v>5600</v>
      </c>
      <c r="E2203" s="107" t="s">
        <v>5601</v>
      </c>
      <c r="F2203" s="107" t="s">
        <v>6696</v>
      </c>
      <c r="G2203" s="107" t="str">
        <f>k[[#This Row],[PartType]]&amp;k[[#This Row],[PowderType]]</f>
        <v>521V156/035KBP40E</v>
      </c>
      <c r="H2203" s="107" t="s">
        <v>6494</v>
      </c>
      <c r="I2203" s="107" cm="1">
        <f t="array" ref="I2203">_xlfn.IFS(LEFT(k[[#This Row],[ParameterValue]],1)="S",3,LEFT(k[[#This Row],[ParameterValue]],1)="X",2, LEFT(k[[#This Row],[ParameterValue]],1)="D",4)</f>
        <v>3</v>
      </c>
    </row>
    <row r="2204" spans="1:9">
      <c r="A2204" s="107" t="s">
        <v>6600</v>
      </c>
      <c r="B2204" s="107" t="s">
        <v>4617</v>
      </c>
      <c r="C2204" s="107" t="s">
        <v>5599</v>
      </c>
      <c r="D2204" s="107" t="s">
        <v>5600</v>
      </c>
      <c r="E2204" s="107" t="s">
        <v>5601</v>
      </c>
      <c r="F2204" s="107" t="s">
        <v>6697</v>
      </c>
      <c r="G2204" s="107" t="str">
        <f>k[[#This Row],[PartType]]&amp;k[[#This Row],[PowderType]]</f>
        <v>520V247/003NT50</v>
      </c>
      <c r="H2204" s="107" t="s">
        <v>6330</v>
      </c>
      <c r="I2204" s="107" cm="1">
        <f t="array" ref="I2204">_xlfn.IFS(LEFT(k[[#This Row],[ParameterValue]],1)="S",3,LEFT(k[[#This Row],[ParameterValue]],1)="X",2, LEFT(k[[#This Row],[ParameterValue]],1)="D",4)</f>
        <v>3</v>
      </c>
    </row>
    <row r="2205" spans="1:9">
      <c r="A2205" s="107" t="s">
        <v>6698</v>
      </c>
      <c r="B2205" s="107" t="s">
        <v>4617</v>
      </c>
      <c r="C2205" s="107" t="s">
        <v>5599</v>
      </c>
      <c r="D2205" s="107" t="s">
        <v>5600</v>
      </c>
      <c r="E2205" s="107" t="s">
        <v>5601</v>
      </c>
      <c r="F2205" s="107" t="s">
        <v>6699</v>
      </c>
      <c r="G2205" s="107" t="str">
        <f>k[[#This Row],[PartType]]&amp;k[[#This Row],[PowderType]]</f>
        <v>520V117/006NT50</v>
      </c>
      <c r="H2205" s="107" t="s">
        <v>6700</v>
      </c>
      <c r="I2205" s="107" cm="1">
        <f t="array" ref="I2205">_xlfn.IFS(LEFT(k[[#This Row],[ParameterValue]],1)="S",3,LEFT(k[[#This Row],[ParameterValue]],1)="X",2, LEFT(k[[#This Row],[ParameterValue]],1)="D",4)</f>
        <v>3</v>
      </c>
    </row>
    <row r="2206" spans="1:9">
      <c r="A2206" s="107" t="s">
        <v>5996</v>
      </c>
      <c r="B2206" s="107" t="s">
        <v>4428</v>
      </c>
      <c r="C2206" s="107" t="s">
        <v>5748</v>
      </c>
      <c r="D2206" s="107" t="s">
        <v>5600</v>
      </c>
      <c r="E2206" s="107" t="s">
        <v>5601</v>
      </c>
      <c r="F2206" s="107" t="s">
        <v>9543</v>
      </c>
      <c r="G2206" s="107" t="str">
        <f>k[[#This Row],[PartType]]&amp;k[[#This Row],[PowderType]]</f>
        <v>520Y687/004KBP76</v>
      </c>
      <c r="H2206" s="107" t="s">
        <v>5685</v>
      </c>
      <c r="I2206" s="107" cm="1">
        <f t="array" ref="I2206">_xlfn.IFS(LEFT(k[[#This Row],[ParameterValue]],1)="S",3,LEFT(k[[#This Row],[ParameterValue]],1)="X",2, LEFT(k[[#This Row],[ParameterValue]],1)="D",4)</f>
        <v>3</v>
      </c>
    </row>
    <row r="2207" spans="1:9">
      <c r="A2207" s="107" t="s">
        <v>7163</v>
      </c>
      <c r="B2207" s="107" t="s">
        <v>4428</v>
      </c>
      <c r="C2207" s="107" t="s">
        <v>5748</v>
      </c>
      <c r="D2207" s="107" t="s">
        <v>5600</v>
      </c>
      <c r="E2207" s="107" t="s">
        <v>5601</v>
      </c>
      <c r="F2207" s="107" t="s">
        <v>9544</v>
      </c>
      <c r="G2207" s="107" t="str">
        <f>k[[#This Row],[PartType]]&amp;k[[#This Row],[PowderType]]</f>
        <v>520X687/004KBP76</v>
      </c>
      <c r="H2207" s="107" t="s">
        <v>5685</v>
      </c>
      <c r="I2207" s="107" cm="1">
        <f t="array" ref="I2207">_xlfn.IFS(LEFT(k[[#This Row],[ParameterValue]],1)="S",3,LEFT(k[[#This Row],[ParameterValue]],1)="X",2, LEFT(k[[#This Row],[ParameterValue]],1)="D",4)</f>
        <v>3</v>
      </c>
    </row>
    <row r="2208" spans="1:9">
      <c r="A2208" s="107" t="s">
        <v>7605</v>
      </c>
      <c r="B2208" s="107" t="s">
        <v>4766</v>
      </c>
      <c r="C2208" s="107" t="s">
        <v>5634</v>
      </c>
      <c r="D2208" s="107" t="s">
        <v>5600</v>
      </c>
      <c r="E2208" s="107" t="s">
        <v>5601</v>
      </c>
      <c r="F2208" s="107" t="s">
        <v>9545</v>
      </c>
      <c r="G2208" s="107" t="str">
        <f>k[[#This Row],[PartType]]&amp;k[[#This Row],[PowderType]]</f>
        <v>598B227/2R5STA156KF</v>
      </c>
      <c r="H2208" s="107" t="s">
        <v>9546</v>
      </c>
      <c r="I2208" s="107" cm="1">
        <f t="array" ref="I2208">_xlfn.IFS(LEFT(k[[#This Row],[ParameterValue]],1)="S",3,LEFT(k[[#This Row],[ParameterValue]],1)="X",2, LEFT(k[[#This Row],[ParameterValue]],1)="D",4)</f>
        <v>3</v>
      </c>
    </row>
    <row r="2209" spans="1:9">
      <c r="A2209" s="107" t="s">
        <v>5922</v>
      </c>
      <c r="B2209" s="107" t="s">
        <v>126</v>
      </c>
      <c r="C2209" s="107" t="s">
        <v>6531</v>
      </c>
      <c r="D2209" s="107" t="s">
        <v>5681</v>
      </c>
      <c r="E2209" s="107" t="s">
        <v>5601</v>
      </c>
      <c r="F2209" s="107" t="s">
        <v>9480</v>
      </c>
      <c r="G2209" s="107" t="str">
        <f>k[[#This Row],[PartType]]&amp;k[[#This Row],[PowderType]]</f>
        <v>520D157/006KBP52</v>
      </c>
      <c r="H2209" s="107" t="s">
        <v>5612</v>
      </c>
      <c r="I2209" s="107" cm="1">
        <f t="array" ref="I2209">_xlfn.IFS(LEFT(k[[#This Row],[ParameterValue]],1)="S",3,LEFT(k[[#This Row],[ParameterValue]],1)="X",2, LEFT(k[[#This Row],[ParameterValue]],1)="D",4)</f>
        <v>3</v>
      </c>
    </row>
    <row r="2210" spans="1:9">
      <c r="A2210" s="107" t="s">
        <v>6732</v>
      </c>
      <c r="B2210" s="107" t="s">
        <v>4497</v>
      </c>
      <c r="C2210" s="107" t="s">
        <v>5618</v>
      </c>
      <c r="D2210" s="107" t="s">
        <v>5600</v>
      </c>
      <c r="E2210" s="107" t="s">
        <v>5601</v>
      </c>
      <c r="F2210" s="107" t="s">
        <v>9523</v>
      </c>
      <c r="G2210" s="107" t="str">
        <f>k[[#This Row],[PartType]]&amp;k[[#This Row],[PowderType]]</f>
        <v>521V156/050KBP23</v>
      </c>
      <c r="H2210" s="107" t="s">
        <v>9524</v>
      </c>
      <c r="I2210" s="107" cm="1">
        <f t="array" ref="I2210">_xlfn.IFS(LEFT(k[[#This Row],[ParameterValue]],1)="S",3,LEFT(k[[#This Row],[ParameterValue]],1)="X",2, LEFT(k[[#This Row],[ParameterValue]],1)="D",4)</f>
        <v>2</v>
      </c>
    </row>
    <row r="2211" spans="1:9">
      <c r="A2211" s="107" t="s">
        <v>9527</v>
      </c>
      <c r="B2211" s="107" t="s">
        <v>111</v>
      </c>
      <c r="C2211" s="107" t="s">
        <v>5654</v>
      </c>
      <c r="D2211" s="107" t="s">
        <v>5600</v>
      </c>
      <c r="E2211" s="107" t="s">
        <v>5601</v>
      </c>
      <c r="F2211" s="107" t="s">
        <v>9528</v>
      </c>
      <c r="G2211" s="107" t="str">
        <f>k[[#This Row],[PartType]]&amp;k[[#This Row],[PowderType]]</f>
        <v>523B337/006STA200KA</v>
      </c>
      <c r="H2211" s="107" t="s">
        <v>5809</v>
      </c>
      <c r="I2211" s="107" cm="1">
        <f t="array" ref="I2211">_xlfn.IFS(LEFT(k[[#This Row],[ParameterValue]],1)="S",3,LEFT(k[[#This Row],[ParameterValue]],1)="X",2, LEFT(k[[#This Row],[ParameterValue]],1)="D",4)</f>
        <v>3</v>
      </c>
    </row>
    <row r="2212" spans="1:9">
      <c r="A2212" s="107" t="s">
        <v>9527</v>
      </c>
      <c r="B2212" s="107" t="s">
        <v>4441</v>
      </c>
      <c r="C2212" s="107" t="s">
        <v>5654</v>
      </c>
      <c r="D2212" s="107" t="s">
        <v>5600</v>
      </c>
      <c r="E2212" s="107" t="s">
        <v>5601</v>
      </c>
      <c r="F2212" s="107" t="s">
        <v>9529</v>
      </c>
      <c r="G2212" s="107" t="str">
        <f>k[[#This Row],[PartType]]&amp;k[[#This Row],[PowderType]]</f>
        <v>523B337/006STA156KA</v>
      </c>
      <c r="H2212" s="107" t="s">
        <v>5809</v>
      </c>
      <c r="I2212" s="107" cm="1">
        <f t="array" ref="I2212">_xlfn.IFS(LEFT(k[[#This Row],[ParameterValue]],1)="S",3,LEFT(k[[#This Row],[ParameterValue]],1)="X",2, LEFT(k[[#This Row],[ParameterValue]],1)="D",4)</f>
        <v>3</v>
      </c>
    </row>
    <row r="2213" spans="1:9">
      <c r="A2213" s="107" t="s">
        <v>7221</v>
      </c>
      <c r="B2213" s="107" t="s">
        <v>4428</v>
      </c>
      <c r="C2213" s="107" t="s">
        <v>5607</v>
      </c>
      <c r="D2213" s="107" t="s">
        <v>5600</v>
      </c>
      <c r="E2213" s="107" t="s">
        <v>5601</v>
      </c>
      <c r="F2213" s="107" t="s">
        <v>9530</v>
      </c>
      <c r="G2213" s="107" t="str">
        <f>k[[#This Row],[PartType]]&amp;k[[#This Row],[PowderType]]</f>
        <v>525B336/016KBP76</v>
      </c>
      <c r="H2213" s="107" t="s">
        <v>7223</v>
      </c>
      <c r="I2213" s="107" cm="1">
        <f t="array" ref="I2213">_xlfn.IFS(LEFT(k[[#This Row],[ParameterValue]],1)="S",3,LEFT(k[[#This Row],[ParameterValue]],1)="X",2, LEFT(k[[#This Row],[ParameterValue]],1)="D",4)</f>
        <v>3</v>
      </c>
    </row>
    <row r="2214" spans="1:9">
      <c r="A2214" s="107" t="s">
        <v>6297</v>
      </c>
      <c r="B2214" s="107" t="s">
        <v>4492</v>
      </c>
      <c r="C2214" s="107" t="s">
        <v>5748</v>
      </c>
      <c r="D2214" s="107" t="s">
        <v>5600</v>
      </c>
      <c r="E2214" s="107" t="s">
        <v>5601</v>
      </c>
      <c r="F2214" s="107" t="s">
        <v>6968</v>
      </c>
      <c r="G2214" s="107" t="str">
        <f>k[[#This Row],[PartType]]&amp;k[[#This Row],[PowderType]]</f>
        <v>530V686/010FTW700</v>
      </c>
      <c r="H2214" s="107" t="s">
        <v>6367</v>
      </c>
      <c r="I2214" s="107" cm="1">
        <f t="array" ref="I2214">_xlfn.IFS(LEFT(k[[#This Row],[ParameterValue]],1)="S",3,LEFT(k[[#This Row],[ParameterValue]],1)="X",2, LEFT(k[[#This Row],[ParameterValue]],1)="D",4)</f>
        <v>3</v>
      </c>
    </row>
    <row r="2215" spans="1:9">
      <c r="A2215" s="107" t="s">
        <v>5843</v>
      </c>
      <c r="B2215" s="107" t="s">
        <v>4503</v>
      </c>
      <c r="C2215" s="107" t="s">
        <v>5681</v>
      </c>
      <c r="D2215" s="107" t="s">
        <v>5600</v>
      </c>
      <c r="E2215" s="107" t="s">
        <v>5601</v>
      </c>
      <c r="F2215" s="107" t="s">
        <v>8096</v>
      </c>
      <c r="G2215" s="107" t="str">
        <f>k[[#This Row],[PartType]]&amp;k[[#This Row],[PowderType]]</f>
        <v>520V337/004KBP76E</v>
      </c>
      <c r="H2215" s="107" t="s">
        <v>5050</v>
      </c>
      <c r="I2215" s="107" cm="1">
        <f t="array" ref="I2215">_xlfn.IFS(LEFT(k[[#This Row],[ParameterValue]],1)="S",3,LEFT(k[[#This Row],[ParameterValue]],1)="X",2, LEFT(k[[#This Row],[ParameterValue]],1)="D",4)</f>
        <v>3</v>
      </c>
    </row>
    <row r="2216" spans="1:9">
      <c r="A2216" s="107" t="s">
        <v>6993</v>
      </c>
      <c r="B2216" s="107" t="s">
        <v>4523</v>
      </c>
      <c r="C2216" s="107" t="s">
        <v>5634</v>
      </c>
      <c r="D2216" s="107" t="s">
        <v>5600</v>
      </c>
      <c r="E2216" s="107" t="s">
        <v>5601</v>
      </c>
      <c r="F2216" s="107" t="s">
        <v>8097</v>
      </c>
      <c r="G2216" s="107" t="str">
        <f>k[[#This Row],[PartType]]&amp;k[[#This Row],[PowderType]]</f>
        <v>598D227/010KBP52E</v>
      </c>
      <c r="H2216" s="107" t="s">
        <v>8098</v>
      </c>
      <c r="I2216" s="107" cm="1">
        <f t="array" ref="I2216">_xlfn.IFS(LEFT(k[[#This Row],[ParameterValue]],1)="S",3,LEFT(k[[#This Row],[ParameterValue]],1)="X",2, LEFT(k[[#This Row],[ParameterValue]],1)="D",4)</f>
        <v>3</v>
      </c>
    </row>
    <row r="2217" spans="1:9">
      <c r="A2217" s="107" t="s">
        <v>8862</v>
      </c>
      <c r="B2217" s="107" t="s">
        <v>100</v>
      </c>
      <c r="C2217" s="107" t="s">
        <v>5618</v>
      </c>
      <c r="D2217" s="107" t="s">
        <v>5600</v>
      </c>
      <c r="E2217" s="107" t="s">
        <v>5601</v>
      </c>
      <c r="F2217" s="107" t="s">
        <v>8863</v>
      </c>
      <c r="G2217" s="107" t="str">
        <f>k[[#This Row],[PartType]]&amp;k[[#This Row],[PowderType]]</f>
        <v>521D127/025S805</v>
      </c>
      <c r="H2217" s="107" t="s">
        <v>7888</v>
      </c>
      <c r="I2217" s="107" cm="1">
        <f t="array" ref="I2217">_xlfn.IFS(LEFT(k[[#This Row],[ParameterValue]],1)="S",3,LEFT(k[[#This Row],[ParameterValue]],1)="X",2, LEFT(k[[#This Row],[ParameterValue]],1)="D",4)</f>
        <v>3</v>
      </c>
    </row>
    <row r="2218" spans="1:9">
      <c r="A2218" s="107" t="s">
        <v>8099</v>
      </c>
      <c r="B2218" s="107" t="s">
        <v>100</v>
      </c>
      <c r="C2218" s="107" t="s">
        <v>5614</v>
      </c>
      <c r="D2218" s="107" t="s">
        <v>5600</v>
      </c>
      <c r="E2218" s="107" t="s">
        <v>5601</v>
      </c>
      <c r="F2218" s="107" t="s">
        <v>8100</v>
      </c>
      <c r="G2218" s="107" t="str">
        <f>k[[#This Row],[PartType]]&amp;k[[#This Row],[PowderType]]</f>
        <v>521V566/025S805</v>
      </c>
      <c r="H2218" s="107" t="s">
        <v>8101</v>
      </c>
      <c r="I2218" s="107" cm="1">
        <f t="array" ref="I2218">_xlfn.IFS(LEFT(k[[#This Row],[ParameterValue]],1)="S",3,LEFT(k[[#This Row],[ParameterValue]],1)="X",2, LEFT(k[[#This Row],[ParameterValue]],1)="D",4)</f>
        <v>3</v>
      </c>
    </row>
    <row r="2219" spans="1:9">
      <c r="A2219" s="107" t="s">
        <v>5762</v>
      </c>
      <c r="B2219" s="107" t="s">
        <v>152</v>
      </c>
      <c r="C2219" s="107" t="s">
        <v>5627</v>
      </c>
      <c r="D2219" s="107" t="s">
        <v>5600</v>
      </c>
      <c r="E2219" s="107" t="s">
        <v>5601</v>
      </c>
      <c r="F2219" s="107" t="s">
        <v>8102</v>
      </c>
      <c r="G2219" s="107" t="str">
        <f>k[[#This Row],[PartType]]&amp;k[[#This Row],[PowderType]]</f>
        <v>598V227/004KBP86</v>
      </c>
      <c r="H2219" s="107" t="s">
        <v>5688</v>
      </c>
      <c r="I2219" s="107" cm="1">
        <f t="array" ref="I2219">_xlfn.IFS(LEFT(k[[#This Row],[ParameterValue]],1)="S",3,LEFT(k[[#This Row],[ParameterValue]],1)="X",2, LEFT(k[[#This Row],[ParameterValue]],1)="D",4)</f>
        <v>3</v>
      </c>
    </row>
    <row r="2220" spans="1:9">
      <c r="A2220" s="107" t="s">
        <v>5811</v>
      </c>
      <c r="B2220" s="107" t="s">
        <v>4494</v>
      </c>
      <c r="C2220" s="107" t="s">
        <v>5813</v>
      </c>
      <c r="D2220" s="107" t="s">
        <v>5600</v>
      </c>
      <c r="E2220" s="107" t="s">
        <v>5601</v>
      </c>
      <c r="F2220" s="107" t="s">
        <v>8103</v>
      </c>
      <c r="G2220" s="107" t="str">
        <f>k[[#This Row],[PartType]]&amp;k[[#This Row],[PowderType]]</f>
        <v>521T276/018KBP86X</v>
      </c>
      <c r="H2220" s="107" t="s">
        <v>8104</v>
      </c>
      <c r="I2220" s="107" cm="1">
        <f t="array" ref="I2220">_xlfn.IFS(LEFT(k[[#This Row],[ParameterValue]],1)="S",3,LEFT(k[[#This Row],[ParameterValue]],1)="X",2, LEFT(k[[#This Row],[ParameterValue]],1)="D",4)</f>
        <v>3</v>
      </c>
    </row>
    <row r="2221" spans="1:9">
      <c r="A2221" s="107" t="s">
        <v>7973</v>
      </c>
      <c r="B2221" s="107" t="s">
        <v>82</v>
      </c>
      <c r="C2221" s="107" t="s">
        <v>5607</v>
      </c>
      <c r="D2221" s="107" t="s">
        <v>5600</v>
      </c>
      <c r="E2221" s="107" t="s">
        <v>5601</v>
      </c>
      <c r="F2221" s="107" t="s">
        <v>9034</v>
      </c>
      <c r="G2221" s="107" t="str">
        <f>k[[#This Row],[PartType]]&amp;k[[#This Row],[PowderType]]</f>
        <v>523W566/035S706</v>
      </c>
      <c r="H2221" s="107" t="s">
        <v>5100</v>
      </c>
      <c r="I2221" s="107" cm="1">
        <f t="array" ref="I2221">_xlfn.IFS(LEFT(k[[#This Row],[ParameterValue]],1)="S",3,LEFT(k[[#This Row],[ParameterValue]],1)="X",2, LEFT(k[[#This Row],[ParameterValue]],1)="D",4)</f>
        <v>3</v>
      </c>
    </row>
    <row r="2222" spans="1:9">
      <c r="A2222" s="107" t="s">
        <v>6853</v>
      </c>
      <c r="B2222" s="107" t="s">
        <v>4639</v>
      </c>
      <c r="C2222" s="107" t="s">
        <v>5893</v>
      </c>
      <c r="D2222" s="107" t="s">
        <v>5600</v>
      </c>
      <c r="E2222" s="107" t="s">
        <v>5601</v>
      </c>
      <c r="F2222" s="107" t="s">
        <v>9511</v>
      </c>
      <c r="G2222" s="107" t="str">
        <f>k[[#This Row],[PartType]]&amp;k[[#This Row],[PowderType]]</f>
        <v>598B475/035FTP200X</v>
      </c>
      <c r="H2222" s="107" t="s">
        <v>6305</v>
      </c>
      <c r="I2222" s="107" cm="1">
        <f t="array" ref="I2222">_xlfn.IFS(LEFT(k[[#This Row],[ParameterValue]],1)="S",3,LEFT(k[[#This Row],[ParameterValue]],1)="X",2, LEFT(k[[#This Row],[ParameterValue]],1)="D",4)</f>
        <v>2</v>
      </c>
    </row>
    <row r="2223" spans="1:9">
      <c r="A2223" s="107" t="s">
        <v>6853</v>
      </c>
      <c r="B2223" s="107" t="s">
        <v>4693</v>
      </c>
      <c r="C2223" s="107" t="s">
        <v>5893</v>
      </c>
      <c r="D2223" s="107" t="s">
        <v>5600</v>
      </c>
      <c r="E2223" s="107" t="s">
        <v>5601</v>
      </c>
      <c r="F2223" s="107" t="s">
        <v>9512</v>
      </c>
      <c r="G2223" s="107" t="str">
        <f>k[[#This Row],[PartType]]&amp;k[[#This Row],[PowderType]]</f>
        <v>598B475/035FTP200Y</v>
      </c>
      <c r="H2223" s="107" t="s">
        <v>6305</v>
      </c>
      <c r="I2223" s="107" cm="1">
        <f t="array" ref="I2223">_xlfn.IFS(LEFT(k[[#This Row],[ParameterValue]],1)="S",3,LEFT(k[[#This Row],[ParameterValue]],1)="X",2, LEFT(k[[#This Row],[ParameterValue]],1)="D",4)</f>
        <v>2</v>
      </c>
    </row>
    <row r="2224" spans="1:9">
      <c r="A2224" s="107" t="s">
        <v>8133</v>
      </c>
      <c r="B2224" s="107" t="s">
        <v>4440</v>
      </c>
      <c r="C2224" s="107" t="s">
        <v>5703</v>
      </c>
      <c r="D2224" s="107" t="s">
        <v>5600</v>
      </c>
      <c r="E2224" s="107" t="s">
        <v>5601</v>
      </c>
      <c r="F2224" s="107" t="s">
        <v>9508</v>
      </c>
      <c r="G2224" s="107" t="str">
        <f>k[[#This Row],[PartType]]&amp;k[[#This Row],[PowderType]]</f>
        <v>530V477/004KBP86F</v>
      </c>
      <c r="H2224" s="107" t="s">
        <v>9509</v>
      </c>
      <c r="I2224" s="107" cm="1">
        <f t="array" ref="I2224">_xlfn.IFS(LEFT(k[[#This Row],[ParameterValue]],1)="S",3,LEFT(k[[#This Row],[ParameterValue]],1)="X",2, LEFT(k[[#This Row],[ParameterValue]],1)="D",4)</f>
        <v>3</v>
      </c>
    </row>
    <row r="2225" spans="1:9">
      <c r="A2225" s="107" t="s">
        <v>6567</v>
      </c>
      <c r="B2225" s="107" t="s">
        <v>107</v>
      </c>
      <c r="C2225" s="107" t="s">
        <v>6272</v>
      </c>
      <c r="D2225" s="107" t="s">
        <v>5600</v>
      </c>
      <c r="E2225" s="107" t="s">
        <v>5601</v>
      </c>
      <c r="F2225" s="107" t="s">
        <v>9535</v>
      </c>
      <c r="G2225" s="107" t="str">
        <f>k[[#This Row],[PartType]]&amp;k[[#This Row],[PowderType]]</f>
        <v>598V116/075FTP150</v>
      </c>
      <c r="H2225" s="107" t="s">
        <v>5562</v>
      </c>
      <c r="I2225" s="107" cm="1">
        <f t="array" ref="I2225">_xlfn.IFS(LEFT(k[[#This Row],[ParameterValue]],1)="S",3,LEFT(k[[#This Row],[ParameterValue]],1)="X",2, LEFT(k[[#This Row],[ParameterValue]],1)="D",4)</f>
        <v>2</v>
      </c>
    </row>
    <row r="2226" spans="1:9">
      <c r="A2226" s="107" t="s">
        <v>7921</v>
      </c>
      <c r="B2226" s="107" t="s">
        <v>4426</v>
      </c>
      <c r="C2226" s="107" t="s">
        <v>9419</v>
      </c>
      <c r="D2226" s="107" t="s">
        <v>5600</v>
      </c>
      <c r="E2226" s="107" t="s">
        <v>5601</v>
      </c>
      <c r="F2226" s="107" t="s">
        <v>9536</v>
      </c>
      <c r="G2226" s="107" t="str">
        <f>k[[#This Row],[PartType]]&amp;k[[#This Row],[PowderType]]</f>
        <v>598B686/006KBP74</v>
      </c>
      <c r="H2226" s="107" t="s">
        <v>5097</v>
      </c>
      <c r="I2226" s="107" cm="1">
        <f t="array" ref="I2226">_xlfn.IFS(LEFT(k[[#This Row],[ParameterValue]],1)="S",3,LEFT(k[[#This Row],[ParameterValue]],1)="X",2, LEFT(k[[#This Row],[ParameterValue]],1)="D",4)</f>
        <v>3</v>
      </c>
    </row>
    <row r="2227" spans="1:9">
      <c r="A2227" s="107" t="s">
        <v>6639</v>
      </c>
      <c r="B2227" s="107" t="s">
        <v>4723</v>
      </c>
      <c r="C2227" s="107" t="s">
        <v>5607</v>
      </c>
      <c r="D2227" s="107" t="s">
        <v>5600</v>
      </c>
      <c r="E2227" s="107" t="s">
        <v>5601</v>
      </c>
      <c r="F2227" s="107" t="s">
        <v>6642</v>
      </c>
      <c r="G2227" s="107" t="str">
        <f>k[[#This Row],[PartType]]&amp;k[[#This Row],[PowderType]]</f>
        <v>520T686/004NT80</v>
      </c>
      <c r="H2227" s="107" t="s">
        <v>6643</v>
      </c>
      <c r="I2227" s="107" cm="1">
        <f t="array" ref="I2227">_xlfn.IFS(LEFT(k[[#This Row],[ParameterValue]],1)="S",3,LEFT(k[[#This Row],[ParameterValue]],1)="X",2, LEFT(k[[#This Row],[ParameterValue]],1)="D",4)</f>
        <v>3</v>
      </c>
    </row>
    <row r="2228" spans="1:9">
      <c r="A2228" s="107" t="s">
        <v>5916</v>
      </c>
      <c r="B2228" s="107" t="s">
        <v>90</v>
      </c>
      <c r="C2228" s="107" t="s">
        <v>7938</v>
      </c>
      <c r="D2228" s="107" t="s">
        <v>5600</v>
      </c>
      <c r="E2228" s="107" t="s">
        <v>5601</v>
      </c>
      <c r="F2228" s="107" t="s">
        <v>7939</v>
      </c>
      <c r="G2228" s="107" t="str">
        <f>k[[#This Row],[PartType]]&amp;k[[#This Row],[PowderType]]</f>
        <v>598D476/025FTP200</v>
      </c>
      <c r="H2228" s="107" t="s">
        <v>5115</v>
      </c>
      <c r="I2228" s="107" cm="1">
        <f t="array" ref="I2228">_xlfn.IFS(LEFT(k[[#This Row],[ParameterValue]],1)="S",3,LEFT(k[[#This Row],[ParameterValue]],1)="X",2, LEFT(k[[#This Row],[ParameterValue]],1)="D",4)</f>
        <v>3</v>
      </c>
    </row>
    <row r="2229" spans="1:9">
      <c r="A2229" s="107" t="s">
        <v>7940</v>
      </c>
      <c r="B2229" s="107" t="s">
        <v>4516</v>
      </c>
      <c r="C2229" s="107" t="s">
        <v>5893</v>
      </c>
      <c r="D2229" s="107" t="s">
        <v>5600</v>
      </c>
      <c r="E2229" s="107" t="s">
        <v>5601</v>
      </c>
      <c r="F2229" s="107" t="s">
        <v>7941</v>
      </c>
      <c r="G2229" s="107" t="str">
        <f>k[[#This Row],[PartType]]&amp;k[[#This Row],[PowderType]]</f>
        <v>598D475/063TTS125</v>
      </c>
      <c r="H2229" s="107" t="s">
        <v>5562</v>
      </c>
      <c r="I2229" s="107" cm="1">
        <f t="array" ref="I2229">_xlfn.IFS(LEFT(k[[#This Row],[ParameterValue]],1)="S",3,LEFT(k[[#This Row],[ParameterValue]],1)="X",2, LEFT(k[[#This Row],[ParameterValue]],1)="D",4)</f>
        <v>2</v>
      </c>
    </row>
    <row r="2230" spans="1:9">
      <c r="A2230" s="107" t="s">
        <v>7942</v>
      </c>
      <c r="B2230" s="107" t="s">
        <v>87</v>
      </c>
      <c r="C2230" s="107" t="s">
        <v>5614</v>
      </c>
      <c r="D2230" s="107" t="s">
        <v>5600</v>
      </c>
      <c r="E2230" s="107" t="s">
        <v>5601</v>
      </c>
      <c r="F2230" s="107" t="s">
        <v>7943</v>
      </c>
      <c r="G2230" s="107" t="str">
        <f>k[[#This Row],[PartType]]&amp;k[[#This Row],[PowderType]]</f>
        <v>523W476/040TTS50</v>
      </c>
      <c r="H2230" s="107" t="s">
        <v>7944</v>
      </c>
      <c r="I2230" s="107" cm="1">
        <f t="array" ref="I2230">_xlfn.IFS(LEFT(k[[#This Row],[ParameterValue]],1)="S",3,LEFT(k[[#This Row],[ParameterValue]],1)="X",2, LEFT(k[[#This Row],[ParameterValue]],1)="D",4)</f>
        <v>3</v>
      </c>
    </row>
    <row r="2231" spans="1:9">
      <c r="A2231" s="107" t="s">
        <v>6425</v>
      </c>
      <c r="B2231" s="107" t="s">
        <v>4516</v>
      </c>
      <c r="C2231" s="107" t="s">
        <v>6193</v>
      </c>
      <c r="D2231" s="107" t="s">
        <v>5600</v>
      </c>
      <c r="E2231" s="107" t="s">
        <v>5601</v>
      </c>
      <c r="F2231" s="107" t="s">
        <v>7945</v>
      </c>
      <c r="G2231" s="107" t="str">
        <f>k[[#This Row],[PartType]]&amp;k[[#This Row],[PowderType]]</f>
        <v>521V475/075TTS125</v>
      </c>
      <c r="H2231" s="107" t="s">
        <v>5562</v>
      </c>
      <c r="I2231" s="107" cm="1">
        <f t="array" ref="I2231">_xlfn.IFS(LEFT(k[[#This Row],[ParameterValue]],1)="S",3,LEFT(k[[#This Row],[ParameterValue]],1)="X",2, LEFT(k[[#This Row],[ParameterValue]],1)="D",4)</f>
        <v>2</v>
      </c>
    </row>
    <row r="2232" spans="1:9">
      <c r="A2232" s="107" t="s">
        <v>5811</v>
      </c>
      <c r="B2232" s="107" t="s">
        <v>4508</v>
      </c>
      <c r="C2232" s="107" t="s">
        <v>5813</v>
      </c>
      <c r="D2232" s="107" t="s">
        <v>5600</v>
      </c>
      <c r="E2232" s="107" t="s">
        <v>5601</v>
      </c>
      <c r="F2232" s="107" t="s">
        <v>7946</v>
      </c>
      <c r="G2232" s="107" t="str">
        <f>k[[#This Row],[PartType]]&amp;k[[#This Row],[PowderType]]</f>
        <v>521T276/018KBP126E</v>
      </c>
      <c r="H2232" s="107" t="s">
        <v>5047</v>
      </c>
      <c r="I2232" s="107" cm="1">
        <f t="array" ref="I2232">_xlfn.IFS(LEFT(k[[#This Row],[ParameterValue]],1)="S",3,LEFT(k[[#This Row],[ParameterValue]],1)="X",2, LEFT(k[[#This Row],[ParameterValue]],1)="D",4)</f>
        <v>3</v>
      </c>
    </row>
    <row r="2233" spans="1:9">
      <c r="A2233" s="107" t="s">
        <v>7947</v>
      </c>
      <c r="B2233" s="107" t="s">
        <v>4492</v>
      </c>
      <c r="C2233" s="107" t="s">
        <v>6193</v>
      </c>
      <c r="D2233" s="107" t="s">
        <v>5600</v>
      </c>
      <c r="E2233" s="107" t="s">
        <v>5601</v>
      </c>
      <c r="F2233" s="107" t="s">
        <v>7948</v>
      </c>
      <c r="G2233" s="107" t="str">
        <f>k[[#This Row],[PartType]]&amp;k[[#This Row],[PowderType]]</f>
        <v>F08B156/020FTW700</v>
      </c>
      <c r="H2233" s="107" t="s">
        <v>7949</v>
      </c>
      <c r="I2233" s="107" cm="1">
        <f t="array" ref="I2233">_xlfn.IFS(LEFT(k[[#This Row],[ParameterValue]],1)="S",3,LEFT(k[[#This Row],[ParameterValue]],1)="X",2, LEFT(k[[#This Row],[ParameterValue]],1)="D",4)</f>
        <v>3</v>
      </c>
    </row>
    <row r="2234" spans="1:9">
      <c r="A2234" s="107" t="s">
        <v>6896</v>
      </c>
      <c r="B2234" s="107" t="s">
        <v>4426</v>
      </c>
      <c r="C2234" s="107" t="s">
        <v>5634</v>
      </c>
      <c r="D2234" s="107" t="s">
        <v>5600</v>
      </c>
      <c r="E2234" s="107" t="s">
        <v>5601</v>
      </c>
      <c r="F2234" s="107" t="s">
        <v>9132</v>
      </c>
      <c r="G2234" s="107" t="str">
        <f>k[[#This Row],[PartType]]&amp;k[[#This Row],[PowderType]]</f>
        <v>520C826/008KBP74</v>
      </c>
      <c r="H2234" s="107" t="s">
        <v>9133</v>
      </c>
      <c r="I2234" s="107" cm="1">
        <f t="array" ref="I2234">_xlfn.IFS(LEFT(k[[#This Row],[ParameterValue]],1)="S",3,LEFT(k[[#This Row],[ParameterValue]],1)="X",2, LEFT(k[[#This Row],[ParameterValue]],1)="D",4)</f>
        <v>3</v>
      </c>
    </row>
    <row r="2235" spans="1:9">
      <c r="A2235" s="107" t="s">
        <v>5913</v>
      </c>
      <c r="B2235" s="107" t="s">
        <v>4550</v>
      </c>
      <c r="C2235" s="107" t="s">
        <v>5621</v>
      </c>
      <c r="D2235" s="107" t="s">
        <v>5600</v>
      </c>
      <c r="E2235" s="107" t="s">
        <v>5601</v>
      </c>
      <c r="F2235" s="107" t="s">
        <v>7950</v>
      </c>
      <c r="G2235" s="107" t="str">
        <f>k[[#This Row],[PartType]]&amp;k[[#This Row],[PowderType]]</f>
        <v>521V107/020SKIPR</v>
      </c>
      <c r="H2235" s="107" t="s">
        <v>5051</v>
      </c>
      <c r="I2235" s="107" cm="1">
        <f t="array" ref="I2235">_xlfn.IFS(LEFT(k[[#This Row],[ParameterValue]],1)="S",3,LEFT(k[[#This Row],[ParameterValue]],1)="X",2, LEFT(k[[#This Row],[ParameterValue]],1)="D",4)</f>
        <v>3</v>
      </c>
    </row>
    <row r="2236" spans="1:9">
      <c r="A2236" s="107" t="s">
        <v>5783</v>
      </c>
      <c r="B2236" s="107" t="s">
        <v>4550</v>
      </c>
      <c r="C2236" s="107" t="s">
        <v>5618</v>
      </c>
      <c r="D2236" s="107" t="s">
        <v>5600</v>
      </c>
      <c r="E2236" s="107" t="s">
        <v>5601</v>
      </c>
      <c r="F2236" s="107" t="s">
        <v>7951</v>
      </c>
      <c r="G2236" s="107" t="str">
        <f>k[[#This Row],[PartType]]&amp;k[[#This Row],[PowderType]]</f>
        <v>521V686/016SKIPR</v>
      </c>
      <c r="H2236" s="107" t="s">
        <v>5081</v>
      </c>
      <c r="I2236" s="107" cm="1">
        <f t="array" ref="I2236">_xlfn.IFS(LEFT(k[[#This Row],[ParameterValue]],1)="S",3,LEFT(k[[#This Row],[ParameterValue]],1)="X",2, LEFT(k[[#This Row],[ParameterValue]],1)="D",4)</f>
        <v>3</v>
      </c>
    </row>
    <row r="2237" spans="1:9">
      <c r="A2237" s="107" t="s">
        <v>5739</v>
      </c>
      <c r="B2237" s="107" t="s">
        <v>87</v>
      </c>
      <c r="C2237" s="107" t="s">
        <v>5654</v>
      </c>
      <c r="D2237" s="107" t="s">
        <v>5600</v>
      </c>
      <c r="E2237" s="107" t="s">
        <v>5601</v>
      </c>
      <c r="F2237" s="107" t="s">
        <v>8857</v>
      </c>
      <c r="G2237" s="107" t="str">
        <f>k[[#This Row],[PartType]]&amp;k[[#This Row],[PowderType]]</f>
        <v>521D107/025TTS50</v>
      </c>
      <c r="H2237" s="107" t="s">
        <v>5044</v>
      </c>
      <c r="I2237" s="107" cm="1">
        <f t="array" ref="I2237">_xlfn.IFS(LEFT(k[[#This Row],[ParameterValue]],1)="S",3,LEFT(k[[#This Row],[ParameterValue]],1)="X",2, LEFT(k[[#This Row],[ParameterValue]],1)="D",4)</f>
        <v>3</v>
      </c>
    </row>
    <row r="2238" spans="1:9">
      <c r="A2238" s="107" t="s">
        <v>5739</v>
      </c>
      <c r="B2238" s="107" t="s">
        <v>87</v>
      </c>
      <c r="C2238" s="107" t="s">
        <v>5618</v>
      </c>
      <c r="D2238" s="107" t="s">
        <v>5600</v>
      </c>
      <c r="E2238" s="107" t="s">
        <v>5601</v>
      </c>
      <c r="F2238" s="107" t="s">
        <v>7952</v>
      </c>
      <c r="G2238" s="107" t="str">
        <f>k[[#This Row],[PartType]]&amp;k[[#This Row],[PowderType]]</f>
        <v>521D107/025TTS50</v>
      </c>
      <c r="H2238" s="107" t="s">
        <v>5044</v>
      </c>
      <c r="I2238" s="107" cm="1">
        <f t="array" ref="I2238">_xlfn.IFS(LEFT(k[[#This Row],[ParameterValue]],1)="S",3,LEFT(k[[#This Row],[ParameterValue]],1)="X",2, LEFT(k[[#This Row],[ParameterValue]],1)="D",4)</f>
        <v>3</v>
      </c>
    </row>
    <row r="2239" spans="1:9">
      <c r="A2239" s="107" t="s">
        <v>5739</v>
      </c>
      <c r="B2239" s="107" t="s">
        <v>87</v>
      </c>
      <c r="C2239" s="107" t="s">
        <v>5621</v>
      </c>
      <c r="D2239" s="107" t="s">
        <v>5600</v>
      </c>
      <c r="E2239" s="107" t="s">
        <v>5601</v>
      </c>
      <c r="F2239" s="107" t="s">
        <v>7953</v>
      </c>
      <c r="G2239" s="107" t="str">
        <f>k[[#This Row],[PartType]]&amp;k[[#This Row],[PowderType]]</f>
        <v>521D107/025TTS50</v>
      </c>
      <c r="H2239" s="107" t="s">
        <v>5044</v>
      </c>
      <c r="I2239" s="107" cm="1">
        <f t="array" ref="I2239">_xlfn.IFS(LEFT(k[[#This Row],[ParameterValue]],1)="S",3,LEFT(k[[#This Row],[ParameterValue]],1)="X",2, LEFT(k[[#This Row],[ParameterValue]],1)="D",4)</f>
        <v>3</v>
      </c>
    </row>
    <row r="2240" spans="1:9">
      <c r="A2240" s="107" t="s">
        <v>5819</v>
      </c>
      <c r="B2240" s="107" t="s">
        <v>4428</v>
      </c>
      <c r="C2240" s="107" t="s">
        <v>5681</v>
      </c>
      <c r="D2240" s="107" t="s">
        <v>5703</v>
      </c>
      <c r="E2240" s="107" t="s">
        <v>5601</v>
      </c>
      <c r="F2240" s="107" t="s">
        <v>9519</v>
      </c>
      <c r="G2240" s="107" t="str">
        <f>k[[#This Row],[PartType]]&amp;k[[#This Row],[PowderType]]</f>
        <v>520V337/003KBP76</v>
      </c>
      <c r="H2240" s="107" t="s">
        <v>5586</v>
      </c>
      <c r="I2240" s="107" cm="1">
        <f t="array" ref="I2240">_xlfn.IFS(LEFT(k[[#This Row],[ParameterValue]],1)="S",3,LEFT(k[[#This Row],[ParameterValue]],1)="X",2, LEFT(k[[#This Row],[ParameterValue]],1)="D",4)</f>
        <v>3</v>
      </c>
    </row>
    <row r="2241" spans="1:9">
      <c r="A2241" s="107" t="s">
        <v>5609</v>
      </c>
      <c r="B2241" s="107" t="s">
        <v>100</v>
      </c>
      <c r="C2241" s="107" t="s">
        <v>5663</v>
      </c>
      <c r="D2241" s="107" t="s">
        <v>5600</v>
      </c>
      <c r="E2241" s="107" t="s">
        <v>5601</v>
      </c>
      <c r="F2241" s="107" t="s">
        <v>9520</v>
      </c>
      <c r="G2241" s="107" t="str">
        <f>k[[#This Row],[PartType]]&amp;k[[#This Row],[PowderType]]</f>
        <v>530V227/006S805</v>
      </c>
      <c r="H2241" s="107" t="s">
        <v>8305</v>
      </c>
      <c r="I2241" s="107" cm="1">
        <f t="array" ref="I2241">_xlfn.IFS(LEFT(k[[#This Row],[ParameterValue]],1)="S",3,LEFT(k[[#This Row],[ParameterValue]],1)="X",2, LEFT(k[[#This Row],[ParameterValue]],1)="D",4)</f>
        <v>3</v>
      </c>
    </row>
    <row r="2242" spans="1:9">
      <c r="A2242" s="107" t="s">
        <v>5996</v>
      </c>
      <c r="B2242" s="107" t="s">
        <v>4428</v>
      </c>
      <c r="C2242" s="107" t="s">
        <v>6531</v>
      </c>
      <c r="D2242" s="107" t="s">
        <v>5748</v>
      </c>
      <c r="E2242" s="107" t="s">
        <v>5601</v>
      </c>
      <c r="F2242" s="107" t="s">
        <v>9542</v>
      </c>
      <c r="G2242" s="107" t="str">
        <f>k[[#This Row],[PartType]]&amp;k[[#This Row],[PowderType]]</f>
        <v>520Y687/004KBP76</v>
      </c>
      <c r="H2242" s="107" t="s">
        <v>5612</v>
      </c>
      <c r="I2242" s="107" cm="1">
        <f t="array" ref="I2242">_xlfn.IFS(LEFT(k[[#This Row],[ParameterValue]],1)="S",3,LEFT(k[[#This Row],[ParameterValue]],1)="X",2, LEFT(k[[#This Row],[ParameterValue]],1)="D",4)</f>
        <v>3</v>
      </c>
    </row>
    <row r="2243" spans="1:9">
      <c r="A2243" s="107" t="s">
        <v>8402</v>
      </c>
      <c r="B2243" s="107" t="s">
        <v>100</v>
      </c>
      <c r="C2243" s="107" t="s">
        <v>5614</v>
      </c>
      <c r="D2243" s="107" t="s">
        <v>5600</v>
      </c>
      <c r="E2243" s="107" t="s">
        <v>5601</v>
      </c>
      <c r="F2243" s="107" t="s">
        <v>8403</v>
      </c>
      <c r="G2243" s="107" t="str">
        <f>k[[#This Row],[PartType]]&amp;k[[#This Row],[PowderType]]</f>
        <v>521B336/025S805</v>
      </c>
      <c r="H2243" s="107" t="s">
        <v>8404</v>
      </c>
      <c r="I2243" s="107" cm="1">
        <f t="array" ref="I2243">_xlfn.IFS(LEFT(k[[#This Row],[ParameterValue]],1)="S",3,LEFT(k[[#This Row],[ParameterValue]],1)="X",2, LEFT(k[[#This Row],[ParameterValue]],1)="D",4)</f>
        <v>3</v>
      </c>
    </row>
    <row r="2244" spans="1:9">
      <c r="A2244" s="107" t="s">
        <v>6410</v>
      </c>
      <c r="B2244" s="107" t="s">
        <v>4486</v>
      </c>
      <c r="C2244" s="107" t="s">
        <v>5607</v>
      </c>
      <c r="D2244" s="107" t="s">
        <v>5600</v>
      </c>
      <c r="E2244" s="107" t="s">
        <v>5601</v>
      </c>
      <c r="F2244" s="107" t="s">
        <v>8405</v>
      </c>
      <c r="G2244" s="107" t="str">
        <f>k[[#This Row],[PartType]]&amp;k[[#This Row],[PowderType]]</f>
        <v>521D686/025KBP80X</v>
      </c>
      <c r="H2244" s="107" t="s">
        <v>5879</v>
      </c>
      <c r="I2244" s="107" cm="1">
        <f t="array" ref="I2244">_xlfn.IFS(LEFT(k[[#This Row],[ParameterValue]],1)="S",3,LEFT(k[[#This Row],[ParameterValue]],1)="X",2, LEFT(k[[#This Row],[ParameterValue]],1)="D",4)</f>
        <v>3</v>
      </c>
    </row>
    <row r="2245" spans="1:9">
      <c r="A2245" s="107" t="s">
        <v>7103</v>
      </c>
      <c r="B2245" s="107" t="s">
        <v>4428</v>
      </c>
      <c r="C2245" s="107" t="s">
        <v>5627</v>
      </c>
      <c r="D2245" s="107" t="s">
        <v>5600</v>
      </c>
      <c r="E2245" s="107" t="s">
        <v>5601</v>
      </c>
      <c r="F2245" s="107" t="s">
        <v>8107</v>
      </c>
      <c r="G2245" s="107" t="str">
        <f>k[[#This Row],[PartType]]&amp;k[[#This Row],[PowderType]]</f>
        <v>520V477/2R5KBP76</v>
      </c>
      <c r="H2245" s="107" t="s">
        <v>5050</v>
      </c>
      <c r="I2245" s="107" cm="1">
        <f t="array" ref="I2245">_xlfn.IFS(LEFT(k[[#This Row],[ParameterValue]],1)="S",3,LEFT(k[[#This Row],[ParameterValue]],1)="X",2, LEFT(k[[#This Row],[ParameterValue]],1)="D",4)</f>
        <v>3</v>
      </c>
    </row>
    <row r="2246" spans="1:9">
      <c r="A2246" s="107" t="s">
        <v>7103</v>
      </c>
      <c r="B2246" s="107" t="s">
        <v>4428</v>
      </c>
      <c r="C2246" s="107" t="s">
        <v>5681</v>
      </c>
      <c r="D2246" s="107" t="s">
        <v>5600</v>
      </c>
      <c r="E2246" s="107" t="s">
        <v>5601</v>
      </c>
      <c r="F2246" s="107" t="s">
        <v>8108</v>
      </c>
      <c r="G2246" s="107" t="str">
        <f>k[[#This Row],[PartType]]&amp;k[[#This Row],[PowderType]]</f>
        <v>520V477/2R5KBP76</v>
      </c>
      <c r="H2246" s="107" t="s">
        <v>5050</v>
      </c>
      <c r="I2246" s="107" cm="1">
        <f t="array" ref="I2246">_xlfn.IFS(LEFT(k[[#This Row],[ParameterValue]],1)="S",3,LEFT(k[[#This Row],[ParameterValue]],1)="X",2, LEFT(k[[#This Row],[ParameterValue]],1)="D",4)</f>
        <v>3</v>
      </c>
    </row>
    <row r="2247" spans="1:9">
      <c r="A2247" s="107" t="s">
        <v>6525</v>
      </c>
      <c r="B2247" s="107" t="s">
        <v>4426</v>
      </c>
      <c r="C2247" s="107" t="s">
        <v>5813</v>
      </c>
      <c r="D2247" s="107" t="s">
        <v>5600</v>
      </c>
      <c r="E2247" s="107" t="s">
        <v>5601</v>
      </c>
      <c r="F2247" s="107" t="s">
        <v>9144</v>
      </c>
      <c r="G2247" s="107" t="str">
        <f>k[[#This Row],[PartType]]&amp;k[[#This Row],[PowderType]]</f>
        <v>521V476/020KBP74</v>
      </c>
      <c r="H2247" s="107" t="s">
        <v>5578</v>
      </c>
      <c r="I2247" s="107" cm="1">
        <f t="array" ref="I2247">_xlfn.IFS(LEFT(k[[#This Row],[ParameterValue]],1)="S",3,LEFT(k[[#This Row],[ParameterValue]],1)="X",2, LEFT(k[[#This Row],[ParameterValue]],1)="D",4)</f>
        <v>3</v>
      </c>
    </row>
    <row r="2248" spans="1:9">
      <c r="A2248" s="107" t="s">
        <v>5729</v>
      </c>
      <c r="B2248" s="107" t="s">
        <v>4428</v>
      </c>
      <c r="C2248" s="107" t="s">
        <v>5610</v>
      </c>
      <c r="D2248" s="107" t="s">
        <v>5600</v>
      </c>
      <c r="E2248" s="107" t="s">
        <v>5601</v>
      </c>
      <c r="F2248" s="107" t="s">
        <v>9206</v>
      </c>
      <c r="G2248" s="107" t="str">
        <f>k[[#This Row],[PartType]]&amp;k[[#This Row],[PowderType]]</f>
        <v>530V227/004KBP76</v>
      </c>
      <c r="H2248" s="107" t="s">
        <v>8224</v>
      </c>
      <c r="I2248" s="107" cm="1">
        <f t="array" ref="I2248">_xlfn.IFS(LEFT(k[[#This Row],[ParameterValue]],1)="S",3,LEFT(k[[#This Row],[ParameterValue]],1)="X",2, LEFT(k[[#This Row],[ParameterValue]],1)="D",4)</f>
        <v>3</v>
      </c>
    </row>
    <row r="2249" spans="1:9">
      <c r="A2249" s="107" t="s">
        <v>6031</v>
      </c>
      <c r="B2249" s="107" t="s">
        <v>4426</v>
      </c>
      <c r="C2249" s="107" t="s">
        <v>5730</v>
      </c>
      <c r="D2249" s="107" t="s">
        <v>5600</v>
      </c>
      <c r="E2249" s="107" t="s">
        <v>5601</v>
      </c>
      <c r="F2249" s="107" t="s">
        <v>7998</v>
      </c>
      <c r="G2249" s="107" t="str">
        <f>k[[#This Row],[PartType]]&amp;k[[#This Row],[PowderType]]</f>
        <v>530V337/003KBP74</v>
      </c>
      <c r="H2249" s="107" t="s">
        <v>6074</v>
      </c>
      <c r="I2249" s="107" cm="1">
        <f t="array" ref="I2249">_xlfn.IFS(LEFT(k[[#This Row],[ParameterValue]],1)="S",3,LEFT(k[[#This Row],[ParameterValue]],1)="X",2, LEFT(k[[#This Row],[ParameterValue]],1)="D",4)</f>
        <v>3</v>
      </c>
    </row>
    <row r="2250" spans="1:9">
      <c r="A2250" s="107" t="s">
        <v>7163</v>
      </c>
      <c r="B2250" s="107" t="s">
        <v>4428</v>
      </c>
      <c r="C2250" s="107" t="s">
        <v>6531</v>
      </c>
      <c r="D2250" s="107" t="s">
        <v>5748</v>
      </c>
      <c r="E2250" s="107" t="s">
        <v>5601</v>
      </c>
      <c r="F2250" s="107" t="s">
        <v>9532</v>
      </c>
      <c r="G2250" s="107" t="str">
        <f>k[[#This Row],[PartType]]&amp;k[[#This Row],[PowderType]]</f>
        <v>520X687/004KBP76</v>
      </c>
      <c r="H2250" s="107" t="s">
        <v>5612</v>
      </c>
      <c r="I2250" s="107" cm="1">
        <f t="array" ref="I2250">_xlfn.IFS(LEFT(k[[#This Row],[ParameterValue]],1)="S",3,LEFT(k[[#This Row],[ParameterValue]],1)="X",2, LEFT(k[[#This Row],[ParameterValue]],1)="D",4)</f>
        <v>3</v>
      </c>
    </row>
    <row r="2251" spans="1:9">
      <c r="A2251" s="107" t="s">
        <v>7008</v>
      </c>
      <c r="B2251" s="107" t="s">
        <v>152</v>
      </c>
      <c r="C2251" s="107" t="s">
        <v>5654</v>
      </c>
      <c r="D2251" s="107" t="s">
        <v>5600</v>
      </c>
      <c r="E2251" s="107" t="s">
        <v>5601</v>
      </c>
      <c r="F2251" s="107" t="s">
        <v>8706</v>
      </c>
      <c r="G2251" s="107" t="str">
        <f>k[[#This Row],[PartType]]&amp;k[[#This Row],[PowderType]]</f>
        <v>520X337/010KBP86</v>
      </c>
      <c r="H2251" s="107" t="s">
        <v>5053</v>
      </c>
      <c r="I2251" s="107" cm="1">
        <f t="array" ref="I2251">_xlfn.IFS(LEFT(k[[#This Row],[ParameterValue]],1)="S",3,LEFT(k[[#This Row],[ParameterValue]],1)="X",2, LEFT(k[[#This Row],[ParameterValue]],1)="D",4)</f>
        <v>3</v>
      </c>
    </row>
    <row r="2252" spans="1:9">
      <c r="A2252" s="107" t="s">
        <v>6394</v>
      </c>
      <c r="B2252" s="107" t="s">
        <v>4428</v>
      </c>
      <c r="C2252" s="107" t="s">
        <v>5656</v>
      </c>
      <c r="D2252" s="107" t="s">
        <v>5600</v>
      </c>
      <c r="E2252" s="107" t="s">
        <v>5601</v>
      </c>
      <c r="F2252" s="107" t="s">
        <v>9531</v>
      </c>
      <c r="G2252" s="107" t="str">
        <f>k[[#This Row],[PartType]]&amp;k[[#This Row],[PowderType]]</f>
        <v>525B476/006KBP76</v>
      </c>
      <c r="H2252" s="107" t="s">
        <v>5834</v>
      </c>
      <c r="I2252" s="107" cm="1">
        <f t="array" ref="I2252">_xlfn.IFS(LEFT(k[[#This Row],[ParameterValue]],1)="S",3,LEFT(k[[#This Row],[ParameterValue]],1)="X",2, LEFT(k[[#This Row],[ParameterValue]],1)="D",4)</f>
        <v>3</v>
      </c>
    </row>
    <row r="2253" spans="1:9">
      <c r="A2253" s="107" t="s">
        <v>6212</v>
      </c>
      <c r="B2253" s="107" t="s">
        <v>82</v>
      </c>
      <c r="C2253" s="107" t="s">
        <v>6213</v>
      </c>
      <c r="D2253" s="107" t="s">
        <v>5600</v>
      </c>
      <c r="E2253" s="107" t="s">
        <v>5601</v>
      </c>
      <c r="F2253" s="107" t="s">
        <v>9372</v>
      </c>
      <c r="G2253" s="107" t="str">
        <f>k[[#This Row],[PartType]]&amp;k[[#This Row],[PowderType]]</f>
        <v>523W476/035S706</v>
      </c>
      <c r="H2253" s="107" t="s">
        <v>8140</v>
      </c>
      <c r="I2253" s="107" cm="1">
        <f t="array" ref="I2253">_xlfn.IFS(LEFT(k[[#This Row],[ParameterValue]],1)="S",3,LEFT(k[[#This Row],[ParameterValue]],1)="X",2, LEFT(k[[#This Row],[ParameterValue]],1)="D",4)</f>
        <v>4</v>
      </c>
    </row>
    <row r="2254" spans="1:9">
      <c r="A2254" s="107" t="s">
        <v>5702</v>
      </c>
      <c r="B2254" s="107" t="s">
        <v>131</v>
      </c>
      <c r="C2254" s="107" t="s">
        <v>5873</v>
      </c>
      <c r="D2254" s="107" t="s">
        <v>5600</v>
      </c>
      <c r="E2254" s="107" t="s">
        <v>5601</v>
      </c>
      <c r="F2254" s="107" t="s">
        <v>9397</v>
      </c>
      <c r="G2254" s="107" t="str">
        <f>k[[#This Row],[PartType]]&amp;k[[#This Row],[PowderType]]</f>
        <v>598V247/004TTS80</v>
      </c>
      <c r="H2254" s="107" t="s">
        <v>5046</v>
      </c>
      <c r="I2254" s="107" cm="1">
        <f t="array" ref="I2254">_xlfn.IFS(LEFT(k[[#This Row],[ParameterValue]],1)="S",3,LEFT(k[[#This Row],[ParameterValue]],1)="X",2, LEFT(k[[#This Row],[ParameterValue]],1)="D",4)</f>
        <v>3</v>
      </c>
    </row>
    <row r="2255" spans="1:9">
      <c r="A2255" s="107" t="s">
        <v>8092</v>
      </c>
      <c r="B2255" s="107" t="s">
        <v>152</v>
      </c>
      <c r="C2255" s="107" t="s">
        <v>5873</v>
      </c>
      <c r="D2255" s="107" t="s">
        <v>5600</v>
      </c>
      <c r="E2255" s="107" t="s">
        <v>5601</v>
      </c>
      <c r="F2255" s="107" t="s">
        <v>9444</v>
      </c>
      <c r="G2255" s="107" t="str">
        <f>k[[#This Row],[PartType]]&amp;k[[#This Row],[PowderType]]</f>
        <v>598V347/2R5KBP86</v>
      </c>
      <c r="H2255" s="107" t="s">
        <v>5046</v>
      </c>
      <c r="I2255" s="107" cm="1">
        <f t="array" ref="I2255">_xlfn.IFS(LEFT(k[[#This Row],[ParameterValue]],1)="S",3,LEFT(k[[#This Row],[ParameterValue]],1)="X",2, LEFT(k[[#This Row],[ParameterValue]],1)="D",4)</f>
        <v>3</v>
      </c>
    </row>
    <row r="2256" spans="1:9">
      <c r="A2256" s="107" t="s">
        <v>5899</v>
      </c>
      <c r="B2256" s="107" t="s">
        <v>126</v>
      </c>
      <c r="C2256" s="107" t="s">
        <v>5726</v>
      </c>
      <c r="D2256" s="107" t="s">
        <v>5600</v>
      </c>
      <c r="E2256" s="107" t="s">
        <v>5601</v>
      </c>
      <c r="F2256" s="107" t="s">
        <v>9445</v>
      </c>
      <c r="G2256" s="107" t="str">
        <f>k[[#This Row],[PartType]]&amp;k[[#This Row],[PowderType]]</f>
        <v>521V226/025KBP52</v>
      </c>
      <c r="H2256" s="107" t="s">
        <v>5044</v>
      </c>
      <c r="I2256" s="107" cm="1">
        <f t="array" ref="I2256">_xlfn.IFS(LEFT(k[[#This Row],[ParameterValue]],1)="S",3,LEFT(k[[#This Row],[ParameterValue]],1)="X",2, LEFT(k[[#This Row],[ParameterValue]],1)="D",4)</f>
        <v>3</v>
      </c>
    </row>
    <row r="2257" spans="1:9">
      <c r="A2257" s="107" t="s">
        <v>5922</v>
      </c>
      <c r="B2257" s="107" t="s">
        <v>126</v>
      </c>
      <c r="C2257" s="107" t="s">
        <v>5742</v>
      </c>
      <c r="D2257" s="107" t="s">
        <v>5600</v>
      </c>
      <c r="E2257" s="107" t="s">
        <v>5601</v>
      </c>
      <c r="F2257" s="107" t="s">
        <v>9446</v>
      </c>
      <c r="G2257" s="107" t="str">
        <f>k[[#This Row],[PartType]]&amp;k[[#This Row],[PowderType]]</f>
        <v>520D157/006KBP52</v>
      </c>
      <c r="H2257" s="107" t="s">
        <v>5582</v>
      </c>
      <c r="I2257" s="107" cm="1">
        <f t="array" ref="I2257">_xlfn.IFS(LEFT(k[[#This Row],[ParameterValue]],1)="S",3,LEFT(k[[#This Row],[ParameterValue]],1)="X",2, LEFT(k[[#This Row],[ParameterValue]],1)="D",4)</f>
        <v>3</v>
      </c>
    </row>
    <row r="2258" spans="1:9">
      <c r="A2258" s="107" t="s">
        <v>9428</v>
      </c>
      <c r="B2258" s="107" t="s">
        <v>6531</v>
      </c>
      <c r="C2258" s="107" t="s">
        <v>5681</v>
      </c>
      <c r="D2258" s="107" t="s">
        <v>5600</v>
      </c>
      <c r="E2258" s="107" t="s">
        <v>5601</v>
      </c>
      <c r="F2258" s="107" t="s">
        <v>9447</v>
      </c>
      <c r="G2258" s="107" t="str">
        <f>k[[#This Row],[PartType]]&amp;k[[#This Row],[PowderType]]</f>
        <v>520D337/004PGLR</v>
      </c>
      <c r="H2258" s="107" t="s">
        <v>5612</v>
      </c>
      <c r="I2258" s="107" cm="1">
        <f t="array" ref="I2258">_xlfn.IFS(LEFT(k[[#This Row],[ParameterValue]],1)="S",3,LEFT(k[[#This Row],[ParameterValue]],1)="X",2, LEFT(k[[#This Row],[ParameterValue]],1)="D",4)</f>
        <v>3</v>
      </c>
    </row>
    <row r="2259" spans="1:9">
      <c r="A2259" s="107" t="s">
        <v>9428</v>
      </c>
      <c r="B2259" s="107" t="s">
        <v>6531</v>
      </c>
      <c r="C2259" s="107" t="s">
        <v>5627</v>
      </c>
      <c r="D2259" s="107" t="s">
        <v>5600</v>
      </c>
      <c r="E2259" s="107" t="s">
        <v>5601</v>
      </c>
      <c r="F2259" s="107" t="s">
        <v>9448</v>
      </c>
      <c r="G2259" s="107" t="str">
        <f>k[[#This Row],[PartType]]&amp;k[[#This Row],[PowderType]]</f>
        <v>520D337/004PGLR</v>
      </c>
      <c r="H2259" s="107" t="s">
        <v>5612</v>
      </c>
      <c r="I2259" s="107" cm="1">
        <f t="array" ref="I2259">_xlfn.IFS(LEFT(k[[#This Row],[ParameterValue]],1)="S",3,LEFT(k[[#This Row],[ParameterValue]],1)="X",2, LEFT(k[[#This Row],[ParameterValue]],1)="D",4)</f>
        <v>3</v>
      </c>
    </row>
    <row r="2260" spans="1:9">
      <c r="A2260" s="107" t="s">
        <v>9428</v>
      </c>
      <c r="B2260" s="107" t="s">
        <v>6531</v>
      </c>
      <c r="C2260" s="107" t="s">
        <v>5742</v>
      </c>
      <c r="D2260" s="107" t="s">
        <v>5600</v>
      </c>
      <c r="E2260" s="107" t="s">
        <v>5601</v>
      </c>
      <c r="F2260" s="107" t="s">
        <v>9449</v>
      </c>
      <c r="G2260" s="107" t="str">
        <f>k[[#This Row],[PartType]]&amp;k[[#This Row],[PowderType]]</f>
        <v>520D337/004PGLR</v>
      </c>
      <c r="H2260" s="107" t="s">
        <v>5612</v>
      </c>
      <c r="I2260" s="107" cm="1">
        <f t="array" ref="I2260">_xlfn.IFS(LEFT(k[[#This Row],[ParameterValue]],1)="S",3,LEFT(k[[#This Row],[ParameterValue]],1)="X",2, LEFT(k[[#This Row],[ParameterValue]],1)="D",4)</f>
        <v>3</v>
      </c>
    </row>
    <row r="2261" spans="1:9">
      <c r="A2261" s="107" t="s">
        <v>5739</v>
      </c>
      <c r="B2261" s="107" t="s">
        <v>4550</v>
      </c>
      <c r="C2261" s="107" t="s">
        <v>5654</v>
      </c>
      <c r="D2261" s="107" t="s">
        <v>5600</v>
      </c>
      <c r="E2261" s="107" t="s">
        <v>5601</v>
      </c>
      <c r="F2261" s="107" t="s">
        <v>9117</v>
      </c>
      <c r="G2261" s="107" t="str">
        <f>k[[#This Row],[PartType]]&amp;k[[#This Row],[PowderType]]</f>
        <v>521D107/025SKIPR</v>
      </c>
      <c r="H2261" s="107" t="s">
        <v>5044</v>
      </c>
      <c r="I2261" s="107" cm="1">
        <f t="array" ref="I2261">_xlfn.IFS(LEFT(k[[#This Row],[ParameterValue]],1)="S",3,LEFT(k[[#This Row],[ParameterValue]],1)="X",2, LEFT(k[[#This Row],[ParameterValue]],1)="D",4)</f>
        <v>3</v>
      </c>
    </row>
    <row r="2262" spans="1:9">
      <c r="A2262" s="107" t="s">
        <v>5815</v>
      </c>
      <c r="B2262" s="107" t="s">
        <v>4550</v>
      </c>
      <c r="C2262" s="107" t="s">
        <v>5614</v>
      </c>
      <c r="D2262" s="107" t="s">
        <v>5600</v>
      </c>
      <c r="E2262" s="107" t="s">
        <v>5601</v>
      </c>
      <c r="F2262" s="107" t="s">
        <v>9226</v>
      </c>
      <c r="G2262" s="107" t="str">
        <f>k[[#This Row],[PartType]]&amp;k[[#This Row],[PowderType]]</f>
        <v>521B226/025SKIPR</v>
      </c>
      <c r="H2262" s="107" t="s">
        <v>5044</v>
      </c>
      <c r="I2262" s="107" cm="1">
        <f t="array" ref="I2262">_xlfn.IFS(LEFT(k[[#This Row],[ParameterValue]],1)="S",3,LEFT(k[[#This Row],[ParameterValue]],1)="X",2, LEFT(k[[#This Row],[ParameterValue]],1)="D",4)</f>
        <v>3</v>
      </c>
    </row>
    <row r="2263" spans="1:9">
      <c r="A2263" s="107" t="s">
        <v>6119</v>
      </c>
      <c r="B2263" s="107" t="s">
        <v>4560</v>
      </c>
      <c r="C2263" s="107" t="s">
        <v>5681</v>
      </c>
      <c r="D2263" s="107" t="s">
        <v>5600</v>
      </c>
      <c r="E2263" s="107" t="s">
        <v>5601</v>
      </c>
      <c r="F2263" s="107" t="s">
        <v>8884</v>
      </c>
      <c r="G2263" s="107" t="str">
        <f>k[[#This Row],[PartType]]&amp;k[[#This Row],[PowderType]]</f>
        <v>520V227/006KBP76X</v>
      </c>
      <c r="H2263" s="107" t="s">
        <v>5576</v>
      </c>
      <c r="I2263" s="107" cm="1">
        <f t="array" ref="I2263">_xlfn.IFS(LEFT(k[[#This Row],[ParameterValue]],1)="S",3,LEFT(k[[#This Row],[ParameterValue]],1)="X",2, LEFT(k[[#This Row],[ParameterValue]],1)="D",4)</f>
        <v>3</v>
      </c>
    </row>
    <row r="2264" spans="1:9">
      <c r="A2264" s="107" t="s">
        <v>5739</v>
      </c>
      <c r="B2264" s="107" t="s">
        <v>4523</v>
      </c>
      <c r="C2264" s="107" t="s">
        <v>5654</v>
      </c>
      <c r="D2264" s="107" t="s">
        <v>5600</v>
      </c>
      <c r="E2264" s="107" t="s">
        <v>5601</v>
      </c>
      <c r="F2264" s="107" t="s">
        <v>9246</v>
      </c>
      <c r="G2264" s="107" t="str">
        <f>k[[#This Row],[PartType]]&amp;k[[#This Row],[PowderType]]</f>
        <v>521D107/025KBP52E</v>
      </c>
      <c r="H2264" s="107" t="s">
        <v>5044</v>
      </c>
      <c r="I2264" s="107" cm="1">
        <f t="array" ref="I2264">_xlfn.IFS(LEFT(k[[#This Row],[ParameterValue]],1)="S",3,LEFT(k[[#This Row],[ParameterValue]],1)="X",2, LEFT(k[[#This Row],[ParameterValue]],1)="D",4)</f>
        <v>3</v>
      </c>
    </row>
    <row r="2265" spans="1:9">
      <c r="A2265" s="107" t="s">
        <v>6958</v>
      </c>
      <c r="B2265" s="107" t="s">
        <v>152</v>
      </c>
      <c r="C2265" s="107" t="s">
        <v>5748</v>
      </c>
      <c r="D2265" s="107" t="s">
        <v>5600</v>
      </c>
      <c r="E2265" s="107" t="s">
        <v>5601</v>
      </c>
      <c r="F2265" s="107" t="s">
        <v>7893</v>
      </c>
      <c r="G2265" s="107" t="str">
        <f>k[[#This Row],[PartType]]&amp;k[[#This Row],[PowderType]]</f>
        <v>530V157/006KBP86</v>
      </c>
      <c r="H2265" s="107" t="s">
        <v>5049</v>
      </c>
      <c r="I2265" s="107" cm="1">
        <f t="array" ref="I2265">_xlfn.IFS(LEFT(k[[#This Row],[ParameterValue]],1)="S",3,LEFT(k[[#This Row],[ParameterValue]],1)="X",2, LEFT(k[[#This Row],[ParameterValue]],1)="D",4)</f>
        <v>3</v>
      </c>
    </row>
    <row r="2266" spans="1:9">
      <c r="A2266" s="107" t="s">
        <v>7786</v>
      </c>
      <c r="B2266" s="107" t="s">
        <v>152</v>
      </c>
      <c r="C2266" s="107" t="s">
        <v>5634</v>
      </c>
      <c r="D2266" s="107" t="s">
        <v>5600</v>
      </c>
      <c r="E2266" s="107" t="s">
        <v>5601</v>
      </c>
      <c r="F2266" s="107" t="s">
        <v>7787</v>
      </c>
      <c r="G2266" s="107" t="str">
        <f>k[[#This Row],[PartType]]&amp;k[[#This Row],[PowderType]]</f>
        <v>545V177/016KBP86</v>
      </c>
      <c r="H2266" s="107" t="s">
        <v>5051</v>
      </c>
      <c r="I2266" s="107" cm="1">
        <f t="array" ref="I2266">_xlfn.IFS(LEFT(k[[#This Row],[ParameterValue]],1)="S",3,LEFT(k[[#This Row],[ParameterValue]],1)="X",2, LEFT(k[[#This Row],[ParameterValue]],1)="D",4)</f>
        <v>3</v>
      </c>
    </row>
    <row r="2267" spans="1:9">
      <c r="A2267" s="107" t="s">
        <v>6993</v>
      </c>
      <c r="B2267" s="107" t="s">
        <v>4575</v>
      </c>
      <c r="C2267" s="107" t="s">
        <v>5634</v>
      </c>
      <c r="D2267" s="107" t="s">
        <v>5600</v>
      </c>
      <c r="E2267" s="107" t="s">
        <v>5601</v>
      </c>
      <c r="F2267" s="107" t="s">
        <v>7788</v>
      </c>
      <c r="G2267" s="107" t="str">
        <f>k[[#This Row],[PartType]]&amp;k[[#This Row],[PowderType]]</f>
        <v>598D227/010KBP74F</v>
      </c>
      <c r="H2267" s="107" t="s">
        <v>7789</v>
      </c>
      <c r="I2267" s="107" cm="1">
        <f t="array" ref="I2267">_xlfn.IFS(LEFT(k[[#This Row],[ParameterValue]],1)="S",3,LEFT(k[[#This Row],[ParameterValue]],1)="X",2, LEFT(k[[#This Row],[ParameterValue]],1)="D",4)</f>
        <v>3</v>
      </c>
    </row>
    <row r="2268" spans="1:9">
      <c r="A2268" s="107" t="s">
        <v>7027</v>
      </c>
      <c r="B2268" s="107" t="s">
        <v>4647</v>
      </c>
      <c r="C2268" s="107" t="s">
        <v>5654</v>
      </c>
      <c r="D2268" s="107" t="s">
        <v>5600</v>
      </c>
      <c r="E2268" s="107" t="s">
        <v>5601</v>
      </c>
      <c r="F2268" s="107" t="s">
        <v>8222</v>
      </c>
      <c r="G2268" s="107" t="str">
        <f>k[[#This Row],[PartType]]&amp;k[[#This Row],[PowderType]]</f>
        <v>520W107/010KBP52X</v>
      </c>
      <c r="H2268" s="107" t="s">
        <v>6798</v>
      </c>
      <c r="I2268" s="107" cm="1">
        <f t="array" ref="I2268">_xlfn.IFS(LEFT(k[[#This Row],[ParameterValue]],1)="S",3,LEFT(k[[#This Row],[ParameterValue]],1)="X",2, LEFT(k[[#This Row],[ParameterValue]],1)="D",4)</f>
        <v>3</v>
      </c>
    </row>
    <row r="2269" spans="1:9">
      <c r="A2269" s="107" t="s">
        <v>7154</v>
      </c>
      <c r="B2269" s="107" t="s">
        <v>126</v>
      </c>
      <c r="C2269" s="107" t="s">
        <v>5703</v>
      </c>
      <c r="D2269" s="107" t="s">
        <v>5600</v>
      </c>
      <c r="E2269" s="107" t="s">
        <v>5601</v>
      </c>
      <c r="F2269" s="107" t="s">
        <v>8223</v>
      </c>
      <c r="G2269" s="107" t="str">
        <f>k[[#This Row],[PartType]]&amp;k[[#This Row],[PowderType]]</f>
        <v>530V117/010KBP52</v>
      </c>
      <c r="H2269" s="107" t="s">
        <v>8224</v>
      </c>
      <c r="I2269" s="107" cm="1">
        <f t="array" ref="I2269">_xlfn.IFS(LEFT(k[[#This Row],[ParameterValue]],1)="S",3,LEFT(k[[#This Row],[ParameterValue]],1)="X",2, LEFT(k[[#This Row],[ParameterValue]],1)="D",4)</f>
        <v>3</v>
      </c>
    </row>
    <row r="2270" spans="1:9">
      <c r="A2270" s="107" t="s">
        <v>6415</v>
      </c>
      <c r="B2270" s="107" t="s">
        <v>126</v>
      </c>
      <c r="C2270" s="107" t="s">
        <v>5654</v>
      </c>
      <c r="D2270" s="107" t="s">
        <v>5600</v>
      </c>
      <c r="E2270" s="107" t="s">
        <v>5601</v>
      </c>
      <c r="F2270" s="107" t="s">
        <v>8225</v>
      </c>
      <c r="G2270" s="107" t="str">
        <f>k[[#This Row],[PartType]]&amp;k[[#This Row],[PowderType]]</f>
        <v>521D336/025KBP52</v>
      </c>
      <c r="H2270" s="107" t="s">
        <v>5044</v>
      </c>
      <c r="I2270" s="107" cm="1">
        <f t="array" ref="I2270">_xlfn.IFS(LEFT(k[[#This Row],[ParameterValue]],1)="S",3,LEFT(k[[#This Row],[ParameterValue]],1)="X",2, LEFT(k[[#This Row],[ParameterValue]],1)="D",4)</f>
        <v>3</v>
      </c>
    </row>
    <row r="2271" spans="1:9">
      <c r="A2271" s="107" t="s">
        <v>5762</v>
      </c>
      <c r="B2271" s="107" t="s">
        <v>152</v>
      </c>
      <c r="C2271" s="107" t="s">
        <v>5742</v>
      </c>
      <c r="D2271" s="107" t="s">
        <v>5600</v>
      </c>
      <c r="E2271" s="107" t="s">
        <v>5601</v>
      </c>
      <c r="F2271" s="107" t="s">
        <v>8226</v>
      </c>
      <c r="G2271" s="107" t="str">
        <f>k[[#This Row],[PartType]]&amp;k[[#This Row],[PowderType]]</f>
        <v>598V227/004KBP86</v>
      </c>
      <c r="H2271" s="107" t="s">
        <v>5688</v>
      </c>
      <c r="I2271" s="107" cm="1">
        <f t="array" ref="I2271">_xlfn.IFS(LEFT(k[[#This Row],[ParameterValue]],1)="S",3,LEFT(k[[#This Row],[ParameterValue]],1)="X",2, LEFT(k[[#This Row],[ParameterValue]],1)="D",4)</f>
        <v>3</v>
      </c>
    </row>
    <row r="2272" spans="1:9">
      <c r="A2272" s="107" t="s">
        <v>6415</v>
      </c>
      <c r="B2272" s="107" t="s">
        <v>126</v>
      </c>
      <c r="C2272" s="107" t="s">
        <v>5621</v>
      </c>
      <c r="D2272" s="107" t="s">
        <v>5600</v>
      </c>
      <c r="E2272" s="107" t="s">
        <v>5601</v>
      </c>
      <c r="F2272" s="107" t="s">
        <v>8860</v>
      </c>
      <c r="G2272" s="107" t="str">
        <f>k[[#This Row],[PartType]]&amp;k[[#This Row],[PowderType]]</f>
        <v>521D336/025KBP52</v>
      </c>
      <c r="H2272" s="107" t="s">
        <v>5044</v>
      </c>
      <c r="I2272" s="107" cm="1">
        <f t="array" ref="I2272">_xlfn.IFS(LEFT(k[[#This Row],[ParameterValue]],1)="S",3,LEFT(k[[#This Row],[ParameterValue]],1)="X",2, LEFT(k[[#This Row],[ParameterValue]],1)="D",4)</f>
        <v>3</v>
      </c>
    </row>
    <row r="2273" spans="1:9">
      <c r="A2273" s="107" t="s">
        <v>7671</v>
      </c>
      <c r="B2273" s="107" t="s">
        <v>152</v>
      </c>
      <c r="C2273" s="107" t="s">
        <v>5737</v>
      </c>
      <c r="D2273" s="107" t="s">
        <v>5600</v>
      </c>
      <c r="E2273" s="107" t="s">
        <v>5601</v>
      </c>
      <c r="F2273" s="107" t="s">
        <v>8227</v>
      </c>
      <c r="G2273" s="107" t="str">
        <f>k[[#This Row],[PartType]]&amp;k[[#This Row],[PowderType]]</f>
        <v>598V227/006KBP86</v>
      </c>
      <c r="H2273" s="107" t="s">
        <v>8228</v>
      </c>
      <c r="I2273" s="107" cm="1">
        <f t="array" ref="I2273">_xlfn.IFS(LEFT(k[[#This Row],[ParameterValue]],1)="S",3,LEFT(k[[#This Row],[ParameterValue]],1)="X",2, LEFT(k[[#This Row],[ParameterValue]],1)="D",4)</f>
        <v>3</v>
      </c>
    </row>
    <row r="2274" spans="1:9">
      <c r="A2274" s="107" t="s">
        <v>8533</v>
      </c>
      <c r="B2274" s="107" t="s">
        <v>4515</v>
      </c>
      <c r="C2274" s="107" t="s">
        <v>5614</v>
      </c>
      <c r="D2274" s="107" t="s">
        <v>5600</v>
      </c>
      <c r="E2274" s="107" t="s">
        <v>5601</v>
      </c>
      <c r="F2274" s="107" t="s">
        <v>8534</v>
      </c>
      <c r="G2274" s="107" t="str">
        <f>k[[#This Row],[PartType]]&amp;k[[#This Row],[PowderType]]</f>
        <v>521V227/016S15HV100</v>
      </c>
      <c r="H2274" s="107" t="s">
        <v>5575</v>
      </c>
      <c r="I2274" s="107" cm="1">
        <f t="array" ref="I2274">_xlfn.IFS(LEFT(k[[#This Row],[ParameterValue]],1)="S",3,LEFT(k[[#This Row],[ParameterValue]],1)="X",2, LEFT(k[[#This Row],[ParameterValue]],1)="D",4)</f>
        <v>3</v>
      </c>
    </row>
    <row r="2275" spans="1:9">
      <c r="A2275" s="107" t="s">
        <v>6958</v>
      </c>
      <c r="B2275" s="107" t="s">
        <v>142</v>
      </c>
      <c r="C2275" s="107" t="s">
        <v>5703</v>
      </c>
      <c r="D2275" s="107" t="s">
        <v>5600</v>
      </c>
      <c r="E2275" s="107" t="s">
        <v>5601</v>
      </c>
      <c r="F2275" s="107" t="s">
        <v>9021</v>
      </c>
      <c r="G2275" s="107" t="str">
        <f>k[[#This Row],[PartType]]&amp;k[[#This Row],[PowderType]]</f>
        <v>530V157/006KBP86E</v>
      </c>
      <c r="H2275" s="107" t="s">
        <v>5046</v>
      </c>
      <c r="I2275" s="107" cm="1">
        <f t="array" ref="I2275">_xlfn.IFS(LEFT(k[[#This Row],[ParameterValue]],1)="S",3,LEFT(k[[#This Row],[ParameterValue]],1)="X",2, LEFT(k[[#This Row],[ParameterValue]],1)="D",4)</f>
        <v>3</v>
      </c>
    </row>
    <row r="2276" spans="1:9">
      <c r="A2276" s="107" t="s">
        <v>5934</v>
      </c>
      <c r="B2276" s="107" t="s">
        <v>4494</v>
      </c>
      <c r="C2276" s="107" t="s">
        <v>5621</v>
      </c>
      <c r="D2276" s="107" t="s">
        <v>5600</v>
      </c>
      <c r="E2276" s="107" t="s">
        <v>5601</v>
      </c>
      <c r="F2276" s="107" t="s">
        <v>8596</v>
      </c>
      <c r="G2276" s="107" t="str">
        <f>k[[#This Row],[PartType]]&amp;k[[#This Row],[PowderType]]</f>
        <v>521T106/025KBP86X</v>
      </c>
      <c r="H2276" s="107" t="s">
        <v>8597</v>
      </c>
      <c r="I2276" s="107" cm="1">
        <f t="array" ref="I2276">_xlfn.IFS(LEFT(k[[#This Row],[ParameterValue]],1)="S",3,LEFT(k[[#This Row],[ParameterValue]],1)="X",2, LEFT(k[[#This Row],[ParameterValue]],1)="D",4)</f>
        <v>3</v>
      </c>
    </row>
    <row r="2277" spans="1:9">
      <c r="A2277" s="107" t="s">
        <v>6547</v>
      </c>
      <c r="B2277" s="107" t="s">
        <v>4617</v>
      </c>
      <c r="C2277" s="107" t="s">
        <v>5599</v>
      </c>
      <c r="D2277" s="107" t="s">
        <v>5600</v>
      </c>
      <c r="E2277" s="107" t="s">
        <v>5601</v>
      </c>
      <c r="F2277" s="107" t="s">
        <v>6548</v>
      </c>
      <c r="G2277" s="107" t="str">
        <f>k[[#This Row],[PartType]]&amp;k[[#This Row],[PowderType]]</f>
        <v>520D117/006NT50</v>
      </c>
      <c r="H2277" s="107" t="s">
        <v>6549</v>
      </c>
      <c r="I2277" s="107" cm="1">
        <f t="array" ref="I2277">_xlfn.IFS(LEFT(k[[#This Row],[ParameterValue]],1)="S",3,LEFT(k[[#This Row],[ParameterValue]],1)="X",2, LEFT(k[[#This Row],[ParameterValue]],1)="D",4)</f>
        <v>3</v>
      </c>
    </row>
    <row r="2278" spans="1:9">
      <c r="A2278" s="107" t="s">
        <v>7870</v>
      </c>
      <c r="B2278" s="107" t="s">
        <v>4426</v>
      </c>
      <c r="C2278" s="107" t="s">
        <v>5654</v>
      </c>
      <c r="D2278" s="107" t="s">
        <v>5600</v>
      </c>
      <c r="E2278" s="107" t="s">
        <v>5601</v>
      </c>
      <c r="F2278" s="107" t="s">
        <v>9254</v>
      </c>
      <c r="G2278" s="107" t="str">
        <f>k[[#This Row],[PartType]]&amp;k[[#This Row],[PowderType]]</f>
        <v>521D157/016KBP74</v>
      </c>
      <c r="H2278" s="107" t="s">
        <v>5891</v>
      </c>
      <c r="I2278" s="107" cm="1">
        <f t="array" ref="I2278">_xlfn.IFS(LEFT(k[[#This Row],[ParameterValue]],1)="S",3,LEFT(k[[#This Row],[ParameterValue]],1)="X",2, LEFT(k[[#This Row],[ParameterValue]],1)="D",4)</f>
        <v>3</v>
      </c>
    </row>
    <row r="2279" spans="1:9">
      <c r="A2279" s="107" t="s">
        <v>7870</v>
      </c>
      <c r="B2279" s="107" t="s">
        <v>4426</v>
      </c>
      <c r="C2279" s="107" t="s">
        <v>5618</v>
      </c>
      <c r="D2279" s="107" t="s">
        <v>5600</v>
      </c>
      <c r="E2279" s="107" t="s">
        <v>5601</v>
      </c>
      <c r="F2279" s="107" t="s">
        <v>9255</v>
      </c>
      <c r="G2279" s="107" t="str">
        <f>k[[#This Row],[PartType]]&amp;k[[#This Row],[PowderType]]</f>
        <v>521D157/016KBP74</v>
      </c>
      <c r="H2279" s="107" t="s">
        <v>5891</v>
      </c>
      <c r="I2279" s="107" cm="1">
        <f t="array" ref="I2279">_xlfn.IFS(LEFT(k[[#This Row],[ParameterValue]],1)="S",3,LEFT(k[[#This Row],[ParameterValue]],1)="X",2, LEFT(k[[#This Row],[ParameterValue]],1)="D",4)</f>
        <v>3</v>
      </c>
    </row>
    <row r="2280" spans="1:9">
      <c r="A2280" s="107" t="s">
        <v>6331</v>
      </c>
      <c r="B2280" s="107" t="s">
        <v>4601</v>
      </c>
      <c r="C2280" s="107" t="s">
        <v>5681</v>
      </c>
      <c r="D2280" s="107" t="s">
        <v>5600</v>
      </c>
      <c r="E2280" s="107" t="s">
        <v>5601</v>
      </c>
      <c r="F2280" s="107" t="s">
        <v>6333</v>
      </c>
      <c r="G2280" s="107" t="str">
        <f>k[[#This Row],[PartType]]&amp;k[[#This Row],[PowderType]]</f>
        <v>598V337/2R5KBP86H</v>
      </c>
      <c r="H2280" s="107" t="s">
        <v>5688</v>
      </c>
      <c r="I2280" s="107" cm="1">
        <f t="array" ref="I2280">_xlfn.IFS(LEFT(k[[#This Row],[ParameterValue]],1)="S",3,LEFT(k[[#This Row],[ParameterValue]],1)="X",2, LEFT(k[[#This Row],[ParameterValue]],1)="D",4)</f>
        <v>3</v>
      </c>
    </row>
    <row r="2281" spans="1:9">
      <c r="A2281" s="107" t="s">
        <v>5913</v>
      </c>
      <c r="B2281" s="107" t="s">
        <v>142</v>
      </c>
      <c r="C2281" s="107" t="s">
        <v>7257</v>
      </c>
      <c r="D2281" s="107" t="s">
        <v>5600</v>
      </c>
      <c r="E2281" s="107" t="s">
        <v>5601</v>
      </c>
      <c r="F2281" s="107" t="s">
        <v>8595</v>
      </c>
      <c r="G2281" s="107" t="str">
        <f>k[[#This Row],[PartType]]&amp;k[[#This Row],[PowderType]]</f>
        <v>521V107/020KBP86E</v>
      </c>
      <c r="H2281" s="107" t="s">
        <v>6751</v>
      </c>
      <c r="I2281" s="107" cm="1">
        <f t="array" ref="I2281">_xlfn.IFS(LEFT(k[[#This Row],[ParameterValue]],1)="S",3,LEFT(k[[#This Row],[ParameterValue]],1)="X",2, LEFT(k[[#This Row],[ParameterValue]],1)="D",4)</f>
        <v>3</v>
      </c>
    </row>
    <row r="2282" spans="1:9">
      <c r="A2282" s="107" t="s">
        <v>8133</v>
      </c>
      <c r="B2282" s="107" t="s">
        <v>152</v>
      </c>
      <c r="C2282" s="107" t="s">
        <v>5703</v>
      </c>
      <c r="D2282" s="107" t="s">
        <v>5600</v>
      </c>
      <c r="E2282" s="107" t="s">
        <v>5601</v>
      </c>
      <c r="F2282" s="107" t="s">
        <v>8512</v>
      </c>
      <c r="G2282" s="107" t="str">
        <f>k[[#This Row],[PartType]]&amp;k[[#This Row],[PowderType]]</f>
        <v>530V477/004KBP86</v>
      </c>
      <c r="H2282" s="107" t="s">
        <v>8513</v>
      </c>
      <c r="I2282" s="107" cm="1">
        <f t="array" ref="I2282">_xlfn.IFS(LEFT(k[[#This Row],[ParameterValue]],1)="S",3,LEFT(k[[#This Row],[ParameterValue]],1)="X",2, LEFT(k[[#This Row],[ParameterValue]],1)="D",4)</f>
        <v>3</v>
      </c>
    </row>
    <row r="2283" spans="1:9">
      <c r="A2283" s="107" t="s">
        <v>6693</v>
      </c>
      <c r="B2283" s="107" t="s">
        <v>4478</v>
      </c>
      <c r="C2283" s="107" t="s">
        <v>5600</v>
      </c>
      <c r="D2283" s="107" t="s">
        <v>5600</v>
      </c>
      <c r="E2283" s="107" t="s">
        <v>5601</v>
      </c>
      <c r="F2283" s="107" t="s">
        <v>6694</v>
      </c>
      <c r="G2283" s="107" t="str">
        <f>k[[#This Row],[PartType]]&amp;k[[#This Row],[PowderType]]</f>
        <v>520D156/035FTW400</v>
      </c>
      <c r="H2283" s="107" t="s">
        <v>5853</v>
      </c>
      <c r="I2283" s="107" cm="1">
        <f t="array" ref="I2283">_xlfn.IFS(LEFT(k[[#This Row],[ParameterValue]],1)="S",3,LEFT(k[[#This Row],[ParameterValue]],1)="X",2, LEFT(k[[#This Row],[ParameterValue]],1)="D",4)</f>
        <v>2</v>
      </c>
    </row>
    <row r="2284" spans="1:9">
      <c r="A2284" s="107" t="s">
        <v>6192</v>
      </c>
      <c r="B2284" s="107" t="s">
        <v>4478</v>
      </c>
      <c r="C2284" s="107" t="s">
        <v>5656</v>
      </c>
      <c r="D2284" s="107" t="s">
        <v>5600</v>
      </c>
      <c r="E2284" s="107" t="s">
        <v>5601</v>
      </c>
      <c r="F2284" s="107" t="s">
        <v>6695</v>
      </c>
      <c r="G2284" s="107" t="str">
        <f>k[[#This Row],[PartType]]&amp;k[[#This Row],[PowderType]]</f>
        <v>520T106/016FTW400</v>
      </c>
      <c r="H2284" s="107" t="s">
        <v>6181</v>
      </c>
      <c r="I2284" s="107" cm="1">
        <f t="array" ref="I2284">_xlfn.IFS(LEFT(k[[#This Row],[ParameterValue]],1)="S",3,LEFT(k[[#This Row],[ParameterValue]],1)="X",2, LEFT(k[[#This Row],[ParameterValue]],1)="D",4)</f>
        <v>3</v>
      </c>
    </row>
    <row r="2285" spans="1:9">
      <c r="A2285" s="107" t="s">
        <v>7032</v>
      </c>
      <c r="B2285" s="107" t="s">
        <v>10381</v>
      </c>
      <c r="C2285" s="107" t="s">
        <v>5737</v>
      </c>
      <c r="D2285" s="107" t="s">
        <v>5600</v>
      </c>
      <c r="E2285" s="107" t="s">
        <v>5601</v>
      </c>
      <c r="F2285" s="107" t="s">
        <v>10382</v>
      </c>
      <c r="G2285" s="107" t="str">
        <f>k[[#This Row],[PartType]]&amp;k[[#This Row],[PowderType]]</f>
        <v>520V477/003KBP76S</v>
      </c>
      <c r="H2285" s="107" t="s">
        <v>5049</v>
      </c>
      <c r="I2285" s="107" cm="1">
        <f t="array" ref="I2285">_xlfn.IFS(LEFT(k[[#This Row],[ParameterValue]],1)="S",3,LEFT(k[[#This Row],[ParameterValue]],1)="X",2, LEFT(k[[#This Row],[ParameterValue]],1)="D",4)</f>
        <v>3</v>
      </c>
    </row>
    <row r="2286" spans="1:9">
      <c r="A2286" s="107" t="s">
        <v>6119</v>
      </c>
      <c r="B2286" s="107" t="s">
        <v>4705</v>
      </c>
      <c r="C2286" s="107" t="s">
        <v>5748</v>
      </c>
      <c r="D2286" s="107" t="s">
        <v>5600</v>
      </c>
      <c r="E2286" s="107" t="s">
        <v>5601</v>
      </c>
      <c r="F2286" s="107" t="s">
        <v>10384</v>
      </c>
      <c r="G2286" s="107" t="str">
        <f>k[[#This Row],[PartType]]&amp;k[[#This Row],[PowderType]]</f>
        <v>520V227/006KBP86S</v>
      </c>
      <c r="H2286" s="107" t="s">
        <v>5049</v>
      </c>
      <c r="I2286" s="107" cm="1">
        <f t="array" ref="I2286">_xlfn.IFS(LEFT(k[[#This Row],[ParameterValue]],1)="S",3,LEFT(k[[#This Row],[ParameterValue]],1)="X",2, LEFT(k[[#This Row],[ParameterValue]],1)="D",4)</f>
        <v>3</v>
      </c>
    </row>
    <row r="2287" spans="1:9">
      <c r="A2287" s="107" t="s">
        <v>7741</v>
      </c>
      <c r="B2287" s="107" t="s">
        <v>4426</v>
      </c>
      <c r="C2287" s="107" t="s">
        <v>5726</v>
      </c>
      <c r="D2287" s="107" t="s">
        <v>5600</v>
      </c>
      <c r="E2287" s="107" t="s">
        <v>5601</v>
      </c>
      <c r="F2287" s="107" t="s">
        <v>9350</v>
      </c>
      <c r="G2287" s="107" t="str">
        <f>k[[#This Row],[PartType]]&amp;k[[#This Row],[PowderType]]</f>
        <v>520V336/016KBP74</v>
      </c>
      <c r="H2287" s="107" t="s">
        <v>5891</v>
      </c>
      <c r="I2287" s="107" cm="1">
        <f t="array" ref="I2287">_xlfn.IFS(LEFT(k[[#This Row],[ParameterValue]],1)="S",3,LEFT(k[[#This Row],[ParameterValue]],1)="X",2, LEFT(k[[#This Row],[ParameterValue]],1)="D",4)</f>
        <v>3</v>
      </c>
    </row>
    <row r="2288" spans="1:9">
      <c r="A2288" s="107" t="s">
        <v>5943</v>
      </c>
      <c r="B2288" s="107" t="s">
        <v>119</v>
      </c>
      <c r="C2288" s="107" t="s">
        <v>5618</v>
      </c>
      <c r="D2288" s="107" t="s">
        <v>5600</v>
      </c>
      <c r="E2288" s="107" t="s">
        <v>5601</v>
      </c>
      <c r="F2288" s="107" t="s">
        <v>8413</v>
      </c>
      <c r="G2288" s="107" t="str">
        <f>k[[#This Row],[PartType]]&amp;k[[#This Row],[PowderType]]</f>
        <v>523W157/016FTW102K</v>
      </c>
      <c r="H2288" s="107" t="s">
        <v>7885</v>
      </c>
      <c r="I2288" s="107" cm="1">
        <f t="array" ref="I2288">_xlfn.IFS(LEFT(k[[#This Row],[ParameterValue]],1)="S",3,LEFT(k[[#This Row],[ParameterValue]],1)="X",2, LEFT(k[[#This Row],[ParameterValue]],1)="D",4)</f>
        <v>4</v>
      </c>
    </row>
    <row r="2289" spans="1:9">
      <c r="A2289" s="107" t="s">
        <v>5943</v>
      </c>
      <c r="B2289" s="107" t="s">
        <v>119</v>
      </c>
      <c r="C2289" s="107" t="s">
        <v>5614</v>
      </c>
      <c r="D2289" s="107" t="s">
        <v>5600</v>
      </c>
      <c r="E2289" s="107" t="s">
        <v>5601</v>
      </c>
      <c r="F2289" s="107" t="s">
        <v>8781</v>
      </c>
      <c r="G2289" s="107" t="str">
        <f>k[[#This Row],[PartType]]&amp;k[[#This Row],[PowderType]]</f>
        <v>523W157/016FTW102K</v>
      </c>
      <c r="H2289" s="107" t="s">
        <v>7885</v>
      </c>
      <c r="I2289" s="107" cm="1">
        <f t="array" ref="I2289">_xlfn.IFS(LEFT(k[[#This Row],[ParameterValue]],1)="S",3,LEFT(k[[#This Row],[ParameterValue]],1)="X",2, LEFT(k[[#This Row],[ParameterValue]],1)="D",4)</f>
        <v>4</v>
      </c>
    </row>
    <row r="2290" spans="1:9">
      <c r="A2290" s="107" t="s">
        <v>7886</v>
      </c>
      <c r="B2290" s="107" t="s">
        <v>100</v>
      </c>
      <c r="C2290" s="107" t="s">
        <v>5618</v>
      </c>
      <c r="D2290" s="107" t="s">
        <v>5600</v>
      </c>
      <c r="E2290" s="107" t="s">
        <v>5601</v>
      </c>
      <c r="F2290" s="107" t="s">
        <v>7887</v>
      </c>
      <c r="G2290" s="107" t="str">
        <f>k[[#This Row],[PartType]]&amp;k[[#This Row],[PowderType]]</f>
        <v>521D157/025S805</v>
      </c>
      <c r="H2290" s="107" t="s">
        <v>7888</v>
      </c>
      <c r="I2290" s="107" cm="1">
        <f t="array" ref="I2290">_xlfn.IFS(LEFT(k[[#This Row],[ParameterValue]],1)="S",3,LEFT(k[[#This Row],[ParameterValue]],1)="X",2, LEFT(k[[#This Row],[ParameterValue]],1)="D",4)</f>
        <v>3</v>
      </c>
    </row>
    <row r="2291" spans="1:9">
      <c r="A2291" s="107" t="s">
        <v>5692</v>
      </c>
      <c r="B2291" s="107" t="s">
        <v>4427</v>
      </c>
      <c r="C2291" s="107" t="s">
        <v>6340</v>
      </c>
      <c r="D2291" s="107" t="s">
        <v>5600</v>
      </c>
      <c r="E2291" s="107" t="s">
        <v>5601</v>
      </c>
      <c r="F2291" s="107" t="s">
        <v>7889</v>
      </c>
      <c r="G2291" s="107" t="str">
        <f>k[[#This Row],[PartType]]&amp;k[[#This Row],[PowderType]]</f>
        <v>521V156/035KBP34</v>
      </c>
      <c r="H2291" s="107" t="s">
        <v>6494</v>
      </c>
      <c r="I2291" s="107" cm="1">
        <f t="array" ref="I2291">_xlfn.IFS(LEFT(k[[#This Row],[ParameterValue]],1)="S",3,LEFT(k[[#This Row],[ParameterValue]],1)="X",2, LEFT(k[[#This Row],[ParameterValue]],1)="D",4)</f>
        <v>3</v>
      </c>
    </row>
    <row r="2292" spans="1:9">
      <c r="A2292" s="107" t="s">
        <v>6422</v>
      </c>
      <c r="B2292" s="107" t="s">
        <v>4594</v>
      </c>
      <c r="C2292" s="107" t="s">
        <v>5654</v>
      </c>
      <c r="D2292" s="107" t="s">
        <v>5600</v>
      </c>
      <c r="E2292" s="107" t="s">
        <v>5601</v>
      </c>
      <c r="F2292" s="107" t="s">
        <v>8535</v>
      </c>
      <c r="G2292" s="107" t="str">
        <f>k[[#This Row],[PartType]]&amp;k[[#This Row],[PowderType]]</f>
        <v>521V226/035TTS50E</v>
      </c>
      <c r="H2292" s="107" t="s">
        <v>5560</v>
      </c>
      <c r="I2292" s="107" cm="1">
        <f t="array" ref="I2292">_xlfn.IFS(LEFT(k[[#This Row],[ParameterValue]],1)="S",3,LEFT(k[[#This Row],[ParameterValue]],1)="X",2, LEFT(k[[#This Row],[ParameterValue]],1)="D",4)</f>
        <v>3</v>
      </c>
    </row>
    <row r="2293" spans="1:9">
      <c r="A2293" s="107" t="s">
        <v>6422</v>
      </c>
      <c r="B2293" s="107" t="s">
        <v>4594</v>
      </c>
      <c r="C2293" s="107" t="s">
        <v>5614</v>
      </c>
      <c r="D2293" s="107" t="s">
        <v>5600</v>
      </c>
      <c r="E2293" s="107" t="s">
        <v>5601</v>
      </c>
      <c r="F2293" s="107" t="s">
        <v>7890</v>
      </c>
      <c r="G2293" s="107" t="str">
        <f>k[[#This Row],[PartType]]&amp;k[[#This Row],[PowderType]]</f>
        <v>521V226/035TTS50E</v>
      </c>
      <c r="H2293" s="107" t="s">
        <v>5560</v>
      </c>
      <c r="I2293" s="107" cm="1">
        <f t="array" ref="I2293">_xlfn.IFS(LEFT(k[[#This Row],[ParameterValue]],1)="S",3,LEFT(k[[#This Row],[ParameterValue]],1)="X",2, LEFT(k[[#This Row],[ParameterValue]],1)="D",4)</f>
        <v>3</v>
      </c>
    </row>
    <row r="2294" spans="1:9">
      <c r="A2294" s="107" t="s">
        <v>6544</v>
      </c>
      <c r="B2294" s="107" t="s">
        <v>82</v>
      </c>
      <c r="C2294" s="107" t="s">
        <v>5634</v>
      </c>
      <c r="D2294" s="107" t="s">
        <v>5600</v>
      </c>
      <c r="E2294" s="107" t="s">
        <v>5601</v>
      </c>
      <c r="F2294" s="107" t="s">
        <v>6545</v>
      </c>
      <c r="G2294" s="107" t="str">
        <f>k[[#This Row],[PartType]]&amp;k[[#This Row],[PowderType]]</f>
        <v>520C477/003S706</v>
      </c>
      <c r="H2294" s="107" t="s">
        <v>6546</v>
      </c>
      <c r="I2294" s="107" cm="1">
        <f t="array" ref="I2294">_xlfn.IFS(LEFT(k[[#This Row],[ParameterValue]],1)="S",3,LEFT(k[[#This Row],[ParameterValue]],1)="X",2, LEFT(k[[#This Row],[ParameterValue]],1)="D",4)</f>
        <v>3</v>
      </c>
    </row>
    <row r="2295" spans="1:9">
      <c r="A2295" s="107" t="s">
        <v>5872</v>
      </c>
      <c r="B2295" s="107" t="s">
        <v>4441</v>
      </c>
      <c r="C2295" s="107" t="s">
        <v>9419</v>
      </c>
      <c r="D2295" s="107" t="s">
        <v>5600</v>
      </c>
      <c r="E2295" s="107" t="s">
        <v>5601</v>
      </c>
      <c r="F2295" s="107" t="s">
        <v>9420</v>
      </c>
      <c r="G2295" s="107" t="str">
        <f>k[[#This Row],[PartType]]&amp;k[[#This Row],[PowderType]]</f>
        <v>598B107/006STA156KA</v>
      </c>
      <c r="H2295" s="107" t="s">
        <v>5114</v>
      </c>
      <c r="I2295" s="107" cm="1">
        <f t="array" ref="I2295">_xlfn.IFS(LEFT(k[[#This Row],[ParameterValue]],1)="S",3,LEFT(k[[#This Row],[ParameterValue]],1)="X",2, LEFT(k[[#This Row],[ParameterValue]],1)="D",4)</f>
        <v>3</v>
      </c>
    </row>
    <row r="2296" spans="1:9">
      <c r="A2296" s="107" t="s">
        <v>7103</v>
      </c>
      <c r="B2296" s="107" t="s">
        <v>4503</v>
      </c>
      <c r="C2296" s="107" t="s">
        <v>5627</v>
      </c>
      <c r="D2296" s="107" t="s">
        <v>5600</v>
      </c>
      <c r="E2296" s="107" t="s">
        <v>5601</v>
      </c>
      <c r="F2296" s="107" t="s">
        <v>8329</v>
      </c>
      <c r="G2296" s="107" t="str">
        <f>k[[#This Row],[PartType]]&amp;k[[#This Row],[PowderType]]</f>
        <v>520V477/2R5KBP76E</v>
      </c>
      <c r="H2296" s="107" t="s">
        <v>5582</v>
      </c>
      <c r="I2296" s="107" cm="1">
        <f t="array" ref="I2296">_xlfn.IFS(LEFT(k[[#This Row],[ParameterValue]],1)="S",3,LEFT(k[[#This Row],[ParameterValue]],1)="X",2, LEFT(k[[#This Row],[ParameterValue]],1)="D",4)</f>
        <v>3</v>
      </c>
    </row>
    <row r="2297" spans="1:9">
      <c r="A2297" s="107" t="s">
        <v>5913</v>
      </c>
      <c r="B2297" s="107" t="s">
        <v>152</v>
      </c>
      <c r="C2297" s="107" t="s">
        <v>5816</v>
      </c>
      <c r="D2297" s="107" t="s">
        <v>5600</v>
      </c>
      <c r="E2297" s="107" t="s">
        <v>5601</v>
      </c>
      <c r="F2297" s="107" t="s">
        <v>9247</v>
      </c>
      <c r="G2297" s="107" t="str">
        <f>k[[#This Row],[PartType]]&amp;k[[#This Row],[PowderType]]</f>
        <v>521V107/020KBP86</v>
      </c>
      <c r="H2297" s="107" t="s">
        <v>5051</v>
      </c>
      <c r="I2297" s="107" cm="1">
        <f t="array" ref="I2297">_xlfn.IFS(LEFT(k[[#This Row],[ParameterValue]],1)="S",3,LEFT(k[[#This Row],[ParameterValue]],1)="X",2, LEFT(k[[#This Row],[ParameterValue]],1)="D",4)</f>
        <v>3</v>
      </c>
    </row>
    <row r="2298" spans="1:9">
      <c r="A2298" s="107" t="s">
        <v>7841</v>
      </c>
      <c r="B2298" s="107" t="s">
        <v>4477</v>
      </c>
      <c r="C2298" s="107" t="s">
        <v>9248</v>
      </c>
      <c r="D2298" s="107" t="s">
        <v>5600</v>
      </c>
      <c r="E2298" s="107" t="s">
        <v>5601</v>
      </c>
      <c r="F2298" s="107" t="s">
        <v>9249</v>
      </c>
      <c r="G2298" s="107" t="str">
        <f>k[[#This Row],[PartType]]&amp;k[[#This Row],[PowderType]]</f>
        <v>520T156/006KBP40</v>
      </c>
      <c r="H2298" s="107" t="s">
        <v>6021</v>
      </c>
      <c r="I2298" s="107" cm="1">
        <f t="array" ref="I2298">_xlfn.IFS(LEFT(k[[#This Row],[ParameterValue]],1)="S",3,LEFT(k[[#This Row],[ParameterValue]],1)="X",2, LEFT(k[[#This Row],[ParameterValue]],1)="D",4)</f>
        <v>3</v>
      </c>
    </row>
    <row r="2299" spans="1:9">
      <c r="A2299" s="107" t="s">
        <v>7841</v>
      </c>
      <c r="B2299" s="107" t="s">
        <v>4477</v>
      </c>
      <c r="C2299" s="107" t="s">
        <v>5614</v>
      </c>
      <c r="D2299" s="107" t="s">
        <v>5600</v>
      </c>
      <c r="E2299" s="107" t="s">
        <v>5601</v>
      </c>
      <c r="F2299" s="107" t="s">
        <v>9250</v>
      </c>
      <c r="G2299" s="107" t="str">
        <f>k[[#This Row],[PartType]]&amp;k[[#This Row],[PowderType]]</f>
        <v>520T156/006KBP40</v>
      </c>
      <c r="H2299" s="107" t="s">
        <v>7843</v>
      </c>
      <c r="I2299" s="107" cm="1">
        <f t="array" ref="I2299">_xlfn.IFS(LEFT(k[[#This Row],[ParameterValue]],1)="S",3,LEFT(k[[#This Row],[ParameterValue]],1)="X",2, LEFT(k[[#This Row],[ParameterValue]],1)="D",4)</f>
        <v>3</v>
      </c>
    </row>
    <row r="2300" spans="1:9">
      <c r="A2300" s="107" t="s">
        <v>6192</v>
      </c>
      <c r="B2300" s="107" t="s">
        <v>4477</v>
      </c>
      <c r="C2300" s="107" t="s">
        <v>5656</v>
      </c>
      <c r="D2300" s="107" t="s">
        <v>5600</v>
      </c>
      <c r="E2300" s="107" t="s">
        <v>5601</v>
      </c>
      <c r="F2300" s="107" t="s">
        <v>9344</v>
      </c>
      <c r="G2300" s="107" t="str">
        <f>k[[#This Row],[PartType]]&amp;k[[#This Row],[PowderType]]</f>
        <v>520T106/016KBP40</v>
      </c>
      <c r="H2300" s="107" t="s">
        <v>7843</v>
      </c>
      <c r="I2300" s="107" cm="1">
        <f t="array" ref="I2300">_xlfn.IFS(LEFT(k[[#This Row],[ParameterValue]],1)="S",3,LEFT(k[[#This Row],[ParameterValue]],1)="X",2, LEFT(k[[#This Row],[ParameterValue]],1)="D",4)</f>
        <v>3</v>
      </c>
    </row>
    <row r="2301" spans="1:9">
      <c r="A2301" s="107" t="s">
        <v>8115</v>
      </c>
      <c r="B2301" s="107" t="s">
        <v>87</v>
      </c>
      <c r="C2301" s="107" t="s">
        <v>5614</v>
      </c>
      <c r="D2301" s="107" t="s">
        <v>5600</v>
      </c>
      <c r="E2301" s="107" t="s">
        <v>5601</v>
      </c>
      <c r="F2301" s="107" t="s">
        <v>9271</v>
      </c>
      <c r="G2301" s="107" t="str">
        <f>k[[#This Row],[PartType]]&amp;k[[#This Row],[PowderType]]</f>
        <v>K15D686/035TTS50</v>
      </c>
      <c r="H2301" s="107" t="s">
        <v>5100</v>
      </c>
      <c r="I2301" s="107" cm="1">
        <f t="array" ref="I2301">_xlfn.IFS(LEFT(k[[#This Row],[ParameterValue]],1)="S",3,LEFT(k[[#This Row],[ParameterValue]],1)="X",2, LEFT(k[[#This Row],[ParameterValue]],1)="D",4)</f>
        <v>3</v>
      </c>
    </row>
    <row r="2302" spans="1:9">
      <c r="A2302" s="107" t="s">
        <v>7381</v>
      </c>
      <c r="B2302" s="107" t="s">
        <v>126</v>
      </c>
      <c r="C2302" s="107" t="s">
        <v>5726</v>
      </c>
      <c r="D2302" s="107" t="s">
        <v>5600</v>
      </c>
      <c r="E2302" s="107" t="s">
        <v>5601</v>
      </c>
      <c r="F2302" s="107" t="s">
        <v>7844</v>
      </c>
      <c r="G2302" s="107" t="str">
        <f>k[[#This Row],[PartType]]&amp;k[[#This Row],[PowderType]]</f>
        <v>520V226/020KBP52</v>
      </c>
      <c r="H2302" s="107" t="s">
        <v>5044</v>
      </c>
      <c r="I2302" s="107" cm="1">
        <f t="array" ref="I2302">_xlfn.IFS(LEFT(k[[#This Row],[ParameterValue]],1)="S",3,LEFT(k[[#This Row],[ParameterValue]],1)="X",2, LEFT(k[[#This Row],[ParameterValue]],1)="D",4)</f>
        <v>3</v>
      </c>
    </row>
    <row r="2303" spans="1:9">
      <c r="A2303" s="107" t="s">
        <v>7381</v>
      </c>
      <c r="B2303" s="107" t="s">
        <v>126</v>
      </c>
      <c r="C2303" s="107" t="s">
        <v>5690</v>
      </c>
      <c r="D2303" s="107" t="s">
        <v>5600</v>
      </c>
      <c r="E2303" s="107" t="s">
        <v>5601</v>
      </c>
      <c r="F2303" s="107" t="s">
        <v>8954</v>
      </c>
      <c r="G2303" s="107" t="str">
        <f>k[[#This Row],[PartType]]&amp;k[[#This Row],[PowderType]]</f>
        <v>520V226/020KBP52</v>
      </c>
      <c r="H2303" s="107" t="s">
        <v>5044</v>
      </c>
      <c r="I2303" s="107" cm="1">
        <f t="array" ref="I2303">_xlfn.IFS(LEFT(k[[#This Row],[ParameterValue]],1)="S",3,LEFT(k[[#This Row],[ParameterValue]],1)="X",2, LEFT(k[[#This Row],[ParameterValue]],1)="D",4)</f>
        <v>3</v>
      </c>
    </row>
    <row r="2304" spans="1:9">
      <c r="A2304" s="107" t="s">
        <v>5963</v>
      </c>
      <c r="B2304" s="107" t="s">
        <v>4585</v>
      </c>
      <c r="C2304" s="107" t="s">
        <v>5813</v>
      </c>
      <c r="D2304" s="107" t="s">
        <v>5600</v>
      </c>
      <c r="E2304" s="107" t="s">
        <v>5601</v>
      </c>
      <c r="F2304" s="107" t="s">
        <v>8280</v>
      </c>
      <c r="G2304" s="107" t="str">
        <f>k[[#This Row],[PartType]]&amp;k[[#This Row],[PowderType]]</f>
        <v>521T336/018FTW120K</v>
      </c>
      <c r="H2304" s="107" t="s">
        <v>8281</v>
      </c>
      <c r="I2304" s="107" cm="1">
        <f t="array" ref="I2304">_xlfn.IFS(LEFT(k[[#This Row],[ParameterValue]],1)="S",3,LEFT(k[[#This Row],[ParameterValue]],1)="X",2, LEFT(k[[#This Row],[ParameterValue]],1)="D",4)</f>
        <v>3</v>
      </c>
    </row>
    <row r="2305" spans="1:9">
      <c r="A2305" s="107" t="s">
        <v>8282</v>
      </c>
      <c r="B2305" s="107" t="s">
        <v>4476</v>
      </c>
      <c r="C2305" s="107" t="s">
        <v>5654</v>
      </c>
      <c r="D2305" s="107" t="s">
        <v>5600</v>
      </c>
      <c r="E2305" s="107" t="s">
        <v>5601</v>
      </c>
      <c r="F2305" s="107" t="s">
        <v>8283</v>
      </c>
      <c r="G2305" s="107" t="str">
        <f>k[[#This Row],[PartType]]&amp;k[[#This Row],[PowderType]]</f>
        <v>521W156/035KBP44</v>
      </c>
      <c r="H2305" s="107" t="s">
        <v>6494</v>
      </c>
      <c r="I2305" s="107" cm="1">
        <f t="array" ref="I2305">_xlfn.IFS(LEFT(k[[#This Row],[ParameterValue]],1)="S",3,LEFT(k[[#This Row],[ParameterValue]],1)="X",2, LEFT(k[[#This Row],[ParameterValue]],1)="D",4)</f>
        <v>3</v>
      </c>
    </row>
    <row r="2306" spans="1:9">
      <c r="A2306" s="107" t="s">
        <v>9032</v>
      </c>
      <c r="B2306" s="107" t="s">
        <v>157</v>
      </c>
      <c r="C2306" s="107" t="s">
        <v>5614</v>
      </c>
      <c r="D2306" s="107" t="s">
        <v>5600</v>
      </c>
      <c r="E2306" s="107" t="s">
        <v>5601</v>
      </c>
      <c r="F2306" s="107" t="s">
        <v>9033</v>
      </c>
      <c r="G2306" s="107" t="str">
        <f>k[[#This Row],[PartType]]&amp;k[[#This Row],[PowderType]]</f>
        <v>523V336/035TTS40</v>
      </c>
      <c r="H2306" s="107" t="s">
        <v>5100</v>
      </c>
      <c r="I2306" s="107" cm="1">
        <f t="array" ref="I2306">_xlfn.IFS(LEFT(k[[#This Row],[ParameterValue]],1)="S",3,LEFT(k[[#This Row],[ParameterValue]],1)="X",2, LEFT(k[[#This Row],[ParameterValue]],1)="D",4)</f>
        <v>3</v>
      </c>
    </row>
    <row r="2307" spans="1:9">
      <c r="A2307" s="107" t="s">
        <v>5819</v>
      </c>
      <c r="B2307" s="107" t="s">
        <v>4523</v>
      </c>
      <c r="C2307" s="107" t="s">
        <v>5599</v>
      </c>
      <c r="D2307" s="107" t="s">
        <v>5600</v>
      </c>
      <c r="E2307" s="107" t="s">
        <v>5601</v>
      </c>
      <c r="F2307" s="107" t="s">
        <v>9035</v>
      </c>
      <c r="G2307" s="107" t="str">
        <f>k[[#This Row],[PartType]]&amp;k[[#This Row],[PowderType]]</f>
        <v>520V337/003KBP52E</v>
      </c>
      <c r="H2307" s="107" t="s">
        <v>5046</v>
      </c>
      <c r="I2307" s="107" cm="1">
        <f t="array" ref="I2307">_xlfn.IFS(LEFT(k[[#This Row],[ParameterValue]],1)="S",3,LEFT(k[[#This Row],[ParameterValue]],1)="X",2, LEFT(k[[#This Row],[ParameterValue]],1)="D",4)</f>
        <v>3</v>
      </c>
    </row>
    <row r="2308" spans="1:9">
      <c r="A2308" s="107" t="s">
        <v>6217</v>
      </c>
      <c r="B2308" s="107" t="s">
        <v>4470</v>
      </c>
      <c r="C2308" s="107" t="s">
        <v>5634</v>
      </c>
      <c r="D2308" s="107" t="s">
        <v>5600</v>
      </c>
      <c r="E2308" s="107" t="s">
        <v>5601</v>
      </c>
      <c r="F2308" s="107" t="s">
        <v>9036</v>
      </c>
      <c r="G2308" s="107" t="str">
        <f>k[[#This Row],[PartType]]&amp;k[[#This Row],[PowderType]]</f>
        <v>520B107/006KBP126X</v>
      </c>
      <c r="H2308" s="107" t="s">
        <v>9037</v>
      </c>
      <c r="I2308" s="107" cm="1">
        <f t="array" ref="I2308">_xlfn.IFS(LEFT(k[[#This Row],[ParameterValue]],1)="S",3,LEFT(k[[#This Row],[ParameterValue]],1)="X",2, LEFT(k[[#This Row],[ParameterValue]],1)="D",4)</f>
        <v>3</v>
      </c>
    </row>
    <row r="2309" spans="1:9">
      <c r="A2309" s="107" t="s">
        <v>6345</v>
      </c>
      <c r="B2309" s="107" t="s">
        <v>87</v>
      </c>
      <c r="C2309" s="107" t="s">
        <v>5804</v>
      </c>
      <c r="D2309" s="107" t="s">
        <v>5600</v>
      </c>
      <c r="E2309" s="107" t="s">
        <v>5601</v>
      </c>
      <c r="F2309" s="107" t="s">
        <v>8240</v>
      </c>
      <c r="G2309" s="107" t="str">
        <f>k[[#This Row],[PartType]]&amp;k[[#This Row],[PowderType]]</f>
        <v>521V336/035TTS50</v>
      </c>
      <c r="H2309" s="107" t="s">
        <v>7899</v>
      </c>
      <c r="I2309" s="107" cm="1">
        <f t="array" ref="I2309">_xlfn.IFS(LEFT(k[[#This Row],[ParameterValue]],1)="S",3,LEFT(k[[#This Row],[ParameterValue]],1)="X",2, LEFT(k[[#This Row],[ParameterValue]],1)="D",4)</f>
        <v>4</v>
      </c>
    </row>
    <row r="2310" spans="1:9">
      <c r="A2310" s="107" t="s">
        <v>7648</v>
      </c>
      <c r="B2310" s="107" t="s">
        <v>4426</v>
      </c>
      <c r="C2310" s="107" t="s">
        <v>5726</v>
      </c>
      <c r="D2310" s="107" t="s">
        <v>5600</v>
      </c>
      <c r="E2310" s="107" t="s">
        <v>5601</v>
      </c>
      <c r="F2310" s="107" t="s">
        <v>9074</v>
      </c>
      <c r="G2310" s="107" t="str">
        <f>k[[#This Row],[PartType]]&amp;k[[#This Row],[PowderType]]</f>
        <v>520V476/016KBP74</v>
      </c>
      <c r="H2310" s="107" t="s">
        <v>5891</v>
      </c>
      <c r="I2310" s="107" cm="1">
        <f t="array" ref="I2310">_xlfn.IFS(LEFT(k[[#This Row],[ParameterValue]],1)="S",3,LEFT(k[[#This Row],[ParameterValue]],1)="X",2, LEFT(k[[#This Row],[ParameterValue]],1)="D",4)</f>
        <v>3</v>
      </c>
    </row>
    <row r="2311" spans="1:9">
      <c r="A2311" s="107" t="s">
        <v>7648</v>
      </c>
      <c r="B2311" s="107" t="s">
        <v>4426</v>
      </c>
      <c r="C2311" s="107" t="s">
        <v>5607</v>
      </c>
      <c r="D2311" s="107" t="s">
        <v>5600</v>
      </c>
      <c r="E2311" s="107" t="s">
        <v>5601</v>
      </c>
      <c r="F2311" s="107" t="s">
        <v>9038</v>
      </c>
      <c r="G2311" s="107" t="str">
        <f>k[[#This Row],[PartType]]&amp;k[[#This Row],[PowderType]]</f>
        <v>520V476/016KBP74</v>
      </c>
      <c r="H2311" s="107" t="s">
        <v>5891</v>
      </c>
      <c r="I2311" s="107" cm="1">
        <f t="array" ref="I2311">_xlfn.IFS(LEFT(k[[#This Row],[ParameterValue]],1)="S",3,LEFT(k[[#This Row],[ParameterValue]],1)="X",2, LEFT(k[[#This Row],[ParameterValue]],1)="D",4)</f>
        <v>3</v>
      </c>
    </row>
    <row r="2312" spans="1:9">
      <c r="A2312" s="107" t="s">
        <v>8075</v>
      </c>
      <c r="B2312" s="107" t="s">
        <v>4426</v>
      </c>
      <c r="C2312" s="107" t="s">
        <v>5826</v>
      </c>
      <c r="D2312" s="107" t="s">
        <v>5600</v>
      </c>
      <c r="E2312" s="107" t="s">
        <v>5601</v>
      </c>
      <c r="F2312" s="107" t="s">
        <v>9188</v>
      </c>
      <c r="G2312" s="107" t="str">
        <f>k[[#This Row],[PartType]]&amp;k[[#This Row],[PowderType]]</f>
        <v>525D476/016KBP74</v>
      </c>
      <c r="H2312" s="107" t="s">
        <v>5081</v>
      </c>
      <c r="I2312" s="107" cm="1">
        <f t="array" ref="I2312">_xlfn.IFS(LEFT(k[[#This Row],[ParameterValue]],1)="S",3,LEFT(k[[#This Row],[ParameterValue]],1)="X",2, LEFT(k[[#This Row],[ParameterValue]],1)="D",4)</f>
        <v>3</v>
      </c>
    </row>
    <row r="2313" spans="1:9">
      <c r="A2313" s="107" t="s">
        <v>8075</v>
      </c>
      <c r="B2313" s="107" t="s">
        <v>4426</v>
      </c>
      <c r="C2313" s="107" t="s">
        <v>5804</v>
      </c>
      <c r="D2313" s="107" t="s">
        <v>5600</v>
      </c>
      <c r="E2313" s="107" t="s">
        <v>5601</v>
      </c>
      <c r="F2313" s="107" t="s">
        <v>9073</v>
      </c>
      <c r="G2313" s="107" t="str">
        <f>k[[#This Row],[PartType]]&amp;k[[#This Row],[PowderType]]</f>
        <v>525D476/016KBP74</v>
      </c>
      <c r="H2313" s="107" t="s">
        <v>5081</v>
      </c>
      <c r="I2313" s="107" cm="1">
        <f t="array" ref="I2313">_xlfn.IFS(LEFT(k[[#This Row],[ParameterValue]],1)="S",3,LEFT(k[[#This Row],[ParameterValue]],1)="X",2, LEFT(k[[#This Row],[ParameterValue]],1)="D",4)</f>
        <v>3</v>
      </c>
    </row>
    <row r="2314" spans="1:9">
      <c r="A2314" s="107" t="s">
        <v>8144</v>
      </c>
      <c r="B2314" s="107" t="s">
        <v>152</v>
      </c>
      <c r="C2314" s="107" t="s">
        <v>5748</v>
      </c>
      <c r="D2314" s="107" t="s">
        <v>5600</v>
      </c>
      <c r="E2314" s="107" t="s">
        <v>5601</v>
      </c>
      <c r="F2314" s="107" t="s">
        <v>8145</v>
      </c>
      <c r="G2314" s="107" t="str">
        <f>k[[#This Row],[PartType]]&amp;k[[#This Row],[PowderType]]</f>
        <v>530V347/2R5KBP86</v>
      </c>
      <c r="H2314" s="107" t="s">
        <v>5046</v>
      </c>
      <c r="I2314" s="107" cm="1">
        <f t="array" ref="I2314">_xlfn.IFS(LEFT(k[[#This Row],[ParameterValue]],1)="S",3,LEFT(k[[#This Row],[ParameterValue]],1)="X",2, LEFT(k[[#This Row],[ParameterValue]],1)="D",4)</f>
        <v>3</v>
      </c>
    </row>
    <row r="2315" spans="1:9">
      <c r="A2315" s="107" t="s">
        <v>5702</v>
      </c>
      <c r="B2315" s="107" t="s">
        <v>131</v>
      </c>
      <c r="C2315" s="107" t="s">
        <v>7677</v>
      </c>
      <c r="D2315" s="107" t="s">
        <v>5600</v>
      </c>
      <c r="E2315" s="107" t="s">
        <v>5601</v>
      </c>
      <c r="F2315" s="107" t="s">
        <v>8175</v>
      </c>
      <c r="G2315" s="107" t="str">
        <f>k[[#This Row],[PartType]]&amp;k[[#This Row],[PowderType]]</f>
        <v>598V247/004TTS80</v>
      </c>
      <c r="H2315" s="107" t="s">
        <v>5046</v>
      </c>
      <c r="I2315" s="107" cm="1">
        <f t="array" ref="I2315">_xlfn.IFS(LEFT(k[[#This Row],[ParameterValue]],1)="S",3,LEFT(k[[#This Row],[ParameterValue]],1)="X",2, LEFT(k[[#This Row],[ParameterValue]],1)="D",4)</f>
        <v>3</v>
      </c>
    </row>
    <row r="2316" spans="1:9">
      <c r="A2316" s="107" t="s">
        <v>5843</v>
      </c>
      <c r="B2316" s="107" t="s">
        <v>4426</v>
      </c>
      <c r="C2316" s="107" t="s">
        <v>5681</v>
      </c>
      <c r="D2316" s="107" t="s">
        <v>5600</v>
      </c>
      <c r="E2316" s="107" t="s">
        <v>5601</v>
      </c>
      <c r="F2316" s="107" t="s">
        <v>8154</v>
      </c>
      <c r="G2316" s="107" t="str">
        <f>k[[#This Row],[PartType]]&amp;k[[#This Row],[PowderType]]</f>
        <v>520V337/004KBP74</v>
      </c>
      <c r="H2316" s="107" t="s">
        <v>5050</v>
      </c>
      <c r="I2316" s="107" cm="1">
        <f t="array" ref="I2316">_xlfn.IFS(LEFT(k[[#This Row],[ParameterValue]],1)="S",3,LEFT(k[[#This Row],[ParameterValue]],1)="X",2, LEFT(k[[#This Row],[ParameterValue]],1)="D",4)</f>
        <v>3</v>
      </c>
    </row>
    <row r="2317" spans="1:9">
      <c r="A2317" s="107" t="s">
        <v>6721</v>
      </c>
      <c r="B2317" s="107" t="s">
        <v>100</v>
      </c>
      <c r="C2317" s="107" t="s">
        <v>5607</v>
      </c>
      <c r="D2317" s="107" t="s">
        <v>5600</v>
      </c>
      <c r="E2317" s="107" t="s">
        <v>5601</v>
      </c>
      <c r="F2317" s="107" t="s">
        <v>6723</v>
      </c>
      <c r="G2317" s="107" t="str">
        <f>k[[#This Row],[PartType]]&amp;k[[#This Row],[PowderType]]</f>
        <v>520B127/006S805</v>
      </c>
      <c r="H2317" s="107" t="s">
        <v>6452</v>
      </c>
      <c r="I2317" s="107" cm="1">
        <f t="array" ref="I2317">_xlfn.IFS(LEFT(k[[#This Row],[ParameterValue]],1)="S",3,LEFT(k[[#This Row],[ParameterValue]],1)="X",2, LEFT(k[[#This Row],[ParameterValue]],1)="D",4)</f>
        <v>3</v>
      </c>
    </row>
    <row r="2318" spans="1:9">
      <c r="A2318" s="107" t="s">
        <v>6724</v>
      </c>
      <c r="B2318" s="107" t="s">
        <v>100</v>
      </c>
      <c r="C2318" s="107" t="s">
        <v>5654</v>
      </c>
      <c r="D2318" s="107" t="s">
        <v>5600</v>
      </c>
      <c r="E2318" s="107" t="s">
        <v>5601</v>
      </c>
      <c r="F2318" s="107" t="s">
        <v>6725</v>
      </c>
      <c r="G2318" s="107" t="str">
        <f>k[[#This Row],[PartType]]&amp;k[[#This Row],[PowderType]]</f>
        <v>520B227/003S805</v>
      </c>
      <c r="H2318" s="107" t="s">
        <v>6452</v>
      </c>
      <c r="I2318" s="107" cm="1">
        <f t="array" ref="I2318">_xlfn.IFS(LEFT(k[[#This Row],[ParameterValue]],1)="S",3,LEFT(k[[#This Row],[ParameterValue]],1)="X",2, LEFT(k[[#This Row],[ParameterValue]],1)="D",4)</f>
        <v>3</v>
      </c>
    </row>
    <row r="2319" spans="1:9">
      <c r="A2319" s="107" t="s">
        <v>6617</v>
      </c>
      <c r="B2319" s="107" t="s">
        <v>4520</v>
      </c>
      <c r="C2319" s="107" t="s">
        <v>5618</v>
      </c>
      <c r="D2319" s="107" t="s">
        <v>5600</v>
      </c>
      <c r="E2319" s="107" t="s">
        <v>5601</v>
      </c>
      <c r="F2319" s="107" t="s">
        <v>6701</v>
      </c>
      <c r="G2319" s="107" t="str">
        <f>k[[#This Row],[PartType]]&amp;k[[#This Row],[PowderType]]</f>
        <v>521V685/063HV200</v>
      </c>
      <c r="H2319" s="107" t="s">
        <v>5562</v>
      </c>
      <c r="I2319" s="107" cm="1">
        <f t="array" ref="I2319">_xlfn.IFS(LEFT(k[[#This Row],[ParameterValue]],1)="S",3,LEFT(k[[#This Row],[ParameterValue]],1)="X",2, LEFT(k[[#This Row],[ParameterValue]],1)="D",4)</f>
        <v>2</v>
      </c>
    </row>
    <row r="2320" spans="1:9">
      <c r="A2320" s="107" t="s">
        <v>5851</v>
      </c>
      <c r="B2320" s="107" t="s">
        <v>4626</v>
      </c>
      <c r="C2320" s="107" t="s">
        <v>5690</v>
      </c>
      <c r="D2320" s="107" t="s">
        <v>5600</v>
      </c>
      <c r="E2320" s="107" t="s">
        <v>5601</v>
      </c>
      <c r="F2320" s="107" t="s">
        <v>8157</v>
      </c>
      <c r="G2320" s="107" t="str">
        <f>k[[#This Row],[PartType]]&amp;k[[#This Row],[PowderType]]</f>
        <v>521D106/050FTP150H</v>
      </c>
      <c r="H2320" s="107" t="s">
        <v>8158</v>
      </c>
      <c r="I2320" s="107" cm="1">
        <f t="array" ref="I2320">_xlfn.IFS(LEFT(k[[#This Row],[ParameterValue]],1)="S",3,LEFT(k[[#This Row],[ParameterValue]],1)="X",2, LEFT(k[[#This Row],[ParameterValue]],1)="D",4)</f>
        <v>2</v>
      </c>
    </row>
    <row r="2321" spans="1:9">
      <c r="A2321" s="107" t="s">
        <v>6468</v>
      </c>
      <c r="B2321" s="107" t="s">
        <v>4508</v>
      </c>
      <c r="C2321" s="107" t="s">
        <v>5813</v>
      </c>
      <c r="D2321" s="107" t="s">
        <v>5600</v>
      </c>
      <c r="E2321" s="107" t="s">
        <v>5601</v>
      </c>
      <c r="F2321" s="107" t="s">
        <v>8830</v>
      </c>
      <c r="G2321" s="107" t="str">
        <f>k[[#This Row],[PartType]]&amp;k[[#This Row],[PowderType]]</f>
        <v>520U157/004KBP126E</v>
      </c>
      <c r="H2321" s="107" t="s">
        <v>5049</v>
      </c>
      <c r="I2321" s="107" cm="1">
        <f t="array" ref="I2321">_xlfn.IFS(LEFT(k[[#This Row],[ParameterValue]],1)="S",3,LEFT(k[[#This Row],[ParameterValue]],1)="X",2, LEFT(k[[#This Row],[ParameterValue]],1)="D",4)</f>
        <v>3</v>
      </c>
    </row>
    <row r="2322" spans="1:9">
      <c r="A2322" s="107" t="s">
        <v>6109</v>
      </c>
      <c r="B2322" s="107" t="s">
        <v>4648</v>
      </c>
      <c r="C2322" s="107" t="s">
        <v>5607</v>
      </c>
      <c r="D2322" s="107" t="s">
        <v>5600</v>
      </c>
      <c r="E2322" s="107" t="s">
        <v>5601</v>
      </c>
      <c r="F2322" s="107" t="s">
        <v>8719</v>
      </c>
      <c r="G2322" s="107" t="str">
        <f>k[[#This Row],[PartType]]&amp;k[[#This Row],[PowderType]]</f>
        <v>521D476/035TTS40E</v>
      </c>
      <c r="H2322" s="107" t="s">
        <v>8720</v>
      </c>
      <c r="I2322" s="107" cm="1">
        <f t="array" ref="I2322">_xlfn.IFS(LEFT(k[[#This Row],[ParameterValue]],1)="S",3,LEFT(k[[#This Row],[ParameterValue]],1)="X",2, LEFT(k[[#This Row],[ParameterValue]],1)="D",4)</f>
        <v>3</v>
      </c>
    </row>
    <row r="2323" spans="1:9">
      <c r="A2323" s="107" t="s">
        <v>6109</v>
      </c>
      <c r="B2323" s="107" t="s">
        <v>4649</v>
      </c>
      <c r="C2323" s="107" t="s">
        <v>5607</v>
      </c>
      <c r="D2323" s="107" t="s">
        <v>5600</v>
      </c>
      <c r="E2323" s="107" t="s">
        <v>5601</v>
      </c>
      <c r="F2323" s="107" t="s">
        <v>8717</v>
      </c>
      <c r="G2323" s="107" t="str">
        <f>k[[#This Row],[PartType]]&amp;k[[#This Row],[PowderType]]</f>
        <v>521D476/035TTS40F</v>
      </c>
      <c r="H2323" s="107" t="s">
        <v>8718</v>
      </c>
      <c r="I2323" s="107" cm="1">
        <f t="array" ref="I2323">_xlfn.IFS(LEFT(k[[#This Row],[ParameterValue]],1)="S",3,LEFT(k[[#This Row],[ParameterValue]],1)="X",2, LEFT(k[[#This Row],[ParameterValue]],1)="D",4)</f>
        <v>3</v>
      </c>
    </row>
    <row r="2324" spans="1:9">
      <c r="A2324" s="107" t="s">
        <v>6614</v>
      </c>
      <c r="B2324" s="107" t="s">
        <v>4567</v>
      </c>
      <c r="C2324" s="107" t="s">
        <v>5621</v>
      </c>
      <c r="D2324" s="107" t="s">
        <v>5600</v>
      </c>
      <c r="E2324" s="107" t="s">
        <v>5601</v>
      </c>
      <c r="F2324" s="107" t="s">
        <v>6615</v>
      </c>
      <c r="G2324" s="107" t="str">
        <f>k[[#This Row],[PartType]]&amp;k[[#This Row],[PowderType]]</f>
        <v>520D156/025KBP44E</v>
      </c>
      <c r="H2324" s="107" t="s">
        <v>5044</v>
      </c>
      <c r="I2324" s="107" cm="1">
        <f t="array" ref="I2324">_xlfn.IFS(LEFT(k[[#This Row],[ParameterValue]],1)="S",3,LEFT(k[[#This Row],[ParameterValue]],1)="X",2, LEFT(k[[#This Row],[ParameterValue]],1)="D",4)</f>
        <v>3</v>
      </c>
    </row>
    <row r="2325" spans="1:9">
      <c r="A2325" s="107" t="s">
        <v>6219</v>
      </c>
      <c r="B2325" s="107" t="s">
        <v>4426</v>
      </c>
      <c r="C2325" s="107" t="s">
        <v>5816</v>
      </c>
      <c r="D2325" s="107" t="s">
        <v>5600</v>
      </c>
      <c r="E2325" s="107" t="s">
        <v>5601</v>
      </c>
      <c r="F2325" s="107" t="s">
        <v>6616</v>
      </c>
      <c r="G2325" s="107" t="str">
        <f>k[[#This Row],[PartType]]&amp;k[[#This Row],[PowderType]]</f>
        <v>521V686/020KBP74</v>
      </c>
      <c r="H2325" s="107" t="s">
        <v>5623</v>
      </c>
      <c r="I2325" s="107" cm="1">
        <f t="array" ref="I2325">_xlfn.IFS(LEFT(k[[#This Row],[ParameterValue]],1)="S",3,LEFT(k[[#This Row],[ParameterValue]],1)="X",2, LEFT(k[[#This Row],[ParameterValue]],1)="D",4)</f>
        <v>3</v>
      </c>
    </row>
    <row r="2326" spans="1:9">
      <c r="A2326" s="107" t="s">
        <v>6617</v>
      </c>
      <c r="B2326" s="107" t="s">
        <v>4520</v>
      </c>
      <c r="C2326" s="107" t="s">
        <v>6028</v>
      </c>
      <c r="D2326" s="107" t="s">
        <v>5600</v>
      </c>
      <c r="E2326" s="107" t="s">
        <v>5601</v>
      </c>
      <c r="F2326" s="107" t="s">
        <v>6618</v>
      </c>
      <c r="G2326" s="107" t="str">
        <f>k[[#This Row],[PartType]]&amp;k[[#This Row],[PowderType]]</f>
        <v>521V685/063HV200</v>
      </c>
      <c r="H2326" s="107" t="s">
        <v>5562</v>
      </c>
      <c r="I2326" s="107" cm="1">
        <f t="array" ref="I2326">_xlfn.IFS(LEFT(k[[#This Row],[ParameterValue]],1)="S",3,LEFT(k[[#This Row],[ParameterValue]],1)="X",2, LEFT(k[[#This Row],[ParameterValue]],1)="D",4)</f>
        <v>2</v>
      </c>
    </row>
    <row r="2327" spans="1:9">
      <c r="A2327" s="107" t="s">
        <v>6109</v>
      </c>
      <c r="B2327" s="107" t="s">
        <v>4580</v>
      </c>
      <c r="C2327" s="107" t="s">
        <v>5607</v>
      </c>
      <c r="D2327" s="107" t="s">
        <v>5600</v>
      </c>
      <c r="E2327" s="107" t="s">
        <v>5601</v>
      </c>
      <c r="F2327" s="107" t="s">
        <v>6611</v>
      </c>
      <c r="G2327" s="107" t="str">
        <f>k[[#This Row],[PartType]]&amp;k[[#This Row],[PowderType]]</f>
        <v>521D476/035TTS40H</v>
      </c>
      <c r="H2327" s="107" t="s">
        <v>6612</v>
      </c>
      <c r="I2327" s="107" cm="1">
        <f t="array" ref="I2327">_xlfn.IFS(LEFT(k[[#This Row],[ParameterValue]],1)="S",3,LEFT(k[[#This Row],[ParameterValue]],1)="X",2, LEFT(k[[#This Row],[ParameterValue]],1)="D",4)</f>
        <v>3</v>
      </c>
    </row>
    <row r="2328" spans="1:9">
      <c r="A2328" s="107" t="s">
        <v>5662</v>
      </c>
      <c r="B2328" s="107" t="s">
        <v>4426</v>
      </c>
      <c r="C2328" s="107" t="s">
        <v>5627</v>
      </c>
      <c r="D2328" s="107" t="s">
        <v>5600</v>
      </c>
      <c r="E2328" s="107" t="s">
        <v>5601</v>
      </c>
      <c r="F2328" s="107" t="s">
        <v>6613</v>
      </c>
      <c r="G2328" s="107" t="str">
        <f>k[[#This Row],[PartType]]&amp;k[[#This Row],[PowderType]]</f>
        <v>528Z227/004KBP74</v>
      </c>
      <c r="H2328" s="107" t="s">
        <v>5046</v>
      </c>
      <c r="I2328" s="107" cm="1">
        <f t="array" ref="I2328">_xlfn.IFS(LEFT(k[[#This Row],[ParameterValue]],1)="S",3,LEFT(k[[#This Row],[ParameterValue]],1)="X",2, LEFT(k[[#This Row],[ParameterValue]],1)="D",4)</f>
        <v>3</v>
      </c>
    </row>
    <row r="2329" spans="1:9">
      <c r="A2329" s="107" t="s">
        <v>6456</v>
      </c>
      <c r="B2329" s="107" t="s">
        <v>4428</v>
      </c>
      <c r="C2329" s="107" t="s">
        <v>5681</v>
      </c>
      <c r="D2329" s="107" t="s">
        <v>5600</v>
      </c>
      <c r="E2329" s="107" t="s">
        <v>5601</v>
      </c>
      <c r="F2329" s="107" t="s">
        <v>6457</v>
      </c>
      <c r="G2329" s="107" t="str">
        <f>k[[#This Row],[PartType]]&amp;k[[#This Row],[PowderType]]</f>
        <v>528Z477/003KBP76</v>
      </c>
      <c r="H2329" s="107" t="s">
        <v>6115</v>
      </c>
      <c r="I2329" s="107" cm="1">
        <f t="array" ref="I2329">_xlfn.IFS(LEFT(k[[#This Row],[ParameterValue]],1)="S",3,LEFT(k[[#This Row],[ParameterValue]],1)="X",2, LEFT(k[[#This Row],[ParameterValue]],1)="D",4)</f>
        <v>3</v>
      </c>
    </row>
    <row r="2330" spans="1:9">
      <c r="A2330" s="107" t="s">
        <v>6266</v>
      </c>
      <c r="B2330" s="107" t="s">
        <v>4426</v>
      </c>
      <c r="C2330" s="107" t="s">
        <v>5813</v>
      </c>
      <c r="D2330" s="107" t="s">
        <v>5600</v>
      </c>
      <c r="E2330" s="107" t="s">
        <v>5601</v>
      </c>
      <c r="F2330" s="107" t="s">
        <v>6458</v>
      </c>
      <c r="G2330" s="107" t="str">
        <f>k[[#This Row],[PartType]]&amp;k[[#This Row],[PowderType]]</f>
        <v>520U686/006KBP74</v>
      </c>
      <c r="H2330" s="107" t="s">
        <v>6459</v>
      </c>
      <c r="I2330" s="107" cm="1">
        <f t="array" ref="I2330">_xlfn.IFS(LEFT(k[[#This Row],[ParameterValue]],1)="S",3,LEFT(k[[#This Row],[ParameterValue]],1)="X",2, LEFT(k[[#This Row],[ParameterValue]],1)="D",4)</f>
        <v>3</v>
      </c>
    </row>
    <row r="2331" spans="1:9">
      <c r="A2331" s="107" t="s">
        <v>5641</v>
      </c>
      <c r="B2331" s="107" t="s">
        <v>4600</v>
      </c>
      <c r="C2331" s="107" t="s">
        <v>5614</v>
      </c>
      <c r="D2331" s="107" t="s">
        <v>5600</v>
      </c>
      <c r="E2331" s="107" t="s">
        <v>5601</v>
      </c>
      <c r="F2331" s="107" t="s">
        <v>7891</v>
      </c>
      <c r="G2331" s="107" t="str">
        <f>k[[#This Row],[PartType]]&amp;k[[#This Row],[PowderType]]</f>
        <v>523W107/020TTS80X</v>
      </c>
      <c r="H2331" s="107" t="s">
        <v>6935</v>
      </c>
      <c r="I2331" s="107" cm="1">
        <f t="array" ref="I2331">_xlfn.IFS(LEFT(k[[#This Row],[ParameterValue]],1)="S",3,LEFT(k[[#This Row],[ParameterValue]],1)="X",2, LEFT(k[[#This Row],[ParameterValue]],1)="D",4)</f>
        <v>3</v>
      </c>
    </row>
    <row r="2332" spans="1:9">
      <c r="A2332" s="107" t="s">
        <v>6422</v>
      </c>
      <c r="B2332" s="107" t="s">
        <v>4476</v>
      </c>
      <c r="C2332" s="107" t="s">
        <v>5614</v>
      </c>
      <c r="D2332" s="107" t="s">
        <v>5600</v>
      </c>
      <c r="E2332" s="107" t="s">
        <v>5601</v>
      </c>
      <c r="F2332" s="107" t="s">
        <v>7892</v>
      </c>
      <c r="G2332" s="107" t="str">
        <f>k[[#This Row],[PartType]]&amp;k[[#This Row],[PowderType]]</f>
        <v>521V226/035KBP44</v>
      </c>
      <c r="H2332" s="107" t="s">
        <v>6494</v>
      </c>
      <c r="I2332" s="107" cm="1">
        <f t="array" ref="I2332">_xlfn.IFS(LEFT(k[[#This Row],[ParameterValue]],1)="S",3,LEFT(k[[#This Row],[ParameterValue]],1)="X",2, LEFT(k[[#This Row],[ParameterValue]],1)="D",4)</f>
        <v>3</v>
      </c>
    </row>
    <row r="2333" spans="1:9">
      <c r="A2333" s="107" t="s">
        <v>6456</v>
      </c>
      <c r="B2333" s="107" t="s">
        <v>4428</v>
      </c>
      <c r="C2333" s="107" t="s">
        <v>5627</v>
      </c>
      <c r="D2333" s="107" t="s">
        <v>5600</v>
      </c>
      <c r="E2333" s="107" t="s">
        <v>5601</v>
      </c>
      <c r="F2333" s="107" t="s">
        <v>6475</v>
      </c>
      <c r="G2333" s="107" t="str">
        <f>k[[#This Row],[PartType]]&amp;k[[#This Row],[PowderType]]</f>
        <v>528Z477/003KBP76</v>
      </c>
      <c r="H2333" s="107" t="s">
        <v>6115</v>
      </c>
      <c r="I2333" s="107" cm="1">
        <f t="array" ref="I2333">_xlfn.IFS(LEFT(k[[#This Row],[ParameterValue]],1)="S",3,LEFT(k[[#This Row],[ParameterValue]],1)="X",2, LEFT(k[[#This Row],[ParameterValue]],1)="D",4)</f>
        <v>3</v>
      </c>
    </row>
    <row r="2334" spans="1:9">
      <c r="A2334" s="107" t="s">
        <v>6176</v>
      </c>
      <c r="B2334" s="107" t="s">
        <v>4567</v>
      </c>
      <c r="C2334" s="107" t="s">
        <v>5804</v>
      </c>
      <c r="D2334" s="107" t="s">
        <v>5600</v>
      </c>
      <c r="E2334" s="107" t="s">
        <v>5601</v>
      </c>
      <c r="F2334" s="107" t="s">
        <v>6476</v>
      </c>
      <c r="G2334" s="107" t="str">
        <f>k[[#This Row],[PartType]]&amp;k[[#This Row],[PowderType]]</f>
        <v>521D336/035KBP44E</v>
      </c>
      <c r="H2334" s="107" t="s">
        <v>6477</v>
      </c>
      <c r="I2334" s="107" cm="1">
        <f t="array" ref="I2334">_xlfn.IFS(LEFT(k[[#This Row],[ParameterValue]],1)="S",3,LEFT(k[[#This Row],[ParameterValue]],1)="X",2, LEFT(k[[#This Row],[ParameterValue]],1)="D",4)</f>
        <v>3</v>
      </c>
    </row>
    <row r="2335" spans="1:9">
      <c r="A2335" s="107" t="s">
        <v>6394</v>
      </c>
      <c r="B2335" s="107" t="s">
        <v>82</v>
      </c>
      <c r="C2335" s="107" t="s">
        <v>5670</v>
      </c>
      <c r="D2335" s="107" t="s">
        <v>5600</v>
      </c>
      <c r="E2335" s="107" t="s">
        <v>5601</v>
      </c>
      <c r="F2335" s="107" t="s">
        <v>6395</v>
      </c>
      <c r="G2335" s="107" t="str">
        <f>k[[#This Row],[PartType]]&amp;k[[#This Row],[PowderType]]</f>
        <v>525B476/006S706</v>
      </c>
      <c r="H2335" s="107" t="s">
        <v>6396</v>
      </c>
      <c r="I2335" s="107" cm="1">
        <f t="array" ref="I2335">_xlfn.IFS(LEFT(k[[#This Row],[ParameterValue]],1)="S",3,LEFT(k[[#This Row],[ParameterValue]],1)="X",2, LEFT(k[[#This Row],[ParameterValue]],1)="D",4)</f>
        <v>3</v>
      </c>
    </row>
    <row r="2336" spans="1:9">
      <c r="A2336" s="107" t="s">
        <v>6425</v>
      </c>
      <c r="B2336" s="107" t="s">
        <v>4516</v>
      </c>
      <c r="C2336" s="107" t="s">
        <v>9494</v>
      </c>
      <c r="D2336" s="107" t="s">
        <v>5600</v>
      </c>
      <c r="E2336" s="107" t="s">
        <v>5601</v>
      </c>
      <c r="F2336" s="107" t="s">
        <v>9495</v>
      </c>
      <c r="G2336" s="107" t="str">
        <f>k[[#This Row],[PartType]]&amp;k[[#This Row],[PowderType]]</f>
        <v>521V475/075TTS125</v>
      </c>
      <c r="H2336" s="107" t="s">
        <v>5853</v>
      </c>
      <c r="I2336" s="107" cm="1">
        <f t="array" ref="I2336">_xlfn.IFS(LEFT(k[[#This Row],[ParameterValue]],1)="S",3,LEFT(k[[#This Row],[ParameterValue]],1)="X",2, LEFT(k[[#This Row],[ParameterValue]],1)="D",4)</f>
        <v>2</v>
      </c>
    </row>
    <row r="2337" spans="1:9">
      <c r="A2337" s="107" t="s">
        <v>6397</v>
      </c>
      <c r="B2337" s="107" t="s">
        <v>4525</v>
      </c>
      <c r="C2337" s="107" t="s">
        <v>5703</v>
      </c>
      <c r="D2337" s="107" t="s">
        <v>5600</v>
      </c>
      <c r="E2337" s="107" t="s">
        <v>5601</v>
      </c>
      <c r="F2337" s="107" t="s">
        <v>6398</v>
      </c>
      <c r="G2337" s="107" t="str">
        <f>k[[#This Row],[PartType]]&amp;k[[#This Row],[PowderType]]</f>
        <v>520V177/003S506</v>
      </c>
      <c r="H2337" s="107" t="s">
        <v>5933</v>
      </c>
      <c r="I2337" s="107" cm="1">
        <f t="array" ref="I2337">_xlfn.IFS(LEFT(k[[#This Row],[ParameterValue]],1)="S",3,LEFT(k[[#This Row],[ParameterValue]],1)="X",2, LEFT(k[[#This Row],[ParameterValue]],1)="D",4)</f>
        <v>3</v>
      </c>
    </row>
    <row r="2338" spans="1:9">
      <c r="A2338" s="107" t="s">
        <v>5609</v>
      </c>
      <c r="B2338" s="107" t="s">
        <v>4480</v>
      </c>
      <c r="C2338" s="107" t="s">
        <v>5737</v>
      </c>
      <c r="D2338" s="107" t="s">
        <v>5600</v>
      </c>
      <c r="E2338" s="107" t="s">
        <v>5601</v>
      </c>
      <c r="F2338" s="107" t="s">
        <v>9164</v>
      </c>
      <c r="G2338" s="107" t="str">
        <f>k[[#This Row],[PartType]]&amp;k[[#This Row],[PowderType]]</f>
        <v>530V227/006KBP84E</v>
      </c>
      <c r="H2338" s="107" t="s">
        <v>5582</v>
      </c>
      <c r="I2338" s="107" cm="1">
        <f t="array" ref="I2338">_xlfn.IFS(LEFT(k[[#This Row],[ParameterValue]],1)="S",3,LEFT(k[[#This Row],[ParameterValue]],1)="X",2, LEFT(k[[#This Row],[ParameterValue]],1)="D",4)</f>
        <v>3</v>
      </c>
    </row>
    <row r="2339" spans="1:9">
      <c r="A2339" s="107" t="s">
        <v>7565</v>
      </c>
      <c r="B2339" s="107" t="s">
        <v>4426</v>
      </c>
      <c r="C2339" s="107" t="s">
        <v>5654</v>
      </c>
      <c r="D2339" s="107" t="s">
        <v>5600</v>
      </c>
      <c r="E2339" s="107" t="s">
        <v>5601</v>
      </c>
      <c r="F2339" s="107" t="s">
        <v>9165</v>
      </c>
      <c r="G2339" s="107" t="str">
        <f>k[[#This Row],[PartType]]&amp;k[[#This Row],[PowderType]]</f>
        <v>521V476/016KBP74</v>
      </c>
      <c r="H2339" s="107" t="s">
        <v>5578</v>
      </c>
      <c r="I2339" s="107" cm="1">
        <f t="array" ref="I2339">_xlfn.IFS(LEFT(k[[#This Row],[ParameterValue]],1)="S",3,LEFT(k[[#This Row],[ParameterValue]],1)="X",2, LEFT(k[[#This Row],[ParameterValue]],1)="D",4)</f>
        <v>3</v>
      </c>
    </row>
    <row r="2340" spans="1:9">
      <c r="A2340" s="107" t="s">
        <v>7565</v>
      </c>
      <c r="B2340" s="107" t="s">
        <v>4426</v>
      </c>
      <c r="C2340" s="107" t="s">
        <v>5726</v>
      </c>
      <c r="D2340" s="107" t="s">
        <v>5600</v>
      </c>
      <c r="E2340" s="107" t="s">
        <v>5601</v>
      </c>
      <c r="F2340" s="107" t="s">
        <v>9496</v>
      </c>
      <c r="G2340" s="107" t="str">
        <f>k[[#This Row],[PartType]]&amp;k[[#This Row],[PowderType]]</f>
        <v>521V476/016KBP74</v>
      </c>
      <c r="H2340" s="107" t="s">
        <v>5578</v>
      </c>
      <c r="I2340" s="107" cm="1">
        <f t="array" ref="I2340">_xlfn.IFS(LEFT(k[[#This Row],[ParameterValue]],1)="S",3,LEFT(k[[#This Row],[ParameterValue]],1)="X",2, LEFT(k[[#This Row],[ParameterValue]],1)="D",4)</f>
        <v>3</v>
      </c>
    </row>
    <row r="2341" spans="1:9">
      <c r="A2341" s="107" t="s">
        <v>7565</v>
      </c>
      <c r="B2341" s="107" t="s">
        <v>4426</v>
      </c>
      <c r="C2341" s="107" t="s">
        <v>5813</v>
      </c>
      <c r="D2341" s="107" t="s">
        <v>5600</v>
      </c>
      <c r="E2341" s="107" t="s">
        <v>5601</v>
      </c>
      <c r="F2341" s="107" t="s">
        <v>9166</v>
      </c>
      <c r="G2341" s="107" t="str">
        <f>k[[#This Row],[PartType]]&amp;k[[#This Row],[PowderType]]</f>
        <v>521V476/016KBP74</v>
      </c>
      <c r="H2341" s="107" t="s">
        <v>5578</v>
      </c>
      <c r="I2341" s="107" cm="1">
        <f t="array" ref="I2341">_xlfn.IFS(LEFT(k[[#This Row],[ParameterValue]],1)="S",3,LEFT(k[[#This Row],[ParameterValue]],1)="X",2, LEFT(k[[#This Row],[ParameterValue]],1)="D",4)</f>
        <v>3</v>
      </c>
    </row>
    <row r="2342" spans="1:9">
      <c r="A2342" s="107" t="s">
        <v>5916</v>
      </c>
      <c r="B2342" s="107" t="s">
        <v>4544</v>
      </c>
      <c r="C2342" s="107" t="s">
        <v>5621</v>
      </c>
      <c r="D2342" s="107" t="s">
        <v>5600</v>
      </c>
      <c r="E2342" s="107" t="s">
        <v>5601</v>
      </c>
      <c r="F2342" s="107" t="s">
        <v>9400</v>
      </c>
      <c r="G2342" s="107" t="str">
        <f>k[[#This Row],[PartType]]&amp;k[[#This Row],[PowderType]]</f>
        <v>598D476/025FTW400E</v>
      </c>
      <c r="H2342" s="107" t="s">
        <v>5044</v>
      </c>
      <c r="I2342" s="107" cm="1">
        <f t="array" ref="I2342">_xlfn.IFS(LEFT(k[[#This Row],[ParameterValue]],1)="S",3,LEFT(k[[#This Row],[ParameterValue]],1)="X",2, LEFT(k[[#This Row],[ParameterValue]],1)="D",4)</f>
        <v>3</v>
      </c>
    </row>
    <row r="2343" spans="1:9">
      <c r="A2343" s="107" t="s">
        <v>6379</v>
      </c>
      <c r="B2343" s="107" t="s">
        <v>4428</v>
      </c>
      <c r="C2343" s="107" t="s">
        <v>5742</v>
      </c>
      <c r="D2343" s="107" t="s">
        <v>5600</v>
      </c>
      <c r="E2343" s="107" t="s">
        <v>5601</v>
      </c>
      <c r="F2343" s="107" t="s">
        <v>9401</v>
      </c>
      <c r="G2343" s="107" t="str">
        <f>k[[#This Row],[PartType]]&amp;k[[#This Row],[PowderType]]</f>
        <v>520Y157/010KBP76</v>
      </c>
      <c r="H2343" s="107" t="s">
        <v>5580</v>
      </c>
      <c r="I2343" s="107" cm="1">
        <f t="array" ref="I2343">_xlfn.IFS(LEFT(k[[#This Row],[ParameterValue]],1)="S",3,LEFT(k[[#This Row],[ParameterValue]],1)="X",2, LEFT(k[[#This Row],[ParameterValue]],1)="D",4)</f>
        <v>3</v>
      </c>
    </row>
    <row r="2344" spans="1:9">
      <c r="A2344" s="107" t="s">
        <v>7190</v>
      </c>
      <c r="B2344" s="107" t="s">
        <v>152</v>
      </c>
      <c r="C2344" s="107" t="s">
        <v>5627</v>
      </c>
      <c r="D2344" s="107" t="s">
        <v>5600</v>
      </c>
      <c r="E2344" s="107" t="s">
        <v>5601</v>
      </c>
      <c r="F2344" s="107" t="s">
        <v>9434</v>
      </c>
      <c r="G2344" s="107" t="str">
        <f>k[[#This Row],[PartType]]&amp;k[[#This Row],[PowderType]]</f>
        <v>520D477/004KBP86</v>
      </c>
      <c r="H2344" s="107" t="s">
        <v>5582</v>
      </c>
      <c r="I2344" s="107" cm="1">
        <f t="array" ref="I2344">_xlfn.IFS(LEFT(k[[#This Row],[ParameterValue]],1)="S",3,LEFT(k[[#This Row],[ParameterValue]],1)="X",2, LEFT(k[[#This Row],[ParameterValue]],1)="D",4)</f>
        <v>3</v>
      </c>
    </row>
    <row r="2345" spans="1:9">
      <c r="A2345" s="107" t="s">
        <v>5825</v>
      </c>
      <c r="B2345" s="107" t="s">
        <v>5565</v>
      </c>
      <c r="C2345" s="107" t="s">
        <v>5737</v>
      </c>
      <c r="D2345" s="107" t="s">
        <v>5600</v>
      </c>
      <c r="E2345" s="107" t="s">
        <v>5601</v>
      </c>
      <c r="F2345" s="107" t="s">
        <v>9439</v>
      </c>
      <c r="G2345" s="107" t="str">
        <f>k[[#This Row],[PartType]]&amp;k[[#This Row],[PowderType]]</f>
        <v>520B157/006STA156KR</v>
      </c>
      <c r="H2345" s="107" t="s">
        <v>5574</v>
      </c>
      <c r="I2345" s="107" cm="1">
        <f t="array" ref="I2345">_xlfn.IFS(LEFT(k[[#This Row],[ParameterValue]],1)="S",3,LEFT(k[[#This Row],[ParameterValue]],1)="X",2, LEFT(k[[#This Row],[ParameterValue]],1)="D",4)</f>
        <v>3</v>
      </c>
    </row>
    <row r="2346" spans="1:9">
      <c r="A2346" s="107" t="s">
        <v>7190</v>
      </c>
      <c r="B2346" s="107" t="s">
        <v>152</v>
      </c>
      <c r="C2346" s="107" t="s">
        <v>5748</v>
      </c>
      <c r="D2346" s="107" t="s">
        <v>5600</v>
      </c>
      <c r="E2346" s="107" t="s">
        <v>5601</v>
      </c>
      <c r="F2346" s="107" t="s">
        <v>9436</v>
      </c>
      <c r="G2346" s="107" t="str">
        <f>k[[#This Row],[PartType]]&amp;k[[#This Row],[PowderType]]</f>
        <v>520D477/004KBP86</v>
      </c>
      <c r="H2346" s="107" t="s">
        <v>5582</v>
      </c>
      <c r="I2346" s="107" cm="1">
        <f t="array" ref="I2346">_xlfn.IFS(LEFT(k[[#This Row],[ParameterValue]],1)="S",3,LEFT(k[[#This Row],[ParameterValue]],1)="X",2, LEFT(k[[#This Row],[ParameterValue]],1)="D",4)</f>
        <v>3</v>
      </c>
    </row>
    <row r="2347" spans="1:9">
      <c r="A2347" s="107" t="s">
        <v>7241</v>
      </c>
      <c r="B2347" s="107" t="s">
        <v>4428</v>
      </c>
      <c r="C2347" s="107" t="s">
        <v>5826</v>
      </c>
      <c r="D2347" s="107" t="s">
        <v>5600</v>
      </c>
      <c r="E2347" s="107" t="s">
        <v>5601</v>
      </c>
      <c r="F2347" s="107" t="s">
        <v>9437</v>
      </c>
      <c r="G2347" s="107" t="str">
        <f>k[[#This Row],[PartType]]&amp;k[[#This Row],[PowderType]]</f>
        <v>520B336/010KBP76</v>
      </c>
      <c r="H2347" s="107" t="s">
        <v>6302</v>
      </c>
      <c r="I2347" s="107" cm="1">
        <f t="array" ref="I2347">_xlfn.IFS(LEFT(k[[#This Row],[ParameterValue]],1)="S",3,LEFT(k[[#This Row],[ParameterValue]],1)="X",2, LEFT(k[[#This Row],[ParameterValue]],1)="D",4)</f>
        <v>3</v>
      </c>
    </row>
    <row r="2348" spans="1:9">
      <c r="A2348" s="107" t="s">
        <v>7605</v>
      </c>
      <c r="B2348" s="107" t="s">
        <v>4441</v>
      </c>
      <c r="C2348" s="107" t="s">
        <v>8843</v>
      </c>
      <c r="D2348" s="107" t="s">
        <v>5600</v>
      </c>
      <c r="E2348" s="107" t="s">
        <v>5601</v>
      </c>
      <c r="F2348" s="107" t="s">
        <v>9438</v>
      </c>
      <c r="G2348" s="107" t="str">
        <f>k[[#This Row],[PartType]]&amp;k[[#This Row],[PowderType]]</f>
        <v>598B227/2R5STA156KA</v>
      </c>
      <c r="H2348" s="107" t="s">
        <v>5584</v>
      </c>
      <c r="I2348" s="107" cm="1">
        <f t="array" ref="I2348">_xlfn.IFS(LEFT(k[[#This Row],[ParameterValue]],1)="S",3,LEFT(k[[#This Row],[ParameterValue]],1)="X",2, LEFT(k[[#This Row],[ParameterValue]],1)="D",4)</f>
        <v>3</v>
      </c>
    </row>
    <row r="2349" spans="1:9">
      <c r="A2349" s="107" t="s">
        <v>7454</v>
      </c>
      <c r="B2349" s="107" t="s">
        <v>131</v>
      </c>
      <c r="C2349" s="107" t="s">
        <v>5726</v>
      </c>
      <c r="D2349" s="107" t="s">
        <v>5600</v>
      </c>
      <c r="E2349" s="107" t="s">
        <v>5601</v>
      </c>
      <c r="F2349" s="107" t="s">
        <v>9415</v>
      </c>
      <c r="G2349" s="107" t="str">
        <f>k[[#This Row],[PartType]]&amp;k[[#This Row],[PowderType]]</f>
        <v>591D157/006TTS80</v>
      </c>
      <c r="H2349" s="107" t="s">
        <v>5575</v>
      </c>
      <c r="I2349" s="107" cm="1">
        <f t="array" ref="I2349">_xlfn.IFS(LEFT(k[[#This Row],[ParameterValue]],1)="S",3,LEFT(k[[#This Row],[ParameterValue]],1)="X",2, LEFT(k[[#This Row],[ParameterValue]],1)="D",4)</f>
        <v>3</v>
      </c>
    </row>
    <row r="2350" spans="1:9">
      <c r="A2350" s="107" t="s">
        <v>5649</v>
      </c>
      <c r="B2350" s="107" t="s">
        <v>131</v>
      </c>
      <c r="C2350" s="107" t="s">
        <v>5726</v>
      </c>
      <c r="D2350" s="107" t="s">
        <v>5600</v>
      </c>
      <c r="E2350" s="107" t="s">
        <v>5601</v>
      </c>
      <c r="F2350" s="107" t="s">
        <v>9418</v>
      </c>
      <c r="G2350" s="107" t="str">
        <f>k[[#This Row],[PartType]]&amp;k[[#This Row],[PowderType]]</f>
        <v>591V107/010TTS80</v>
      </c>
      <c r="H2350" s="107" t="s">
        <v>5575</v>
      </c>
      <c r="I2350" s="107" cm="1">
        <f t="array" ref="I2350">_xlfn.IFS(LEFT(k[[#This Row],[ParameterValue]],1)="S",3,LEFT(k[[#This Row],[ParameterValue]],1)="X",2, LEFT(k[[#This Row],[ParameterValue]],1)="D",4)</f>
        <v>3</v>
      </c>
    </row>
    <row r="2351" spans="1:9">
      <c r="A2351" s="107" t="s">
        <v>7451</v>
      </c>
      <c r="B2351" s="107" t="s">
        <v>131</v>
      </c>
      <c r="C2351" s="107" t="s">
        <v>5634</v>
      </c>
      <c r="D2351" s="107" t="s">
        <v>5600</v>
      </c>
      <c r="E2351" s="107" t="s">
        <v>5601</v>
      </c>
      <c r="F2351" s="107" t="s">
        <v>8996</v>
      </c>
      <c r="G2351" s="107" t="str">
        <f>k[[#This Row],[PartType]]&amp;k[[#This Row],[PowderType]]</f>
        <v>591V157/006TTS80</v>
      </c>
      <c r="H2351" s="107" t="s">
        <v>5575</v>
      </c>
      <c r="I2351" s="107" cm="1">
        <f t="array" ref="I2351">_xlfn.IFS(LEFT(k[[#This Row],[ParameterValue]],1)="S",3,LEFT(k[[#This Row],[ParameterValue]],1)="X",2, LEFT(k[[#This Row],[ParameterValue]],1)="D",4)</f>
        <v>3</v>
      </c>
    </row>
    <row r="2352" spans="1:9">
      <c r="A2352" s="107" t="s">
        <v>7451</v>
      </c>
      <c r="B2352" s="107" t="s">
        <v>131</v>
      </c>
      <c r="C2352" s="107" t="s">
        <v>5726</v>
      </c>
      <c r="D2352" s="107" t="s">
        <v>5600</v>
      </c>
      <c r="E2352" s="107" t="s">
        <v>5601</v>
      </c>
      <c r="F2352" s="107" t="s">
        <v>8997</v>
      </c>
      <c r="G2352" s="107" t="str">
        <f>k[[#This Row],[PartType]]&amp;k[[#This Row],[PowderType]]</f>
        <v>591V157/006TTS80</v>
      </c>
      <c r="H2352" s="107" t="s">
        <v>5575</v>
      </c>
      <c r="I2352" s="107" cm="1">
        <f t="array" ref="I2352">_xlfn.IFS(LEFT(k[[#This Row],[ParameterValue]],1)="S",3,LEFT(k[[#This Row],[ParameterValue]],1)="X",2, LEFT(k[[#This Row],[ParameterValue]],1)="D",4)</f>
        <v>3</v>
      </c>
    </row>
    <row r="2353" spans="1:9">
      <c r="A2353" s="107" t="s">
        <v>6082</v>
      </c>
      <c r="B2353" s="107" t="s">
        <v>4723</v>
      </c>
      <c r="C2353" s="107" t="s">
        <v>5607</v>
      </c>
      <c r="D2353" s="107" t="s">
        <v>5600</v>
      </c>
      <c r="E2353" s="107" t="s">
        <v>5601</v>
      </c>
      <c r="F2353" s="107" t="s">
        <v>6644</v>
      </c>
      <c r="G2353" s="107" t="str">
        <f>k[[#This Row],[PartType]]&amp;k[[#This Row],[PowderType]]</f>
        <v>525T336/010NT80</v>
      </c>
      <c r="H2353" s="107" t="s">
        <v>6645</v>
      </c>
      <c r="I2353" s="107" cm="1">
        <f t="array" ref="I2353">_xlfn.IFS(LEFT(k[[#This Row],[ParameterValue]],1)="S",3,LEFT(k[[#This Row],[ParameterValue]],1)="X",2, LEFT(k[[#This Row],[ParameterValue]],1)="D",4)</f>
        <v>3</v>
      </c>
    </row>
    <row r="2354" spans="1:9">
      <c r="A2354" s="107" t="s">
        <v>6783</v>
      </c>
      <c r="B2354" s="107" t="s">
        <v>4496</v>
      </c>
      <c r="C2354" s="107" t="s">
        <v>5690</v>
      </c>
      <c r="D2354" s="107" t="s">
        <v>5600</v>
      </c>
      <c r="E2354" s="107" t="s">
        <v>5601</v>
      </c>
      <c r="F2354" s="107" t="s">
        <v>9334</v>
      </c>
      <c r="G2354" s="107" t="str">
        <f>k[[#This Row],[PartType]]&amp;k[[#This Row],[PowderType]]</f>
        <v>521T685/035S706F</v>
      </c>
      <c r="H2354" s="107" t="s">
        <v>6183</v>
      </c>
      <c r="I2354" s="107" cm="1">
        <f t="array" ref="I2354">_xlfn.IFS(LEFT(k[[#This Row],[ParameterValue]],1)="S",3,LEFT(k[[#This Row],[ParameterValue]],1)="X",2, LEFT(k[[#This Row],[ParameterValue]],1)="D",4)</f>
        <v>3</v>
      </c>
    </row>
    <row r="2355" spans="1:9">
      <c r="A2355" s="107" t="s">
        <v>5609</v>
      </c>
      <c r="B2355" s="107" t="s">
        <v>4574</v>
      </c>
      <c r="C2355" s="107" t="s">
        <v>5748</v>
      </c>
      <c r="D2355" s="107" t="s">
        <v>5600</v>
      </c>
      <c r="E2355" s="107" t="s">
        <v>5601</v>
      </c>
      <c r="F2355" s="107" t="s">
        <v>8128</v>
      </c>
      <c r="G2355" s="107" t="str">
        <f>k[[#This Row],[PartType]]&amp;k[[#This Row],[PowderType]]</f>
        <v>530V227/006S15ME</v>
      </c>
      <c r="H2355" s="107" t="s">
        <v>6719</v>
      </c>
      <c r="I2355" s="107" cm="1">
        <f t="array" ref="I2355">_xlfn.IFS(LEFT(k[[#This Row],[ParameterValue]],1)="S",3,LEFT(k[[#This Row],[ParameterValue]],1)="X",2, LEFT(k[[#This Row],[ParameterValue]],1)="D",4)</f>
        <v>3</v>
      </c>
    </row>
    <row r="2356" spans="1:9">
      <c r="A2356" s="107" t="s">
        <v>5745</v>
      </c>
      <c r="B2356" s="107" t="s">
        <v>4550</v>
      </c>
      <c r="C2356" s="107" t="s">
        <v>5621</v>
      </c>
      <c r="D2356" s="107" t="s">
        <v>5600</v>
      </c>
      <c r="E2356" s="107" t="s">
        <v>5601</v>
      </c>
      <c r="F2356" s="107" t="s">
        <v>8129</v>
      </c>
      <c r="G2356" s="107" t="str">
        <f>k[[#This Row],[PartType]]&amp;k[[#This Row],[PowderType]]</f>
        <v>521V336/025SKIPR</v>
      </c>
      <c r="H2356" s="107" t="s">
        <v>5044</v>
      </c>
      <c r="I2356" s="107" cm="1">
        <f t="array" ref="I2356">_xlfn.IFS(LEFT(k[[#This Row],[ParameterValue]],1)="S",3,LEFT(k[[#This Row],[ParameterValue]],1)="X",2, LEFT(k[[#This Row],[ParameterValue]],1)="D",4)</f>
        <v>3</v>
      </c>
    </row>
    <row r="2357" spans="1:9">
      <c r="A2357" s="107" t="s">
        <v>6217</v>
      </c>
      <c r="B2357" s="107" t="s">
        <v>4550</v>
      </c>
      <c r="C2357" s="107" t="s">
        <v>5634</v>
      </c>
      <c r="D2357" s="107" t="s">
        <v>5600</v>
      </c>
      <c r="E2357" s="107" t="s">
        <v>5601</v>
      </c>
      <c r="F2357" s="107" t="s">
        <v>8130</v>
      </c>
      <c r="G2357" s="107" t="str">
        <f>k[[#This Row],[PartType]]&amp;k[[#This Row],[PowderType]]</f>
        <v>520B107/006SKIPR</v>
      </c>
      <c r="H2357" s="107" t="s">
        <v>8131</v>
      </c>
      <c r="I2357" s="107" cm="1">
        <f t="array" ref="I2357">_xlfn.IFS(LEFT(k[[#This Row],[ParameterValue]],1)="S",3,LEFT(k[[#This Row],[ParameterValue]],1)="X",2, LEFT(k[[#This Row],[ParameterValue]],1)="D",4)</f>
        <v>3</v>
      </c>
    </row>
    <row r="2358" spans="1:9">
      <c r="A2358" s="107" t="s">
        <v>5609</v>
      </c>
      <c r="B2358" s="107" t="s">
        <v>4573</v>
      </c>
      <c r="C2358" s="107" t="s">
        <v>5748</v>
      </c>
      <c r="D2358" s="107" t="s">
        <v>5600</v>
      </c>
      <c r="E2358" s="107" t="s">
        <v>5601</v>
      </c>
      <c r="F2358" s="107" t="s">
        <v>8132</v>
      </c>
      <c r="G2358" s="107" t="str">
        <f>k[[#This Row],[PartType]]&amp;k[[#This Row],[PowderType]]</f>
        <v>530V227/006S15MF</v>
      </c>
      <c r="H2358" s="107" t="s">
        <v>7508</v>
      </c>
      <c r="I2358" s="107" cm="1">
        <f t="array" ref="I2358">_xlfn.IFS(LEFT(k[[#This Row],[ParameterValue]],1)="S",3,LEFT(k[[#This Row],[ParameterValue]],1)="X",2, LEFT(k[[#This Row],[ParameterValue]],1)="D",4)</f>
        <v>3</v>
      </c>
    </row>
    <row r="2359" spans="1:9">
      <c r="A2359" s="107" t="s">
        <v>5609</v>
      </c>
      <c r="B2359" s="107" t="s">
        <v>4550</v>
      </c>
      <c r="C2359" s="107" t="s">
        <v>5748</v>
      </c>
      <c r="D2359" s="107" t="s">
        <v>5600</v>
      </c>
      <c r="E2359" s="107" t="s">
        <v>5601</v>
      </c>
      <c r="F2359" s="107" t="s">
        <v>8210</v>
      </c>
      <c r="G2359" s="107" t="str">
        <f>k[[#This Row],[PartType]]&amp;k[[#This Row],[PowderType]]</f>
        <v>530V227/006SKIPR</v>
      </c>
      <c r="H2359" s="107" t="s">
        <v>7508</v>
      </c>
      <c r="I2359" s="107" cm="1">
        <f t="array" ref="I2359">_xlfn.IFS(LEFT(k[[#This Row],[ParameterValue]],1)="S",3,LEFT(k[[#This Row],[ParameterValue]],1)="X",2, LEFT(k[[#This Row],[ParameterValue]],1)="D",4)</f>
        <v>3</v>
      </c>
    </row>
    <row r="2360" spans="1:9">
      <c r="A2360" s="107" t="s">
        <v>7150</v>
      </c>
      <c r="B2360" s="107" t="s">
        <v>4507</v>
      </c>
      <c r="C2360" s="107" t="s">
        <v>5618</v>
      </c>
      <c r="D2360" s="107" t="s">
        <v>5600</v>
      </c>
      <c r="E2360" s="107" t="s">
        <v>5601</v>
      </c>
      <c r="F2360" s="107" t="s">
        <v>8532</v>
      </c>
      <c r="G2360" s="107" t="str">
        <f>k[[#This Row],[PartType]]&amp;k[[#This Row],[PowderType]]</f>
        <v>521V475/063TTS12KM</v>
      </c>
      <c r="H2360" s="107" t="s">
        <v>6127</v>
      </c>
      <c r="I2360" s="107" cm="1">
        <f t="array" ref="I2360">_xlfn.IFS(LEFT(k[[#This Row],[ParameterValue]],1)="S",3,LEFT(k[[#This Row],[ParameterValue]],1)="X",2, LEFT(k[[#This Row],[ParameterValue]],1)="D",4)</f>
        <v>2</v>
      </c>
    </row>
    <row r="2361" spans="1:9">
      <c r="A2361" s="107" t="s">
        <v>8133</v>
      </c>
      <c r="B2361" s="107" t="s">
        <v>4572</v>
      </c>
      <c r="C2361" s="107" t="s">
        <v>5703</v>
      </c>
      <c r="D2361" s="107" t="s">
        <v>5600</v>
      </c>
      <c r="E2361" s="107" t="s">
        <v>5601</v>
      </c>
      <c r="F2361" s="107" t="s">
        <v>8134</v>
      </c>
      <c r="G2361" s="107" t="str">
        <f>k[[#This Row],[PartType]]&amp;k[[#This Row],[PowderType]]</f>
        <v>530V477/004S15MBE</v>
      </c>
      <c r="H2361" s="107" t="s">
        <v>5046</v>
      </c>
      <c r="I2361" s="107" cm="1">
        <f t="array" ref="I2361">_xlfn.IFS(LEFT(k[[#This Row],[ParameterValue]],1)="S",3,LEFT(k[[#This Row],[ParameterValue]],1)="X",2, LEFT(k[[#This Row],[ParameterValue]],1)="D",4)</f>
        <v>3</v>
      </c>
    </row>
    <row r="2362" spans="1:9">
      <c r="A2362" s="107" t="s">
        <v>5606</v>
      </c>
      <c r="B2362" s="107" t="s">
        <v>4426</v>
      </c>
      <c r="C2362" s="107" t="s">
        <v>8135</v>
      </c>
      <c r="D2362" s="107" t="s">
        <v>5600</v>
      </c>
      <c r="E2362" s="107" t="s">
        <v>5601</v>
      </c>
      <c r="F2362" s="107" t="s">
        <v>8136</v>
      </c>
      <c r="G2362" s="107" t="str">
        <f>k[[#This Row],[PartType]]&amp;k[[#This Row],[PowderType]]</f>
        <v>598B107/004KBP74</v>
      </c>
      <c r="H2362" s="107" t="s">
        <v>5097</v>
      </c>
      <c r="I2362" s="107" cm="1">
        <f t="array" ref="I2362">_xlfn.IFS(LEFT(k[[#This Row],[ParameterValue]],1)="S",3,LEFT(k[[#This Row],[ParameterValue]],1)="X",2, LEFT(k[[#This Row],[ParameterValue]],1)="D",4)</f>
        <v>3</v>
      </c>
    </row>
    <row r="2363" spans="1:9">
      <c r="A2363" s="107" t="s">
        <v>8141</v>
      </c>
      <c r="B2363" s="107" t="s">
        <v>90</v>
      </c>
      <c r="C2363" s="107" t="s">
        <v>5690</v>
      </c>
      <c r="D2363" s="107" t="s">
        <v>5600</v>
      </c>
      <c r="E2363" s="107" t="s">
        <v>5601</v>
      </c>
      <c r="F2363" s="107" t="s">
        <v>10385</v>
      </c>
      <c r="G2363" s="107" t="str">
        <f>k[[#This Row],[PartType]]&amp;k[[#This Row],[PowderType]]</f>
        <v>521D336/050FTP200</v>
      </c>
      <c r="H2363" s="107" t="s">
        <v>10217</v>
      </c>
      <c r="I2363" s="107" cm="1">
        <f t="array" ref="I2363">_xlfn.IFS(LEFT(k[[#This Row],[ParameterValue]],1)="S",3,LEFT(k[[#This Row],[ParameterValue]],1)="X",2, LEFT(k[[#This Row],[ParameterValue]],1)="D",4)</f>
        <v>3</v>
      </c>
    </row>
    <row r="2364" spans="1:9">
      <c r="A2364" s="107" t="s">
        <v>8141</v>
      </c>
      <c r="B2364" s="107" t="s">
        <v>9335</v>
      </c>
      <c r="C2364" s="107" t="s">
        <v>5690</v>
      </c>
      <c r="D2364" s="107" t="s">
        <v>5600</v>
      </c>
      <c r="E2364" s="107" t="s">
        <v>5601</v>
      </c>
      <c r="F2364" s="107" t="s">
        <v>9336</v>
      </c>
      <c r="G2364" s="107" t="str">
        <f>k[[#This Row],[PartType]]&amp;k[[#This Row],[PowderType]]</f>
        <v>521D336/050FTP320</v>
      </c>
      <c r="H2364" s="107" t="s">
        <v>10222</v>
      </c>
      <c r="I2364" s="107" cm="1">
        <f t="array" ref="I2364">_xlfn.IFS(LEFT(k[[#This Row],[ParameterValue]],1)="S",3,LEFT(k[[#This Row],[ParameterValue]],1)="X",2, LEFT(k[[#This Row],[ParameterValue]],1)="D",4)</f>
        <v>2</v>
      </c>
    </row>
    <row r="2365" spans="1:9">
      <c r="A2365" s="107" t="s">
        <v>8141</v>
      </c>
      <c r="B2365" s="107" t="s">
        <v>9380</v>
      </c>
      <c r="C2365" s="107" t="s">
        <v>5690</v>
      </c>
      <c r="D2365" s="107" t="s">
        <v>5600</v>
      </c>
      <c r="E2365" s="107" t="s">
        <v>5601</v>
      </c>
      <c r="F2365" s="107" t="s">
        <v>9403</v>
      </c>
      <c r="G2365" s="107" t="str">
        <f>k[[#This Row],[PartType]]&amp;k[[#This Row],[PowderType]]</f>
        <v>521D336/050FTP320E</v>
      </c>
      <c r="H2365" s="107" t="s">
        <v>9382</v>
      </c>
      <c r="I2365" s="107" cm="1">
        <f t="array" ref="I2365">_xlfn.IFS(LEFT(k[[#This Row],[ParameterValue]],1)="S",3,LEFT(k[[#This Row],[ParameterValue]],1)="X",2, LEFT(k[[#This Row],[ParameterValue]],1)="D",4)</f>
        <v>2</v>
      </c>
    </row>
    <row r="2366" spans="1:9">
      <c r="A2366" s="107" t="s">
        <v>7221</v>
      </c>
      <c r="B2366" s="107" t="s">
        <v>4428</v>
      </c>
      <c r="C2366" s="107" t="s">
        <v>5690</v>
      </c>
      <c r="D2366" s="107" t="s">
        <v>5600</v>
      </c>
      <c r="E2366" s="107" t="s">
        <v>5601</v>
      </c>
      <c r="F2366" s="107" t="s">
        <v>10396</v>
      </c>
      <c r="G2366" s="107" t="str">
        <f>k[[#This Row],[PartType]]&amp;k[[#This Row],[PowderType]]</f>
        <v>525B336/016KBP76</v>
      </c>
      <c r="H2366" s="107" t="s">
        <v>7223</v>
      </c>
      <c r="I2366" s="107" cm="1">
        <f t="array" ref="I2366">_xlfn.IFS(LEFT(k[[#This Row],[ParameterValue]],1)="S",3,LEFT(k[[#This Row],[ParameterValue]],1)="X",2, LEFT(k[[#This Row],[ParameterValue]],1)="D",4)</f>
        <v>3</v>
      </c>
    </row>
    <row r="2367" spans="1:9">
      <c r="A2367" s="107" t="s">
        <v>5646</v>
      </c>
      <c r="B2367" s="107" t="s">
        <v>4672</v>
      </c>
      <c r="C2367" s="107" t="s">
        <v>5627</v>
      </c>
      <c r="D2367" s="107" t="s">
        <v>5600</v>
      </c>
      <c r="E2367" s="107" t="s">
        <v>5601</v>
      </c>
      <c r="F2367" s="107" t="s">
        <v>6814</v>
      </c>
      <c r="G2367" s="107" t="str">
        <f>k[[#This Row],[PartType]]&amp;k[[#This Row],[PowderType]]</f>
        <v>528Z227/006FTA50</v>
      </c>
      <c r="H2367" s="107" t="s">
        <v>5629</v>
      </c>
      <c r="I2367" s="107" cm="1">
        <f t="array" ref="I2367">_xlfn.IFS(LEFT(k[[#This Row],[ParameterValue]],1)="S",3,LEFT(k[[#This Row],[ParameterValue]],1)="X",2, LEFT(k[[#This Row],[ParameterValue]],1)="D",4)</f>
        <v>3</v>
      </c>
    </row>
    <row r="2368" spans="1:9">
      <c r="A2368" s="107" t="s">
        <v>6189</v>
      </c>
      <c r="B2368" s="107" t="s">
        <v>4723</v>
      </c>
      <c r="C2368" s="107" t="s">
        <v>5656</v>
      </c>
      <c r="D2368" s="107" t="s">
        <v>5600</v>
      </c>
      <c r="E2368" s="107" t="s">
        <v>5601</v>
      </c>
      <c r="F2368" s="107" t="s">
        <v>6815</v>
      </c>
      <c r="G2368" s="107" t="str">
        <f>k[[#This Row],[PartType]]&amp;k[[#This Row],[PowderType]]</f>
        <v>525B686/006NT80</v>
      </c>
      <c r="H2368" s="107" t="s">
        <v>6738</v>
      </c>
      <c r="I2368" s="107" cm="1">
        <f t="array" ref="I2368">_xlfn.IFS(LEFT(k[[#This Row],[ParameterValue]],1)="S",3,LEFT(k[[#This Row],[ParameterValue]],1)="X",2, LEFT(k[[#This Row],[ParameterValue]],1)="D",4)</f>
        <v>3</v>
      </c>
    </row>
    <row r="2369" spans="1:9">
      <c r="A2369" s="107" t="s">
        <v>5626</v>
      </c>
      <c r="B2369" s="107" t="s">
        <v>4617</v>
      </c>
      <c r="C2369" s="107" t="s">
        <v>5599</v>
      </c>
      <c r="D2369" s="107" t="s">
        <v>5600</v>
      </c>
      <c r="E2369" s="107" t="s">
        <v>5601</v>
      </c>
      <c r="F2369" s="107" t="s">
        <v>6816</v>
      </c>
      <c r="G2369" s="107" t="str">
        <f>k[[#This Row],[PartType]]&amp;k[[#This Row],[PowderType]]</f>
        <v>528Z157/006NT50</v>
      </c>
      <c r="H2369" s="107" t="s">
        <v>5933</v>
      </c>
      <c r="I2369" s="107" cm="1">
        <f t="array" ref="I2369">_xlfn.IFS(LEFT(k[[#This Row],[ParameterValue]],1)="S",3,LEFT(k[[#This Row],[ParameterValue]],1)="X",2, LEFT(k[[#This Row],[ParameterValue]],1)="D",4)</f>
        <v>3</v>
      </c>
    </row>
    <row r="2370" spans="1:9">
      <c r="A2370" s="107" t="s">
        <v>5626</v>
      </c>
      <c r="B2370" s="107" t="s">
        <v>4617</v>
      </c>
      <c r="C2370" s="107" t="s">
        <v>5663</v>
      </c>
      <c r="D2370" s="107" t="s">
        <v>5600</v>
      </c>
      <c r="E2370" s="107" t="s">
        <v>5601</v>
      </c>
      <c r="F2370" s="107" t="s">
        <v>6817</v>
      </c>
      <c r="G2370" s="107" t="str">
        <f>k[[#This Row],[PartType]]&amp;k[[#This Row],[PowderType]]</f>
        <v>528Z157/006NT50</v>
      </c>
      <c r="H2370" s="107" t="s">
        <v>5933</v>
      </c>
      <c r="I2370" s="107" cm="1">
        <f t="array" ref="I2370">_xlfn.IFS(LEFT(k[[#This Row],[ParameterValue]],1)="S",3,LEFT(k[[#This Row],[ParameterValue]],1)="X",2, LEFT(k[[#This Row],[ParameterValue]],1)="D",4)</f>
        <v>3</v>
      </c>
    </row>
    <row r="2371" spans="1:9">
      <c r="A2371" s="107" t="s">
        <v>5626</v>
      </c>
      <c r="B2371" s="107" t="s">
        <v>4617</v>
      </c>
      <c r="C2371" s="107" t="s">
        <v>5681</v>
      </c>
      <c r="D2371" s="107" t="s">
        <v>5600</v>
      </c>
      <c r="E2371" s="107" t="s">
        <v>5601</v>
      </c>
      <c r="F2371" s="107" t="s">
        <v>6818</v>
      </c>
      <c r="G2371" s="107" t="str">
        <f>k[[#This Row],[PartType]]&amp;k[[#This Row],[PowderType]]</f>
        <v>528Z157/006NT50</v>
      </c>
      <c r="H2371" s="107" t="s">
        <v>5603</v>
      </c>
      <c r="I2371" s="107" cm="1">
        <f t="array" ref="I2371">_xlfn.IFS(LEFT(k[[#This Row],[ParameterValue]],1)="S",3,LEFT(k[[#This Row],[ParameterValue]],1)="X",2, LEFT(k[[#This Row],[ParameterValue]],1)="D",4)</f>
        <v>3</v>
      </c>
    </row>
    <row r="2372" spans="1:9">
      <c r="A2372" s="107" t="s">
        <v>5819</v>
      </c>
      <c r="B2372" s="107" t="s">
        <v>4428</v>
      </c>
      <c r="C2372" s="107" t="s">
        <v>5703</v>
      </c>
      <c r="D2372" s="107" t="s">
        <v>5600</v>
      </c>
      <c r="E2372" s="107" t="s">
        <v>5601</v>
      </c>
      <c r="F2372" s="107" t="s">
        <v>9391</v>
      </c>
      <c r="G2372" s="107" t="str">
        <f>k[[#This Row],[PartType]]&amp;k[[#This Row],[PowderType]]</f>
        <v>520V337/003KBP76</v>
      </c>
      <c r="H2372" s="107" t="s">
        <v>5586</v>
      </c>
      <c r="I2372" s="107" cm="1">
        <f t="array" ref="I2372">_xlfn.IFS(LEFT(k[[#This Row],[ParameterValue]],1)="S",3,LEFT(k[[#This Row],[ParameterValue]],1)="X",2, LEFT(k[[#This Row],[ParameterValue]],1)="D",4)</f>
        <v>3</v>
      </c>
    </row>
    <row r="2373" spans="1:9">
      <c r="A2373" s="107" t="s">
        <v>5819</v>
      </c>
      <c r="B2373" s="107" t="s">
        <v>4428</v>
      </c>
      <c r="C2373" s="107" t="s">
        <v>5599</v>
      </c>
      <c r="D2373" s="107" t="s">
        <v>5600</v>
      </c>
      <c r="E2373" s="107" t="s">
        <v>5601</v>
      </c>
      <c r="F2373" s="107" t="s">
        <v>9392</v>
      </c>
      <c r="G2373" s="107" t="str">
        <f>k[[#This Row],[PartType]]&amp;k[[#This Row],[PowderType]]</f>
        <v>520V337/003KBP76</v>
      </c>
      <c r="H2373" s="107" t="s">
        <v>5586</v>
      </c>
      <c r="I2373" s="107" cm="1">
        <f t="array" ref="I2373">_xlfn.IFS(LEFT(k[[#This Row],[ParameterValue]],1)="S",3,LEFT(k[[#This Row],[ParameterValue]],1)="X",2, LEFT(k[[#This Row],[ParameterValue]],1)="D",4)</f>
        <v>3</v>
      </c>
    </row>
    <row r="2374" spans="1:9">
      <c r="A2374" s="107" t="s">
        <v>5966</v>
      </c>
      <c r="B2374" s="107" t="s">
        <v>4428</v>
      </c>
      <c r="C2374" s="107" t="s">
        <v>5618</v>
      </c>
      <c r="D2374" s="107" t="s">
        <v>5600</v>
      </c>
      <c r="E2374" s="107" t="s">
        <v>5601</v>
      </c>
      <c r="F2374" s="107" t="s">
        <v>9394</v>
      </c>
      <c r="G2374" s="107" t="str">
        <f>k[[#This Row],[PartType]]&amp;k[[#This Row],[PowderType]]</f>
        <v>521D157/020KBP76</v>
      </c>
      <c r="H2374" s="107" t="s">
        <v>5891</v>
      </c>
      <c r="I2374" s="107" cm="1">
        <f t="array" ref="I2374">_xlfn.IFS(LEFT(k[[#This Row],[ParameterValue]],1)="S",3,LEFT(k[[#This Row],[ParameterValue]],1)="X",2, LEFT(k[[#This Row],[ParameterValue]],1)="D",4)</f>
        <v>3</v>
      </c>
    </row>
    <row r="2375" spans="1:9">
      <c r="A2375" s="107" t="s">
        <v>5966</v>
      </c>
      <c r="B2375" s="107" t="s">
        <v>4428</v>
      </c>
      <c r="C2375" s="107" t="s">
        <v>5804</v>
      </c>
      <c r="D2375" s="107" t="s">
        <v>5600</v>
      </c>
      <c r="E2375" s="107" t="s">
        <v>5601</v>
      </c>
      <c r="F2375" s="107" t="s">
        <v>9395</v>
      </c>
      <c r="G2375" s="107" t="str">
        <f>k[[#This Row],[PartType]]&amp;k[[#This Row],[PowderType]]</f>
        <v>521D157/020KBP76</v>
      </c>
      <c r="H2375" s="107" t="s">
        <v>5891</v>
      </c>
      <c r="I2375" s="107" cm="1">
        <f t="array" ref="I2375">_xlfn.IFS(LEFT(k[[#This Row],[ParameterValue]],1)="S",3,LEFT(k[[#This Row],[ParameterValue]],1)="X",2, LEFT(k[[#This Row],[ParameterValue]],1)="D",4)</f>
        <v>3</v>
      </c>
    </row>
    <row r="2376" spans="1:9">
      <c r="A2376" s="107" t="s">
        <v>6275</v>
      </c>
      <c r="B2376" s="107" t="s">
        <v>4428</v>
      </c>
      <c r="C2376" s="107" t="s">
        <v>5737</v>
      </c>
      <c r="D2376" s="107" t="s">
        <v>5600</v>
      </c>
      <c r="E2376" s="107" t="s">
        <v>5601</v>
      </c>
      <c r="F2376" s="107" t="s">
        <v>9396</v>
      </c>
      <c r="G2376" s="107" t="str">
        <f>k[[#This Row],[PartType]]&amp;k[[#This Row],[PowderType]]</f>
        <v>520V107/010KBP76</v>
      </c>
      <c r="H2376" s="107" t="s">
        <v>5049</v>
      </c>
      <c r="I2376" s="107" cm="1">
        <f t="array" ref="I2376">_xlfn.IFS(LEFT(k[[#This Row],[ParameterValue]],1)="S",3,LEFT(k[[#This Row],[ParameterValue]],1)="X",2, LEFT(k[[#This Row],[ParameterValue]],1)="D",4)</f>
        <v>3</v>
      </c>
    </row>
    <row r="2377" spans="1:9">
      <c r="A2377" s="107" t="s">
        <v>8245</v>
      </c>
      <c r="B2377" s="107" t="s">
        <v>5087</v>
      </c>
      <c r="C2377" s="107" t="s">
        <v>5634</v>
      </c>
      <c r="D2377" s="107" t="s">
        <v>5600</v>
      </c>
      <c r="E2377" s="107" t="s">
        <v>5601</v>
      </c>
      <c r="F2377" s="107" t="s">
        <v>9376</v>
      </c>
      <c r="G2377" s="107" t="str">
        <f>k[[#This Row],[PartType]]&amp;k[[#This Row],[PowderType]]</f>
        <v>598V247/010FTW102KH</v>
      </c>
      <c r="H2377" s="107" t="s">
        <v>5760</v>
      </c>
      <c r="I2377" s="107" cm="1">
        <f t="array" ref="I2377">_xlfn.IFS(LEFT(k[[#This Row],[ParameterValue]],1)="S",3,LEFT(k[[#This Row],[ParameterValue]],1)="X",2, LEFT(k[[#This Row],[ParameterValue]],1)="D",4)</f>
        <v>3</v>
      </c>
    </row>
    <row r="2378" spans="1:9">
      <c r="A2378" s="107" t="s">
        <v>7241</v>
      </c>
      <c r="B2378" s="107" t="s">
        <v>4428</v>
      </c>
      <c r="C2378" s="107" t="s">
        <v>5607</v>
      </c>
      <c r="D2378" s="107" t="s">
        <v>5600</v>
      </c>
      <c r="E2378" s="107" t="s">
        <v>5601</v>
      </c>
      <c r="F2378" s="107" t="s">
        <v>9398</v>
      </c>
      <c r="G2378" s="107" t="str">
        <f>k[[#This Row],[PartType]]&amp;k[[#This Row],[PowderType]]</f>
        <v>520B336/010KBP76</v>
      </c>
      <c r="H2378" s="107" t="s">
        <v>5559</v>
      </c>
      <c r="I2378" s="107" cm="1">
        <f t="array" ref="I2378">_xlfn.IFS(LEFT(k[[#This Row],[ParameterValue]],1)="S",3,LEFT(k[[#This Row],[ParameterValue]],1)="X",2, LEFT(k[[#This Row],[ParameterValue]],1)="D",4)</f>
        <v>3</v>
      </c>
    </row>
    <row r="2379" spans="1:9">
      <c r="A2379" s="107" t="s">
        <v>5626</v>
      </c>
      <c r="B2379" s="107" t="s">
        <v>4617</v>
      </c>
      <c r="C2379" s="107" t="s">
        <v>5627</v>
      </c>
      <c r="D2379" s="107" t="s">
        <v>5600</v>
      </c>
      <c r="E2379" s="107" t="s">
        <v>5601</v>
      </c>
      <c r="F2379" s="107" t="s">
        <v>6593</v>
      </c>
      <c r="G2379" s="107" t="str">
        <f>k[[#This Row],[PartType]]&amp;k[[#This Row],[PowderType]]</f>
        <v>528Z157/006NT50</v>
      </c>
      <c r="H2379" s="107" t="s">
        <v>5629</v>
      </c>
      <c r="I2379" s="107" cm="1">
        <f t="array" ref="I2379">_xlfn.IFS(LEFT(k[[#This Row],[ParameterValue]],1)="S",3,LEFT(k[[#This Row],[ParameterValue]],1)="X",2, LEFT(k[[#This Row],[ParameterValue]],1)="D",4)</f>
        <v>3</v>
      </c>
    </row>
    <row r="2380" spans="1:9">
      <c r="A2380" s="107" t="s">
        <v>5739</v>
      </c>
      <c r="B2380" s="107" t="s">
        <v>4550</v>
      </c>
      <c r="C2380" s="107" t="s">
        <v>5621</v>
      </c>
      <c r="D2380" s="107" t="s">
        <v>5600</v>
      </c>
      <c r="E2380" s="107" t="s">
        <v>5601</v>
      </c>
      <c r="F2380" s="107" t="s">
        <v>8856</v>
      </c>
      <c r="G2380" s="107" t="str">
        <f>k[[#This Row],[PartType]]&amp;k[[#This Row],[PowderType]]</f>
        <v>521D107/025SKIPR</v>
      </c>
      <c r="H2380" s="107" t="s">
        <v>5044</v>
      </c>
      <c r="I2380" s="107" cm="1">
        <f t="array" ref="I2380">_xlfn.IFS(LEFT(k[[#This Row],[ParameterValue]],1)="S",3,LEFT(k[[#This Row],[ParameterValue]],1)="X",2, LEFT(k[[#This Row],[ParameterValue]],1)="D",4)</f>
        <v>3</v>
      </c>
    </row>
    <row r="2381" spans="1:9">
      <c r="A2381" s="107" t="s">
        <v>7358</v>
      </c>
      <c r="B2381" s="107" t="s">
        <v>4494</v>
      </c>
      <c r="C2381" s="107" t="s">
        <v>5748</v>
      </c>
      <c r="D2381" s="107" t="s">
        <v>5600</v>
      </c>
      <c r="E2381" s="107" t="s">
        <v>5601</v>
      </c>
      <c r="F2381" s="107" t="s">
        <v>7954</v>
      </c>
      <c r="G2381" s="107" t="str">
        <f>k[[#This Row],[PartType]]&amp;k[[#This Row],[PowderType]]</f>
        <v>520Y477/006KBP86X</v>
      </c>
      <c r="H2381" s="107" t="s">
        <v>5886</v>
      </c>
      <c r="I2381" s="107" cm="1">
        <f t="array" ref="I2381">_xlfn.IFS(LEFT(k[[#This Row],[ParameterValue]],1)="S",3,LEFT(k[[#This Row],[ParameterValue]],1)="X",2, LEFT(k[[#This Row],[ParameterValue]],1)="D",4)</f>
        <v>3</v>
      </c>
    </row>
    <row r="2382" spans="1:9">
      <c r="A2382" s="107" t="s">
        <v>5985</v>
      </c>
      <c r="B2382" s="107" t="s">
        <v>126</v>
      </c>
      <c r="C2382" s="107" t="s">
        <v>5599</v>
      </c>
      <c r="D2382" s="107" t="s">
        <v>5600</v>
      </c>
      <c r="E2382" s="107" t="s">
        <v>5601</v>
      </c>
      <c r="F2382" s="107" t="s">
        <v>8311</v>
      </c>
      <c r="G2382" s="107" t="str">
        <f>k[[#This Row],[PartType]]&amp;k[[#This Row],[PowderType]]</f>
        <v>520V157/006KBP52</v>
      </c>
      <c r="H2382" s="107" t="s">
        <v>5046</v>
      </c>
      <c r="I2382" s="107" cm="1">
        <f t="array" ref="I2382">_xlfn.IFS(LEFT(k[[#This Row],[ParameterValue]],1)="S",3,LEFT(k[[#This Row],[ParameterValue]],1)="X",2, LEFT(k[[#This Row],[ParameterValue]],1)="D",4)</f>
        <v>3</v>
      </c>
    </row>
    <row r="2383" spans="1:9">
      <c r="A2383" s="107" t="s">
        <v>7565</v>
      </c>
      <c r="B2383" s="107" t="s">
        <v>4426</v>
      </c>
      <c r="C2383" s="107" t="s">
        <v>5607</v>
      </c>
      <c r="D2383" s="107" t="s">
        <v>5600</v>
      </c>
      <c r="E2383" s="107" t="s">
        <v>5601</v>
      </c>
      <c r="F2383" s="107" t="s">
        <v>9167</v>
      </c>
      <c r="G2383" s="107" t="str">
        <f>k[[#This Row],[PartType]]&amp;k[[#This Row],[PowderType]]</f>
        <v>521V476/016KBP74</v>
      </c>
      <c r="H2383" s="107" t="s">
        <v>5578</v>
      </c>
      <c r="I2383" s="107" cm="1">
        <f t="array" ref="I2383">_xlfn.IFS(LEFT(k[[#This Row],[ParameterValue]],1)="S",3,LEFT(k[[#This Row],[ParameterValue]],1)="X",2, LEFT(k[[#This Row],[ParameterValue]],1)="D",4)</f>
        <v>3</v>
      </c>
    </row>
    <row r="2384" spans="1:9">
      <c r="A2384" s="107" t="s">
        <v>7565</v>
      </c>
      <c r="B2384" s="107" t="s">
        <v>4426</v>
      </c>
      <c r="C2384" s="107" t="s">
        <v>5656</v>
      </c>
      <c r="D2384" s="107" t="s">
        <v>5600</v>
      </c>
      <c r="E2384" s="107" t="s">
        <v>5601</v>
      </c>
      <c r="F2384" s="107" t="s">
        <v>9497</v>
      </c>
      <c r="G2384" s="107" t="str">
        <f>k[[#This Row],[PartType]]&amp;k[[#This Row],[PowderType]]</f>
        <v>521V476/016KBP74</v>
      </c>
      <c r="H2384" s="107" t="s">
        <v>5578</v>
      </c>
      <c r="I2384" s="107" cm="1">
        <f t="array" ref="I2384">_xlfn.IFS(LEFT(k[[#This Row],[ParameterValue]],1)="S",3,LEFT(k[[#This Row],[ParameterValue]],1)="X",2, LEFT(k[[#This Row],[ParameterValue]],1)="D",4)</f>
        <v>3</v>
      </c>
    </row>
    <row r="2385" spans="1:9">
      <c r="A2385" s="107" t="s">
        <v>7565</v>
      </c>
      <c r="B2385" s="107" t="s">
        <v>4426</v>
      </c>
      <c r="C2385" s="107" t="s">
        <v>5690</v>
      </c>
      <c r="D2385" s="107" t="s">
        <v>5600</v>
      </c>
      <c r="E2385" s="107" t="s">
        <v>5601</v>
      </c>
      <c r="F2385" s="107" t="s">
        <v>9168</v>
      </c>
      <c r="G2385" s="107" t="str">
        <f>k[[#This Row],[PartType]]&amp;k[[#This Row],[PowderType]]</f>
        <v>521V476/016KBP74</v>
      </c>
      <c r="H2385" s="107" t="s">
        <v>5578</v>
      </c>
      <c r="I2385" s="107" cm="1">
        <f t="array" ref="I2385">_xlfn.IFS(LEFT(k[[#This Row],[ParameterValue]],1)="S",3,LEFT(k[[#This Row],[ParameterValue]],1)="X",2, LEFT(k[[#This Row],[ParameterValue]],1)="D",4)</f>
        <v>3</v>
      </c>
    </row>
    <row r="2386" spans="1:9">
      <c r="A2386" s="107" t="s">
        <v>7454</v>
      </c>
      <c r="B2386" s="107" t="s">
        <v>131</v>
      </c>
      <c r="C2386" s="107" t="s">
        <v>5634</v>
      </c>
      <c r="D2386" s="107" t="s">
        <v>5600</v>
      </c>
      <c r="E2386" s="107" t="s">
        <v>5601</v>
      </c>
      <c r="F2386" s="107" t="s">
        <v>8926</v>
      </c>
      <c r="G2386" s="107" t="str">
        <f>k[[#This Row],[PartType]]&amp;k[[#This Row],[PowderType]]</f>
        <v>591D157/006TTS80</v>
      </c>
      <c r="H2386" s="107" t="s">
        <v>5575</v>
      </c>
      <c r="I2386" s="107" cm="1">
        <f t="array" ref="I2386">_xlfn.IFS(LEFT(k[[#This Row],[ParameterValue]],1)="S",3,LEFT(k[[#This Row],[ParameterValue]],1)="X",2, LEFT(k[[#This Row],[ParameterValue]],1)="D",4)</f>
        <v>3</v>
      </c>
    </row>
    <row r="2387" spans="1:9">
      <c r="A2387" s="107" t="s">
        <v>6513</v>
      </c>
      <c r="B2387" s="107" t="s">
        <v>126</v>
      </c>
      <c r="C2387" s="107" t="s">
        <v>5614</v>
      </c>
      <c r="D2387" s="107" t="s">
        <v>5600</v>
      </c>
      <c r="E2387" s="107" t="s">
        <v>5601</v>
      </c>
      <c r="F2387" s="107" t="s">
        <v>9292</v>
      </c>
      <c r="G2387" s="107" t="str">
        <f>k[[#This Row],[PartType]]&amp;k[[#This Row],[PowderType]]</f>
        <v>521B106/025KBP52</v>
      </c>
      <c r="H2387" s="107" t="s">
        <v>5044</v>
      </c>
      <c r="I2387" s="107" cm="1">
        <f t="array" ref="I2387">_xlfn.IFS(LEFT(k[[#This Row],[ParameterValue]],1)="S",3,LEFT(k[[#This Row],[ParameterValue]],1)="X",2, LEFT(k[[#This Row],[ParameterValue]],1)="D",4)</f>
        <v>3</v>
      </c>
    </row>
    <row r="2388" spans="1:9">
      <c r="A2388" s="107" t="s">
        <v>5811</v>
      </c>
      <c r="B2388" s="107" t="s">
        <v>4509</v>
      </c>
      <c r="C2388" s="107" t="s">
        <v>5813</v>
      </c>
      <c r="D2388" s="107" t="s">
        <v>5600</v>
      </c>
      <c r="E2388" s="107" t="s">
        <v>5601</v>
      </c>
      <c r="F2388" s="107" t="s">
        <v>9483</v>
      </c>
      <c r="G2388" s="107" t="str">
        <f>k[[#This Row],[PartType]]&amp;k[[#This Row],[PowderType]]</f>
        <v>521T276/018S15HVE</v>
      </c>
      <c r="H2388" s="107" t="s">
        <v>8303</v>
      </c>
      <c r="I2388" s="107" cm="1">
        <f t="array" ref="I2388">_xlfn.IFS(LEFT(k[[#This Row],[ParameterValue]],1)="S",3,LEFT(k[[#This Row],[ParameterValue]],1)="X",2, LEFT(k[[#This Row],[ParameterValue]],1)="D",4)</f>
        <v>3</v>
      </c>
    </row>
    <row r="2389" spans="1:9">
      <c r="A2389" s="107" t="s">
        <v>5966</v>
      </c>
      <c r="B2389" s="107" t="s">
        <v>4426</v>
      </c>
      <c r="C2389" s="107" t="s">
        <v>5618</v>
      </c>
      <c r="D2389" s="107" t="s">
        <v>5600</v>
      </c>
      <c r="E2389" s="107" t="s">
        <v>5601</v>
      </c>
      <c r="F2389" s="107" t="s">
        <v>9237</v>
      </c>
      <c r="G2389" s="107" t="str">
        <f>k[[#This Row],[PartType]]&amp;k[[#This Row],[PowderType]]</f>
        <v>521D157/020KBP74</v>
      </c>
      <c r="H2389" s="107" t="s">
        <v>5891</v>
      </c>
      <c r="I2389" s="107" cm="1">
        <f t="array" ref="I2389">_xlfn.IFS(LEFT(k[[#This Row],[ParameterValue]],1)="S",3,LEFT(k[[#This Row],[ParameterValue]],1)="X",2, LEFT(k[[#This Row],[ParameterValue]],1)="D",4)</f>
        <v>3</v>
      </c>
    </row>
    <row r="2390" spans="1:9">
      <c r="A2390" s="107" t="s">
        <v>5966</v>
      </c>
      <c r="B2390" s="107" t="s">
        <v>4426</v>
      </c>
      <c r="C2390" s="107" t="s">
        <v>5804</v>
      </c>
      <c r="D2390" s="107" t="s">
        <v>5600</v>
      </c>
      <c r="E2390" s="107" t="s">
        <v>5601</v>
      </c>
      <c r="F2390" s="107" t="s">
        <v>9169</v>
      </c>
      <c r="G2390" s="107" t="str">
        <f>k[[#This Row],[PartType]]&amp;k[[#This Row],[PowderType]]</f>
        <v>521D157/020KBP74</v>
      </c>
      <c r="H2390" s="107" t="s">
        <v>5891</v>
      </c>
      <c r="I2390" s="107" cm="1">
        <f t="array" ref="I2390">_xlfn.IFS(LEFT(k[[#This Row],[ParameterValue]],1)="S",3,LEFT(k[[#This Row],[ParameterValue]],1)="X",2, LEFT(k[[#This Row],[ParameterValue]],1)="D",4)</f>
        <v>3</v>
      </c>
    </row>
    <row r="2391" spans="1:9">
      <c r="A2391" s="107" t="s">
        <v>6525</v>
      </c>
      <c r="B2391" s="107" t="s">
        <v>4426</v>
      </c>
      <c r="C2391" s="107" t="s">
        <v>5690</v>
      </c>
      <c r="D2391" s="107" t="s">
        <v>5600</v>
      </c>
      <c r="E2391" s="107" t="s">
        <v>5601</v>
      </c>
      <c r="F2391" s="107" t="s">
        <v>9170</v>
      </c>
      <c r="G2391" s="107" t="str">
        <f>k[[#This Row],[PartType]]&amp;k[[#This Row],[PowderType]]</f>
        <v>521V476/020KBP74</v>
      </c>
      <c r="H2391" s="107" t="s">
        <v>5578</v>
      </c>
      <c r="I2391" s="107" cm="1">
        <f t="array" ref="I2391">_xlfn.IFS(LEFT(k[[#This Row],[ParameterValue]],1)="S",3,LEFT(k[[#This Row],[ParameterValue]],1)="X",2, LEFT(k[[#This Row],[ParameterValue]],1)="D",4)</f>
        <v>3</v>
      </c>
    </row>
    <row r="2392" spans="1:9">
      <c r="A2392" s="107" t="s">
        <v>7103</v>
      </c>
      <c r="B2392" s="107" t="s">
        <v>4426</v>
      </c>
      <c r="C2392" s="107" t="s">
        <v>5681</v>
      </c>
      <c r="D2392" s="107" t="s">
        <v>5600</v>
      </c>
      <c r="E2392" s="107" t="s">
        <v>5601</v>
      </c>
      <c r="F2392" s="107" t="s">
        <v>9042</v>
      </c>
      <c r="G2392" s="107" t="str">
        <f>k[[#This Row],[PartType]]&amp;k[[#This Row],[PowderType]]</f>
        <v>520V477/2R5KBP74</v>
      </c>
      <c r="H2392" s="107" t="s">
        <v>5050</v>
      </c>
      <c r="I2392" s="107" cm="1">
        <f t="array" ref="I2392">_xlfn.IFS(LEFT(k[[#This Row],[ParameterValue]],1)="S",3,LEFT(k[[#This Row],[ParameterValue]],1)="X",2, LEFT(k[[#This Row],[ParameterValue]],1)="D",4)</f>
        <v>3</v>
      </c>
    </row>
    <row r="2393" spans="1:9">
      <c r="A2393" s="107" t="s">
        <v>7103</v>
      </c>
      <c r="B2393" s="107" t="s">
        <v>4426</v>
      </c>
      <c r="C2393" s="107" t="s">
        <v>5627</v>
      </c>
      <c r="D2393" s="107" t="s">
        <v>5600</v>
      </c>
      <c r="E2393" s="107" t="s">
        <v>5601</v>
      </c>
      <c r="F2393" s="107" t="s">
        <v>9043</v>
      </c>
      <c r="G2393" s="107" t="str">
        <f>k[[#This Row],[PartType]]&amp;k[[#This Row],[PowderType]]</f>
        <v>520V477/2R5KBP74</v>
      </c>
      <c r="H2393" s="107" t="s">
        <v>5050</v>
      </c>
      <c r="I2393" s="107" cm="1">
        <f t="array" ref="I2393">_xlfn.IFS(LEFT(k[[#This Row],[ParameterValue]],1)="S",3,LEFT(k[[#This Row],[ParameterValue]],1)="X",2, LEFT(k[[#This Row],[ParameterValue]],1)="D",4)</f>
        <v>3</v>
      </c>
    </row>
    <row r="2394" spans="1:9">
      <c r="A2394" s="107" t="s">
        <v>8445</v>
      </c>
      <c r="B2394" s="107" t="s">
        <v>87</v>
      </c>
      <c r="C2394" s="107" t="s">
        <v>5893</v>
      </c>
      <c r="D2394" s="107" t="s">
        <v>5600</v>
      </c>
      <c r="E2394" s="107" t="s">
        <v>5601</v>
      </c>
      <c r="F2394" s="107" t="s">
        <v>9077</v>
      </c>
      <c r="G2394" s="107" t="str">
        <f>k[[#This Row],[PartType]]&amp;k[[#This Row],[PowderType]]</f>
        <v>598B106/035TTS50</v>
      </c>
      <c r="H2394" s="107" t="s">
        <v>6183</v>
      </c>
      <c r="I2394" s="107" cm="1">
        <f t="array" ref="I2394">_xlfn.IFS(LEFT(k[[#This Row],[ParameterValue]],1)="S",3,LEFT(k[[#This Row],[ParameterValue]],1)="X",2, LEFT(k[[#This Row],[ParameterValue]],1)="D",4)</f>
        <v>3</v>
      </c>
    </row>
    <row r="2395" spans="1:9">
      <c r="A2395" s="107" t="s">
        <v>7358</v>
      </c>
      <c r="B2395" s="107" t="s">
        <v>152</v>
      </c>
      <c r="C2395" s="107" t="s">
        <v>5634</v>
      </c>
      <c r="D2395" s="107" t="s">
        <v>5600</v>
      </c>
      <c r="E2395" s="107" t="s">
        <v>5601</v>
      </c>
      <c r="F2395" s="107" t="s">
        <v>9216</v>
      </c>
      <c r="G2395" s="107" t="str">
        <f>k[[#This Row],[PartType]]&amp;k[[#This Row],[PowderType]]</f>
        <v>520Y477/006KBP86</v>
      </c>
      <c r="H2395" s="107" t="s">
        <v>5053</v>
      </c>
      <c r="I2395" s="107" cm="1">
        <f t="array" ref="I2395">_xlfn.IFS(LEFT(k[[#This Row],[ParameterValue]],1)="S",3,LEFT(k[[#This Row],[ParameterValue]],1)="X",2, LEFT(k[[#This Row],[ParameterValue]],1)="D",4)</f>
        <v>3</v>
      </c>
    </row>
    <row r="2396" spans="1:9">
      <c r="A2396" s="107" t="s">
        <v>5996</v>
      </c>
      <c r="B2396" s="107" t="s">
        <v>152</v>
      </c>
      <c r="C2396" s="107" t="s">
        <v>5634</v>
      </c>
      <c r="D2396" s="107" t="s">
        <v>5600</v>
      </c>
      <c r="E2396" s="107" t="s">
        <v>5601</v>
      </c>
      <c r="F2396" s="107" t="s">
        <v>9084</v>
      </c>
      <c r="G2396" s="107" t="str">
        <f>k[[#This Row],[PartType]]&amp;k[[#This Row],[PowderType]]</f>
        <v>520Y687/004KBP86</v>
      </c>
      <c r="H2396" s="107" t="s">
        <v>5053</v>
      </c>
      <c r="I2396" s="107" cm="1">
        <f t="array" ref="I2396">_xlfn.IFS(LEFT(k[[#This Row],[ParameterValue]],1)="S",3,LEFT(k[[#This Row],[ParameterValue]],1)="X",2, LEFT(k[[#This Row],[ParameterValue]],1)="D",4)</f>
        <v>3</v>
      </c>
    </row>
    <row r="2397" spans="1:9">
      <c r="A2397" s="107" t="s">
        <v>5913</v>
      </c>
      <c r="B2397" s="107" t="s">
        <v>4475</v>
      </c>
      <c r="C2397" s="107" t="s">
        <v>5813</v>
      </c>
      <c r="D2397" s="107" t="s">
        <v>5600</v>
      </c>
      <c r="E2397" s="107" t="s">
        <v>5601</v>
      </c>
      <c r="F2397" s="107" t="s">
        <v>9085</v>
      </c>
      <c r="G2397" s="107" t="str">
        <f>k[[#This Row],[PartType]]&amp;k[[#This Row],[PowderType]]</f>
        <v>521V107/020KBP84</v>
      </c>
      <c r="H2397" s="107" t="s">
        <v>5051</v>
      </c>
      <c r="I2397" s="107" cm="1">
        <f t="array" ref="I2397">_xlfn.IFS(LEFT(k[[#This Row],[ParameterValue]],1)="S",3,LEFT(k[[#This Row],[ParameterValue]],1)="X",2, LEFT(k[[#This Row],[ParameterValue]],1)="D",4)</f>
        <v>3</v>
      </c>
    </row>
    <row r="2398" spans="1:9">
      <c r="A2398" s="107" t="s">
        <v>5913</v>
      </c>
      <c r="B2398" s="107" t="s">
        <v>4475</v>
      </c>
      <c r="C2398" s="107" t="s">
        <v>5621</v>
      </c>
      <c r="D2398" s="107" t="s">
        <v>5600</v>
      </c>
      <c r="E2398" s="107" t="s">
        <v>5601</v>
      </c>
      <c r="F2398" s="107" t="s">
        <v>9319</v>
      </c>
      <c r="G2398" s="107" t="str">
        <f>k[[#This Row],[PartType]]&amp;k[[#This Row],[PowderType]]</f>
        <v>521V107/020KBP84</v>
      </c>
      <c r="H2398" s="107" t="s">
        <v>5051</v>
      </c>
      <c r="I2398" s="107" cm="1">
        <f t="array" ref="I2398">_xlfn.IFS(LEFT(k[[#This Row],[ParameterValue]],1)="S",3,LEFT(k[[#This Row],[ParameterValue]],1)="X",2, LEFT(k[[#This Row],[ParameterValue]],1)="D",4)</f>
        <v>3</v>
      </c>
    </row>
    <row r="2399" spans="1:9">
      <c r="A2399" s="107" t="s">
        <v>5913</v>
      </c>
      <c r="B2399" s="107" t="s">
        <v>4475</v>
      </c>
      <c r="C2399" s="107" t="s">
        <v>5816</v>
      </c>
      <c r="D2399" s="107" t="s">
        <v>5600</v>
      </c>
      <c r="E2399" s="107" t="s">
        <v>5601</v>
      </c>
      <c r="F2399" s="107" t="s">
        <v>9320</v>
      </c>
      <c r="G2399" s="107" t="str">
        <f>k[[#This Row],[PartType]]&amp;k[[#This Row],[PowderType]]</f>
        <v>521V107/020KBP84</v>
      </c>
      <c r="H2399" s="107" t="s">
        <v>5051</v>
      </c>
      <c r="I2399" s="107" cm="1">
        <f t="array" ref="I2399">_xlfn.IFS(LEFT(k[[#This Row],[ParameterValue]],1)="S",3,LEFT(k[[#This Row],[ParameterValue]],1)="X",2, LEFT(k[[#This Row],[ParameterValue]],1)="D",4)</f>
        <v>3</v>
      </c>
    </row>
    <row r="2400" spans="1:9">
      <c r="A2400" s="107" t="s">
        <v>7241</v>
      </c>
      <c r="B2400" s="107" t="s">
        <v>8395</v>
      </c>
      <c r="C2400" s="107" t="s">
        <v>5654</v>
      </c>
      <c r="D2400" s="107" t="s">
        <v>5600</v>
      </c>
      <c r="E2400" s="107" t="s">
        <v>5601</v>
      </c>
      <c r="F2400" s="107" t="s">
        <v>8466</v>
      </c>
      <c r="G2400" s="107" t="str">
        <f>k[[#This Row],[PartType]]&amp;k[[#This Row],[PowderType]]</f>
        <v>520B336/010Back</v>
      </c>
      <c r="H2400" s="107" t="s">
        <v>6973</v>
      </c>
      <c r="I2400" s="107" cm="1">
        <f t="array" ref="I2400">_xlfn.IFS(LEFT(k[[#This Row],[ParameterValue]],1)="S",3,LEFT(k[[#This Row],[ParameterValue]],1)="X",2, LEFT(k[[#This Row],[ParameterValue]],1)="D",4)</f>
        <v>3</v>
      </c>
    </row>
    <row r="2401" spans="1:9">
      <c r="A2401" s="107" t="s">
        <v>5678</v>
      </c>
      <c r="B2401" s="107" t="s">
        <v>4433</v>
      </c>
      <c r="C2401" s="107" t="s">
        <v>5681</v>
      </c>
      <c r="D2401" s="107" t="s">
        <v>5600</v>
      </c>
      <c r="E2401" s="107" t="s">
        <v>5601</v>
      </c>
      <c r="F2401" s="107" t="s">
        <v>8331</v>
      </c>
      <c r="G2401" s="107" t="str">
        <f>k[[#This Row],[PartType]]&amp;k[[#This Row],[PowderType]]</f>
        <v>520D337/006KBP74E</v>
      </c>
      <c r="H2401" s="107" t="s">
        <v>5688</v>
      </c>
      <c r="I2401" s="107" cm="1">
        <f t="array" ref="I2401">_xlfn.IFS(LEFT(k[[#This Row],[ParameterValue]],1)="S",3,LEFT(k[[#This Row],[ParameterValue]],1)="X",2, LEFT(k[[#This Row],[ParameterValue]],1)="D",4)</f>
        <v>3</v>
      </c>
    </row>
    <row r="2402" spans="1:9">
      <c r="A2402" s="107" t="s">
        <v>7163</v>
      </c>
      <c r="B2402" s="107" t="s">
        <v>142</v>
      </c>
      <c r="C2402" s="107" t="s">
        <v>5748</v>
      </c>
      <c r="D2402" s="107" t="s">
        <v>5600</v>
      </c>
      <c r="E2402" s="107" t="s">
        <v>5601</v>
      </c>
      <c r="F2402" s="107" t="s">
        <v>8363</v>
      </c>
      <c r="G2402" s="107" t="str">
        <f>k[[#This Row],[PartType]]&amp;k[[#This Row],[PowderType]]</f>
        <v>520X687/004KBP86E</v>
      </c>
      <c r="H2402" s="107" t="s">
        <v>5050</v>
      </c>
      <c r="I2402" s="107" cm="1">
        <f t="array" ref="I2402">_xlfn.IFS(LEFT(k[[#This Row],[ParameterValue]],1)="S",3,LEFT(k[[#This Row],[ParameterValue]],1)="X",2, LEFT(k[[#This Row],[ParameterValue]],1)="D",4)</f>
        <v>3</v>
      </c>
    </row>
    <row r="2403" spans="1:9">
      <c r="A2403" s="107" t="s">
        <v>6117</v>
      </c>
      <c r="B2403" s="107" t="s">
        <v>4518</v>
      </c>
      <c r="C2403" s="107" t="s">
        <v>5742</v>
      </c>
      <c r="D2403" s="107" t="s">
        <v>5600</v>
      </c>
      <c r="E2403" s="107" t="s">
        <v>5601</v>
      </c>
      <c r="F2403" s="107" t="s">
        <v>10218</v>
      </c>
      <c r="G2403" s="107" t="str">
        <f>k[[#This Row],[PartType]]&amp;k[[#This Row],[PowderType]]</f>
        <v>520B227/2R5STA156KB</v>
      </c>
      <c r="H2403" s="107" t="s">
        <v>10219</v>
      </c>
      <c r="I2403" s="107" cm="1">
        <f t="array" ref="I2403">_xlfn.IFS(LEFT(k[[#This Row],[ParameterValue]],1)="S",3,LEFT(k[[#This Row],[ParameterValue]],1)="X",2, LEFT(k[[#This Row],[ParameterValue]],1)="D",4)</f>
        <v>3</v>
      </c>
    </row>
    <row r="2404" spans="1:9">
      <c r="A2404" s="107" t="s">
        <v>5971</v>
      </c>
      <c r="B2404" s="107" t="s">
        <v>4428</v>
      </c>
      <c r="C2404" s="107" t="s">
        <v>5690</v>
      </c>
      <c r="D2404" s="107" t="s">
        <v>5600</v>
      </c>
      <c r="E2404" s="107" t="s">
        <v>5601</v>
      </c>
      <c r="F2404" s="107" t="s">
        <v>10236</v>
      </c>
      <c r="G2404" s="107" t="str">
        <f>k[[#This Row],[PartType]]&amp;k[[#This Row],[PowderType]]</f>
        <v>521B226/020KBP76</v>
      </c>
      <c r="H2404" s="107" t="s">
        <v>5044</v>
      </c>
      <c r="I2404" s="107" cm="1">
        <f t="array" ref="I2404">_xlfn.IFS(LEFT(k[[#This Row],[ParameterValue]],1)="S",3,LEFT(k[[#This Row],[ParameterValue]],1)="X",2, LEFT(k[[#This Row],[ParameterValue]],1)="D",4)</f>
        <v>3</v>
      </c>
    </row>
    <row r="2405" spans="1:9">
      <c r="A2405" s="107" t="s">
        <v>6499</v>
      </c>
      <c r="B2405" s="107" t="s">
        <v>4440</v>
      </c>
      <c r="C2405" s="107" t="s">
        <v>5748</v>
      </c>
      <c r="D2405" s="107" t="s">
        <v>5600</v>
      </c>
      <c r="E2405" s="107" t="s">
        <v>5601</v>
      </c>
      <c r="F2405" s="107" t="s">
        <v>10388</v>
      </c>
      <c r="G2405" s="107" t="str">
        <f>k[[#This Row],[PartType]]&amp;k[[#This Row],[PowderType]]</f>
        <v>530V476/010KBP86F</v>
      </c>
      <c r="H2405" s="107" t="s">
        <v>7397</v>
      </c>
      <c r="I2405" s="107" cm="1">
        <f t="array" ref="I2405">_xlfn.IFS(LEFT(k[[#This Row],[ParameterValue]],1)="S",3,LEFT(k[[#This Row],[ParameterValue]],1)="X",2, LEFT(k[[#This Row],[ParameterValue]],1)="D",4)</f>
        <v>3</v>
      </c>
    </row>
    <row r="2406" spans="1:9">
      <c r="A2406" s="107" t="s">
        <v>5678</v>
      </c>
      <c r="B2406" s="107" t="s">
        <v>4705</v>
      </c>
      <c r="C2406" s="107" t="s">
        <v>5681</v>
      </c>
      <c r="D2406" s="107" t="s">
        <v>5600</v>
      </c>
      <c r="E2406" s="107" t="s">
        <v>5601</v>
      </c>
      <c r="F2406" s="107" t="s">
        <v>10383</v>
      </c>
      <c r="G2406" s="107" t="str">
        <f>k[[#This Row],[PartType]]&amp;k[[#This Row],[PowderType]]</f>
        <v>520D337/006KBP86S</v>
      </c>
      <c r="H2406" s="107" t="s">
        <v>5050</v>
      </c>
      <c r="I2406" s="107" cm="1">
        <f t="array" ref="I2406">_xlfn.IFS(LEFT(k[[#This Row],[ParameterValue]],1)="S",3,LEFT(k[[#This Row],[ParameterValue]],1)="X",2, LEFT(k[[#This Row],[ParameterValue]],1)="D",4)</f>
        <v>3</v>
      </c>
    </row>
    <row r="2407" spans="1:9">
      <c r="A2407" s="107" t="s">
        <v>7150</v>
      </c>
      <c r="B2407" s="107" t="s">
        <v>4516</v>
      </c>
      <c r="C2407" s="107" t="s">
        <v>6193</v>
      </c>
      <c r="D2407" s="107" t="s">
        <v>5600</v>
      </c>
      <c r="E2407" s="107" t="s">
        <v>5601</v>
      </c>
      <c r="F2407" s="107" t="s">
        <v>8546</v>
      </c>
      <c r="G2407" s="107" t="str">
        <f>k[[#This Row],[PartType]]&amp;k[[#This Row],[PowderType]]</f>
        <v>521V475/063TTS125</v>
      </c>
      <c r="H2407" s="107" t="s">
        <v>5562</v>
      </c>
      <c r="I2407" s="107" cm="1">
        <f t="array" ref="I2407">_xlfn.IFS(LEFT(k[[#This Row],[ParameterValue]],1)="S",3,LEFT(k[[#This Row],[ParameterValue]],1)="X",2, LEFT(k[[#This Row],[ParameterValue]],1)="D",4)</f>
        <v>2</v>
      </c>
    </row>
    <row r="2408" spans="1:9">
      <c r="A2408" s="107" t="s">
        <v>7841</v>
      </c>
      <c r="B2408" s="107" t="s">
        <v>4558</v>
      </c>
      <c r="C2408" s="107" t="s">
        <v>5614</v>
      </c>
      <c r="D2408" s="107" t="s">
        <v>5600</v>
      </c>
      <c r="E2408" s="107" t="s">
        <v>5601</v>
      </c>
      <c r="F2408" s="107" t="s">
        <v>7842</v>
      </c>
      <c r="G2408" s="107" t="str">
        <f>k[[#This Row],[PartType]]&amp;k[[#This Row],[PowderType]]</f>
        <v>520T156/006KBP40X</v>
      </c>
      <c r="H2408" s="107" t="s">
        <v>7843</v>
      </c>
      <c r="I2408" s="107" cm="1">
        <f t="array" ref="I2408">_xlfn.IFS(LEFT(k[[#This Row],[ParameterValue]],1)="S",3,LEFT(k[[#This Row],[ParameterValue]],1)="X",2, LEFT(k[[#This Row],[ParameterValue]],1)="D",4)</f>
        <v>3</v>
      </c>
    </row>
    <row r="2409" spans="1:9">
      <c r="A2409" s="107" t="s">
        <v>5729</v>
      </c>
      <c r="B2409" s="107" t="s">
        <v>4503</v>
      </c>
      <c r="C2409" s="107" t="s">
        <v>5610</v>
      </c>
      <c r="D2409" s="107" t="s">
        <v>5600</v>
      </c>
      <c r="E2409" s="107" t="s">
        <v>5601</v>
      </c>
      <c r="F2409" s="107" t="s">
        <v>9537</v>
      </c>
      <c r="G2409" s="107" t="str">
        <f>k[[#This Row],[PartType]]&amp;k[[#This Row],[PowderType]]</f>
        <v>530V227/004KBP76E</v>
      </c>
      <c r="H2409" s="107" t="s">
        <v>5583</v>
      </c>
      <c r="I2409" s="107" cm="1">
        <f t="array" ref="I2409">_xlfn.IFS(LEFT(k[[#This Row],[ParameterValue]],1)="S",3,LEFT(k[[#This Row],[ParameterValue]],1)="X",2, LEFT(k[[#This Row],[ParameterValue]],1)="D",4)</f>
        <v>3</v>
      </c>
    </row>
    <row r="2410" spans="1:9">
      <c r="A2410" s="107" t="s">
        <v>5729</v>
      </c>
      <c r="B2410" s="107" t="s">
        <v>4503</v>
      </c>
      <c r="C2410" s="107" t="s">
        <v>5730</v>
      </c>
      <c r="D2410" s="107" t="s">
        <v>5600</v>
      </c>
      <c r="E2410" s="107" t="s">
        <v>5601</v>
      </c>
      <c r="F2410" s="107" t="s">
        <v>9538</v>
      </c>
      <c r="G2410" s="107" t="str">
        <f>k[[#This Row],[PartType]]&amp;k[[#This Row],[PowderType]]</f>
        <v>530V227/004KBP76E</v>
      </c>
      <c r="H2410" s="107" t="s">
        <v>5583</v>
      </c>
      <c r="I2410" s="107" cm="1">
        <f t="array" ref="I2410">_xlfn.IFS(LEFT(k[[#This Row],[ParameterValue]],1)="S",3,LEFT(k[[#This Row],[ParameterValue]],1)="X",2, LEFT(k[[#This Row],[ParameterValue]],1)="D",4)</f>
        <v>3</v>
      </c>
    </row>
    <row r="2411" spans="1:9">
      <c r="A2411" s="107" t="s">
        <v>6958</v>
      </c>
      <c r="B2411" s="107" t="s">
        <v>4503</v>
      </c>
      <c r="C2411" s="107" t="s">
        <v>5730</v>
      </c>
      <c r="D2411" s="107" t="s">
        <v>5600</v>
      </c>
      <c r="E2411" s="107" t="s">
        <v>5601</v>
      </c>
      <c r="F2411" s="107" t="s">
        <v>9377</v>
      </c>
      <c r="G2411" s="107" t="str">
        <f>k[[#This Row],[PartType]]&amp;k[[#This Row],[PowderType]]</f>
        <v>530V157/006KBP76E</v>
      </c>
      <c r="H2411" s="107" t="s">
        <v>5583</v>
      </c>
      <c r="I2411" s="107" cm="1">
        <f t="array" ref="I2411">_xlfn.IFS(LEFT(k[[#This Row],[ParameterValue]],1)="S",3,LEFT(k[[#This Row],[ParameterValue]],1)="X",2, LEFT(k[[#This Row],[ParameterValue]],1)="D",4)</f>
        <v>3</v>
      </c>
    </row>
    <row r="2412" spans="1:9">
      <c r="A2412" s="107" t="s">
        <v>8241</v>
      </c>
      <c r="B2412" s="107" t="s">
        <v>4426</v>
      </c>
      <c r="C2412" s="107" t="s">
        <v>5654</v>
      </c>
      <c r="D2412" s="107" t="s">
        <v>5600</v>
      </c>
      <c r="E2412" s="107" t="s">
        <v>5601</v>
      </c>
      <c r="F2412" s="107" t="s">
        <v>8242</v>
      </c>
      <c r="G2412" s="107" t="str">
        <f>k[[#This Row],[PartType]]&amp;k[[#This Row],[PowderType]]</f>
        <v>521D476/016KBP74</v>
      </c>
      <c r="H2412" s="107" t="s">
        <v>5081</v>
      </c>
      <c r="I2412" s="107" cm="1">
        <f t="array" ref="I2412">_xlfn.IFS(LEFT(k[[#This Row],[ParameterValue]],1)="S",3,LEFT(k[[#This Row],[ParameterValue]],1)="X",2, LEFT(k[[#This Row],[ParameterValue]],1)="D",4)</f>
        <v>3</v>
      </c>
    </row>
    <row r="2413" spans="1:9">
      <c r="A2413" s="107" t="s">
        <v>8241</v>
      </c>
      <c r="B2413" s="107" t="s">
        <v>4426</v>
      </c>
      <c r="C2413" s="107" t="s">
        <v>5726</v>
      </c>
      <c r="D2413" s="107" t="s">
        <v>5600</v>
      </c>
      <c r="E2413" s="107" t="s">
        <v>5601</v>
      </c>
      <c r="F2413" s="107" t="s">
        <v>9243</v>
      </c>
      <c r="G2413" s="107" t="str">
        <f>k[[#This Row],[PartType]]&amp;k[[#This Row],[PowderType]]</f>
        <v>521D476/016KBP74</v>
      </c>
      <c r="H2413" s="107" t="s">
        <v>5081</v>
      </c>
      <c r="I2413" s="107" cm="1">
        <f t="array" ref="I2413">_xlfn.IFS(LEFT(k[[#This Row],[ParameterValue]],1)="S",3,LEFT(k[[#This Row],[ParameterValue]],1)="X",2, LEFT(k[[#This Row],[ParameterValue]],1)="D",4)</f>
        <v>3</v>
      </c>
    </row>
    <row r="2414" spans="1:9">
      <c r="A2414" s="107" t="s">
        <v>8241</v>
      </c>
      <c r="B2414" s="107" t="s">
        <v>4426</v>
      </c>
      <c r="C2414" s="107" t="s">
        <v>5813</v>
      </c>
      <c r="D2414" s="107" t="s">
        <v>5600</v>
      </c>
      <c r="E2414" s="107" t="s">
        <v>5601</v>
      </c>
      <c r="F2414" s="107" t="s">
        <v>9383</v>
      </c>
      <c r="G2414" s="107" t="str">
        <f>k[[#This Row],[PartType]]&amp;k[[#This Row],[PowderType]]</f>
        <v>521D476/016KBP74</v>
      </c>
      <c r="H2414" s="107" t="s">
        <v>5081</v>
      </c>
      <c r="I2414" s="107" cm="1">
        <f t="array" ref="I2414">_xlfn.IFS(LEFT(k[[#This Row],[ParameterValue]],1)="S",3,LEFT(k[[#This Row],[ParameterValue]],1)="X",2, LEFT(k[[#This Row],[ParameterValue]],1)="D",4)</f>
        <v>3</v>
      </c>
    </row>
    <row r="2415" spans="1:9">
      <c r="A2415" s="107" t="s">
        <v>8241</v>
      </c>
      <c r="B2415" s="107" t="s">
        <v>4426</v>
      </c>
      <c r="C2415" s="107" t="s">
        <v>5607</v>
      </c>
      <c r="D2415" s="107" t="s">
        <v>5600</v>
      </c>
      <c r="E2415" s="107" t="s">
        <v>5601</v>
      </c>
      <c r="F2415" s="107" t="s">
        <v>9384</v>
      </c>
      <c r="G2415" s="107" t="str">
        <f>k[[#This Row],[PartType]]&amp;k[[#This Row],[PowderType]]</f>
        <v>521D476/016KBP74</v>
      </c>
      <c r="H2415" s="107" t="s">
        <v>5081</v>
      </c>
      <c r="I2415" s="107" cm="1">
        <f t="array" ref="I2415">_xlfn.IFS(LEFT(k[[#This Row],[ParameterValue]],1)="S",3,LEFT(k[[#This Row],[ParameterValue]],1)="X",2, LEFT(k[[#This Row],[ParameterValue]],1)="D",4)</f>
        <v>3</v>
      </c>
    </row>
    <row r="2416" spans="1:9">
      <c r="A2416" s="107" t="s">
        <v>8241</v>
      </c>
      <c r="B2416" s="107" t="s">
        <v>4426</v>
      </c>
      <c r="C2416" s="107" t="s">
        <v>5656</v>
      </c>
      <c r="D2416" s="107" t="s">
        <v>5600</v>
      </c>
      <c r="E2416" s="107" t="s">
        <v>5601</v>
      </c>
      <c r="F2416" s="107" t="s">
        <v>8244</v>
      </c>
      <c r="G2416" s="107" t="str">
        <f>k[[#This Row],[PartType]]&amp;k[[#This Row],[PowderType]]</f>
        <v>521D476/016KBP74</v>
      </c>
      <c r="H2416" s="107" t="s">
        <v>5081</v>
      </c>
      <c r="I2416" s="107" cm="1">
        <f t="array" ref="I2416">_xlfn.IFS(LEFT(k[[#This Row],[ParameterValue]],1)="S",3,LEFT(k[[#This Row],[ParameterValue]],1)="X",2, LEFT(k[[#This Row],[ParameterValue]],1)="D",4)</f>
        <v>3</v>
      </c>
    </row>
    <row r="2417" spans="1:9">
      <c r="A2417" s="107" t="s">
        <v>8241</v>
      </c>
      <c r="B2417" s="107" t="s">
        <v>4426</v>
      </c>
      <c r="C2417" s="107" t="s">
        <v>5690</v>
      </c>
      <c r="D2417" s="107" t="s">
        <v>5600</v>
      </c>
      <c r="E2417" s="107" t="s">
        <v>5601</v>
      </c>
      <c r="F2417" s="107" t="s">
        <v>9385</v>
      </c>
      <c r="G2417" s="107" t="str">
        <f>k[[#This Row],[PartType]]&amp;k[[#This Row],[PowderType]]</f>
        <v>521D476/016KBP74</v>
      </c>
      <c r="H2417" s="107" t="s">
        <v>5081</v>
      </c>
      <c r="I2417" s="107" cm="1">
        <f t="array" ref="I2417">_xlfn.IFS(LEFT(k[[#This Row],[ParameterValue]],1)="S",3,LEFT(k[[#This Row],[ParameterValue]],1)="X",2, LEFT(k[[#This Row],[ParameterValue]],1)="D",4)</f>
        <v>3</v>
      </c>
    </row>
    <row r="2418" spans="1:9">
      <c r="A2418" s="107" t="s">
        <v>6217</v>
      </c>
      <c r="B2418" s="107" t="s">
        <v>4469</v>
      </c>
      <c r="C2418" s="107" t="s">
        <v>5634</v>
      </c>
      <c r="D2418" s="107" t="s">
        <v>5600</v>
      </c>
      <c r="E2418" s="107" t="s">
        <v>5601</v>
      </c>
      <c r="F2418" s="107" t="s">
        <v>8294</v>
      </c>
      <c r="G2418" s="107" t="str">
        <f>k[[#This Row],[PartType]]&amp;k[[#This Row],[PowderType]]</f>
        <v>520B107/006KBP126</v>
      </c>
      <c r="H2418" s="107" t="s">
        <v>8295</v>
      </c>
      <c r="I2418" s="107" cm="1">
        <f t="array" ref="I2418">_xlfn.IFS(LEFT(k[[#This Row],[ParameterValue]],1)="S",3,LEFT(k[[#This Row],[ParameterValue]],1)="X",2, LEFT(k[[#This Row],[ParameterValue]],1)="D",4)</f>
        <v>3</v>
      </c>
    </row>
    <row r="2419" spans="1:9">
      <c r="A2419" s="107" t="s">
        <v>6690</v>
      </c>
      <c r="B2419" s="107" t="s">
        <v>142</v>
      </c>
      <c r="C2419" s="107" t="s">
        <v>5618</v>
      </c>
      <c r="D2419" s="107" t="s">
        <v>5600</v>
      </c>
      <c r="E2419" s="107" t="s">
        <v>5601</v>
      </c>
      <c r="F2419" s="107" t="s">
        <v>8777</v>
      </c>
      <c r="G2419" s="107" t="str">
        <f>k[[#This Row],[PartType]]&amp;k[[#This Row],[PowderType]]</f>
        <v>521X227/016KBP86E</v>
      </c>
      <c r="H2419" s="107" t="s">
        <v>8778</v>
      </c>
      <c r="I2419" s="107" cm="1">
        <f t="array" ref="I2419">_xlfn.IFS(LEFT(k[[#This Row],[ParameterValue]],1)="S",3,LEFT(k[[#This Row],[ParameterValue]],1)="X",2, LEFT(k[[#This Row],[ParameterValue]],1)="D",4)</f>
        <v>3</v>
      </c>
    </row>
    <row r="2420" spans="1:9">
      <c r="A2420" s="107" t="s">
        <v>5641</v>
      </c>
      <c r="B2420" s="107" t="s">
        <v>87</v>
      </c>
      <c r="C2420" s="107" t="s">
        <v>5614</v>
      </c>
      <c r="D2420" s="107" t="s">
        <v>5600</v>
      </c>
      <c r="E2420" s="107" t="s">
        <v>5601</v>
      </c>
      <c r="F2420" s="107" t="s">
        <v>8776</v>
      </c>
      <c r="G2420" s="107" t="str">
        <f>k[[#This Row],[PartType]]&amp;k[[#This Row],[PowderType]]</f>
        <v>523W107/020TTS50</v>
      </c>
      <c r="H2420" s="107" t="s">
        <v>6183</v>
      </c>
      <c r="I2420" s="107" cm="1">
        <f t="array" ref="I2420">_xlfn.IFS(LEFT(k[[#This Row],[ParameterValue]],1)="S",3,LEFT(k[[#This Row],[ParameterValue]],1)="X",2, LEFT(k[[#This Row],[ParameterValue]],1)="D",4)</f>
        <v>3</v>
      </c>
    </row>
    <row r="2421" spans="1:9">
      <c r="A2421" s="107" t="s">
        <v>6410</v>
      </c>
      <c r="B2421" s="107" t="s">
        <v>4550</v>
      </c>
      <c r="C2421" s="107" t="s">
        <v>5607</v>
      </c>
      <c r="D2421" s="107" t="s">
        <v>5600</v>
      </c>
      <c r="E2421" s="107" t="s">
        <v>5601</v>
      </c>
      <c r="F2421" s="107" t="s">
        <v>8853</v>
      </c>
      <c r="G2421" s="107" t="str">
        <f>k[[#This Row],[PartType]]&amp;k[[#This Row],[PowderType]]</f>
        <v>521D686/025SKIPR</v>
      </c>
      <c r="H2421" s="107" t="s">
        <v>5044</v>
      </c>
      <c r="I2421" s="107" cm="1">
        <f t="array" ref="I2421">_xlfn.IFS(LEFT(k[[#This Row],[ParameterValue]],1)="S",3,LEFT(k[[#This Row],[ParameterValue]],1)="X",2, LEFT(k[[#This Row],[ParameterValue]],1)="D",4)</f>
        <v>3</v>
      </c>
    </row>
    <row r="2422" spans="1:9">
      <c r="A2422" s="107" t="s">
        <v>6051</v>
      </c>
      <c r="B2422" s="107" t="s">
        <v>4550</v>
      </c>
      <c r="C2422" s="107" t="s">
        <v>5634</v>
      </c>
      <c r="D2422" s="107" t="s">
        <v>5600</v>
      </c>
      <c r="E2422" s="107" t="s">
        <v>5601</v>
      </c>
      <c r="F2422" s="107" t="s">
        <v>8143</v>
      </c>
      <c r="G2422" s="107" t="str">
        <f>k[[#This Row],[PartType]]&amp;k[[#This Row],[PowderType]]</f>
        <v>520B227/006SKIPR</v>
      </c>
      <c r="H2422" s="107" t="s">
        <v>5052</v>
      </c>
      <c r="I2422" s="107" cm="1">
        <f t="array" ref="I2422">_xlfn.IFS(LEFT(k[[#This Row],[ParameterValue]],1)="S",3,LEFT(k[[#This Row],[ParameterValue]],1)="X",2, LEFT(k[[#This Row],[ParameterValue]],1)="D",4)</f>
        <v>3</v>
      </c>
    </row>
    <row r="2423" spans="1:9">
      <c r="A2423" s="107" t="s">
        <v>6217</v>
      </c>
      <c r="B2423" s="107" t="s">
        <v>100</v>
      </c>
      <c r="C2423" s="107" t="s">
        <v>5737</v>
      </c>
      <c r="D2423" s="107" t="s">
        <v>5600</v>
      </c>
      <c r="E2423" s="107" t="s">
        <v>5601</v>
      </c>
      <c r="F2423" s="107" t="s">
        <v>6717</v>
      </c>
      <c r="G2423" s="107" t="str">
        <f>k[[#This Row],[PartType]]&amp;k[[#This Row],[PowderType]]</f>
        <v>520B107/006S805</v>
      </c>
      <c r="H2423" s="107" t="s">
        <v>5587</v>
      </c>
      <c r="I2423" s="107" cm="1">
        <f t="array" ref="I2423">_xlfn.IFS(LEFT(k[[#This Row],[ParameterValue]],1)="S",3,LEFT(k[[#This Row],[ParameterValue]],1)="X",2, LEFT(k[[#This Row],[ParameterValue]],1)="D",4)</f>
        <v>3</v>
      </c>
    </row>
    <row r="2424" spans="1:9">
      <c r="A2424" s="107" t="s">
        <v>6117</v>
      </c>
      <c r="B2424" s="107" t="s">
        <v>4441</v>
      </c>
      <c r="C2424" s="107" t="s">
        <v>5607</v>
      </c>
      <c r="D2424" s="107" t="s">
        <v>5600</v>
      </c>
      <c r="E2424" s="107" t="s">
        <v>5601</v>
      </c>
      <c r="F2424" s="107" t="s">
        <v>6718</v>
      </c>
      <c r="G2424" s="107" t="str">
        <f>k[[#This Row],[PartType]]&amp;k[[#This Row],[PowderType]]</f>
        <v>520B227/2R5STA156KA</v>
      </c>
      <c r="H2424" s="107" t="s">
        <v>6719</v>
      </c>
      <c r="I2424" s="107" cm="1">
        <f t="array" ref="I2424">_xlfn.IFS(LEFT(k[[#This Row],[ParameterValue]],1)="S",3,LEFT(k[[#This Row],[ParameterValue]],1)="X",2, LEFT(k[[#This Row],[ParameterValue]],1)="D",4)</f>
        <v>3</v>
      </c>
    </row>
    <row r="2425" spans="1:9">
      <c r="A2425" s="107" t="s">
        <v>6164</v>
      </c>
      <c r="B2425" s="107" t="s">
        <v>4441</v>
      </c>
      <c r="C2425" s="107" t="s">
        <v>6193</v>
      </c>
      <c r="D2425" s="107" t="s">
        <v>5600</v>
      </c>
      <c r="E2425" s="107" t="s">
        <v>5601</v>
      </c>
      <c r="F2425" s="107" t="s">
        <v>6720</v>
      </c>
      <c r="G2425" s="107" t="str">
        <f>k[[#This Row],[PartType]]&amp;k[[#This Row],[PowderType]]</f>
        <v>520T107/004STA156KA</v>
      </c>
      <c r="H2425" s="107" t="s">
        <v>6350</v>
      </c>
      <c r="I2425" s="107" cm="1">
        <f t="array" ref="I2425">_xlfn.IFS(LEFT(k[[#This Row],[ParameterValue]],1)="S",3,LEFT(k[[#This Row],[ParameterValue]],1)="X",2, LEFT(k[[#This Row],[ParameterValue]],1)="D",4)</f>
        <v>3</v>
      </c>
    </row>
    <row r="2426" spans="1:9">
      <c r="A2426" s="107" t="s">
        <v>6721</v>
      </c>
      <c r="B2426" s="107" t="s">
        <v>100</v>
      </c>
      <c r="C2426" s="107" t="s">
        <v>5726</v>
      </c>
      <c r="D2426" s="107" t="s">
        <v>5600</v>
      </c>
      <c r="E2426" s="107" t="s">
        <v>5601</v>
      </c>
      <c r="F2426" s="107" t="s">
        <v>6722</v>
      </c>
      <c r="G2426" s="107" t="str">
        <f>k[[#This Row],[PartType]]&amp;k[[#This Row],[PowderType]]</f>
        <v>520B127/006S805</v>
      </c>
      <c r="H2426" s="107" t="s">
        <v>6452</v>
      </c>
      <c r="I2426" s="107" cm="1">
        <f t="array" ref="I2426">_xlfn.IFS(LEFT(k[[#This Row],[ParameterValue]],1)="S",3,LEFT(k[[#This Row],[ParameterValue]],1)="X",2, LEFT(k[[#This Row],[ParameterValue]],1)="D",4)</f>
        <v>3</v>
      </c>
    </row>
    <row r="2427" spans="1:9">
      <c r="A2427" s="107" t="s">
        <v>6742</v>
      </c>
      <c r="B2427" s="107" t="s">
        <v>4572</v>
      </c>
      <c r="C2427" s="107" t="s">
        <v>5730</v>
      </c>
      <c r="D2427" s="107" t="s">
        <v>5600</v>
      </c>
      <c r="E2427" s="107" t="s">
        <v>5601</v>
      </c>
      <c r="F2427" s="107" t="s">
        <v>9404</v>
      </c>
      <c r="G2427" s="107" t="str">
        <f>k[[#This Row],[PartType]]&amp;k[[#This Row],[PowderType]]</f>
        <v>530V477/2R5S15MBE</v>
      </c>
      <c r="H2427" s="107" t="s">
        <v>9405</v>
      </c>
      <c r="I2427" s="107" cm="1">
        <f t="array" ref="I2427">_xlfn.IFS(LEFT(k[[#This Row],[ParameterValue]],1)="S",3,LEFT(k[[#This Row],[ParameterValue]],1)="X",2, LEFT(k[[#This Row],[ParameterValue]],1)="D",4)</f>
        <v>3</v>
      </c>
    </row>
    <row r="2428" spans="1:9">
      <c r="A2428" s="107" t="s">
        <v>8320</v>
      </c>
      <c r="B2428" s="107" t="s">
        <v>4533</v>
      </c>
      <c r="C2428" s="107" t="s">
        <v>5607</v>
      </c>
      <c r="D2428" s="107" t="s">
        <v>5600</v>
      </c>
      <c r="E2428" s="107" t="s">
        <v>5601</v>
      </c>
      <c r="F2428" s="107" t="s">
        <v>9267</v>
      </c>
      <c r="G2428" s="107" t="str">
        <f>k[[#This Row],[PartType]]&amp;k[[#This Row],[PowderType]]</f>
        <v>523H107/035HV80</v>
      </c>
      <c r="H2428" s="107" t="s">
        <v>5101</v>
      </c>
      <c r="I2428" s="107" cm="1">
        <f t="array" ref="I2428">_xlfn.IFS(LEFT(k[[#This Row],[ParameterValue]],1)="S",3,LEFT(k[[#This Row],[ParameterValue]],1)="X",2, LEFT(k[[#This Row],[ParameterValue]],1)="D",4)</f>
        <v>3</v>
      </c>
    </row>
    <row r="2429" spans="1:9">
      <c r="A2429" s="107" t="s">
        <v>6724</v>
      </c>
      <c r="B2429" s="107" t="s">
        <v>100</v>
      </c>
      <c r="C2429" s="107" t="s">
        <v>5607</v>
      </c>
      <c r="D2429" s="107" t="s">
        <v>5600</v>
      </c>
      <c r="E2429" s="107" t="s">
        <v>5601</v>
      </c>
      <c r="F2429" s="107" t="s">
        <v>8696</v>
      </c>
      <c r="G2429" s="107" t="str">
        <f>k[[#This Row],[PartType]]&amp;k[[#This Row],[PowderType]]</f>
        <v>520B227/003S805</v>
      </c>
      <c r="H2429" s="107" t="s">
        <v>6452</v>
      </c>
      <c r="I2429" s="107" cm="1">
        <f t="array" ref="I2429">_xlfn.IFS(LEFT(k[[#This Row],[ParameterValue]],1)="S",3,LEFT(k[[#This Row],[ParameterValue]],1)="X",2, LEFT(k[[#This Row],[ParameterValue]],1)="D",4)</f>
        <v>3</v>
      </c>
    </row>
    <row r="2430" spans="1:9">
      <c r="A2430" s="107" t="s">
        <v>6472</v>
      </c>
      <c r="B2430" s="107" t="s">
        <v>4441</v>
      </c>
      <c r="C2430" s="107" t="s">
        <v>5726</v>
      </c>
      <c r="D2430" s="107" t="s">
        <v>5600</v>
      </c>
      <c r="E2430" s="107" t="s">
        <v>5601</v>
      </c>
      <c r="F2430" s="107" t="s">
        <v>6971</v>
      </c>
      <c r="G2430" s="107" t="str">
        <f>k[[#This Row],[PartType]]&amp;k[[#This Row],[PowderType]]</f>
        <v>520B337/2R5STA156KA</v>
      </c>
      <c r="H2430" s="107" t="s">
        <v>6302</v>
      </c>
      <c r="I2430" s="107" cm="1">
        <f t="array" ref="I2430">_xlfn.IFS(LEFT(k[[#This Row],[ParameterValue]],1)="S",3,LEFT(k[[#This Row],[ParameterValue]],1)="X",2, LEFT(k[[#This Row],[ParameterValue]],1)="D",4)</f>
        <v>3</v>
      </c>
    </row>
    <row r="2431" spans="1:9">
      <c r="A2431" s="107" t="s">
        <v>6739</v>
      </c>
      <c r="B2431" s="107" t="s">
        <v>4492</v>
      </c>
      <c r="C2431" s="107" t="s">
        <v>5826</v>
      </c>
      <c r="D2431" s="107" t="s">
        <v>5600</v>
      </c>
      <c r="E2431" s="107" t="s">
        <v>5601</v>
      </c>
      <c r="F2431" s="107" t="s">
        <v>6972</v>
      </c>
      <c r="G2431" s="107" t="str">
        <f>k[[#This Row],[PartType]]&amp;k[[#This Row],[PowderType]]</f>
        <v>520B686/004FTW700</v>
      </c>
      <c r="H2431" s="107" t="s">
        <v>6973</v>
      </c>
      <c r="I2431" s="107" cm="1">
        <f t="array" ref="I2431">_xlfn.IFS(LEFT(k[[#This Row],[ParameterValue]],1)="S",3,LEFT(k[[#This Row],[ParameterValue]],1)="X",2, LEFT(k[[#This Row],[ParameterValue]],1)="D",4)</f>
        <v>3</v>
      </c>
    </row>
    <row r="2432" spans="1:9">
      <c r="A2432" s="107" t="s">
        <v>6739</v>
      </c>
      <c r="B2432" s="107" t="s">
        <v>4492</v>
      </c>
      <c r="C2432" s="107" t="s">
        <v>5654</v>
      </c>
      <c r="D2432" s="107" t="s">
        <v>5600</v>
      </c>
      <c r="E2432" s="107" t="s">
        <v>5601</v>
      </c>
      <c r="F2432" s="107" t="s">
        <v>6974</v>
      </c>
      <c r="G2432" s="107" t="str">
        <f>k[[#This Row],[PartType]]&amp;k[[#This Row],[PowderType]]</f>
        <v>520B686/004FTW700</v>
      </c>
      <c r="H2432" s="107" t="s">
        <v>6973</v>
      </c>
      <c r="I2432" s="107" cm="1">
        <f t="array" ref="I2432">_xlfn.IFS(LEFT(k[[#This Row],[ParameterValue]],1)="S",3,LEFT(k[[#This Row],[ParameterValue]],1)="X",2, LEFT(k[[#This Row],[ParameterValue]],1)="D",4)</f>
        <v>3</v>
      </c>
    </row>
    <row r="2433" spans="1:9">
      <c r="A2433" s="107" t="s">
        <v>5678</v>
      </c>
      <c r="B2433" s="107" t="s">
        <v>4621</v>
      </c>
      <c r="C2433" s="107" t="s">
        <v>5681</v>
      </c>
      <c r="D2433" s="107" t="s">
        <v>5600</v>
      </c>
      <c r="E2433" s="107" t="s">
        <v>5601</v>
      </c>
      <c r="F2433" s="107" t="s">
        <v>6556</v>
      </c>
      <c r="G2433" s="107" t="str">
        <f>k[[#This Row],[PartType]]&amp;k[[#This Row],[PowderType]]</f>
        <v>520D337/006KBP121E</v>
      </c>
      <c r="H2433" s="107" t="s">
        <v>6557</v>
      </c>
      <c r="I2433" s="107" cm="1">
        <f t="array" ref="I2433">_xlfn.IFS(LEFT(k[[#This Row],[ParameterValue]],1)="S",3,LEFT(k[[#This Row],[ParameterValue]],1)="X",2, LEFT(k[[#This Row],[ParameterValue]],1)="D",4)</f>
        <v>3</v>
      </c>
    </row>
    <row r="2434" spans="1:9">
      <c r="A2434" s="107" t="s">
        <v>5785</v>
      </c>
      <c r="B2434" s="107" t="s">
        <v>4630</v>
      </c>
      <c r="C2434" s="107" t="s">
        <v>5618</v>
      </c>
      <c r="D2434" s="107" t="s">
        <v>5600</v>
      </c>
      <c r="E2434" s="107" t="s">
        <v>5601</v>
      </c>
      <c r="F2434" s="107" t="s">
        <v>6558</v>
      </c>
      <c r="G2434" s="107" t="str">
        <f>k[[#This Row],[PartType]]&amp;k[[#This Row],[PowderType]]</f>
        <v>521T336/016FTW102KB</v>
      </c>
      <c r="H2434" s="107" t="s">
        <v>5047</v>
      </c>
      <c r="I2434" s="107" cm="1">
        <f t="array" ref="I2434">_xlfn.IFS(LEFT(k[[#This Row],[ParameterValue]],1)="S",3,LEFT(k[[#This Row],[ParameterValue]],1)="X",2, LEFT(k[[#This Row],[ParameterValue]],1)="D",4)</f>
        <v>3</v>
      </c>
    </row>
    <row r="2435" spans="1:9">
      <c r="A2435" s="107" t="s">
        <v>5785</v>
      </c>
      <c r="B2435" s="107" t="s">
        <v>4631</v>
      </c>
      <c r="C2435" s="107" t="s">
        <v>5618</v>
      </c>
      <c r="D2435" s="107" t="s">
        <v>5600</v>
      </c>
      <c r="E2435" s="107" t="s">
        <v>5601</v>
      </c>
      <c r="F2435" s="107" t="s">
        <v>6559</v>
      </c>
      <c r="G2435" s="107" t="str">
        <f>k[[#This Row],[PartType]]&amp;k[[#This Row],[PowderType]]</f>
        <v>521T336/016KBP86B</v>
      </c>
      <c r="H2435" s="107" t="s">
        <v>5867</v>
      </c>
      <c r="I2435" s="107" cm="1">
        <f t="array" ref="I2435">_xlfn.IFS(LEFT(k[[#This Row],[ParameterValue]],1)="S",3,LEFT(k[[#This Row],[ParameterValue]],1)="X",2, LEFT(k[[#This Row],[ParameterValue]],1)="D",4)</f>
        <v>3</v>
      </c>
    </row>
    <row r="2436" spans="1:9">
      <c r="A2436" s="107" t="s">
        <v>5646</v>
      </c>
      <c r="B2436" s="107" t="s">
        <v>4428</v>
      </c>
      <c r="C2436" s="107" t="s">
        <v>5627</v>
      </c>
      <c r="D2436" s="107" t="s">
        <v>5600</v>
      </c>
      <c r="E2436" s="107" t="s">
        <v>5601</v>
      </c>
      <c r="F2436" s="107" t="s">
        <v>6424</v>
      </c>
      <c r="G2436" s="107" t="str">
        <f>k[[#This Row],[PartType]]&amp;k[[#This Row],[PowderType]]</f>
        <v>528Z227/006KBP76</v>
      </c>
      <c r="H2436" s="107" t="s">
        <v>5046</v>
      </c>
      <c r="I2436" s="107" cm="1">
        <f t="array" ref="I2436">_xlfn.IFS(LEFT(k[[#This Row],[ParameterValue]],1)="S",3,LEFT(k[[#This Row],[ParameterValue]],1)="X",2, LEFT(k[[#This Row],[ParameterValue]],1)="D",4)</f>
        <v>3</v>
      </c>
    </row>
    <row r="2437" spans="1:9">
      <c r="A2437" s="107" t="s">
        <v>6425</v>
      </c>
      <c r="B2437" s="107" t="s">
        <v>4516</v>
      </c>
      <c r="C2437" s="107" t="s">
        <v>5618</v>
      </c>
      <c r="D2437" s="107" t="s">
        <v>5600</v>
      </c>
      <c r="E2437" s="107" t="s">
        <v>5601</v>
      </c>
      <c r="F2437" s="107" t="s">
        <v>6426</v>
      </c>
      <c r="G2437" s="107" t="str">
        <f>k[[#This Row],[PartType]]&amp;k[[#This Row],[PowderType]]</f>
        <v>521V475/075TTS125</v>
      </c>
      <c r="H2437" s="107" t="s">
        <v>5562</v>
      </c>
      <c r="I2437" s="107" cm="1">
        <f t="array" ref="I2437">_xlfn.IFS(LEFT(k[[#This Row],[ParameterValue]],1)="S",3,LEFT(k[[#This Row],[ParameterValue]],1)="X",2, LEFT(k[[#This Row],[ParameterValue]],1)="D",4)</f>
        <v>2</v>
      </c>
    </row>
    <row r="2438" spans="1:9">
      <c r="A2438" s="107" t="s">
        <v>7156</v>
      </c>
      <c r="B2438" s="107" t="s">
        <v>4433</v>
      </c>
      <c r="C2438" s="107" t="s">
        <v>5634</v>
      </c>
      <c r="D2438" s="107" t="s">
        <v>5600</v>
      </c>
      <c r="E2438" s="107" t="s">
        <v>5601</v>
      </c>
      <c r="F2438" s="107" t="s">
        <v>8712</v>
      </c>
      <c r="G2438" s="107" t="str">
        <f>k[[#This Row],[PartType]]&amp;k[[#This Row],[PowderType]]</f>
        <v>520W337/003KBP74E</v>
      </c>
      <c r="H2438" s="107" t="s">
        <v>5049</v>
      </c>
      <c r="I2438" s="107" cm="1">
        <f t="array" ref="I2438">_xlfn.IFS(LEFT(k[[#This Row],[ParameterValue]],1)="S",3,LEFT(k[[#This Row],[ParameterValue]],1)="X",2, LEFT(k[[#This Row],[ParameterValue]],1)="D",4)</f>
        <v>3</v>
      </c>
    </row>
    <row r="2439" spans="1:9">
      <c r="A2439" s="107" t="s">
        <v>5819</v>
      </c>
      <c r="B2439" s="107" t="s">
        <v>126</v>
      </c>
      <c r="C2439" s="107" t="s">
        <v>5703</v>
      </c>
      <c r="D2439" s="107" t="s">
        <v>5600</v>
      </c>
      <c r="E2439" s="107" t="s">
        <v>5601</v>
      </c>
      <c r="F2439" s="107" t="s">
        <v>8312</v>
      </c>
      <c r="G2439" s="107" t="str">
        <f>k[[#This Row],[PartType]]&amp;k[[#This Row],[PowderType]]</f>
        <v>520V337/003KBP52</v>
      </c>
      <c r="H2439" s="107" t="s">
        <v>5582</v>
      </c>
      <c r="I2439" s="107" cm="1">
        <f t="array" ref="I2439">_xlfn.IFS(LEFT(k[[#This Row],[ParameterValue]],1)="S",3,LEFT(k[[#This Row],[ParameterValue]],1)="X",2, LEFT(k[[#This Row],[ParameterValue]],1)="D",4)</f>
        <v>3</v>
      </c>
    </row>
    <row r="2440" spans="1:9">
      <c r="A2440" s="107" t="s">
        <v>6427</v>
      </c>
      <c r="B2440" s="107" t="s">
        <v>152</v>
      </c>
      <c r="C2440" s="107" t="s">
        <v>5681</v>
      </c>
      <c r="D2440" s="107" t="s">
        <v>5600</v>
      </c>
      <c r="E2440" s="107" t="s">
        <v>5601</v>
      </c>
      <c r="F2440" s="107" t="s">
        <v>6428</v>
      </c>
      <c r="G2440" s="107" t="str">
        <f>k[[#This Row],[PartType]]&amp;k[[#This Row],[PowderType]]</f>
        <v>591D687/2R5KBP86</v>
      </c>
      <c r="H2440" s="107" t="s">
        <v>5886</v>
      </c>
      <c r="I2440" s="107" cm="1">
        <f t="array" ref="I2440">_xlfn.IFS(LEFT(k[[#This Row],[ParameterValue]],1)="S",3,LEFT(k[[#This Row],[ParameterValue]],1)="X",2, LEFT(k[[#This Row],[ParameterValue]],1)="D",4)</f>
        <v>3</v>
      </c>
    </row>
    <row r="2441" spans="1:9">
      <c r="A2441" s="107" t="s">
        <v>6486</v>
      </c>
      <c r="B2441" s="107" t="s">
        <v>4478</v>
      </c>
      <c r="C2441" s="107" t="s">
        <v>5690</v>
      </c>
      <c r="D2441" s="107" t="s">
        <v>5600</v>
      </c>
      <c r="E2441" s="107" t="s">
        <v>5601</v>
      </c>
      <c r="F2441" s="107" t="s">
        <v>6487</v>
      </c>
      <c r="G2441" s="107" t="str">
        <f>k[[#This Row],[PartType]]&amp;k[[#This Row],[PowderType]]</f>
        <v>520V226/025FTW400</v>
      </c>
      <c r="H2441" s="107" t="s">
        <v>6358</v>
      </c>
      <c r="I2441" s="107" cm="1">
        <f t="array" ref="I2441">_xlfn.IFS(LEFT(k[[#This Row],[ParameterValue]],1)="S",3,LEFT(k[[#This Row],[ParameterValue]],1)="X",2, LEFT(k[[#This Row],[ParameterValue]],1)="D",4)</f>
        <v>2</v>
      </c>
    </row>
    <row r="2442" spans="1:9">
      <c r="A2442" s="107" t="s">
        <v>6488</v>
      </c>
      <c r="B2442" s="107" t="s">
        <v>4617</v>
      </c>
      <c r="C2442" s="107" t="s">
        <v>5599</v>
      </c>
      <c r="D2442" s="107" t="s">
        <v>5600</v>
      </c>
      <c r="E2442" s="107" t="s">
        <v>5601</v>
      </c>
      <c r="F2442" s="107" t="s">
        <v>6489</v>
      </c>
      <c r="G2442" s="107" t="str">
        <f>k[[#This Row],[PartType]]&amp;k[[#This Row],[PowderType]]</f>
        <v>520V177/004NT50</v>
      </c>
      <c r="H2442" s="107" t="s">
        <v>6330</v>
      </c>
      <c r="I2442" s="107" cm="1">
        <f t="array" ref="I2442">_xlfn.IFS(LEFT(k[[#This Row],[ParameterValue]],1)="S",3,LEFT(k[[#This Row],[ParameterValue]],1)="X",2, LEFT(k[[#This Row],[ParameterValue]],1)="D",4)</f>
        <v>3</v>
      </c>
    </row>
    <row r="2443" spans="1:9">
      <c r="A2443" s="107" t="s">
        <v>6345</v>
      </c>
      <c r="B2443" s="107" t="s">
        <v>87</v>
      </c>
      <c r="C2443" s="107" t="s">
        <v>5654</v>
      </c>
      <c r="D2443" s="107" t="s">
        <v>5600</v>
      </c>
      <c r="E2443" s="107" t="s">
        <v>5601</v>
      </c>
      <c r="F2443" s="107" t="s">
        <v>6346</v>
      </c>
      <c r="G2443" s="107" t="str">
        <f>k[[#This Row],[PartType]]&amp;k[[#This Row],[PowderType]]</f>
        <v>521V336/035TTS50</v>
      </c>
      <c r="H2443" s="107" t="s">
        <v>5881</v>
      </c>
      <c r="I2443" s="107" cm="1">
        <f t="array" ref="I2443">_xlfn.IFS(LEFT(k[[#This Row],[ParameterValue]],1)="S",3,LEFT(k[[#This Row],[ParameterValue]],1)="X",2, LEFT(k[[#This Row],[ParameterValue]],1)="D",4)</f>
        <v>3</v>
      </c>
    </row>
    <row r="2444" spans="1:9">
      <c r="A2444" s="107" t="s">
        <v>6347</v>
      </c>
      <c r="B2444" s="107" t="s">
        <v>152</v>
      </c>
      <c r="C2444" s="107" t="s">
        <v>5607</v>
      </c>
      <c r="D2444" s="107" t="s">
        <v>5600</v>
      </c>
      <c r="E2444" s="107" t="s">
        <v>5601</v>
      </c>
      <c r="F2444" s="107" t="s">
        <v>6348</v>
      </c>
      <c r="G2444" s="107" t="str">
        <f>k[[#This Row],[PartType]]&amp;k[[#This Row],[PowderType]]</f>
        <v>520T476/006KBP86</v>
      </c>
      <c r="H2444" s="107" t="s">
        <v>5757</v>
      </c>
      <c r="I2444" s="107" cm="1">
        <f t="array" ref="I2444">_xlfn.IFS(LEFT(k[[#This Row],[ParameterValue]],1)="S",3,LEFT(k[[#This Row],[ParameterValue]],1)="X",2, LEFT(k[[#This Row],[ParameterValue]],1)="D",4)</f>
        <v>3</v>
      </c>
    </row>
    <row r="2445" spans="1:9">
      <c r="A2445" s="107" t="s">
        <v>7947</v>
      </c>
      <c r="B2445" s="107" t="s">
        <v>8137</v>
      </c>
      <c r="C2445" s="107" t="s">
        <v>6193</v>
      </c>
      <c r="D2445" s="107" t="s">
        <v>5600</v>
      </c>
      <c r="E2445" s="107" t="s">
        <v>5601</v>
      </c>
      <c r="F2445" s="107" t="s">
        <v>8138</v>
      </c>
      <c r="G2445" s="107" t="str">
        <f>k[[#This Row],[PartType]]&amp;k[[#This Row],[PowderType]]</f>
        <v>F08B156/020FTW700H</v>
      </c>
      <c r="H2445" s="107" t="s">
        <v>7949</v>
      </c>
      <c r="I2445" s="107" cm="1">
        <f t="array" ref="I2445">_xlfn.IFS(LEFT(k[[#This Row],[ParameterValue]],1)="S",3,LEFT(k[[#This Row],[ParameterValue]],1)="X",2, LEFT(k[[#This Row],[ParameterValue]],1)="D",4)</f>
        <v>3</v>
      </c>
    </row>
    <row r="2446" spans="1:9">
      <c r="A2446" s="107" t="s">
        <v>5937</v>
      </c>
      <c r="B2446" s="107" t="s">
        <v>87</v>
      </c>
      <c r="C2446" s="107" t="s">
        <v>7229</v>
      </c>
      <c r="D2446" s="107" t="s">
        <v>5600</v>
      </c>
      <c r="E2446" s="107" t="s">
        <v>5601</v>
      </c>
      <c r="F2446" s="107" t="s">
        <v>8139</v>
      </c>
      <c r="G2446" s="107" t="str">
        <f>k[[#This Row],[PartType]]&amp;k[[#This Row],[PowderType]]</f>
        <v>523V686/035TTS50</v>
      </c>
      <c r="H2446" s="107" t="s">
        <v>8140</v>
      </c>
      <c r="I2446" s="107" cm="1">
        <f t="array" ref="I2446">_xlfn.IFS(LEFT(k[[#This Row],[ParameterValue]],1)="S",3,LEFT(k[[#This Row],[ParameterValue]],1)="X",2, LEFT(k[[#This Row],[ParameterValue]],1)="D",4)</f>
        <v>4</v>
      </c>
    </row>
    <row r="2447" spans="1:9">
      <c r="A2447" s="107" t="s">
        <v>8141</v>
      </c>
      <c r="B2447" s="107" t="s">
        <v>9335</v>
      </c>
      <c r="C2447" s="107" t="s">
        <v>5804</v>
      </c>
      <c r="D2447" s="107" t="s">
        <v>5600</v>
      </c>
      <c r="E2447" s="107" t="s">
        <v>5601</v>
      </c>
      <c r="F2447" s="107" t="s">
        <v>9378</v>
      </c>
      <c r="G2447" s="107" t="str">
        <f>k[[#This Row],[PartType]]&amp;k[[#This Row],[PowderType]]</f>
        <v>521D336/050FTP320</v>
      </c>
      <c r="H2447" s="107" t="s">
        <v>10222</v>
      </c>
      <c r="I2447" s="107" cm="1">
        <f t="array" ref="I2447">_xlfn.IFS(LEFT(k[[#This Row],[ParameterValue]],1)="S",3,LEFT(k[[#This Row],[ParameterValue]],1)="X",2, LEFT(k[[#This Row],[ParameterValue]],1)="D",4)</f>
        <v>2</v>
      </c>
    </row>
    <row r="2448" spans="1:9">
      <c r="A2448" s="107" t="s">
        <v>8141</v>
      </c>
      <c r="B2448" s="107" t="s">
        <v>9380</v>
      </c>
      <c r="C2448" s="107" t="s">
        <v>5804</v>
      </c>
      <c r="D2448" s="107" t="s">
        <v>5600</v>
      </c>
      <c r="E2448" s="107" t="s">
        <v>5601</v>
      </c>
      <c r="F2448" s="107" t="s">
        <v>9381</v>
      </c>
      <c r="G2448" s="107" t="str">
        <f>k[[#This Row],[PartType]]&amp;k[[#This Row],[PowderType]]</f>
        <v>521D336/050FTP320E</v>
      </c>
      <c r="H2448" s="107" t="s">
        <v>9382</v>
      </c>
      <c r="I2448" s="107" cm="1">
        <f t="array" ref="I2448">_xlfn.IFS(LEFT(k[[#This Row],[ParameterValue]],1)="S",3,LEFT(k[[#This Row],[ParameterValue]],1)="X",2, LEFT(k[[#This Row],[ParameterValue]],1)="D",4)</f>
        <v>2</v>
      </c>
    </row>
    <row r="2449" spans="1:9">
      <c r="A2449" s="107" t="s">
        <v>5985</v>
      </c>
      <c r="B2449" s="107" t="s">
        <v>126</v>
      </c>
      <c r="C2449" s="107" t="s">
        <v>5627</v>
      </c>
      <c r="D2449" s="107" t="s">
        <v>5600</v>
      </c>
      <c r="E2449" s="107" t="s">
        <v>5601</v>
      </c>
      <c r="F2449" s="107" t="s">
        <v>9547</v>
      </c>
      <c r="G2449" s="107" t="str">
        <f>k[[#This Row],[PartType]]&amp;k[[#This Row],[PowderType]]</f>
        <v>520V157/006KBP52</v>
      </c>
      <c r="H2449" s="107" t="s">
        <v>5046</v>
      </c>
      <c r="I2449" s="107" cm="1">
        <f t="array" ref="I2449">_xlfn.IFS(LEFT(k[[#This Row],[ParameterValue]],1)="S",3,LEFT(k[[#This Row],[ParameterValue]],1)="X",2, LEFT(k[[#This Row],[ParameterValue]],1)="D",4)</f>
        <v>3</v>
      </c>
    </row>
    <row r="2450" spans="1:9">
      <c r="A2450" s="107" t="s">
        <v>6958</v>
      </c>
      <c r="B2450" s="107" t="s">
        <v>4428</v>
      </c>
      <c r="C2450" s="107" t="s">
        <v>5703</v>
      </c>
      <c r="D2450" s="107" t="s">
        <v>5600</v>
      </c>
      <c r="E2450" s="107" t="s">
        <v>5601</v>
      </c>
      <c r="F2450" s="107" t="s">
        <v>9548</v>
      </c>
      <c r="G2450" s="107" t="str">
        <f>k[[#This Row],[PartType]]&amp;k[[#This Row],[PowderType]]</f>
        <v>530V157/006KBP76</v>
      </c>
      <c r="H2450" s="107" t="s">
        <v>9203</v>
      </c>
      <c r="I2450" s="107" cm="1">
        <f t="array" ref="I2450">_xlfn.IFS(LEFT(k[[#This Row],[ParameterValue]],1)="S",3,LEFT(k[[#This Row],[ParameterValue]],1)="X",2, LEFT(k[[#This Row],[ParameterValue]],1)="D",4)</f>
        <v>3</v>
      </c>
    </row>
    <row r="2451" spans="1:9">
      <c r="A2451" s="107" t="s">
        <v>5678</v>
      </c>
      <c r="B2451" s="107" t="s">
        <v>4494</v>
      </c>
      <c r="C2451" s="107" t="s">
        <v>5681</v>
      </c>
      <c r="D2451" s="107" t="s">
        <v>5600</v>
      </c>
      <c r="E2451" s="107" t="s">
        <v>5601</v>
      </c>
      <c r="F2451" s="107" t="s">
        <v>10220</v>
      </c>
      <c r="G2451" s="107" t="str">
        <f>k[[#This Row],[PartType]]&amp;k[[#This Row],[PowderType]]</f>
        <v>520D337/006KBP86X</v>
      </c>
      <c r="H2451" s="107" t="s">
        <v>10380</v>
      </c>
      <c r="I2451" s="107" cm="1">
        <f t="array" ref="I2451">_xlfn.IFS(LEFT(k[[#This Row],[ParameterValue]],1)="S",3,LEFT(k[[#This Row],[ParameterValue]],1)="X",2, LEFT(k[[#This Row],[ParameterValue]],1)="D",4)</f>
        <v>3</v>
      </c>
    </row>
    <row r="2452" spans="1:9">
      <c r="A2452" s="107" t="s">
        <v>5729</v>
      </c>
      <c r="B2452" s="107" t="s">
        <v>4576</v>
      </c>
      <c r="C2452" s="107" t="s">
        <v>5610</v>
      </c>
      <c r="D2452" s="107" t="s">
        <v>5600</v>
      </c>
      <c r="E2452" s="107" t="s">
        <v>5601</v>
      </c>
      <c r="F2452" s="107" t="s">
        <v>10221</v>
      </c>
      <c r="G2452" s="107" t="str">
        <f>k[[#This Row],[PartType]]&amp;k[[#This Row],[PowderType]]</f>
        <v>530V227/004KBP76F</v>
      </c>
      <c r="H2452" s="107" t="s">
        <v>5999</v>
      </c>
      <c r="I2452" s="107" cm="1">
        <f t="array" ref="I2452">_xlfn.IFS(LEFT(k[[#This Row],[ParameterValue]],1)="S",3,LEFT(k[[#This Row],[ParameterValue]],1)="X",2, LEFT(k[[#This Row],[ParameterValue]],1)="D",4)</f>
        <v>3</v>
      </c>
    </row>
    <row r="2453" spans="1:9">
      <c r="A2453" s="107" t="s">
        <v>8297</v>
      </c>
      <c r="B2453" s="107" t="s">
        <v>82</v>
      </c>
      <c r="C2453" s="107" t="s">
        <v>5607</v>
      </c>
      <c r="D2453" s="107" t="s">
        <v>5600</v>
      </c>
      <c r="E2453" s="107" t="s">
        <v>5601</v>
      </c>
      <c r="F2453" s="107" t="s">
        <v>10392</v>
      </c>
      <c r="G2453" s="107" t="str">
        <f>k[[#This Row],[PartType]]&amp;k[[#This Row],[PowderType]]</f>
        <v>K20D107/035S706</v>
      </c>
      <c r="H2453" s="107" t="s">
        <v>8140</v>
      </c>
      <c r="I2453" s="107" cm="1">
        <f t="array" ref="I2453">_xlfn.IFS(LEFT(k[[#This Row],[ParameterValue]],1)="S",3,LEFT(k[[#This Row],[ParameterValue]],1)="X",2, LEFT(k[[#This Row],[ParameterValue]],1)="D",4)</f>
        <v>4</v>
      </c>
    </row>
    <row r="2454" spans="1:9">
      <c r="A2454" s="107" t="s">
        <v>8117</v>
      </c>
      <c r="B2454" s="107" t="s">
        <v>82</v>
      </c>
      <c r="C2454" s="107" t="s">
        <v>5607</v>
      </c>
      <c r="D2454" s="107" t="s">
        <v>5600</v>
      </c>
      <c r="E2454" s="107" t="s">
        <v>5601</v>
      </c>
      <c r="F2454" s="107" t="s">
        <v>10393</v>
      </c>
      <c r="G2454" s="107" t="str">
        <f>k[[#This Row],[PartType]]&amp;k[[#This Row],[PowderType]]</f>
        <v>K20E157/035S706</v>
      </c>
      <c r="H2454" s="107" t="s">
        <v>8119</v>
      </c>
      <c r="I2454" s="107" cm="1">
        <f t="array" ref="I2454">_xlfn.IFS(LEFT(k[[#This Row],[ParameterValue]],1)="S",3,LEFT(k[[#This Row],[ParameterValue]],1)="X",2, LEFT(k[[#This Row],[ParameterValue]],1)="D",4)</f>
        <v>3</v>
      </c>
    </row>
    <row r="2455" spans="1:9">
      <c r="A2455" s="107" t="s">
        <v>7865</v>
      </c>
      <c r="B2455" s="107" t="s">
        <v>4428</v>
      </c>
      <c r="C2455" s="107" t="s">
        <v>5726</v>
      </c>
      <c r="D2455" s="107" t="s">
        <v>5600</v>
      </c>
      <c r="E2455" s="107" t="s">
        <v>5601</v>
      </c>
      <c r="F2455" s="107" t="s">
        <v>10394</v>
      </c>
      <c r="G2455" s="107" t="str">
        <f>k[[#This Row],[PartType]]&amp;k[[#This Row],[PowderType]]</f>
        <v>520C157/004KBP76</v>
      </c>
      <c r="H2455" s="107" t="s">
        <v>7730</v>
      </c>
      <c r="I2455" s="107" cm="1">
        <f t="array" ref="I2455">_xlfn.IFS(LEFT(k[[#This Row],[ParameterValue]],1)="S",3,LEFT(k[[#This Row],[ParameterValue]],1)="X",2, LEFT(k[[#This Row],[ParameterValue]],1)="D",4)</f>
        <v>3</v>
      </c>
    </row>
    <row r="2456" spans="1:9">
      <c r="A2456" s="107" t="s">
        <v>5854</v>
      </c>
      <c r="B2456" s="107" t="s">
        <v>152</v>
      </c>
      <c r="C2456" s="107" t="s">
        <v>5742</v>
      </c>
      <c r="D2456" s="107" t="s">
        <v>5600</v>
      </c>
      <c r="E2456" s="107" t="s">
        <v>5601</v>
      </c>
      <c r="F2456" s="107" t="s">
        <v>10387</v>
      </c>
      <c r="G2456" s="107" t="str">
        <f>k[[#This Row],[PartType]]&amp;k[[#This Row],[PowderType]]</f>
        <v>521V177/016KBP86</v>
      </c>
      <c r="H2456" s="107" t="s">
        <v>5051</v>
      </c>
      <c r="I2456" s="107" cm="1">
        <f t="array" ref="I2456">_xlfn.IFS(LEFT(k[[#This Row],[ParameterValue]],1)="S",3,LEFT(k[[#This Row],[ParameterValue]],1)="X",2, LEFT(k[[#This Row],[ParameterValue]],1)="D",4)</f>
        <v>3</v>
      </c>
    </row>
    <row r="2457" spans="1:9">
      <c r="A2457" s="107" t="s">
        <v>9259</v>
      </c>
      <c r="B2457" s="107" t="s">
        <v>157</v>
      </c>
      <c r="C2457" s="107" t="s">
        <v>5614</v>
      </c>
      <c r="D2457" s="107" t="s">
        <v>5600</v>
      </c>
      <c r="E2457" s="107" t="s">
        <v>5601</v>
      </c>
      <c r="F2457" s="107" t="s">
        <v>9260</v>
      </c>
      <c r="G2457" s="107" t="str">
        <f>k[[#This Row],[PartType]]&amp;k[[#This Row],[PowderType]]</f>
        <v>593V476/035TTS40</v>
      </c>
      <c r="H2457" s="107" t="s">
        <v>5100</v>
      </c>
      <c r="I2457" s="107" cm="1">
        <f t="array" ref="I2457">_xlfn.IFS(LEFT(k[[#This Row],[ParameterValue]],1)="S",3,LEFT(k[[#This Row],[ParameterValue]],1)="X",2, LEFT(k[[#This Row],[ParameterValue]],1)="D",4)</f>
        <v>3</v>
      </c>
    </row>
    <row r="2458" spans="1:9">
      <c r="A2458" s="107" t="s">
        <v>8271</v>
      </c>
      <c r="B2458" s="107" t="s">
        <v>119</v>
      </c>
      <c r="C2458" s="107" t="s">
        <v>6272</v>
      </c>
      <c r="D2458" s="107" t="s">
        <v>5600</v>
      </c>
      <c r="E2458" s="107" t="s">
        <v>5601</v>
      </c>
      <c r="F2458" s="107" t="s">
        <v>8272</v>
      </c>
      <c r="G2458" s="107" t="str">
        <f>k[[#This Row],[PartType]]&amp;k[[#This Row],[PowderType]]</f>
        <v>523H337/020FTW102K</v>
      </c>
      <c r="H2458" s="107" t="s">
        <v>7830</v>
      </c>
      <c r="I2458" s="107" cm="1">
        <f t="array" ref="I2458">_xlfn.IFS(LEFT(k[[#This Row],[ParameterValue]],1)="S",3,LEFT(k[[#This Row],[ParameterValue]],1)="X",2, LEFT(k[[#This Row],[ParameterValue]],1)="D",4)</f>
        <v>4</v>
      </c>
    </row>
    <row r="2459" spans="1:9">
      <c r="A2459" s="107" t="s">
        <v>8271</v>
      </c>
      <c r="B2459" s="107" t="s">
        <v>4515</v>
      </c>
      <c r="C2459" s="107" t="s">
        <v>5618</v>
      </c>
      <c r="D2459" s="107" t="s">
        <v>5600</v>
      </c>
      <c r="E2459" s="107" t="s">
        <v>5601</v>
      </c>
      <c r="F2459" s="107" t="s">
        <v>8273</v>
      </c>
      <c r="G2459" s="107" t="str">
        <f>k[[#This Row],[PartType]]&amp;k[[#This Row],[PowderType]]</f>
        <v>523H337/020S15HV100</v>
      </c>
      <c r="H2459" s="107" t="s">
        <v>8274</v>
      </c>
      <c r="I2459" s="107" cm="1">
        <f t="array" ref="I2459">_xlfn.IFS(LEFT(k[[#This Row],[ParameterValue]],1)="S",3,LEFT(k[[#This Row],[ParameterValue]],1)="X",2, LEFT(k[[#This Row],[ParameterValue]],1)="D",4)</f>
        <v>4</v>
      </c>
    </row>
    <row r="2460" spans="1:9">
      <c r="A2460" s="107" t="s">
        <v>5971</v>
      </c>
      <c r="B2460" s="107" t="s">
        <v>9224</v>
      </c>
      <c r="C2460" s="107" t="s">
        <v>5690</v>
      </c>
      <c r="D2460" s="107" t="s">
        <v>5600</v>
      </c>
      <c r="E2460" s="107" t="s">
        <v>5601</v>
      </c>
      <c r="F2460" s="107" t="s">
        <v>9225</v>
      </c>
      <c r="G2460" s="107" t="str">
        <f>k[[#This Row],[PartType]]&amp;k[[#This Row],[PowderType]]</f>
        <v>521B226/020S706X</v>
      </c>
      <c r="H2460" s="107" t="s">
        <v>5818</v>
      </c>
      <c r="I2460" s="107" cm="1">
        <f t="array" ref="I2460">_xlfn.IFS(LEFT(k[[#This Row],[ParameterValue]],1)="S",3,LEFT(k[[#This Row],[ParameterValue]],1)="X",2, LEFT(k[[#This Row],[ParameterValue]],1)="D",4)</f>
        <v>3</v>
      </c>
    </row>
    <row r="2461" spans="1:9">
      <c r="A2461" s="107" t="s">
        <v>6673</v>
      </c>
      <c r="B2461" s="107" t="s">
        <v>4470</v>
      </c>
      <c r="C2461" s="107" t="s">
        <v>5742</v>
      </c>
      <c r="D2461" s="107" t="s">
        <v>5600</v>
      </c>
      <c r="E2461" s="107" t="s">
        <v>5601</v>
      </c>
      <c r="F2461" s="107" t="s">
        <v>9257</v>
      </c>
      <c r="G2461" s="107" t="str">
        <f>k[[#This Row],[PartType]]&amp;k[[#This Row],[PowderType]]</f>
        <v>520C227/006KBP126X</v>
      </c>
      <c r="H2461" s="107" t="s">
        <v>5847</v>
      </c>
      <c r="I2461" s="107" cm="1">
        <f t="array" ref="I2461">_xlfn.IFS(LEFT(k[[#This Row],[ParameterValue]],1)="S",3,LEFT(k[[#This Row],[ParameterValue]],1)="X",2, LEFT(k[[#This Row],[ParameterValue]],1)="D",4)</f>
        <v>3</v>
      </c>
    </row>
    <row r="2462" spans="1:9">
      <c r="A2462" s="107" t="s">
        <v>7241</v>
      </c>
      <c r="B2462" s="107" t="s">
        <v>4426</v>
      </c>
      <c r="C2462" s="107" t="s">
        <v>5654</v>
      </c>
      <c r="D2462" s="107" t="s">
        <v>8395</v>
      </c>
      <c r="E2462" s="107" t="s">
        <v>5601</v>
      </c>
      <c r="F2462" s="107" t="s">
        <v>9124</v>
      </c>
      <c r="G2462" s="107" t="str">
        <f>k[[#This Row],[PartType]]&amp;k[[#This Row],[PowderType]]</f>
        <v>520B336/010KBP74</v>
      </c>
      <c r="H2462" s="107" t="s">
        <v>5559</v>
      </c>
      <c r="I2462" s="107" cm="1">
        <f t="array" ref="I2462">_xlfn.IFS(LEFT(k[[#This Row],[ParameterValue]],1)="S",3,LEFT(k[[#This Row],[ParameterValue]],1)="X",2, LEFT(k[[#This Row],[ParameterValue]],1)="D",4)</f>
        <v>3</v>
      </c>
    </row>
    <row r="2463" spans="1:9">
      <c r="A2463" s="107" t="s">
        <v>8335</v>
      </c>
      <c r="B2463" s="107" t="s">
        <v>95</v>
      </c>
      <c r="C2463" s="107" t="s">
        <v>5748</v>
      </c>
      <c r="D2463" s="107" t="s">
        <v>5600</v>
      </c>
      <c r="E2463" s="107" t="s">
        <v>5601</v>
      </c>
      <c r="F2463" s="107" t="s">
        <v>9123</v>
      </c>
      <c r="G2463" s="107" t="str">
        <f>k[[#This Row],[PartType]]&amp;k[[#This Row],[PowderType]]</f>
        <v>520B167/2R5STA156KC</v>
      </c>
      <c r="H2463" s="107" t="s">
        <v>8450</v>
      </c>
      <c r="I2463" s="107" cm="1">
        <f t="array" ref="I2463">_xlfn.IFS(LEFT(k[[#This Row],[ParameterValue]],1)="S",3,LEFT(k[[#This Row],[ParameterValue]],1)="X",2, LEFT(k[[#This Row],[ParameterValue]],1)="D",4)</f>
        <v>3</v>
      </c>
    </row>
    <row r="2464" spans="1:9">
      <c r="A2464" s="107" t="s">
        <v>7578</v>
      </c>
      <c r="B2464" s="107" t="s">
        <v>4426</v>
      </c>
      <c r="C2464" s="107" t="s">
        <v>5748</v>
      </c>
      <c r="D2464" s="107" t="s">
        <v>5600</v>
      </c>
      <c r="E2464" s="107" t="s">
        <v>5601</v>
      </c>
      <c r="F2464" s="107" t="s">
        <v>9121</v>
      </c>
      <c r="G2464" s="107" t="str">
        <f>k[[#This Row],[PartType]]&amp;k[[#This Row],[PowderType]]</f>
        <v>520V157/010KBP74</v>
      </c>
      <c r="H2464" s="107" t="s">
        <v>9122</v>
      </c>
      <c r="I2464" s="107" cm="1">
        <f t="array" ref="I2464">_xlfn.IFS(LEFT(k[[#This Row],[ParameterValue]],1)="S",3,LEFT(k[[#This Row],[ParameterValue]],1)="X",2, LEFT(k[[#This Row],[ParameterValue]],1)="D",4)</f>
        <v>3</v>
      </c>
    </row>
    <row r="2465" spans="1:9">
      <c r="A2465" s="107" t="s">
        <v>7008</v>
      </c>
      <c r="B2465" s="107" t="s">
        <v>4475</v>
      </c>
      <c r="C2465" s="107" t="s">
        <v>5634</v>
      </c>
      <c r="D2465" s="107" t="s">
        <v>5600</v>
      </c>
      <c r="E2465" s="107" t="s">
        <v>5601</v>
      </c>
      <c r="F2465" s="107" t="s">
        <v>9356</v>
      </c>
      <c r="G2465" s="107" t="str">
        <f>k[[#This Row],[PartType]]&amp;k[[#This Row],[PowderType]]</f>
        <v>520X337/010KBP84</v>
      </c>
      <c r="H2465" s="107" t="s">
        <v>5053</v>
      </c>
      <c r="I2465" s="107" cm="1">
        <f t="array" ref="I2465">_xlfn.IFS(LEFT(k[[#This Row],[ParameterValue]],1)="S",3,LEFT(k[[#This Row],[ParameterValue]],1)="X",2, LEFT(k[[#This Row],[ParameterValue]],1)="D",4)</f>
        <v>3</v>
      </c>
    </row>
    <row r="2466" spans="1:9">
      <c r="A2466" s="107" t="s">
        <v>7008</v>
      </c>
      <c r="B2466" s="107" t="s">
        <v>4475</v>
      </c>
      <c r="C2466" s="107" t="s">
        <v>5654</v>
      </c>
      <c r="D2466" s="107" t="s">
        <v>5600</v>
      </c>
      <c r="E2466" s="107" t="s">
        <v>5601</v>
      </c>
      <c r="F2466" s="107" t="s">
        <v>9358</v>
      </c>
      <c r="G2466" s="107" t="str">
        <f>k[[#This Row],[PartType]]&amp;k[[#This Row],[PowderType]]</f>
        <v>520X337/010KBP84</v>
      </c>
      <c r="H2466" s="107" t="s">
        <v>5053</v>
      </c>
      <c r="I2466" s="107" cm="1">
        <f t="array" ref="I2466">_xlfn.IFS(LEFT(k[[#This Row],[ParameterValue]],1)="S",3,LEFT(k[[#This Row],[ParameterValue]],1)="X",2, LEFT(k[[#This Row],[ParameterValue]],1)="D",4)</f>
        <v>3</v>
      </c>
    </row>
    <row r="2467" spans="1:9">
      <c r="A2467" s="107" t="s">
        <v>5963</v>
      </c>
      <c r="B2467" s="107" t="s">
        <v>4530</v>
      </c>
      <c r="C2467" s="107" t="s">
        <v>5813</v>
      </c>
      <c r="D2467" s="107" t="s">
        <v>5600</v>
      </c>
      <c r="E2467" s="107" t="s">
        <v>5601</v>
      </c>
      <c r="F2467" s="107" t="s">
        <v>8212</v>
      </c>
      <c r="G2467" s="107" t="str">
        <f>k[[#This Row],[PartType]]&amp;k[[#This Row],[PowderType]]</f>
        <v>521T336/018FTW121KR</v>
      </c>
      <c r="H2467" s="107" t="s">
        <v>5048</v>
      </c>
      <c r="I2467" s="107" cm="1">
        <f t="array" ref="I2467">_xlfn.IFS(LEFT(k[[#This Row],[ParameterValue]],1)="S",3,LEFT(k[[#This Row],[ParameterValue]],1)="X",2, LEFT(k[[#This Row],[ParameterValue]],1)="D",4)</f>
        <v>3</v>
      </c>
    </row>
    <row r="2468" spans="1:9">
      <c r="A2468" s="107" t="s">
        <v>6084</v>
      </c>
      <c r="B2468" s="107" t="s">
        <v>4475</v>
      </c>
      <c r="C2468" s="107" t="s">
        <v>5607</v>
      </c>
      <c r="D2468" s="107" t="s">
        <v>5600</v>
      </c>
      <c r="E2468" s="107" t="s">
        <v>5601</v>
      </c>
      <c r="F2468" s="107" t="s">
        <v>8209</v>
      </c>
      <c r="G2468" s="107" t="str">
        <f>k[[#This Row],[PartType]]&amp;k[[#This Row],[PowderType]]</f>
        <v>520B476/010KBP84</v>
      </c>
      <c r="H2468" s="107" t="s">
        <v>5698</v>
      </c>
      <c r="I2468" s="107" cm="1">
        <f t="array" ref="I2468">_xlfn.IFS(LEFT(k[[#This Row],[ParameterValue]],1)="S",3,LEFT(k[[#This Row],[ParameterValue]],1)="X",2, LEFT(k[[#This Row],[ParameterValue]],1)="D",4)</f>
        <v>3</v>
      </c>
    </row>
    <row r="2469" spans="1:9">
      <c r="A2469" s="107" t="s">
        <v>6137</v>
      </c>
      <c r="B2469" s="107" t="s">
        <v>4526</v>
      </c>
      <c r="C2469" s="107" t="s">
        <v>6138</v>
      </c>
      <c r="D2469" s="107" t="s">
        <v>5600</v>
      </c>
      <c r="E2469" s="107" t="s">
        <v>5601</v>
      </c>
      <c r="F2469" s="107" t="s">
        <v>8015</v>
      </c>
      <c r="G2469" s="107" t="str">
        <f>k[[#This Row],[PartType]]&amp;k[[#This Row],[PowderType]]</f>
        <v>523T226/025S805G</v>
      </c>
      <c r="H2469" s="107" t="s">
        <v>5623</v>
      </c>
      <c r="I2469" s="107" cm="1">
        <f t="array" ref="I2469">_xlfn.IFS(LEFT(k[[#This Row],[ParameterValue]],1)="S",3,LEFT(k[[#This Row],[ParameterValue]],1)="X",2, LEFT(k[[#This Row],[ParameterValue]],1)="D",4)</f>
        <v>3</v>
      </c>
    </row>
    <row r="2470" spans="1:9">
      <c r="A2470" s="107" t="s">
        <v>6212</v>
      </c>
      <c r="B2470" s="107" t="s">
        <v>87</v>
      </c>
      <c r="C2470" s="107" t="s">
        <v>5690</v>
      </c>
      <c r="D2470" s="107" t="s">
        <v>5600</v>
      </c>
      <c r="E2470" s="107" t="s">
        <v>5601</v>
      </c>
      <c r="F2470" s="107" t="s">
        <v>8178</v>
      </c>
      <c r="G2470" s="107" t="str">
        <f>k[[#This Row],[PartType]]&amp;k[[#This Row],[PowderType]]</f>
        <v>523W476/035TTS50</v>
      </c>
      <c r="H2470" s="107" t="s">
        <v>5881</v>
      </c>
      <c r="I2470" s="107" cm="1">
        <f t="array" ref="I2470">_xlfn.IFS(LEFT(k[[#This Row],[ParameterValue]],1)="S",3,LEFT(k[[#This Row],[ParameterValue]],1)="X",2, LEFT(k[[#This Row],[ParameterValue]],1)="D",4)</f>
        <v>3</v>
      </c>
    </row>
    <row r="2471" spans="1:9">
      <c r="A2471" s="107" t="s">
        <v>6212</v>
      </c>
      <c r="B2471" s="107" t="s">
        <v>87</v>
      </c>
      <c r="C2471" s="107" t="s">
        <v>8358</v>
      </c>
      <c r="D2471" s="107" t="s">
        <v>5600</v>
      </c>
      <c r="E2471" s="107" t="s">
        <v>5601</v>
      </c>
      <c r="F2471" s="107" t="s">
        <v>8359</v>
      </c>
      <c r="G2471" s="107" t="str">
        <f>k[[#This Row],[PartType]]&amp;k[[#This Row],[PowderType]]</f>
        <v>523W476/035TTS50</v>
      </c>
      <c r="H2471" s="107" t="s">
        <v>5881</v>
      </c>
      <c r="I2471" s="107" cm="1">
        <f t="array" ref="I2471">_xlfn.IFS(LEFT(k[[#This Row],[ParameterValue]],1)="S",3,LEFT(k[[#This Row],[ParameterValue]],1)="X",2, LEFT(k[[#This Row],[ParameterValue]],1)="D",4)</f>
        <v>3</v>
      </c>
    </row>
    <row r="2472" spans="1:9">
      <c r="A2472" s="107" t="s">
        <v>6490</v>
      </c>
      <c r="B2472" s="107" t="s">
        <v>4516</v>
      </c>
      <c r="C2472" s="107" t="s">
        <v>6028</v>
      </c>
      <c r="D2472" s="107" t="s">
        <v>5600</v>
      </c>
      <c r="E2472" s="107" t="s">
        <v>5601</v>
      </c>
      <c r="F2472" s="107" t="s">
        <v>6491</v>
      </c>
      <c r="G2472" s="107" t="str">
        <f>k[[#This Row],[PartType]]&amp;k[[#This Row],[PowderType]]</f>
        <v>521D475/075TTS125</v>
      </c>
      <c r="H2472" s="107" t="s">
        <v>5562</v>
      </c>
      <c r="I2472" s="107" cm="1">
        <f t="array" ref="I2472">_xlfn.IFS(LEFT(k[[#This Row],[ParameterValue]],1)="S",3,LEFT(k[[#This Row],[ParameterValue]],1)="X",2, LEFT(k[[#This Row],[ParameterValue]],1)="D",4)</f>
        <v>2</v>
      </c>
    </row>
    <row r="2473" spans="1:9">
      <c r="A2473" s="107" t="s">
        <v>6492</v>
      </c>
      <c r="B2473" s="107" t="s">
        <v>4433</v>
      </c>
      <c r="C2473" s="107" t="s">
        <v>6272</v>
      </c>
      <c r="D2473" s="107" t="s">
        <v>5600</v>
      </c>
      <c r="E2473" s="107" t="s">
        <v>5601</v>
      </c>
      <c r="F2473" s="107" t="s">
        <v>6493</v>
      </c>
      <c r="G2473" s="107" t="str">
        <f>k[[#This Row],[PartType]]&amp;k[[#This Row],[PowderType]]</f>
        <v>521V106/035KBP74E</v>
      </c>
      <c r="H2473" s="107" t="s">
        <v>6494</v>
      </c>
      <c r="I2473" s="107" cm="1">
        <f t="array" ref="I2473">_xlfn.IFS(LEFT(k[[#This Row],[ParameterValue]],1)="S",3,LEFT(k[[#This Row],[ParameterValue]],1)="X",2, LEFT(k[[#This Row],[ParameterValue]],1)="D",4)</f>
        <v>3</v>
      </c>
    </row>
    <row r="2474" spans="1:9">
      <c r="A2474" s="107" t="s">
        <v>5733</v>
      </c>
      <c r="B2474" s="107" t="s">
        <v>4595</v>
      </c>
      <c r="C2474" s="107" t="s">
        <v>6495</v>
      </c>
      <c r="D2474" s="107" t="s">
        <v>5600</v>
      </c>
      <c r="E2474" s="107" t="s">
        <v>5601</v>
      </c>
      <c r="F2474" s="107" t="s">
        <v>6496</v>
      </c>
      <c r="G2474" s="107" t="str">
        <f>k[[#This Row],[PartType]]&amp;k[[#This Row],[PowderType]]</f>
        <v>521W476/020KBP52K</v>
      </c>
      <c r="H2474" s="107" t="s">
        <v>5099</v>
      </c>
      <c r="I2474" s="107" cm="1">
        <f t="array" ref="I2474">_xlfn.IFS(LEFT(k[[#This Row],[ParameterValue]],1)="S",3,LEFT(k[[#This Row],[ParameterValue]],1)="X",2, LEFT(k[[#This Row],[ParameterValue]],1)="D",4)</f>
        <v>3</v>
      </c>
    </row>
    <row r="2475" spans="1:9">
      <c r="A2475" s="107" t="s">
        <v>5815</v>
      </c>
      <c r="B2475" s="107" t="s">
        <v>100</v>
      </c>
      <c r="C2475" s="107" t="s">
        <v>6497</v>
      </c>
      <c r="D2475" s="107" t="s">
        <v>5600</v>
      </c>
      <c r="E2475" s="107" t="s">
        <v>5601</v>
      </c>
      <c r="F2475" s="107" t="s">
        <v>6498</v>
      </c>
      <c r="G2475" s="107" t="str">
        <f>k[[#This Row],[PartType]]&amp;k[[#This Row],[PowderType]]</f>
        <v>521B226/025S805</v>
      </c>
      <c r="H2475" s="107" t="s">
        <v>5044</v>
      </c>
      <c r="I2475" s="107" cm="1">
        <f t="array" ref="I2475">_xlfn.IFS(LEFT(k[[#This Row],[ParameterValue]],1)="S",3,LEFT(k[[#This Row],[ParameterValue]],1)="X",2, LEFT(k[[#This Row],[ParameterValue]],1)="D",4)</f>
        <v>3</v>
      </c>
    </row>
    <row r="2476" spans="1:9">
      <c r="A2476" s="107" t="s">
        <v>6560</v>
      </c>
      <c r="B2476" s="107" t="s">
        <v>107</v>
      </c>
      <c r="C2476" s="107" t="s">
        <v>6272</v>
      </c>
      <c r="D2476" s="107" t="s">
        <v>5600</v>
      </c>
      <c r="E2476" s="107" t="s">
        <v>5601</v>
      </c>
      <c r="F2476" s="107" t="s">
        <v>6561</v>
      </c>
      <c r="G2476" s="107" t="str">
        <f>k[[#This Row],[PartType]]&amp;k[[#This Row],[PowderType]]</f>
        <v>521V116/075FTP150</v>
      </c>
      <c r="H2476" s="107" t="s">
        <v>5562</v>
      </c>
      <c r="I2476" s="107" cm="1">
        <f t="array" ref="I2476">_xlfn.IFS(LEFT(k[[#This Row],[ParameterValue]],1)="S",3,LEFT(k[[#This Row],[ParameterValue]],1)="X",2, LEFT(k[[#This Row],[ParameterValue]],1)="D",4)</f>
        <v>2</v>
      </c>
    </row>
    <row r="2477" spans="1:9">
      <c r="A2477" s="107" t="s">
        <v>6562</v>
      </c>
      <c r="B2477" s="107" t="s">
        <v>4575</v>
      </c>
      <c r="C2477" s="107" t="s">
        <v>5748</v>
      </c>
      <c r="D2477" s="107" t="s">
        <v>5600</v>
      </c>
      <c r="E2477" s="107" t="s">
        <v>5601</v>
      </c>
      <c r="F2477" s="107" t="s">
        <v>6563</v>
      </c>
      <c r="G2477" s="107" t="str">
        <f>k[[#This Row],[PartType]]&amp;k[[#This Row],[PowderType]]</f>
        <v>530V157/010KBP74F</v>
      </c>
      <c r="H2477" s="107" t="s">
        <v>6564</v>
      </c>
      <c r="I2477" s="107" cm="1">
        <f t="array" ref="I2477">_xlfn.IFS(LEFT(k[[#This Row],[ParameterValue]],1)="S",3,LEFT(k[[#This Row],[ParameterValue]],1)="X",2, LEFT(k[[#This Row],[ParameterValue]],1)="D",4)</f>
        <v>3</v>
      </c>
    </row>
    <row r="2478" spans="1:9">
      <c r="A2478" s="107" t="s">
        <v>6565</v>
      </c>
      <c r="B2478" s="107" t="s">
        <v>4617</v>
      </c>
      <c r="C2478" s="107" t="s">
        <v>5599</v>
      </c>
      <c r="D2478" s="107" t="s">
        <v>5600</v>
      </c>
      <c r="E2478" s="107" t="s">
        <v>5601</v>
      </c>
      <c r="F2478" s="107" t="s">
        <v>6566</v>
      </c>
      <c r="G2478" s="107" t="str">
        <f>k[[#This Row],[PartType]]&amp;k[[#This Row],[PowderType]]</f>
        <v>520D756/006NT50</v>
      </c>
      <c r="H2478" s="107" t="s">
        <v>6405</v>
      </c>
      <c r="I2478" s="107" cm="1">
        <f t="array" ref="I2478">_xlfn.IFS(LEFT(k[[#This Row],[ParameterValue]],1)="S",3,LEFT(k[[#This Row],[ParameterValue]],1)="X",2, LEFT(k[[#This Row],[ParameterValue]],1)="D",4)</f>
        <v>3</v>
      </c>
    </row>
    <row r="2479" spans="1:9">
      <c r="A2479" s="107" t="s">
        <v>6756</v>
      </c>
      <c r="B2479" s="107" t="s">
        <v>4525</v>
      </c>
      <c r="C2479" s="107" t="s">
        <v>5703</v>
      </c>
      <c r="D2479" s="107" t="s">
        <v>5600</v>
      </c>
      <c r="E2479" s="107" t="s">
        <v>5601</v>
      </c>
      <c r="F2479" s="107" t="s">
        <v>6757</v>
      </c>
      <c r="G2479" s="107" t="str">
        <f>k[[#This Row],[PartType]]&amp;k[[#This Row],[PowderType]]</f>
        <v>520V756/006S506</v>
      </c>
      <c r="H2479" s="107" t="s">
        <v>6758</v>
      </c>
      <c r="I2479" s="107" cm="1">
        <f t="array" ref="I2479">_xlfn.IFS(LEFT(k[[#This Row],[ParameterValue]],1)="S",3,LEFT(k[[#This Row],[ParameterValue]],1)="X",2, LEFT(k[[#This Row],[ParameterValue]],1)="D",4)</f>
        <v>3</v>
      </c>
    </row>
    <row r="2480" spans="1:9">
      <c r="A2480" s="107" t="s">
        <v>6759</v>
      </c>
      <c r="B2480" s="107" t="s">
        <v>4441</v>
      </c>
      <c r="C2480" s="107" t="s">
        <v>5607</v>
      </c>
      <c r="D2480" s="107" t="s">
        <v>5600</v>
      </c>
      <c r="E2480" s="107" t="s">
        <v>5601</v>
      </c>
      <c r="F2480" s="107" t="s">
        <v>6760</v>
      </c>
      <c r="G2480" s="107" t="str">
        <f>k[[#This Row],[PartType]]&amp;k[[#This Row],[PowderType]]</f>
        <v>520T107/006STA156KA</v>
      </c>
      <c r="H2480" s="107" t="s">
        <v>6761</v>
      </c>
      <c r="I2480" s="107" cm="1">
        <f t="array" ref="I2480">_xlfn.IFS(LEFT(k[[#This Row],[ParameterValue]],1)="S",3,LEFT(k[[#This Row],[ParameterValue]],1)="X",2, LEFT(k[[#This Row],[ParameterValue]],1)="D",4)</f>
        <v>3</v>
      </c>
    </row>
    <row r="2481" spans="1:9">
      <c r="A2481" s="107" t="s">
        <v>5729</v>
      </c>
      <c r="B2481" s="107" t="s">
        <v>4428</v>
      </c>
      <c r="C2481" s="107" t="s">
        <v>5730</v>
      </c>
      <c r="D2481" s="107" t="s">
        <v>5600</v>
      </c>
      <c r="E2481" s="107" t="s">
        <v>5601</v>
      </c>
      <c r="F2481" s="107" t="s">
        <v>9268</v>
      </c>
      <c r="G2481" s="107" t="str">
        <f>k[[#This Row],[PartType]]&amp;k[[#This Row],[PowderType]]</f>
        <v>530V227/004KBP76</v>
      </c>
      <c r="H2481" s="107" t="s">
        <v>5583</v>
      </c>
      <c r="I2481" s="107" cm="1">
        <f t="array" ref="I2481">_xlfn.IFS(LEFT(k[[#This Row],[ParameterValue]],1)="S",3,LEFT(k[[#This Row],[ParameterValue]],1)="X",2, LEFT(k[[#This Row],[ParameterValue]],1)="D",4)</f>
        <v>3</v>
      </c>
    </row>
    <row r="2482" spans="1:9">
      <c r="A2482" s="107" t="s">
        <v>6958</v>
      </c>
      <c r="B2482" s="107" t="s">
        <v>4428</v>
      </c>
      <c r="C2482" s="107" t="s">
        <v>5730</v>
      </c>
      <c r="D2482" s="107" t="s">
        <v>5600</v>
      </c>
      <c r="E2482" s="107" t="s">
        <v>5601</v>
      </c>
      <c r="F2482" s="107" t="s">
        <v>9057</v>
      </c>
      <c r="G2482" s="107" t="str">
        <f>k[[#This Row],[PartType]]&amp;k[[#This Row],[PowderType]]</f>
        <v>530V157/006KBP76</v>
      </c>
      <c r="H2482" s="107" t="s">
        <v>9203</v>
      </c>
      <c r="I2482" s="107" cm="1">
        <f t="array" ref="I2482">_xlfn.IFS(LEFT(k[[#This Row],[ParameterValue]],1)="S",3,LEFT(k[[#This Row],[ParameterValue]],1)="X",2, LEFT(k[[#This Row],[ParameterValue]],1)="D",4)</f>
        <v>3</v>
      </c>
    </row>
    <row r="2483" spans="1:9">
      <c r="A2483" s="107" t="s">
        <v>7671</v>
      </c>
      <c r="B2483" s="107" t="s">
        <v>100</v>
      </c>
      <c r="C2483" s="107" t="s">
        <v>5681</v>
      </c>
      <c r="D2483" s="107" t="s">
        <v>5600</v>
      </c>
      <c r="E2483" s="107" t="s">
        <v>5601</v>
      </c>
      <c r="F2483" s="107" t="s">
        <v>8114</v>
      </c>
      <c r="G2483" s="107" t="str">
        <f>k[[#This Row],[PartType]]&amp;k[[#This Row],[PowderType]]</f>
        <v>598V227/006S805</v>
      </c>
      <c r="H2483" s="107" t="s">
        <v>5688</v>
      </c>
      <c r="I2483" s="107" cm="1">
        <f t="array" ref="I2483">_xlfn.IFS(LEFT(k[[#This Row],[ParameterValue]],1)="S",3,LEFT(k[[#This Row],[ParameterValue]],1)="X",2, LEFT(k[[#This Row],[ParameterValue]],1)="D",4)</f>
        <v>3</v>
      </c>
    </row>
    <row r="2484" spans="1:9">
      <c r="A2484" s="107" t="s">
        <v>8092</v>
      </c>
      <c r="B2484" s="107" t="s">
        <v>152</v>
      </c>
      <c r="C2484" s="107" t="s">
        <v>5748</v>
      </c>
      <c r="D2484" s="107" t="s">
        <v>5600</v>
      </c>
      <c r="E2484" s="107" t="s">
        <v>5601</v>
      </c>
      <c r="F2484" s="107" t="s">
        <v>8352</v>
      </c>
      <c r="G2484" s="107" t="str">
        <f>k[[#This Row],[PartType]]&amp;k[[#This Row],[PowderType]]</f>
        <v>598V347/2R5KBP86</v>
      </c>
      <c r="H2484" s="107" t="s">
        <v>5046</v>
      </c>
      <c r="I2484" s="107" cm="1">
        <f t="array" ref="I2484">_xlfn.IFS(LEFT(k[[#This Row],[ParameterValue]],1)="S",3,LEFT(k[[#This Row],[ParameterValue]],1)="X",2, LEFT(k[[#This Row],[ParameterValue]],1)="D",4)</f>
        <v>3</v>
      </c>
    </row>
    <row r="2485" spans="1:9">
      <c r="A2485" s="107" t="s">
        <v>8204</v>
      </c>
      <c r="B2485" s="107" t="s">
        <v>4515</v>
      </c>
      <c r="C2485" s="107" t="s">
        <v>5614</v>
      </c>
      <c r="D2485" s="107" t="s">
        <v>5600</v>
      </c>
      <c r="E2485" s="107" t="s">
        <v>5601</v>
      </c>
      <c r="F2485" s="107" t="s">
        <v>8205</v>
      </c>
      <c r="G2485" s="107" t="str">
        <f>k[[#This Row],[PartType]]&amp;k[[#This Row],[PowderType]]</f>
        <v>521V686/025S15HV100</v>
      </c>
      <c r="H2485" s="107" t="s">
        <v>7830</v>
      </c>
      <c r="I2485" s="107" cm="1">
        <f t="array" ref="I2485">_xlfn.IFS(LEFT(k[[#This Row],[ParameterValue]],1)="S",3,LEFT(k[[#This Row],[ParameterValue]],1)="X",2, LEFT(k[[#This Row],[ParameterValue]],1)="D",4)</f>
        <v>4</v>
      </c>
    </row>
    <row r="2486" spans="1:9">
      <c r="A2486" s="107" t="s">
        <v>7991</v>
      </c>
      <c r="B2486" s="107" t="s">
        <v>4515</v>
      </c>
      <c r="C2486" s="107" t="s">
        <v>5621</v>
      </c>
      <c r="D2486" s="107" t="s">
        <v>5600</v>
      </c>
      <c r="E2486" s="107" t="s">
        <v>5601</v>
      </c>
      <c r="F2486" s="107" t="s">
        <v>8356</v>
      </c>
      <c r="G2486" s="107" t="str">
        <f>k[[#This Row],[PartType]]&amp;k[[#This Row],[PowderType]]</f>
        <v>521V476/025S15HV100</v>
      </c>
      <c r="H2486" s="107" t="s">
        <v>8357</v>
      </c>
      <c r="I2486" s="107" cm="1">
        <f t="array" ref="I2486">_xlfn.IFS(LEFT(k[[#This Row],[ParameterValue]],1)="S",3,LEFT(k[[#This Row],[ParameterValue]],1)="X",2, LEFT(k[[#This Row],[ParameterValue]],1)="D",4)</f>
        <v>4</v>
      </c>
    </row>
    <row r="2487" spans="1:9">
      <c r="A2487" s="107" t="s">
        <v>7215</v>
      </c>
      <c r="B2487" s="107" t="s">
        <v>152</v>
      </c>
      <c r="C2487" s="107" t="s">
        <v>5634</v>
      </c>
      <c r="D2487" s="107" t="s">
        <v>5600</v>
      </c>
      <c r="E2487" s="107" t="s">
        <v>5601</v>
      </c>
      <c r="F2487" s="107" t="s">
        <v>9189</v>
      </c>
      <c r="G2487" s="107" t="str">
        <f>k[[#This Row],[PartType]]&amp;k[[#This Row],[PowderType]]</f>
        <v>525Y337/010KBP86</v>
      </c>
      <c r="H2487" s="107" t="s">
        <v>5053</v>
      </c>
      <c r="I2487" s="107" cm="1">
        <f t="array" ref="I2487">_xlfn.IFS(LEFT(k[[#This Row],[ParameterValue]],1)="S",3,LEFT(k[[#This Row],[ParameterValue]],1)="X",2, LEFT(k[[#This Row],[ParameterValue]],1)="D",4)</f>
        <v>3</v>
      </c>
    </row>
    <row r="2488" spans="1:9">
      <c r="A2488" s="107" t="s">
        <v>7190</v>
      </c>
      <c r="B2488" s="107" t="s">
        <v>142</v>
      </c>
      <c r="C2488" s="107" t="s">
        <v>5748</v>
      </c>
      <c r="D2488" s="107" t="s">
        <v>5600</v>
      </c>
      <c r="E2488" s="107" t="s">
        <v>5601</v>
      </c>
      <c r="F2488" s="107" t="s">
        <v>8501</v>
      </c>
      <c r="G2488" s="107" t="str">
        <f>k[[#This Row],[PartType]]&amp;k[[#This Row],[PowderType]]</f>
        <v>520D477/004KBP86E</v>
      </c>
      <c r="H2488" s="107" t="s">
        <v>5582</v>
      </c>
      <c r="I2488" s="107" cm="1">
        <f t="array" ref="I2488">_xlfn.IFS(LEFT(k[[#This Row],[ParameterValue]],1)="S",3,LEFT(k[[#This Row],[ParameterValue]],1)="X",2, LEFT(k[[#This Row],[ParameterValue]],1)="D",4)</f>
        <v>3</v>
      </c>
    </row>
    <row r="2489" spans="1:9">
      <c r="A2489" s="107" t="s">
        <v>5741</v>
      </c>
      <c r="B2489" s="107" t="s">
        <v>4561</v>
      </c>
      <c r="C2489" s="107" t="s">
        <v>5742</v>
      </c>
      <c r="D2489" s="107" t="s">
        <v>5600</v>
      </c>
      <c r="E2489" s="107" t="s">
        <v>5601</v>
      </c>
      <c r="F2489" s="107" t="s">
        <v>6413</v>
      </c>
      <c r="G2489" s="107" t="str">
        <f>k[[#This Row],[PartType]]&amp;k[[#This Row],[PowderType]]</f>
        <v>520X158/003S15MBX</v>
      </c>
      <c r="H2489" s="107" t="s">
        <v>6414</v>
      </c>
      <c r="I2489" s="107" cm="1">
        <f t="array" ref="I2489">_xlfn.IFS(LEFT(k[[#This Row],[ParameterValue]],1)="S",3,LEFT(k[[#This Row],[ParameterValue]],1)="X",2, LEFT(k[[#This Row],[ParameterValue]],1)="D",4)</f>
        <v>3</v>
      </c>
    </row>
    <row r="2490" spans="1:9">
      <c r="A2490" s="107" t="s">
        <v>6415</v>
      </c>
      <c r="B2490" s="107" t="s">
        <v>4523</v>
      </c>
      <c r="C2490" s="107" t="s">
        <v>5654</v>
      </c>
      <c r="D2490" s="107" t="s">
        <v>5600</v>
      </c>
      <c r="E2490" s="107" t="s">
        <v>5601</v>
      </c>
      <c r="F2490" s="107" t="s">
        <v>6416</v>
      </c>
      <c r="G2490" s="107" t="str">
        <f>k[[#This Row],[PartType]]&amp;k[[#This Row],[PowderType]]</f>
        <v>521D336/025KBP52E</v>
      </c>
      <c r="H2490" s="107" t="s">
        <v>5044</v>
      </c>
      <c r="I2490" s="107" cm="1">
        <f t="array" ref="I2490">_xlfn.IFS(LEFT(k[[#This Row],[ParameterValue]],1)="S",3,LEFT(k[[#This Row],[ParameterValue]],1)="X",2, LEFT(k[[#This Row],[ParameterValue]],1)="D",4)</f>
        <v>3</v>
      </c>
    </row>
    <row r="2491" spans="1:9">
      <c r="A2491" s="107" t="s">
        <v>6417</v>
      </c>
      <c r="B2491" s="107" t="s">
        <v>6418</v>
      </c>
      <c r="C2491" s="107" t="s">
        <v>5893</v>
      </c>
      <c r="D2491" s="107" t="s">
        <v>5600</v>
      </c>
      <c r="E2491" s="107" t="s">
        <v>5601</v>
      </c>
      <c r="F2491" s="107" t="s">
        <v>6419</v>
      </c>
      <c r="G2491" s="107" t="str">
        <f>k[[#This Row],[PartType]]&amp;k[[#This Row],[PowderType]]</f>
        <v>598B155/050TTS175K</v>
      </c>
      <c r="H2491" s="107" t="s">
        <v>6127</v>
      </c>
      <c r="I2491" s="107" cm="1">
        <f t="array" ref="I2491">_xlfn.IFS(LEFT(k[[#This Row],[ParameterValue]],1)="S",3,LEFT(k[[#This Row],[ParameterValue]],1)="X",2, LEFT(k[[#This Row],[ParameterValue]],1)="D",4)</f>
        <v>2</v>
      </c>
    </row>
    <row r="2492" spans="1:9">
      <c r="A2492" s="107" t="s">
        <v>6420</v>
      </c>
      <c r="B2492" s="107" t="s">
        <v>6418</v>
      </c>
      <c r="C2492" s="107" t="s">
        <v>5893</v>
      </c>
      <c r="D2492" s="107" t="s">
        <v>5600</v>
      </c>
      <c r="E2492" s="107" t="s">
        <v>5601</v>
      </c>
      <c r="F2492" s="107" t="s">
        <v>6421</v>
      </c>
      <c r="G2492" s="107" t="str">
        <f>k[[#This Row],[PartType]]&amp;k[[#This Row],[PowderType]]</f>
        <v>591B155/050TTS175K</v>
      </c>
      <c r="H2492" s="107" t="s">
        <v>6127</v>
      </c>
      <c r="I2492" s="107" cm="1">
        <f t="array" ref="I2492">_xlfn.IFS(LEFT(k[[#This Row],[ParameterValue]],1)="S",3,LEFT(k[[#This Row],[ParameterValue]],1)="X",2, LEFT(k[[#This Row],[ParameterValue]],1)="D",4)</f>
        <v>2</v>
      </c>
    </row>
    <row r="2493" spans="1:9">
      <c r="A2493" s="107" t="s">
        <v>6525</v>
      </c>
      <c r="B2493" s="107" t="s">
        <v>4428</v>
      </c>
      <c r="C2493" s="107" t="s">
        <v>5656</v>
      </c>
      <c r="D2493" s="107" t="s">
        <v>5600</v>
      </c>
      <c r="E2493" s="107" t="s">
        <v>5601</v>
      </c>
      <c r="F2493" s="107" t="s">
        <v>10397</v>
      </c>
      <c r="G2493" s="107" t="str">
        <f>k[[#This Row],[PartType]]&amp;k[[#This Row],[PowderType]]</f>
        <v>521V476/020KBP76</v>
      </c>
      <c r="H2493" s="107" t="s">
        <v>5578</v>
      </c>
      <c r="I2493" s="107" cm="1">
        <f t="array" ref="I2493">_xlfn.IFS(LEFT(k[[#This Row],[ParameterValue]],1)="S",3,LEFT(k[[#This Row],[ParameterValue]],1)="X",2, LEFT(k[[#This Row],[ParameterValue]],1)="D",4)</f>
        <v>3</v>
      </c>
    </row>
    <row r="2494" spans="1:9">
      <c r="A2494" s="107" t="s">
        <v>5854</v>
      </c>
      <c r="B2494" s="107" t="s">
        <v>131</v>
      </c>
      <c r="C2494" s="107" t="s">
        <v>5634</v>
      </c>
      <c r="D2494" s="107" t="s">
        <v>5600</v>
      </c>
      <c r="E2494" s="107" t="s">
        <v>5601</v>
      </c>
      <c r="F2494" s="107" t="s">
        <v>10399</v>
      </c>
      <c r="G2494" s="107" t="str">
        <f>k[[#This Row],[PartType]]&amp;k[[#This Row],[PowderType]]</f>
        <v>521V177/016TTS80</v>
      </c>
      <c r="H2494" s="107" t="s">
        <v>5051</v>
      </c>
      <c r="I2494" s="107" cm="1">
        <f t="array" ref="I2494">_xlfn.IFS(LEFT(k[[#This Row],[ParameterValue]],1)="S",3,LEFT(k[[#This Row],[ParameterValue]],1)="X",2, LEFT(k[[#This Row],[ParameterValue]],1)="D",4)</f>
        <v>3</v>
      </c>
    </row>
    <row r="2495" spans="1:9">
      <c r="A2495" s="107" t="s">
        <v>5854</v>
      </c>
      <c r="B2495" s="107" t="s">
        <v>131</v>
      </c>
      <c r="C2495" s="107" t="s">
        <v>5618</v>
      </c>
      <c r="D2495" s="107" t="s">
        <v>5600</v>
      </c>
      <c r="E2495" s="107" t="s">
        <v>5601</v>
      </c>
      <c r="F2495" s="107" t="s">
        <v>10400</v>
      </c>
      <c r="G2495" s="107" t="str">
        <f>k[[#This Row],[PartType]]&amp;k[[#This Row],[PowderType]]</f>
        <v>521V177/016TTS80</v>
      </c>
      <c r="H2495" s="107" t="s">
        <v>5051</v>
      </c>
      <c r="I2495" s="107" cm="1">
        <f t="array" ref="I2495">_xlfn.IFS(LEFT(k[[#This Row],[ParameterValue]],1)="S",3,LEFT(k[[#This Row],[ParameterValue]],1)="X",2, LEFT(k[[#This Row],[ParameterValue]],1)="D",4)</f>
        <v>3</v>
      </c>
    </row>
    <row r="2496" spans="1:9">
      <c r="A2496" s="107" t="s">
        <v>5854</v>
      </c>
      <c r="B2496" s="107" t="s">
        <v>131</v>
      </c>
      <c r="C2496" s="107" t="s">
        <v>5954</v>
      </c>
      <c r="D2496" s="107" t="s">
        <v>5600</v>
      </c>
      <c r="E2496" s="107" t="s">
        <v>5601</v>
      </c>
      <c r="F2496" s="107" t="s">
        <v>10401</v>
      </c>
      <c r="G2496" s="107" t="str">
        <f>k[[#This Row],[PartType]]&amp;k[[#This Row],[PowderType]]</f>
        <v>521V177/016TTS80</v>
      </c>
      <c r="H2496" s="107" t="s">
        <v>5051</v>
      </c>
      <c r="I2496" s="107" cm="1">
        <f t="array" ref="I2496">_xlfn.IFS(LEFT(k[[#This Row],[ParameterValue]],1)="S",3,LEFT(k[[#This Row],[ParameterValue]],1)="X",2, LEFT(k[[#This Row],[ParameterValue]],1)="D",4)</f>
        <v>3</v>
      </c>
    </row>
    <row r="2497" spans="1:9">
      <c r="A2497" s="107" t="s">
        <v>6119</v>
      </c>
      <c r="B2497" s="107" t="s">
        <v>131</v>
      </c>
      <c r="C2497" s="107" t="s">
        <v>5748</v>
      </c>
      <c r="D2497" s="107" t="s">
        <v>5600</v>
      </c>
      <c r="E2497" s="107" t="s">
        <v>5601</v>
      </c>
      <c r="F2497" s="107" t="s">
        <v>10402</v>
      </c>
      <c r="G2497" s="107" t="str">
        <f>k[[#This Row],[PartType]]&amp;k[[#This Row],[PowderType]]</f>
        <v>520V227/006TTS80</v>
      </c>
      <c r="H2497" s="107" t="s">
        <v>5049</v>
      </c>
      <c r="I2497" s="107" cm="1">
        <f t="array" ref="I2497">_xlfn.IFS(LEFT(k[[#This Row],[ParameterValue]],1)="S",3,LEFT(k[[#This Row],[ParameterValue]],1)="X",2, LEFT(k[[#This Row],[ParameterValue]],1)="D",4)</f>
        <v>3</v>
      </c>
    </row>
    <row r="2498" spans="1:9">
      <c r="A2498" s="107" t="s">
        <v>5913</v>
      </c>
      <c r="B2498" s="107" t="s">
        <v>131</v>
      </c>
      <c r="C2498" s="107" t="s">
        <v>5813</v>
      </c>
      <c r="D2498" s="107" t="s">
        <v>5600</v>
      </c>
      <c r="E2498" s="107" t="s">
        <v>5601</v>
      </c>
      <c r="F2498" s="107" t="s">
        <v>10403</v>
      </c>
      <c r="G2498" s="107" t="str">
        <f>k[[#This Row],[PartType]]&amp;k[[#This Row],[PowderType]]</f>
        <v>521V107/020TTS80</v>
      </c>
      <c r="H2498" s="107" t="s">
        <v>5051</v>
      </c>
      <c r="I2498" s="107" cm="1">
        <f t="array" ref="I2498">_xlfn.IFS(LEFT(k[[#This Row],[ParameterValue]],1)="S",3,LEFT(k[[#This Row],[ParameterValue]],1)="X",2, LEFT(k[[#This Row],[ParameterValue]],1)="D",4)</f>
        <v>3</v>
      </c>
    </row>
    <row r="2499" spans="1:9">
      <c r="A2499" s="107" t="s">
        <v>5913</v>
      </c>
      <c r="B2499" s="107" t="s">
        <v>131</v>
      </c>
      <c r="C2499" s="107" t="s">
        <v>5621</v>
      </c>
      <c r="D2499" s="107" t="s">
        <v>5600</v>
      </c>
      <c r="E2499" s="107" t="s">
        <v>5601</v>
      </c>
      <c r="F2499" s="107" t="s">
        <v>10404</v>
      </c>
      <c r="G2499" s="107" t="str">
        <f>k[[#This Row],[PartType]]&amp;k[[#This Row],[PowderType]]</f>
        <v>521V107/020TTS80</v>
      </c>
      <c r="H2499" s="107" t="s">
        <v>5051</v>
      </c>
      <c r="I2499" s="107" cm="1">
        <f t="array" ref="I2499">_xlfn.IFS(LEFT(k[[#This Row],[ParameterValue]],1)="S",3,LEFT(k[[#This Row],[ParameterValue]],1)="X",2, LEFT(k[[#This Row],[ParameterValue]],1)="D",4)</f>
        <v>3</v>
      </c>
    </row>
    <row r="2500" spans="1:9">
      <c r="A2500" s="107" t="s">
        <v>8092</v>
      </c>
      <c r="B2500" s="107" t="s">
        <v>131</v>
      </c>
      <c r="C2500" s="107" t="s">
        <v>5703</v>
      </c>
      <c r="D2500" s="107" t="s">
        <v>5600</v>
      </c>
      <c r="E2500" s="107" t="s">
        <v>5601</v>
      </c>
      <c r="F2500" s="107" t="s">
        <v>10405</v>
      </c>
      <c r="G2500" s="107" t="str">
        <f>k[[#This Row],[PartType]]&amp;k[[#This Row],[PowderType]]</f>
        <v>598V347/2R5TTS80</v>
      </c>
      <c r="H2500" s="107" t="s">
        <v>5046</v>
      </c>
      <c r="I2500" s="107" cm="1">
        <f t="array" ref="I2500">_xlfn.IFS(LEFT(k[[#This Row],[ParameterValue]],1)="S",3,LEFT(k[[#This Row],[ParameterValue]],1)="X",2, LEFT(k[[#This Row],[ParameterValue]],1)="D",4)</f>
        <v>3</v>
      </c>
    </row>
    <row r="2501" spans="1:9">
      <c r="A2501" s="107" t="s">
        <v>6027</v>
      </c>
      <c r="B2501" s="107" t="s">
        <v>157</v>
      </c>
      <c r="C2501" s="107" t="s">
        <v>8454</v>
      </c>
      <c r="D2501" s="107" t="s">
        <v>5600</v>
      </c>
      <c r="E2501" s="107" t="s">
        <v>5601</v>
      </c>
      <c r="F2501" s="107" t="s">
        <v>10398</v>
      </c>
      <c r="G2501" s="107" t="str">
        <f>k[[#This Row],[PartType]]&amp;k[[#This Row],[PowderType]]</f>
        <v>598V226/035TTS40</v>
      </c>
      <c r="H2501" s="107" t="s">
        <v>5806</v>
      </c>
      <c r="I2501" s="107" cm="1">
        <f t="array" ref="I2501">_xlfn.IFS(LEFT(k[[#This Row],[ParameterValue]],1)="S",3,LEFT(k[[#This Row],[ParameterValue]],1)="X",2, LEFT(k[[#This Row],[ParameterValue]],1)="D",4)</f>
        <v>2</v>
      </c>
    </row>
    <row r="2502" spans="1:9">
      <c r="A2502" s="107" t="s">
        <v>6217</v>
      </c>
      <c r="B2502" s="107" t="s">
        <v>4441</v>
      </c>
      <c r="C2502" s="107" t="s">
        <v>5654</v>
      </c>
      <c r="D2502" s="107" t="s">
        <v>5600</v>
      </c>
      <c r="E2502" s="107" t="s">
        <v>5601</v>
      </c>
      <c r="F2502" s="107" t="s">
        <v>8313</v>
      </c>
      <c r="G2502" s="107" t="str">
        <f>k[[#This Row],[PartType]]&amp;k[[#This Row],[PowderType]]</f>
        <v>520B107/006STA156KA</v>
      </c>
      <c r="H2502" s="107" t="s">
        <v>5114</v>
      </c>
      <c r="I2502" s="107" cm="1">
        <f t="array" ref="I2502">_xlfn.IFS(LEFT(k[[#This Row],[ParameterValue]],1)="S",3,LEFT(k[[#This Row],[ParameterValue]],1)="X",2, LEFT(k[[#This Row],[ParameterValue]],1)="D",4)</f>
        <v>3</v>
      </c>
    </row>
    <row r="2503" spans="1:9">
      <c r="A2503" s="107" t="s">
        <v>5949</v>
      </c>
      <c r="B2503" s="107" t="s">
        <v>4433</v>
      </c>
      <c r="C2503" s="107" t="s">
        <v>5607</v>
      </c>
      <c r="D2503" s="107" t="s">
        <v>6552</v>
      </c>
      <c r="E2503" s="107" t="s">
        <v>5601</v>
      </c>
      <c r="F2503" s="107" t="s">
        <v>6553</v>
      </c>
      <c r="G2503" s="107" t="str">
        <f>k[[#This Row],[PartType]]&amp;k[[#This Row],[PowderType]]</f>
        <v>521D476/020KBP74E</v>
      </c>
      <c r="H2503" s="107" t="s">
        <v>5968</v>
      </c>
      <c r="I2503" s="107" cm="1">
        <f t="array" ref="I2503">_xlfn.IFS(LEFT(k[[#This Row],[ParameterValue]],1)="S",3,LEFT(k[[#This Row],[ParameterValue]],1)="X",2, LEFT(k[[#This Row],[ParameterValue]],1)="D",4)</f>
        <v>3</v>
      </c>
    </row>
    <row r="2504" spans="1:9">
      <c r="A2504" s="107" t="s">
        <v>5889</v>
      </c>
      <c r="B2504" s="107" t="s">
        <v>4426</v>
      </c>
      <c r="C2504" s="107" t="s">
        <v>5813</v>
      </c>
      <c r="D2504" s="107" t="s">
        <v>5600</v>
      </c>
      <c r="E2504" s="107" t="s">
        <v>5601</v>
      </c>
      <c r="F2504" s="107" t="s">
        <v>8714</v>
      </c>
      <c r="G2504" s="107" t="str">
        <f>k[[#This Row],[PartType]]&amp;k[[#This Row],[PowderType]]</f>
        <v>521D107/020KBP74</v>
      </c>
      <c r="H2504" s="107" t="s">
        <v>5891</v>
      </c>
      <c r="I2504" s="107" cm="1">
        <f t="array" ref="I2504">_xlfn.IFS(LEFT(k[[#This Row],[ParameterValue]],1)="S",3,LEFT(k[[#This Row],[ParameterValue]],1)="X",2, LEFT(k[[#This Row],[ParameterValue]],1)="D",4)</f>
        <v>3</v>
      </c>
    </row>
    <row r="2505" spans="1:9">
      <c r="A2505" s="107" t="s">
        <v>6554</v>
      </c>
      <c r="B2505" s="107" t="s">
        <v>4620</v>
      </c>
      <c r="C2505" s="107" t="s">
        <v>5681</v>
      </c>
      <c r="D2505" s="107" t="s">
        <v>5600</v>
      </c>
      <c r="E2505" s="107" t="s">
        <v>5601</v>
      </c>
      <c r="F2505" s="107" t="s">
        <v>6555</v>
      </c>
      <c r="G2505" s="107" t="str">
        <f>k[[#This Row],[PartType]]&amp;k[[#This Row],[PowderType]]</f>
        <v>598D477/2R5KBP74X</v>
      </c>
      <c r="H2505" s="107" t="s">
        <v>5050</v>
      </c>
      <c r="I2505" s="107" cm="1">
        <f t="array" ref="I2505">_xlfn.IFS(LEFT(k[[#This Row],[ParameterValue]],1)="S",3,LEFT(k[[#This Row],[ParameterValue]],1)="X",2, LEFT(k[[#This Row],[ParameterValue]],1)="D",4)</f>
        <v>3</v>
      </c>
    </row>
    <row r="2506" spans="1:9">
      <c r="A2506" s="107" t="s">
        <v>5811</v>
      </c>
      <c r="B2506" s="107" t="s">
        <v>4511</v>
      </c>
      <c r="C2506" s="107" t="s">
        <v>5813</v>
      </c>
      <c r="D2506" s="107" t="s">
        <v>5600</v>
      </c>
      <c r="E2506" s="107" t="s">
        <v>5601</v>
      </c>
      <c r="F2506" s="107" t="s">
        <v>9482</v>
      </c>
      <c r="G2506" s="107" t="str">
        <f>k[[#This Row],[PartType]]&amp;k[[#This Row],[PowderType]]</f>
        <v>521T276/018FTW110K</v>
      </c>
      <c r="H2506" s="107" t="s">
        <v>5047</v>
      </c>
      <c r="I2506" s="107" cm="1">
        <f t="array" ref="I2506">_xlfn.IFS(LEFT(k[[#This Row],[ParameterValue]],1)="S",3,LEFT(k[[#This Row],[ParameterValue]],1)="X",2, LEFT(k[[#This Row],[ParameterValue]],1)="D",4)</f>
        <v>3</v>
      </c>
    </row>
    <row r="2507" spans="1:9">
      <c r="A2507" s="107" t="s">
        <v>9000</v>
      </c>
      <c r="B2507" s="107" t="s">
        <v>4476</v>
      </c>
      <c r="C2507" s="107" t="s">
        <v>5690</v>
      </c>
      <c r="D2507" s="107" t="s">
        <v>5600</v>
      </c>
      <c r="E2507" s="107" t="s">
        <v>5601</v>
      </c>
      <c r="F2507" s="107" t="s">
        <v>9001</v>
      </c>
      <c r="G2507" s="107" t="str">
        <f>k[[#This Row],[PartType]]&amp;k[[#This Row],[PowderType]]</f>
        <v>520V156/025KBP44</v>
      </c>
      <c r="H2507" s="107" t="s">
        <v>5044</v>
      </c>
      <c r="I2507" s="107" cm="1">
        <f t="array" ref="I2507">_xlfn.IFS(LEFT(k[[#This Row],[ParameterValue]],1)="S",3,LEFT(k[[#This Row],[ParameterValue]],1)="X",2, LEFT(k[[#This Row],[ParameterValue]],1)="D",4)</f>
        <v>3</v>
      </c>
    </row>
    <row r="2508" spans="1:9">
      <c r="A2508" s="107" t="s">
        <v>6334</v>
      </c>
      <c r="B2508" s="107" t="s">
        <v>87</v>
      </c>
      <c r="C2508" s="107" t="s">
        <v>5607</v>
      </c>
      <c r="D2508" s="107" t="s">
        <v>5600</v>
      </c>
      <c r="E2508" s="107" t="s">
        <v>5601</v>
      </c>
      <c r="F2508" s="107" t="s">
        <v>9291</v>
      </c>
      <c r="G2508" s="107" t="str">
        <f>k[[#This Row],[PartType]]&amp;k[[#This Row],[PowderType]]</f>
        <v>523W476/025TTS50</v>
      </c>
      <c r="H2508" s="107" t="s">
        <v>6183</v>
      </c>
      <c r="I2508" s="107" cm="1">
        <f t="array" ref="I2508">_xlfn.IFS(LEFT(k[[#This Row],[ParameterValue]],1)="S",3,LEFT(k[[#This Row],[ParameterValue]],1)="X",2, LEFT(k[[#This Row],[ParameterValue]],1)="D",4)</f>
        <v>3</v>
      </c>
    </row>
    <row r="2509" spans="1:9">
      <c r="A2509" s="107" t="s">
        <v>6334</v>
      </c>
      <c r="B2509" s="107" t="s">
        <v>87</v>
      </c>
      <c r="C2509" s="107" t="s">
        <v>5618</v>
      </c>
      <c r="D2509" s="107" t="s">
        <v>5600</v>
      </c>
      <c r="E2509" s="107" t="s">
        <v>5601</v>
      </c>
      <c r="F2509" s="107" t="s">
        <v>8965</v>
      </c>
      <c r="G2509" s="107" t="str">
        <f>k[[#This Row],[PartType]]&amp;k[[#This Row],[PowderType]]</f>
        <v>523W476/025TTS50</v>
      </c>
      <c r="H2509" s="107" t="s">
        <v>6183</v>
      </c>
      <c r="I2509" s="107" cm="1">
        <f t="array" ref="I2509">_xlfn.IFS(LEFT(k[[#This Row],[ParameterValue]],1)="S",3,LEFT(k[[#This Row],[ParameterValue]],1)="X",2, LEFT(k[[#This Row],[ParameterValue]],1)="D",4)</f>
        <v>3</v>
      </c>
    </row>
    <row r="2510" spans="1:9">
      <c r="A2510" s="107" t="s">
        <v>6560</v>
      </c>
      <c r="B2510" s="107" t="s">
        <v>4591</v>
      </c>
      <c r="C2510" s="107" t="s">
        <v>6272</v>
      </c>
      <c r="D2510" s="107" t="s">
        <v>5600</v>
      </c>
      <c r="E2510" s="107" t="s">
        <v>5601</v>
      </c>
      <c r="F2510" s="107" t="s">
        <v>8642</v>
      </c>
      <c r="G2510" s="107" t="str">
        <f>k[[#This Row],[PartType]]&amp;k[[#This Row],[PowderType]]</f>
        <v>521V116/075HV300</v>
      </c>
      <c r="H2510" s="107" t="s">
        <v>5562</v>
      </c>
      <c r="I2510" s="107" cm="1">
        <f t="array" ref="I2510">_xlfn.IFS(LEFT(k[[#This Row],[ParameterValue]],1)="S",3,LEFT(k[[#This Row],[ParameterValue]],1)="X",2, LEFT(k[[#This Row],[ParameterValue]],1)="D",4)</f>
        <v>2</v>
      </c>
    </row>
    <row r="2511" spans="1:9">
      <c r="A2511" s="107" t="s">
        <v>6567</v>
      </c>
      <c r="B2511" s="107" t="s">
        <v>4591</v>
      </c>
      <c r="C2511" s="107" t="s">
        <v>6272</v>
      </c>
      <c r="D2511" s="107" t="s">
        <v>5600</v>
      </c>
      <c r="E2511" s="107" t="s">
        <v>5601</v>
      </c>
      <c r="F2511" s="107" t="s">
        <v>6568</v>
      </c>
      <c r="G2511" s="107" t="str">
        <f>k[[#This Row],[PartType]]&amp;k[[#This Row],[PowderType]]</f>
        <v>598V116/075HV300</v>
      </c>
      <c r="H2511" s="107" t="s">
        <v>5562</v>
      </c>
      <c r="I2511" s="107" cm="1">
        <f t="array" ref="I2511">_xlfn.IFS(LEFT(k[[#This Row],[ParameterValue]],1)="S",3,LEFT(k[[#This Row],[ParameterValue]],1)="X",2, LEFT(k[[#This Row],[ParameterValue]],1)="D",4)</f>
        <v>2</v>
      </c>
    </row>
    <row r="2512" spans="1:9">
      <c r="A2512" s="107" t="s">
        <v>6339</v>
      </c>
      <c r="B2512" s="107" t="s">
        <v>4485</v>
      </c>
      <c r="C2512" s="107" t="s">
        <v>6340</v>
      </c>
      <c r="D2512" s="107" t="s">
        <v>5600</v>
      </c>
      <c r="E2512" s="107" t="s">
        <v>5601</v>
      </c>
      <c r="F2512" s="107" t="s">
        <v>9489</v>
      </c>
      <c r="G2512" s="107" t="str">
        <f>k[[#This Row],[PartType]]&amp;k[[#This Row],[PowderType]]</f>
        <v>521V156/040C275</v>
      </c>
      <c r="H2512" s="107" t="s">
        <v>5853</v>
      </c>
      <c r="I2512" s="107" cm="1">
        <f t="array" ref="I2512">_xlfn.IFS(LEFT(k[[#This Row],[ParameterValue]],1)="S",3,LEFT(k[[#This Row],[ParameterValue]],1)="X",2, LEFT(k[[#This Row],[ParameterValue]],1)="D",4)</f>
        <v>2</v>
      </c>
    </row>
    <row r="2513" spans="1:9">
      <c r="A2513" s="107" t="s">
        <v>6339</v>
      </c>
      <c r="B2513" s="107" t="s">
        <v>4478</v>
      </c>
      <c r="C2513" s="107" t="s">
        <v>6340</v>
      </c>
      <c r="D2513" s="107" t="s">
        <v>5600</v>
      </c>
      <c r="E2513" s="107" t="s">
        <v>5601</v>
      </c>
      <c r="F2513" s="107" t="s">
        <v>6341</v>
      </c>
      <c r="G2513" s="107" t="str">
        <f>k[[#This Row],[PartType]]&amp;k[[#This Row],[PowderType]]</f>
        <v>521V156/040FTW400</v>
      </c>
      <c r="H2513" s="107" t="s">
        <v>5853</v>
      </c>
      <c r="I2513" s="107" cm="1">
        <f t="array" ref="I2513">_xlfn.IFS(LEFT(k[[#This Row],[ParameterValue]],1)="S",3,LEFT(k[[#This Row],[ParameterValue]],1)="X",2, LEFT(k[[#This Row],[ParameterValue]],1)="D",4)</f>
        <v>2</v>
      </c>
    </row>
    <row r="2514" spans="1:9">
      <c r="A2514" s="107" t="s">
        <v>6342</v>
      </c>
      <c r="B2514" s="107" t="s">
        <v>111</v>
      </c>
      <c r="C2514" s="107" t="s">
        <v>5600</v>
      </c>
      <c r="D2514" s="107" t="s">
        <v>5600</v>
      </c>
      <c r="E2514" s="107" t="s">
        <v>5601</v>
      </c>
      <c r="F2514" s="107" t="s">
        <v>6343</v>
      </c>
      <c r="G2514" s="107" t="str">
        <f>k[[#This Row],[PartType]]&amp;k[[#This Row],[PowderType]]</f>
        <v>520W477/006STA200KA</v>
      </c>
      <c r="H2514" s="107" t="s">
        <v>6344</v>
      </c>
      <c r="I2514" s="107" cm="1">
        <f t="array" ref="I2514">_xlfn.IFS(LEFT(k[[#This Row],[ParameterValue]],1)="S",3,LEFT(k[[#This Row],[ParameterValue]],1)="X",2, LEFT(k[[#This Row],[ParameterValue]],1)="D",4)</f>
        <v>3</v>
      </c>
    </row>
    <row r="2515" spans="1:9">
      <c r="A2515" s="107" t="s">
        <v>5819</v>
      </c>
      <c r="B2515" s="107" t="s">
        <v>4621</v>
      </c>
      <c r="C2515" s="107" t="s">
        <v>5681</v>
      </c>
      <c r="D2515" s="107" t="s">
        <v>5600</v>
      </c>
      <c r="E2515" s="107" t="s">
        <v>5601</v>
      </c>
      <c r="F2515" s="107" t="s">
        <v>8942</v>
      </c>
      <c r="G2515" s="107" t="str">
        <f>k[[#This Row],[PartType]]&amp;k[[#This Row],[PowderType]]</f>
        <v>520V337/003KBP121E</v>
      </c>
      <c r="H2515" s="107" t="s">
        <v>6409</v>
      </c>
      <c r="I2515" s="107" cm="1">
        <f t="array" ref="I2515">_xlfn.IFS(LEFT(k[[#This Row],[ParameterValue]],1)="S",3,LEFT(k[[#This Row],[ParameterValue]],1)="X",2, LEFT(k[[#This Row],[ParameterValue]],1)="D",4)</f>
        <v>3</v>
      </c>
    </row>
    <row r="2516" spans="1:9">
      <c r="A2516" s="107" t="s">
        <v>6499</v>
      </c>
      <c r="B2516" s="107" t="s">
        <v>6500</v>
      </c>
      <c r="C2516" s="107" t="s">
        <v>6501</v>
      </c>
      <c r="D2516" s="107" t="s">
        <v>5600</v>
      </c>
      <c r="E2516" s="107" t="s">
        <v>5601</v>
      </c>
      <c r="F2516" s="107" t="s">
        <v>6502</v>
      </c>
      <c r="G2516" s="107" t="str">
        <f>k[[#This Row],[PartType]]&amp;k[[#This Row],[PowderType]]</f>
        <v>530V476/010S506NB</v>
      </c>
      <c r="H2516" s="107" t="s">
        <v>6503</v>
      </c>
      <c r="I2516" s="107" cm="1">
        <f t="array" ref="I2516">_xlfn.IFS(LEFT(k[[#This Row],[ParameterValue]],1)="S",3,LEFT(k[[#This Row],[ParameterValue]],1)="X",2, LEFT(k[[#This Row],[ParameterValue]],1)="D",4)</f>
        <v>3</v>
      </c>
    </row>
    <row r="2517" spans="1:9">
      <c r="A2517" s="107" t="s">
        <v>6325</v>
      </c>
      <c r="B2517" s="107" t="s">
        <v>4525</v>
      </c>
      <c r="C2517" s="107" t="s">
        <v>5703</v>
      </c>
      <c r="D2517" s="107" t="s">
        <v>5600</v>
      </c>
      <c r="E2517" s="107" t="s">
        <v>5601</v>
      </c>
      <c r="F2517" s="107" t="s">
        <v>6504</v>
      </c>
      <c r="G2517" s="107" t="str">
        <f>k[[#This Row],[PartType]]&amp;k[[#This Row],[PowderType]]</f>
        <v>528Z177/003S506</v>
      </c>
      <c r="H2517" s="107" t="s">
        <v>5933</v>
      </c>
      <c r="I2517" s="107" cm="1">
        <f t="array" ref="I2517">_xlfn.IFS(LEFT(k[[#This Row],[ParameterValue]],1)="S",3,LEFT(k[[#This Row],[ParameterValue]],1)="X",2, LEFT(k[[#This Row],[ParameterValue]],1)="D",4)</f>
        <v>3</v>
      </c>
    </row>
    <row r="2518" spans="1:9">
      <c r="A2518" s="107" t="s">
        <v>6505</v>
      </c>
      <c r="B2518" s="107" t="s">
        <v>4525</v>
      </c>
      <c r="C2518" s="107" t="s">
        <v>5703</v>
      </c>
      <c r="D2518" s="107" t="s">
        <v>5600</v>
      </c>
      <c r="E2518" s="107" t="s">
        <v>5601</v>
      </c>
      <c r="F2518" s="107" t="s">
        <v>6506</v>
      </c>
      <c r="G2518" s="107" t="str">
        <f>k[[#This Row],[PartType]]&amp;k[[#This Row],[PowderType]]</f>
        <v>528Z247/003S506</v>
      </c>
      <c r="H2518" s="107" t="s">
        <v>5933</v>
      </c>
      <c r="I2518" s="107" cm="1">
        <f t="array" ref="I2518">_xlfn.IFS(LEFT(k[[#This Row],[ParameterValue]],1)="S",3,LEFT(k[[#This Row],[ParameterValue]],1)="X",2, LEFT(k[[#This Row],[ParameterValue]],1)="D",4)</f>
        <v>3</v>
      </c>
    </row>
    <row r="2519" spans="1:9">
      <c r="A2519" s="107" t="s">
        <v>6507</v>
      </c>
      <c r="B2519" s="107" t="s">
        <v>4492</v>
      </c>
      <c r="C2519" s="107" t="s">
        <v>5600</v>
      </c>
      <c r="D2519" s="107" t="s">
        <v>5600</v>
      </c>
      <c r="E2519" s="107" t="s">
        <v>5601</v>
      </c>
      <c r="F2519" s="107" t="s">
        <v>6508</v>
      </c>
      <c r="G2519" s="107" t="str">
        <f>k[[#This Row],[PartType]]&amp;k[[#This Row],[PowderType]]</f>
        <v>521W686/016FTW700</v>
      </c>
      <c r="H2519" s="107" t="s">
        <v>6344</v>
      </c>
      <c r="I2519" s="107" cm="1">
        <f t="array" ref="I2519">_xlfn.IFS(LEFT(k[[#This Row],[ParameterValue]],1)="S",3,LEFT(k[[#This Row],[ParameterValue]],1)="X",2, LEFT(k[[#This Row],[ParameterValue]],1)="D",4)</f>
        <v>3</v>
      </c>
    </row>
    <row r="2520" spans="1:9">
      <c r="A2520" s="107" t="s">
        <v>6763</v>
      </c>
      <c r="B2520" s="107" t="s">
        <v>4441</v>
      </c>
      <c r="C2520" s="107" t="s">
        <v>6193</v>
      </c>
      <c r="D2520" s="107" t="s">
        <v>5600</v>
      </c>
      <c r="E2520" s="107" t="s">
        <v>5601</v>
      </c>
      <c r="F2520" s="107" t="s">
        <v>6764</v>
      </c>
      <c r="G2520" s="107" t="str">
        <f>k[[#This Row],[PartType]]&amp;k[[#This Row],[PowderType]]</f>
        <v>520T686/006STA156KA</v>
      </c>
      <c r="H2520" s="107" t="s">
        <v>6765</v>
      </c>
      <c r="I2520" s="107" cm="1">
        <f t="array" ref="I2520">_xlfn.IFS(LEFT(k[[#This Row],[ParameterValue]],1)="S",3,LEFT(k[[#This Row],[ParameterValue]],1)="X",2, LEFT(k[[#This Row],[ParameterValue]],1)="D",4)</f>
        <v>3</v>
      </c>
    </row>
    <row r="2521" spans="1:9">
      <c r="A2521" s="107" t="s">
        <v>6594</v>
      </c>
      <c r="B2521" s="107" t="s">
        <v>4441</v>
      </c>
      <c r="C2521" s="107" t="s">
        <v>5654</v>
      </c>
      <c r="D2521" s="107" t="s">
        <v>5600</v>
      </c>
      <c r="E2521" s="107" t="s">
        <v>5601</v>
      </c>
      <c r="F2521" s="107" t="s">
        <v>6595</v>
      </c>
      <c r="G2521" s="107" t="str">
        <f>k[[#This Row],[PartType]]&amp;k[[#This Row],[PowderType]]</f>
        <v>520B157/004STA156KA</v>
      </c>
      <c r="H2521" s="107" t="s">
        <v>6596</v>
      </c>
      <c r="I2521" s="107" cm="1">
        <f t="array" ref="I2521">_xlfn.IFS(LEFT(k[[#This Row],[ParameterValue]],1)="S",3,LEFT(k[[#This Row],[ParameterValue]],1)="X",2, LEFT(k[[#This Row],[ParameterValue]],1)="D",4)</f>
        <v>3</v>
      </c>
    </row>
    <row r="2522" spans="1:9">
      <c r="A2522" s="107" t="s">
        <v>6172</v>
      </c>
      <c r="B2522" s="107" t="s">
        <v>4525</v>
      </c>
      <c r="C2522" s="107" t="s">
        <v>5599</v>
      </c>
      <c r="D2522" s="107" t="s">
        <v>5600</v>
      </c>
      <c r="E2522" s="107" t="s">
        <v>5601</v>
      </c>
      <c r="F2522" s="107" t="s">
        <v>6877</v>
      </c>
      <c r="G2522" s="107" t="str">
        <f>k[[#This Row],[PartType]]&amp;k[[#This Row],[PowderType]]</f>
        <v>520V227/004S506</v>
      </c>
      <c r="H2522" s="107" t="s">
        <v>6391</v>
      </c>
      <c r="I2522" s="107" cm="1">
        <f t="array" ref="I2522">_xlfn.IFS(LEFT(k[[#This Row],[ParameterValue]],1)="S",3,LEFT(k[[#This Row],[ParameterValue]],1)="X",2, LEFT(k[[#This Row],[ParameterValue]],1)="D",4)</f>
        <v>3</v>
      </c>
    </row>
    <row r="2523" spans="1:9">
      <c r="A2523" s="107" t="s">
        <v>6652</v>
      </c>
      <c r="B2523" s="107" t="s">
        <v>4485</v>
      </c>
      <c r="C2523" s="107" t="s">
        <v>5607</v>
      </c>
      <c r="D2523" s="107" t="s">
        <v>5600</v>
      </c>
      <c r="E2523" s="107" t="s">
        <v>5601</v>
      </c>
      <c r="F2523" s="107" t="s">
        <v>9153</v>
      </c>
      <c r="G2523" s="107" t="str">
        <f>k[[#This Row],[PartType]]&amp;k[[#This Row],[PowderType]]</f>
        <v>521V905/050C275</v>
      </c>
      <c r="H2523" s="107" t="s">
        <v>5853</v>
      </c>
      <c r="I2523" s="107" cm="1">
        <f t="array" ref="I2523">_xlfn.IFS(LEFT(k[[#This Row],[ParameterValue]],1)="S",3,LEFT(k[[#This Row],[ParameterValue]],1)="X",2, LEFT(k[[#This Row],[ParameterValue]],1)="D",4)</f>
        <v>2</v>
      </c>
    </row>
    <row r="2524" spans="1:9">
      <c r="A2524" s="107" t="s">
        <v>5971</v>
      </c>
      <c r="B2524" s="107" t="s">
        <v>4617</v>
      </c>
      <c r="C2524" s="107" t="s">
        <v>5690</v>
      </c>
      <c r="D2524" s="107" t="s">
        <v>5600</v>
      </c>
      <c r="E2524" s="107" t="s">
        <v>5601</v>
      </c>
      <c r="F2524" s="107" t="s">
        <v>6826</v>
      </c>
      <c r="G2524" s="107" t="str">
        <f>k[[#This Row],[PartType]]&amp;k[[#This Row],[PowderType]]</f>
        <v>521B226/020NT50</v>
      </c>
      <c r="H2524" s="107" t="s">
        <v>5616</v>
      </c>
      <c r="I2524" s="107" cm="1">
        <f t="array" ref="I2524">_xlfn.IFS(LEFT(k[[#This Row],[ParameterValue]],1)="S",3,LEFT(k[[#This Row],[ParameterValue]],1)="X",2, LEFT(k[[#This Row],[ParameterValue]],1)="D",4)</f>
        <v>3</v>
      </c>
    </row>
    <row r="2525" spans="1:9">
      <c r="A2525" s="107" t="s">
        <v>6759</v>
      </c>
      <c r="B2525" s="107" t="s">
        <v>4441</v>
      </c>
      <c r="C2525" s="107" t="s">
        <v>5813</v>
      </c>
      <c r="D2525" s="107" t="s">
        <v>5600</v>
      </c>
      <c r="E2525" s="107" t="s">
        <v>5601</v>
      </c>
      <c r="F2525" s="107" t="s">
        <v>6827</v>
      </c>
      <c r="G2525" s="107" t="str">
        <f>k[[#This Row],[PartType]]&amp;k[[#This Row],[PowderType]]</f>
        <v>520T107/006STA156KA</v>
      </c>
      <c r="H2525" s="107" t="s">
        <v>6828</v>
      </c>
      <c r="I2525" s="107" cm="1">
        <f t="array" ref="I2525">_xlfn.IFS(LEFT(k[[#This Row],[ParameterValue]],1)="S",3,LEFT(k[[#This Row],[ParameterValue]],1)="X",2, LEFT(k[[#This Row],[ParameterValue]],1)="D",4)</f>
        <v>3</v>
      </c>
    </row>
    <row r="2526" spans="1:9">
      <c r="A2526" s="107" t="s">
        <v>6829</v>
      </c>
      <c r="B2526" s="107" t="s">
        <v>107</v>
      </c>
      <c r="C2526" s="107" t="s">
        <v>6272</v>
      </c>
      <c r="D2526" s="107" t="s">
        <v>5600</v>
      </c>
      <c r="E2526" s="107" t="s">
        <v>5601</v>
      </c>
      <c r="F2526" s="107" t="s">
        <v>6830</v>
      </c>
      <c r="G2526" s="107" t="str">
        <f>k[[#This Row],[PartType]]&amp;k[[#This Row],[PowderType]]</f>
        <v>545D106/050FTP150</v>
      </c>
      <c r="H2526" s="107" t="s">
        <v>6358</v>
      </c>
      <c r="I2526" s="107" cm="1">
        <f t="array" ref="I2526">_xlfn.IFS(LEFT(k[[#This Row],[ParameterValue]],1)="S",3,LEFT(k[[#This Row],[ParameterValue]],1)="X",2, LEFT(k[[#This Row],[ParameterValue]],1)="D",4)</f>
        <v>2</v>
      </c>
    </row>
    <row r="2527" spans="1:9">
      <c r="A2527" s="107" t="s">
        <v>9197</v>
      </c>
      <c r="B2527" s="107" t="s">
        <v>107</v>
      </c>
      <c r="C2527" s="107" t="s">
        <v>5690</v>
      </c>
      <c r="D2527" s="107" t="s">
        <v>5600</v>
      </c>
      <c r="E2527" s="107" t="s">
        <v>5601</v>
      </c>
      <c r="F2527" s="107" t="s">
        <v>9198</v>
      </c>
      <c r="G2527" s="107" t="str">
        <f>k[[#This Row],[PartType]]&amp;k[[#This Row],[PowderType]]</f>
        <v>545D685/050FTP150</v>
      </c>
      <c r="H2527" s="107" t="s">
        <v>6344</v>
      </c>
      <c r="I2527" s="107" cm="1">
        <f t="array" ref="I2527">_xlfn.IFS(LEFT(k[[#This Row],[ParameterValue]],1)="S",3,LEFT(k[[#This Row],[ParameterValue]],1)="X",2, LEFT(k[[#This Row],[ParameterValue]],1)="D",4)</f>
        <v>3</v>
      </c>
    </row>
    <row r="2528" spans="1:9">
      <c r="A2528" s="107" t="s">
        <v>6831</v>
      </c>
      <c r="B2528" s="107" t="s">
        <v>4478</v>
      </c>
      <c r="C2528" s="107" t="s">
        <v>6340</v>
      </c>
      <c r="D2528" s="107" t="s">
        <v>5600</v>
      </c>
      <c r="E2528" s="107" t="s">
        <v>5601</v>
      </c>
      <c r="F2528" s="107" t="s">
        <v>6832</v>
      </c>
      <c r="G2528" s="107" t="str">
        <f>k[[#This Row],[PartType]]&amp;k[[#This Row],[PowderType]]</f>
        <v>545V156/035FTW400</v>
      </c>
      <c r="H2528" s="107" t="s">
        <v>6358</v>
      </c>
      <c r="I2528" s="107" cm="1">
        <f t="array" ref="I2528">_xlfn.IFS(LEFT(k[[#This Row],[ParameterValue]],1)="S",3,LEFT(k[[#This Row],[ParameterValue]],1)="X",2, LEFT(k[[#This Row],[ParameterValue]],1)="D",4)</f>
        <v>2</v>
      </c>
    </row>
    <row r="2529" spans="1:9">
      <c r="A2529" s="107" t="s">
        <v>7741</v>
      </c>
      <c r="B2529" s="107" t="s">
        <v>4426</v>
      </c>
      <c r="C2529" s="107" t="s">
        <v>5621</v>
      </c>
      <c r="D2529" s="107" t="s">
        <v>5600</v>
      </c>
      <c r="E2529" s="107" t="s">
        <v>5601</v>
      </c>
      <c r="F2529" s="107" t="s">
        <v>9290</v>
      </c>
      <c r="G2529" s="107" t="str">
        <f>k[[#This Row],[PartType]]&amp;k[[#This Row],[PowderType]]</f>
        <v>520V336/016KBP74</v>
      </c>
      <c r="H2529" s="107" t="s">
        <v>5891</v>
      </c>
      <c r="I2529" s="107" cm="1">
        <f t="array" ref="I2529">_xlfn.IFS(LEFT(k[[#This Row],[ParameterValue]],1)="S",3,LEFT(k[[#This Row],[ParameterValue]],1)="X",2, LEFT(k[[#This Row],[ParameterValue]],1)="D",4)</f>
        <v>3</v>
      </c>
    </row>
    <row r="2530" spans="1:9">
      <c r="A2530" s="107" t="s">
        <v>7741</v>
      </c>
      <c r="B2530" s="107" t="s">
        <v>4426</v>
      </c>
      <c r="C2530" s="107" t="s">
        <v>5607</v>
      </c>
      <c r="D2530" s="107" t="s">
        <v>5600</v>
      </c>
      <c r="E2530" s="107" t="s">
        <v>5601</v>
      </c>
      <c r="F2530" s="107" t="s">
        <v>7901</v>
      </c>
      <c r="G2530" s="107" t="str">
        <f>k[[#This Row],[PartType]]&amp;k[[#This Row],[PowderType]]</f>
        <v>520V336/016KBP74</v>
      </c>
      <c r="H2530" s="107" t="s">
        <v>5891</v>
      </c>
      <c r="I2530" s="107" cm="1">
        <f t="array" ref="I2530">_xlfn.IFS(LEFT(k[[#This Row],[ParameterValue]],1)="S",3,LEFT(k[[#This Row],[ParameterValue]],1)="X",2, LEFT(k[[#This Row],[ParameterValue]],1)="D",4)</f>
        <v>3</v>
      </c>
    </row>
    <row r="2531" spans="1:9">
      <c r="A2531" s="107" t="s">
        <v>5949</v>
      </c>
      <c r="B2531" s="107" t="s">
        <v>4426</v>
      </c>
      <c r="C2531" s="107" t="s">
        <v>5654</v>
      </c>
      <c r="D2531" s="107" t="s">
        <v>5600</v>
      </c>
      <c r="E2531" s="107" t="s">
        <v>5601</v>
      </c>
      <c r="F2531" s="107" t="s">
        <v>8927</v>
      </c>
      <c r="G2531" s="107" t="str">
        <f>k[[#This Row],[PartType]]&amp;k[[#This Row],[PowderType]]</f>
        <v>521D476/020KBP74</v>
      </c>
      <c r="H2531" s="107" t="s">
        <v>5891</v>
      </c>
      <c r="I2531" s="107" cm="1">
        <f t="array" ref="I2531">_xlfn.IFS(LEFT(k[[#This Row],[ParameterValue]],1)="S",3,LEFT(k[[#This Row],[ParameterValue]],1)="X",2, LEFT(k[[#This Row],[ParameterValue]],1)="D",4)</f>
        <v>3</v>
      </c>
    </row>
    <row r="2532" spans="1:9">
      <c r="A2532" s="107" t="s">
        <v>5949</v>
      </c>
      <c r="B2532" s="107" t="s">
        <v>4426</v>
      </c>
      <c r="C2532" s="107" t="s">
        <v>5813</v>
      </c>
      <c r="D2532" s="107" t="s">
        <v>5600</v>
      </c>
      <c r="E2532" s="107" t="s">
        <v>5601</v>
      </c>
      <c r="F2532" s="107" t="s">
        <v>9388</v>
      </c>
      <c r="G2532" s="107" t="str">
        <f>k[[#This Row],[PartType]]&amp;k[[#This Row],[PowderType]]</f>
        <v>521D476/020KBP74</v>
      </c>
      <c r="H2532" s="107" t="s">
        <v>5891</v>
      </c>
      <c r="I2532" s="107" cm="1">
        <f t="array" ref="I2532">_xlfn.IFS(LEFT(k[[#This Row],[ParameterValue]],1)="S",3,LEFT(k[[#This Row],[ParameterValue]],1)="X",2, LEFT(k[[#This Row],[ParameterValue]],1)="D",4)</f>
        <v>3</v>
      </c>
    </row>
    <row r="2533" spans="1:9">
      <c r="A2533" s="107" t="s">
        <v>6212</v>
      </c>
      <c r="B2533" s="107" t="s">
        <v>4500</v>
      </c>
      <c r="C2533" s="107" t="s">
        <v>5614</v>
      </c>
      <c r="D2533" s="107" t="s">
        <v>5600</v>
      </c>
      <c r="E2533" s="107" t="s">
        <v>5601</v>
      </c>
      <c r="F2533" s="107" t="s">
        <v>9175</v>
      </c>
      <c r="G2533" s="107" t="str">
        <f>k[[#This Row],[PartType]]&amp;k[[#This Row],[PowderType]]</f>
        <v>523W476/035S706E</v>
      </c>
      <c r="H2533" s="107" t="s">
        <v>8008</v>
      </c>
      <c r="I2533" s="107" cm="1">
        <f t="array" ref="I2533">_xlfn.IFS(LEFT(k[[#This Row],[ParameterValue]],1)="S",3,LEFT(k[[#This Row],[ParameterValue]],1)="X",2, LEFT(k[[#This Row],[ParameterValue]],1)="D",4)</f>
        <v>4</v>
      </c>
    </row>
    <row r="2534" spans="1:9">
      <c r="A2534" s="107" t="s">
        <v>5733</v>
      </c>
      <c r="B2534" s="107" t="s">
        <v>126</v>
      </c>
      <c r="C2534" s="107" t="s">
        <v>6495</v>
      </c>
      <c r="D2534" s="107" t="s">
        <v>5600</v>
      </c>
      <c r="E2534" s="107" t="s">
        <v>5601</v>
      </c>
      <c r="F2534" s="107" t="s">
        <v>9174</v>
      </c>
      <c r="G2534" s="107" t="str">
        <f>k[[#This Row],[PartType]]&amp;k[[#This Row],[PowderType]]</f>
        <v>521W476/020KBP52</v>
      </c>
      <c r="H2534" s="107" t="s">
        <v>5099</v>
      </c>
      <c r="I2534" s="107" cm="1">
        <f t="array" ref="I2534">_xlfn.IFS(LEFT(k[[#This Row],[ParameterValue]],1)="S",3,LEFT(k[[#This Row],[ParameterValue]],1)="X",2, LEFT(k[[#This Row],[ParameterValue]],1)="D",4)</f>
        <v>3</v>
      </c>
    </row>
    <row r="2535" spans="1:9">
      <c r="A2535" s="107" t="s">
        <v>5854</v>
      </c>
      <c r="B2535" s="107" t="s">
        <v>4475</v>
      </c>
      <c r="C2535" s="107" t="s">
        <v>5634</v>
      </c>
      <c r="D2535" s="107" t="s">
        <v>5600</v>
      </c>
      <c r="E2535" s="107" t="s">
        <v>5601</v>
      </c>
      <c r="F2535" s="107" t="s">
        <v>9490</v>
      </c>
      <c r="G2535" s="107" t="str">
        <f>k[[#This Row],[PartType]]&amp;k[[#This Row],[PowderType]]</f>
        <v>521V177/016KBP84</v>
      </c>
      <c r="H2535" s="107" t="s">
        <v>5051</v>
      </c>
      <c r="I2535" s="107" cm="1">
        <f t="array" ref="I2535">_xlfn.IFS(LEFT(k[[#This Row],[ParameterValue]],1)="S",3,LEFT(k[[#This Row],[ParameterValue]],1)="X",2, LEFT(k[[#This Row],[ParameterValue]],1)="D",4)</f>
        <v>3</v>
      </c>
    </row>
    <row r="2536" spans="1:9">
      <c r="A2536" s="107" t="s">
        <v>5854</v>
      </c>
      <c r="B2536" s="107" t="s">
        <v>4475</v>
      </c>
      <c r="C2536" s="107" t="s">
        <v>5618</v>
      </c>
      <c r="D2536" s="107" t="s">
        <v>5600</v>
      </c>
      <c r="E2536" s="107" t="s">
        <v>5601</v>
      </c>
      <c r="F2536" s="107" t="s">
        <v>9173</v>
      </c>
      <c r="G2536" s="107" t="str">
        <f>k[[#This Row],[PartType]]&amp;k[[#This Row],[PowderType]]</f>
        <v>521V177/016KBP84</v>
      </c>
      <c r="H2536" s="107" t="s">
        <v>5051</v>
      </c>
      <c r="I2536" s="107" cm="1">
        <f t="array" ref="I2536">_xlfn.IFS(LEFT(k[[#This Row],[ParameterValue]],1)="S",3,LEFT(k[[#This Row],[ParameterValue]],1)="X",2, LEFT(k[[#This Row],[ParameterValue]],1)="D",4)</f>
        <v>3</v>
      </c>
    </row>
    <row r="2537" spans="1:9">
      <c r="A2537" s="107" t="s">
        <v>5854</v>
      </c>
      <c r="B2537" s="107" t="s">
        <v>4475</v>
      </c>
      <c r="C2537" s="107" t="s">
        <v>5954</v>
      </c>
      <c r="D2537" s="107" t="s">
        <v>5600</v>
      </c>
      <c r="E2537" s="107" t="s">
        <v>5601</v>
      </c>
      <c r="F2537" s="107" t="s">
        <v>9172</v>
      </c>
      <c r="G2537" s="107" t="str">
        <f>k[[#This Row],[PartType]]&amp;k[[#This Row],[PowderType]]</f>
        <v>521V177/016KBP84</v>
      </c>
      <c r="H2537" s="107" t="s">
        <v>5051</v>
      </c>
      <c r="I2537" s="107" cm="1">
        <f t="array" ref="I2537">_xlfn.IFS(LEFT(k[[#This Row],[ParameterValue]],1)="S",3,LEFT(k[[#This Row],[ParameterValue]],1)="X",2, LEFT(k[[#This Row],[ParameterValue]],1)="D",4)</f>
        <v>3</v>
      </c>
    </row>
    <row r="2538" spans="1:9">
      <c r="A2538" s="107" t="s">
        <v>9264</v>
      </c>
      <c r="B2538" s="107" t="s">
        <v>87</v>
      </c>
      <c r="C2538" s="107" t="s">
        <v>5614</v>
      </c>
      <c r="D2538" s="107" t="s">
        <v>5600</v>
      </c>
      <c r="E2538" s="107" t="s">
        <v>5601</v>
      </c>
      <c r="F2538" s="107" t="s">
        <v>9266</v>
      </c>
      <c r="G2538" s="107" t="str">
        <f>k[[#This Row],[PartType]]&amp;k[[#This Row],[PowderType]]</f>
        <v>593W476/035TTS50</v>
      </c>
      <c r="H2538" s="107" t="s">
        <v>5100</v>
      </c>
      <c r="I2538" s="107" cm="1">
        <f t="array" ref="I2538">_xlfn.IFS(LEFT(k[[#This Row],[ParameterValue]],1)="S",3,LEFT(k[[#This Row],[ParameterValue]],1)="X",2, LEFT(k[[#This Row],[ParameterValue]],1)="D",4)</f>
        <v>3</v>
      </c>
    </row>
    <row r="2539" spans="1:9">
      <c r="A2539" s="107" t="s">
        <v>8290</v>
      </c>
      <c r="B2539" s="107" t="s">
        <v>4782</v>
      </c>
      <c r="C2539" s="107" t="s">
        <v>5607</v>
      </c>
      <c r="D2539" s="107" t="s">
        <v>5600</v>
      </c>
      <c r="E2539" s="107" t="s">
        <v>5601</v>
      </c>
      <c r="F2539" s="107" t="s">
        <v>10406</v>
      </c>
      <c r="G2539" s="107" t="str">
        <f>k[[#This Row],[PartType]]&amp;k[[#This Row],[PowderType]]</f>
        <v>523H227/016TTS80E</v>
      </c>
      <c r="H2539" s="107" t="s">
        <v>10469</v>
      </c>
      <c r="I2539" s="107" cm="1">
        <f t="array" ref="I2539">_xlfn.IFS(LEFT(k[[#This Row],[ParameterValue]],1)="S",3,LEFT(k[[#This Row],[ParameterValue]],1)="X",2, LEFT(k[[#This Row],[ParameterValue]],1)="D",4)</f>
        <v>3</v>
      </c>
    </row>
    <row r="2540" spans="1:9">
      <c r="A2540" s="107" t="s">
        <v>5851</v>
      </c>
      <c r="B2540" s="107" t="s">
        <v>10389</v>
      </c>
      <c r="C2540" s="107" t="s">
        <v>5690</v>
      </c>
      <c r="D2540" s="107" t="s">
        <v>10390</v>
      </c>
      <c r="E2540" s="107" t="s">
        <v>5601</v>
      </c>
      <c r="F2540" s="107" t="s">
        <v>10391</v>
      </c>
      <c r="G2540" s="107" t="str">
        <f>k[[#This Row],[PartType]]&amp;k[[#This Row],[PowderType]]</f>
        <v>521D106/050FTP150R</v>
      </c>
      <c r="H2540" s="107" t="s">
        <v>5549</v>
      </c>
      <c r="I2540" s="107" cm="1">
        <f t="array" ref="I2540">_xlfn.IFS(LEFT(k[[#This Row],[ParameterValue]],1)="S",3,LEFT(k[[#This Row],[ParameterValue]],1)="X",2, LEFT(k[[#This Row],[ParameterValue]],1)="D",4)</f>
        <v>2</v>
      </c>
    </row>
    <row r="2541" spans="1:9">
      <c r="A2541" s="107" t="s">
        <v>6958</v>
      </c>
      <c r="B2541" s="107" t="s">
        <v>4475</v>
      </c>
      <c r="C2541" s="107" t="s">
        <v>5748</v>
      </c>
      <c r="D2541" s="107" t="s">
        <v>5600</v>
      </c>
      <c r="E2541" s="107" t="s">
        <v>5601</v>
      </c>
      <c r="F2541" s="107" t="s">
        <v>9191</v>
      </c>
      <c r="G2541" s="107" t="str">
        <f>k[[#This Row],[PartType]]&amp;k[[#This Row],[PowderType]]</f>
        <v>530V157/006KBP84</v>
      </c>
      <c r="H2541" s="107" t="s">
        <v>5049</v>
      </c>
      <c r="I2541" s="107" cm="1">
        <f t="array" ref="I2541">_xlfn.IFS(LEFT(k[[#This Row],[ParameterValue]],1)="S",3,LEFT(k[[#This Row],[ParameterValue]],1)="X",2, LEFT(k[[#This Row],[ParameterValue]],1)="D",4)</f>
        <v>3</v>
      </c>
    </row>
    <row r="2542" spans="1:9">
      <c r="A2542" s="107" t="s">
        <v>5783</v>
      </c>
      <c r="B2542" s="107" t="s">
        <v>4475</v>
      </c>
      <c r="C2542" s="107" t="s">
        <v>5618</v>
      </c>
      <c r="D2542" s="107" t="s">
        <v>5600</v>
      </c>
      <c r="E2542" s="107" t="s">
        <v>5601</v>
      </c>
      <c r="F2542" s="107" t="s">
        <v>9149</v>
      </c>
      <c r="G2542" s="107" t="str">
        <f>k[[#This Row],[PartType]]&amp;k[[#This Row],[PowderType]]</f>
        <v>521V686/016KBP84</v>
      </c>
      <c r="H2542" s="107" t="s">
        <v>5081</v>
      </c>
      <c r="I2542" s="107" cm="1">
        <f t="array" ref="I2542">_xlfn.IFS(LEFT(k[[#This Row],[ParameterValue]],1)="S",3,LEFT(k[[#This Row],[ParameterValue]],1)="X",2, LEFT(k[[#This Row],[ParameterValue]],1)="D",4)</f>
        <v>3</v>
      </c>
    </row>
    <row r="2543" spans="1:9">
      <c r="A2543" s="107" t="s">
        <v>6363</v>
      </c>
      <c r="B2543" s="107" t="s">
        <v>4476</v>
      </c>
      <c r="C2543" s="107" t="s">
        <v>5690</v>
      </c>
      <c r="D2543" s="107" t="s">
        <v>5600</v>
      </c>
      <c r="E2543" s="107" t="s">
        <v>5601</v>
      </c>
      <c r="F2543" s="107" t="s">
        <v>8739</v>
      </c>
      <c r="G2543" s="107" t="str">
        <f>k[[#This Row],[PartType]]&amp;k[[#This Row],[PowderType]]</f>
        <v>521V156/025KBP44</v>
      </c>
      <c r="H2543" s="107" t="s">
        <v>5044</v>
      </c>
      <c r="I2543" s="107" cm="1">
        <f t="array" ref="I2543">_xlfn.IFS(LEFT(k[[#This Row],[ParameterValue]],1)="S",3,LEFT(k[[#This Row],[ParameterValue]],1)="X",2, LEFT(k[[#This Row],[ParameterValue]],1)="D",4)</f>
        <v>3</v>
      </c>
    </row>
    <row r="2544" spans="1:9">
      <c r="A2544" s="107" t="s">
        <v>5702</v>
      </c>
      <c r="B2544" s="107" t="s">
        <v>4782</v>
      </c>
      <c r="C2544" s="107" t="s">
        <v>5703</v>
      </c>
      <c r="D2544" s="107" t="s">
        <v>5600</v>
      </c>
      <c r="E2544" s="107" t="s">
        <v>5601</v>
      </c>
      <c r="F2544" s="107" t="s">
        <v>8519</v>
      </c>
      <c r="G2544" s="107" t="str">
        <f>k[[#This Row],[PartType]]&amp;k[[#This Row],[PowderType]]</f>
        <v>598V247/004TTS80E</v>
      </c>
      <c r="H2544" s="107" t="s">
        <v>5046</v>
      </c>
      <c r="I2544" s="107" cm="1">
        <f t="array" ref="I2544">_xlfn.IFS(LEFT(k[[#This Row],[ParameterValue]],1)="S",3,LEFT(k[[#This Row],[ParameterValue]],1)="X",2, LEFT(k[[#This Row],[ParameterValue]],1)="D",4)</f>
        <v>3</v>
      </c>
    </row>
    <row r="2545" spans="1:9">
      <c r="A2545" s="107" t="s">
        <v>7103</v>
      </c>
      <c r="B2545" s="107" t="s">
        <v>8517</v>
      </c>
      <c r="C2545" s="107" t="s">
        <v>5599</v>
      </c>
      <c r="D2545" s="107" t="s">
        <v>5600</v>
      </c>
      <c r="E2545" s="107" t="s">
        <v>5601</v>
      </c>
      <c r="F2545" s="107" t="s">
        <v>8518</v>
      </c>
      <c r="G2545" s="107" t="str">
        <f>k[[#This Row],[PartType]]&amp;k[[#This Row],[PowderType]]</f>
        <v>520V477/2R5KBP74U</v>
      </c>
      <c r="H2545" s="107" t="s">
        <v>5050</v>
      </c>
      <c r="I2545" s="107" cm="1">
        <f t="array" ref="I2545">_xlfn.IFS(LEFT(k[[#This Row],[ParameterValue]],1)="S",3,LEFT(k[[#This Row],[ParameterValue]],1)="X",2, LEFT(k[[#This Row],[ParameterValue]],1)="D",4)</f>
        <v>3</v>
      </c>
    </row>
    <row r="2546" spans="1:9">
      <c r="A2546" s="107" t="s">
        <v>5851</v>
      </c>
      <c r="B2546" s="107" t="s">
        <v>4437</v>
      </c>
      <c r="C2546" s="107" t="s">
        <v>5690</v>
      </c>
      <c r="D2546" s="107" t="s">
        <v>6004</v>
      </c>
      <c r="E2546" s="107" t="s">
        <v>5601</v>
      </c>
      <c r="F2546" s="107" t="s">
        <v>8789</v>
      </c>
      <c r="G2546" s="107" t="str">
        <f>k[[#This Row],[PartType]]&amp;k[[#This Row],[PowderType]]</f>
        <v>521D106/050KBP23A</v>
      </c>
      <c r="H2546" s="107" t="s">
        <v>8790</v>
      </c>
      <c r="I2546" s="107" cm="1">
        <f t="array" ref="I2546">_xlfn.IFS(LEFT(k[[#This Row],[ParameterValue]],1)="S",3,LEFT(k[[#This Row],[ParameterValue]],1)="X",2, LEFT(k[[#This Row],[ParameterValue]],1)="D",4)</f>
        <v>2</v>
      </c>
    </row>
    <row r="2547" spans="1:9">
      <c r="A2547" s="107" t="s">
        <v>8144</v>
      </c>
      <c r="B2547" s="107" t="s">
        <v>4475</v>
      </c>
      <c r="C2547" s="107" t="s">
        <v>5703</v>
      </c>
      <c r="D2547" s="107" t="s">
        <v>5600</v>
      </c>
      <c r="E2547" s="107" t="s">
        <v>5601</v>
      </c>
      <c r="F2547" s="107" t="s">
        <v>8788</v>
      </c>
      <c r="G2547" s="107" t="str">
        <f>k[[#This Row],[PartType]]&amp;k[[#This Row],[PowderType]]</f>
        <v>530V347/2R5KBP84</v>
      </c>
      <c r="H2547" s="107" t="s">
        <v>5046</v>
      </c>
      <c r="I2547" s="107" cm="1">
        <f t="array" ref="I2547">_xlfn.IFS(LEFT(k[[#This Row],[ParameterValue]],1)="S",3,LEFT(k[[#This Row],[ParameterValue]],1)="X",2, LEFT(k[[#This Row],[ParameterValue]],1)="D",4)</f>
        <v>3</v>
      </c>
    </row>
    <row r="2548" spans="1:9">
      <c r="A2548" s="107" t="s">
        <v>6410</v>
      </c>
      <c r="B2548" s="107" t="s">
        <v>5991</v>
      </c>
      <c r="C2548" s="107" t="s">
        <v>5607</v>
      </c>
      <c r="D2548" s="107" t="s">
        <v>5600</v>
      </c>
      <c r="E2548" s="107" t="s">
        <v>5601</v>
      </c>
      <c r="F2548" s="107" t="s">
        <v>8416</v>
      </c>
      <c r="G2548" s="107" t="str">
        <f>k[[#This Row],[PartType]]&amp;k[[#This Row],[PowderType]]</f>
        <v>521D686/025BACK</v>
      </c>
      <c r="H2548" s="107" t="s">
        <v>5735</v>
      </c>
      <c r="I2548" s="107" cm="1">
        <f t="array" ref="I2548">_xlfn.IFS(LEFT(k[[#This Row],[ParameterValue]],1)="S",3,LEFT(k[[#This Row],[ParameterValue]],1)="X",2, LEFT(k[[#This Row],[ParameterValue]],1)="D",4)</f>
        <v>3</v>
      </c>
    </row>
    <row r="2549" spans="1:9">
      <c r="A2549" s="107" t="s">
        <v>6410</v>
      </c>
      <c r="B2549" s="107" t="s">
        <v>87</v>
      </c>
      <c r="C2549" s="107" t="s">
        <v>5607</v>
      </c>
      <c r="D2549" s="107" t="s">
        <v>5600</v>
      </c>
      <c r="E2549" s="107" t="s">
        <v>5601</v>
      </c>
      <c r="F2549" s="107" t="s">
        <v>9103</v>
      </c>
      <c r="G2549" s="107" t="str">
        <f>k[[#This Row],[PartType]]&amp;k[[#This Row],[PowderType]]</f>
        <v>521D686/025TTS50</v>
      </c>
      <c r="H2549" s="107" t="s">
        <v>5044</v>
      </c>
      <c r="I2549" s="107" cm="1">
        <f t="array" ref="I2549">_xlfn.IFS(LEFT(k[[#This Row],[ParameterValue]],1)="S",3,LEFT(k[[#This Row],[ParameterValue]],1)="X",2, LEFT(k[[#This Row],[ParameterValue]],1)="D",4)</f>
        <v>3</v>
      </c>
    </row>
    <row r="2550" spans="1:9">
      <c r="A2550" s="107" t="s">
        <v>6410</v>
      </c>
      <c r="B2550" s="107" t="s">
        <v>87</v>
      </c>
      <c r="C2550" s="107" t="s">
        <v>5816</v>
      </c>
      <c r="D2550" s="107" t="s">
        <v>5600</v>
      </c>
      <c r="E2550" s="107" t="s">
        <v>5601</v>
      </c>
      <c r="F2550" s="107" t="s">
        <v>8208</v>
      </c>
      <c r="G2550" s="107" t="str">
        <f>k[[#This Row],[PartType]]&amp;k[[#This Row],[PowderType]]</f>
        <v>521D686/025TTS50</v>
      </c>
      <c r="H2550" s="107" t="s">
        <v>5044</v>
      </c>
      <c r="I2550" s="107" cm="1">
        <f t="array" ref="I2550">_xlfn.IFS(LEFT(k[[#This Row],[ParameterValue]],1)="S",3,LEFT(k[[#This Row],[ParameterValue]],1)="X",2, LEFT(k[[#This Row],[ParameterValue]],1)="D",4)</f>
        <v>3</v>
      </c>
    </row>
    <row r="2551" spans="1:9">
      <c r="A2551" s="107" t="s">
        <v>8257</v>
      </c>
      <c r="B2551" s="107" t="s">
        <v>82</v>
      </c>
      <c r="C2551" s="107" t="s">
        <v>6272</v>
      </c>
      <c r="D2551" s="107" t="s">
        <v>5600</v>
      </c>
      <c r="E2551" s="107" t="s">
        <v>5601</v>
      </c>
      <c r="F2551" s="107" t="s">
        <v>8258</v>
      </c>
      <c r="G2551" s="107" t="str">
        <f>k[[#This Row],[PartType]]&amp;k[[#This Row],[PowderType]]</f>
        <v>521V506/035S706</v>
      </c>
      <c r="H2551" s="107" t="s">
        <v>8140</v>
      </c>
      <c r="I2551" s="107" cm="1">
        <f t="array" ref="I2551">_xlfn.IFS(LEFT(k[[#This Row],[ParameterValue]],1)="S",3,LEFT(k[[#This Row],[ParameterValue]],1)="X",2, LEFT(k[[#This Row],[ParameterValue]],1)="D",4)</f>
        <v>4</v>
      </c>
    </row>
    <row r="2552" spans="1:9">
      <c r="A2552" s="107" t="s">
        <v>5937</v>
      </c>
      <c r="B2552" s="107" t="s">
        <v>82</v>
      </c>
      <c r="C2552" s="107" t="s">
        <v>6213</v>
      </c>
      <c r="D2552" s="107" t="s">
        <v>6210</v>
      </c>
      <c r="E2552" s="107" t="s">
        <v>5601</v>
      </c>
      <c r="F2552" s="107" t="s">
        <v>8207</v>
      </c>
      <c r="G2552" s="107" t="str">
        <f>k[[#This Row],[PartType]]&amp;k[[#This Row],[PowderType]]</f>
        <v>523V686/035S706</v>
      </c>
      <c r="H2552" s="107" t="s">
        <v>8140</v>
      </c>
      <c r="I2552" s="107" cm="1">
        <f t="array" ref="I2552">_xlfn.IFS(LEFT(k[[#This Row],[ParameterValue]],1)="S",3,LEFT(k[[#This Row],[ParameterValue]],1)="X",2, LEFT(k[[#This Row],[ParameterValue]],1)="D",4)</f>
        <v>4</v>
      </c>
    </row>
    <row r="2553" spans="1:9">
      <c r="A2553" s="107" t="s">
        <v>5937</v>
      </c>
      <c r="B2553" s="107" t="s">
        <v>8261</v>
      </c>
      <c r="C2553" s="107" t="s">
        <v>6213</v>
      </c>
      <c r="D2553" s="107" t="s">
        <v>6210</v>
      </c>
      <c r="E2553" s="107" t="s">
        <v>5601</v>
      </c>
      <c r="F2553" s="107" t="s">
        <v>8262</v>
      </c>
      <c r="G2553" s="107" t="str">
        <f>k[[#This Row],[PartType]]&amp;k[[#This Row],[PowderType]]</f>
        <v>523V686/035S706Z</v>
      </c>
      <c r="H2553" s="107" t="s">
        <v>8140</v>
      </c>
      <c r="I2553" s="107" cm="1">
        <f t="array" ref="I2553">_xlfn.IFS(LEFT(k[[#This Row],[ParameterValue]],1)="S",3,LEFT(k[[#This Row],[ParameterValue]],1)="X",2, LEFT(k[[#This Row],[ParameterValue]],1)="D",4)</f>
        <v>4</v>
      </c>
    </row>
    <row r="2554" spans="1:9">
      <c r="A2554" s="107" t="s">
        <v>5859</v>
      </c>
      <c r="B2554" s="107" t="s">
        <v>4721</v>
      </c>
      <c r="C2554" s="107" t="s">
        <v>7132</v>
      </c>
      <c r="D2554" s="107" t="s">
        <v>5600</v>
      </c>
      <c r="E2554" s="107" t="s">
        <v>5601</v>
      </c>
      <c r="F2554" s="107" t="s">
        <v>7133</v>
      </c>
      <c r="G2554" s="107" t="str">
        <f>k[[#This Row],[PartType]]&amp;k[[#This Row],[PowderType]]</f>
        <v>530V476/016NT40</v>
      </c>
      <c r="H2554" s="107" t="s">
        <v>6893</v>
      </c>
      <c r="I2554" s="107" cm="1">
        <f t="array" ref="I2554">_xlfn.IFS(LEFT(k[[#This Row],[ParameterValue]],1)="S",3,LEFT(k[[#This Row],[ParameterValue]],1)="X",2, LEFT(k[[#This Row],[ParameterValue]],1)="D",4)</f>
        <v>3</v>
      </c>
    </row>
    <row r="2555" spans="1:9">
      <c r="A2555" s="107" t="s">
        <v>6886</v>
      </c>
      <c r="B2555" s="107" t="s">
        <v>4721</v>
      </c>
      <c r="C2555" s="107" t="s">
        <v>5726</v>
      </c>
      <c r="D2555" s="107" t="s">
        <v>5600</v>
      </c>
      <c r="E2555" s="107" t="s">
        <v>5601</v>
      </c>
      <c r="F2555" s="107" t="s">
        <v>9353</v>
      </c>
      <c r="G2555" s="107" t="str">
        <f>k[[#This Row],[PartType]]&amp;k[[#This Row],[PowderType]]</f>
        <v>520W476/016NT40</v>
      </c>
      <c r="H2555" s="107" t="s">
        <v>5728</v>
      </c>
      <c r="I2555" s="107" cm="1">
        <f t="array" ref="I2555">_xlfn.IFS(LEFT(k[[#This Row],[ParameterValue]],1)="S",3,LEFT(k[[#This Row],[ParameterValue]],1)="X",2, LEFT(k[[#This Row],[ParameterValue]],1)="D",4)</f>
        <v>3</v>
      </c>
    </row>
    <row r="2556" spans="1:9">
      <c r="A2556" s="107" t="s">
        <v>6819</v>
      </c>
      <c r="B2556" s="107" t="s">
        <v>4441</v>
      </c>
      <c r="C2556" s="107" t="s">
        <v>5607</v>
      </c>
      <c r="D2556" s="107" t="s">
        <v>5600</v>
      </c>
      <c r="E2556" s="107" t="s">
        <v>5601</v>
      </c>
      <c r="F2556" s="107" t="s">
        <v>6820</v>
      </c>
      <c r="G2556" s="107" t="str">
        <f>k[[#This Row],[PartType]]&amp;k[[#This Row],[PowderType]]</f>
        <v>520T227/2R5STA156KA</v>
      </c>
      <c r="H2556" s="107" t="s">
        <v>6821</v>
      </c>
      <c r="I2556" s="107" cm="1">
        <f t="array" ref="I2556">_xlfn.IFS(LEFT(k[[#This Row],[ParameterValue]],1)="S",3,LEFT(k[[#This Row],[ParameterValue]],1)="X",2, LEFT(k[[#This Row],[ParameterValue]],1)="D",4)</f>
        <v>3</v>
      </c>
    </row>
    <row r="2557" spans="1:9">
      <c r="A2557" s="107" t="s">
        <v>6878</v>
      </c>
      <c r="B2557" s="107" t="s">
        <v>6879</v>
      </c>
      <c r="C2557" s="107" t="s">
        <v>5681</v>
      </c>
      <c r="D2557" s="107" t="s">
        <v>5600</v>
      </c>
      <c r="E2557" s="107" t="s">
        <v>5601</v>
      </c>
      <c r="F2557" s="107" t="s">
        <v>6880</v>
      </c>
      <c r="G2557" s="107" t="str">
        <f>k[[#This Row],[PartType]]&amp;k[[#This Row],[PowderType]]</f>
        <v>528B277/2R5NT120</v>
      </c>
      <c r="H2557" s="107" t="s">
        <v>6881</v>
      </c>
      <c r="I2557" s="107" cm="1">
        <f t="array" ref="I2557">_xlfn.IFS(LEFT(k[[#This Row],[ParameterValue]],1)="S",3,LEFT(k[[#This Row],[ParameterValue]],1)="X",2, LEFT(k[[#This Row],[ParameterValue]],1)="D",4)</f>
        <v>3</v>
      </c>
    </row>
    <row r="2558" spans="1:9">
      <c r="A2558" s="107" t="s">
        <v>6882</v>
      </c>
      <c r="B2558" s="107" t="s">
        <v>4485</v>
      </c>
      <c r="C2558" s="107" t="s">
        <v>5607</v>
      </c>
      <c r="D2558" s="107" t="s">
        <v>5600</v>
      </c>
      <c r="E2558" s="107" t="s">
        <v>5601</v>
      </c>
      <c r="F2558" s="107" t="s">
        <v>6883</v>
      </c>
      <c r="G2558" s="107" t="str">
        <f>k[[#This Row],[PartType]]&amp;k[[#This Row],[PowderType]]</f>
        <v>545V905/050C275</v>
      </c>
      <c r="H2558" s="107" t="s">
        <v>5853</v>
      </c>
      <c r="I2558" s="107" cm="1">
        <f t="array" ref="I2558">_xlfn.IFS(LEFT(k[[#This Row],[ParameterValue]],1)="S",3,LEFT(k[[#This Row],[ParameterValue]],1)="X",2, LEFT(k[[#This Row],[ParameterValue]],1)="D",4)</f>
        <v>2</v>
      </c>
    </row>
    <row r="2559" spans="1:9">
      <c r="A2559" s="107" t="s">
        <v>5913</v>
      </c>
      <c r="B2559" s="107" t="s">
        <v>4492</v>
      </c>
      <c r="C2559" s="107" t="s">
        <v>5618</v>
      </c>
      <c r="D2559" s="107" t="s">
        <v>5600</v>
      </c>
      <c r="E2559" s="107" t="s">
        <v>5601</v>
      </c>
      <c r="F2559" s="107" t="s">
        <v>6884</v>
      </c>
      <c r="G2559" s="107" t="str">
        <f>k[[#This Row],[PartType]]&amp;k[[#This Row],[PowderType]]</f>
        <v>521V107/020FTW700</v>
      </c>
      <c r="H2559" s="107" t="s">
        <v>6885</v>
      </c>
      <c r="I2559" s="107" cm="1">
        <f t="array" ref="I2559">_xlfn.IFS(LEFT(k[[#This Row],[ParameterValue]],1)="S",3,LEFT(k[[#This Row],[ParameterValue]],1)="X",2, LEFT(k[[#This Row],[ParameterValue]],1)="D",4)</f>
        <v>3</v>
      </c>
    </row>
    <row r="2560" spans="1:9">
      <c r="A2560" s="107" t="s">
        <v>6886</v>
      </c>
      <c r="B2560" s="107" t="s">
        <v>4478</v>
      </c>
      <c r="C2560" s="107" t="s">
        <v>5726</v>
      </c>
      <c r="D2560" s="107" t="s">
        <v>5600</v>
      </c>
      <c r="E2560" s="107" t="s">
        <v>5601</v>
      </c>
      <c r="F2560" s="107" t="s">
        <v>6887</v>
      </c>
      <c r="G2560" s="107" t="str">
        <f>k[[#This Row],[PartType]]&amp;k[[#This Row],[PowderType]]</f>
        <v>520W476/016FTW400</v>
      </c>
      <c r="H2560" s="107" t="s">
        <v>5728</v>
      </c>
      <c r="I2560" s="107" cm="1">
        <f t="array" ref="I2560">_xlfn.IFS(LEFT(k[[#This Row],[ParameterValue]],1)="S",3,LEFT(k[[#This Row],[ParameterValue]],1)="X",2, LEFT(k[[#This Row],[ParameterValue]],1)="D",4)</f>
        <v>3</v>
      </c>
    </row>
    <row r="2561" spans="1:9">
      <c r="A2561" s="107" t="s">
        <v>5969</v>
      </c>
      <c r="B2561" s="107" t="s">
        <v>4721</v>
      </c>
      <c r="C2561" s="107" t="s">
        <v>5726</v>
      </c>
      <c r="D2561" s="107" t="s">
        <v>5600</v>
      </c>
      <c r="E2561" s="107" t="s">
        <v>5601</v>
      </c>
      <c r="F2561" s="107" t="s">
        <v>9354</v>
      </c>
      <c r="G2561" s="107" t="str">
        <f>k[[#This Row],[PartType]]&amp;k[[#This Row],[PowderType]]</f>
        <v>520W336/016NT40</v>
      </c>
      <c r="H2561" s="107" t="s">
        <v>5728</v>
      </c>
      <c r="I2561" s="107" cm="1">
        <f t="array" ref="I2561">_xlfn.IFS(LEFT(k[[#This Row],[ParameterValue]],1)="S",3,LEFT(k[[#This Row],[ParameterValue]],1)="X",2, LEFT(k[[#This Row],[ParameterValue]],1)="D",4)</f>
        <v>3</v>
      </c>
    </row>
    <row r="2562" spans="1:9">
      <c r="A2562" s="107" t="s">
        <v>6569</v>
      </c>
      <c r="B2562" s="107" t="s">
        <v>4617</v>
      </c>
      <c r="C2562" s="107" t="s">
        <v>5599</v>
      </c>
      <c r="D2562" s="107" t="s">
        <v>5600</v>
      </c>
      <c r="E2562" s="107" t="s">
        <v>5601</v>
      </c>
      <c r="F2562" s="107" t="s">
        <v>6570</v>
      </c>
      <c r="G2562" s="107" t="str">
        <f>k[[#This Row],[PartType]]&amp;k[[#This Row],[PowderType]]</f>
        <v>530V177/003NT50</v>
      </c>
      <c r="H2562" s="107" t="s">
        <v>5754</v>
      </c>
      <c r="I2562" s="107" cm="1">
        <f t="array" ref="I2562">_xlfn.IFS(LEFT(k[[#This Row],[ParameterValue]],1)="S",3,LEFT(k[[#This Row],[ParameterValue]],1)="X",2, LEFT(k[[#This Row],[ParameterValue]],1)="D",4)</f>
        <v>3</v>
      </c>
    </row>
    <row r="2563" spans="1:9">
      <c r="A2563" s="107" t="s">
        <v>6571</v>
      </c>
      <c r="B2563" s="107" t="s">
        <v>4617</v>
      </c>
      <c r="C2563" s="107" t="s">
        <v>5599</v>
      </c>
      <c r="D2563" s="107" t="s">
        <v>5600</v>
      </c>
      <c r="E2563" s="107" t="s">
        <v>5601</v>
      </c>
      <c r="F2563" s="107" t="s">
        <v>6572</v>
      </c>
      <c r="G2563" s="107" t="str">
        <f>k[[#This Row],[PartType]]&amp;k[[#This Row],[PowderType]]</f>
        <v>530V117/004NT50</v>
      </c>
      <c r="H2563" s="107" t="s">
        <v>5754</v>
      </c>
      <c r="I2563" s="107" cm="1">
        <f t="array" ref="I2563">_xlfn.IFS(LEFT(k[[#This Row],[ParameterValue]],1)="S",3,LEFT(k[[#This Row],[ParameterValue]],1)="X",2, LEFT(k[[#This Row],[ParameterValue]],1)="D",4)</f>
        <v>3</v>
      </c>
    </row>
    <row r="2564" spans="1:9">
      <c r="A2564" s="107" t="s">
        <v>6573</v>
      </c>
      <c r="B2564" s="107" t="s">
        <v>4617</v>
      </c>
      <c r="C2564" s="107" t="s">
        <v>5599</v>
      </c>
      <c r="D2564" s="107" t="s">
        <v>5600</v>
      </c>
      <c r="E2564" s="107" t="s">
        <v>5601</v>
      </c>
      <c r="F2564" s="107" t="s">
        <v>6574</v>
      </c>
      <c r="G2564" s="107" t="str">
        <f>k[[#This Row],[PartType]]&amp;k[[#This Row],[PowderType]]</f>
        <v>530V756/006NT50</v>
      </c>
      <c r="H2564" s="107" t="s">
        <v>6575</v>
      </c>
      <c r="I2564" s="107" cm="1">
        <f t="array" ref="I2564">_xlfn.IFS(LEFT(k[[#This Row],[ParameterValue]],1)="S",3,LEFT(k[[#This Row],[ParameterValue]],1)="X",2, LEFT(k[[#This Row],[ParameterValue]],1)="D",4)</f>
        <v>3</v>
      </c>
    </row>
    <row r="2565" spans="1:9">
      <c r="A2565" s="107" t="s">
        <v>5922</v>
      </c>
      <c r="B2565" s="107" t="s">
        <v>126</v>
      </c>
      <c r="C2565" s="107" t="s">
        <v>5681</v>
      </c>
      <c r="D2565" s="107" t="s">
        <v>5600</v>
      </c>
      <c r="E2565" s="107" t="s">
        <v>5601</v>
      </c>
      <c r="F2565" s="107" t="s">
        <v>9477</v>
      </c>
      <c r="G2565" s="107" t="str">
        <f>k[[#This Row],[PartType]]&amp;k[[#This Row],[PowderType]]</f>
        <v>520D157/006KBP52</v>
      </c>
      <c r="H2565" s="107" t="s">
        <v>5046</v>
      </c>
      <c r="I2565" s="107" cm="1">
        <f t="array" ref="I2565">_xlfn.IFS(LEFT(k[[#This Row],[ParameterValue]],1)="S",3,LEFT(k[[#This Row],[ParameterValue]],1)="X",2, LEFT(k[[#This Row],[ParameterValue]],1)="D",4)</f>
        <v>3</v>
      </c>
    </row>
    <row r="2566" spans="1:9">
      <c r="A2566" s="107" t="s">
        <v>6499</v>
      </c>
      <c r="B2566" s="107" t="s">
        <v>142</v>
      </c>
      <c r="C2566" s="107" t="s">
        <v>5748</v>
      </c>
      <c r="D2566" s="107" t="s">
        <v>5600</v>
      </c>
      <c r="E2566" s="107" t="s">
        <v>5601</v>
      </c>
      <c r="F2566" s="107" t="s">
        <v>9478</v>
      </c>
      <c r="G2566" s="107" t="str">
        <f>k[[#This Row],[PartType]]&amp;k[[#This Row],[PowderType]]</f>
        <v>530V476/010KBP86E</v>
      </c>
      <c r="H2566" s="107" t="s">
        <v>10407</v>
      </c>
      <c r="I2566" s="107" cm="1">
        <f t="array" ref="I2566">_xlfn.IFS(LEFT(k[[#This Row],[ParameterValue]],1)="S",3,LEFT(k[[#This Row],[ParameterValue]],1)="X",2, LEFT(k[[#This Row],[ParameterValue]],1)="D",4)</f>
        <v>3</v>
      </c>
    </row>
    <row r="2567" spans="1:9">
      <c r="A2567" s="107" t="s">
        <v>8133</v>
      </c>
      <c r="B2567" s="107" t="s">
        <v>142</v>
      </c>
      <c r="C2567" s="107" t="s">
        <v>5703</v>
      </c>
      <c r="D2567" s="107" t="s">
        <v>5600</v>
      </c>
      <c r="E2567" s="107" t="s">
        <v>5601</v>
      </c>
      <c r="F2567" s="107" t="s">
        <v>9479</v>
      </c>
      <c r="G2567" s="107" t="str">
        <f>k[[#This Row],[PartType]]&amp;k[[#This Row],[PowderType]]</f>
        <v>530V477/004KBP86E</v>
      </c>
      <c r="H2567" s="107" t="s">
        <v>5582</v>
      </c>
      <c r="I2567" s="107" cm="1">
        <f t="array" ref="I2567">_xlfn.IFS(LEFT(k[[#This Row],[ParameterValue]],1)="S",3,LEFT(k[[#This Row],[ParameterValue]],1)="X",2, LEFT(k[[#This Row],[ParameterValue]],1)="D",4)</f>
        <v>3</v>
      </c>
    </row>
    <row r="2568" spans="1:9">
      <c r="A2568" s="107" t="s">
        <v>9264</v>
      </c>
      <c r="B2568" s="107" t="s">
        <v>87</v>
      </c>
      <c r="C2568" s="107" t="s">
        <v>5690</v>
      </c>
      <c r="D2568" s="107" t="s">
        <v>5600</v>
      </c>
      <c r="E2568" s="107" t="s">
        <v>5601</v>
      </c>
      <c r="F2568" s="107" t="s">
        <v>9265</v>
      </c>
      <c r="G2568" s="107" t="str">
        <f>k[[#This Row],[PartType]]&amp;k[[#This Row],[PowderType]]</f>
        <v>593W476/035TTS50</v>
      </c>
      <c r="H2568" s="107" t="s">
        <v>5100</v>
      </c>
      <c r="I2568" s="107" cm="1">
        <f t="array" ref="I2568">_xlfn.IFS(LEFT(k[[#This Row],[ParameterValue]],1)="S",3,LEFT(k[[#This Row],[ParameterValue]],1)="X",2, LEFT(k[[#This Row],[ParameterValue]],1)="D",4)</f>
        <v>3</v>
      </c>
    </row>
    <row r="2569" spans="1:9">
      <c r="A2569" s="107" t="s">
        <v>9261</v>
      </c>
      <c r="B2569" s="107" t="s">
        <v>87</v>
      </c>
      <c r="C2569" s="107" t="s">
        <v>5607</v>
      </c>
      <c r="D2569" s="107" t="s">
        <v>5600</v>
      </c>
      <c r="E2569" s="107" t="s">
        <v>5601</v>
      </c>
      <c r="F2569" s="107" t="s">
        <v>9263</v>
      </c>
      <c r="G2569" s="107" t="str">
        <f>k[[#This Row],[PartType]]&amp;k[[#This Row],[PowderType]]</f>
        <v>593V686/035TTS50</v>
      </c>
      <c r="H2569" s="107" t="s">
        <v>8140</v>
      </c>
      <c r="I2569" s="107" cm="1">
        <f t="array" ref="I2569">_xlfn.IFS(LEFT(k[[#This Row],[ParameterValue]],1)="S",3,LEFT(k[[#This Row],[ParameterValue]],1)="X",2, LEFT(k[[#This Row],[ParameterValue]],1)="D",4)</f>
        <v>4</v>
      </c>
    </row>
    <row r="2570" spans="1:9">
      <c r="A2570" s="107" t="s">
        <v>9261</v>
      </c>
      <c r="B2570" s="107" t="s">
        <v>87</v>
      </c>
      <c r="C2570" s="107" t="s">
        <v>5614</v>
      </c>
      <c r="D2570" s="107" t="s">
        <v>5600</v>
      </c>
      <c r="E2570" s="107" t="s">
        <v>5601</v>
      </c>
      <c r="F2570" s="107" t="s">
        <v>9262</v>
      </c>
      <c r="G2570" s="107" t="str">
        <f>k[[#This Row],[PartType]]&amp;k[[#This Row],[PowderType]]</f>
        <v>593V686/035TTS50</v>
      </c>
      <c r="H2570" s="107" t="s">
        <v>8140</v>
      </c>
      <c r="I2570" s="107" cm="1">
        <f t="array" ref="I2570">_xlfn.IFS(LEFT(k[[#This Row],[ParameterValue]],1)="S",3,LEFT(k[[#This Row],[ParameterValue]],1)="X",2, LEFT(k[[#This Row],[ParameterValue]],1)="D",4)</f>
        <v>4</v>
      </c>
    </row>
    <row r="2571" spans="1:9">
      <c r="A2571" s="107" t="s">
        <v>6109</v>
      </c>
      <c r="B2571" s="107" t="s">
        <v>157</v>
      </c>
      <c r="C2571" s="107" t="s">
        <v>5607</v>
      </c>
      <c r="D2571" s="107" t="s">
        <v>5600</v>
      </c>
      <c r="E2571" s="107" t="s">
        <v>5601</v>
      </c>
      <c r="F2571" s="107" t="s">
        <v>8854</v>
      </c>
      <c r="G2571" s="107" t="str">
        <f>k[[#This Row],[PartType]]&amp;k[[#This Row],[PowderType]]</f>
        <v>521D476/035TTS40</v>
      </c>
      <c r="H2571" s="107" t="s">
        <v>6612</v>
      </c>
      <c r="I2571" s="107" cm="1">
        <f t="array" ref="I2571">_xlfn.IFS(LEFT(k[[#This Row],[ParameterValue]],1)="S",3,LEFT(k[[#This Row],[ParameterValue]],1)="X",2, LEFT(k[[#This Row],[ParameterValue]],1)="D",4)</f>
        <v>3</v>
      </c>
    </row>
    <row r="2572" spans="1:9">
      <c r="A2572" s="107" t="s">
        <v>6109</v>
      </c>
      <c r="B2572" s="107" t="s">
        <v>157</v>
      </c>
      <c r="C2572" s="107" t="s">
        <v>5621</v>
      </c>
      <c r="D2572" s="107" t="s">
        <v>5600</v>
      </c>
      <c r="E2572" s="107" t="s">
        <v>5601</v>
      </c>
      <c r="F2572" s="107" t="s">
        <v>8039</v>
      </c>
      <c r="G2572" s="107" t="str">
        <f>k[[#This Row],[PartType]]&amp;k[[#This Row],[PowderType]]</f>
        <v>521D476/035TTS40</v>
      </c>
      <c r="H2572" s="107" t="s">
        <v>6612</v>
      </c>
      <c r="I2572" s="107" cm="1">
        <f t="array" ref="I2572">_xlfn.IFS(LEFT(k[[#This Row],[ParameterValue]],1)="S",3,LEFT(k[[#This Row],[ParameterValue]],1)="X",2, LEFT(k[[#This Row],[ParameterValue]],1)="D",4)</f>
        <v>3</v>
      </c>
    </row>
    <row r="2573" spans="1:9">
      <c r="A2573" s="107" t="s">
        <v>5733</v>
      </c>
      <c r="B2573" s="107" t="s">
        <v>4433</v>
      </c>
      <c r="C2573" s="107" t="s">
        <v>5726</v>
      </c>
      <c r="D2573" s="107" t="s">
        <v>5600</v>
      </c>
      <c r="E2573" s="107" t="s">
        <v>5601</v>
      </c>
      <c r="F2573" s="107" t="s">
        <v>8779</v>
      </c>
      <c r="G2573" s="107" t="str">
        <f>k[[#This Row],[PartType]]&amp;k[[#This Row],[PowderType]]</f>
        <v>521W476/020KBP74E</v>
      </c>
      <c r="H2573" s="107" t="s">
        <v>8780</v>
      </c>
      <c r="I2573" s="107" cm="1">
        <f t="array" ref="I2573">_xlfn.IFS(LEFT(k[[#This Row],[ParameterValue]],1)="S",3,LEFT(k[[#This Row],[ParameterValue]],1)="X",2, LEFT(k[[#This Row],[ParameterValue]],1)="D",4)</f>
        <v>3</v>
      </c>
    </row>
    <row r="2574" spans="1:9">
      <c r="A2574" s="107" t="s">
        <v>5617</v>
      </c>
      <c r="B2574" s="107" t="s">
        <v>4603</v>
      </c>
      <c r="C2574" s="107" t="s">
        <v>5618</v>
      </c>
      <c r="D2574" s="107" t="s">
        <v>5600</v>
      </c>
      <c r="E2574" s="107" t="s">
        <v>5601</v>
      </c>
      <c r="F2574" s="107" t="s">
        <v>8041</v>
      </c>
      <c r="G2574" s="107" t="str">
        <f>k[[#This Row],[PartType]]&amp;k[[#This Row],[PowderType]]</f>
        <v>523V157/016TTS50S</v>
      </c>
      <c r="H2574" s="107" t="s">
        <v>5100</v>
      </c>
      <c r="I2574" s="107" cm="1">
        <f t="array" ref="I2574">_xlfn.IFS(LEFT(k[[#This Row],[ParameterValue]],1)="S",3,LEFT(k[[#This Row],[ParameterValue]],1)="X",2, LEFT(k[[#This Row],[ParameterValue]],1)="D",4)</f>
        <v>3</v>
      </c>
    </row>
    <row r="2575" spans="1:9">
      <c r="A2575" s="107" t="s">
        <v>6192</v>
      </c>
      <c r="B2575" s="107" t="s">
        <v>4558</v>
      </c>
      <c r="C2575" s="107" t="s">
        <v>5656</v>
      </c>
      <c r="D2575" s="107" t="s">
        <v>5600</v>
      </c>
      <c r="E2575" s="107" t="s">
        <v>5601</v>
      </c>
      <c r="F2575" s="107" t="s">
        <v>8042</v>
      </c>
      <c r="G2575" s="107" t="str">
        <f>k[[#This Row],[PartType]]&amp;k[[#This Row],[PowderType]]</f>
        <v>520T106/016KBP40X</v>
      </c>
      <c r="H2575" s="107" t="s">
        <v>7843</v>
      </c>
      <c r="I2575" s="107" cm="1">
        <f t="array" ref="I2575">_xlfn.IFS(LEFT(k[[#This Row],[ParameterValue]],1)="S",3,LEFT(k[[#This Row],[ParameterValue]],1)="X",2, LEFT(k[[#This Row],[ParameterValue]],1)="D",4)</f>
        <v>3</v>
      </c>
    </row>
    <row r="2576" spans="1:9">
      <c r="A2576" s="107" t="s">
        <v>6174</v>
      </c>
      <c r="B2576" s="107" t="s">
        <v>142</v>
      </c>
      <c r="C2576" s="107" t="s">
        <v>5618</v>
      </c>
      <c r="D2576" s="107" t="s">
        <v>5600</v>
      </c>
      <c r="E2576" s="107" t="s">
        <v>5601</v>
      </c>
      <c r="F2576" s="107" t="s">
        <v>8043</v>
      </c>
      <c r="G2576" s="107" t="str">
        <f>k[[#This Row],[PartType]]&amp;k[[#This Row],[PowderType]]</f>
        <v>521V107/016KBP86E</v>
      </c>
      <c r="H2576" s="107" t="s">
        <v>5051</v>
      </c>
      <c r="I2576" s="107" cm="1">
        <f t="array" ref="I2576">_xlfn.IFS(LEFT(k[[#This Row],[ParameterValue]],1)="S",3,LEFT(k[[#This Row],[ParameterValue]],1)="X",2, LEFT(k[[#This Row],[ParameterValue]],1)="D",4)</f>
        <v>3</v>
      </c>
    </row>
    <row r="2577" spans="1:9">
      <c r="A2577" s="107" t="s">
        <v>6174</v>
      </c>
      <c r="B2577" s="107" t="s">
        <v>4550</v>
      </c>
      <c r="C2577" s="107" t="s">
        <v>5618</v>
      </c>
      <c r="D2577" s="107" t="s">
        <v>5600</v>
      </c>
      <c r="E2577" s="107" t="s">
        <v>5601</v>
      </c>
      <c r="F2577" s="107" t="s">
        <v>8044</v>
      </c>
      <c r="G2577" s="107" t="str">
        <f>k[[#This Row],[PartType]]&amp;k[[#This Row],[PowderType]]</f>
        <v>521V107/016SKIPR</v>
      </c>
      <c r="H2577" s="107" t="s">
        <v>5051</v>
      </c>
      <c r="I2577" s="107" cm="1">
        <f t="array" ref="I2577">_xlfn.IFS(LEFT(k[[#This Row],[ParameterValue]],1)="S",3,LEFT(k[[#This Row],[ParameterValue]],1)="X",2, LEFT(k[[#This Row],[ParameterValue]],1)="D",4)</f>
        <v>3</v>
      </c>
    </row>
    <row r="2578" spans="1:9">
      <c r="A2578" s="107" t="s">
        <v>7103</v>
      </c>
      <c r="B2578" s="107" t="s">
        <v>8278</v>
      </c>
      <c r="C2578" s="107" t="s">
        <v>5599</v>
      </c>
      <c r="D2578" s="107" t="s">
        <v>5600</v>
      </c>
      <c r="E2578" s="107" t="s">
        <v>5601</v>
      </c>
      <c r="F2578" s="107" t="s">
        <v>8279</v>
      </c>
      <c r="G2578" s="107" t="str">
        <f>k[[#This Row],[PartType]]&amp;k[[#This Row],[PowderType]]</f>
        <v>520V477/2R5KBP74P</v>
      </c>
      <c r="H2578" s="107" t="s">
        <v>6015</v>
      </c>
      <c r="I2578" s="107" cm="1">
        <f t="array" ref="I2578">_xlfn.IFS(LEFT(k[[#This Row],[ParameterValue]],1)="S",3,LEFT(k[[#This Row],[ParameterValue]],1)="X",2, LEFT(k[[#This Row],[ParameterValue]],1)="D",4)</f>
        <v>3</v>
      </c>
    </row>
    <row r="2579" spans="1:9">
      <c r="A2579" s="107" t="s">
        <v>8204</v>
      </c>
      <c r="B2579" s="107" t="s">
        <v>82</v>
      </c>
      <c r="C2579" s="107" t="s">
        <v>5618</v>
      </c>
      <c r="D2579" s="107" t="s">
        <v>5600</v>
      </c>
      <c r="E2579" s="107" t="s">
        <v>5601</v>
      </c>
      <c r="F2579" s="107" t="s">
        <v>9151</v>
      </c>
      <c r="G2579" s="107" t="str">
        <f>k[[#This Row],[PartType]]&amp;k[[#This Row],[PowderType]]</f>
        <v>521V686/025S706</v>
      </c>
      <c r="H2579" s="107" t="s">
        <v>10470</v>
      </c>
      <c r="I2579" s="107" cm="1">
        <f t="array" ref="I2579">_xlfn.IFS(LEFT(k[[#This Row],[ParameterValue]],1)="S",3,LEFT(k[[#This Row],[ParameterValue]],1)="X",2, LEFT(k[[#This Row],[ParameterValue]],1)="D",4)</f>
        <v>3</v>
      </c>
    </row>
    <row r="2580" spans="1:9">
      <c r="A2580" s="107" t="s">
        <v>8204</v>
      </c>
      <c r="B2580" s="107" t="s">
        <v>82</v>
      </c>
      <c r="C2580" s="107" t="s">
        <v>5614</v>
      </c>
      <c r="D2580" s="107" t="s">
        <v>5600</v>
      </c>
      <c r="E2580" s="107" t="s">
        <v>5601</v>
      </c>
      <c r="F2580" s="107" t="s">
        <v>9152</v>
      </c>
      <c r="G2580" s="107" t="str">
        <f>k[[#This Row],[PartType]]&amp;k[[#This Row],[PowderType]]</f>
        <v>521V686/025S706</v>
      </c>
      <c r="H2580" s="107" t="s">
        <v>8319</v>
      </c>
      <c r="I2580" s="107" cm="1">
        <f t="array" ref="I2580">_xlfn.IFS(LEFT(k[[#This Row],[ParameterValue]],1)="S",3,LEFT(k[[#This Row],[ParameterValue]],1)="X",2, LEFT(k[[#This Row],[ParameterValue]],1)="D",4)</f>
        <v>3</v>
      </c>
    </row>
    <row r="2581" spans="1:9">
      <c r="A2581" s="107" t="s">
        <v>6219</v>
      </c>
      <c r="B2581" s="107" t="s">
        <v>4440</v>
      </c>
      <c r="C2581" s="107" t="s">
        <v>5618</v>
      </c>
      <c r="D2581" s="107" t="s">
        <v>5600</v>
      </c>
      <c r="E2581" s="107" t="s">
        <v>5601</v>
      </c>
      <c r="F2581" s="107" t="s">
        <v>8006</v>
      </c>
      <c r="G2581" s="107" t="str">
        <f>k[[#This Row],[PartType]]&amp;k[[#This Row],[PowderType]]</f>
        <v>521V686/020KBP86F</v>
      </c>
      <c r="H2581" s="107" t="s">
        <v>5879</v>
      </c>
      <c r="I2581" s="107" cm="1">
        <f t="array" ref="I2581">_xlfn.IFS(LEFT(k[[#This Row],[ParameterValue]],1)="S",3,LEFT(k[[#This Row],[ParameterValue]],1)="X",2, LEFT(k[[#This Row],[ParameterValue]],1)="D",4)</f>
        <v>3</v>
      </c>
    </row>
    <row r="2582" spans="1:9">
      <c r="A2582" s="107" t="s">
        <v>5609</v>
      </c>
      <c r="B2582" s="107" t="s">
        <v>4574</v>
      </c>
      <c r="C2582" s="107" t="s">
        <v>5737</v>
      </c>
      <c r="D2582" s="107" t="s">
        <v>5600</v>
      </c>
      <c r="E2582" s="107" t="s">
        <v>5601</v>
      </c>
      <c r="F2582" s="107" t="s">
        <v>8342</v>
      </c>
      <c r="G2582" s="107" t="str">
        <f>k[[#This Row],[PartType]]&amp;k[[#This Row],[PowderType]]</f>
        <v>530V227/006S15ME</v>
      </c>
      <c r="H2582" s="107" t="s">
        <v>5097</v>
      </c>
      <c r="I2582" s="107" cm="1">
        <f t="array" ref="I2582">_xlfn.IFS(LEFT(k[[#This Row],[ParameterValue]],1)="S",3,LEFT(k[[#This Row],[ParameterValue]],1)="X",2, LEFT(k[[#This Row],[ParameterValue]],1)="D",4)</f>
        <v>3</v>
      </c>
    </row>
    <row r="2583" spans="1:9">
      <c r="A2583" s="107" t="s">
        <v>7671</v>
      </c>
      <c r="B2583" s="107" t="s">
        <v>100</v>
      </c>
      <c r="C2583" s="107" t="s">
        <v>5742</v>
      </c>
      <c r="D2583" s="107" t="s">
        <v>5600</v>
      </c>
      <c r="E2583" s="107" t="s">
        <v>5601</v>
      </c>
      <c r="F2583" s="107" t="s">
        <v>8343</v>
      </c>
      <c r="G2583" s="107" t="str">
        <f>k[[#This Row],[PartType]]&amp;k[[#This Row],[PowderType]]</f>
        <v>598V227/006S805</v>
      </c>
      <c r="H2583" s="107" t="s">
        <v>8305</v>
      </c>
      <c r="I2583" s="107" cm="1">
        <f t="array" ref="I2583">_xlfn.IFS(LEFT(k[[#This Row],[ParameterValue]],1)="S",3,LEFT(k[[#This Row],[ParameterValue]],1)="X",2, LEFT(k[[#This Row],[ParameterValue]],1)="D",4)</f>
        <v>3</v>
      </c>
    </row>
    <row r="2584" spans="1:9">
      <c r="A2584" s="107" t="s">
        <v>5825</v>
      </c>
      <c r="B2584" s="107" t="s">
        <v>4473</v>
      </c>
      <c r="C2584" s="107" t="s">
        <v>5737</v>
      </c>
      <c r="D2584" s="107" t="s">
        <v>5600</v>
      </c>
      <c r="E2584" s="107" t="s">
        <v>5601</v>
      </c>
      <c r="F2584" s="107" t="s">
        <v>8173</v>
      </c>
      <c r="G2584" s="107" t="str">
        <f>k[[#This Row],[PartType]]&amp;k[[#This Row],[PowderType]]</f>
        <v>520B157/006TTS150</v>
      </c>
      <c r="H2584" s="107" t="s">
        <v>5574</v>
      </c>
      <c r="I2584" s="107" cm="1">
        <f t="array" ref="I2584">_xlfn.IFS(LEFT(k[[#This Row],[ParameterValue]],1)="S",3,LEFT(k[[#This Row],[ParameterValue]],1)="X",2, LEFT(k[[#This Row],[ParameterValue]],1)="D",4)</f>
        <v>3</v>
      </c>
    </row>
    <row r="2585" spans="1:9">
      <c r="A2585" s="107" t="s">
        <v>6422</v>
      </c>
      <c r="B2585" s="107" t="s">
        <v>157</v>
      </c>
      <c r="C2585" s="107" t="s">
        <v>5804</v>
      </c>
      <c r="D2585" s="107" t="s">
        <v>5600</v>
      </c>
      <c r="E2585" s="107" t="s">
        <v>5601</v>
      </c>
      <c r="F2585" s="107" t="s">
        <v>8174</v>
      </c>
      <c r="G2585" s="107" t="str">
        <f>k[[#This Row],[PartType]]&amp;k[[#This Row],[PowderType]]</f>
        <v>521V226/035TTS40</v>
      </c>
      <c r="H2585" s="107" t="s">
        <v>6612</v>
      </c>
      <c r="I2585" s="107" cm="1">
        <f t="array" ref="I2585">_xlfn.IFS(LEFT(k[[#This Row],[ParameterValue]],1)="S",3,LEFT(k[[#This Row],[ParameterValue]],1)="X",2, LEFT(k[[#This Row],[ParameterValue]],1)="D",4)</f>
        <v>3</v>
      </c>
    </row>
    <row r="2586" spans="1:9">
      <c r="A2586" s="107" t="s">
        <v>6822</v>
      </c>
      <c r="B2586" s="107" t="s">
        <v>4478</v>
      </c>
      <c r="C2586" s="107" t="s">
        <v>5690</v>
      </c>
      <c r="D2586" s="107" t="s">
        <v>5600</v>
      </c>
      <c r="E2586" s="107" t="s">
        <v>5601</v>
      </c>
      <c r="F2586" s="107" t="s">
        <v>6823</v>
      </c>
      <c r="G2586" s="107" t="str">
        <f>k[[#This Row],[PartType]]&amp;k[[#This Row],[PowderType]]</f>
        <v>545V156/025FTW400</v>
      </c>
      <c r="H2586" s="107" t="s">
        <v>6358</v>
      </c>
      <c r="I2586" s="107" cm="1">
        <f t="array" ref="I2586">_xlfn.IFS(LEFT(k[[#This Row],[ParameterValue]],1)="S",3,LEFT(k[[#This Row],[ParameterValue]],1)="X",2, LEFT(k[[#This Row],[ParameterValue]],1)="D",4)</f>
        <v>2</v>
      </c>
    </row>
    <row r="2587" spans="1:9">
      <c r="A2587" s="107" t="s">
        <v>6554</v>
      </c>
      <c r="B2587" s="107" t="s">
        <v>4640</v>
      </c>
      <c r="C2587" s="107" t="s">
        <v>5681</v>
      </c>
      <c r="D2587" s="107" t="s">
        <v>5600</v>
      </c>
      <c r="E2587" s="107" t="s">
        <v>5601</v>
      </c>
      <c r="F2587" s="107" t="s">
        <v>6702</v>
      </c>
      <c r="G2587" s="107" t="str">
        <f>k[[#This Row],[PartType]]&amp;k[[#This Row],[PowderType]]</f>
        <v>598D477/2R5KBP74Y</v>
      </c>
      <c r="H2587" s="107" t="s">
        <v>5050</v>
      </c>
      <c r="I2587" s="107" cm="1">
        <f t="array" ref="I2587">_xlfn.IFS(LEFT(k[[#This Row],[ParameterValue]],1)="S",3,LEFT(k[[#This Row],[ParameterValue]],1)="X",2, LEFT(k[[#This Row],[ParameterValue]],1)="D",4)</f>
        <v>3</v>
      </c>
    </row>
    <row r="2588" spans="1:9">
      <c r="A2588" s="107" t="s">
        <v>6703</v>
      </c>
      <c r="B2588" s="107" t="s">
        <v>4806</v>
      </c>
      <c r="C2588" s="107" t="s">
        <v>5893</v>
      </c>
      <c r="D2588" s="107" t="s">
        <v>5600</v>
      </c>
      <c r="E2588" s="107" t="s">
        <v>5601</v>
      </c>
      <c r="F2588" s="107" t="s">
        <v>6704</v>
      </c>
      <c r="G2588" s="107" t="str">
        <f>k[[#This Row],[PartType]]&amp;k[[#This Row],[PowderType]]</f>
        <v>521B156/035TTS50H</v>
      </c>
      <c r="H2588" s="107" t="s">
        <v>6183</v>
      </c>
      <c r="I2588" s="107" cm="1">
        <f t="array" ref="I2588">_xlfn.IFS(LEFT(k[[#This Row],[ParameterValue]],1)="S",3,LEFT(k[[#This Row],[ParameterValue]],1)="X",2, LEFT(k[[#This Row],[ParameterValue]],1)="D",4)</f>
        <v>3</v>
      </c>
    </row>
    <row r="2589" spans="1:9">
      <c r="A2589" s="107" t="s">
        <v>6422</v>
      </c>
      <c r="B2589" s="107" t="s">
        <v>157</v>
      </c>
      <c r="C2589" s="107" t="s">
        <v>5654</v>
      </c>
      <c r="D2589" s="107" t="s">
        <v>5600</v>
      </c>
      <c r="E2589" s="107" t="s">
        <v>5601</v>
      </c>
      <c r="F2589" s="107" t="s">
        <v>6423</v>
      </c>
      <c r="G2589" s="107" t="str">
        <f>k[[#This Row],[PartType]]&amp;k[[#This Row],[PowderType]]</f>
        <v>521V226/035TTS40</v>
      </c>
      <c r="H2589" s="107" t="s">
        <v>5881</v>
      </c>
      <c r="I2589" s="107" cm="1">
        <f t="array" ref="I2589">_xlfn.IFS(LEFT(k[[#This Row],[ParameterValue]],1)="S",3,LEFT(k[[#This Row],[ParameterValue]],1)="X",2, LEFT(k[[#This Row],[ParameterValue]],1)="D",4)</f>
        <v>3</v>
      </c>
    </row>
    <row r="2590" spans="1:9">
      <c r="A2590" s="107" t="s">
        <v>6594</v>
      </c>
      <c r="B2590" s="107" t="s">
        <v>152</v>
      </c>
      <c r="C2590" s="107" t="s">
        <v>5693</v>
      </c>
      <c r="D2590" s="107" t="s">
        <v>5600</v>
      </c>
      <c r="E2590" s="107" t="s">
        <v>5601</v>
      </c>
      <c r="F2590" s="107" t="s">
        <v>8698</v>
      </c>
      <c r="G2590" s="107" t="str">
        <f>k[[#This Row],[PartType]]&amp;k[[#This Row],[PowderType]]</f>
        <v>520B157/004KBP86</v>
      </c>
      <c r="H2590" s="107" t="s">
        <v>6302</v>
      </c>
      <c r="I2590" s="107" cm="1">
        <f t="array" ref="I2590">_xlfn.IFS(LEFT(k[[#This Row],[ParameterValue]],1)="S",3,LEFT(k[[#This Row],[ParameterValue]],1)="X",2, LEFT(k[[#This Row],[ParameterValue]],1)="D",4)</f>
        <v>3</v>
      </c>
    </row>
    <row r="2591" spans="1:9">
      <c r="A2591" s="107" t="s">
        <v>6456</v>
      </c>
      <c r="B2591" s="107" t="s">
        <v>152</v>
      </c>
      <c r="C2591" s="107" t="s">
        <v>5681</v>
      </c>
      <c r="D2591" s="107" t="s">
        <v>5600</v>
      </c>
      <c r="E2591" s="107" t="s">
        <v>5601</v>
      </c>
      <c r="F2591" s="107" t="s">
        <v>6619</v>
      </c>
      <c r="G2591" s="107" t="str">
        <f>k[[#This Row],[PartType]]&amp;k[[#This Row],[PowderType]]</f>
        <v>528Z477/003KBP86</v>
      </c>
      <c r="H2591" s="107" t="s">
        <v>5046</v>
      </c>
      <c r="I2591" s="107" cm="1">
        <f t="array" ref="I2591">_xlfn.IFS(LEFT(k[[#This Row],[ParameterValue]],1)="S",3,LEFT(k[[#This Row],[ParameterValue]],1)="X",2, LEFT(k[[#This Row],[ParameterValue]],1)="D",4)</f>
        <v>3</v>
      </c>
    </row>
    <row r="2592" spans="1:9">
      <c r="A2592" s="107" t="s">
        <v>6456</v>
      </c>
      <c r="B2592" s="107" t="s">
        <v>152</v>
      </c>
      <c r="C2592" s="107" t="s">
        <v>5627</v>
      </c>
      <c r="D2592" s="107" t="s">
        <v>5600</v>
      </c>
      <c r="E2592" s="107" t="s">
        <v>5601</v>
      </c>
      <c r="F2592" s="107" t="s">
        <v>8147</v>
      </c>
      <c r="G2592" s="107" t="str">
        <f>k[[#This Row],[PartType]]&amp;k[[#This Row],[PowderType]]</f>
        <v>528Z477/003KBP86</v>
      </c>
      <c r="H2592" s="107" t="s">
        <v>5046</v>
      </c>
      <c r="I2592" s="107" cm="1">
        <f t="array" ref="I2592">_xlfn.IFS(LEFT(k[[#This Row],[ParameterValue]],1)="S",3,LEFT(k[[#This Row],[ParameterValue]],1)="X",2, LEFT(k[[#This Row],[ParameterValue]],1)="D",4)</f>
        <v>3</v>
      </c>
    </row>
    <row r="2593" spans="1:9">
      <c r="A2593" s="107" t="s">
        <v>5851</v>
      </c>
      <c r="B2593" s="107" t="s">
        <v>4438</v>
      </c>
      <c r="C2593" s="107" t="s">
        <v>5690</v>
      </c>
      <c r="D2593" s="107" t="s">
        <v>5600</v>
      </c>
      <c r="E2593" s="107" t="s">
        <v>5601</v>
      </c>
      <c r="F2593" s="107" t="s">
        <v>6620</v>
      </c>
      <c r="G2593" s="107" t="str">
        <f>k[[#This Row],[PartType]]&amp;k[[#This Row],[PowderType]]</f>
        <v>521D106/050KBP23E</v>
      </c>
      <c r="H2593" s="107" t="s">
        <v>6621</v>
      </c>
      <c r="I2593" s="107" cm="1">
        <f t="array" ref="I2593">_xlfn.IFS(LEFT(k[[#This Row],[ParameterValue]],1)="S",3,LEFT(k[[#This Row],[ParameterValue]],1)="X",2, LEFT(k[[#This Row],[ParameterValue]],1)="D",4)</f>
        <v>2</v>
      </c>
    </row>
    <row r="2594" spans="1:9">
      <c r="A2594" s="107" t="s">
        <v>5969</v>
      </c>
      <c r="B2594" s="107" t="s">
        <v>4478</v>
      </c>
      <c r="C2594" s="107" t="s">
        <v>5726</v>
      </c>
      <c r="D2594" s="107" t="s">
        <v>5600</v>
      </c>
      <c r="E2594" s="107" t="s">
        <v>5601</v>
      </c>
      <c r="F2594" s="107" t="s">
        <v>6888</v>
      </c>
      <c r="G2594" s="107" t="str">
        <f>k[[#This Row],[PartType]]&amp;k[[#This Row],[PowderType]]</f>
        <v>520W336/016FTW400</v>
      </c>
      <c r="H2594" s="107" t="s">
        <v>5728</v>
      </c>
      <c r="I2594" s="107" cm="1">
        <f t="array" ref="I2594">_xlfn.IFS(LEFT(k[[#This Row],[ParameterValue]],1)="S",3,LEFT(k[[#This Row],[ParameterValue]],1)="X",2, LEFT(k[[#This Row],[ParameterValue]],1)="D",4)</f>
        <v>3</v>
      </c>
    </row>
    <row r="2595" spans="1:9">
      <c r="A2595" s="107" t="s">
        <v>8550</v>
      </c>
      <c r="B2595" s="107" t="s">
        <v>4721</v>
      </c>
      <c r="C2595" s="107" t="s">
        <v>5614</v>
      </c>
      <c r="D2595" s="107" t="s">
        <v>5600</v>
      </c>
      <c r="E2595" s="107" t="s">
        <v>5601</v>
      </c>
      <c r="F2595" s="107" t="s">
        <v>8551</v>
      </c>
      <c r="G2595" s="107" t="str">
        <f>k[[#This Row],[PartType]]&amp;k[[#This Row],[PowderType]]</f>
        <v>521B825/025NT40</v>
      </c>
      <c r="H2595" s="107" t="s">
        <v>6358</v>
      </c>
      <c r="I2595" s="107" cm="1">
        <f t="array" ref="I2595">_xlfn.IFS(LEFT(k[[#This Row],[ParameterValue]],1)="S",3,LEFT(k[[#This Row],[ParameterValue]],1)="X",2, LEFT(k[[#This Row],[ParameterValue]],1)="D",4)</f>
        <v>2</v>
      </c>
    </row>
    <row r="2596" spans="1:9">
      <c r="A2596" s="107" t="s">
        <v>6198</v>
      </c>
      <c r="B2596" s="107" t="s">
        <v>4672</v>
      </c>
      <c r="C2596" s="107" t="s">
        <v>5730</v>
      </c>
      <c r="D2596" s="107" t="s">
        <v>5600</v>
      </c>
      <c r="E2596" s="107" t="s">
        <v>5601</v>
      </c>
      <c r="F2596" s="107" t="s">
        <v>6705</v>
      </c>
      <c r="G2596" s="107" t="str">
        <f>k[[#This Row],[PartType]]&amp;k[[#This Row],[PowderType]]</f>
        <v>530V686/006FTA50</v>
      </c>
      <c r="H2596" s="107" t="s">
        <v>6388</v>
      </c>
      <c r="I2596" s="107" cm="1">
        <f t="array" ref="I2596">_xlfn.IFS(LEFT(k[[#This Row],[ParameterValue]],1)="S",3,LEFT(k[[#This Row],[ParameterValue]],1)="X",2, LEFT(k[[#This Row],[ParameterValue]],1)="D",4)</f>
        <v>3</v>
      </c>
    </row>
    <row r="2597" spans="1:9">
      <c r="A2597" s="107" t="s">
        <v>8151</v>
      </c>
      <c r="B2597" s="107" t="s">
        <v>4525</v>
      </c>
      <c r="C2597" s="107" t="s">
        <v>5654</v>
      </c>
      <c r="D2597" s="107" t="s">
        <v>5600</v>
      </c>
      <c r="E2597" s="107" t="s">
        <v>5601</v>
      </c>
      <c r="F2597" s="107" t="s">
        <v>8152</v>
      </c>
      <c r="G2597" s="107" t="str">
        <f>k[[#This Row],[PartType]]&amp;k[[#This Row],[PowderType]]</f>
        <v>545W107/006S506</v>
      </c>
      <c r="H2597" s="107" t="s">
        <v>8153</v>
      </c>
      <c r="I2597" s="107" cm="1">
        <f t="array" ref="I2597">_xlfn.IFS(LEFT(k[[#This Row],[ParameterValue]],1)="S",3,LEFT(k[[#This Row],[ParameterValue]],1)="X",2, LEFT(k[[#This Row],[ParameterValue]],1)="D",4)</f>
        <v>3</v>
      </c>
    </row>
    <row r="2598" spans="1:9">
      <c r="A2598" s="107" t="s">
        <v>6833</v>
      </c>
      <c r="B2598" s="107" t="s">
        <v>4721</v>
      </c>
      <c r="C2598" s="107" t="s">
        <v>5726</v>
      </c>
      <c r="D2598" s="107" t="s">
        <v>5600</v>
      </c>
      <c r="E2598" s="107" t="s">
        <v>5601</v>
      </c>
      <c r="F2598" s="107" t="s">
        <v>6834</v>
      </c>
      <c r="G2598" s="107" t="str">
        <f>k[[#This Row],[PartType]]&amp;k[[#This Row],[PowderType]]</f>
        <v>545W336/016NT40</v>
      </c>
      <c r="H2598" s="107" t="s">
        <v>6835</v>
      </c>
      <c r="I2598" s="107" cm="1">
        <f t="array" ref="I2598">_xlfn.IFS(LEFT(k[[#This Row],[ParameterValue]],1)="S",3,LEFT(k[[#This Row],[ParameterValue]],1)="X",2, LEFT(k[[#This Row],[ParameterValue]],1)="D",4)</f>
        <v>3</v>
      </c>
    </row>
    <row r="2599" spans="1:9">
      <c r="A2599" s="107" t="s">
        <v>8061</v>
      </c>
      <c r="B2599" s="107" t="s">
        <v>4617</v>
      </c>
      <c r="C2599" s="107" t="s">
        <v>5634</v>
      </c>
      <c r="D2599" s="107" t="s">
        <v>5600</v>
      </c>
      <c r="E2599" s="107" t="s">
        <v>5601</v>
      </c>
      <c r="F2599" s="107" t="s">
        <v>8332</v>
      </c>
      <c r="G2599" s="107" t="str">
        <f>k[[#This Row],[PartType]]&amp;k[[#This Row],[PowderType]]</f>
        <v>525D227/006NT50</v>
      </c>
      <c r="H2599" s="107" t="s">
        <v>6798</v>
      </c>
      <c r="I2599" s="107" cm="1">
        <f t="array" ref="I2599">_xlfn.IFS(LEFT(k[[#This Row],[ParameterValue]],1)="S",3,LEFT(k[[#This Row],[ParameterValue]],1)="X",2, LEFT(k[[#This Row],[ParameterValue]],1)="D",4)</f>
        <v>3</v>
      </c>
    </row>
    <row r="2600" spans="1:9">
      <c r="A2600" s="107" t="s">
        <v>6756</v>
      </c>
      <c r="B2600" s="107" t="s">
        <v>4525</v>
      </c>
      <c r="C2600" s="107" t="s">
        <v>5599</v>
      </c>
      <c r="D2600" s="107" t="s">
        <v>5600</v>
      </c>
      <c r="E2600" s="107" t="s">
        <v>5601</v>
      </c>
      <c r="F2600" s="107" t="s">
        <v>6975</v>
      </c>
      <c r="G2600" s="107" t="str">
        <f>k[[#This Row],[PartType]]&amp;k[[#This Row],[PowderType]]</f>
        <v>520V756/006S506</v>
      </c>
      <c r="H2600" s="107" t="s">
        <v>6758</v>
      </c>
      <c r="I2600" s="107" cm="1">
        <f t="array" ref="I2600">_xlfn.IFS(LEFT(k[[#This Row],[ParameterValue]],1)="S",3,LEFT(k[[#This Row],[ParameterValue]],1)="X",2, LEFT(k[[#This Row],[ParameterValue]],1)="D",4)</f>
        <v>3</v>
      </c>
    </row>
    <row r="2601" spans="1:9">
      <c r="A2601" s="107" t="s">
        <v>5859</v>
      </c>
      <c r="B2601" s="107" t="s">
        <v>4721</v>
      </c>
      <c r="C2601" s="107" t="s">
        <v>5742</v>
      </c>
      <c r="D2601" s="107" t="s">
        <v>5600</v>
      </c>
      <c r="E2601" s="107" t="s">
        <v>5601</v>
      </c>
      <c r="F2601" s="107" t="s">
        <v>9193</v>
      </c>
      <c r="G2601" s="107" t="str">
        <f>k[[#This Row],[PartType]]&amp;k[[#This Row],[PowderType]]</f>
        <v>530V476/016NT40</v>
      </c>
      <c r="H2601" s="107" t="s">
        <v>6893</v>
      </c>
      <c r="I2601" s="107" cm="1">
        <f t="array" ref="I2601">_xlfn.IFS(LEFT(k[[#This Row],[ParameterValue]],1)="S",3,LEFT(k[[#This Row],[ParameterValue]],1)="X",2, LEFT(k[[#This Row],[ParameterValue]],1)="D",4)</f>
        <v>3</v>
      </c>
    </row>
    <row r="2602" spans="1:9">
      <c r="A2602" s="107" t="s">
        <v>8320</v>
      </c>
      <c r="B2602" s="107" t="s">
        <v>82</v>
      </c>
      <c r="C2602" s="107" t="s">
        <v>9297</v>
      </c>
      <c r="D2602" s="107" t="s">
        <v>5600</v>
      </c>
      <c r="E2602" s="107" t="s">
        <v>5601</v>
      </c>
      <c r="F2602" s="107" t="s">
        <v>10471</v>
      </c>
      <c r="G2602" s="107" t="str">
        <f>k[[#This Row],[PartType]]&amp;k[[#This Row],[PowderType]]</f>
        <v>523H107/035S706</v>
      </c>
      <c r="H2602" s="107" t="s">
        <v>8119</v>
      </c>
      <c r="I2602" s="107" cm="1">
        <f t="array" ref="I2602">_xlfn.IFS(LEFT(k[[#This Row],[ParameterValue]],1)="S",3,LEFT(k[[#This Row],[ParameterValue]],1)="X",2, LEFT(k[[#This Row],[ParameterValue]],1)="D",4)</f>
        <v>3</v>
      </c>
    </row>
    <row r="2603" spans="1:9">
      <c r="A2603" s="107" t="s">
        <v>6628</v>
      </c>
      <c r="B2603" s="107" t="s">
        <v>4428</v>
      </c>
      <c r="C2603" s="107" t="s">
        <v>5730</v>
      </c>
      <c r="D2603" s="107" t="s">
        <v>5600</v>
      </c>
      <c r="E2603" s="107" t="s">
        <v>5601</v>
      </c>
      <c r="F2603" s="107" t="s">
        <v>10472</v>
      </c>
      <c r="G2603" s="107" t="str">
        <f>k[[#This Row],[PartType]]&amp;k[[#This Row],[PowderType]]</f>
        <v>530V227/003KBP76</v>
      </c>
      <c r="H2603" s="107" t="s">
        <v>6630</v>
      </c>
      <c r="I2603" s="107" cm="1">
        <f t="array" ref="I2603">_xlfn.IFS(LEFT(k[[#This Row],[ParameterValue]],1)="S",3,LEFT(k[[#This Row],[ParameterValue]],1)="X",2, LEFT(k[[#This Row],[ParameterValue]],1)="D",4)</f>
        <v>3</v>
      </c>
    </row>
    <row r="2604" spans="1:9">
      <c r="A2604" s="107" t="s">
        <v>6334</v>
      </c>
      <c r="B2604" s="107" t="s">
        <v>87</v>
      </c>
      <c r="C2604" s="107" t="s">
        <v>5614</v>
      </c>
      <c r="D2604" s="107" t="s">
        <v>5600</v>
      </c>
      <c r="E2604" s="107" t="s">
        <v>5601</v>
      </c>
      <c r="F2604" s="107" t="s">
        <v>6335</v>
      </c>
      <c r="G2604" s="107" t="str">
        <f>k[[#This Row],[PartType]]&amp;k[[#This Row],[PowderType]]</f>
        <v>523W476/025TTS50</v>
      </c>
      <c r="H2604" s="107" t="s">
        <v>6183</v>
      </c>
      <c r="I2604" s="107" cm="1">
        <f t="array" ref="I2604">_xlfn.IFS(LEFT(k[[#This Row],[ParameterValue]],1)="S",3,LEFT(k[[#This Row],[ParameterValue]],1)="X",2, LEFT(k[[#This Row],[ParameterValue]],1)="D",4)</f>
        <v>3</v>
      </c>
    </row>
    <row r="2605" spans="1:9">
      <c r="A2605" s="107" t="s">
        <v>6212</v>
      </c>
      <c r="B2605" s="107" t="s">
        <v>4603</v>
      </c>
      <c r="C2605" s="107" t="s">
        <v>6213</v>
      </c>
      <c r="D2605" s="107" t="s">
        <v>6210</v>
      </c>
      <c r="E2605" s="107" t="s">
        <v>5601</v>
      </c>
      <c r="F2605" s="107" t="s">
        <v>6336</v>
      </c>
      <c r="G2605" s="107" t="str">
        <f>k[[#This Row],[PartType]]&amp;k[[#This Row],[PowderType]]</f>
        <v>523W476/035TTS50S</v>
      </c>
      <c r="H2605" s="107" t="s">
        <v>5100</v>
      </c>
      <c r="I2605" s="107" cm="1">
        <f t="array" ref="I2605">_xlfn.IFS(LEFT(k[[#This Row],[ParameterValue]],1)="S",3,LEFT(k[[#This Row],[ParameterValue]],1)="X",2, LEFT(k[[#This Row],[ParameterValue]],1)="D",4)</f>
        <v>3</v>
      </c>
    </row>
    <row r="2606" spans="1:9">
      <c r="A2606" s="107" t="s">
        <v>5613</v>
      </c>
      <c r="B2606" s="107" t="s">
        <v>87</v>
      </c>
      <c r="C2606" s="107" t="s">
        <v>5607</v>
      </c>
      <c r="D2606" s="107" t="s">
        <v>5600</v>
      </c>
      <c r="E2606" s="107" t="s">
        <v>5601</v>
      </c>
      <c r="F2606" s="107" t="s">
        <v>6337</v>
      </c>
      <c r="G2606" s="107" t="str">
        <f>k[[#This Row],[PartType]]&amp;k[[#This Row],[PowderType]]</f>
        <v>523W686/025TTS50</v>
      </c>
      <c r="H2606" s="107" t="s">
        <v>6183</v>
      </c>
      <c r="I2606" s="107" cm="1">
        <f t="array" ref="I2606">_xlfn.IFS(LEFT(k[[#This Row],[ParameterValue]],1)="S",3,LEFT(k[[#This Row],[ParameterValue]],1)="X",2, LEFT(k[[#This Row],[ParameterValue]],1)="D",4)</f>
        <v>3</v>
      </c>
    </row>
    <row r="2607" spans="1:9">
      <c r="A2607" s="107" t="s">
        <v>5613</v>
      </c>
      <c r="B2607" s="107" t="s">
        <v>87</v>
      </c>
      <c r="C2607" s="107" t="s">
        <v>5618</v>
      </c>
      <c r="D2607" s="107" t="s">
        <v>5600</v>
      </c>
      <c r="E2607" s="107" t="s">
        <v>5601</v>
      </c>
      <c r="F2607" s="107" t="s">
        <v>6338</v>
      </c>
      <c r="G2607" s="107" t="str">
        <f>k[[#This Row],[PartType]]&amp;k[[#This Row],[PowderType]]</f>
        <v>523W686/025TTS50</v>
      </c>
      <c r="H2607" s="107" t="s">
        <v>6183</v>
      </c>
      <c r="I2607" s="107" cm="1">
        <f t="array" ref="I2607">_xlfn.IFS(LEFT(k[[#This Row],[ParameterValue]],1)="S",3,LEFT(k[[#This Row],[ParameterValue]],1)="X",2, LEFT(k[[#This Row],[ParameterValue]],1)="D",4)</f>
        <v>3</v>
      </c>
    </row>
    <row r="2608" spans="1:9">
      <c r="A2608" s="107" t="s">
        <v>5859</v>
      </c>
      <c r="B2608" s="107" t="s">
        <v>4478</v>
      </c>
      <c r="C2608" s="107" t="s">
        <v>5600</v>
      </c>
      <c r="D2608" s="107" t="s">
        <v>5600</v>
      </c>
      <c r="E2608" s="107" t="s">
        <v>5601</v>
      </c>
      <c r="F2608" s="107" t="s">
        <v>8367</v>
      </c>
      <c r="G2608" s="107" t="str">
        <f>k[[#This Row],[PartType]]&amp;k[[#This Row],[PowderType]]</f>
        <v>530V476/016FTW400</v>
      </c>
      <c r="H2608" s="107" t="s">
        <v>8368</v>
      </c>
      <c r="I2608" s="107" cm="1">
        <f t="array" ref="I2608">_xlfn.IFS(LEFT(k[[#This Row],[ParameterValue]],1)="S",3,LEFT(k[[#This Row],[ParameterValue]],1)="X",2, LEFT(k[[#This Row],[ParameterValue]],1)="D",4)</f>
        <v>3</v>
      </c>
    </row>
    <row r="2609" spans="1:9">
      <c r="A2609" s="107" t="s">
        <v>6019</v>
      </c>
      <c r="B2609" s="107" t="s">
        <v>4723</v>
      </c>
      <c r="C2609" s="107" t="s">
        <v>5607</v>
      </c>
      <c r="D2609" s="107" t="s">
        <v>5600</v>
      </c>
      <c r="E2609" s="107" t="s">
        <v>5601</v>
      </c>
      <c r="F2609" s="107" t="s">
        <v>6976</v>
      </c>
      <c r="G2609" s="107" t="str">
        <f>k[[#This Row],[PartType]]&amp;k[[#This Row],[PowderType]]</f>
        <v>520T336/006NT80</v>
      </c>
      <c r="H2609" s="107" t="s">
        <v>6157</v>
      </c>
      <c r="I2609" s="107" cm="1">
        <f t="array" ref="I2609">_xlfn.IFS(LEFT(k[[#This Row],[ParameterValue]],1)="S",3,LEFT(k[[#This Row],[ParameterValue]],1)="X",2, LEFT(k[[#This Row],[ParameterValue]],1)="D",4)</f>
        <v>3</v>
      </c>
    </row>
    <row r="2610" spans="1:9">
      <c r="A2610" s="107" t="s">
        <v>8827</v>
      </c>
      <c r="B2610" s="107" t="s">
        <v>4469</v>
      </c>
      <c r="C2610" s="107" t="s">
        <v>5813</v>
      </c>
      <c r="D2610" s="107" t="s">
        <v>5600</v>
      </c>
      <c r="E2610" s="107" t="s">
        <v>5601</v>
      </c>
      <c r="F2610" s="107" t="s">
        <v>8828</v>
      </c>
      <c r="G2610" s="107" t="str">
        <f>k[[#This Row],[PartType]]&amp;k[[#This Row],[PowderType]]</f>
        <v>520C157/010KBP126</v>
      </c>
      <c r="H2610" s="107" t="s">
        <v>6050</v>
      </c>
      <c r="I2610" s="107" cm="1">
        <f t="array" ref="I2610">_xlfn.IFS(LEFT(k[[#This Row],[ParameterValue]],1)="S",3,LEFT(k[[#This Row],[ParameterValue]],1)="X",2, LEFT(k[[#This Row],[ParameterValue]],1)="D",4)</f>
        <v>3</v>
      </c>
    </row>
    <row r="2611" spans="1:9">
      <c r="A2611" s="107" t="s">
        <v>5825</v>
      </c>
      <c r="B2611" s="107" t="s">
        <v>4474</v>
      </c>
      <c r="C2611" s="107" t="s">
        <v>5634</v>
      </c>
      <c r="D2611" s="107" t="s">
        <v>5600</v>
      </c>
      <c r="E2611" s="107" t="s">
        <v>5601</v>
      </c>
      <c r="F2611" s="107" t="s">
        <v>8699</v>
      </c>
      <c r="G2611" s="107" t="str">
        <f>k[[#This Row],[PartType]]&amp;k[[#This Row],[PowderType]]</f>
        <v>520B157/006S15MB</v>
      </c>
      <c r="H2611" s="107" t="s">
        <v>8700</v>
      </c>
      <c r="I2611" s="107" cm="1">
        <f t="array" ref="I2611">_xlfn.IFS(LEFT(k[[#This Row],[ParameterValue]],1)="S",3,LEFT(k[[#This Row],[ParameterValue]],1)="X",2, LEFT(k[[#This Row],[ParameterValue]],1)="D",4)</f>
        <v>3</v>
      </c>
    </row>
    <row r="2612" spans="1:9">
      <c r="A2612" s="107" t="s">
        <v>6646</v>
      </c>
      <c r="B2612" s="107" t="s">
        <v>4485</v>
      </c>
      <c r="C2612" s="107" t="s">
        <v>6028</v>
      </c>
      <c r="D2612" s="107" t="s">
        <v>5600</v>
      </c>
      <c r="E2612" s="107" t="s">
        <v>5601</v>
      </c>
      <c r="F2612" s="107" t="s">
        <v>6647</v>
      </c>
      <c r="G2612" s="107" t="str">
        <f>k[[#This Row],[PartType]]&amp;k[[#This Row],[PowderType]]</f>
        <v>521V106/050C275</v>
      </c>
      <c r="H2612" s="107" t="s">
        <v>5853</v>
      </c>
      <c r="I2612" s="107" cm="1">
        <f t="array" ref="I2612">_xlfn.IFS(LEFT(k[[#This Row],[ParameterValue]],1)="S",3,LEFT(k[[#This Row],[ParameterValue]],1)="X",2, LEFT(k[[#This Row],[ParameterValue]],1)="D",4)</f>
        <v>2</v>
      </c>
    </row>
    <row r="2613" spans="1:9">
      <c r="A2613" s="107" t="s">
        <v>9231</v>
      </c>
      <c r="B2613" s="107" t="s">
        <v>6649</v>
      </c>
      <c r="C2613" s="107" t="s">
        <v>5614</v>
      </c>
      <c r="D2613" s="107" t="s">
        <v>5600</v>
      </c>
      <c r="E2613" s="107" t="s">
        <v>5601</v>
      </c>
      <c r="F2613" s="107" t="s">
        <v>9232</v>
      </c>
      <c r="G2613" s="107" t="str">
        <f>k[[#This Row],[PartType]]&amp;k[[#This Row],[PowderType]]</f>
        <v>521B565/025TTS30RT</v>
      </c>
      <c r="H2613" s="107" t="s">
        <v>6344</v>
      </c>
      <c r="I2613" s="107" cm="1">
        <f t="array" ref="I2613">_xlfn.IFS(LEFT(k[[#This Row],[ParameterValue]],1)="S",3,LEFT(k[[#This Row],[ParameterValue]],1)="X",2, LEFT(k[[#This Row],[ParameterValue]],1)="D",4)</f>
        <v>3</v>
      </c>
    </row>
    <row r="2614" spans="1:9">
      <c r="A2614" s="107" t="s">
        <v>6648</v>
      </c>
      <c r="B2614" s="107" t="s">
        <v>6649</v>
      </c>
      <c r="C2614" s="107" t="s">
        <v>5614</v>
      </c>
      <c r="D2614" s="107" t="s">
        <v>5600</v>
      </c>
      <c r="E2614" s="107" t="s">
        <v>5601</v>
      </c>
      <c r="F2614" s="107" t="s">
        <v>6650</v>
      </c>
      <c r="G2614" s="107" t="str">
        <f>k[[#This Row],[PartType]]&amp;k[[#This Row],[PowderType]]</f>
        <v>521B685/025TTS30RT</v>
      </c>
      <c r="H2614" s="107" t="s">
        <v>6344</v>
      </c>
      <c r="I2614" s="107" cm="1">
        <f t="array" ref="I2614">_xlfn.IFS(LEFT(k[[#This Row],[ParameterValue]],1)="S",3,LEFT(k[[#This Row],[ParameterValue]],1)="X",2, LEFT(k[[#This Row],[ParameterValue]],1)="D",4)</f>
        <v>3</v>
      </c>
    </row>
    <row r="2615" spans="1:9">
      <c r="A2615" s="107" t="s">
        <v>6594</v>
      </c>
      <c r="B2615" s="107" t="s">
        <v>4441</v>
      </c>
      <c r="C2615" s="107" t="s">
        <v>5607</v>
      </c>
      <c r="D2615" s="107" t="s">
        <v>5600</v>
      </c>
      <c r="E2615" s="107" t="s">
        <v>5601</v>
      </c>
      <c r="F2615" s="107" t="s">
        <v>6651</v>
      </c>
      <c r="G2615" s="107" t="str">
        <f>k[[#This Row],[PartType]]&amp;k[[#This Row],[PowderType]]</f>
        <v>520B157/004STA156KA</v>
      </c>
      <c r="H2615" s="107" t="s">
        <v>6596</v>
      </c>
      <c r="I2615" s="107" cm="1">
        <f t="array" ref="I2615">_xlfn.IFS(LEFT(k[[#This Row],[ParameterValue]],1)="S",3,LEFT(k[[#This Row],[ParameterValue]],1)="X",2, LEFT(k[[#This Row],[ParameterValue]],1)="D",4)</f>
        <v>3</v>
      </c>
    </row>
    <row r="2616" spans="1:9">
      <c r="A2616" s="107" t="s">
        <v>6652</v>
      </c>
      <c r="B2616" s="107" t="s">
        <v>4485</v>
      </c>
      <c r="C2616" s="107" t="s">
        <v>5826</v>
      </c>
      <c r="D2616" s="107" t="s">
        <v>5600</v>
      </c>
      <c r="E2616" s="107" t="s">
        <v>5601</v>
      </c>
      <c r="F2616" s="107" t="s">
        <v>6653</v>
      </c>
      <c r="G2616" s="107" t="str">
        <f>k[[#This Row],[PartType]]&amp;k[[#This Row],[PowderType]]</f>
        <v>521V905/050C275</v>
      </c>
      <c r="H2616" s="107" t="s">
        <v>5853</v>
      </c>
      <c r="I2616" s="107" cm="1">
        <f t="array" ref="I2616">_xlfn.IFS(LEFT(k[[#This Row],[ParameterValue]],1)="S",3,LEFT(k[[#This Row],[ParameterValue]],1)="X",2, LEFT(k[[#This Row],[ParameterValue]],1)="D",4)</f>
        <v>2</v>
      </c>
    </row>
    <row r="2617" spans="1:9">
      <c r="A2617" s="107" t="s">
        <v>6646</v>
      </c>
      <c r="B2617" s="107" t="s">
        <v>4485</v>
      </c>
      <c r="C2617" s="107" t="s">
        <v>5690</v>
      </c>
      <c r="D2617" s="107" t="s">
        <v>5600</v>
      </c>
      <c r="E2617" s="107" t="s">
        <v>5601</v>
      </c>
      <c r="F2617" s="107" t="s">
        <v>8412</v>
      </c>
      <c r="G2617" s="107" t="str">
        <f>k[[#This Row],[PartType]]&amp;k[[#This Row],[PowderType]]</f>
        <v>521V106/050C275</v>
      </c>
      <c r="H2617" s="107" t="s">
        <v>5853</v>
      </c>
      <c r="I2617" s="107" cm="1">
        <f t="array" ref="I2617">_xlfn.IFS(LEFT(k[[#This Row],[ParameterValue]],1)="S",3,LEFT(k[[#This Row],[ParameterValue]],1)="X",2, LEFT(k[[#This Row],[ParameterValue]],1)="D",4)</f>
        <v>2</v>
      </c>
    </row>
    <row r="2618" spans="1:9">
      <c r="A2618" s="107" t="s">
        <v>6622</v>
      </c>
      <c r="B2618" s="107" t="s">
        <v>6369</v>
      </c>
      <c r="C2618" s="107" t="s">
        <v>5748</v>
      </c>
      <c r="D2618" s="107" t="s">
        <v>5600</v>
      </c>
      <c r="E2618" s="107" t="s">
        <v>5601</v>
      </c>
      <c r="F2618" s="107" t="s">
        <v>6623</v>
      </c>
      <c r="G2618" s="107" t="str">
        <f>k[[#This Row],[PartType]]&amp;k[[#This Row],[PowderType]]</f>
        <v>520X228/2R5STA150KA</v>
      </c>
      <c r="H2618" s="107" t="s">
        <v>6391</v>
      </c>
      <c r="I2618" s="107" cm="1">
        <f t="array" ref="I2618">_xlfn.IFS(LEFT(k[[#This Row],[ParameterValue]],1)="S",3,LEFT(k[[#This Row],[ParameterValue]],1)="X",2, LEFT(k[[#This Row],[ParameterValue]],1)="D",4)</f>
        <v>3</v>
      </c>
    </row>
    <row r="2619" spans="1:9">
      <c r="A2619" s="107" t="s">
        <v>7027</v>
      </c>
      <c r="B2619" s="107" t="s">
        <v>4617</v>
      </c>
      <c r="C2619" s="107" t="s">
        <v>5654</v>
      </c>
      <c r="D2619" s="107" t="s">
        <v>5600</v>
      </c>
      <c r="E2619" s="107" t="s">
        <v>5601</v>
      </c>
      <c r="F2619" s="107" t="s">
        <v>7028</v>
      </c>
      <c r="G2619" s="107" t="str">
        <f>k[[#This Row],[PartType]]&amp;k[[#This Row],[PowderType]]</f>
        <v>520W107/010NT50</v>
      </c>
      <c r="H2619" s="107" t="s">
        <v>6798</v>
      </c>
      <c r="I2619" s="107" cm="1">
        <f t="array" ref="I2619">_xlfn.IFS(LEFT(k[[#This Row],[ParameterValue]],1)="S",3,LEFT(k[[#This Row],[ParameterValue]],1)="X",2, LEFT(k[[#This Row],[ParameterValue]],1)="D",4)</f>
        <v>3</v>
      </c>
    </row>
    <row r="2620" spans="1:9">
      <c r="A2620" s="107" t="s">
        <v>5899</v>
      </c>
      <c r="B2620" s="107" t="s">
        <v>4478</v>
      </c>
      <c r="C2620" s="107" t="s">
        <v>5726</v>
      </c>
      <c r="D2620" s="107" t="s">
        <v>5600</v>
      </c>
      <c r="E2620" s="107" t="s">
        <v>5601</v>
      </c>
      <c r="F2620" s="107" t="s">
        <v>6726</v>
      </c>
      <c r="G2620" s="107" t="str">
        <f>k[[#This Row],[PartType]]&amp;k[[#This Row],[PowderType]]</f>
        <v>521V226/025FTW400</v>
      </c>
      <c r="H2620" s="107" t="s">
        <v>6638</v>
      </c>
      <c r="I2620" s="107" cm="1">
        <f t="array" ref="I2620">_xlfn.IFS(LEFT(k[[#This Row],[ParameterValue]],1)="S",3,LEFT(k[[#This Row],[ParameterValue]],1)="X",2, LEFT(k[[#This Row],[ParameterValue]],1)="D",4)</f>
        <v>2</v>
      </c>
    </row>
    <row r="2621" spans="1:9">
      <c r="A2621" s="107" t="s">
        <v>8115</v>
      </c>
      <c r="B2621" s="107" t="s">
        <v>82</v>
      </c>
      <c r="C2621" s="107" t="s">
        <v>5607</v>
      </c>
      <c r="D2621" s="107" t="s">
        <v>5600</v>
      </c>
      <c r="E2621" s="107" t="s">
        <v>5601</v>
      </c>
      <c r="F2621" s="107" t="s">
        <v>10395</v>
      </c>
      <c r="G2621" s="107" t="str">
        <f>k[[#This Row],[PartType]]&amp;k[[#This Row],[PowderType]]</f>
        <v>K15D686/035S706</v>
      </c>
      <c r="H2621" s="107" t="s">
        <v>8140</v>
      </c>
      <c r="I2621" s="107" cm="1">
        <f t="array" ref="I2621">_xlfn.IFS(LEFT(k[[#This Row],[ParameterValue]],1)="S",3,LEFT(k[[#This Row],[ParameterValue]],1)="X",2, LEFT(k[[#This Row],[ParameterValue]],1)="D",4)</f>
        <v>4</v>
      </c>
    </row>
    <row r="2622" spans="1:9">
      <c r="A2622" s="107" t="s">
        <v>8299</v>
      </c>
      <c r="B2622" s="107" t="s">
        <v>82</v>
      </c>
      <c r="C2622" s="107" t="s">
        <v>5607</v>
      </c>
      <c r="D2622" s="107" t="s">
        <v>5600</v>
      </c>
      <c r="E2622" s="107" t="s">
        <v>5601</v>
      </c>
      <c r="F2622" s="107" t="s">
        <v>10386</v>
      </c>
      <c r="G2622" s="107" t="str">
        <f>k[[#This Row],[PartType]]&amp;k[[#This Row],[PowderType]]</f>
        <v>K15D826/035S706</v>
      </c>
      <c r="H2622" s="107" t="s">
        <v>5100</v>
      </c>
      <c r="I2622" s="107" cm="1">
        <f t="array" ref="I2622">_xlfn.IFS(LEFT(k[[#This Row],[ParameterValue]],1)="S",3,LEFT(k[[#This Row],[ParameterValue]],1)="X",2, LEFT(k[[#This Row],[ParameterValue]],1)="D",4)</f>
        <v>3</v>
      </c>
    </row>
    <row r="2623" spans="1:9">
      <c r="A2623" s="107" t="s">
        <v>6479</v>
      </c>
      <c r="B2623" s="107" t="s">
        <v>4525</v>
      </c>
      <c r="C2623" s="107" t="s">
        <v>6436</v>
      </c>
      <c r="D2623" s="107" t="s">
        <v>5600</v>
      </c>
      <c r="E2623" s="107" t="s">
        <v>5601</v>
      </c>
      <c r="F2623" s="107" t="s">
        <v>6480</v>
      </c>
      <c r="G2623" s="107" t="str">
        <f>k[[#This Row],[PartType]]&amp;k[[#This Row],[PowderType]]</f>
        <v>520V117/003S506</v>
      </c>
      <c r="H2623" s="107" t="s">
        <v>5933</v>
      </c>
      <c r="I2623" s="107" cm="1">
        <f t="array" ref="I2623">_xlfn.IFS(LEFT(k[[#This Row],[ParameterValue]],1)="S",3,LEFT(k[[#This Row],[ParameterValue]],1)="X",2, LEFT(k[[#This Row],[ParameterValue]],1)="D",4)</f>
        <v>3</v>
      </c>
    </row>
    <row r="2624" spans="1:9">
      <c r="A2624" s="107" t="s">
        <v>6057</v>
      </c>
      <c r="B2624" s="107" t="s">
        <v>126</v>
      </c>
      <c r="C2624" s="107" t="s">
        <v>5599</v>
      </c>
      <c r="D2624" s="107" t="s">
        <v>5600</v>
      </c>
      <c r="E2624" s="107" t="s">
        <v>5601</v>
      </c>
      <c r="F2624" s="107" t="s">
        <v>8966</v>
      </c>
      <c r="G2624" s="107" t="str">
        <f>k[[#This Row],[PartType]]&amp;k[[#This Row],[PowderType]]</f>
        <v>520D107/010KBP52</v>
      </c>
      <c r="H2624" s="107" t="s">
        <v>5046</v>
      </c>
      <c r="I2624" s="107" cm="1">
        <f t="array" ref="I2624">_xlfn.IFS(LEFT(k[[#This Row],[ParameterValue]],1)="S",3,LEFT(k[[#This Row],[ParameterValue]],1)="X",2, LEFT(k[[#This Row],[ParameterValue]],1)="D",4)</f>
        <v>3</v>
      </c>
    </row>
    <row r="2625" spans="1:9">
      <c r="A2625" s="107" t="s">
        <v>5718</v>
      </c>
      <c r="B2625" s="107" t="s">
        <v>87</v>
      </c>
      <c r="C2625" s="107" t="s">
        <v>5618</v>
      </c>
      <c r="D2625" s="107" t="s">
        <v>5600</v>
      </c>
      <c r="E2625" s="107" t="s">
        <v>5601</v>
      </c>
      <c r="F2625" s="107" t="s">
        <v>6481</v>
      </c>
      <c r="G2625" s="107" t="str">
        <f>k[[#This Row],[PartType]]&amp;k[[#This Row],[PowderType]]</f>
        <v>523V157/020TTS50</v>
      </c>
      <c r="H2625" s="107" t="s">
        <v>5100</v>
      </c>
      <c r="I2625" s="107" cm="1">
        <f t="array" ref="I2625">_xlfn.IFS(LEFT(k[[#This Row],[ParameterValue]],1)="S",3,LEFT(k[[#This Row],[ParameterValue]],1)="X",2, LEFT(k[[#This Row],[ParameterValue]],1)="D",4)</f>
        <v>3</v>
      </c>
    </row>
    <row r="2626" spans="1:9">
      <c r="A2626" s="107" t="s">
        <v>5718</v>
      </c>
      <c r="B2626" s="107" t="s">
        <v>87</v>
      </c>
      <c r="C2626" s="107" t="s">
        <v>5607</v>
      </c>
      <c r="D2626" s="107" t="s">
        <v>5600</v>
      </c>
      <c r="E2626" s="107" t="s">
        <v>5601</v>
      </c>
      <c r="F2626" s="107" t="s">
        <v>6482</v>
      </c>
      <c r="G2626" s="107" t="str">
        <f>k[[#This Row],[PartType]]&amp;k[[#This Row],[PowderType]]</f>
        <v>523V157/020TTS50</v>
      </c>
      <c r="H2626" s="107" t="s">
        <v>5100</v>
      </c>
      <c r="I2626" s="107" cm="1">
        <f t="array" ref="I2626">_xlfn.IFS(LEFT(k[[#This Row],[ParameterValue]],1)="S",3,LEFT(k[[#This Row],[ParameterValue]],1)="X",2, LEFT(k[[#This Row],[ParameterValue]],1)="D",4)</f>
        <v>3</v>
      </c>
    </row>
    <row r="2627" spans="1:9">
      <c r="A2627" s="107" t="s">
        <v>5718</v>
      </c>
      <c r="B2627" s="107" t="s">
        <v>87</v>
      </c>
      <c r="C2627" s="107" t="s">
        <v>5614</v>
      </c>
      <c r="D2627" s="107" t="s">
        <v>5600</v>
      </c>
      <c r="E2627" s="107" t="s">
        <v>5601</v>
      </c>
      <c r="F2627" s="107" t="s">
        <v>6483</v>
      </c>
      <c r="G2627" s="107" t="str">
        <f>k[[#This Row],[PartType]]&amp;k[[#This Row],[PowderType]]</f>
        <v>523V157/020TTS50</v>
      </c>
      <c r="H2627" s="107" t="s">
        <v>5100</v>
      </c>
      <c r="I2627" s="107" cm="1">
        <f t="array" ref="I2627">_xlfn.IFS(LEFT(k[[#This Row],[ParameterValue]],1)="S",3,LEFT(k[[#This Row],[ParameterValue]],1)="X",2, LEFT(k[[#This Row],[ParameterValue]],1)="D",4)</f>
        <v>3</v>
      </c>
    </row>
    <row r="2628" spans="1:9">
      <c r="A2628" s="107" t="s">
        <v>8160</v>
      </c>
      <c r="B2628" s="107" t="s">
        <v>100</v>
      </c>
      <c r="C2628" s="107" t="s">
        <v>5614</v>
      </c>
      <c r="D2628" s="107" t="s">
        <v>5600</v>
      </c>
      <c r="E2628" s="107" t="s">
        <v>5601</v>
      </c>
      <c r="F2628" s="107" t="s">
        <v>9230</v>
      </c>
      <c r="G2628" s="107" t="str">
        <f>k[[#This Row],[PartType]]&amp;k[[#This Row],[PowderType]]</f>
        <v>521B336/020S805</v>
      </c>
      <c r="H2628" s="107" t="s">
        <v>8013</v>
      </c>
      <c r="I2628" s="107" cm="1">
        <f t="array" ref="I2628">_xlfn.IFS(LEFT(k[[#This Row],[ParameterValue]],1)="S",3,LEFT(k[[#This Row],[ParameterValue]],1)="X",2, LEFT(k[[#This Row],[ParameterValue]],1)="D",4)</f>
        <v>3</v>
      </c>
    </row>
    <row r="2629" spans="1:9">
      <c r="A2629" s="107" t="s">
        <v>5815</v>
      </c>
      <c r="B2629" s="107" t="s">
        <v>4484</v>
      </c>
      <c r="C2629" s="107" t="s">
        <v>5614</v>
      </c>
      <c r="D2629" s="107" t="s">
        <v>5600</v>
      </c>
      <c r="E2629" s="107" t="s">
        <v>5601</v>
      </c>
      <c r="F2629" s="107" t="s">
        <v>8277</v>
      </c>
      <c r="G2629" s="107" t="str">
        <f>k[[#This Row],[PartType]]&amp;k[[#This Row],[PowderType]]</f>
        <v>521B226/025KBP84X</v>
      </c>
      <c r="H2629" s="107" t="s">
        <v>5879</v>
      </c>
      <c r="I2629" s="107" cm="1">
        <f t="array" ref="I2629">_xlfn.IFS(LEFT(k[[#This Row],[ParameterValue]],1)="S",3,LEFT(k[[#This Row],[ParameterValue]],1)="X",2, LEFT(k[[#This Row],[ParameterValue]],1)="D",4)</f>
        <v>3</v>
      </c>
    </row>
    <row r="2630" spans="1:9">
      <c r="A2630" s="107" t="s">
        <v>6788</v>
      </c>
      <c r="B2630" s="107" t="s">
        <v>87</v>
      </c>
      <c r="C2630" s="107" t="s">
        <v>6193</v>
      </c>
      <c r="D2630" s="107" t="s">
        <v>5600</v>
      </c>
      <c r="E2630" s="107" t="s">
        <v>5601</v>
      </c>
      <c r="F2630" s="107" t="s">
        <v>8415</v>
      </c>
      <c r="G2630" s="107" t="str">
        <f>k[[#This Row],[PartType]]&amp;k[[#This Row],[PowderType]]</f>
        <v>521B106/035TTS50</v>
      </c>
      <c r="H2630" s="107" t="s">
        <v>6183</v>
      </c>
      <c r="I2630" s="107" cm="1">
        <f t="array" ref="I2630">_xlfn.IFS(LEFT(k[[#This Row],[ParameterValue]],1)="S",3,LEFT(k[[#This Row],[ParameterValue]],1)="X",2, LEFT(k[[#This Row],[ParameterValue]],1)="D",4)</f>
        <v>3</v>
      </c>
    </row>
    <row r="2631" spans="1:9">
      <c r="A2631" s="107" t="s">
        <v>6788</v>
      </c>
      <c r="B2631" s="107" t="s">
        <v>87</v>
      </c>
      <c r="C2631" s="107" t="s">
        <v>5614</v>
      </c>
      <c r="D2631" s="107" t="s">
        <v>5600</v>
      </c>
      <c r="E2631" s="107" t="s">
        <v>5601</v>
      </c>
      <c r="F2631" s="107" t="s">
        <v>8414</v>
      </c>
      <c r="G2631" s="107" t="str">
        <f>k[[#This Row],[PartType]]&amp;k[[#This Row],[PowderType]]</f>
        <v>521B106/035TTS50</v>
      </c>
      <c r="H2631" s="107" t="s">
        <v>6183</v>
      </c>
      <c r="I2631" s="107" cm="1">
        <f t="array" ref="I2631">_xlfn.IFS(LEFT(k[[#This Row],[ParameterValue]],1)="S",3,LEFT(k[[#This Row],[ParameterValue]],1)="X",2, LEFT(k[[#This Row],[ParameterValue]],1)="D",4)</f>
        <v>3</v>
      </c>
    </row>
    <row r="2632" spans="1:9">
      <c r="A2632" s="107" t="s">
        <v>6331</v>
      </c>
      <c r="B2632" s="107" t="s">
        <v>100</v>
      </c>
      <c r="C2632" s="107" t="s">
        <v>5703</v>
      </c>
      <c r="D2632" s="107" t="s">
        <v>5600</v>
      </c>
      <c r="E2632" s="107" t="s">
        <v>5601</v>
      </c>
      <c r="F2632" s="107" t="s">
        <v>8275</v>
      </c>
      <c r="G2632" s="107" t="str">
        <f>k[[#This Row],[PartType]]&amp;k[[#This Row],[PowderType]]</f>
        <v>598V337/2R5S805</v>
      </c>
      <c r="H2632" s="107" t="s">
        <v>8228</v>
      </c>
      <c r="I2632" s="107" cm="1">
        <f t="array" ref="I2632">_xlfn.IFS(LEFT(k[[#This Row],[ParameterValue]],1)="S",3,LEFT(k[[#This Row],[ParameterValue]],1)="X",2, LEFT(k[[#This Row],[ParameterValue]],1)="D",4)</f>
        <v>3</v>
      </c>
    </row>
    <row r="2633" spans="1:9">
      <c r="A2633" s="107" t="s">
        <v>7358</v>
      </c>
      <c r="B2633" s="107" t="s">
        <v>4618</v>
      </c>
      <c r="C2633" s="107" t="s">
        <v>5748</v>
      </c>
      <c r="D2633" s="107" t="s">
        <v>5600</v>
      </c>
      <c r="E2633" s="107" t="s">
        <v>5601</v>
      </c>
      <c r="F2633" s="107" t="s">
        <v>8713</v>
      </c>
      <c r="G2633" s="107" t="str">
        <f>k[[#This Row],[PartType]]&amp;k[[#This Row],[PowderType]]</f>
        <v>520Y477/006KBP72E</v>
      </c>
      <c r="H2633" s="107" t="s">
        <v>6557</v>
      </c>
      <c r="I2633" s="107" cm="1">
        <f t="array" ref="I2633">_xlfn.IFS(LEFT(k[[#This Row],[ParameterValue]],1)="S",3,LEFT(k[[#This Row],[ParameterValue]],1)="X",2, LEFT(k[[#This Row],[ParameterValue]],1)="D",4)</f>
        <v>3</v>
      </c>
    </row>
    <row r="2634" spans="1:9">
      <c r="A2634" t="s">
        <v>7190</v>
      </c>
      <c r="B2634" t="s">
        <v>4617</v>
      </c>
      <c r="C2634" t="s">
        <v>5627</v>
      </c>
      <c r="D2634" t="s">
        <v>5600</v>
      </c>
      <c r="E2634" t="s">
        <v>5601</v>
      </c>
      <c r="F2634" s="107" t="s">
        <v>8829</v>
      </c>
      <c r="G2634" s="107" t="str">
        <f>k[[#This Row],[PartType]]&amp;k[[#This Row],[PowderType]]</f>
        <v>520D477/004NT50</v>
      </c>
      <c r="H2634" t="s">
        <v>6557</v>
      </c>
      <c r="I2634" cm="1">
        <f t="array" ref="I2634">_xlfn.IFS(LEFT(k[[#This Row],[ParameterValue]],1)="S",3,LEFT(k[[#This Row],[ParameterValue]],1)="X",2, LEFT(k[[#This Row],[ParameterValue]],1)="D",4)</f>
        <v>3</v>
      </c>
    </row>
    <row r="2635" spans="1:9">
      <c r="A2635" t="s">
        <v>6824</v>
      </c>
      <c r="B2635" t="s">
        <v>4478</v>
      </c>
      <c r="C2635" t="s">
        <v>5690</v>
      </c>
      <c r="D2635" t="s">
        <v>5600</v>
      </c>
      <c r="E2635" t="s">
        <v>5601</v>
      </c>
      <c r="F2635" s="107" t="s">
        <v>6825</v>
      </c>
      <c r="G2635" s="107" t="str">
        <f>k[[#This Row],[PartType]]&amp;k[[#This Row],[PowderType]]</f>
        <v>545V226/020FTW400</v>
      </c>
      <c r="H2635" t="s">
        <v>6358</v>
      </c>
      <c r="I2635" cm="1">
        <f t="array" ref="I2635">_xlfn.IFS(LEFT(k[[#This Row],[ParameterValue]],1)="S",3,LEFT(k[[#This Row],[ParameterValue]],1)="X",2, LEFT(k[[#This Row],[ParameterValue]],1)="D",4)</f>
        <v>2</v>
      </c>
    </row>
    <row r="2636" spans="1:9">
      <c r="A2636" t="s">
        <v>9406</v>
      </c>
      <c r="B2636" t="s">
        <v>4478</v>
      </c>
      <c r="C2636" t="s">
        <v>5690</v>
      </c>
      <c r="D2636" t="s">
        <v>5600</v>
      </c>
      <c r="E2636" t="s">
        <v>5601</v>
      </c>
      <c r="F2636" s="107" t="s">
        <v>9407</v>
      </c>
      <c r="G2636" s="107" t="str">
        <f>k[[#This Row],[PartType]]&amp;k[[#This Row],[PowderType]]</f>
        <v>545V226/025FTW400</v>
      </c>
      <c r="H2636" t="s">
        <v>6358</v>
      </c>
      <c r="I2636" cm="1">
        <f t="array" ref="I2636">_xlfn.IFS(LEFT(k[[#This Row],[ParameterValue]],1)="S",3,LEFT(k[[#This Row],[ParameterValue]],1)="X",2, LEFT(k[[#This Row],[ParameterValue]],1)="D",4)</f>
        <v>2</v>
      </c>
    </row>
    <row r="2637" spans="1:9">
      <c r="A2637" t="s">
        <v>9199</v>
      </c>
      <c r="B2637" t="s">
        <v>4492</v>
      </c>
      <c r="C2637" t="s">
        <v>5618</v>
      </c>
      <c r="D2637" t="s">
        <v>5600</v>
      </c>
      <c r="E2637" t="s">
        <v>5601</v>
      </c>
      <c r="F2637" s="107" t="s">
        <v>9200</v>
      </c>
      <c r="G2637" s="107" t="str">
        <f>k[[#This Row],[PartType]]&amp;k[[#This Row],[PowderType]]</f>
        <v>545D686/016FTW700</v>
      </c>
      <c r="H2637" t="s">
        <v>6344</v>
      </c>
      <c r="I2637" cm="1">
        <f t="array" ref="I2637">_xlfn.IFS(LEFT(k[[#This Row],[ParameterValue]],1)="S",3,LEFT(k[[#This Row],[ParameterValue]],1)="X",2, LEFT(k[[#This Row],[ParameterValue]],1)="D",4)</f>
        <v>3</v>
      </c>
    </row>
    <row r="2638" spans="1:9">
      <c r="A2638" t="s">
        <v>8148</v>
      </c>
      <c r="B2638" t="s">
        <v>111</v>
      </c>
      <c r="C2638" t="s">
        <v>5607</v>
      </c>
      <c r="D2638" t="s">
        <v>5600</v>
      </c>
      <c r="E2638" t="s">
        <v>5601</v>
      </c>
      <c r="F2638" s="107" t="s">
        <v>8149</v>
      </c>
      <c r="G2638" s="107" t="str">
        <f>k[[#This Row],[PartType]]&amp;k[[#This Row],[PowderType]]</f>
        <v>545T107/006STA200KA</v>
      </c>
      <c r="H2638" t="s">
        <v>8150</v>
      </c>
      <c r="I2638" cm="1">
        <f t="array" ref="I2638">_xlfn.IFS(LEFT(k[[#This Row],[ParameterValue]],1)="S",3,LEFT(k[[#This Row],[ParameterValue]],1)="X",2, LEFT(k[[#This Row],[ParameterValue]],1)="D",4)</f>
        <v>3</v>
      </c>
    </row>
    <row r="2639" spans="1:9">
      <c r="A2639" t="s">
        <v>5669</v>
      </c>
      <c r="B2639" t="s">
        <v>4492</v>
      </c>
      <c r="C2639" t="s">
        <v>5656</v>
      </c>
      <c r="D2639" t="s">
        <v>5600</v>
      </c>
      <c r="E2639" t="s">
        <v>5601</v>
      </c>
      <c r="F2639" s="107" t="s">
        <v>6737</v>
      </c>
      <c r="G2639" s="107" t="str">
        <f>k[[#This Row],[PartType]]&amp;k[[#This Row],[PowderType]]</f>
        <v>525B336/010FTW700</v>
      </c>
      <c r="H2639" t="s">
        <v>6738</v>
      </c>
      <c r="I2639" cm="1">
        <f t="array" ref="I2639">_xlfn.IFS(LEFT(k[[#This Row],[ParameterValue]],1)="S",3,LEFT(k[[#This Row],[ParameterValue]],1)="X",2, LEFT(k[[#This Row],[ParameterValue]],1)="D",4)</f>
        <v>3</v>
      </c>
    </row>
    <row r="2640" spans="1:9">
      <c r="A2640" t="s">
        <v>6739</v>
      </c>
      <c r="B2640" t="s">
        <v>4492</v>
      </c>
      <c r="C2640" t="s">
        <v>5607</v>
      </c>
      <c r="D2640" t="s">
        <v>5600</v>
      </c>
      <c r="E2640" t="s">
        <v>5601</v>
      </c>
      <c r="F2640" s="107" t="s">
        <v>6740</v>
      </c>
      <c r="G2640" s="107" t="str">
        <f>k[[#This Row],[PartType]]&amp;k[[#This Row],[PowderType]]</f>
        <v>520B686/004FTW700</v>
      </c>
      <c r="H2640" t="s">
        <v>5834</v>
      </c>
      <c r="I2640" cm="1">
        <f t="array" ref="I2640">_xlfn.IFS(LEFT(k[[#This Row],[ParameterValue]],1)="S",3,LEFT(k[[#This Row],[ParameterValue]],1)="X",2, LEFT(k[[#This Row],[ParameterValue]],1)="D",4)</f>
        <v>3</v>
      </c>
    </row>
    <row r="2641" spans="1:9">
      <c r="A2641" t="s">
        <v>6141</v>
      </c>
      <c r="B2641" t="s">
        <v>4492</v>
      </c>
      <c r="C2641" t="s">
        <v>5663</v>
      </c>
      <c r="D2641" t="s">
        <v>5600</v>
      </c>
      <c r="E2641" t="s">
        <v>5601</v>
      </c>
      <c r="F2641" s="107" t="s">
        <v>6741</v>
      </c>
      <c r="G2641" s="107" t="str">
        <f>k[[#This Row],[PartType]]&amp;k[[#This Row],[PowderType]]</f>
        <v>530V477/003FTW700</v>
      </c>
      <c r="H2641" t="s">
        <v>5754</v>
      </c>
      <c r="I2641" cm="1">
        <f t="array" ref="I2641">_xlfn.IFS(LEFT(k[[#This Row],[ParameterValue]],1)="S",3,LEFT(k[[#This Row],[ParameterValue]],1)="X",2, LEFT(k[[#This Row],[ParameterValue]],1)="D",4)</f>
        <v>3</v>
      </c>
    </row>
    <row r="2642" spans="1:9">
      <c r="A2642" t="s">
        <v>5851</v>
      </c>
      <c r="B2642" t="s">
        <v>107</v>
      </c>
      <c r="C2642" t="s">
        <v>6272</v>
      </c>
      <c r="D2642" t="s">
        <v>5600</v>
      </c>
      <c r="E2642" t="s">
        <v>5601</v>
      </c>
      <c r="F2642" s="107" t="s">
        <v>6727</v>
      </c>
      <c r="G2642" s="107" t="str">
        <f>k[[#This Row],[PartType]]&amp;k[[#This Row],[PowderType]]</f>
        <v>521D106/050FTP150</v>
      </c>
      <c r="H2642" t="s">
        <v>6358</v>
      </c>
      <c r="I2642" cm="1">
        <f t="array" ref="I2642">_xlfn.IFS(LEFT(k[[#This Row],[ParameterValue]],1)="S",3,LEFT(k[[#This Row],[ParameterValue]],1)="X",2, LEFT(k[[#This Row],[ParameterValue]],1)="D",4)</f>
        <v>2</v>
      </c>
    </row>
    <row r="2643" spans="1:9">
      <c r="A2643" t="s">
        <v>6889</v>
      </c>
      <c r="B2643" t="s">
        <v>4617</v>
      </c>
      <c r="C2643" t="s">
        <v>5654</v>
      </c>
      <c r="D2643" t="s">
        <v>5600</v>
      </c>
      <c r="E2643" t="s">
        <v>5601</v>
      </c>
      <c r="F2643" s="107" t="s">
        <v>6890</v>
      </c>
      <c r="G2643" s="107" t="str">
        <f>k[[#This Row],[PartType]]&amp;k[[#This Row],[PowderType]]</f>
        <v>520Q476/011NT50</v>
      </c>
      <c r="H2643" t="s">
        <v>6891</v>
      </c>
      <c r="I2643" cm="1">
        <f t="array" ref="I2643">_xlfn.IFS(LEFT(k[[#This Row],[ParameterValue]],1)="S",3,LEFT(k[[#This Row],[ParameterValue]],1)="X",2, LEFT(k[[#This Row],[ParameterValue]],1)="D",4)</f>
        <v>3</v>
      </c>
    </row>
    <row r="2644" spans="1:9">
      <c r="A2644" t="s">
        <v>5859</v>
      </c>
      <c r="B2644" t="s">
        <v>4721</v>
      </c>
      <c r="C2644" t="s">
        <v>5654</v>
      </c>
      <c r="D2644" t="s">
        <v>5600</v>
      </c>
      <c r="E2644" t="s">
        <v>5601</v>
      </c>
      <c r="F2644" s="107" t="s">
        <v>6892</v>
      </c>
      <c r="G2644" s="107" t="str">
        <f>k[[#This Row],[PartType]]&amp;k[[#This Row],[PowderType]]</f>
        <v>530V476/016NT40</v>
      </c>
      <c r="H2644" t="s">
        <v>6893</v>
      </c>
      <c r="I2644" cm="1">
        <f t="array" ref="I2644">_xlfn.IFS(LEFT(k[[#This Row],[ParameterValue]],1)="S",3,LEFT(k[[#This Row],[ParameterValue]],1)="X",2, LEFT(k[[#This Row],[ParameterValue]],1)="D",4)</f>
        <v>3</v>
      </c>
    </row>
    <row r="2645" spans="1:9">
      <c r="A2645" t="s">
        <v>5980</v>
      </c>
      <c r="B2645" t="s">
        <v>4617</v>
      </c>
      <c r="C2645" t="s">
        <v>5681</v>
      </c>
      <c r="D2645" t="s">
        <v>5600</v>
      </c>
      <c r="E2645" t="s">
        <v>5601</v>
      </c>
      <c r="F2645" s="107" t="s">
        <v>6762</v>
      </c>
      <c r="G2645" s="107" t="str">
        <f>k[[#This Row],[PartType]]&amp;k[[#This Row],[PowderType]]</f>
        <v>528Z337/003NT50</v>
      </c>
      <c r="H2645" t="s">
        <v>6635</v>
      </c>
      <c r="I2645" cm="1">
        <f t="array" ref="I2645">_xlfn.IFS(LEFT(k[[#This Row],[ParameterValue]],1)="S",3,LEFT(k[[#This Row],[ParameterValue]],1)="X",2, LEFT(k[[#This Row],[ParameterValue]],1)="D",4)</f>
        <v>3</v>
      </c>
    </row>
    <row r="2646" spans="1:9">
      <c r="A2646" t="s">
        <v>6742</v>
      </c>
      <c r="B2646" t="s">
        <v>4492</v>
      </c>
      <c r="C2646" t="s">
        <v>5730</v>
      </c>
      <c r="D2646" t="s">
        <v>5600</v>
      </c>
      <c r="E2646" t="s">
        <v>5601</v>
      </c>
      <c r="F2646" s="107" t="s">
        <v>6743</v>
      </c>
      <c r="G2646" s="107" t="str">
        <f>k[[#This Row],[PartType]]&amp;k[[#This Row],[PowderType]]</f>
        <v>530V477/2R5FTW700</v>
      </c>
      <c r="H2646" t="s">
        <v>6520</v>
      </c>
      <c r="I2646" cm="1">
        <f t="array" ref="I2646">_xlfn.IFS(LEFT(k[[#This Row],[ParameterValue]],1)="S",3,LEFT(k[[#This Row],[ParameterValue]],1)="X",2, LEFT(k[[#This Row],[ParameterValue]],1)="D",4)</f>
        <v>3</v>
      </c>
    </row>
    <row r="2647" spans="1:9">
      <c r="A2647" t="s">
        <v>6783</v>
      </c>
      <c r="B2647" t="s">
        <v>4617</v>
      </c>
      <c r="C2647" t="s">
        <v>5614</v>
      </c>
      <c r="D2647" t="s">
        <v>5600</v>
      </c>
      <c r="E2647" t="s">
        <v>5601</v>
      </c>
      <c r="F2647" s="107" t="s">
        <v>6894</v>
      </c>
      <c r="G2647" s="107" t="str">
        <f>k[[#This Row],[PartType]]&amp;k[[#This Row],[PowderType]]</f>
        <v>521T685/035NT50</v>
      </c>
      <c r="H2647" t="s">
        <v>6895</v>
      </c>
      <c r="I2647" cm="1">
        <f t="array" ref="I2647">_xlfn.IFS(LEFT(k[[#This Row],[ParameterValue]],1)="S",3,LEFT(k[[#This Row],[ParameterValue]],1)="X",2, LEFT(k[[#This Row],[ParameterValue]],1)="D",4)</f>
        <v>3</v>
      </c>
    </row>
    <row r="2648" spans="1:9">
      <c r="A2648" t="s">
        <v>9408</v>
      </c>
      <c r="B2648" t="s">
        <v>4507</v>
      </c>
      <c r="C2648" t="s">
        <v>5618</v>
      </c>
      <c r="D2648" t="s">
        <v>5600</v>
      </c>
      <c r="E2648" t="s">
        <v>5601</v>
      </c>
      <c r="F2648" s="107" t="s">
        <v>9409</v>
      </c>
      <c r="G2648" s="107" t="str">
        <f>k[[#This Row],[PartType]]&amp;k[[#This Row],[PowderType]]</f>
        <v>545V475/063TTS12KM</v>
      </c>
      <c r="H2648" t="s">
        <v>5853</v>
      </c>
      <c r="I2648" cm="1">
        <f t="array" ref="I2648">_xlfn.IFS(LEFT(k[[#This Row],[ParameterValue]],1)="S",3,LEFT(k[[#This Row],[ParameterValue]],1)="X",2, LEFT(k[[#This Row],[ParameterValue]],1)="D",4)</f>
        <v>2</v>
      </c>
    </row>
    <row r="2649" spans="1:9">
      <c r="A2649" t="s">
        <v>9408</v>
      </c>
      <c r="B2649" t="s">
        <v>4507</v>
      </c>
      <c r="C2649" t="s">
        <v>6193</v>
      </c>
      <c r="D2649" t="s">
        <v>5600</v>
      </c>
      <c r="E2649" t="s">
        <v>5601</v>
      </c>
      <c r="F2649" s="107" t="s">
        <v>9410</v>
      </c>
      <c r="G2649" s="107" t="str">
        <f>k[[#This Row],[PartType]]&amp;k[[#This Row],[PowderType]]</f>
        <v>545V475/063TTS12KM</v>
      </c>
      <c r="H2649" t="s">
        <v>5853</v>
      </c>
      <c r="I2649" cm="1">
        <f t="array" ref="I2649">_xlfn.IFS(LEFT(k[[#This Row],[ParameterValue]],1)="S",3,LEFT(k[[#This Row],[ParameterValue]],1)="X",2, LEFT(k[[#This Row],[ParameterValue]],1)="D",4)</f>
        <v>2</v>
      </c>
    </row>
    <row r="2650" spans="1:9">
      <c r="A2650" t="s">
        <v>6896</v>
      </c>
      <c r="B2650" t="s">
        <v>82</v>
      </c>
      <c r="C2650" t="s">
        <v>5726</v>
      </c>
      <c r="D2650" t="s">
        <v>5600</v>
      </c>
      <c r="E2650" t="s">
        <v>5601</v>
      </c>
      <c r="F2650" s="107" t="s">
        <v>6897</v>
      </c>
      <c r="G2650" s="107" t="str">
        <f>k[[#This Row],[PartType]]&amp;k[[#This Row],[PowderType]]</f>
        <v>520C826/008S706</v>
      </c>
      <c r="H2650" t="s">
        <v>6452</v>
      </c>
      <c r="I2650" cm="1">
        <f t="array" ref="I2650">_xlfn.IFS(LEFT(k[[#This Row],[ParameterValue]],1)="S",3,LEFT(k[[#This Row],[ParameterValue]],1)="X",2, LEFT(k[[#This Row],[ParameterValue]],1)="D",4)</f>
        <v>3</v>
      </c>
    </row>
    <row r="2651" spans="1:9">
      <c r="A2651" t="s">
        <v>6896</v>
      </c>
      <c r="B2651" t="s">
        <v>82</v>
      </c>
      <c r="C2651" t="s">
        <v>5634</v>
      </c>
      <c r="D2651" t="s">
        <v>5600</v>
      </c>
      <c r="E2651" t="s">
        <v>5601</v>
      </c>
      <c r="F2651" s="107" t="s">
        <v>6898</v>
      </c>
      <c r="G2651" s="107" t="str">
        <f>k[[#This Row],[PartType]]&amp;k[[#This Row],[PowderType]]</f>
        <v>520C826/008S706</v>
      </c>
      <c r="H2651" t="s">
        <v>6546</v>
      </c>
      <c r="I2651" cm="1">
        <f t="array" ref="I2651">_xlfn.IFS(LEFT(k[[#This Row],[ParameterValue]],1)="S",3,LEFT(k[[#This Row],[ParameterValue]],1)="X",2, LEFT(k[[#This Row],[ParameterValue]],1)="D",4)</f>
        <v>3</v>
      </c>
    </row>
    <row r="2652" spans="1:9">
      <c r="A2652" t="s">
        <v>6899</v>
      </c>
      <c r="B2652" t="s">
        <v>4485</v>
      </c>
      <c r="C2652" t="s">
        <v>5656</v>
      </c>
      <c r="D2652" t="s">
        <v>5600</v>
      </c>
      <c r="E2652" t="s">
        <v>5601</v>
      </c>
      <c r="F2652" s="107" t="s">
        <v>6900</v>
      </c>
      <c r="G2652" s="107" t="str">
        <f>k[[#This Row],[PartType]]&amp;k[[#This Row],[PowderType]]</f>
        <v>521X336/050C275</v>
      </c>
      <c r="H2652" t="s">
        <v>6901</v>
      </c>
      <c r="I2652" cm="1">
        <f t="array" ref="I2652">_xlfn.IFS(LEFT(k[[#This Row],[ParameterValue]],1)="S",3,LEFT(k[[#This Row],[ParameterValue]],1)="X",2, LEFT(k[[#This Row],[ParameterValue]],1)="D",4)</f>
        <v>2</v>
      </c>
    </row>
    <row r="2653" spans="1:9">
      <c r="A2653" t="s">
        <v>6594</v>
      </c>
      <c r="B2653" t="s">
        <v>100</v>
      </c>
      <c r="C2653" t="s">
        <v>5742</v>
      </c>
      <c r="D2653" t="s">
        <v>5600</v>
      </c>
      <c r="E2653" t="s">
        <v>5601</v>
      </c>
      <c r="F2653" s="107" t="s">
        <v>6654</v>
      </c>
      <c r="G2653" s="107" t="str">
        <f>k[[#This Row],[PartType]]&amp;k[[#This Row],[PowderType]]</f>
        <v>520B157/004S805</v>
      </c>
      <c r="H2653" t="s">
        <v>6655</v>
      </c>
      <c r="I2653" cm="1">
        <f t="array" ref="I2653">_xlfn.IFS(LEFT(k[[#This Row],[ParameterValue]],1)="S",3,LEFT(k[[#This Row],[ParameterValue]],1)="X",2, LEFT(k[[#This Row],[ParameterValue]],1)="D",4)</f>
        <v>3</v>
      </c>
    </row>
    <row r="2654" spans="1:9">
      <c r="A2654" t="s">
        <v>6656</v>
      </c>
      <c r="B2654" t="s">
        <v>4485</v>
      </c>
      <c r="C2654" t="s">
        <v>5607</v>
      </c>
      <c r="D2654" t="s">
        <v>5600</v>
      </c>
      <c r="E2654" t="s">
        <v>5601</v>
      </c>
      <c r="F2654" s="107" t="s">
        <v>6657</v>
      </c>
      <c r="G2654" s="107" t="str">
        <f>k[[#This Row],[PartType]]&amp;k[[#This Row],[PowderType]]</f>
        <v>521V186/050C275</v>
      </c>
      <c r="H2654" t="s">
        <v>5853</v>
      </c>
      <c r="I2654" cm="1">
        <f t="array" ref="I2654">_xlfn.IFS(LEFT(k[[#This Row],[ParameterValue]],1)="S",3,LEFT(k[[#This Row],[ParameterValue]],1)="X",2, LEFT(k[[#This Row],[ParameterValue]],1)="D",4)</f>
        <v>2</v>
      </c>
    </row>
    <row r="2655" spans="1:9">
      <c r="A2655" t="s">
        <v>5675</v>
      </c>
      <c r="B2655" t="s">
        <v>4492</v>
      </c>
      <c r="C2655" t="s">
        <v>6658</v>
      </c>
      <c r="D2655" t="s">
        <v>5600</v>
      </c>
      <c r="E2655" t="s">
        <v>5601</v>
      </c>
      <c r="F2655" s="107" t="s">
        <v>6659</v>
      </c>
      <c r="G2655" s="107" t="str">
        <f>k[[#This Row],[PartType]]&amp;k[[#This Row],[PowderType]]</f>
        <v>520Y337/010FTW700</v>
      </c>
      <c r="H2655" t="s">
        <v>6660</v>
      </c>
      <c r="I2655" cm="1">
        <f t="array" ref="I2655">_xlfn.IFS(LEFT(k[[#This Row],[ParameterValue]],1)="S",3,LEFT(k[[#This Row],[ParameterValue]],1)="X",2, LEFT(k[[#This Row],[ParameterValue]],1)="D",4)</f>
        <v>3</v>
      </c>
    </row>
    <row r="2656" spans="1:9">
      <c r="A2656" t="s">
        <v>7539</v>
      </c>
      <c r="B2656" t="s">
        <v>4441</v>
      </c>
      <c r="C2656" t="s">
        <v>5826</v>
      </c>
      <c r="D2656" t="s">
        <v>5600</v>
      </c>
      <c r="E2656" t="s">
        <v>5601</v>
      </c>
      <c r="F2656" s="107" t="s">
        <v>8695</v>
      </c>
      <c r="G2656" s="107" t="str">
        <f>k[[#This Row],[PartType]]&amp;k[[#This Row],[PowderType]]</f>
        <v>520B107/003STA156KA</v>
      </c>
      <c r="H2656" t="s">
        <v>6662</v>
      </c>
      <c r="I2656" cm="1">
        <f t="array" ref="I2656">_xlfn.IFS(LEFT(k[[#This Row],[ParameterValue]],1)="S",3,LEFT(k[[#This Row],[ParameterValue]],1)="X",2, LEFT(k[[#This Row],[ParameterValue]],1)="D",4)</f>
        <v>3</v>
      </c>
    </row>
    <row r="2657" spans="1:9">
      <c r="A2657" t="s">
        <v>5887</v>
      </c>
      <c r="B2657" t="s">
        <v>4433</v>
      </c>
      <c r="C2657" t="s">
        <v>5634</v>
      </c>
      <c r="D2657" t="s">
        <v>5600</v>
      </c>
      <c r="E2657" t="s">
        <v>5601</v>
      </c>
      <c r="F2657" s="107" t="s">
        <v>8716</v>
      </c>
      <c r="G2657" s="107" t="str">
        <f>k[[#This Row],[PartType]]&amp;k[[#This Row],[PowderType]]</f>
        <v>520W157/006KBP74E</v>
      </c>
      <c r="H2657" t="s">
        <v>5049</v>
      </c>
      <c r="I2657" cm="1">
        <f t="array" ref="I2657">_xlfn.IFS(LEFT(k[[#This Row],[ParameterValue]],1)="S",3,LEFT(k[[#This Row],[ParameterValue]],1)="X",2, LEFT(k[[#This Row],[ParameterValue]],1)="D",4)</f>
        <v>3</v>
      </c>
    </row>
    <row r="2658" spans="1:9">
      <c r="A2658" t="s">
        <v>6407</v>
      </c>
      <c r="B2658" t="s">
        <v>4556</v>
      </c>
      <c r="C2658" t="s">
        <v>5703</v>
      </c>
      <c r="D2658" t="s">
        <v>5600</v>
      </c>
      <c r="E2658" t="s">
        <v>5601</v>
      </c>
      <c r="F2658" s="107" t="s">
        <v>6408</v>
      </c>
      <c r="G2658" s="107" t="str">
        <f>k[[#This Row],[PartType]]&amp;k[[#This Row],[PowderType]]</f>
        <v>520D108/2R5STA156KE</v>
      </c>
      <c r="H2658" t="s">
        <v>6409</v>
      </c>
      <c r="I2658" cm="1">
        <f t="array" ref="I2658">_xlfn.IFS(LEFT(k[[#This Row],[ParameterValue]],1)="S",3,LEFT(k[[#This Row],[ParameterValue]],1)="X",2, LEFT(k[[#This Row],[ParameterValue]],1)="D",4)</f>
        <v>3</v>
      </c>
    </row>
    <row r="2659" spans="1:9">
      <c r="A2659" t="s">
        <v>6410</v>
      </c>
      <c r="B2659" t="s">
        <v>4564</v>
      </c>
      <c r="C2659" t="s">
        <v>5607</v>
      </c>
      <c r="D2659" t="s">
        <v>5600</v>
      </c>
      <c r="E2659" t="s">
        <v>5601</v>
      </c>
      <c r="F2659" s="107" t="s">
        <v>8715</v>
      </c>
      <c r="G2659" s="107" t="str">
        <f>k[[#This Row],[PartType]]&amp;k[[#This Row],[PowderType]]</f>
        <v>521D686/025KBP80N</v>
      </c>
      <c r="H2659" t="s">
        <v>6412</v>
      </c>
      <c r="I2659" cm="1">
        <f t="array" ref="I2659">_xlfn.IFS(LEFT(k[[#This Row],[ParameterValue]],1)="S",3,LEFT(k[[#This Row],[ParameterValue]],1)="X",2, LEFT(k[[#This Row],[ParameterValue]],1)="D",4)</f>
        <v>3</v>
      </c>
    </row>
    <row r="2660" spans="1:9">
      <c r="A2660" t="s">
        <v>6410</v>
      </c>
      <c r="B2660" t="s">
        <v>4433</v>
      </c>
      <c r="C2660" t="s">
        <v>5607</v>
      </c>
      <c r="D2660" t="s">
        <v>5600</v>
      </c>
      <c r="E2660" t="s">
        <v>5601</v>
      </c>
      <c r="F2660" s="107" t="s">
        <v>6411</v>
      </c>
      <c r="G2660" s="107" t="str">
        <f>k[[#This Row],[PartType]]&amp;k[[#This Row],[PowderType]]</f>
        <v>521D686/025KBP74E</v>
      </c>
      <c r="H2660" t="s">
        <v>6412</v>
      </c>
      <c r="I2660" cm="1">
        <f t="array" ref="I2660">_xlfn.IFS(LEFT(k[[#This Row],[ParameterValue]],1)="S",3,LEFT(k[[#This Row],[ParameterValue]],1)="X",2, LEFT(k[[#This Row],[ParameterValue]],1)="D",4)</f>
        <v>3</v>
      </c>
    </row>
    <row r="2661" spans="1:9">
      <c r="A2661" t="s">
        <v>6484</v>
      </c>
      <c r="B2661" t="s">
        <v>4617</v>
      </c>
      <c r="C2661" t="s">
        <v>5599</v>
      </c>
      <c r="D2661" t="s">
        <v>5600</v>
      </c>
      <c r="E2661" t="s">
        <v>5601</v>
      </c>
      <c r="F2661" s="107" t="s">
        <v>6485</v>
      </c>
      <c r="G2661" s="107" t="str">
        <f>k[[#This Row],[PartType]]&amp;k[[#This Row],[PowderType]]</f>
        <v>520D177/003NT50</v>
      </c>
      <c r="H2661" t="s">
        <v>6391</v>
      </c>
      <c r="I2661" cm="1">
        <f t="array" ref="I2661">_xlfn.IFS(LEFT(k[[#This Row],[ParameterValue]],1)="S",3,LEFT(k[[#This Row],[ParameterValue]],1)="X",2, LEFT(k[[#This Row],[ParameterValue]],1)="D",4)</f>
        <v>3</v>
      </c>
    </row>
    <row r="2662" spans="1:9">
      <c r="A2662" t="s">
        <v>6550</v>
      </c>
      <c r="B2662" t="s">
        <v>4617</v>
      </c>
      <c r="C2662" t="s">
        <v>5599</v>
      </c>
      <c r="D2662" t="s">
        <v>5600</v>
      </c>
      <c r="E2662" t="s">
        <v>5601</v>
      </c>
      <c r="F2662" s="107" t="s">
        <v>6551</v>
      </c>
      <c r="G2662" s="107" t="str">
        <f>k[[#This Row],[PartType]]&amp;k[[#This Row],[PowderType]]</f>
        <v>520D117/004NT50</v>
      </c>
      <c r="H2662" t="s">
        <v>6391</v>
      </c>
      <c r="I2662" cm="1">
        <f t="array" ref="I2662">_xlfn.IFS(LEFT(k[[#This Row],[ParameterValue]],1)="S",3,LEFT(k[[#This Row],[ParameterValue]],1)="X",2, LEFT(k[[#This Row],[ParameterValue]],1)="D",4)</f>
        <v>3</v>
      </c>
    </row>
    <row r="2663" spans="1:9">
      <c r="A2663" t="s">
        <v>6525</v>
      </c>
      <c r="B2663" t="s">
        <v>4478</v>
      </c>
      <c r="C2663" t="s">
        <v>5813</v>
      </c>
      <c r="D2663" t="s">
        <v>5600</v>
      </c>
      <c r="E2663" t="s">
        <v>5601</v>
      </c>
      <c r="F2663" s="107" t="s">
        <v>9498</v>
      </c>
      <c r="G2663" s="107" t="str">
        <f>k[[#This Row],[PartType]]&amp;k[[#This Row],[PowderType]]</f>
        <v>521V476/020FTW400</v>
      </c>
      <c r="H2663" t="s">
        <v>5589</v>
      </c>
      <c r="I2663" cm="1">
        <f t="array" ref="I2663">_xlfn.IFS(LEFT(k[[#This Row],[ParameterValue]],1)="S",3,LEFT(k[[#This Row],[ParameterValue]],1)="X",2, LEFT(k[[#This Row],[ParameterValue]],1)="D",4)</f>
        <v>3</v>
      </c>
    </row>
    <row r="2664" spans="1:9">
      <c r="A2664" t="s">
        <v>6429</v>
      </c>
      <c r="B2664" t="s">
        <v>4478</v>
      </c>
      <c r="C2664" t="s">
        <v>5618</v>
      </c>
      <c r="D2664" t="s">
        <v>5600</v>
      </c>
      <c r="E2664" t="s">
        <v>5601</v>
      </c>
      <c r="F2664" s="107" t="s">
        <v>6430</v>
      </c>
      <c r="G2664" s="107" t="str">
        <f>k[[#This Row],[PartType]]&amp;k[[#This Row],[PowderType]]</f>
        <v>521D686/016FTW400</v>
      </c>
      <c r="H2664" t="s">
        <v>6344</v>
      </c>
      <c r="I2664" cm="1">
        <f t="array" ref="I2664">_xlfn.IFS(LEFT(k[[#This Row],[ParameterValue]],1)="S",3,LEFT(k[[#This Row],[ParameterValue]],1)="X",2, LEFT(k[[#This Row],[ParameterValue]],1)="D",4)</f>
        <v>3</v>
      </c>
    </row>
    <row r="2665" spans="1:9">
      <c r="A2665" t="s">
        <v>6121</v>
      </c>
      <c r="B2665" t="s">
        <v>4441</v>
      </c>
      <c r="C2665" t="s">
        <v>5654</v>
      </c>
      <c r="D2665" t="s">
        <v>5600</v>
      </c>
      <c r="E2665" t="s">
        <v>5601</v>
      </c>
      <c r="F2665" s="107" t="s">
        <v>6661</v>
      </c>
      <c r="G2665" s="107" t="str">
        <f>k[[#This Row],[PartType]]&amp;k[[#This Row],[PowderType]]</f>
        <v>520B107/004STA156KA</v>
      </c>
      <c r="H2665" t="s">
        <v>6662</v>
      </c>
      <c r="I2665" cm="1">
        <f t="array" ref="I2665">_xlfn.IFS(LEFT(k[[#This Row],[ParameterValue]],1)="S",3,LEFT(k[[#This Row],[ParameterValue]],1)="X",2, LEFT(k[[#This Row],[ParameterValue]],1)="D",4)</f>
        <v>3</v>
      </c>
    </row>
    <row r="2666" spans="1:9">
      <c r="A2666" t="s">
        <v>6121</v>
      </c>
      <c r="B2666" t="s">
        <v>4441</v>
      </c>
      <c r="C2666" t="s">
        <v>5607</v>
      </c>
      <c r="D2666" t="s">
        <v>5600</v>
      </c>
      <c r="E2666" t="s">
        <v>5601</v>
      </c>
      <c r="F2666" s="107" t="s">
        <v>6663</v>
      </c>
      <c r="G2666" s="107" t="str">
        <f>k[[#This Row],[PartType]]&amp;k[[#This Row],[PowderType]]</f>
        <v>520B107/004STA156KA</v>
      </c>
      <c r="H2666" t="s">
        <v>6662</v>
      </c>
      <c r="I2666" cm="1">
        <f t="array" ref="I2666">_xlfn.IFS(LEFT(k[[#This Row],[ParameterValue]],1)="S",3,LEFT(k[[#This Row],[ParameterValue]],1)="X",2, LEFT(k[[#This Row],[ParameterValue]],1)="D",4)</f>
        <v>3</v>
      </c>
    </row>
    <row r="2667" spans="1:9">
      <c r="A2667" t="s">
        <v>6664</v>
      </c>
      <c r="B2667" t="s">
        <v>4478</v>
      </c>
      <c r="C2667" t="s">
        <v>5726</v>
      </c>
      <c r="D2667" t="s">
        <v>5600</v>
      </c>
      <c r="E2667" t="s">
        <v>5601</v>
      </c>
      <c r="F2667" s="107" t="s">
        <v>6665</v>
      </c>
      <c r="G2667" s="107" t="str">
        <f>k[[#This Row],[PartType]]&amp;k[[#This Row],[PowderType]]</f>
        <v>545V476/016FTW400</v>
      </c>
      <c r="H2667" t="s">
        <v>6666</v>
      </c>
      <c r="I2667" cm="1">
        <f t="array" ref="I2667">_xlfn.IFS(LEFT(k[[#This Row],[ParameterValue]],1)="S",3,LEFT(k[[#This Row],[ParameterValue]],1)="X",2, LEFT(k[[#This Row],[ParameterValue]],1)="D",4)</f>
        <v>3</v>
      </c>
    </row>
    <row r="2668" spans="1:9">
      <c r="A2668" t="s">
        <v>6379</v>
      </c>
      <c r="B2668" t="s">
        <v>4617</v>
      </c>
      <c r="C2668" t="s">
        <v>5737</v>
      </c>
      <c r="D2668" t="s">
        <v>5600</v>
      </c>
      <c r="E2668" t="s">
        <v>5601</v>
      </c>
      <c r="F2668" s="107" t="s">
        <v>6667</v>
      </c>
      <c r="G2668" s="107" t="str">
        <f>k[[#This Row],[PartType]]&amp;k[[#This Row],[PowderType]]</f>
        <v>520Y157/010NT50</v>
      </c>
      <c r="H2668" t="s">
        <v>6452</v>
      </c>
      <c r="I2668" cm="1">
        <f t="array" ref="I2668">_xlfn.IFS(LEFT(k[[#This Row],[ParameterValue]],1)="S",3,LEFT(k[[#This Row],[ParameterValue]],1)="X",2, LEFT(k[[#This Row],[ParameterValue]],1)="D",4)</f>
        <v>3</v>
      </c>
    </row>
    <row r="2669" spans="1:9">
      <c r="A2669" t="s">
        <v>6379</v>
      </c>
      <c r="B2669" t="s">
        <v>4672</v>
      </c>
      <c r="C2669" t="s">
        <v>5737</v>
      </c>
      <c r="D2669" t="s">
        <v>5600</v>
      </c>
      <c r="E2669" t="s">
        <v>5601</v>
      </c>
      <c r="F2669" s="107" t="s">
        <v>6668</v>
      </c>
      <c r="G2669" s="107" t="str">
        <f>k[[#This Row],[PartType]]&amp;k[[#This Row],[PowderType]]</f>
        <v>520Y157/010FTA50</v>
      </c>
      <c r="H2669" t="s">
        <v>6452</v>
      </c>
      <c r="I2669" cm="1">
        <f t="array" ref="I2669">_xlfn.IFS(LEFT(k[[#This Row],[ParameterValue]],1)="S",3,LEFT(k[[#This Row],[ParameterValue]],1)="X",2, LEFT(k[[#This Row],[ParameterValue]],1)="D",4)</f>
        <v>3</v>
      </c>
    </row>
    <row r="2670" spans="1:9">
      <c r="A2670" t="s">
        <v>5841</v>
      </c>
      <c r="B2670" t="s">
        <v>4617</v>
      </c>
      <c r="C2670" t="s">
        <v>5614</v>
      </c>
      <c r="D2670" t="s">
        <v>5600</v>
      </c>
      <c r="E2670" t="s">
        <v>5601</v>
      </c>
      <c r="F2670" s="107" t="s">
        <v>9340</v>
      </c>
      <c r="G2670" s="107" t="str">
        <f>k[[#This Row],[PartType]]&amp;k[[#This Row],[PowderType]]</f>
        <v>520D686/010NT50</v>
      </c>
      <c r="H2670" t="s">
        <v>5728</v>
      </c>
      <c r="I2670" cm="1">
        <f t="array" ref="I2670">_xlfn.IFS(LEFT(k[[#This Row],[ParameterValue]],1)="S",3,LEFT(k[[#This Row],[ParameterValue]],1)="X",2, LEFT(k[[#This Row],[ParameterValue]],1)="D",4)</f>
        <v>3</v>
      </c>
    </row>
    <row r="2671" spans="1:9">
      <c r="A2671" t="s">
        <v>9195</v>
      </c>
      <c r="B2671" t="s">
        <v>4507</v>
      </c>
      <c r="C2671" t="s">
        <v>7092</v>
      </c>
      <c r="D2671" t="s">
        <v>5600</v>
      </c>
      <c r="E2671" t="s">
        <v>5601</v>
      </c>
      <c r="F2671" s="107" t="s">
        <v>9196</v>
      </c>
      <c r="G2671" s="107" t="str">
        <f>k[[#This Row],[PartType]]&amp;k[[#This Row],[PowderType]]</f>
        <v>545D475/063TTS12KM</v>
      </c>
      <c r="H2671" t="s">
        <v>5853</v>
      </c>
      <c r="I2671" cm="1">
        <f t="array" ref="I2671">_xlfn.IFS(LEFT(k[[#This Row],[ParameterValue]],1)="S",3,LEFT(k[[#This Row],[ParameterValue]],1)="X",2, LEFT(k[[#This Row],[ParameterValue]],1)="D",4)</f>
        <v>2</v>
      </c>
    </row>
    <row r="2672" spans="1:9">
      <c r="A2672" t="s">
        <v>9408</v>
      </c>
      <c r="B2672" t="s">
        <v>4507</v>
      </c>
      <c r="C2672" t="s">
        <v>7092</v>
      </c>
      <c r="D2672" t="s">
        <v>5600</v>
      </c>
      <c r="E2672" t="s">
        <v>5601</v>
      </c>
      <c r="F2672" s="107" t="s">
        <v>9411</v>
      </c>
      <c r="G2672" s="107" t="str">
        <f>k[[#This Row],[PartType]]&amp;k[[#This Row],[PowderType]]</f>
        <v>545V475/063TTS12KM</v>
      </c>
      <c r="H2672" t="s">
        <v>5853</v>
      </c>
      <c r="I2672" cm="1">
        <f t="array" ref="I2672">_xlfn.IFS(LEFT(k[[#This Row],[ParameterValue]],1)="S",3,LEFT(k[[#This Row],[ParameterValue]],1)="X",2, LEFT(k[[#This Row],[ParameterValue]],1)="D",4)</f>
        <v>2</v>
      </c>
    </row>
    <row r="2673" spans="1:9">
      <c r="A2673" t="s">
        <v>6977</v>
      </c>
      <c r="B2673" t="s">
        <v>4478</v>
      </c>
      <c r="C2673" t="s">
        <v>5614</v>
      </c>
      <c r="D2673" t="s">
        <v>5600</v>
      </c>
      <c r="E2673" t="s">
        <v>5601</v>
      </c>
      <c r="F2673" s="107" t="s">
        <v>6978</v>
      </c>
      <c r="G2673" s="107" t="str">
        <f>k[[#This Row],[PartType]]&amp;k[[#This Row],[PowderType]]</f>
        <v>521M565/035FTW400</v>
      </c>
      <c r="H2673" t="s">
        <v>6895</v>
      </c>
      <c r="I2673" cm="1">
        <f t="array" ref="I2673">_xlfn.IFS(LEFT(k[[#This Row],[ParameterValue]],1)="S",3,LEFT(k[[#This Row],[ParameterValue]],1)="X",2, LEFT(k[[#This Row],[ParameterValue]],1)="D",4)</f>
        <v>3</v>
      </c>
    </row>
    <row r="2674" spans="1:9">
      <c r="A2674" t="s">
        <v>6933</v>
      </c>
      <c r="B2674" t="s">
        <v>87</v>
      </c>
      <c r="C2674" t="s">
        <v>10473</v>
      </c>
      <c r="D2674" t="s">
        <v>5600</v>
      </c>
      <c r="E2674" t="s">
        <v>5601</v>
      </c>
      <c r="F2674" s="107" t="s">
        <v>10474</v>
      </c>
      <c r="G2674" s="107" t="str">
        <f>k[[#This Row],[PartType]]&amp;k[[#This Row],[PowderType]]</f>
        <v>598D157/016TTS50</v>
      </c>
      <c r="H2674" t="s">
        <v>6935</v>
      </c>
      <c r="I2674" cm="1">
        <f t="array" ref="I2674">_xlfn.IFS(LEFT(k[[#This Row],[ParameterValue]],1)="S",3,LEFT(k[[#This Row],[ParameterValue]],1)="X",2, LEFT(k[[#This Row],[ParameterValue]],1)="D",4)</f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C2F87-9A46-4726-9230-FCDF394B038E}">
  <dimension ref="A1:M6739"/>
  <sheetViews>
    <sheetView workbookViewId="0">
      <selection activeCell="C6761" sqref="C6761"/>
    </sheetView>
  </sheetViews>
  <sheetFormatPr defaultRowHeight="14.5"/>
  <cols>
    <col min="1" max="1" width="21.08984375" style="96" customWidth="1"/>
    <col min="2" max="2" width="21.81640625" style="96" bestFit="1" customWidth="1"/>
    <col min="3" max="3" width="10.54296875" style="96" bestFit="1" customWidth="1"/>
    <col min="4" max="5" width="11.81640625" style="96" bestFit="1" customWidth="1"/>
    <col min="6" max="8" width="10.54296875" style="96" bestFit="1" customWidth="1"/>
    <col min="9" max="10" width="8.7265625" style="96"/>
    <col min="11" max="16384" width="8.7265625" style="98"/>
  </cols>
  <sheetData>
    <row r="1" spans="1:9">
      <c r="A1" s="96" t="s">
        <v>5550</v>
      </c>
      <c r="B1" s="96" t="s">
        <v>5551</v>
      </c>
      <c r="C1" s="96" t="s">
        <v>5552</v>
      </c>
      <c r="D1" s="96" t="s">
        <v>5553</v>
      </c>
      <c r="E1" s="96" t="s">
        <v>5554</v>
      </c>
      <c r="F1" s="96" t="s">
        <v>5555</v>
      </c>
      <c r="G1" s="96" t="s">
        <v>5556</v>
      </c>
      <c r="H1" s="96" t="s">
        <v>5557</v>
      </c>
      <c r="I1" s="96" t="s">
        <v>5558</v>
      </c>
    </row>
    <row r="2" spans="1:9" hidden="1">
      <c r="A2" s="96" t="s">
        <v>4460</v>
      </c>
      <c r="B2" s="96" t="s">
        <v>4461</v>
      </c>
      <c r="C2" s="96" t="s">
        <v>4462</v>
      </c>
      <c r="D2" s="96" t="s">
        <v>4463</v>
      </c>
      <c r="E2" s="96" t="s">
        <v>4464</v>
      </c>
      <c r="F2" s="96" t="s">
        <v>4465</v>
      </c>
      <c r="G2" s="96" t="s">
        <v>4466</v>
      </c>
      <c r="H2" s="96" t="s">
        <v>4467</v>
      </c>
      <c r="I2" s="96" t="s">
        <v>5004</v>
      </c>
    </row>
    <row r="3" spans="1:9" hidden="1">
      <c r="A3" s="96" t="s">
        <v>3776</v>
      </c>
      <c r="B3" s="96" t="s">
        <v>3775</v>
      </c>
      <c r="C3" s="96" t="s">
        <v>100</v>
      </c>
      <c r="D3" s="96">
        <v>295.07633279577169</v>
      </c>
      <c r="E3" s="96">
        <v>151.34113722166512</v>
      </c>
      <c r="F3" s="96">
        <v>1</v>
      </c>
      <c r="G3" s="96" t="s">
        <v>5016</v>
      </c>
      <c r="H3" s="96">
        <v>31</v>
      </c>
      <c r="I3" s="96" t="str">
        <f>A3&amp;B3&amp;C3</f>
        <v>T520B107M006ATE015A520B107M006ASE015S805</v>
      </c>
    </row>
    <row r="4" spans="1:9" hidden="1">
      <c r="A4" s="96" t="s">
        <v>3677</v>
      </c>
      <c r="B4" s="96" t="s">
        <v>3676</v>
      </c>
      <c r="C4" s="96" t="s">
        <v>100</v>
      </c>
      <c r="D4" s="96">
        <v>268.30654583493015</v>
      </c>
      <c r="E4" s="96">
        <v>149.51505416538566</v>
      </c>
      <c r="F4" s="96">
        <v>1</v>
      </c>
      <c r="G4" s="96" t="s">
        <v>5016</v>
      </c>
      <c r="H4" s="96">
        <v>4</v>
      </c>
      <c r="I4" s="96" t="str">
        <f t="shared" ref="I4:I67" si="0">A4&amp;B4&amp;C4</f>
        <v>T520B107M006ATE018A520B107M006ASE018S805</v>
      </c>
    </row>
    <row r="5" spans="1:9" hidden="1">
      <c r="A5" s="96" t="s">
        <v>3734</v>
      </c>
      <c r="B5" s="96" t="s">
        <v>3674</v>
      </c>
      <c r="C5" s="96" t="s">
        <v>4441</v>
      </c>
      <c r="D5" s="96">
        <v>725.04267200035963</v>
      </c>
      <c r="E5" s="96">
        <v>202.01225600126199</v>
      </c>
      <c r="F5" s="96">
        <v>1</v>
      </c>
      <c r="G5" s="96" t="s">
        <v>5016</v>
      </c>
      <c r="H5" s="96">
        <v>25</v>
      </c>
      <c r="I5" s="96" t="str">
        <f t="shared" si="0"/>
        <v>T520B107M006ATE025A520B157M006ASE025STA156KA</v>
      </c>
    </row>
    <row r="6" spans="1:9" hidden="1">
      <c r="A6" s="96" t="s">
        <v>3734</v>
      </c>
      <c r="B6" s="96" t="s">
        <v>3679</v>
      </c>
      <c r="C6" s="96" t="s">
        <v>4469</v>
      </c>
      <c r="D6" s="96">
        <v>420.20453333251646</v>
      </c>
      <c r="E6" s="96">
        <v>148.95814033357891</v>
      </c>
      <c r="F6" s="96">
        <v>1</v>
      </c>
      <c r="G6" s="96" t="s">
        <v>5016</v>
      </c>
      <c r="H6" s="96">
        <v>50</v>
      </c>
      <c r="I6" s="96" t="str">
        <f t="shared" si="0"/>
        <v>T520B107M006ATE025A520B107M006ASE025KBP126</v>
      </c>
    </row>
    <row r="7" spans="1:9" hidden="1">
      <c r="A7" s="96" t="s">
        <v>3734</v>
      </c>
      <c r="B7" s="96" t="s">
        <v>3679</v>
      </c>
      <c r="C7" s="96" t="s">
        <v>4470</v>
      </c>
      <c r="D7" s="96">
        <v>419.37187666841783</v>
      </c>
      <c r="E7" s="96">
        <v>171.50881333393045</v>
      </c>
      <c r="F7" s="96">
        <v>1</v>
      </c>
      <c r="G7" s="96" t="s">
        <v>5016</v>
      </c>
      <c r="H7" s="96">
        <v>5</v>
      </c>
      <c r="I7" s="96" t="str">
        <f t="shared" si="0"/>
        <v>T520B107M006ATE025A520B107M006ASE025KBP126X</v>
      </c>
    </row>
    <row r="8" spans="1:9" hidden="1">
      <c r="A8" s="96" t="s">
        <v>3861</v>
      </c>
      <c r="B8" s="96" t="s">
        <v>3683</v>
      </c>
      <c r="C8" s="96" t="s">
        <v>4469</v>
      </c>
      <c r="D8" s="96">
        <v>424.59874033278322</v>
      </c>
      <c r="E8" s="96">
        <v>163.52096100000199</v>
      </c>
      <c r="F8" s="96">
        <v>1</v>
      </c>
      <c r="G8" s="96" t="s">
        <v>5016</v>
      </c>
      <c r="H8" s="96">
        <v>50</v>
      </c>
      <c r="I8" s="96" t="str">
        <f t="shared" si="0"/>
        <v>T520B107M006ATE035A520B107M006ASMHSPKBP126</v>
      </c>
    </row>
    <row r="9" spans="1:9" hidden="1">
      <c r="A9" s="96" t="s">
        <v>3802</v>
      </c>
      <c r="B9" s="96" t="s">
        <v>3683</v>
      </c>
      <c r="C9" s="96" t="s">
        <v>4469</v>
      </c>
      <c r="D9" s="96">
        <v>429.21040299951562</v>
      </c>
      <c r="E9" s="96">
        <v>146.62430833254476</v>
      </c>
      <c r="F9" s="96">
        <v>1</v>
      </c>
      <c r="G9" s="96" t="s">
        <v>5016</v>
      </c>
      <c r="H9" s="96">
        <v>50</v>
      </c>
      <c r="I9" s="96" t="str">
        <f t="shared" si="0"/>
        <v>T520B107M006ATE040A520B107M006ASMHSPKBP126</v>
      </c>
    </row>
    <row r="10" spans="1:9" hidden="1">
      <c r="A10" s="96" t="s">
        <v>3802</v>
      </c>
      <c r="B10" s="96" t="s">
        <v>4471</v>
      </c>
      <c r="C10" s="96" t="s">
        <v>4441</v>
      </c>
      <c r="D10" s="96">
        <v>414.77511666133074</v>
      </c>
      <c r="E10" s="96">
        <v>122.59349999483676</v>
      </c>
      <c r="F10" s="96">
        <v>1</v>
      </c>
      <c r="G10" s="96" t="s">
        <v>5016</v>
      </c>
      <c r="H10" s="96">
        <v>1</v>
      </c>
      <c r="I10" s="96" t="str">
        <f t="shared" si="0"/>
        <v>T520B107M006ATE040A520B107M006AS9997STA156KA</v>
      </c>
    </row>
    <row r="11" spans="1:9" hidden="1">
      <c r="A11" s="96" t="s">
        <v>3777</v>
      </c>
      <c r="B11" s="96" t="s">
        <v>3683</v>
      </c>
      <c r="C11" s="96" t="s">
        <v>4469</v>
      </c>
      <c r="D11" s="96">
        <v>433.32113125034078</v>
      </c>
      <c r="E11" s="96">
        <v>165.39002857230395</v>
      </c>
      <c r="F11" s="96">
        <v>1</v>
      </c>
      <c r="G11" s="96" t="s">
        <v>5016</v>
      </c>
      <c r="H11" s="96">
        <v>48</v>
      </c>
      <c r="I11" s="96" t="str">
        <f t="shared" si="0"/>
        <v>T520B107M006ATE045A520B107M006ASMHSPKBP126</v>
      </c>
    </row>
    <row r="12" spans="1:9" hidden="1">
      <c r="A12" s="96" t="s">
        <v>3669</v>
      </c>
      <c r="B12" s="96" t="s">
        <v>4472</v>
      </c>
      <c r="C12" s="96" t="s">
        <v>4473</v>
      </c>
      <c r="D12" s="96">
        <v>468.90197999705561</v>
      </c>
      <c r="E12" s="96">
        <v>143.00101999891922</v>
      </c>
      <c r="F12" s="96">
        <v>1</v>
      </c>
      <c r="G12" s="96" t="s">
        <v>5016</v>
      </c>
      <c r="H12" s="96">
        <v>5</v>
      </c>
      <c r="I12" s="96" t="str">
        <f t="shared" si="0"/>
        <v>T520B157M006ATE018A520B157M006AS9997TTS150</v>
      </c>
    </row>
    <row r="13" spans="1:9" hidden="1">
      <c r="A13" s="96" t="s">
        <v>3669</v>
      </c>
      <c r="B13" s="96" t="s">
        <v>3674</v>
      </c>
      <c r="C13" s="96" t="s">
        <v>4441</v>
      </c>
      <c r="D13" s="96">
        <v>572.88094233346635</v>
      </c>
      <c r="E13" s="96">
        <v>200.92872866678516</v>
      </c>
      <c r="F13" s="96">
        <v>1</v>
      </c>
      <c r="G13" s="96" t="s">
        <v>5016</v>
      </c>
      <c r="H13" s="96">
        <v>50</v>
      </c>
      <c r="I13" s="96" t="str">
        <f t="shared" si="0"/>
        <v>T520B157M006ATE018A520B157M006ASE025STA156KA</v>
      </c>
    </row>
    <row r="14" spans="1:9" hidden="1">
      <c r="A14" s="96" t="s">
        <v>3669</v>
      </c>
      <c r="B14" s="96" t="s">
        <v>3670</v>
      </c>
      <c r="C14" s="96" t="s">
        <v>4441</v>
      </c>
      <c r="D14" s="96">
        <v>458.90723966674415</v>
      </c>
      <c r="E14" s="96">
        <v>146.10951866602991</v>
      </c>
      <c r="F14" s="96">
        <v>1</v>
      </c>
      <c r="G14" s="96" t="s">
        <v>5016</v>
      </c>
      <c r="H14" s="96">
        <v>50</v>
      </c>
      <c r="I14" s="96" t="str">
        <f t="shared" si="0"/>
        <v>T520B157M006ATE018A520B157M006ASMHSBSTA156KA</v>
      </c>
    </row>
    <row r="15" spans="1:9" hidden="1">
      <c r="A15" s="96" t="s">
        <v>671</v>
      </c>
      <c r="B15" s="96" t="s">
        <v>668</v>
      </c>
      <c r="C15" s="96" t="s">
        <v>4474</v>
      </c>
      <c r="D15" s="96">
        <v>552.19418033310217</v>
      </c>
      <c r="E15" s="96">
        <v>222.1014870005194</v>
      </c>
      <c r="F15" s="96">
        <v>1</v>
      </c>
      <c r="G15" s="96" t="s">
        <v>5016</v>
      </c>
      <c r="H15" s="96">
        <v>50</v>
      </c>
      <c r="I15" s="96" t="str">
        <f t="shared" si="0"/>
        <v>T520B157M006ATE035A520B157M006ASMHSPS15MB</v>
      </c>
    </row>
    <row r="16" spans="1:9" hidden="1">
      <c r="A16" s="96" t="s">
        <v>4009</v>
      </c>
      <c r="B16" s="96" t="s">
        <v>660</v>
      </c>
      <c r="C16" s="96" t="s">
        <v>4441</v>
      </c>
      <c r="D16" s="96">
        <v>520.7106389994035</v>
      </c>
      <c r="E16" s="96">
        <v>213.63980333358049</v>
      </c>
      <c r="F16" s="96">
        <v>1</v>
      </c>
      <c r="G16" s="96" t="s">
        <v>5016</v>
      </c>
      <c r="H16" s="96">
        <v>50</v>
      </c>
      <c r="I16" s="96" t="str">
        <f t="shared" si="0"/>
        <v>T520B227M006ATE025A520B227M006ASMHSPSTA156KA</v>
      </c>
    </row>
    <row r="17" spans="1:9" hidden="1">
      <c r="A17" s="96" t="s">
        <v>654</v>
      </c>
      <c r="B17" s="96" t="s">
        <v>648</v>
      </c>
      <c r="C17" s="96" t="s">
        <v>4474</v>
      </c>
      <c r="D17" s="96">
        <v>535.04739033384249</v>
      </c>
      <c r="E17" s="96">
        <v>223.60294600012713</v>
      </c>
      <c r="F17" s="96">
        <v>1</v>
      </c>
      <c r="G17" s="96" t="s">
        <v>5016</v>
      </c>
      <c r="H17" s="96">
        <v>50</v>
      </c>
      <c r="I17" s="96" t="str">
        <f t="shared" si="0"/>
        <v>T520B227M006ATE035A520B227M006ASALT1S15MB</v>
      </c>
    </row>
    <row r="18" spans="1:9" hidden="1">
      <c r="A18" s="96" t="s">
        <v>3967</v>
      </c>
      <c r="B18" s="96" t="s">
        <v>648</v>
      </c>
      <c r="C18" s="96" t="s">
        <v>4474</v>
      </c>
      <c r="D18" s="96">
        <v>523.69838433335531</v>
      </c>
      <c r="E18" s="96">
        <v>199.3042043331312</v>
      </c>
      <c r="F18" s="96">
        <v>1</v>
      </c>
      <c r="G18" s="96" t="s">
        <v>5016</v>
      </c>
      <c r="H18" s="96">
        <v>50</v>
      </c>
      <c r="I18" s="96" t="str">
        <f t="shared" si="0"/>
        <v>T520B227M006ATE045A520B227M006ASALT1S15MB</v>
      </c>
    </row>
    <row r="19" spans="1:9" hidden="1">
      <c r="A19" s="96" t="s">
        <v>3905</v>
      </c>
      <c r="B19" s="96" t="s">
        <v>648</v>
      </c>
      <c r="C19" s="96" t="s">
        <v>4474</v>
      </c>
      <c r="D19" s="96">
        <v>511.21631111134775</v>
      </c>
      <c r="E19" s="96">
        <v>195.70897569414228</v>
      </c>
      <c r="F19" s="96">
        <v>1</v>
      </c>
      <c r="G19" s="96" t="s">
        <v>5016</v>
      </c>
      <c r="H19" s="96">
        <v>24</v>
      </c>
      <c r="I19" s="96" t="str">
        <f t="shared" si="0"/>
        <v>T520B227M006ATE070A520B227M006ASALT1S15MB</v>
      </c>
    </row>
    <row r="20" spans="1:9" hidden="1">
      <c r="A20" s="96" t="s">
        <v>109</v>
      </c>
      <c r="B20" s="96" t="s">
        <v>110</v>
      </c>
      <c r="C20" s="96" t="s">
        <v>111</v>
      </c>
      <c r="D20" s="96">
        <v>463.46321178818823</v>
      </c>
      <c r="E20" s="96">
        <v>200.36119918713752</v>
      </c>
      <c r="F20" s="96">
        <v>1</v>
      </c>
      <c r="G20" s="96" t="s">
        <v>5016</v>
      </c>
      <c r="H20" s="96">
        <v>41</v>
      </c>
      <c r="I20" s="96" t="str">
        <f t="shared" si="0"/>
        <v>T520B337M006ATE040A520B337M006ASALT1STA200KA</v>
      </c>
    </row>
    <row r="21" spans="1:9" hidden="1">
      <c r="A21" s="96" t="s">
        <v>3769</v>
      </c>
      <c r="B21" s="96" t="s">
        <v>1200</v>
      </c>
      <c r="C21" s="96" t="s">
        <v>4441</v>
      </c>
      <c r="D21" s="96">
        <v>348.48993266606703</v>
      </c>
      <c r="E21" s="96">
        <v>170.98400799951051</v>
      </c>
      <c r="F21" s="96">
        <v>1</v>
      </c>
      <c r="G21" s="96" t="s">
        <v>5016</v>
      </c>
      <c r="H21" s="96">
        <v>50</v>
      </c>
      <c r="I21" s="96" t="str">
        <f t="shared" si="0"/>
        <v>T520B337M2R5ATE015A520B337M2R5ASE015STA156KA</v>
      </c>
    </row>
    <row r="22" spans="1:9" hidden="1">
      <c r="A22" s="96" t="s">
        <v>3926</v>
      </c>
      <c r="B22" s="96" t="s">
        <v>3691</v>
      </c>
      <c r="C22" s="96" t="s">
        <v>4426</v>
      </c>
      <c r="D22" s="96">
        <v>332.9295944434125</v>
      </c>
      <c r="E22" s="96">
        <v>134.46008333237842</v>
      </c>
      <c r="F22" s="96">
        <v>1</v>
      </c>
      <c r="G22" s="96" t="s">
        <v>5016</v>
      </c>
      <c r="H22" s="96">
        <v>6</v>
      </c>
      <c r="I22" s="96" t="str">
        <f t="shared" si="0"/>
        <v>T520B476M006ATE070A520B476K006ASKBP74</v>
      </c>
    </row>
    <row r="23" spans="1:9" hidden="1">
      <c r="A23" s="96" t="s">
        <v>3724</v>
      </c>
      <c r="B23" s="96" t="s">
        <v>3723</v>
      </c>
      <c r="C23" s="96" t="s">
        <v>152</v>
      </c>
      <c r="D23" s="96">
        <v>266.47695000632666</v>
      </c>
      <c r="E23" s="96">
        <v>128.43816666863859</v>
      </c>
      <c r="F23" s="96">
        <v>1</v>
      </c>
      <c r="G23" s="96" t="s">
        <v>5016</v>
      </c>
      <c r="H23" s="96">
        <v>1</v>
      </c>
      <c r="I23" s="96" t="str">
        <f t="shared" si="0"/>
        <v>T520B476M010ATE035A520B476M010ASMHSPKBP86</v>
      </c>
    </row>
    <row r="24" spans="1:9" hidden="1">
      <c r="A24" s="96" t="s">
        <v>3724</v>
      </c>
      <c r="B24" s="96" t="s">
        <v>3723</v>
      </c>
      <c r="C24" s="96" t="s">
        <v>4475</v>
      </c>
      <c r="D24" s="96">
        <v>630.19863014215946</v>
      </c>
      <c r="E24" s="96">
        <v>148.47358971618689</v>
      </c>
      <c r="F24" s="96">
        <v>1</v>
      </c>
      <c r="G24" s="96" t="s">
        <v>5016</v>
      </c>
      <c r="H24" s="96">
        <v>47</v>
      </c>
      <c r="I24" s="96" t="str">
        <f t="shared" si="0"/>
        <v>T520B476M010ATE035A520B476M010ASMHSPKBP84</v>
      </c>
    </row>
    <row r="25" spans="1:9" hidden="1">
      <c r="A25" s="96" t="s">
        <v>203</v>
      </c>
      <c r="B25" s="96" t="s">
        <v>201</v>
      </c>
      <c r="C25" s="96" t="s">
        <v>4426</v>
      </c>
      <c r="D25" s="96">
        <v>288.07914166362025</v>
      </c>
      <c r="E25" s="96">
        <v>161.25472500105388</v>
      </c>
      <c r="F25" s="96">
        <v>1</v>
      </c>
      <c r="G25" s="96" t="s">
        <v>5016</v>
      </c>
      <c r="H25" s="96">
        <v>2</v>
      </c>
      <c r="I25" s="96" t="str">
        <f t="shared" si="0"/>
        <v>T520C107M006ATE045A520C107M006ASMHSBKBP74</v>
      </c>
    </row>
    <row r="26" spans="1:9" hidden="1">
      <c r="A26" s="96" t="s">
        <v>203</v>
      </c>
      <c r="B26" s="96" t="s">
        <v>201</v>
      </c>
      <c r="C26" s="96" t="s">
        <v>4428</v>
      </c>
      <c r="D26" s="96">
        <v>284.16421666857786</v>
      </c>
      <c r="E26" s="96">
        <v>122.11704999790528</v>
      </c>
      <c r="F26" s="96">
        <v>1</v>
      </c>
      <c r="G26" s="96" t="s">
        <v>5016</v>
      </c>
      <c r="H26" s="96">
        <v>1</v>
      </c>
      <c r="I26" s="96" t="str">
        <f t="shared" si="0"/>
        <v>T520C107M006ATE045A520C107M006ASMHSBKBP76</v>
      </c>
    </row>
    <row r="27" spans="1:9" hidden="1">
      <c r="A27" s="96" t="s">
        <v>1382</v>
      </c>
      <c r="B27" s="96" t="s">
        <v>345</v>
      </c>
      <c r="C27" s="96" t="s">
        <v>4469</v>
      </c>
      <c r="D27" s="96">
        <v>458.48844333412126</v>
      </c>
      <c r="E27" s="96">
        <v>165.94628000166267</v>
      </c>
      <c r="F27" s="96">
        <v>1</v>
      </c>
      <c r="G27" s="96" t="s">
        <v>5016</v>
      </c>
      <c r="H27" s="96">
        <v>10</v>
      </c>
      <c r="I27" s="96" t="str">
        <f t="shared" si="0"/>
        <v>T520C107M010ATE025A520C107M010ASMHSBKBP126</v>
      </c>
    </row>
    <row r="28" spans="1:9" hidden="1">
      <c r="A28" s="96" t="s">
        <v>424</v>
      </c>
      <c r="B28" s="96" t="s">
        <v>420</v>
      </c>
      <c r="C28" s="96" t="s">
        <v>4469</v>
      </c>
      <c r="D28" s="96">
        <v>389.35246041815839</v>
      </c>
      <c r="E28" s="96">
        <v>139.17895625068925</v>
      </c>
      <c r="F28" s="96">
        <v>1</v>
      </c>
      <c r="G28" s="96" t="s">
        <v>5016</v>
      </c>
      <c r="H28" s="96">
        <v>8</v>
      </c>
      <c r="I28" s="96" t="str">
        <f t="shared" si="0"/>
        <v>T520C157M010ATE055A520C157M010ASMHSPKBP126</v>
      </c>
    </row>
    <row r="29" spans="1:9" hidden="1">
      <c r="A29" s="96" t="s">
        <v>566</v>
      </c>
      <c r="B29" s="96" t="s">
        <v>565</v>
      </c>
      <c r="C29" s="96" t="s">
        <v>126</v>
      </c>
      <c r="D29" s="96">
        <v>335.04015000129584</v>
      </c>
      <c r="E29" s="96">
        <v>161.61798888933845</v>
      </c>
      <c r="F29" s="96">
        <v>1</v>
      </c>
      <c r="G29" s="96" t="s">
        <v>5016</v>
      </c>
      <c r="H29" s="96">
        <v>6</v>
      </c>
      <c r="I29" s="96" t="str">
        <f t="shared" si="0"/>
        <v>T520C226M016ATE080A520C226M016ASMHSPKBP52</v>
      </c>
    </row>
    <row r="30" spans="1:9" hidden="1">
      <c r="A30" s="96" t="s">
        <v>1391</v>
      </c>
      <c r="B30" s="96" t="s">
        <v>327</v>
      </c>
      <c r="C30" s="96" t="s">
        <v>4469</v>
      </c>
      <c r="D30" s="96">
        <v>337.32550000248011</v>
      </c>
      <c r="E30" s="96">
        <v>130.28922499681357</v>
      </c>
      <c r="F30" s="96">
        <v>1</v>
      </c>
      <c r="G30" s="96" t="s">
        <v>5016</v>
      </c>
      <c r="H30" s="96">
        <v>2</v>
      </c>
      <c r="I30" s="96" t="str">
        <f t="shared" si="0"/>
        <v>T520C227M006ATE025A520C227M006ASMHSPKBP126</v>
      </c>
    </row>
    <row r="31" spans="1:9" hidden="1">
      <c r="A31" s="96" t="s">
        <v>581</v>
      </c>
      <c r="B31" s="96" t="s">
        <v>429</v>
      </c>
      <c r="C31" s="96" t="s">
        <v>4469</v>
      </c>
      <c r="D31" s="96">
        <v>306.36779999826103</v>
      </c>
      <c r="E31" s="96">
        <v>180.19794166611973</v>
      </c>
      <c r="F31" s="96">
        <v>1</v>
      </c>
      <c r="G31" s="96" t="s">
        <v>5016</v>
      </c>
      <c r="H31" s="96">
        <v>2</v>
      </c>
      <c r="I31" s="96" t="str">
        <f t="shared" si="0"/>
        <v>T520C337M2R5ATE015A520C337M003ASE015KBP126</v>
      </c>
    </row>
    <row r="32" spans="1:9" hidden="1">
      <c r="A32" s="96" t="s">
        <v>2567</v>
      </c>
      <c r="B32" s="96" t="s">
        <v>1595</v>
      </c>
      <c r="C32" s="96" t="s">
        <v>4426</v>
      </c>
      <c r="D32" s="96">
        <v>370.21856111008674</v>
      </c>
      <c r="E32" s="96">
        <v>159.26615370553918</v>
      </c>
      <c r="F32" s="96">
        <v>1</v>
      </c>
      <c r="G32" s="96" t="s">
        <v>5016</v>
      </c>
      <c r="H32" s="96">
        <v>9</v>
      </c>
      <c r="I32" s="96" t="str">
        <f t="shared" si="0"/>
        <v>T520D107M010ATE055A520D107M010ASMHSPKBP74</v>
      </c>
    </row>
    <row r="33" spans="1:9" hidden="1">
      <c r="A33" s="96" t="s">
        <v>2567</v>
      </c>
      <c r="B33" s="96" t="s">
        <v>1595</v>
      </c>
      <c r="C33" s="96" t="s">
        <v>4428</v>
      </c>
      <c r="D33" s="96">
        <v>449.27859999937937</v>
      </c>
      <c r="E33" s="96">
        <v>166.19740000809543</v>
      </c>
      <c r="F33" s="96">
        <v>1</v>
      </c>
      <c r="G33" s="96" t="s">
        <v>5016</v>
      </c>
      <c r="H33" s="96">
        <v>1</v>
      </c>
      <c r="I33" s="96" t="str">
        <f t="shared" si="0"/>
        <v>T520D107M010ATE055A520D107M010ASMHSPKBP76</v>
      </c>
    </row>
    <row r="34" spans="1:9" hidden="1">
      <c r="A34" s="96" t="s">
        <v>2497</v>
      </c>
      <c r="B34" s="96" t="s">
        <v>2496</v>
      </c>
      <c r="C34" s="96" t="s">
        <v>4469</v>
      </c>
      <c r="D34" s="96">
        <v>429.46787559514632</v>
      </c>
      <c r="E34" s="96">
        <v>192.09322023737644</v>
      </c>
      <c r="F34" s="96">
        <v>1</v>
      </c>
      <c r="G34" s="96" t="s">
        <v>5016</v>
      </c>
      <c r="H34" s="96">
        <v>28</v>
      </c>
      <c r="I34" s="96" t="str">
        <f t="shared" si="0"/>
        <v>T520D108M2R5ATE006A520D108M2R5ASE006KBP126</v>
      </c>
    </row>
    <row r="35" spans="1:9" hidden="1">
      <c r="A35" s="96" t="s">
        <v>2410</v>
      </c>
      <c r="B35" s="96" t="s">
        <v>1419</v>
      </c>
      <c r="C35" s="96" t="s">
        <v>4441</v>
      </c>
      <c r="D35" s="96">
        <v>432.60554999113077</v>
      </c>
      <c r="E35" s="96">
        <v>207.5313333410304</v>
      </c>
      <c r="F35" s="96">
        <v>1</v>
      </c>
      <c r="G35" s="96" t="s">
        <v>5016</v>
      </c>
      <c r="H35" s="96">
        <v>1</v>
      </c>
      <c r="I35" s="96" t="str">
        <f t="shared" si="0"/>
        <v>T520D108M2R5ATE015A520Y108M2R5ASE010STA156KA</v>
      </c>
    </row>
    <row r="36" spans="1:9" hidden="1">
      <c r="A36" s="96" t="s">
        <v>2236</v>
      </c>
      <c r="B36" s="96" t="s">
        <v>891</v>
      </c>
      <c r="C36" s="96" t="s">
        <v>4476</v>
      </c>
      <c r="D36" s="96">
        <v>540.34130000160076</v>
      </c>
      <c r="E36" s="96">
        <v>129.37738889129832</v>
      </c>
      <c r="F36" s="96">
        <v>1</v>
      </c>
      <c r="G36" s="96" t="s">
        <v>5016</v>
      </c>
      <c r="H36" s="96">
        <v>3</v>
      </c>
      <c r="I36" s="96" t="str">
        <f t="shared" si="0"/>
        <v>T520D156M025ATE060A520D156M025ASMHSPKBP44</v>
      </c>
    </row>
    <row r="37" spans="1:9" hidden="1">
      <c r="A37" s="96" t="s">
        <v>2642</v>
      </c>
      <c r="B37" s="96" t="s">
        <v>1750</v>
      </c>
      <c r="C37" s="96" t="s">
        <v>4428</v>
      </c>
      <c r="D37" s="96">
        <v>243.7091166630853</v>
      </c>
      <c r="E37" s="96">
        <v>125.14171666000038</v>
      </c>
      <c r="F37" s="96">
        <v>1</v>
      </c>
      <c r="G37" s="96" t="s">
        <v>5016</v>
      </c>
      <c r="H37" s="96">
        <v>1</v>
      </c>
      <c r="I37" s="96" t="str">
        <f t="shared" si="0"/>
        <v>T520D157M006ATE025A520D157M006ASMHSPKBP76</v>
      </c>
    </row>
    <row r="38" spans="1:9" hidden="1">
      <c r="A38" s="96" t="s">
        <v>2157</v>
      </c>
      <c r="B38" s="96" t="s">
        <v>2106</v>
      </c>
      <c r="C38" s="96" t="s">
        <v>4426</v>
      </c>
      <c r="D38" s="96">
        <v>324.60705499956384</v>
      </c>
      <c r="E38" s="96">
        <v>182.57220333244183</v>
      </c>
      <c r="F38" s="96">
        <v>1</v>
      </c>
      <c r="G38" s="96" t="s">
        <v>5016</v>
      </c>
      <c r="H38" s="96">
        <v>10</v>
      </c>
      <c r="I38" s="96" t="str">
        <f t="shared" si="0"/>
        <v>T520D157M010ATE015A520D157M010ASMHSBKBP74</v>
      </c>
    </row>
    <row r="39" spans="1:9" hidden="1">
      <c r="A39" s="96" t="s">
        <v>2157</v>
      </c>
      <c r="B39" s="96" t="s">
        <v>2106</v>
      </c>
      <c r="C39" s="96" t="s">
        <v>4428</v>
      </c>
      <c r="D39" s="96">
        <v>301.23117500217631</v>
      </c>
      <c r="E39" s="96">
        <v>153.32474166818429</v>
      </c>
      <c r="F39" s="96">
        <v>1</v>
      </c>
      <c r="G39" s="96" t="s">
        <v>5016</v>
      </c>
      <c r="H39" s="96">
        <v>2</v>
      </c>
      <c r="I39" s="96" t="str">
        <f t="shared" si="0"/>
        <v>T520D157M010ATE015A520D157M010ASMHSBKBP76</v>
      </c>
    </row>
    <row r="40" spans="1:9" hidden="1">
      <c r="A40" s="96" t="s">
        <v>2083</v>
      </c>
      <c r="B40" s="96" t="s">
        <v>1592</v>
      </c>
      <c r="C40" s="96" t="s">
        <v>4426</v>
      </c>
      <c r="D40" s="96">
        <v>327.41707500186749</v>
      </c>
      <c r="E40" s="96">
        <v>149.15469166240655</v>
      </c>
      <c r="F40" s="96">
        <v>1</v>
      </c>
      <c r="G40" s="96" t="s">
        <v>5016</v>
      </c>
      <c r="H40" s="96">
        <v>2</v>
      </c>
      <c r="I40" s="96" t="str">
        <f t="shared" si="0"/>
        <v>T520D157M010ATE040A520D157M010ASMHSPKBP74</v>
      </c>
    </row>
    <row r="41" spans="1:9" hidden="1">
      <c r="A41" s="96" t="s">
        <v>2083</v>
      </c>
      <c r="B41" s="96" t="s">
        <v>1592</v>
      </c>
      <c r="C41" s="96" t="s">
        <v>4428</v>
      </c>
      <c r="D41" s="96">
        <v>336.95089999353513</v>
      </c>
      <c r="E41" s="96">
        <v>121.71495000715367</v>
      </c>
      <c r="F41" s="96">
        <v>1</v>
      </c>
      <c r="G41" s="96" t="s">
        <v>5016</v>
      </c>
      <c r="H41" s="96">
        <v>1</v>
      </c>
      <c r="I41" s="96" t="str">
        <f t="shared" si="0"/>
        <v>T520D157M010ATE040A520D157M010ASMHSPKBP76</v>
      </c>
    </row>
    <row r="42" spans="1:9" hidden="1">
      <c r="A42" s="96" t="s">
        <v>2283</v>
      </c>
      <c r="B42" s="96" t="s">
        <v>1592</v>
      </c>
      <c r="C42" s="96" t="s">
        <v>4426</v>
      </c>
      <c r="D42" s="96">
        <v>341.41475000185892</v>
      </c>
      <c r="E42" s="96">
        <v>150.9011083364021</v>
      </c>
      <c r="F42" s="96">
        <v>1</v>
      </c>
      <c r="G42" s="96" t="s">
        <v>5016</v>
      </c>
      <c r="H42" s="96">
        <v>2</v>
      </c>
      <c r="I42" s="96" t="str">
        <f t="shared" si="0"/>
        <v>T520D157M010ATE055A520D157M010ASMHSPKBP74</v>
      </c>
    </row>
    <row r="43" spans="1:9" hidden="1">
      <c r="A43" s="96" t="s">
        <v>2397</v>
      </c>
      <c r="B43" s="96" t="s">
        <v>2394</v>
      </c>
      <c r="C43" s="96" t="s">
        <v>4428</v>
      </c>
      <c r="D43" s="96">
        <v>309.19866666547023</v>
      </c>
      <c r="E43" s="96">
        <v>133.40694999438713</v>
      </c>
      <c r="F43" s="96">
        <v>1</v>
      </c>
      <c r="G43" s="96" t="s">
        <v>5016</v>
      </c>
      <c r="H43" s="96">
        <v>1</v>
      </c>
      <c r="I43" s="96" t="str">
        <f t="shared" si="0"/>
        <v>T520D227M006ATE015A520D227M006ASPGLRKBP76</v>
      </c>
    </row>
    <row r="44" spans="1:9" hidden="1">
      <c r="A44" s="96" t="s">
        <v>2226</v>
      </c>
      <c r="B44" s="96" t="s">
        <v>2222</v>
      </c>
      <c r="C44" s="96" t="s">
        <v>4426</v>
      </c>
      <c r="D44" s="96">
        <v>353.20406875034678</v>
      </c>
      <c r="E44" s="96">
        <v>134.69268749991895</v>
      </c>
      <c r="F44" s="96">
        <v>1</v>
      </c>
      <c r="G44" s="96" t="s">
        <v>5016</v>
      </c>
      <c r="H44" s="96">
        <v>8</v>
      </c>
      <c r="I44" s="96" t="str">
        <f t="shared" si="0"/>
        <v>T520D227M010ATE018A520D227M010ASMHSBKBP74</v>
      </c>
    </row>
    <row r="45" spans="1:9" hidden="1">
      <c r="A45" s="96" t="s">
        <v>2226</v>
      </c>
      <c r="B45" s="96" t="s">
        <v>2222</v>
      </c>
      <c r="C45" s="96" t="s">
        <v>4428</v>
      </c>
      <c r="D45" s="96">
        <v>337.12379666604102</v>
      </c>
      <c r="E45" s="96">
        <v>132.02652592677623</v>
      </c>
      <c r="F45" s="96">
        <v>1</v>
      </c>
      <c r="G45" s="96" t="s">
        <v>5016</v>
      </c>
      <c r="H45" s="96">
        <v>10</v>
      </c>
      <c r="I45" s="96" t="str">
        <f t="shared" si="0"/>
        <v>T520D227M010ATE018A520D227M010ASMHSBKBP76</v>
      </c>
    </row>
    <row r="46" spans="1:9" hidden="1">
      <c r="A46" s="96" t="s">
        <v>2915</v>
      </c>
      <c r="B46" s="96" t="s">
        <v>1587</v>
      </c>
      <c r="C46" s="96" t="s">
        <v>4426</v>
      </c>
      <c r="D46" s="96">
        <v>332.05814466665032</v>
      </c>
      <c r="E46" s="96">
        <v>151.25256233434192</v>
      </c>
      <c r="F46" s="96">
        <v>1</v>
      </c>
      <c r="G46" s="96" t="s">
        <v>5016</v>
      </c>
      <c r="H46" s="96">
        <v>50</v>
      </c>
      <c r="I46" s="96" t="str">
        <f t="shared" si="0"/>
        <v>T520D227M010ATE025A520D227M010ASMHSPKBP74</v>
      </c>
    </row>
    <row r="47" spans="1:9" hidden="1">
      <c r="A47" s="96" t="s">
        <v>2915</v>
      </c>
      <c r="B47" s="96" t="s">
        <v>1587</v>
      </c>
      <c r="C47" s="96" t="s">
        <v>4428</v>
      </c>
      <c r="D47" s="96">
        <v>329.5816253791881</v>
      </c>
      <c r="E47" s="96">
        <v>136.34257916686528</v>
      </c>
      <c r="F47" s="96">
        <v>1</v>
      </c>
      <c r="G47" s="96" t="s">
        <v>5016</v>
      </c>
      <c r="H47" s="96">
        <v>44</v>
      </c>
      <c r="I47" s="96" t="str">
        <f t="shared" si="0"/>
        <v>T520D227M010ATE025A520D227M010ASMHSPKBP76</v>
      </c>
    </row>
    <row r="48" spans="1:9" hidden="1">
      <c r="A48" s="96" t="s">
        <v>2258</v>
      </c>
      <c r="B48" s="96" t="s">
        <v>1587</v>
      </c>
      <c r="C48" s="96" t="s">
        <v>4426</v>
      </c>
      <c r="D48" s="96">
        <v>372.46446594211233</v>
      </c>
      <c r="E48" s="96">
        <v>148.52161811614084</v>
      </c>
      <c r="F48" s="96">
        <v>1</v>
      </c>
      <c r="G48" s="96" t="s">
        <v>5016</v>
      </c>
      <c r="H48" s="96">
        <v>23</v>
      </c>
      <c r="I48" s="96" t="str">
        <f t="shared" si="0"/>
        <v>T520D227M010ATE040A520D227M010ASMHSPKBP74</v>
      </c>
    </row>
    <row r="49" spans="1:9" hidden="1">
      <c r="A49" s="96" t="s">
        <v>2258</v>
      </c>
      <c r="B49" s="96" t="s">
        <v>1587</v>
      </c>
      <c r="C49" s="96" t="s">
        <v>4428</v>
      </c>
      <c r="D49" s="96">
        <v>321.72062548979954</v>
      </c>
      <c r="E49" s="96">
        <v>159.24716274596423</v>
      </c>
      <c r="F49" s="96">
        <v>1</v>
      </c>
      <c r="G49" s="96" t="s">
        <v>5016</v>
      </c>
      <c r="H49" s="96">
        <v>17</v>
      </c>
      <c r="I49" s="96" t="str">
        <f t="shared" si="0"/>
        <v>T520D227M010ATE040A520D227M010ASMHSPKBP76</v>
      </c>
    </row>
    <row r="50" spans="1:9" hidden="1">
      <c r="A50" s="96" t="s">
        <v>2997</v>
      </c>
      <c r="B50" s="96" t="s">
        <v>1430</v>
      </c>
      <c r="C50" s="96" t="s">
        <v>4426</v>
      </c>
      <c r="D50" s="96">
        <v>209.20324166421781</v>
      </c>
      <c r="E50" s="96">
        <v>148.96441666642204</v>
      </c>
      <c r="F50" s="96">
        <v>1</v>
      </c>
      <c r="G50" s="96" t="s">
        <v>5016</v>
      </c>
      <c r="H50" s="96">
        <v>2</v>
      </c>
      <c r="I50" s="96" t="str">
        <f t="shared" si="0"/>
        <v>T520D337M004ATE009A520D337M004ASPGLRKBP74</v>
      </c>
    </row>
    <row r="51" spans="1:9" hidden="1">
      <c r="A51" s="96" t="s">
        <v>2997</v>
      </c>
      <c r="B51" s="96" t="s">
        <v>1430</v>
      </c>
      <c r="C51" s="96" t="s">
        <v>4428</v>
      </c>
      <c r="D51" s="96">
        <v>200.65616666804999</v>
      </c>
      <c r="E51" s="96">
        <v>176.76895000040531</v>
      </c>
      <c r="F51" s="96">
        <v>1</v>
      </c>
      <c r="G51" s="96" t="s">
        <v>5016</v>
      </c>
      <c r="H51" s="96">
        <v>1</v>
      </c>
      <c r="I51" s="96" t="str">
        <f t="shared" si="0"/>
        <v>T520D337M004ATE009A520D337M004ASPGLRKBP76</v>
      </c>
    </row>
    <row r="52" spans="1:9" hidden="1">
      <c r="A52" s="96" t="s">
        <v>2668</v>
      </c>
      <c r="B52" s="96" t="s">
        <v>1430</v>
      </c>
      <c r="C52" s="96" t="s">
        <v>4426</v>
      </c>
      <c r="D52" s="96">
        <v>198.97566666360945</v>
      </c>
      <c r="E52" s="96">
        <v>131.14722500438802</v>
      </c>
      <c r="F52" s="96">
        <v>1</v>
      </c>
      <c r="G52" s="96" t="s">
        <v>5016</v>
      </c>
      <c r="H52" s="96">
        <v>2</v>
      </c>
      <c r="I52" s="96" t="str">
        <f t="shared" si="0"/>
        <v>T520D337M004ATE012A520D337M004ASPGLRKBP74</v>
      </c>
    </row>
    <row r="53" spans="1:9" hidden="1">
      <c r="A53" s="96" t="s">
        <v>2668</v>
      </c>
      <c r="B53" s="96" t="s">
        <v>1430</v>
      </c>
      <c r="C53" s="96" t="s">
        <v>4428</v>
      </c>
      <c r="D53" s="96">
        <v>198.88811666867696</v>
      </c>
      <c r="E53" s="96">
        <v>178.62727499858013</v>
      </c>
      <c r="F53" s="96">
        <v>1</v>
      </c>
      <c r="G53" s="96" t="s">
        <v>5016</v>
      </c>
      <c r="H53" s="96">
        <v>1</v>
      </c>
      <c r="I53" s="96" t="str">
        <f t="shared" si="0"/>
        <v>T520D337M004ATE012A520D337M004ASPGLRKBP76</v>
      </c>
    </row>
    <row r="54" spans="1:9" hidden="1">
      <c r="A54" s="96" t="s">
        <v>2993</v>
      </c>
      <c r="B54" s="96" t="s">
        <v>2364</v>
      </c>
      <c r="C54" s="96" t="s">
        <v>4426</v>
      </c>
      <c r="D54" s="96">
        <v>313.45981433414852</v>
      </c>
      <c r="E54" s="96">
        <v>151.65496166674421</v>
      </c>
      <c r="F54" s="96">
        <v>1</v>
      </c>
      <c r="G54" s="96" t="s">
        <v>5016</v>
      </c>
      <c r="H54" s="96">
        <v>50</v>
      </c>
      <c r="I54" s="96" t="str">
        <f t="shared" si="0"/>
        <v>T520D337M006ATE009A520D337M006ASPGLRKBP74</v>
      </c>
    </row>
    <row r="55" spans="1:9" hidden="1">
      <c r="A55" s="96" t="s">
        <v>2993</v>
      </c>
      <c r="B55" s="96" t="s">
        <v>2364</v>
      </c>
      <c r="C55" s="96" t="s">
        <v>4428</v>
      </c>
      <c r="D55" s="96">
        <v>300.03027566699313</v>
      </c>
      <c r="E55" s="96">
        <v>142.56842566626148</v>
      </c>
      <c r="F55" s="96">
        <v>1</v>
      </c>
      <c r="G55" s="96" t="s">
        <v>5016</v>
      </c>
      <c r="H55" s="96">
        <v>50</v>
      </c>
      <c r="I55" s="96" t="str">
        <f t="shared" si="0"/>
        <v>T520D337M006ATE009A520D337M006ASPGLRKBP76</v>
      </c>
    </row>
    <row r="56" spans="1:9" hidden="1">
      <c r="A56" s="96" t="s">
        <v>2993</v>
      </c>
      <c r="B56" s="96" t="s">
        <v>2364</v>
      </c>
      <c r="C56" s="96" t="s">
        <v>142</v>
      </c>
      <c r="D56" s="96">
        <v>325.37572500034003</v>
      </c>
      <c r="E56" s="96">
        <v>132.11652222555131</v>
      </c>
      <c r="F56" s="96">
        <v>1</v>
      </c>
      <c r="G56" s="96" t="s">
        <v>5016</v>
      </c>
      <c r="H56" s="96">
        <v>4</v>
      </c>
      <c r="I56" s="96" t="str">
        <f t="shared" si="0"/>
        <v>T520D337M006ATE009A520D337M006ASPGLRKBP86E</v>
      </c>
    </row>
    <row r="57" spans="1:9" hidden="1">
      <c r="A57" s="96" t="s">
        <v>2993</v>
      </c>
      <c r="B57" s="96" t="s">
        <v>4439</v>
      </c>
      <c r="C57" s="96" t="s">
        <v>4433</v>
      </c>
      <c r="D57" s="96">
        <v>524.62273332872428</v>
      </c>
      <c r="E57" s="96">
        <v>136.1356166715268</v>
      </c>
      <c r="F57" s="96">
        <v>1</v>
      </c>
      <c r="G57" s="96" t="s">
        <v>5016</v>
      </c>
      <c r="H57" s="96">
        <v>1</v>
      </c>
      <c r="I57" s="96" t="str">
        <f t="shared" si="0"/>
        <v>T520D337M006ATE009A520D337M006AS9997KBP74E</v>
      </c>
    </row>
    <row r="58" spans="1:9" hidden="1">
      <c r="A58" s="96" t="s">
        <v>2993</v>
      </c>
      <c r="B58" s="96" t="s">
        <v>4439</v>
      </c>
      <c r="C58" s="96" t="s">
        <v>142</v>
      </c>
      <c r="D58" s="96">
        <v>347.61885666637681</v>
      </c>
      <c r="E58" s="96">
        <v>140.90778666897677</v>
      </c>
      <c r="F58" s="96">
        <v>1</v>
      </c>
      <c r="G58" s="96" t="s">
        <v>5016</v>
      </c>
      <c r="H58" s="96">
        <v>5</v>
      </c>
      <c r="I58" s="96" t="str">
        <f t="shared" si="0"/>
        <v>T520D337M006ATE009A520D337M006AS9997KBP86E</v>
      </c>
    </row>
    <row r="59" spans="1:9" hidden="1">
      <c r="A59" s="96" t="s">
        <v>2365</v>
      </c>
      <c r="B59" s="96" t="s">
        <v>2364</v>
      </c>
      <c r="C59" s="96" t="s">
        <v>4426</v>
      </c>
      <c r="D59" s="96">
        <v>336.12482555746101</v>
      </c>
      <c r="E59" s="96">
        <v>150.03193555539474</v>
      </c>
      <c r="F59" s="96">
        <v>1</v>
      </c>
      <c r="G59" s="96" t="s">
        <v>5016</v>
      </c>
      <c r="H59" s="96">
        <v>15</v>
      </c>
      <c r="I59" s="96" t="str">
        <f t="shared" si="0"/>
        <v>T520D337M006ATE010A520D337M006ASPGLRKBP74</v>
      </c>
    </row>
    <row r="60" spans="1:9" hidden="1">
      <c r="A60" s="96" t="s">
        <v>2365</v>
      </c>
      <c r="B60" s="96" t="s">
        <v>4414</v>
      </c>
      <c r="C60" s="96" t="s">
        <v>152</v>
      </c>
      <c r="D60" s="96">
        <v>246.76580666704103</v>
      </c>
      <c r="E60" s="96">
        <v>145.16738833207637</v>
      </c>
      <c r="F60" s="96">
        <v>1</v>
      </c>
      <c r="G60" s="96" t="s">
        <v>5016</v>
      </c>
      <c r="H60" s="96">
        <v>10</v>
      </c>
      <c r="I60" s="96" t="str">
        <f t="shared" si="0"/>
        <v>T520D337M006ATE010A520V157M006ASMHSMKBP86</v>
      </c>
    </row>
    <row r="61" spans="1:9" hidden="1">
      <c r="A61" s="96" t="s">
        <v>1998</v>
      </c>
      <c r="B61" s="96" t="s">
        <v>1740</v>
      </c>
      <c r="C61" s="96" t="s">
        <v>4426</v>
      </c>
      <c r="D61" s="96">
        <v>267.43609074037522</v>
      </c>
      <c r="E61" s="96">
        <v>140.08771538577724</v>
      </c>
      <c r="F61" s="96">
        <v>1</v>
      </c>
      <c r="G61" s="96" t="s">
        <v>5016</v>
      </c>
      <c r="H61" s="96">
        <v>27</v>
      </c>
      <c r="I61" s="96" t="str">
        <f t="shared" si="0"/>
        <v>T520D337M006ATE015A520D337M006ASMHSBKBP74</v>
      </c>
    </row>
    <row r="62" spans="1:9" hidden="1">
      <c r="A62" s="96" t="s">
        <v>1998</v>
      </c>
      <c r="B62" s="96" t="s">
        <v>1740</v>
      </c>
      <c r="C62" s="96" t="s">
        <v>4428</v>
      </c>
      <c r="D62" s="96">
        <v>271.64747999939135</v>
      </c>
      <c r="E62" s="96">
        <v>141.22527666636742</v>
      </c>
      <c r="F62" s="96">
        <v>1</v>
      </c>
      <c r="G62" s="96" t="s">
        <v>5016</v>
      </c>
      <c r="H62" s="96">
        <v>50</v>
      </c>
      <c r="I62" s="96" t="str">
        <f t="shared" si="0"/>
        <v>T520D337M006ATE015A520D337M006ASMHSBKBP76</v>
      </c>
    </row>
    <row r="63" spans="1:9" hidden="1">
      <c r="A63" s="96" t="s">
        <v>2234</v>
      </c>
      <c r="B63" s="96" t="s">
        <v>1407</v>
      </c>
      <c r="C63" s="96" t="s">
        <v>4426</v>
      </c>
      <c r="D63" s="96">
        <v>277.82130648207385</v>
      </c>
      <c r="E63" s="96">
        <v>181.48761944496073</v>
      </c>
      <c r="F63" s="96">
        <v>1</v>
      </c>
      <c r="G63" s="96" t="s">
        <v>5016</v>
      </c>
      <c r="H63" s="96">
        <v>18</v>
      </c>
      <c r="I63" s="96" t="str">
        <f t="shared" si="0"/>
        <v>T520D337M006ATE018A520D337M006ASMHSPKBP74</v>
      </c>
    </row>
    <row r="64" spans="1:9" hidden="1">
      <c r="A64" s="96" t="s">
        <v>2473</v>
      </c>
      <c r="B64" s="96" t="s">
        <v>1407</v>
      </c>
      <c r="C64" s="96" t="s">
        <v>4426</v>
      </c>
      <c r="D64" s="96">
        <v>271.76330151502043</v>
      </c>
      <c r="E64" s="96">
        <v>207.5188045465091</v>
      </c>
      <c r="F64" s="96">
        <v>1</v>
      </c>
      <c r="G64" s="96" t="s">
        <v>5016</v>
      </c>
      <c r="H64" s="96">
        <v>11</v>
      </c>
      <c r="I64" s="96" t="str">
        <f t="shared" si="0"/>
        <v>T520D337M006ATE025A520D337M006ASMHSPKBP74</v>
      </c>
    </row>
    <row r="65" spans="1:9" hidden="1">
      <c r="A65" s="96" t="s">
        <v>2473</v>
      </c>
      <c r="B65" s="96" t="s">
        <v>1407</v>
      </c>
      <c r="C65" s="96" t="s">
        <v>4428</v>
      </c>
      <c r="D65" s="96">
        <v>258.63333333749324</v>
      </c>
      <c r="E65" s="96">
        <v>163.65233333548531</v>
      </c>
      <c r="F65" s="96">
        <v>1</v>
      </c>
      <c r="G65" s="96" t="s">
        <v>5016</v>
      </c>
      <c r="H65" s="96">
        <v>2</v>
      </c>
      <c r="I65" s="96" t="str">
        <f t="shared" si="0"/>
        <v>T520D337M006ATE025A520D337M006ASMHSPKBP76</v>
      </c>
    </row>
    <row r="66" spans="1:9" hidden="1">
      <c r="A66" s="96" t="s">
        <v>2033</v>
      </c>
      <c r="B66" s="96" t="s">
        <v>1407</v>
      </c>
      <c r="C66" s="96" t="s">
        <v>4426</v>
      </c>
      <c r="D66" s="96">
        <v>297.32575396973908</v>
      </c>
      <c r="E66" s="96">
        <v>160.09486746092858</v>
      </c>
      <c r="F66" s="96">
        <v>1</v>
      </c>
      <c r="G66" s="96" t="s">
        <v>5016</v>
      </c>
      <c r="H66" s="96">
        <v>21</v>
      </c>
      <c r="I66" s="96" t="str">
        <f t="shared" si="0"/>
        <v>T520D337M006ATE040A520D337M006ASMHSPKBP74</v>
      </c>
    </row>
    <row r="67" spans="1:9" hidden="1">
      <c r="A67" s="96" t="s">
        <v>2033</v>
      </c>
      <c r="B67" s="96" t="s">
        <v>1407</v>
      </c>
      <c r="C67" s="96" t="s">
        <v>4428</v>
      </c>
      <c r="D67" s="96">
        <v>284.48942999902647</v>
      </c>
      <c r="E67" s="96">
        <v>137.93209500086959</v>
      </c>
      <c r="F67" s="96">
        <v>1</v>
      </c>
      <c r="G67" s="96" t="s">
        <v>5016</v>
      </c>
      <c r="H67" s="96">
        <v>10</v>
      </c>
      <c r="I67" s="96" t="str">
        <f t="shared" si="0"/>
        <v>T520D337M006ATE040A520D337M006ASMHSPKBP76</v>
      </c>
    </row>
    <row r="68" spans="1:9" hidden="1">
      <c r="A68" s="96" t="s">
        <v>2600</v>
      </c>
      <c r="B68" s="96" t="s">
        <v>2597</v>
      </c>
      <c r="C68" s="96" t="s">
        <v>126</v>
      </c>
      <c r="D68" s="96">
        <v>211.36703452635888</v>
      </c>
      <c r="E68" s="96">
        <v>143.46671190320714</v>
      </c>
      <c r="F68" s="96">
        <v>1</v>
      </c>
      <c r="G68" s="96" t="s">
        <v>5016</v>
      </c>
      <c r="H68" s="96">
        <v>14</v>
      </c>
      <c r="I68" s="96" t="str">
        <f t="shared" ref="I68:I131" si="1">A68&amp;B68&amp;C68</f>
        <v>T520D337M2R5ATE007A520D337M003ASE009KBP52</v>
      </c>
    </row>
    <row r="69" spans="1:9" hidden="1">
      <c r="A69" s="96" t="s">
        <v>2016</v>
      </c>
      <c r="B69" s="96" t="s">
        <v>2013</v>
      </c>
      <c r="C69" s="96" t="s">
        <v>4428</v>
      </c>
      <c r="D69" s="96">
        <v>351.95797499734908</v>
      </c>
      <c r="E69" s="96">
        <v>203.76469167298637</v>
      </c>
      <c r="F69" s="96">
        <v>1</v>
      </c>
      <c r="G69" s="96" t="s">
        <v>5016</v>
      </c>
      <c r="H69" s="96">
        <v>2</v>
      </c>
      <c r="I69" s="96" t="str">
        <f t="shared" si="1"/>
        <v>T520D476M016ATE070A520D476M016ASMHSPKBP76</v>
      </c>
    </row>
    <row r="70" spans="1:9" hidden="1">
      <c r="A70" s="96" t="s">
        <v>2368</v>
      </c>
      <c r="B70" s="96" t="s">
        <v>2337</v>
      </c>
      <c r="C70" s="96" t="s">
        <v>4426</v>
      </c>
      <c r="D70" s="96">
        <v>271.61961428613205</v>
      </c>
      <c r="E70" s="96">
        <v>157.01354603199954</v>
      </c>
      <c r="F70" s="96">
        <v>1</v>
      </c>
      <c r="G70" s="96" t="s">
        <v>5016</v>
      </c>
      <c r="H70" s="96">
        <v>42</v>
      </c>
      <c r="I70" s="96" t="str">
        <f t="shared" si="1"/>
        <v>T520D477M004ATE010A520D477M004ASPGLRKBP74</v>
      </c>
    </row>
    <row r="71" spans="1:9" hidden="1">
      <c r="A71" s="96" t="s">
        <v>2368</v>
      </c>
      <c r="B71" s="96" t="s">
        <v>2337</v>
      </c>
      <c r="C71" s="96" t="s">
        <v>4428</v>
      </c>
      <c r="D71" s="96">
        <v>272.27642222045688</v>
      </c>
      <c r="E71" s="96">
        <v>163.35410416635568</v>
      </c>
      <c r="F71" s="96">
        <v>1</v>
      </c>
      <c r="G71" s="96" t="s">
        <v>5016</v>
      </c>
      <c r="H71" s="96">
        <v>24</v>
      </c>
      <c r="I71" s="96" t="str">
        <f t="shared" si="1"/>
        <v>T520D477M004ATE010A520D477M004ASPGLRKBP76</v>
      </c>
    </row>
    <row r="72" spans="1:9" hidden="1">
      <c r="A72" s="96" t="s">
        <v>2368</v>
      </c>
      <c r="B72" s="96" t="s">
        <v>2337</v>
      </c>
      <c r="C72" s="96" t="s">
        <v>142</v>
      </c>
      <c r="D72" s="96">
        <v>282.31598667008802</v>
      </c>
      <c r="E72" s="96">
        <v>137.26923333504237</v>
      </c>
      <c r="F72" s="96">
        <v>1</v>
      </c>
      <c r="G72" s="96" t="s">
        <v>5016</v>
      </c>
      <c r="H72" s="96">
        <v>5</v>
      </c>
      <c r="I72" s="96" t="str">
        <f t="shared" si="1"/>
        <v>T520D477M004ATE010A520D477M004ASPGLRKBP86E</v>
      </c>
    </row>
    <row r="73" spans="1:9" hidden="1">
      <c r="A73" s="96" t="s">
        <v>2607</v>
      </c>
      <c r="B73" s="96" t="s">
        <v>2337</v>
      </c>
      <c r="C73" s="96" t="s">
        <v>4426</v>
      </c>
      <c r="D73" s="96">
        <v>272.9588974753014</v>
      </c>
      <c r="E73" s="96">
        <v>144.25325989537669</v>
      </c>
      <c r="F73" s="96">
        <v>1</v>
      </c>
      <c r="G73" s="96" t="s">
        <v>5016</v>
      </c>
      <c r="H73" s="96">
        <v>33</v>
      </c>
      <c r="I73" s="96" t="str">
        <f t="shared" si="1"/>
        <v>T520D477M004ATE012A520D477M004ASPGLRKBP74</v>
      </c>
    </row>
    <row r="74" spans="1:9" hidden="1">
      <c r="A74" s="96" t="s">
        <v>2607</v>
      </c>
      <c r="B74" s="96" t="s">
        <v>2337</v>
      </c>
      <c r="C74" s="96" t="s">
        <v>4428</v>
      </c>
      <c r="D74" s="96">
        <v>283.44678899939174</v>
      </c>
      <c r="E74" s="96">
        <v>162.58046966549009</v>
      </c>
      <c r="F74" s="96">
        <v>1</v>
      </c>
      <c r="G74" s="96" t="s">
        <v>5016</v>
      </c>
      <c r="H74" s="96">
        <v>50</v>
      </c>
      <c r="I74" s="96" t="str">
        <f t="shared" si="1"/>
        <v>T520D477M004ATE012A520D477M004ASPGLRKBP76</v>
      </c>
    </row>
    <row r="75" spans="1:9" hidden="1">
      <c r="A75" s="96" t="s">
        <v>1420</v>
      </c>
      <c r="B75" s="96" t="s">
        <v>1421</v>
      </c>
      <c r="C75" s="96" t="s">
        <v>4426</v>
      </c>
      <c r="D75" s="96">
        <v>244.08945000381209</v>
      </c>
      <c r="E75" s="96">
        <v>194.12366666598248</v>
      </c>
      <c r="F75" s="96">
        <v>1</v>
      </c>
      <c r="G75" s="96" t="s">
        <v>5016</v>
      </c>
      <c r="H75" s="96">
        <v>1</v>
      </c>
      <c r="I75" s="96" t="str">
        <f t="shared" si="1"/>
        <v>T520D477M004ATE015A520D477M004ASMHSBKBP74</v>
      </c>
    </row>
    <row r="76" spans="1:9" hidden="1">
      <c r="A76" s="96" t="s">
        <v>2253</v>
      </c>
      <c r="B76" s="96" t="s">
        <v>1589</v>
      </c>
      <c r="C76" s="96" t="s">
        <v>4426</v>
      </c>
      <c r="D76" s="96">
        <v>259.06836562542594</v>
      </c>
      <c r="E76" s="96">
        <v>142.67629583358939</v>
      </c>
      <c r="F76" s="96">
        <v>1</v>
      </c>
      <c r="G76" s="96" t="s">
        <v>5016</v>
      </c>
      <c r="H76" s="96">
        <v>16</v>
      </c>
      <c r="I76" s="96" t="str">
        <f t="shared" si="1"/>
        <v>T520D477M004ATE040A520D477M004ASMHSPKBP74</v>
      </c>
    </row>
    <row r="77" spans="1:9" hidden="1">
      <c r="A77" s="96" t="s">
        <v>2253</v>
      </c>
      <c r="B77" s="96" t="s">
        <v>1589</v>
      </c>
      <c r="C77" s="96" t="s">
        <v>4428</v>
      </c>
      <c r="D77" s="96">
        <v>256.41268888721243</v>
      </c>
      <c r="E77" s="96">
        <v>133.37396667106077</v>
      </c>
      <c r="F77" s="96">
        <v>1</v>
      </c>
      <c r="G77" s="96" t="s">
        <v>5016</v>
      </c>
      <c r="H77" s="96">
        <v>3</v>
      </c>
      <c r="I77" s="96" t="str">
        <f t="shared" si="1"/>
        <v>T520D477M004ATE040A520D477M004ASMHSPKBP76</v>
      </c>
    </row>
    <row r="78" spans="1:9" hidden="1">
      <c r="A78" s="96" t="s">
        <v>2162</v>
      </c>
      <c r="B78" s="96" t="s">
        <v>2159</v>
      </c>
      <c r="C78" s="96" t="s">
        <v>4426</v>
      </c>
      <c r="D78" s="96">
        <v>313.48154047362704</v>
      </c>
      <c r="E78" s="96">
        <v>153.26929285739814</v>
      </c>
      <c r="F78" s="96">
        <v>1</v>
      </c>
      <c r="G78" s="96" t="s">
        <v>5016</v>
      </c>
      <c r="H78" s="96">
        <v>14</v>
      </c>
      <c r="I78" s="96" t="str">
        <f t="shared" si="1"/>
        <v>T520D477M006ATE015A520D477M006ASMHSPKBP74</v>
      </c>
    </row>
    <row r="79" spans="1:9" hidden="1">
      <c r="A79" s="96" t="s">
        <v>2162</v>
      </c>
      <c r="B79" s="96" t="s">
        <v>2159</v>
      </c>
      <c r="C79" s="96" t="s">
        <v>4428</v>
      </c>
      <c r="D79" s="96">
        <v>326.02515832870267</v>
      </c>
      <c r="E79" s="96">
        <v>165.33345416653901</v>
      </c>
      <c r="F79" s="96">
        <v>1</v>
      </c>
      <c r="G79" s="96" t="s">
        <v>5016</v>
      </c>
      <c r="H79" s="96">
        <v>4</v>
      </c>
      <c r="I79" s="96" t="str">
        <f t="shared" si="1"/>
        <v>T520D477M006ATE015A520D477M006ASMHSPKBP76</v>
      </c>
    </row>
    <row r="80" spans="1:9" hidden="1">
      <c r="A80" s="96" t="s">
        <v>2610</v>
      </c>
      <c r="B80" s="96" t="s">
        <v>2159</v>
      </c>
      <c r="C80" s="96" t="s">
        <v>4426</v>
      </c>
      <c r="D80" s="96">
        <v>300.67008333164267</v>
      </c>
      <c r="E80" s="96">
        <v>143.20348749723053</v>
      </c>
      <c r="F80" s="96">
        <v>1</v>
      </c>
      <c r="G80" s="96" t="s">
        <v>5016</v>
      </c>
      <c r="H80" s="96">
        <v>4</v>
      </c>
      <c r="I80" s="96" t="str">
        <f t="shared" si="1"/>
        <v>T520D477M006ATE025A520D477M006ASMHSPKBP74</v>
      </c>
    </row>
    <row r="81" spans="1:9" hidden="1">
      <c r="A81" s="96" t="s">
        <v>2342</v>
      </c>
      <c r="B81" s="96" t="s">
        <v>2159</v>
      </c>
      <c r="C81" s="96" t="s">
        <v>4426</v>
      </c>
      <c r="D81" s="96">
        <v>303.08136666775681</v>
      </c>
      <c r="E81" s="96">
        <v>157.54634999670088</v>
      </c>
      <c r="F81" s="96">
        <v>1</v>
      </c>
      <c r="G81" s="96" t="s">
        <v>5016</v>
      </c>
      <c r="H81" s="96">
        <v>3</v>
      </c>
      <c r="I81" s="96" t="str">
        <f t="shared" si="1"/>
        <v>T520D477M006ATE030A520D477M006ASMHSPKBP74</v>
      </c>
    </row>
    <row r="82" spans="1:9" hidden="1">
      <c r="A82" s="96" t="s">
        <v>2582</v>
      </c>
      <c r="B82" s="96" t="s">
        <v>2580</v>
      </c>
      <c r="C82" s="96" t="s">
        <v>4426</v>
      </c>
      <c r="D82" s="96">
        <v>276.96348333265632</v>
      </c>
      <c r="E82" s="96">
        <v>136.17888888926245</v>
      </c>
      <c r="F82" s="96">
        <v>1</v>
      </c>
      <c r="G82" s="96" t="s">
        <v>5016</v>
      </c>
      <c r="H82" s="96">
        <v>3</v>
      </c>
      <c r="I82" s="96" t="str">
        <f t="shared" si="1"/>
        <v>T520D477M2R5ATE006A520V247M003ASE006KBP74</v>
      </c>
    </row>
    <row r="83" spans="1:9" hidden="1">
      <c r="A83" s="96" t="s">
        <v>1417</v>
      </c>
      <c r="B83" s="96" t="s">
        <v>1409</v>
      </c>
      <c r="C83" s="96" t="s">
        <v>4426</v>
      </c>
      <c r="D83" s="96">
        <v>418.67247999971727</v>
      </c>
      <c r="E83" s="96">
        <v>142.57330999989065</v>
      </c>
      <c r="F83" s="96">
        <v>1</v>
      </c>
      <c r="G83" s="96" t="s">
        <v>5016</v>
      </c>
      <c r="H83" s="96">
        <v>5</v>
      </c>
      <c r="I83" s="96" t="str">
        <f t="shared" si="1"/>
        <v>T520D686M016ATE050A520D686M016ASMHSPKBP74</v>
      </c>
    </row>
    <row r="84" spans="1:9" hidden="1">
      <c r="A84" s="96" t="s">
        <v>1417</v>
      </c>
      <c r="B84" s="96" t="s">
        <v>1409</v>
      </c>
      <c r="C84" s="96" t="s">
        <v>4428</v>
      </c>
      <c r="D84" s="96">
        <v>336.13949999911711</v>
      </c>
      <c r="E84" s="96">
        <v>126.66916666436008</v>
      </c>
      <c r="F84" s="96">
        <v>1</v>
      </c>
      <c r="G84" s="96" t="s">
        <v>5016</v>
      </c>
      <c r="H84" s="96">
        <v>1</v>
      </c>
      <c r="I84" s="96" t="str">
        <f t="shared" si="1"/>
        <v>T520D686M016ATE050A520D686M016ASMHSPKBP76</v>
      </c>
    </row>
    <row r="85" spans="1:9" hidden="1">
      <c r="A85" s="96" t="s">
        <v>2677</v>
      </c>
      <c r="B85" s="96" t="s">
        <v>2674</v>
      </c>
      <c r="C85" s="96" t="s">
        <v>4428</v>
      </c>
      <c r="D85" s="96">
        <v>382.97937500086846</v>
      </c>
      <c r="E85" s="96">
        <v>187.43951666692735</v>
      </c>
      <c r="F85" s="96">
        <v>1</v>
      </c>
      <c r="G85" s="96" t="s">
        <v>5016</v>
      </c>
      <c r="H85" s="96">
        <v>4</v>
      </c>
      <c r="I85" s="96" t="str">
        <f t="shared" si="1"/>
        <v>T520D687M004ATE012A520D687M004ASE012KBP76</v>
      </c>
    </row>
    <row r="86" spans="1:9" hidden="1">
      <c r="A86" s="96" t="s">
        <v>2484</v>
      </c>
      <c r="B86" s="96" t="s">
        <v>2383</v>
      </c>
      <c r="C86" s="96" t="s">
        <v>4426</v>
      </c>
      <c r="D86" s="96">
        <v>249.07486666110344</v>
      </c>
      <c r="E86" s="96">
        <v>149.37414166925009</v>
      </c>
      <c r="F86" s="96">
        <v>1</v>
      </c>
      <c r="G86" s="96" t="s">
        <v>5016</v>
      </c>
      <c r="H86" s="96">
        <v>2</v>
      </c>
      <c r="I86" s="96" t="str">
        <f t="shared" si="1"/>
        <v>T520D687M004ATE025A520D687M004ASMHSPKBP74</v>
      </c>
    </row>
    <row r="87" spans="1:9" hidden="1">
      <c r="A87" s="96" t="s">
        <v>2484</v>
      </c>
      <c r="B87" s="96" t="s">
        <v>2383</v>
      </c>
      <c r="C87" s="96" t="s">
        <v>4428</v>
      </c>
      <c r="D87" s="96">
        <v>246.73671666649167</v>
      </c>
      <c r="E87" s="96">
        <v>128.92185833130495</v>
      </c>
      <c r="F87" s="96">
        <v>1</v>
      </c>
      <c r="G87" s="96" t="s">
        <v>5016</v>
      </c>
      <c r="H87" s="96">
        <v>2</v>
      </c>
      <c r="I87" s="96" t="str">
        <f t="shared" si="1"/>
        <v>T520D687M004ATE025A520D687M004ASMHSPKBP76</v>
      </c>
    </row>
    <row r="88" spans="1:9" hidden="1">
      <c r="A88" s="96" t="s">
        <v>2362</v>
      </c>
      <c r="B88" s="96" t="s">
        <v>2361</v>
      </c>
      <c r="C88" s="96" t="s">
        <v>4428</v>
      </c>
      <c r="D88" s="96">
        <v>357.52110000161338</v>
      </c>
      <c r="E88" s="96">
        <v>172.62564999909955</v>
      </c>
      <c r="F88" s="96">
        <v>1</v>
      </c>
      <c r="G88" s="96" t="s">
        <v>5016</v>
      </c>
      <c r="H88" s="96">
        <v>8</v>
      </c>
      <c r="I88" s="96" t="str">
        <f t="shared" si="1"/>
        <v>T520D687M2R5ATE010A520D687M003ASPGLRKBP76</v>
      </c>
    </row>
    <row r="89" spans="1:9" hidden="1">
      <c r="A89" s="96" t="s">
        <v>2166</v>
      </c>
      <c r="B89" s="96" t="s">
        <v>2167</v>
      </c>
      <c r="C89" s="96" t="s">
        <v>4426</v>
      </c>
      <c r="D89" s="96">
        <v>273.07288333482575</v>
      </c>
      <c r="E89" s="96">
        <v>128.39594999793917</v>
      </c>
      <c r="F89" s="96">
        <v>1</v>
      </c>
      <c r="G89" s="96" t="s">
        <v>5016</v>
      </c>
      <c r="H89" s="96">
        <v>2</v>
      </c>
      <c r="I89" s="96" t="str">
        <f t="shared" si="1"/>
        <v>T520D687M2R5ATE015A520D687M003ASMHSBKBP74</v>
      </c>
    </row>
    <row r="90" spans="1:9" hidden="1">
      <c r="A90" s="96" t="s">
        <v>2166</v>
      </c>
      <c r="B90" s="96" t="s">
        <v>2167</v>
      </c>
      <c r="C90" s="96" t="s">
        <v>4428</v>
      </c>
      <c r="D90" s="96">
        <v>261.89191111363471</v>
      </c>
      <c r="E90" s="96">
        <v>134.70903333392926</v>
      </c>
      <c r="F90" s="96">
        <v>1</v>
      </c>
      <c r="G90" s="96" t="s">
        <v>5016</v>
      </c>
      <c r="H90" s="96">
        <v>3</v>
      </c>
      <c r="I90" s="96" t="str">
        <f t="shared" si="1"/>
        <v>T520D687M2R5ATE015A520D687M003ASMHSBKBP76</v>
      </c>
    </row>
    <row r="91" spans="1:9" hidden="1">
      <c r="A91" s="96" t="s">
        <v>2044</v>
      </c>
      <c r="B91" s="96" t="s">
        <v>1742</v>
      </c>
      <c r="C91" s="96" t="s">
        <v>4426</v>
      </c>
      <c r="D91" s="96">
        <v>257.00328332721256</v>
      </c>
      <c r="E91" s="96">
        <v>130.83354999544099</v>
      </c>
      <c r="F91" s="96">
        <v>1</v>
      </c>
      <c r="G91" s="96" t="s">
        <v>5016</v>
      </c>
      <c r="H91" s="96">
        <v>1</v>
      </c>
      <c r="I91" s="96" t="str">
        <f t="shared" si="1"/>
        <v>T520D687M2R5ATE040A520D687M003ASMHSPKBP74</v>
      </c>
    </row>
    <row r="92" spans="1:9" hidden="1">
      <c r="A92" s="96" t="s">
        <v>607</v>
      </c>
      <c r="B92" s="96" t="s">
        <v>590</v>
      </c>
      <c r="C92" s="96" t="s">
        <v>4474</v>
      </c>
      <c r="D92" s="96">
        <v>502.33967820513777</v>
      </c>
      <c r="E92" s="96">
        <v>188.56291025527753</v>
      </c>
      <c r="F92" s="96">
        <v>1</v>
      </c>
      <c r="G92" s="96" t="s">
        <v>5016</v>
      </c>
      <c r="H92" s="96">
        <v>13</v>
      </c>
      <c r="I92" s="96" t="str">
        <f t="shared" si="1"/>
        <v>T520M157M006ATE035A520M157M006ASALT1S15MB</v>
      </c>
    </row>
    <row r="93" spans="1:9" hidden="1">
      <c r="A93" s="96" t="s">
        <v>298</v>
      </c>
      <c r="B93" s="96" t="s">
        <v>195</v>
      </c>
      <c r="C93" s="96" t="s">
        <v>4441</v>
      </c>
      <c r="D93" s="96">
        <v>351.3070833357051</v>
      </c>
      <c r="E93" s="96">
        <v>155.21483333548531</v>
      </c>
      <c r="F93" s="96">
        <v>1</v>
      </c>
      <c r="G93" s="96" t="s">
        <v>5016</v>
      </c>
      <c r="H93" s="96">
        <v>2</v>
      </c>
      <c r="I93" s="96" t="str">
        <f t="shared" si="1"/>
        <v>T520T107M004ATE070A520T107M004ASE070STA156KA</v>
      </c>
    </row>
    <row r="94" spans="1:9" hidden="1">
      <c r="A94" s="96" t="s">
        <v>173</v>
      </c>
      <c r="B94" s="96" t="s">
        <v>171</v>
      </c>
      <c r="C94" s="96" t="s">
        <v>4441</v>
      </c>
      <c r="D94" s="96">
        <v>409.2059394923221</v>
      </c>
      <c r="E94" s="96">
        <v>144.7343079704265</v>
      </c>
      <c r="F94" s="96">
        <v>1</v>
      </c>
      <c r="G94" s="96" t="s">
        <v>5016</v>
      </c>
      <c r="H94" s="96">
        <v>46</v>
      </c>
      <c r="I94" s="96" t="str">
        <f t="shared" si="1"/>
        <v>T520T107M006APE070A520T107M006ASE055STA156KA</v>
      </c>
    </row>
    <row r="95" spans="1:9" hidden="1">
      <c r="A95" s="96" t="s">
        <v>456</v>
      </c>
      <c r="B95" s="96" t="s">
        <v>180</v>
      </c>
      <c r="C95" s="96" t="s">
        <v>4477</v>
      </c>
      <c r="D95" s="96">
        <v>279.59880833106581</v>
      </c>
      <c r="E95" s="96">
        <v>123.67091666499618</v>
      </c>
      <c r="F95" s="96">
        <v>1</v>
      </c>
      <c r="G95" s="96" t="s">
        <v>5016</v>
      </c>
      <c r="H95" s="96">
        <v>2</v>
      </c>
      <c r="I95" s="96" t="str">
        <f t="shared" si="1"/>
        <v>T520T156M006AHE100A520T156M006ASKBP40</v>
      </c>
    </row>
    <row r="96" spans="1:9" hidden="1">
      <c r="A96" s="96" t="s">
        <v>457</v>
      </c>
      <c r="B96" s="96" t="s">
        <v>180</v>
      </c>
      <c r="C96" s="96" t="s">
        <v>4477</v>
      </c>
      <c r="D96" s="96">
        <v>277.75038333493285</v>
      </c>
      <c r="E96" s="96">
        <v>121.27861666842364</v>
      </c>
      <c r="F96" s="96">
        <v>1</v>
      </c>
      <c r="G96" s="96" t="s">
        <v>5016</v>
      </c>
      <c r="H96" s="96">
        <v>1</v>
      </c>
      <c r="I96" s="96" t="str">
        <f t="shared" si="1"/>
        <v>T520T156M006ATE100A520T156M006ASKBP40</v>
      </c>
    </row>
    <row r="97" spans="1:9" hidden="1">
      <c r="A97" s="96" t="s">
        <v>675</v>
      </c>
      <c r="B97" s="96" t="s">
        <v>676</v>
      </c>
      <c r="C97" s="96" t="s">
        <v>4478</v>
      </c>
      <c r="D97" s="96">
        <v>845.68746979151899</v>
      </c>
      <c r="E97" s="96">
        <v>197.0738979181624</v>
      </c>
      <c r="F97" s="96">
        <v>1</v>
      </c>
      <c r="G97" s="96" t="s">
        <v>5016</v>
      </c>
      <c r="H97" s="96">
        <v>16</v>
      </c>
      <c r="I97" s="96" t="str">
        <f t="shared" si="1"/>
        <v>T520T156M12RATE080A520T156M12RASE080FTW400</v>
      </c>
    </row>
    <row r="98" spans="1:9" hidden="1">
      <c r="A98" s="96" t="s">
        <v>441</v>
      </c>
      <c r="B98" s="96" t="s">
        <v>439</v>
      </c>
      <c r="C98" s="96" t="s">
        <v>152</v>
      </c>
      <c r="D98" s="96">
        <v>239.33070277736988</v>
      </c>
      <c r="E98" s="96">
        <v>157.08563888969366</v>
      </c>
      <c r="F98" s="96">
        <v>1</v>
      </c>
      <c r="G98" s="96" t="s">
        <v>5016</v>
      </c>
      <c r="H98" s="96">
        <v>6</v>
      </c>
      <c r="I98" s="96" t="str">
        <f t="shared" si="1"/>
        <v>T520T476M006ATE040A520T476M006ASE040KBP86</v>
      </c>
    </row>
    <row r="99" spans="1:9" hidden="1">
      <c r="A99" s="96" t="s">
        <v>309</v>
      </c>
      <c r="B99" s="96" t="s">
        <v>192</v>
      </c>
      <c r="C99" s="96" t="s">
        <v>152</v>
      </c>
      <c r="D99" s="96">
        <v>328.73791000130586</v>
      </c>
      <c r="E99" s="96">
        <v>148.44138666708022</v>
      </c>
      <c r="F99" s="96">
        <v>1</v>
      </c>
      <c r="G99" s="96" t="s">
        <v>5016</v>
      </c>
      <c r="H99" s="96">
        <v>5</v>
      </c>
      <c r="I99" s="96" t="str">
        <f t="shared" si="1"/>
        <v>T520T476M006ATE070A520T476M006ASE070KBP86</v>
      </c>
    </row>
    <row r="100" spans="1:9" hidden="1">
      <c r="A100" s="96" t="s">
        <v>4069</v>
      </c>
      <c r="B100" s="96" t="s">
        <v>4068</v>
      </c>
      <c r="C100" s="96" t="s">
        <v>4426</v>
      </c>
      <c r="D100" s="96">
        <v>261.16016666754149</v>
      </c>
      <c r="E100" s="96">
        <v>124.84206666005775</v>
      </c>
      <c r="F100" s="96">
        <v>1</v>
      </c>
      <c r="G100" s="96" t="s">
        <v>5016</v>
      </c>
      <c r="H100" s="96">
        <v>1</v>
      </c>
      <c r="I100" s="96" t="str">
        <f t="shared" si="1"/>
        <v>T520U476M010ATE055A520U476M010ASE055KBP74</v>
      </c>
    </row>
    <row r="101" spans="1:9" hidden="1">
      <c r="A101" s="96" t="s">
        <v>4479</v>
      </c>
      <c r="B101" s="96" t="s">
        <v>2699</v>
      </c>
      <c r="C101" s="96" t="s">
        <v>4426</v>
      </c>
      <c r="D101" s="96">
        <v>325.38475555367768</v>
      </c>
      <c r="E101" s="96">
        <v>198.55837222421545</v>
      </c>
      <c r="F101" s="96">
        <v>1</v>
      </c>
      <c r="G101" s="96" t="s">
        <v>5016</v>
      </c>
      <c r="H101" s="96">
        <v>3</v>
      </c>
      <c r="I101" s="96" t="str">
        <f t="shared" si="1"/>
        <v>T520V107M006ATE009A520V107M010ASE009KBP74</v>
      </c>
    </row>
    <row r="102" spans="1:9" hidden="1">
      <c r="A102" s="96" t="s">
        <v>3424</v>
      </c>
      <c r="B102" s="96" t="s">
        <v>2699</v>
      </c>
      <c r="C102" s="96" t="s">
        <v>4426</v>
      </c>
      <c r="D102" s="96">
        <v>307.98236250149785</v>
      </c>
      <c r="E102" s="96">
        <v>204.83791666862089</v>
      </c>
      <c r="F102" s="96">
        <v>1</v>
      </c>
      <c r="G102" s="96" t="s">
        <v>5016</v>
      </c>
      <c r="H102" s="96">
        <v>4</v>
      </c>
      <c r="I102" s="96" t="str">
        <f t="shared" si="1"/>
        <v>T520V107M006ATE012A520V107M010ASE009KBP74</v>
      </c>
    </row>
    <row r="103" spans="1:9" hidden="1">
      <c r="A103" s="96" t="s">
        <v>2736</v>
      </c>
      <c r="B103" s="96" t="s">
        <v>638</v>
      </c>
      <c r="C103" s="96" t="s">
        <v>4426</v>
      </c>
      <c r="D103" s="96">
        <v>318.01969167252537</v>
      </c>
      <c r="E103" s="96">
        <v>129.09260833344888</v>
      </c>
      <c r="F103" s="96">
        <v>1</v>
      </c>
      <c r="G103" s="96" t="s">
        <v>5016</v>
      </c>
      <c r="H103" s="96">
        <v>2</v>
      </c>
      <c r="I103" s="96" t="str">
        <f t="shared" si="1"/>
        <v>T520V107M010ATE045A520V107M010ASMHSPKBP74</v>
      </c>
    </row>
    <row r="104" spans="1:9" hidden="1">
      <c r="A104" s="96" t="s">
        <v>3293</v>
      </c>
      <c r="B104" s="96" t="s">
        <v>622</v>
      </c>
      <c r="C104" s="96" t="s">
        <v>4426</v>
      </c>
      <c r="D104" s="96">
        <v>233.61644166754559</v>
      </c>
      <c r="E104" s="96">
        <v>128.8429375004489</v>
      </c>
      <c r="F104" s="96">
        <v>1</v>
      </c>
      <c r="G104" s="96" t="s">
        <v>5016</v>
      </c>
      <c r="H104" s="96">
        <v>4</v>
      </c>
      <c r="I104" s="96" t="str">
        <f t="shared" si="1"/>
        <v>T520V157M006ATE040A520V157M006ASMHSPKBP74</v>
      </c>
    </row>
    <row r="105" spans="1:9" hidden="1">
      <c r="A105" s="96" t="s">
        <v>3218</v>
      </c>
      <c r="B105" s="96" t="s">
        <v>645</v>
      </c>
      <c r="C105" s="96" t="s">
        <v>4426</v>
      </c>
      <c r="D105" s="96">
        <v>345.65719166595954</v>
      </c>
      <c r="E105" s="96">
        <v>150.10724166466389</v>
      </c>
      <c r="F105" s="96">
        <v>1</v>
      </c>
      <c r="G105" s="96" t="s">
        <v>5016</v>
      </c>
      <c r="H105" s="96">
        <v>2</v>
      </c>
      <c r="I105" s="96" t="str">
        <f t="shared" si="1"/>
        <v>T520V157M010ATE018A520V157M010ASMHSPKBP74</v>
      </c>
    </row>
    <row r="106" spans="1:9" hidden="1">
      <c r="A106" s="96" t="s">
        <v>3274</v>
      </c>
      <c r="B106" s="96" t="s">
        <v>2733</v>
      </c>
      <c r="C106" s="96" t="s">
        <v>126</v>
      </c>
      <c r="D106" s="96">
        <v>449.13406666251831</v>
      </c>
      <c r="E106" s="96">
        <v>121.52083333348855</v>
      </c>
      <c r="F106" s="96">
        <v>1</v>
      </c>
      <c r="G106" s="96" t="s">
        <v>5016</v>
      </c>
      <c r="H106" s="96">
        <v>1</v>
      </c>
      <c r="I106" s="96" t="str">
        <f t="shared" si="1"/>
        <v>T520V226M020ATE040A521V226M020ASMHSPKBP52</v>
      </c>
    </row>
    <row r="107" spans="1:9" hidden="1">
      <c r="A107" s="96" t="s">
        <v>3478</v>
      </c>
      <c r="B107" s="96" t="s">
        <v>3399</v>
      </c>
      <c r="C107" s="96" t="s">
        <v>126</v>
      </c>
      <c r="D107" s="96">
        <v>275.76576666673645</v>
      </c>
      <c r="E107" s="96">
        <v>137.4090233319439</v>
      </c>
      <c r="F107" s="96">
        <v>1</v>
      </c>
      <c r="G107" s="96" t="s">
        <v>5016</v>
      </c>
      <c r="H107" s="96">
        <v>5</v>
      </c>
      <c r="I107" s="96" t="str">
        <f t="shared" si="1"/>
        <v>T520V227M004ATE015A520V227K004ASE015KBP52</v>
      </c>
    </row>
    <row r="108" spans="1:9" hidden="1">
      <c r="A108" s="96" t="s">
        <v>2740</v>
      </c>
      <c r="B108" s="96" t="s">
        <v>3360</v>
      </c>
      <c r="C108" s="96" t="s">
        <v>4428</v>
      </c>
      <c r="D108" s="96">
        <v>336.73457916593179</v>
      </c>
      <c r="E108" s="96">
        <v>148.91986666771118</v>
      </c>
      <c r="F108" s="96">
        <v>1</v>
      </c>
      <c r="G108" s="96" t="s">
        <v>5016</v>
      </c>
      <c r="H108" s="96">
        <v>4</v>
      </c>
      <c r="I108" s="96" t="str">
        <f t="shared" si="1"/>
        <v>T520V227M006ATE009A520V227M006ASPGLRKBP76</v>
      </c>
    </row>
    <row r="109" spans="1:9" hidden="1">
      <c r="A109" s="96" t="s">
        <v>2740</v>
      </c>
      <c r="B109" s="96" t="s">
        <v>3360</v>
      </c>
      <c r="C109" s="96" t="s">
        <v>4480</v>
      </c>
      <c r="D109" s="96">
        <v>322.0166111108847</v>
      </c>
      <c r="E109" s="96">
        <v>153.76155832840595</v>
      </c>
      <c r="F109" s="96">
        <v>1</v>
      </c>
      <c r="G109" s="96" t="s">
        <v>5016</v>
      </c>
      <c r="H109" s="96">
        <v>3</v>
      </c>
      <c r="I109" s="96" t="str">
        <f t="shared" si="1"/>
        <v>T520V227M006ATE009A520V227M006ASPGLRKBP84E</v>
      </c>
    </row>
    <row r="110" spans="1:9" hidden="1">
      <c r="A110" s="96" t="s">
        <v>2740</v>
      </c>
      <c r="B110" s="96" t="s">
        <v>2702</v>
      </c>
      <c r="C110" s="96" t="s">
        <v>4426</v>
      </c>
      <c r="D110" s="96">
        <v>286.30099375106511</v>
      </c>
      <c r="E110" s="96">
        <v>141.49602708159364</v>
      </c>
      <c r="F110" s="96">
        <v>1</v>
      </c>
      <c r="G110" s="96" t="s">
        <v>5016</v>
      </c>
      <c r="H110" s="96">
        <v>8</v>
      </c>
      <c r="I110" s="96" t="str">
        <f t="shared" si="1"/>
        <v>T520V227M006ATE009A520V227M006ASE009KBP74</v>
      </c>
    </row>
    <row r="111" spans="1:9" hidden="1">
      <c r="A111" s="96" t="s">
        <v>2740</v>
      </c>
      <c r="B111" s="96" t="s">
        <v>2702</v>
      </c>
      <c r="C111" s="96" t="s">
        <v>4428</v>
      </c>
      <c r="D111" s="96">
        <v>276.46333055337891</v>
      </c>
      <c r="E111" s="96">
        <v>155.25007778021973</v>
      </c>
      <c r="F111" s="96">
        <v>1</v>
      </c>
      <c r="G111" s="96" t="s">
        <v>5016</v>
      </c>
      <c r="H111" s="96">
        <v>6</v>
      </c>
      <c r="I111" s="96" t="str">
        <f t="shared" si="1"/>
        <v>T520V227M006ATE009A520V227M006ASE009KBP76</v>
      </c>
    </row>
    <row r="112" spans="1:9" hidden="1">
      <c r="A112" s="96" t="s">
        <v>3483</v>
      </c>
      <c r="B112" s="96" t="s">
        <v>3482</v>
      </c>
      <c r="C112" s="96" t="s">
        <v>152</v>
      </c>
      <c r="D112" s="96">
        <v>282.46766166819725</v>
      </c>
      <c r="E112" s="96">
        <v>154.08791999949608</v>
      </c>
      <c r="F112" s="96">
        <v>1</v>
      </c>
      <c r="G112" s="96" t="s">
        <v>5016</v>
      </c>
      <c r="H112" s="96">
        <v>10</v>
      </c>
      <c r="I112" s="96" t="str">
        <f t="shared" si="1"/>
        <v>T520V227M006ATE015A520V227M006ASMHSBKBP86</v>
      </c>
    </row>
    <row r="113" spans="1:9" hidden="1">
      <c r="A113" s="96" t="s">
        <v>3212</v>
      </c>
      <c r="B113" s="96" t="s">
        <v>2458</v>
      </c>
      <c r="C113" s="96" t="s">
        <v>152</v>
      </c>
      <c r="D113" s="96">
        <v>300.41638921501169</v>
      </c>
      <c r="E113" s="96">
        <v>171.41337842968127</v>
      </c>
      <c r="F113" s="96">
        <v>1</v>
      </c>
      <c r="G113" s="96" t="s">
        <v>5016</v>
      </c>
      <c r="H113" s="96">
        <v>17</v>
      </c>
      <c r="I113" s="96" t="str">
        <f t="shared" si="1"/>
        <v>T520V227M006ATE018A520V227M006ASMHSPKBP86</v>
      </c>
    </row>
    <row r="114" spans="1:9" hidden="1">
      <c r="A114" s="96" t="s">
        <v>2457</v>
      </c>
      <c r="B114" s="96" t="s">
        <v>2458</v>
      </c>
      <c r="C114" s="96" t="s">
        <v>152</v>
      </c>
      <c r="D114" s="96">
        <v>282.37009285699708</v>
      </c>
      <c r="E114" s="96">
        <v>150.22249285647246</v>
      </c>
      <c r="F114" s="96">
        <v>1</v>
      </c>
      <c r="G114" s="96" t="s">
        <v>5016</v>
      </c>
      <c r="H114" s="96">
        <v>7</v>
      </c>
      <c r="I114" s="96" t="str">
        <f t="shared" si="1"/>
        <v>T520V227M006ATE025A520V227M006ASMHSPKBP86</v>
      </c>
    </row>
    <row r="115" spans="1:9" hidden="1">
      <c r="A115" s="96" t="s">
        <v>2534</v>
      </c>
      <c r="B115" s="96" t="s">
        <v>2532</v>
      </c>
      <c r="C115" s="96" t="s">
        <v>4469</v>
      </c>
      <c r="D115" s="96">
        <v>372.81932499725377</v>
      </c>
      <c r="E115" s="96">
        <v>124.30260833061766</v>
      </c>
      <c r="F115" s="96">
        <v>1</v>
      </c>
      <c r="G115" s="96" t="s">
        <v>5016</v>
      </c>
      <c r="H115" s="96">
        <v>2</v>
      </c>
      <c r="I115" s="96" t="str">
        <f t="shared" si="1"/>
        <v>T520V227M010ATE025A520V227M010ASMHSPKBP126</v>
      </c>
    </row>
    <row r="116" spans="1:9" hidden="1">
      <c r="A116" s="96" t="s">
        <v>3506</v>
      </c>
      <c r="B116" s="96" t="s">
        <v>2623</v>
      </c>
      <c r="C116" s="96" t="s">
        <v>4426</v>
      </c>
      <c r="D116" s="96">
        <v>366.92571666324511</v>
      </c>
      <c r="E116" s="96">
        <v>129.11766666686162</v>
      </c>
      <c r="F116" s="96">
        <v>1</v>
      </c>
      <c r="G116" s="96" t="s">
        <v>5016</v>
      </c>
      <c r="H116" s="96">
        <v>1</v>
      </c>
      <c r="I116" s="96" t="str">
        <f t="shared" si="1"/>
        <v>T520V336M016ATE070A520V336M016ASMHSPKBP74</v>
      </c>
    </row>
    <row r="117" spans="1:9" hidden="1">
      <c r="A117" s="96" t="s">
        <v>2750</v>
      </c>
      <c r="B117" s="96" t="s">
        <v>2636</v>
      </c>
      <c r="C117" s="96" t="s">
        <v>126</v>
      </c>
      <c r="D117" s="96">
        <v>219.30421667173505</v>
      </c>
      <c r="E117" s="96">
        <v>219.31463332904968</v>
      </c>
      <c r="F117" s="96">
        <v>1</v>
      </c>
      <c r="G117" s="96" t="s">
        <v>5016</v>
      </c>
      <c r="H117" s="96">
        <v>1</v>
      </c>
      <c r="I117" s="96" t="str">
        <f t="shared" si="1"/>
        <v>T520V337M003ATE009A520V337M003ASE007KBP52</v>
      </c>
    </row>
    <row r="118" spans="1:9" hidden="1">
      <c r="A118" s="96" t="s">
        <v>2750</v>
      </c>
      <c r="B118" s="96" t="s">
        <v>3147</v>
      </c>
      <c r="C118" s="96" t="s">
        <v>4428</v>
      </c>
      <c r="D118" s="96">
        <v>198.64233332569711</v>
      </c>
      <c r="E118" s="96">
        <v>149.48011666419916</v>
      </c>
      <c r="F118" s="96">
        <v>1</v>
      </c>
      <c r="G118" s="96" t="s">
        <v>5016</v>
      </c>
      <c r="H118" s="96">
        <v>1</v>
      </c>
      <c r="I118" s="96" t="str">
        <f t="shared" si="1"/>
        <v>T520V337M003ATE009A520V337M003ASPGLRKBP76</v>
      </c>
    </row>
    <row r="119" spans="1:9" hidden="1">
      <c r="A119" s="96" t="s">
        <v>3135</v>
      </c>
      <c r="B119" s="96" t="s">
        <v>3138</v>
      </c>
      <c r="C119" s="96" t="s">
        <v>4428</v>
      </c>
      <c r="D119" s="96">
        <v>193.00343333277851</v>
      </c>
      <c r="E119" s="96">
        <v>244.46296666748825</v>
      </c>
      <c r="F119" s="96">
        <v>1</v>
      </c>
      <c r="G119" s="96" t="s">
        <v>5016</v>
      </c>
      <c r="H119" s="96">
        <v>1</v>
      </c>
      <c r="I119" s="96" t="str">
        <f t="shared" si="1"/>
        <v>T520V337M004ATE009A520V337M004ASPGLRKBP76</v>
      </c>
    </row>
    <row r="120" spans="1:9" hidden="1">
      <c r="A120" s="96" t="s">
        <v>3135</v>
      </c>
      <c r="B120" s="96" t="s">
        <v>3088</v>
      </c>
      <c r="C120" s="96" t="s">
        <v>4426</v>
      </c>
      <c r="D120" s="96">
        <v>215.20761944702824</v>
      </c>
      <c r="E120" s="96">
        <v>133.72599000181071</v>
      </c>
      <c r="F120" s="96">
        <v>1</v>
      </c>
      <c r="G120" s="96" t="s">
        <v>5016</v>
      </c>
      <c r="H120" s="96">
        <v>6</v>
      </c>
      <c r="I120" s="96" t="str">
        <f t="shared" si="1"/>
        <v>T520V337M004ATE009A520V337M004ASE009KBP74</v>
      </c>
    </row>
    <row r="121" spans="1:9" hidden="1">
      <c r="A121" s="96" t="s">
        <v>3135</v>
      </c>
      <c r="B121" s="96" t="s">
        <v>3088</v>
      </c>
      <c r="C121" s="96" t="s">
        <v>4428</v>
      </c>
      <c r="D121" s="96">
        <v>322.25397500500549</v>
      </c>
      <c r="E121" s="96">
        <v>137.68605833058243</v>
      </c>
      <c r="F121" s="96">
        <v>1</v>
      </c>
      <c r="G121" s="96" t="s">
        <v>5016</v>
      </c>
      <c r="H121" s="96">
        <v>2</v>
      </c>
      <c r="I121" s="96" t="str">
        <f t="shared" si="1"/>
        <v>T520V337M004ATE009A520V337M004ASE009KBP76</v>
      </c>
    </row>
    <row r="122" spans="1:9" hidden="1">
      <c r="A122" s="96" t="s">
        <v>3135</v>
      </c>
      <c r="B122" s="96" t="s">
        <v>3088</v>
      </c>
      <c r="C122" s="96" t="s">
        <v>4480</v>
      </c>
      <c r="D122" s="96">
        <v>291.04277777834795</v>
      </c>
      <c r="E122" s="96">
        <v>175.26108888792805</v>
      </c>
      <c r="F122" s="96">
        <v>1</v>
      </c>
      <c r="G122" s="96" t="s">
        <v>5016</v>
      </c>
      <c r="H122" s="96">
        <v>3</v>
      </c>
      <c r="I122" s="96" t="str">
        <f t="shared" si="1"/>
        <v>T520V337M004ATE009A520V337M004ASE009KBP84E</v>
      </c>
    </row>
    <row r="123" spans="1:9" hidden="1">
      <c r="A123" s="96" t="s">
        <v>3187</v>
      </c>
      <c r="B123" s="96" t="s">
        <v>2544</v>
      </c>
      <c r="C123" s="96" t="s">
        <v>4426</v>
      </c>
      <c r="D123" s="96">
        <v>213.71773332939483</v>
      </c>
      <c r="E123" s="96">
        <v>160.08433333248831</v>
      </c>
      <c r="F123" s="96">
        <v>1</v>
      </c>
      <c r="G123" s="96" t="s">
        <v>5016</v>
      </c>
      <c r="H123" s="96">
        <v>1</v>
      </c>
      <c r="I123" s="96" t="str">
        <f t="shared" si="1"/>
        <v>T520V337M004ATE018A520V337M004ASMHSPKBP74</v>
      </c>
    </row>
    <row r="124" spans="1:9" hidden="1">
      <c r="A124" s="96" t="s">
        <v>3187</v>
      </c>
      <c r="B124" s="96" t="s">
        <v>2544</v>
      </c>
      <c r="C124" s="96" t="s">
        <v>4428</v>
      </c>
      <c r="D124" s="96">
        <v>188.02423333399929</v>
      </c>
      <c r="E124" s="96">
        <v>206.60800000769089</v>
      </c>
      <c r="F124" s="96">
        <v>1</v>
      </c>
      <c r="G124" s="96" t="s">
        <v>5016</v>
      </c>
      <c r="H124" s="96">
        <v>1</v>
      </c>
      <c r="I124" s="96" t="str">
        <f t="shared" si="1"/>
        <v>T520V337M004ATE018A520V337M004ASMHSPKBP76</v>
      </c>
    </row>
    <row r="125" spans="1:9" hidden="1">
      <c r="A125" s="96" t="s">
        <v>3418</v>
      </c>
      <c r="B125" s="96" t="s">
        <v>3413</v>
      </c>
      <c r="C125" s="96" t="s">
        <v>4469</v>
      </c>
      <c r="D125" s="96">
        <v>298.20875714333459</v>
      </c>
      <c r="E125" s="96">
        <v>188.03912777686492</v>
      </c>
      <c r="F125" s="96">
        <v>1</v>
      </c>
      <c r="G125" s="96" t="s">
        <v>5016</v>
      </c>
      <c r="H125" s="96">
        <v>7</v>
      </c>
      <c r="I125" s="96" t="str">
        <f t="shared" si="1"/>
        <v>T520V337M006ATE015A520V337M006ASMHSBKBP126</v>
      </c>
    </row>
    <row r="126" spans="1:9" hidden="1">
      <c r="A126" s="96" t="s">
        <v>3199</v>
      </c>
      <c r="B126" s="96" t="s">
        <v>624</v>
      </c>
      <c r="C126" s="96" t="s">
        <v>4469</v>
      </c>
      <c r="D126" s="96">
        <v>406.03607499680942</v>
      </c>
      <c r="E126" s="96">
        <v>150.50827500061132</v>
      </c>
      <c r="F126" s="96">
        <v>1</v>
      </c>
      <c r="G126" s="96" t="s">
        <v>5016</v>
      </c>
      <c r="H126" s="96">
        <v>2</v>
      </c>
      <c r="I126" s="96" t="str">
        <f t="shared" si="1"/>
        <v>T520V337M006ATE018A520V337M006ASMHSPKBP126</v>
      </c>
    </row>
    <row r="127" spans="1:9" hidden="1">
      <c r="A127" s="96" t="s">
        <v>2536</v>
      </c>
      <c r="B127" s="96" t="s">
        <v>624</v>
      </c>
      <c r="C127" s="96" t="s">
        <v>4469</v>
      </c>
      <c r="D127" s="96">
        <v>355.44429966635073</v>
      </c>
      <c r="E127" s="96">
        <v>144.8061803326942</v>
      </c>
      <c r="F127" s="96">
        <v>1</v>
      </c>
      <c r="G127" s="96" t="s">
        <v>5016</v>
      </c>
      <c r="H127" s="96">
        <v>50</v>
      </c>
      <c r="I127" s="96" t="str">
        <f t="shared" si="1"/>
        <v>T520V337M006ATE025A520V337M006ASMHSPKBP126</v>
      </c>
    </row>
    <row r="128" spans="1:9" hidden="1">
      <c r="A128" s="96" t="s">
        <v>2627</v>
      </c>
      <c r="B128" s="96" t="s">
        <v>624</v>
      </c>
      <c r="C128" s="96" t="s">
        <v>4469</v>
      </c>
      <c r="D128" s="96">
        <v>349.70991250011139</v>
      </c>
      <c r="E128" s="96">
        <v>167.87122222100152</v>
      </c>
      <c r="F128" s="96">
        <v>1</v>
      </c>
      <c r="G128" s="96" t="s">
        <v>5016</v>
      </c>
      <c r="H128" s="96">
        <v>12</v>
      </c>
      <c r="I128" s="96" t="str">
        <f t="shared" si="1"/>
        <v>T520V337M006ATE045A520V337M006ASMHSPKBP126</v>
      </c>
    </row>
    <row r="129" spans="1:9" hidden="1">
      <c r="A129" s="96" t="s">
        <v>2640</v>
      </c>
      <c r="B129" s="96" t="s">
        <v>2636</v>
      </c>
      <c r="C129" s="96" t="s">
        <v>126</v>
      </c>
      <c r="D129" s="96">
        <v>207.98989966681697</v>
      </c>
      <c r="E129" s="96">
        <v>158.56115566694643</v>
      </c>
      <c r="F129" s="96">
        <v>1</v>
      </c>
      <c r="G129" s="96" t="s">
        <v>5016</v>
      </c>
      <c r="H129" s="96">
        <v>50</v>
      </c>
      <c r="I129" s="96" t="str">
        <f t="shared" si="1"/>
        <v>T520V337M2R5ATE007A520V337M003ASE007KBP52</v>
      </c>
    </row>
    <row r="130" spans="1:9" hidden="1">
      <c r="A130" s="96" t="s">
        <v>3152</v>
      </c>
      <c r="B130" s="96" t="s">
        <v>2636</v>
      </c>
      <c r="C130" s="96" t="s">
        <v>126</v>
      </c>
      <c r="D130" s="96">
        <v>214.18328593706977</v>
      </c>
      <c r="E130" s="96">
        <v>188.44910000049481</v>
      </c>
      <c r="F130" s="96">
        <v>1</v>
      </c>
      <c r="G130" s="96" t="s">
        <v>5016</v>
      </c>
      <c r="H130" s="96">
        <v>32</v>
      </c>
      <c r="I130" s="96" t="str">
        <f t="shared" si="1"/>
        <v>T520V337M2R5ATE009A520V337M003ASE007KBP52</v>
      </c>
    </row>
    <row r="131" spans="1:9" hidden="1">
      <c r="A131" s="96" t="s">
        <v>3152</v>
      </c>
      <c r="B131" s="96" t="s">
        <v>2752</v>
      </c>
      <c r="C131" s="96" t="s">
        <v>126</v>
      </c>
      <c r="D131" s="96">
        <v>208.54315512733032</v>
      </c>
      <c r="E131" s="96">
        <v>158.7028641011924</v>
      </c>
      <c r="F131" s="96">
        <v>1</v>
      </c>
      <c r="G131" s="96" t="s">
        <v>5016</v>
      </c>
      <c r="H131" s="96">
        <v>13</v>
      </c>
      <c r="I131" s="96" t="str">
        <f t="shared" si="1"/>
        <v>T520V337M2R5ATE009A520V337M003ASE009KBP52</v>
      </c>
    </row>
    <row r="132" spans="1:9" hidden="1">
      <c r="A132" s="96" t="s">
        <v>3152</v>
      </c>
      <c r="B132" s="96" t="s">
        <v>3147</v>
      </c>
      <c r="C132" s="96" t="s">
        <v>4428</v>
      </c>
      <c r="D132" s="96">
        <v>215.8550388913136</v>
      </c>
      <c r="E132" s="96">
        <v>131.58809444401413</v>
      </c>
      <c r="F132" s="96">
        <v>1</v>
      </c>
      <c r="G132" s="96" t="s">
        <v>5016</v>
      </c>
      <c r="H132" s="96">
        <v>3</v>
      </c>
      <c r="I132" s="96" t="str">
        <f t="shared" ref="I132:I195" si="2">A132&amp;B132&amp;C132</f>
        <v>T520V337M2R5ATE009A520V337M003ASPGLRKBP76</v>
      </c>
    </row>
    <row r="133" spans="1:9" hidden="1">
      <c r="A133" s="96" t="s">
        <v>2553</v>
      </c>
      <c r="B133" s="96" t="s">
        <v>2552</v>
      </c>
      <c r="C133" s="96" t="s">
        <v>152</v>
      </c>
      <c r="D133" s="96">
        <v>203.95568889041897</v>
      </c>
      <c r="E133" s="96">
        <v>148.24645833286922</v>
      </c>
      <c r="F133" s="96">
        <v>1</v>
      </c>
      <c r="G133" s="96" t="s">
        <v>5016</v>
      </c>
      <c r="H133" s="96">
        <v>6</v>
      </c>
      <c r="I133" s="96" t="str">
        <f t="shared" si="2"/>
        <v>T520V337M2R5ATE025A520V337M003ASMHSPKBP86</v>
      </c>
    </row>
    <row r="134" spans="1:9" hidden="1">
      <c r="A134" s="96" t="s">
        <v>3498</v>
      </c>
      <c r="B134" s="96" t="s">
        <v>1025</v>
      </c>
      <c r="C134" s="96" t="s">
        <v>4426</v>
      </c>
      <c r="D134" s="96">
        <v>359.18969166858005</v>
      </c>
      <c r="E134" s="96">
        <v>169.02416041761171</v>
      </c>
      <c r="F134" s="96">
        <v>1</v>
      </c>
      <c r="G134" s="96" t="s">
        <v>5016</v>
      </c>
      <c r="H134" s="96">
        <v>8</v>
      </c>
      <c r="I134" s="96" t="str">
        <f t="shared" si="2"/>
        <v>T520V476M016ATE070A521V476M016ASMHSPKBP74</v>
      </c>
    </row>
    <row r="135" spans="1:9" hidden="1">
      <c r="A135" s="96" t="s">
        <v>3527</v>
      </c>
      <c r="B135" s="96" t="s">
        <v>3341</v>
      </c>
      <c r="C135" s="96" t="s">
        <v>4441</v>
      </c>
      <c r="D135" s="96">
        <v>552.0179009521047</v>
      </c>
      <c r="E135" s="96">
        <v>203.97990098072435</v>
      </c>
      <c r="F135" s="96">
        <v>1</v>
      </c>
      <c r="G135" s="96" t="s">
        <v>5016</v>
      </c>
      <c r="H135" s="96">
        <v>35</v>
      </c>
      <c r="I135" s="96" t="str">
        <f t="shared" si="2"/>
        <v>T520V477M006ATE055A520V477M006ASMHSPSTA156KA</v>
      </c>
    </row>
    <row r="136" spans="1:9" hidden="1">
      <c r="A136" s="96" t="s">
        <v>2703</v>
      </c>
      <c r="B136" s="96" t="s">
        <v>2704</v>
      </c>
      <c r="C136" s="96" t="s">
        <v>4426</v>
      </c>
      <c r="D136" s="96">
        <v>202.69629935993669</v>
      </c>
      <c r="E136" s="96">
        <v>155.28234166679724</v>
      </c>
      <c r="F136" s="96">
        <v>1</v>
      </c>
      <c r="G136" s="96" t="s">
        <v>5016</v>
      </c>
      <c r="H136" s="96">
        <v>26</v>
      </c>
      <c r="I136" s="96" t="str">
        <f t="shared" si="2"/>
        <v>T520V477M2R5ATE007A520V477M2R5ASE009KBP74</v>
      </c>
    </row>
    <row r="137" spans="1:9" hidden="1">
      <c r="A137" s="96" t="s">
        <v>2703</v>
      </c>
      <c r="B137" s="96" t="s">
        <v>2704</v>
      </c>
      <c r="C137" s="96" t="s">
        <v>4428</v>
      </c>
      <c r="D137" s="96">
        <v>199.872169045931</v>
      </c>
      <c r="E137" s="96">
        <v>167.10599722398911</v>
      </c>
      <c r="F137" s="96">
        <v>1</v>
      </c>
      <c r="G137" s="96" t="s">
        <v>5016</v>
      </c>
      <c r="H137" s="96">
        <v>7</v>
      </c>
      <c r="I137" s="96" t="str">
        <f t="shared" si="2"/>
        <v>T520V477M2R5ATE007A520V477M2R5ASE009KBP76</v>
      </c>
    </row>
    <row r="138" spans="1:9" hidden="1">
      <c r="A138" s="96" t="s">
        <v>3082</v>
      </c>
      <c r="B138" s="96" t="s">
        <v>4481</v>
      </c>
      <c r="C138" s="96" t="s">
        <v>4482</v>
      </c>
      <c r="D138" s="96">
        <v>253.76085000461899</v>
      </c>
      <c r="E138" s="96">
        <v>203.58664999483153</v>
      </c>
      <c r="F138" s="96">
        <v>1</v>
      </c>
      <c r="G138" s="96" t="s">
        <v>5016</v>
      </c>
      <c r="H138" s="96">
        <v>3</v>
      </c>
      <c r="I138" s="96" t="str">
        <f t="shared" si="2"/>
        <v>T520V477M2R5ATE009A520V477M2R5AS9997FTW700E</v>
      </c>
    </row>
    <row r="139" spans="1:9" hidden="1">
      <c r="A139" s="96" t="s">
        <v>3082</v>
      </c>
      <c r="B139" s="96" t="s">
        <v>2704</v>
      </c>
      <c r="C139" s="96" t="s">
        <v>4426</v>
      </c>
      <c r="D139" s="96">
        <v>205.25669809570536</v>
      </c>
      <c r="E139" s="96">
        <v>146.79464904734465</v>
      </c>
      <c r="F139" s="96">
        <v>1</v>
      </c>
      <c r="G139" s="96" t="s">
        <v>5016</v>
      </c>
      <c r="H139" s="96">
        <v>35</v>
      </c>
      <c r="I139" s="96" t="str">
        <f t="shared" si="2"/>
        <v>T520V477M2R5ATE009A520V477M2R5ASE009KBP74</v>
      </c>
    </row>
    <row r="140" spans="1:9" hidden="1">
      <c r="A140" s="96" t="s">
        <v>3082</v>
      </c>
      <c r="B140" s="96" t="s">
        <v>2704</v>
      </c>
      <c r="C140" s="96" t="s">
        <v>4428</v>
      </c>
      <c r="D140" s="96">
        <v>221.37879444519055</v>
      </c>
      <c r="E140" s="96">
        <v>133.05518333567306</v>
      </c>
      <c r="F140" s="96">
        <v>1</v>
      </c>
      <c r="G140" s="96" t="s">
        <v>5016</v>
      </c>
      <c r="H140" s="96">
        <v>3</v>
      </c>
      <c r="I140" s="96" t="str">
        <f t="shared" si="2"/>
        <v>T520V477M2R5ATE009A520V477M2R5ASE009KBP76</v>
      </c>
    </row>
    <row r="141" spans="1:9" hidden="1">
      <c r="A141" s="96" t="s">
        <v>3343</v>
      </c>
      <c r="B141" s="96" t="s">
        <v>2704</v>
      </c>
      <c r="C141" s="96" t="s">
        <v>4426</v>
      </c>
      <c r="D141" s="96">
        <v>210.47079743795061</v>
      </c>
      <c r="E141" s="96">
        <v>139.18015320530125</v>
      </c>
      <c r="F141" s="96">
        <v>1</v>
      </c>
      <c r="G141" s="96" t="s">
        <v>5016</v>
      </c>
      <c r="H141" s="96">
        <v>26</v>
      </c>
      <c r="I141" s="96" t="str">
        <f t="shared" si="2"/>
        <v>T520V477M2R5ATE012A520V477M2R5ASE009KBP74</v>
      </c>
    </row>
    <row r="142" spans="1:9" hidden="1">
      <c r="A142" s="96" t="s">
        <v>3343</v>
      </c>
      <c r="B142" s="96" t="s">
        <v>2704</v>
      </c>
      <c r="C142" s="96" t="s">
        <v>4428</v>
      </c>
      <c r="D142" s="96">
        <v>266.24763939476742</v>
      </c>
      <c r="E142" s="96">
        <v>188.73948333414529</v>
      </c>
      <c r="F142" s="96">
        <v>1</v>
      </c>
      <c r="G142" s="96" t="s">
        <v>5016</v>
      </c>
      <c r="H142" s="96">
        <v>11</v>
      </c>
      <c r="I142" s="96" t="str">
        <f t="shared" si="2"/>
        <v>T520V477M2R5ATE012A520V477M2R5ASE009KBP76</v>
      </c>
    </row>
    <row r="143" spans="1:9" hidden="1">
      <c r="A143" s="96" t="s">
        <v>689</v>
      </c>
      <c r="B143" s="96" t="s">
        <v>690</v>
      </c>
      <c r="C143" s="96" t="s">
        <v>4441</v>
      </c>
      <c r="D143" s="96">
        <v>449.5439888892829</v>
      </c>
      <c r="E143" s="96">
        <v>136.7417399995029</v>
      </c>
      <c r="F143" s="96">
        <v>1</v>
      </c>
      <c r="G143" s="96" t="s">
        <v>5016</v>
      </c>
      <c r="H143" s="96">
        <v>21</v>
      </c>
      <c r="I143" s="96" t="str">
        <f t="shared" si="2"/>
        <v>T520W477M006ATE035A520W477M006ASMHSPSTA156KA</v>
      </c>
    </row>
    <row r="144" spans="1:9" hidden="1">
      <c r="A144" s="96" t="s">
        <v>390</v>
      </c>
      <c r="B144" s="96" t="s">
        <v>387</v>
      </c>
      <c r="C144" s="96" t="s">
        <v>4428</v>
      </c>
      <c r="D144" s="96">
        <v>466.4229541663579</v>
      </c>
      <c r="E144" s="96">
        <v>140.02900952535649</v>
      </c>
      <c r="F144" s="96">
        <v>1</v>
      </c>
      <c r="G144" s="96" t="s">
        <v>5016</v>
      </c>
      <c r="H144" s="96">
        <v>28</v>
      </c>
      <c r="I144" s="96" t="str">
        <f t="shared" si="2"/>
        <v>T520X157M016ATE040A520X157M016ASMHSPKBP76</v>
      </c>
    </row>
    <row r="145" spans="1:9" hidden="1">
      <c r="A145" s="96" t="s">
        <v>556</v>
      </c>
      <c r="B145" s="96" t="s">
        <v>557</v>
      </c>
      <c r="C145" s="96" t="s">
        <v>4441</v>
      </c>
      <c r="D145" s="96">
        <v>340.73354351858143</v>
      </c>
      <c r="E145" s="96">
        <v>193.44217036908961</v>
      </c>
      <c r="F145" s="96">
        <v>1</v>
      </c>
      <c r="G145" s="96" t="s">
        <v>5016</v>
      </c>
      <c r="H145" s="96">
        <v>18</v>
      </c>
      <c r="I145" s="96" t="str">
        <f t="shared" si="2"/>
        <v>T520X158M2R5ATE015A520X158M003ASE015STA156KA</v>
      </c>
    </row>
    <row r="146" spans="1:9" hidden="1">
      <c r="A146" s="96" t="s">
        <v>546</v>
      </c>
      <c r="B146" s="96" t="s">
        <v>244</v>
      </c>
      <c r="C146" s="96" t="s">
        <v>4426</v>
      </c>
      <c r="D146" s="96">
        <v>392.55267756185134</v>
      </c>
      <c r="E146" s="96">
        <v>192.4782092589885</v>
      </c>
      <c r="F146" s="96">
        <v>1</v>
      </c>
      <c r="G146" s="96" t="s">
        <v>5016</v>
      </c>
      <c r="H146" s="96">
        <v>26</v>
      </c>
      <c r="I146" s="96" t="str">
        <f t="shared" si="2"/>
        <v>T520X337M010ATE025A520X337M010ASMHSPKBP74</v>
      </c>
    </row>
    <row r="147" spans="1:9" hidden="1">
      <c r="A147" s="96" t="s">
        <v>546</v>
      </c>
      <c r="B147" s="96" t="s">
        <v>244</v>
      </c>
      <c r="C147" s="96" t="s">
        <v>152</v>
      </c>
      <c r="D147" s="96">
        <v>456.07195416610921</v>
      </c>
      <c r="E147" s="96">
        <v>185.89087500586177</v>
      </c>
      <c r="F147" s="96">
        <v>1</v>
      </c>
      <c r="G147" s="96" t="s">
        <v>5016</v>
      </c>
      <c r="H147" s="96">
        <v>4</v>
      </c>
      <c r="I147" s="96" t="str">
        <f t="shared" si="2"/>
        <v>T520X337M010ATE025A520X337M010ASMHSPKBP86</v>
      </c>
    </row>
    <row r="148" spans="1:9" hidden="1">
      <c r="A148" s="96" t="s">
        <v>546</v>
      </c>
      <c r="B148" s="96" t="s">
        <v>244</v>
      </c>
      <c r="C148" s="96" t="s">
        <v>4475</v>
      </c>
      <c r="D148" s="96">
        <v>463.50609404758353</v>
      </c>
      <c r="E148" s="96">
        <v>158.85315265173134</v>
      </c>
      <c r="F148" s="96">
        <v>1</v>
      </c>
      <c r="G148" s="96" t="s">
        <v>5016</v>
      </c>
      <c r="H148" s="96">
        <v>42</v>
      </c>
      <c r="I148" s="96" t="str">
        <f t="shared" si="2"/>
        <v>T520X337M010ATE025A520X337M010ASMHSPKBP84</v>
      </c>
    </row>
    <row r="149" spans="1:9" hidden="1">
      <c r="A149" s="96" t="s">
        <v>243</v>
      </c>
      <c r="B149" s="96" t="s">
        <v>244</v>
      </c>
      <c r="C149" s="96" t="s">
        <v>4426</v>
      </c>
      <c r="D149" s="96">
        <v>412.37821667105891</v>
      </c>
      <c r="E149" s="96">
        <v>200.63928333576769</v>
      </c>
      <c r="F149" s="96">
        <v>1</v>
      </c>
      <c r="G149" s="96" t="s">
        <v>5016</v>
      </c>
      <c r="H149" s="96">
        <v>1</v>
      </c>
      <c r="I149" s="96" t="str">
        <f t="shared" si="2"/>
        <v>T520X337M010ATE040A520X337M010ASMHSPKBP74</v>
      </c>
    </row>
    <row r="150" spans="1:9" hidden="1">
      <c r="A150" s="96" t="s">
        <v>243</v>
      </c>
      <c r="B150" s="96" t="s">
        <v>244</v>
      </c>
      <c r="C150" s="96" t="s">
        <v>4475</v>
      </c>
      <c r="D150" s="96">
        <v>501.22228333493695</v>
      </c>
      <c r="E150" s="96">
        <v>126.25300000654534</v>
      </c>
      <c r="F150" s="96">
        <v>1</v>
      </c>
      <c r="G150" s="96" t="s">
        <v>5016</v>
      </c>
      <c r="H150" s="96">
        <v>1</v>
      </c>
      <c r="I150" s="96" t="str">
        <f t="shared" si="2"/>
        <v>T520X337M010ATE040A520X337M010ASMHSPKBP84</v>
      </c>
    </row>
    <row r="151" spans="1:9" hidden="1">
      <c r="A151" s="96" t="s">
        <v>236</v>
      </c>
      <c r="B151" s="96" t="s">
        <v>233</v>
      </c>
      <c r="C151" s="96" t="s">
        <v>4426</v>
      </c>
      <c r="D151" s="96">
        <v>350.98085833888035</v>
      </c>
      <c r="E151" s="96">
        <v>262.8236333350651</v>
      </c>
      <c r="F151" s="96">
        <v>1</v>
      </c>
      <c r="G151" s="96" t="s">
        <v>5016</v>
      </c>
      <c r="H151" s="96">
        <v>2</v>
      </c>
      <c r="I151" s="96" t="str">
        <f t="shared" si="2"/>
        <v>T520X477M006AHE018A520X477M006ASMHSPKBP74</v>
      </c>
    </row>
    <row r="152" spans="1:9" hidden="1">
      <c r="A152" s="96" t="s">
        <v>410</v>
      </c>
      <c r="B152" s="96" t="s">
        <v>408</v>
      </c>
      <c r="C152" s="96" t="s">
        <v>4428</v>
      </c>
      <c r="D152" s="96">
        <v>388.75461388961406</v>
      </c>
      <c r="E152" s="96">
        <v>198.81702083424895</v>
      </c>
      <c r="F152" s="96">
        <v>1</v>
      </c>
      <c r="G152" s="96" t="s">
        <v>5016</v>
      </c>
      <c r="H152" s="96">
        <v>12</v>
      </c>
      <c r="I152" s="96" t="str">
        <f t="shared" si="2"/>
        <v>T520X477M006ATE010A520X477M006ASE010KBP76</v>
      </c>
    </row>
    <row r="153" spans="1:9" hidden="1">
      <c r="A153" s="96" t="s">
        <v>235</v>
      </c>
      <c r="B153" s="96" t="s">
        <v>233</v>
      </c>
      <c r="C153" s="96" t="s">
        <v>4426</v>
      </c>
      <c r="D153" s="96">
        <v>367.3692766672466</v>
      </c>
      <c r="E153" s="96">
        <v>168.19979000114836</v>
      </c>
      <c r="F153" s="96">
        <v>1</v>
      </c>
      <c r="G153" s="96" t="s">
        <v>5016</v>
      </c>
      <c r="H153" s="96">
        <v>5</v>
      </c>
      <c r="I153" s="96" t="str">
        <f t="shared" si="2"/>
        <v>T520X477M006ATE018A520X477M006ASMHSPKBP74</v>
      </c>
    </row>
    <row r="154" spans="1:9" hidden="1">
      <c r="A154" s="96" t="s">
        <v>235</v>
      </c>
      <c r="B154" s="96" t="s">
        <v>233</v>
      </c>
      <c r="C154" s="96" t="s">
        <v>4428</v>
      </c>
      <c r="D154" s="96">
        <v>357.85368333337829</v>
      </c>
      <c r="E154" s="96">
        <v>136.77342777606103</v>
      </c>
      <c r="F154" s="96">
        <v>1</v>
      </c>
      <c r="G154" s="96" t="s">
        <v>5016</v>
      </c>
      <c r="H154" s="96">
        <v>3</v>
      </c>
      <c r="I154" s="96" t="str">
        <f t="shared" si="2"/>
        <v>T520X477M006ATE018A520X477M006ASMHSPKBP76</v>
      </c>
    </row>
    <row r="155" spans="1:9" hidden="1">
      <c r="A155" s="96" t="s">
        <v>3093</v>
      </c>
      <c r="B155" s="96" t="s">
        <v>1419</v>
      </c>
      <c r="C155" s="96" t="s">
        <v>4441</v>
      </c>
      <c r="D155" s="96">
        <v>425.89564666687511</v>
      </c>
      <c r="E155" s="96">
        <v>188.12636000127532</v>
      </c>
      <c r="F155" s="96">
        <v>1</v>
      </c>
      <c r="G155" s="96" t="s">
        <v>5016</v>
      </c>
      <c r="H155" s="96">
        <v>5</v>
      </c>
      <c r="I155" s="96" t="str">
        <f t="shared" si="2"/>
        <v>T520Y108M2R5ATE010A520Y108M2R5ASE010STA156KA</v>
      </c>
    </row>
    <row r="156" spans="1:9" hidden="1">
      <c r="A156" s="96" t="s">
        <v>3109</v>
      </c>
      <c r="B156" s="96" t="s">
        <v>3107</v>
      </c>
      <c r="C156" s="96" t="s">
        <v>4426</v>
      </c>
      <c r="D156" s="96">
        <v>336.67004027694929</v>
      </c>
      <c r="E156" s="96">
        <v>161.32433333467426</v>
      </c>
      <c r="F156" s="96">
        <v>1</v>
      </c>
      <c r="G156" s="96" t="s">
        <v>5016</v>
      </c>
      <c r="H156" s="96">
        <v>12</v>
      </c>
      <c r="I156" s="96" t="str">
        <f t="shared" si="2"/>
        <v>T520Y227M010ATE040A520Y227M010ASMHSPKBP74</v>
      </c>
    </row>
    <row r="157" spans="1:9" hidden="1">
      <c r="A157" s="96" t="s">
        <v>3020</v>
      </c>
      <c r="B157" s="96" t="s">
        <v>555</v>
      </c>
      <c r="C157" s="96" t="s">
        <v>4426</v>
      </c>
      <c r="D157" s="96">
        <v>481.40688333485741</v>
      </c>
      <c r="E157" s="96">
        <v>132.01194166147616</v>
      </c>
      <c r="F157" s="96">
        <v>1</v>
      </c>
      <c r="G157" s="96" t="s">
        <v>5016</v>
      </c>
      <c r="H157" s="96">
        <v>2</v>
      </c>
      <c r="I157" s="96" t="str">
        <f t="shared" si="2"/>
        <v>T520Y337M010ATE015A520Y337M010ASMHSBKBP74</v>
      </c>
    </row>
    <row r="158" spans="1:9" hidden="1">
      <c r="A158" s="96" t="s">
        <v>3020</v>
      </c>
      <c r="B158" s="96" t="s">
        <v>555</v>
      </c>
      <c r="C158" s="96" t="s">
        <v>4475</v>
      </c>
      <c r="D158" s="96">
        <v>443.09103333041998</v>
      </c>
      <c r="E158" s="96">
        <v>144.21025555464439</v>
      </c>
      <c r="F158" s="96">
        <v>1</v>
      </c>
      <c r="G158" s="96" t="s">
        <v>5016</v>
      </c>
      <c r="H158" s="96">
        <v>3</v>
      </c>
      <c r="I158" s="96" t="str">
        <f t="shared" si="2"/>
        <v>T520Y337M010ATE015A520Y337M010ASMHSBKBP84</v>
      </c>
    </row>
    <row r="159" spans="1:9" hidden="1">
      <c r="A159" s="96" t="s">
        <v>3160</v>
      </c>
      <c r="B159" s="96" t="s">
        <v>2782</v>
      </c>
      <c r="C159" s="96" t="s">
        <v>4426</v>
      </c>
      <c r="D159" s="96">
        <v>583.98430000059307</v>
      </c>
      <c r="E159" s="96">
        <v>129.56880000012461</v>
      </c>
      <c r="F159" s="96">
        <v>1</v>
      </c>
      <c r="G159" s="96" t="s">
        <v>5016</v>
      </c>
      <c r="H159" s="96">
        <v>2</v>
      </c>
      <c r="I159" s="96" t="str">
        <f t="shared" si="2"/>
        <v>T520Y337M010ATE035A520Y337M010ASMHSPKBP74</v>
      </c>
    </row>
    <row r="160" spans="1:9" hidden="1">
      <c r="A160" s="96" t="s">
        <v>3160</v>
      </c>
      <c r="B160" s="96" t="s">
        <v>2782</v>
      </c>
      <c r="C160" s="96" t="s">
        <v>152</v>
      </c>
      <c r="D160" s="96">
        <v>416.65270151612771</v>
      </c>
      <c r="E160" s="96">
        <v>156.36333181967282</v>
      </c>
      <c r="F160" s="96">
        <v>1</v>
      </c>
      <c r="G160" s="96" t="s">
        <v>5016</v>
      </c>
      <c r="H160" s="96">
        <v>11</v>
      </c>
      <c r="I160" s="96" t="str">
        <f t="shared" si="2"/>
        <v>T520Y337M010ATE035A520Y337M010ASMHSPKBP86</v>
      </c>
    </row>
    <row r="161" spans="1:9" hidden="1">
      <c r="A161" s="96" t="s">
        <v>3064</v>
      </c>
      <c r="B161" s="96" t="s">
        <v>3056</v>
      </c>
      <c r="C161" s="96" t="s">
        <v>4426</v>
      </c>
      <c r="D161" s="96">
        <v>337.47039900007655</v>
      </c>
      <c r="E161" s="96">
        <v>153.56932100001725</v>
      </c>
      <c r="F161" s="96">
        <v>1</v>
      </c>
      <c r="G161" s="96" t="s">
        <v>5016</v>
      </c>
      <c r="H161" s="96">
        <v>50</v>
      </c>
      <c r="I161" s="96" t="str">
        <f t="shared" si="2"/>
        <v>T520Y477M006ATE010A520Y477M006ASPGLRKBP74</v>
      </c>
    </row>
    <row r="162" spans="1:9" hidden="1">
      <c r="A162" s="96" t="s">
        <v>3064</v>
      </c>
      <c r="B162" s="96" t="s">
        <v>3056</v>
      </c>
      <c r="C162" s="96" t="s">
        <v>4428</v>
      </c>
      <c r="D162" s="96">
        <v>341.9560780000873</v>
      </c>
      <c r="E162" s="96">
        <v>169.9207986669615</v>
      </c>
      <c r="F162" s="96">
        <v>1</v>
      </c>
      <c r="G162" s="96" t="s">
        <v>5016</v>
      </c>
      <c r="H162" s="96">
        <v>50</v>
      </c>
      <c r="I162" s="96" t="str">
        <f t="shared" si="2"/>
        <v>T520Y477M006ATE010A520Y477M006ASPGLRKBP76</v>
      </c>
    </row>
    <row r="163" spans="1:9" hidden="1">
      <c r="A163" s="96" t="s">
        <v>3064</v>
      </c>
      <c r="B163" s="96" t="s">
        <v>3056</v>
      </c>
      <c r="C163" s="96" t="s">
        <v>142</v>
      </c>
      <c r="D163" s="96">
        <v>356.03058333304944</v>
      </c>
      <c r="E163" s="96">
        <v>139.34088124951813</v>
      </c>
      <c r="F163" s="96">
        <v>1</v>
      </c>
      <c r="G163" s="96" t="s">
        <v>5016</v>
      </c>
      <c r="H163" s="96">
        <v>8</v>
      </c>
      <c r="I163" s="96" t="str">
        <f t="shared" si="2"/>
        <v>T520Y477M006ATE010A520Y477M006ASPGLRKBP86E</v>
      </c>
    </row>
    <row r="164" spans="1:9" hidden="1">
      <c r="A164" s="96" t="s">
        <v>3064</v>
      </c>
      <c r="B164" s="96" t="s">
        <v>3062</v>
      </c>
      <c r="C164" s="96" t="s">
        <v>152</v>
      </c>
      <c r="D164" s="96">
        <v>316.27607099984306</v>
      </c>
      <c r="E164" s="96">
        <v>136.15120199946688</v>
      </c>
      <c r="F164" s="96">
        <v>1</v>
      </c>
      <c r="G164" s="96" t="s">
        <v>5016</v>
      </c>
      <c r="H164" s="96">
        <v>50</v>
      </c>
      <c r="I164" s="96" t="str">
        <f t="shared" si="2"/>
        <v>T520Y477M006ATE010A520V227M006ASMHSMKBP86</v>
      </c>
    </row>
    <row r="165" spans="1:9" hidden="1">
      <c r="A165" s="96" t="s">
        <v>3164</v>
      </c>
      <c r="B165" s="96" t="s">
        <v>2784</v>
      </c>
      <c r="C165" s="96" t="s">
        <v>4426</v>
      </c>
      <c r="D165" s="96">
        <v>354.98438333510421</v>
      </c>
      <c r="E165" s="96">
        <v>136.155166674871</v>
      </c>
      <c r="F165" s="96">
        <v>1</v>
      </c>
      <c r="G165" s="96" t="s">
        <v>5016</v>
      </c>
      <c r="H165" s="96">
        <v>1</v>
      </c>
      <c r="I165" s="96" t="str">
        <f t="shared" si="2"/>
        <v>T520Y477M006ATE035A520Y477M006ASMHSPKBP74</v>
      </c>
    </row>
    <row r="166" spans="1:9" hidden="1">
      <c r="A166" s="96" t="s">
        <v>3164</v>
      </c>
      <c r="B166" s="96" t="s">
        <v>2784</v>
      </c>
      <c r="C166" s="96" t="s">
        <v>152</v>
      </c>
      <c r="D166" s="96">
        <v>592.14690000051633</v>
      </c>
      <c r="E166" s="96">
        <v>135.66999999107793</v>
      </c>
      <c r="F166" s="96">
        <v>1</v>
      </c>
      <c r="G166" s="96" t="s">
        <v>5016</v>
      </c>
      <c r="H166" s="96">
        <v>1</v>
      </c>
      <c r="I166" s="96" t="str">
        <f t="shared" si="2"/>
        <v>T520Y477M006ATE035A520Y477M006ASMHSPKBP86</v>
      </c>
    </row>
    <row r="167" spans="1:9" hidden="1">
      <c r="A167" s="96" t="s">
        <v>2313</v>
      </c>
      <c r="B167" s="96" t="s">
        <v>2193</v>
      </c>
      <c r="C167" s="96" t="s">
        <v>157</v>
      </c>
      <c r="D167" s="96">
        <v>612.93288334272802</v>
      </c>
      <c r="E167" s="96">
        <v>196.33126666420139</v>
      </c>
      <c r="F167" s="96">
        <v>1</v>
      </c>
      <c r="G167" s="96" t="s">
        <v>5016</v>
      </c>
      <c r="H167" s="96">
        <v>1</v>
      </c>
      <c r="I167" s="96" t="str">
        <f t="shared" si="2"/>
        <v>T521B106M035ATE200A521B106M035ASTTS40</v>
      </c>
    </row>
    <row r="168" spans="1:9" hidden="1">
      <c r="A168" s="96" t="s">
        <v>2207</v>
      </c>
      <c r="B168" s="96" t="s">
        <v>2208</v>
      </c>
      <c r="C168" s="96" t="s">
        <v>4426</v>
      </c>
      <c r="D168" s="96">
        <v>517.05350000050385</v>
      </c>
      <c r="E168" s="96">
        <v>173.29757433396298</v>
      </c>
      <c r="F168" s="96">
        <v>1</v>
      </c>
      <c r="G168" s="96" t="s">
        <v>5016</v>
      </c>
      <c r="H168" s="96">
        <v>50</v>
      </c>
      <c r="I168" s="96" t="str">
        <f t="shared" si="2"/>
        <v>T521B156M025ATE100A521B156M025ASMHSPKBP74</v>
      </c>
    </row>
    <row r="169" spans="1:9" hidden="1">
      <c r="A169" s="96" t="s">
        <v>2207</v>
      </c>
      <c r="B169" s="96" t="s">
        <v>2208</v>
      </c>
      <c r="C169" s="96" t="s">
        <v>4428</v>
      </c>
      <c r="D169" s="96">
        <v>477.76597633422352</v>
      </c>
      <c r="E169" s="96">
        <v>135.49947499902919</v>
      </c>
      <c r="F169" s="96">
        <v>1</v>
      </c>
      <c r="G169" s="96" t="s">
        <v>5016</v>
      </c>
      <c r="H169" s="96">
        <v>50</v>
      </c>
      <c r="I169" s="96" t="str">
        <f t="shared" si="2"/>
        <v>T521B156M025ATE100A521B156M025ASMHSPKBP76</v>
      </c>
    </row>
    <row r="170" spans="1:9" hidden="1">
      <c r="A170" s="96" t="s">
        <v>619</v>
      </c>
      <c r="B170" s="96" t="s">
        <v>620</v>
      </c>
      <c r="C170" s="96" t="s">
        <v>4426</v>
      </c>
      <c r="D170" s="96">
        <v>399.2192133357749</v>
      </c>
      <c r="E170" s="96">
        <v>132.43302333215252</v>
      </c>
      <c r="F170" s="96">
        <v>1</v>
      </c>
      <c r="G170" s="96" t="s">
        <v>5016</v>
      </c>
      <c r="H170" s="96">
        <v>5</v>
      </c>
      <c r="I170" s="96" t="str">
        <f t="shared" si="2"/>
        <v>T521B226M016ATE090A521B226M016ASMHSPKBP74</v>
      </c>
    </row>
    <row r="171" spans="1:9" hidden="1">
      <c r="A171" s="96" t="s">
        <v>619</v>
      </c>
      <c r="B171" s="96" t="s">
        <v>620</v>
      </c>
      <c r="C171" s="96" t="s">
        <v>4428</v>
      </c>
      <c r="D171" s="96">
        <v>405.57190416846424</v>
      </c>
      <c r="E171" s="96">
        <v>140.10177916672546</v>
      </c>
      <c r="F171" s="96">
        <v>1</v>
      </c>
      <c r="G171" s="96" t="s">
        <v>5016</v>
      </c>
      <c r="H171" s="96">
        <v>4</v>
      </c>
      <c r="I171" s="96" t="str">
        <f t="shared" si="2"/>
        <v>T521B226M016ATE090A521B226M016ASMHSPKBP76</v>
      </c>
    </row>
    <row r="172" spans="1:9" hidden="1">
      <c r="A172" s="96" t="s">
        <v>2297</v>
      </c>
      <c r="B172" s="96" t="s">
        <v>4483</v>
      </c>
      <c r="C172" s="96" t="s">
        <v>4484</v>
      </c>
      <c r="D172" s="96">
        <v>512.71523333271034</v>
      </c>
      <c r="E172" s="96">
        <v>129.06170666939579</v>
      </c>
      <c r="F172" s="96">
        <v>1</v>
      </c>
      <c r="G172" s="96" t="s">
        <v>5016</v>
      </c>
      <c r="H172" s="96">
        <v>5</v>
      </c>
      <c r="I172" s="96" t="str">
        <f t="shared" si="2"/>
        <v>T521B226M025ATE100A521B226M025AS9997KBP84X</v>
      </c>
    </row>
    <row r="173" spans="1:9" hidden="1">
      <c r="A173" s="96" t="s">
        <v>2297</v>
      </c>
      <c r="B173" s="96" t="s">
        <v>611</v>
      </c>
      <c r="C173" s="96" t="s">
        <v>82</v>
      </c>
      <c r="D173" s="96">
        <v>366.27801481285138</v>
      </c>
      <c r="E173" s="96">
        <v>129.01007037027739</v>
      </c>
      <c r="F173" s="96">
        <v>1</v>
      </c>
      <c r="G173" s="96" t="s">
        <v>5016</v>
      </c>
      <c r="H173" s="96">
        <v>9</v>
      </c>
      <c r="I173" s="96" t="str">
        <f t="shared" si="2"/>
        <v>T521B226M025ATE100A521B226M025AS4146S706</v>
      </c>
    </row>
    <row r="174" spans="1:9" hidden="1">
      <c r="A174" s="96" t="s">
        <v>2297</v>
      </c>
      <c r="B174" s="96" t="s">
        <v>99</v>
      </c>
      <c r="C174" s="96" t="s">
        <v>100</v>
      </c>
      <c r="D174" s="96">
        <v>496.61155766628218</v>
      </c>
      <c r="E174" s="96">
        <v>139.64200766701251</v>
      </c>
      <c r="F174" s="96">
        <v>1</v>
      </c>
      <c r="G174" s="96" t="s">
        <v>5016</v>
      </c>
      <c r="H174" s="96">
        <v>50</v>
      </c>
      <c r="I174" s="96" t="str">
        <f t="shared" si="2"/>
        <v>T521B226M025ATE100A521B226M025ASMHSPS805</v>
      </c>
    </row>
    <row r="175" spans="1:9" hidden="1">
      <c r="A175" s="96" t="s">
        <v>2308</v>
      </c>
      <c r="B175" s="96" t="s">
        <v>2309</v>
      </c>
      <c r="C175" s="96" t="s">
        <v>4485</v>
      </c>
      <c r="D175" s="96">
        <v>592.05689445021562</v>
      </c>
      <c r="E175" s="96">
        <v>138.4270388900768</v>
      </c>
      <c r="F175" s="96">
        <v>1</v>
      </c>
      <c r="G175" s="96" t="s">
        <v>5016</v>
      </c>
      <c r="H175" s="96">
        <v>3</v>
      </c>
      <c r="I175" s="96" t="str">
        <f t="shared" si="2"/>
        <v>T521B335M050ATE200A521B335M050ASC275</v>
      </c>
    </row>
    <row r="176" spans="1:9" hidden="1">
      <c r="A176" s="96" t="s">
        <v>1049</v>
      </c>
      <c r="B176" s="96" t="s">
        <v>1047</v>
      </c>
      <c r="C176" s="96" t="s">
        <v>90</v>
      </c>
      <c r="D176" s="96">
        <v>673.60056388919475</v>
      </c>
      <c r="E176" s="96">
        <v>245.963456943864</v>
      </c>
      <c r="F176" s="96">
        <v>1</v>
      </c>
      <c r="G176" s="96" t="s">
        <v>5016</v>
      </c>
      <c r="H176" s="96">
        <v>12</v>
      </c>
      <c r="I176" s="96" t="str">
        <f t="shared" si="2"/>
        <v>T521D106M050ATE090A521V106M050ASFTP200</v>
      </c>
    </row>
    <row r="177" spans="1:9" hidden="1">
      <c r="A177" s="96" t="s">
        <v>1049</v>
      </c>
      <c r="B177" s="96" t="s">
        <v>1051</v>
      </c>
      <c r="C177" s="96" t="s">
        <v>107</v>
      </c>
      <c r="D177" s="96">
        <v>760.96343933232129</v>
      </c>
      <c r="E177" s="96">
        <v>203.75962399968412</v>
      </c>
      <c r="F177" s="96">
        <v>1</v>
      </c>
      <c r="G177" s="96" t="s">
        <v>5016</v>
      </c>
      <c r="H177" s="96">
        <v>50</v>
      </c>
      <c r="I177" s="96" t="str">
        <f t="shared" si="2"/>
        <v>T521D106M050ATE090A521D106M050ASE060FTP150</v>
      </c>
    </row>
    <row r="178" spans="1:9" hidden="1">
      <c r="A178" s="96" t="s">
        <v>1049</v>
      </c>
      <c r="B178" s="96" t="s">
        <v>4436</v>
      </c>
      <c r="C178" s="96" t="s">
        <v>107</v>
      </c>
      <c r="D178" s="96">
        <v>680.01668333279667</v>
      </c>
      <c r="E178" s="96">
        <v>201.48343333537923</v>
      </c>
      <c r="F178" s="96">
        <v>1</v>
      </c>
      <c r="G178" s="96" t="s">
        <v>5016</v>
      </c>
      <c r="H178" s="96">
        <v>4</v>
      </c>
      <c r="I178" s="96" t="str">
        <f t="shared" si="2"/>
        <v>T521D106M050ATE090A521D106M050AS9997FTP150</v>
      </c>
    </row>
    <row r="179" spans="1:9" hidden="1">
      <c r="A179" s="96" t="s">
        <v>1049</v>
      </c>
      <c r="B179" s="96" t="s">
        <v>4436</v>
      </c>
      <c r="C179" s="96" t="s">
        <v>4438</v>
      </c>
      <c r="D179" s="96">
        <v>789.82194444397476</v>
      </c>
      <c r="E179" s="96">
        <v>185.14931666781197</v>
      </c>
      <c r="F179" s="96">
        <v>1</v>
      </c>
      <c r="G179" s="96" t="s">
        <v>5016</v>
      </c>
      <c r="H179" s="96">
        <v>3</v>
      </c>
      <c r="I179" s="96" t="str">
        <f t="shared" si="2"/>
        <v>T521D106M050ATE090A521D106M050AS9997KBP23E</v>
      </c>
    </row>
    <row r="180" spans="1:9" hidden="1">
      <c r="A180" s="96" t="s">
        <v>1049</v>
      </c>
      <c r="B180" s="96" t="s">
        <v>4436</v>
      </c>
      <c r="C180" s="96" t="s">
        <v>4437</v>
      </c>
      <c r="D180" s="96">
        <v>769.52145476359874</v>
      </c>
      <c r="E180" s="96">
        <v>183.24084523982103</v>
      </c>
      <c r="F180" s="96">
        <v>1</v>
      </c>
      <c r="G180" s="96" t="s">
        <v>5016</v>
      </c>
      <c r="H180" s="96">
        <v>7</v>
      </c>
      <c r="I180" s="96" t="str">
        <f t="shared" si="2"/>
        <v>T521D106M050ATE090A521D106M050AS9997KBP23A</v>
      </c>
    </row>
    <row r="181" spans="1:9" hidden="1">
      <c r="A181" s="96" t="s">
        <v>1357</v>
      </c>
      <c r="B181" s="96" t="s">
        <v>1047</v>
      </c>
      <c r="C181" s="96" t="s">
        <v>90</v>
      </c>
      <c r="D181" s="96">
        <v>667.44798888568766</v>
      </c>
      <c r="E181" s="96">
        <v>198.95261250218027</v>
      </c>
      <c r="F181" s="96">
        <v>1</v>
      </c>
      <c r="G181" s="96" t="s">
        <v>5016</v>
      </c>
      <c r="H181" s="96">
        <v>9</v>
      </c>
      <c r="I181" s="96" t="str">
        <f t="shared" si="2"/>
        <v>T521D106M050ATE120A521V106M050ASFTP200</v>
      </c>
    </row>
    <row r="182" spans="1:9" hidden="1">
      <c r="A182" s="96" t="s">
        <v>1337</v>
      </c>
      <c r="B182" s="96" t="s">
        <v>1336</v>
      </c>
      <c r="C182" s="96" t="s">
        <v>4428</v>
      </c>
      <c r="D182" s="96">
        <v>394.52533333038446</v>
      </c>
      <c r="E182" s="96">
        <v>152.51957500178833</v>
      </c>
      <c r="F182" s="96">
        <v>1</v>
      </c>
      <c r="G182" s="96" t="s">
        <v>5016</v>
      </c>
      <c r="H182" s="96">
        <v>2</v>
      </c>
      <c r="I182" s="96" t="str">
        <f t="shared" si="2"/>
        <v>T521D107M016ATE050A521D107M016ASMHSPKBP76</v>
      </c>
    </row>
    <row r="183" spans="1:9" hidden="1">
      <c r="A183" s="96" t="s">
        <v>1069</v>
      </c>
      <c r="B183" s="96" t="s">
        <v>1020</v>
      </c>
      <c r="C183" s="96" t="s">
        <v>4426</v>
      </c>
      <c r="D183" s="96">
        <v>514.59433400086129</v>
      </c>
      <c r="E183" s="96">
        <v>144.52733399891295</v>
      </c>
      <c r="F183" s="96">
        <v>1</v>
      </c>
      <c r="G183" s="96" t="s">
        <v>5016</v>
      </c>
      <c r="H183" s="96">
        <v>50</v>
      </c>
      <c r="I183" s="96" t="str">
        <f t="shared" si="2"/>
        <v>T521D107M020ATE055A521D107M020ASMHSPKBP74</v>
      </c>
    </row>
    <row r="184" spans="1:9" hidden="1">
      <c r="A184" s="96" t="s">
        <v>1069</v>
      </c>
      <c r="B184" s="96" t="s">
        <v>1020</v>
      </c>
      <c r="C184" s="96" t="s">
        <v>4428</v>
      </c>
      <c r="D184" s="96">
        <v>493.97677982324046</v>
      </c>
      <c r="E184" s="96">
        <v>138.59465789386854</v>
      </c>
      <c r="F184" s="96">
        <v>1</v>
      </c>
      <c r="G184" s="96" t="s">
        <v>5016</v>
      </c>
      <c r="H184" s="96">
        <v>19</v>
      </c>
      <c r="I184" s="96" t="str">
        <f t="shared" si="2"/>
        <v>T521D107M020ATE055A521D107M020ASMHSPKBP76</v>
      </c>
    </row>
    <row r="185" spans="1:9" hidden="1">
      <c r="A185" s="96" t="s">
        <v>144</v>
      </c>
      <c r="B185" s="96" t="s">
        <v>145</v>
      </c>
      <c r="C185" s="96" t="s">
        <v>87</v>
      </c>
      <c r="D185" s="96">
        <v>434.8792566661723</v>
      </c>
      <c r="E185" s="96">
        <v>147.27126899936701</v>
      </c>
      <c r="F185" s="96">
        <v>1</v>
      </c>
      <c r="G185" s="96" t="s">
        <v>5016</v>
      </c>
      <c r="H185" s="96">
        <v>50</v>
      </c>
      <c r="I185" s="96" t="str">
        <f t="shared" si="2"/>
        <v>T521D107M025ATE040A521D107M025ASMHSPTTS50</v>
      </c>
    </row>
    <row r="186" spans="1:9" hidden="1">
      <c r="A186" s="96" t="s">
        <v>144</v>
      </c>
      <c r="B186" s="96" t="s">
        <v>145</v>
      </c>
      <c r="C186" s="96" t="s">
        <v>126</v>
      </c>
      <c r="D186" s="96">
        <v>463.22605000093711</v>
      </c>
      <c r="E186" s="96">
        <v>145.43637618638709</v>
      </c>
      <c r="F186" s="96">
        <v>1</v>
      </c>
      <c r="G186" s="96" t="s">
        <v>5016</v>
      </c>
      <c r="H186" s="96">
        <v>7</v>
      </c>
      <c r="I186" s="96" t="str">
        <f t="shared" si="2"/>
        <v>T521D107M025ATE040A521D107M025ASMHSPKBP52</v>
      </c>
    </row>
    <row r="187" spans="1:9" hidden="1">
      <c r="A187" s="96" t="s">
        <v>144</v>
      </c>
      <c r="B187" s="96" t="s">
        <v>145</v>
      </c>
      <c r="C187" s="96" t="s">
        <v>4486</v>
      </c>
      <c r="D187" s="96">
        <v>599.90570740774274</v>
      </c>
      <c r="E187" s="96">
        <v>132.5434425927233</v>
      </c>
      <c r="F187" s="96">
        <v>1</v>
      </c>
      <c r="G187" s="96" t="s">
        <v>5016</v>
      </c>
      <c r="H187" s="96">
        <v>9</v>
      </c>
      <c r="I187" s="96" t="str">
        <f t="shared" si="2"/>
        <v>T521D107M025ATE040A521D107M025ASMHSPKBP80X</v>
      </c>
    </row>
    <row r="188" spans="1:9" hidden="1">
      <c r="A188" s="96" t="s">
        <v>144</v>
      </c>
      <c r="B188" s="96" t="s">
        <v>1319</v>
      </c>
      <c r="C188" s="96" t="s">
        <v>126</v>
      </c>
      <c r="D188" s="96">
        <v>451.97890766656491</v>
      </c>
      <c r="E188" s="96">
        <v>140.78363933307119</v>
      </c>
      <c r="F188" s="96">
        <v>1</v>
      </c>
      <c r="G188" s="96" t="s">
        <v>5016</v>
      </c>
      <c r="H188" s="96">
        <v>50</v>
      </c>
      <c r="I188" s="96" t="str">
        <f t="shared" si="2"/>
        <v>T521D107M025ATE040A521D107M025ASMH01KBP52</v>
      </c>
    </row>
    <row r="189" spans="1:9" hidden="1">
      <c r="A189" s="96" t="s">
        <v>144</v>
      </c>
      <c r="B189" s="96" t="s">
        <v>4487</v>
      </c>
      <c r="C189" s="96" t="s">
        <v>4488</v>
      </c>
      <c r="D189" s="96">
        <v>478.46516066689514</v>
      </c>
      <c r="E189" s="96">
        <v>148.73726733333896</v>
      </c>
      <c r="F189" s="96">
        <v>1</v>
      </c>
      <c r="G189" s="96" t="s">
        <v>5016</v>
      </c>
      <c r="H189" s="96">
        <v>50</v>
      </c>
      <c r="I189" s="96" t="str">
        <f t="shared" si="2"/>
        <v>T521D107M025ATE040A521D107M025ASMH02KBP54</v>
      </c>
    </row>
    <row r="190" spans="1:9" hidden="1">
      <c r="A190" s="96" t="s">
        <v>144</v>
      </c>
      <c r="B190" s="96" t="s">
        <v>4489</v>
      </c>
      <c r="C190" s="96" t="s">
        <v>4490</v>
      </c>
      <c r="D190" s="96">
        <v>450.98185833378221</v>
      </c>
      <c r="E190" s="96">
        <v>131.34491266719996</v>
      </c>
      <c r="F190" s="96">
        <v>1</v>
      </c>
      <c r="G190" s="96" t="s">
        <v>5016</v>
      </c>
      <c r="H190" s="96">
        <v>50</v>
      </c>
      <c r="I190" s="96" t="str">
        <f t="shared" si="2"/>
        <v>T521D107M025ATE040A521D107M025ASALT2FTW503</v>
      </c>
    </row>
    <row r="191" spans="1:9" hidden="1">
      <c r="A191" s="96" t="s">
        <v>1291</v>
      </c>
      <c r="B191" s="96" t="s">
        <v>145</v>
      </c>
      <c r="C191" s="96" t="s">
        <v>87</v>
      </c>
      <c r="D191" s="96">
        <v>416.13957933245695</v>
      </c>
      <c r="E191" s="96">
        <v>129.22658366644754</v>
      </c>
      <c r="F191" s="96">
        <v>1</v>
      </c>
      <c r="G191" s="96" t="s">
        <v>5016</v>
      </c>
      <c r="H191" s="96">
        <v>50</v>
      </c>
      <c r="I191" s="96" t="str">
        <f t="shared" si="2"/>
        <v>T521D107M025ATE060A521D107M025ASMHSPTTS50</v>
      </c>
    </row>
    <row r="192" spans="1:9" hidden="1">
      <c r="A192" s="96" t="s">
        <v>1291</v>
      </c>
      <c r="B192" s="96" t="s">
        <v>1319</v>
      </c>
      <c r="C192" s="96" t="s">
        <v>126</v>
      </c>
      <c r="D192" s="96">
        <v>457.2937103339703</v>
      </c>
      <c r="E192" s="96">
        <v>139.71727699991317</v>
      </c>
      <c r="F192" s="96">
        <v>1</v>
      </c>
      <c r="G192" s="96" t="s">
        <v>5016</v>
      </c>
      <c r="H192" s="96">
        <v>50</v>
      </c>
      <c r="I192" s="96" t="str">
        <f t="shared" si="2"/>
        <v>T521D107M025ATE060A521D107M025ASMH01KBP52</v>
      </c>
    </row>
    <row r="193" spans="1:9" hidden="1">
      <c r="A193" s="96" t="s">
        <v>1344</v>
      </c>
      <c r="B193" s="96" t="s">
        <v>1068</v>
      </c>
      <c r="C193" s="96" t="s">
        <v>4426</v>
      </c>
      <c r="D193" s="96">
        <v>476.97511966656896</v>
      </c>
      <c r="E193" s="96">
        <v>142.03049766593614</v>
      </c>
      <c r="F193" s="96">
        <v>1</v>
      </c>
      <c r="G193" s="96" t="s">
        <v>5016</v>
      </c>
      <c r="H193" s="96">
        <v>50</v>
      </c>
      <c r="I193" s="96" t="str">
        <f t="shared" si="2"/>
        <v>T521D157M016ATE050A521D157M016ASMHSPKBP74</v>
      </c>
    </row>
    <row r="194" spans="1:9" hidden="1">
      <c r="A194" s="96" t="s">
        <v>1344</v>
      </c>
      <c r="B194" s="96" t="s">
        <v>1068</v>
      </c>
      <c r="C194" s="96" t="s">
        <v>4428</v>
      </c>
      <c r="D194" s="96">
        <v>468.22745699984949</v>
      </c>
      <c r="E194" s="96">
        <v>137.17243500065524</v>
      </c>
      <c r="F194" s="96">
        <v>1</v>
      </c>
      <c r="G194" s="96" t="s">
        <v>5016</v>
      </c>
      <c r="H194" s="96">
        <v>50</v>
      </c>
      <c r="I194" s="96" t="str">
        <f t="shared" si="2"/>
        <v>T521D157M016ATE050A521D157M016ASMHSPKBP76</v>
      </c>
    </row>
    <row r="195" spans="1:9" hidden="1">
      <c r="A195" s="96" t="s">
        <v>1369</v>
      </c>
      <c r="B195" s="96" t="s">
        <v>1367</v>
      </c>
      <c r="C195" s="96" t="s">
        <v>90</v>
      </c>
      <c r="D195" s="96">
        <v>569.85354999778792</v>
      </c>
      <c r="E195" s="96">
        <v>182.86406666273251</v>
      </c>
      <c r="F195" s="96">
        <v>1</v>
      </c>
      <c r="G195" s="96" t="s">
        <v>5016</v>
      </c>
      <c r="H195" s="96">
        <v>1</v>
      </c>
      <c r="I195" s="96" t="str">
        <f t="shared" si="2"/>
        <v>T521D336M035ATE065A521D336M035ASE065FTP200</v>
      </c>
    </row>
    <row r="196" spans="1:9" hidden="1">
      <c r="A196" s="96" t="s">
        <v>1369</v>
      </c>
      <c r="B196" s="96" t="s">
        <v>1370</v>
      </c>
      <c r="C196" s="96" t="s">
        <v>4476</v>
      </c>
      <c r="D196" s="96">
        <v>581.91244774718291</v>
      </c>
      <c r="E196" s="96">
        <v>135.38042179371516</v>
      </c>
      <c r="F196" s="96">
        <v>1</v>
      </c>
      <c r="G196" s="96" t="s">
        <v>5016</v>
      </c>
      <c r="H196" s="96">
        <v>37</v>
      </c>
      <c r="I196" s="96" t="str">
        <f t="shared" ref="I196:I259" si="3">A196&amp;B196&amp;C196</f>
        <v>T521D336M035ATE065A521D336M035ASMHSPKBP44</v>
      </c>
    </row>
    <row r="197" spans="1:9" hidden="1">
      <c r="A197" s="96" t="s">
        <v>1037</v>
      </c>
      <c r="B197" s="96" t="s">
        <v>1039</v>
      </c>
      <c r="C197" s="96" t="s">
        <v>4478</v>
      </c>
      <c r="D197" s="96">
        <v>551.42365555569995</v>
      </c>
      <c r="E197" s="96">
        <v>228.11924722103868</v>
      </c>
      <c r="F197" s="96">
        <v>1</v>
      </c>
      <c r="G197" s="96" t="s">
        <v>5016</v>
      </c>
      <c r="H197" s="96">
        <v>6</v>
      </c>
      <c r="I197" s="96" t="str">
        <f t="shared" si="3"/>
        <v>T521D476M016ATE070A521D476M020ASALT1FTW400</v>
      </c>
    </row>
    <row r="198" spans="1:9" hidden="1">
      <c r="A198" s="96" t="s">
        <v>1037</v>
      </c>
      <c r="B198" s="96" t="s">
        <v>1027</v>
      </c>
      <c r="C198" s="96" t="s">
        <v>4428</v>
      </c>
      <c r="D198" s="96">
        <v>357.03141666250303</v>
      </c>
      <c r="E198" s="96">
        <v>178.70759999990696</v>
      </c>
      <c r="F198" s="96">
        <v>1</v>
      </c>
      <c r="G198" s="96" t="s">
        <v>5016</v>
      </c>
      <c r="H198" s="96">
        <v>4</v>
      </c>
      <c r="I198" s="96" t="str">
        <f t="shared" si="3"/>
        <v>T521D476M016ATE070A521D476M016ASMHSPKBP76</v>
      </c>
    </row>
    <row r="199" spans="1:9" hidden="1">
      <c r="A199" s="96" t="s">
        <v>1066</v>
      </c>
      <c r="B199" s="96" t="s">
        <v>1065</v>
      </c>
      <c r="C199" s="96" t="s">
        <v>4426</v>
      </c>
      <c r="D199" s="96">
        <v>373.19860454796896</v>
      </c>
      <c r="E199" s="96">
        <v>145.24135454462586</v>
      </c>
      <c r="F199" s="96">
        <v>1</v>
      </c>
      <c r="G199" s="96" t="s">
        <v>5016</v>
      </c>
      <c r="H199" s="96">
        <v>11</v>
      </c>
      <c r="I199" s="96" t="str">
        <f t="shared" si="3"/>
        <v>T521D476M020ATE055A521V476M020ASMHSPKBP74</v>
      </c>
    </row>
    <row r="200" spans="1:9" hidden="1">
      <c r="A200" s="96" t="s">
        <v>1066</v>
      </c>
      <c r="B200" s="96" t="s">
        <v>1065</v>
      </c>
      <c r="C200" s="96" t="s">
        <v>4428</v>
      </c>
      <c r="D200" s="96">
        <v>368.60816666507162</v>
      </c>
      <c r="E200" s="96">
        <v>148.28687222208828</v>
      </c>
      <c r="F200" s="96">
        <v>1</v>
      </c>
      <c r="G200" s="96" t="s">
        <v>5016</v>
      </c>
      <c r="H200" s="96">
        <v>3</v>
      </c>
      <c r="I200" s="96" t="str">
        <f t="shared" si="3"/>
        <v>T521D476M020ATE055A521V476M020ASMHSPKBP76</v>
      </c>
    </row>
    <row r="201" spans="1:9" hidden="1">
      <c r="A201" s="96" t="s">
        <v>124</v>
      </c>
      <c r="B201" s="96" t="s">
        <v>4491</v>
      </c>
      <c r="C201" s="96" t="s">
        <v>4486</v>
      </c>
      <c r="D201" s="96">
        <v>562.52583332941867</v>
      </c>
      <c r="E201" s="96">
        <v>146.54371667071246</v>
      </c>
      <c r="F201" s="96">
        <v>1</v>
      </c>
      <c r="G201" s="96" t="s">
        <v>5016</v>
      </c>
      <c r="H201" s="96">
        <v>1</v>
      </c>
      <c r="I201" s="96" t="str">
        <f t="shared" si="3"/>
        <v>T521D686M025ATE070A521D686M025AS9997KBP80X</v>
      </c>
    </row>
    <row r="202" spans="1:9" hidden="1">
      <c r="A202" s="96" t="s">
        <v>124</v>
      </c>
      <c r="B202" s="96" t="s">
        <v>125</v>
      </c>
      <c r="C202" s="96" t="s">
        <v>87</v>
      </c>
      <c r="D202" s="96">
        <v>419.38727433288005</v>
      </c>
      <c r="E202" s="96">
        <v>136.48518466602545</v>
      </c>
      <c r="F202" s="96">
        <v>1</v>
      </c>
      <c r="G202" s="96" t="s">
        <v>5016</v>
      </c>
      <c r="H202" s="96">
        <v>50</v>
      </c>
      <c r="I202" s="96" t="str">
        <f t="shared" si="3"/>
        <v>T521D686M025ATE070A521D686M025ASMHSPTTS50</v>
      </c>
    </row>
    <row r="203" spans="1:9" hidden="1">
      <c r="A203" s="96" t="s">
        <v>124</v>
      </c>
      <c r="B203" s="96" t="s">
        <v>125</v>
      </c>
      <c r="C203" s="96" t="s">
        <v>126</v>
      </c>
      <c r="D203" s="96">
        <v>443.45151233319194</v>
      </c>
      <c r="E203" s="96">
        <v>134.24364266681951</v>
      </c>
      <c r="F203" s="96">
        <v>1</v>
      </c>
      <c r="G203" s="96" t="s">
        <v>5016</v>
      </c>
      <c r="H203" s="96">
        <v>50</v>
      </c>
      <c r="I203" s="96" t="str">
        <f t="shared" si="3"/>
        <v>T521D686M025ATE070A521D686M025ASMHSPKBP52</v>
      </c>
    </row>
    <row r="204" spans="1:9" hidden="1">
      <c r="A204" s="96" t="s">
        <v>4095</v>
      </c>
      <c r="B204" s="96" t="s">
        <v>4092</v>
      </c>
      <c r="C204" s="96" t="s">
        <v>119</v>
      </c>
      <c r="D204" s="96">
        <v>537.02321466640569</v>
      </c>
      <c r="E204" s="96">
        <v>134.89066200067754</v>
      </c>
      <c r="F204" s="96">
        <v>1</v>
      </c>
      <c r="G204" s="96" t="s">
        <v>5016</v>
      </c>
      <c r="H204" s="96">
        <v>50</v>
      </c>
      <c r="I204" s="96" t="str">
        <f t="shared" si="3"/>
        <v>T521Q336M016ATE040A521Q336M016ASMHSPFTW102K</v>
      </c>
    </row>
    <row r="205" spans="1:9" hidden="1">
      <c r="A205" s="96" t="s">
        <v>4118</v>
      </c>
      <c r="B205" s="96" t="s">
        <v>4103</v>
      </c>
      <c r="C205" s="96" t="s">
        <v>4492</v>
      </c>
      <c r="D205" s="96">
        <v>533.12820000015199</v>
      </c>
      <c r="E205" s="96">
        <v>201.03842066614888</v>
      </c>
      <c r="F205" s="96">
        <v>1</v>
      </c>
      <c r="G205" s="96" t="s">
        <v>5016</v>
      </c>
      <c r="H205" s="96">
        <v>50</v>
      </c>
      <c r="I205" s="96" t="str">
        <f t="shared" si="3"/>
        <v>T521T106M025ATE060A521T106M025ASFTW700</v>
      </c>
    </row>
    <row r="206" spans="1:9" hidden="1">
      <c r="A206" s="96" t="s">
        <v>4118</v>
      </c>
      <c r="B206" s="96" t="s">
        <v>4103</v>
      </c>
      <c r="C206" s="96" t="s">
        <v>4482</v>
      </c>
      <c r="D206" s="96">
        <v>452.75861666304991</v>
      </c>
      <c r="E206" s="96">
        <v>183.51199999451637</v>
      </c>
      <c r="F206" s="96">
        <v>1</v>
      </c>
      <c r="G206" s="96" t="s">
        <v>5016</v>
      </c>
      <c r="H206" s="96">
        <v>1</v>
      </c>
      <c r="I206" s="96" t="str">
        <f t="shared" si="3"/>
        <v>T521T106M025ATE060A521T106M025ASFTW700E</v>
      </c>
    </row>
    <row r="207" spans="1:9" hidden="1">
      <c r="A207" s="96" t="s">
        <v>4118</v>
      </c>
      <c r="B207" s="96" t="s">
        <v>4493</v>
      </c>
      <c r="C207" s="96" t="s">
        <v>82</v>
      </c>
      <c r="D207" s="96">
        <v>344.17830555466935</v>
      </c>
      <c r="E207" s="96">
        <v>129.65138611150903</v>
      </c>
      <c r="F207" s="96">
        <v>1</v>
      </c>
      <c r="G207" s="96" t="s">
        <v>5016</v>
      </c>
      <c r="H207" s="96">
        <v>6</v>
      </c>
      <c r="I207" s="96" t="str">
        <f t="shared" si="3"/>
        <v>T521T106M025ATE060A521T106M025AS9997S706</v>
      </c>
    </row>
    <row r="208" spans="1:9" hidden="1">
      <c r="A208" s="96" t="s">
        <v>4118</v>
      </c>
      <c r="B208" s="96" t="s">
        <v>4493</v>
      </c>
      <c r="C208" s="96" t="s">
        <v>4494</v>
      </c>
      <c r="D208" s="96">
        <v>392.90155000286177</v>
      </c>
      <c r="E208" s="96">
        <v>248.16726667340845</v>
      </c>
      <c r="F208" s="96">
        <v>1</v>
      </c>
      <c r="G208" s="96" t="s">
        <v>5016</v>
      </c>
      <c r="H208" s="96">
        <v>1</v>
      </c>
      <c r="I208" s="96" t="str">
        <f t="shared" si="3"/>
        <v>T521T106M025ATE060A521T106M025AS9997KBP86X</v>
      </c>
    </row>
    <row r="209" spans="1:9" hidden="1">
      <c r="A209" s="96" t="s">
        <v>4104</v>
      </c>
      <c r="B209" s="96" t="s">
        <v>4103</v>
      </c>
      <c r="C209" s="96" t="s">
        <v>4492</v>
      </c>
      <c r="D209" s="96">
        <v>526.28893133306406</v>
      </c>
      <c r="E209" s="96">
        <v>213.96844133385457</v>
      </c>
      <c r="F209" s="96">
        <v>1</v>
      </c>
      <c r="G209" s="96" t="s">
        <v>5016</v>
      </c>
      <c r="H209" s="96">
        <v>50</v>
      </c>
      <c r="I209" s="96" t="str">
        <f t="shared" si="3"/>
        <v>T521T106M025ATE100A521T106M025ASFTW700</v>
      </c>
    </row>
    <row r="210" spans="1:9" hidden="1">
      <c r="A210" s="96" t="s">
        <v>4098</v>
      </c>
      <c r="B210" s="96" t="s">
        <v>4099</v>
      </c>
      <c r="C210" s="96" t="s">
        <v>152</v>
      </c>
      <c r="D210" s="96">
        <v>490.24231805844465</v>
      </c>
      <c r="E210" s="96">
        <v>161.72411944629857</v>
      </c>
      <c r="F210" s="96">
        <v>1</v>
      </c>
      <c r="G210" s="96" t="s">
        <v>5016</v>
      </c>
      <c r="H210" s="96">
        <v>12</v>
      </c>
      <c r="I210" s="96" t="str">
        <f t="shared" si="3"/>
        <v>T521T336M016ATE045A521T336M016ASMHSPKBP86</v>
      </c>
    </row>
    <row r="211" spans="1:9" hidden="1">
      <c r="A211" s="96" t="s">
        <v>4129</v>
      </c>
      <c r="B211" s="96" t="s">
        <v>4110</v>
      </c>
      <c r="C211" s="96" t="s">
        <v>119</v>
      </c>
      <c r="D211" s="96">
        <v>559.12768333365671</v>
      </c>
      <c r="E211" s="96">
        <v>201.51590499957092</v>
      </c>
      <c r="F211" s="96">
        <v>1</v>
      </c>
      <c r="G211" s="96" t="s">
        <v>5016</v>
      </c>
      <c r="H211" s="96">
        <v>50</v>
      </c>
      <c r="I211" s="96" t="str">
        <f t="shared" si="3"/>
        <v>T521T336M016ATE050A521T336M016ASALT1FTW102K</v>
      </c>
    </row>
    <row r="212" spans="1:9" hidden="1">
      <c r="A212" s="96" t="s">
        <v>4129</v>
      </c>
      <c r="B212" s="96" t="s">
        <v>4099</v>
      </c>
      <c r="C212" s="96" t="s">
        <v>152</v>
      </c>
      <c r="D212" s="96">
        <v>479.53819066656285</v>
      </c>
      <c r="E212" s="96">
        <v>139.39358300068417</v>
      </c>
      <c r="F212" s="96">
        <v>1</v>
      </c>
      <c r="G212" s="96" t="s">
        <v>5016</v>
      </c>
      <c r="H212" s="96">
        <v>50</v>
      </c>
      <c r="I212" s="96" t="str">
        <f t="shared" si="3"/>
        <v>T521T336M016ATE050A521T336M016ASMHSPKBP86</v>
      </c>
    </row>
    <row r="213" spans="1:9" hidden="1">
      <c r="A213" s="96" t="s">
        <v>4495</v>
      </c>
      <c r="B213" s="96" t="s">
        <v>3564</v>
      </c>
      <c r="C213" s="96" t="s">
        <v>4441</v>
      </c>
      <c r="D213" s="96">
        <v>708.10403333364525</v>
      </c>
      <c r="E213" s="96">
        <v>200.3624933334533</v>
      </c>
      <c r="F213" s="96">
        <v>1</v>
      </c>
      <c r="G213" s="96" t="s">
        <v>5016</v>
      </c>
      <c r="H213" s="96">
        <v>50</v>
      </c>
      <c r="I213" s="96" t="str">
        <f t="shared" si="3"/>
        <v>T521T476M016ATE090A521T476M016ASE090STA156KA</v>
      </c>
    </row>
    <row r="214" spans="1:9" hidden="1">
      <c r="A214" s="96" t="s">
        <v>4126</v>
      </c>
      <c r="B214" s="96" t="s">
        <v>4127</v>
      </c>
      <c r="C214" s="96" t="s">
        <v>126</v>
      </c>
      <c r="D214" s="96">
        <v>536.10806766590099</v>
      </c>
      <c r="E214" s="96">
        <v>190.1481766682351</v>
      </c>
      <c r="F214" s="96">
        <v>1</v>
      </c>
      <c r="G214" s="96" t="s">
        <v>5016</v>
      </c>
      <c r="H214" s="96">
        <v>50</v>
      </c>
      <c r="I214" s="96" t="str">
        <f t="shared" si="3"/>
        <v>T521T685M035APE090A521T685M035ASE090KBP52</v>
      </c>
    </row>
    <row r="215" spans="1:9" hidden="1">
      <c r="A215" s="96" t="s">
        <v>4126</v>
      </c>
      <c r="B215" s="96" t="s">
        <v>4127</v>
      </c>
      <c r="C215" s="96" t="s">
        <v>4496</v>
      </c>
      <c r="D215" s="96">
        <v>522.48348333640024</v>
      </c>
      <c r="E215" s="96">
        <v>196.85293889371681</v>
      </c>
      <c r="F215" s="96">
        <v>1</v>
      </c>
      <c r="G215" s="96" t="s">
        <v>5016</v>
      </c>
      <c r="H215" s="96">
        <v>3</v>
      </c>
      <c r="I215" s="96" t="str">
        <f t="shared" si="3"/>
        <v>T521T685M035APE090A521T685M035ASE090S706F</v>
      </c>
    </row>
    <row r="216" spans="1:9" hidden="1">
      <c r="A216" s="96" t="s">
        <v>1713</v>
      </c>
      <c r="B216" s="96" t="s">
        <v>1712</v>
      </c>
      <c r="C216" s="96" t="s">
        <v>4478</v>
      </c>
      <c r="D216" s="96">
        <v>641.0617116659414</v>
      </c>
      <c r="E216" s="96">
        <v>192.03310833137948</v>
      </c>
      <c r="F216" s="96">
        <v>1</v>
      </c>
      <c r="G216" s="96" t="s">
        <v>5016</v>
      </c>
      <c r="H216" s="96">
        <v>10</v>
      </c>
      <c r="I216" s="96" t="str">
        <f t="shared" si="3"/>
        <v>T521V106M035ATE120A521V106M035ASE120FTW400</v>
      </c>
    </row>
    <row r="217" spans="1:9" hidden="1">
      <c r="A217" s="96" t="s">
        <v>1713</v>
      </c>
      <c r="B217" s="96" t="s">
        <v>1714</v>
      </c>
      <c r="C217" s="96" t="s">
        <v>4497</v>
      </c>
      <c r="D217" s="96">
        <v>481.46559753144783</v>
      </c>
      <c r="E217" s="96">
        <v>131.41682283914028</v>
      </c>
      <c r="F217" s="96">
        <v>1</v>
      </c>
      <c r="G217" s="96" t="s">
        <v>5016</v>
      </c>
      <c r="H217" s="96">
        <v>27</v>
      </c>
      <c r="I217" s="96" t="str">
        <f t="shared" si="3"/>
        <v>T521V106M035ATE120A521V106M035ASMHSPKBP23</v>
      </c>
    </row>
    <row r="218" spans="1:9" hidden="1">
      <c r="A218" s="96" t="s">
        <v>1704</v>
      </c>
      <c r="B218" s="96" t="s">
        <v>857</v>
      </c>
      <c r="C218" s="96" t="s">
        <v>152</v>
      </c>
      <c r="D218" s="96">
        <v>364.91175800054339</v>
      </c>
      <c r="E218" s="96">
        <v>144.13008933370003</v>
      </c>
      <c r="F218" s="96">
        <v>1</v>
      </c>
      <c r="G218" s="96" t="s">
        <v>5016</v>
      </c>
      <c r="H218" s="96">
        <v>50</v>
      </c>
      <c r="I218" s="96" t="str">
        <f t="shared" si="3"/>
        <v>T521V107M016ATE050A521V107M016ASMHSPKBP86</v>
      </c>
    </row>
    <row r="219" spans="1:9" hidden="1">
      <c r="A219" s="96" t="s">
        <v>1638</v>
      </c>
      <c r="B219" s="96" t="s">
        <v>4498</v>
      </c>
      <c r="C219" s="96" t="s">
        <v>142</v>
      </c>
      <c r="D219" s="96">
        <v>437.01238333946094</v>
      </c>
      <c r="E219" s="96">
        <v>127.35156667535192</v>
      </c>
      <c r="F219" s="96">
        <v>1</v>
      </c>
      <c r="G219" s="96" t="s">
        <v>5016</v>
      </c>
      <c r="H219" s="96">
        <v>1</v>
      </c>
      <c r="I219" s="96" t="str">
        <f t="shared" si="3"/>
        <v>T521V107M020ATE055A521V107M020AS9997KBP86E</v>
      </c>
    </row>
    <row r="220" spans="1:9" hidden="1">
      <c r="A220" s="96" t="s">
        <v>1638</v>
      </c>
      <c r="B220" s="96" t="s">
        <v>1232</v>
      </c>
      <c r="C220" s="96" t="s">
        <v>152</v>
      </c>
      <c r="D220" s="96">
        <v>473.50755466623229</v>
      </c>
      <c r="E220" s="96">
        <v>142.75426700029055</v>
      </c>
      <c r="F220" s="96">
        <v>1</v>
      </c>
      <c r="G220" s="96" t="s">
        <v>5016</v>
      </c>
      <c r="H220" s="96">
        <v>50</v>
      </c>
      <c r="I220" s="96" t="str">
        <f t="shared" si="3"/>
        <v>T521V107M020ATE055A521V107M020ASMHSPKBP86</v>
      </c>
    </row>
    <row r="221" spans="1:9" hidden="1">
      <c r="A221" s="96" t="s">
        <v>1638</v>
      </c>
      <c r="B221" s="96" t="s">
        <v>1608</v>
      </c>
      <c r="C221" s="96" t="s">
        <v>152</v>
      </c>
      <c r="D221" s="96">
        <v>448.64448833435301</v>
      </c>
      <c r="E221" s="96">
        <v>132.78589799897745</v>
      </c>
      <c r="F221" s="96">
        <v>1</v>
      </c>
      <c r="G221" s="96" t="s">
        <v>5016</v>
      </c>
      <c r="H221" s="96">
        <v>50</v>
      </c>
      <c r="I221" s="96" t="str">
        <f t="shared" si="3"/>
        <v>T521V107M020ATE055A521V107M020ASMH01KBP86</v>
      </c>
    </row>
    <row r="222" spans="1:9" hidden="1">
      <c r="A222" s="96" t="s">
        <v>1638</v>
      </c>
      <c r="B222" s="96" t="s">
        <v>1608</v>
      </c>
      <c r="C222" s="96" t="s">
        <v>4475</v>
      </c>
      <c r="D222" s="96">
        <v>473.16709699896165</v>
      </c>
      <c r="E222" s="96">
        <v>159.47522366777994</v>
      </c>
      <c r="F222" s="96">
        <v>1</v>
      </c>
      <c r="G222" s="96" t="s">
        <v>5016</v>
      </c>
      <c r="H222" s="96">
        <v>50</v>
      </c>
      <c r="I222" s="96" t="str">
        <f t="shared" si="3"/>
        <v>T521V107M020ATE055A521V107M020ASMH01KBP84</v>
      </c>
    </row>
    <row r="223" spans="1:9" hidden="1">
      <c r="A223" s="96" t="s">
        <v>1656</v>
      </c>
      <c r="B223" s="96" t="s">
        <v>891</v>
      </c>
      <c r="C223" s="96" t="s">
        <v>4476</v>
      </c>
      <c r="D223" s="96">
        <v>467.32299999450333</v>
      </c>
      <c r="E223" s="96">
        <v>122.39621666958556</v>
      </c>
      <c r="F223" s="96">
        <v>1</v>
      </c>
      <c r="G223" s="96" t="s">
        <v>5016</v>
      </c>
      <c r="H223" s="96">
        <v>1</v>
      </c>
      <c r="I223" s="96" t="str">
        <f t="shared" si="3"/>
        <v>T521V156M025ATE090A520D156M025ASMHSPKBP44</v>
      </c>
    </row>
    <row r="224" spans="1:9" hidden="1">
      <c r="A224" s="96" t="s">
        <v>1614</v>
      </c>
      <c r="B224" s="96" t="s">
        <v>1462</v>
      </c>
      <c r="C224" s="96" t="s">
        <v>4427</v>
      </c>
      <c r="D224" s="96">
        <v>627.09649394065229</v>
      </c>
      <c r="E224" s="96">
        <v>133.20668333167717</v>
      </c>
      <c r="F224" s="96">
        <v>1</v>
      </c>
      <c r="G224" s="96" t="s">
        <v>5016</v>
      </c>
      <c r="H224" s="96">
        <v>11</v>
      </c>
      <c r="I224" s="96" t="str">
        <f t="shared" si="3"/>
        <v>T521V156M035ATE125A521V156M035ASMHSPKBP34</v>
      </c>
    </row>
    <row r="225" spans="1:9" hidden="1">
      <c r="A225" s="96" t="s">
        <v>1627</v>
      </c>
      <c r="B225" s="96" t="s">
        <v>1623</v>
      </c>
      <c r="C225" s="96" t="s">
        <v>126</v>
      </c>
      <c r="D225" s="96">
        <v>465.67609533313663</v>
      </c>
      <c r="E225" s="96">
        <v>140.2924616667442</v>
      </c>
      <c r="F225" s="96">
        <v>1</v>
      </c>
      <c r="G225" s="96" t="s">
        <v>5016</v>
      </c>
      <c r="H225" s="96">
        <v>50</v>
      </c>
      <c r="I225" s="96" t="str">
        <f t="shared" si="3"/>
        <v>T521V226M025ATE060A521V226M025ASMHSPKBP52</v>
      </c>
    </row>
    <row r="226" spans="1:9" hidden="1">
      <c r="A226" s="96" t="s">
        <v>1795</v>
      </c>
      <c r="B226" s="96" t="s">
        <v>1598</v>
      </c>
      <c r="C226" s="96" t="s">
        <v>126</v>
      </c>
      <c r="D226" s="96">
        <v>455.3645553333219</v>
      </c>
      <c r="E226" s="96">
        <v>168.44438666738569</v>
      </c>
      <c r="F226" s="96">
        <v>1</v>
      </c>
      <c r="G226" s="96" t="s">
        <v>5016</v>
      </c>
      <c r="H226" s="96">
        <v>50</v>
      </c>
      <c r="I226" s="96" t="str">
        <f t="shared" si="3"/>
        <v>T521V336M025ATE040A521V336M025ASMHSPKBP52</v>
      </c>
    </row>
    <row r="227" spans="1:9" hidden="1">
      <c r="A227" s="96" t="s">
        <v>140</v>
      </c>
      <c r="B227" s="96" t="s">
        <v>141</v>
      </c>
      <c r="C227" s="96" t="s">
        <v>142</v>
      </c>
      <c r="D227" s="96">
        <v>413.1768888887018</v>
      </c>
      <c r="E227" s="96">
        <v>137.33718333416618</v>
      </c>
      <c r="F227" s="96">
        <v>1</v>
      </c>
      <c r="G227" s="96" t="s">
        <v>5016</v>
      </c>
      <c r="H227" s="96">
        <v>3</v>
      </c>
      <c r="I227" s="96" t="str">
        <f t="shared" si="3"/>
        <v>T521V336M025ATE060A521V336M025AS9997KBP86E</v>
      </c>
    </row>
    <row r="228" spans="1:9" hidden="1">
      <c r="A228" s="96" t="s">
        <v>140</v>
      </c>
      <c r="B228" s="96" t="s">
        <v>1598</v>
      </c>
      <c r="C228" s="96" t="s">
        <v>126</v>
      </c>
      <c r="D228" s="96">
        <v>446.76117466685827</v>
      </c>
      <c r="E228" s="96">
        <v>147.29002166579011</v>
      </c>
      <c r="F228" s="96">
        <v>1</v>
      </c>
      <c r="G228" s="96" t="s">
        <v>5016</v>
      </c>
      <c r="H228" s="96">
        <v>50</v>
      </c>
      <c r="I228" s="96" t="str">
        <f t="shared" si="3"/>
        <v>T521V336M025ATE060A521V336M025ASMHSPKBP52</v>
      </c>
    </row>
    <row r="229" spans="1:9" hidden="1">
      <c r="A229" s="96" t="s">
        <v>1241</v>
      </c>
      <c r="B229" s="96" t="s">
        <v>1025</v>
      </c>
      <c r="C229" s="96" t="s">
        <v>4426</v>
      </c>
      <c r="D229" s="96">
        <v>336.06948148226365</v>
      </c>
      <c r="E229" s="96">
        <v>145.49970370251685</v>
      </c>
      <c r="F229" s="96">
        <v>1</v>
      </c>
      <c r="G229" s="96" t="s">
        <v>5016</v>
      </c>
      <c r="H229" s="96">
        <v>9</v>
      </c>
      <c r="I229" s="96" t="str">
        <f t="shared" si="3"/>
        <v>T521V476M016ATE070A521V476M016ASMHSPKBP74</v>
      </c>
    </row>
    <row r="230" spans="1:9" hidden="1">
      <c r="A230" s="96" t="s">
        <v>1241</v>
      </c>
      <c r="B230" s="96" t="s">
        <v>1025</v>
      </c>
      <c r="C230" s="96" t="s">
        <v>4428</v>
      </c>
      <c r="D230" s="96">
        <v>336.67411666887347</v>
      </c>
      <c r="E230" s="96">
        <v>129.63046666758601</v>
      </c>
      <c r="F230" s="96">
        <v>1</v>
      </c>
      <c r="G230" s="96" t="s">
        <v>5016</v>
      </c>
      <c r="H230" s="96">
        <v>2</v>
      </c>
      <c r="I230" s="96" t="str">
        <f t="shared" si="3"/>
        <v>T521V476M016ATE070A521V476M016ASMHSPKBP76</v>
      </c>
    </row>
    <row r="231" spans="1:9" hidden="1">
      <c r="A231" s="96" t="s">
        <v>1643</v>
      </c>
      <c r="B231" s="96" t="s">
        <v>1065</v>
      </c>
      <c r="C231" s="96" t="s">
        <v>4426</v>
      </c>
      <c r="D231" s="96">
        <v>380.62067558114467</v>
      </c>
      <c r="E231" s="96">
        <v>140.22925000044864</v>
      </c>
      <c r="F231" s="96">
        <v>1</v>
      </c>
      <c r="G231" s="96" t="s">
        <v>5016</v>
      </c>
      <c r="H231" s="96">
        <v>43</v>
      </c>
      <c r="I231" s="96" t="str">
        <f t="shared" si="3"/>
        <v>T521V476M020ATE055A521V476M020ASMHSPKBP74</v>
      </c>
    </row>
    <row r="232" spans="1:9" hidden="1">
      <c r="A232" s="96" t="s">
        <v>1643</v>
      </c>
      <c r="B232" s="96" t="s">
        <v>1065</v>
      </c>
      <c r="C232" s="96" t="s">
        <v>4428</v>
      </c>
      <c r="D232" s="96">
        <v>389.12391922776942</v>
      </c>
      <c r="E232" s="96">
        <v>137.29626410201979</v>
      </c>
      <c r="F232" s="96">
        <v>1</v>
      </c>
      <c r="G232" s="96" t="s">
        <v>5016</v>
      </c>
      <c r="H232" s="96">
        <v>13</v>
      </c>
      <c r="I232" s="96" t="str">
        <f t="shared" si="3"/>
        <v>T521V476M020ATE055A521V476M020ASMHSPKBP76</v>
      </c>
    </row>
    <row r="233" spans="1:9" hidden="1">
      <c r="A233" s="96" t="s">
        <v>1679</v>
      </c>
      <c r="B233" s="96" t="s">
        <v>1414</v>
      </c>
      <c r="C233" s="96" t="s">
        <v>4426</v>
      </c>
      <c r="D233" s="96">
        <v>402.38814444397576</v>
      </c>
      <c r="E233" s="96">
        <v>126.9316055579111</v>
      </c>
      <c r="F233" s="96">
        <v>1</v>
      </c>
      <c r="G233" s="96" t="s">
        <v>5016</v>
      </c>
      <c r="H233" s="96">
        <v>3</v>
      </c>
      <c r="I233" s="96" t="str">
        <f t="shared" si="3"/>
        <v>T521V686M016ATE050A521V686M016ASMHSPKBP74</v>
      </c>
    </row>
    <row r="234" spans="1:9" hidden="1">
      <c r="A234" s="96" t="s">
        <v>1679</v>
      </c>
      <c r="B234" s="96" t="s">
        <v>1671</v>
      </c>
      <c r="C234" s="96" t="s">
        <v>152</v>
      </c>
      <c r="D234" s="96">
        <v>357.20084933394099</v>
      </c>
      <c r="E234" s="96">
        <v>131.44269933253526</v>
      </c>
      <c r="F234" s="96">
        <v>1</v>
      </c>
      <c r="G234" s="96" t="s">
        <v>5016</v>
      </c>
      <c r="H234" s="96">
        <v>50</v>
      </c>
      <c r="I234" s="96" t="str">
        <f t="shared" si="3"/>
        <v>T521V686M016ATE050A521V686M016ASMHSSKBP86</v>
      </c>
    </row>
    <row r="235" spans="1:9" hidden="1">
      <c r="A235" s="96" t="s">
        <v>1679</v>
      </c>
      <c r="B235" s="96" t="s">
        <v>1671</v>
      </c>
      <c r="C235" s="96" t="s">
        <v>4475</v>
      </c>
      <c r="D235" s="96">
        <v>357.86140366634356</v>
      </c>
      <c r="E235" s="96">
        <v>136.76027099979109</v>
      </c>
      <c r="F235" s="96">
        <v>1</v>
      </c>
      <c r="G235" s="96" t="s">
        <v>5016</v>
      </c>
      <c r="H235" s="96">
        <v>50</v>
      </c>
      <c r="I235" s="96" t="str">
        <f t="shared" si="3"/>
        <v>T521V686M016ATE050A521V686M016ASMHSSKBP84</v>
      </c>
    </row>
    <row r="236" spans="1:9" hidden="1">
      <c r="A236" s="96" t="s">
        <v>3241</v>
      </c>
      <c r="B236" s="96" t="s">
        <v>3171</v>
      </c>
      <c r="C236" s="96" t="s">
        <v>126</v>
      </c>
      <c r="D236" s="96">
        <v>534.54084033274557</v>
      </c>
      <c r="E236" s="96">
        <v>135.43653099930378</v>
      </c>
      <c r="F236" s="96">
        <v>1</v>
      </c>
      <c r="G236" s="96" t="s">
        <v>5016</v>
      </c>
      <c r="H236" s="96">
        <v>50</v>
      </c>
      <c r="I236" s="96" t="str">
        <f t="shared" si="3"/>
        <v>T521W476M020ATE045A521W476M020ASE045KBP52</v>
      </c>
    </row>
    <row r="237" spans="1:9" hidden="1">
      <c r="A237" s="96" t="s">
        <v>350</v>
      </c>
      <c r="B237" s="96" t="s">
        <v>349</v>
      </c>
      <c r="C237" s="96" t="s">
        <v>126</v>
      </c>
      <c r="D237" s="96">
        <v>449.53486666548997</v>
      </c>
      <c r="E237" s="96">
        <v>125.69892778177746</v>
      </c>
      <c r="F237" s="96">
        <v>1</v>
      </c>
      <c r="G237" s="96" t="s">
        <v>5016</v>
      </c>
      <c r="H237" s="96">
        <v>3</v>
      </c>
      <c r="I237" s="96" t="str">
        <f t="shared" si="3"/>
        <v>T521X107M025ATE030A521V506M025ASMHSPKBP52</v>
      </c>
    </row>
    <row r="238" spans="1:9" hidden="1">
      <c r="A238" s="96" t="s">
        <v>736</v>
      </c>
      <c r="B238" s="96" t="s">
        <v>349</v>
      </c>
      <c r="C238" s="96" t="s">
        <v>126</v>
      </c>
      <c r="D238" s="96">
        <v>452.34388666700102</v>
      </c>
      <c r="E238" s="96">
        <v>145.41853700063658</v>
      </c>
      <c r="F238" s="96">
        <v>1</v>
      </c>
      <c r="G238" s="96" t="s">
        <v>5016</v>
      </c>
      <c r="H238" s="96">
        <v>50</v>
      </c>
      <c r="I238" s="96" t="str">
        <f t="shared" si="3"/>
        <v>T521X107M025ATE060A521V506M025ASMHSPKBP52</v>
      </c>
    </row>
    <row r="239" spans="1:9" hidden="1">
      <c r="A239" s="96" t="s">
        <v>515</v>
      </c>
      <c r="B239" s="96" t="s">
        <v>378</v>
      </c>
      <c r="C239" s="96" t="s">
        <v>90</v>
      </c>
      <c r="D239" s="96">
        <v>624.47166666621342</v>
      </c>
      <c r="E239" s="96">
        <v>184.75499999360181</v>
      </c>
      <c r="F239" s="96">
        <v>1</v>
      </c>
      <c r="G239" s="96" t="s">
        <v>5016</v>
      </c>
      <c r="H239" s="96">
        <v>1</v>
      </c>
      <c r="I239" s="96" t="str">
        <f t="shared" si="3"/>
        <v>T521X186M050ATE070A521V905M050ASFTP200</v>
      </c>
    </row>
    <row r="240" spans="1:9" hidden="1">
      <c r="A240" s="96" t="s">
        <v>510</v>
      </c>
      <c r="B240" s="96" t="s">
        <v>371</v>
      </c>
      <c r="C240" s="96" t="s">
        <v>152</v>
      </c>
      <c r="D240" s="96">
        <v>379.44883571422127</v>
      </c>
      <c r="E240" s="96">
        <v>140.01295952525521</v>
      </c>
      <c r="F240" s="96">
        <v>1</v>
      </c>
      <c r="G240" s="96" t="s">
        <v>5016</v>
      </c>
      <c r="H240" s="96">
        <v>7</v>
      </c>
      <c r="I240" s="96" t="str">
        <f t="shared" si="3"/>
        <v>T521X227M016ATE035A521V117M016ASMHSPKBP86</v>
      </c>
    </row>
    <row r="241" spans="1:9" hidden="1">
      <c r="A241" s="96" t="s">
        <v>372</v>
      </c>
      <c r="B241" s="96" t="s">
        <v>373</v>
      </c>
      <c r="C241" s="96" t="s">
        <v>152</v>
      </c>
      <c r="D241" s="96">
        <v>520.41118888766505</v>
      </c>
      <c r="E241" s="96">
        <v>198.58398333191872</v>
      </c>
      <c r="F241" s="96">
        <v>1</v>
      </c>
      <c r="G241" s="96" t="s">
        <v>5016</v>
      </c>
      <c r="H241" s="96">
        <v>3</v>
      </c>
      <c r="I241" s="96" t="str">
        <f t="shared" si="3"/>
        <v>T521X227M016ATE050A521X227M016ASKBP86</v>
      </c>
    </row>
    <row r="242" spans="1:9" hidden="1">
      <c r="A242" s="96" t="s">
        <v>359</v>
      </c>
      <c r="B242" s="96" t="s">
        <v>284</v>
      </c>
      <c r="C242" s="96" t="s">
        <v>90</v>
      </c>
      <c r="D242" s="96">
        <v>666.21245066716801</v>
      </c>
      <c r="E242" s="96">
        <v>218.24188699980732</v>
      </c>
      <c r="F242" s="96">
        <v>1</v>
      </c>
      <c r="G242" s="96" t="s">
        <v>5016</v>
      </c>
      <c r="H242" s="96">
        <v>50</v>
      </c>
      <c r="I242" s="96" t="str">
        <f t="shared" si="3"/>
        <v>T521X336M050ATE050A521V156M050ASFTP200</v>
      </c>
    </row>
    <row r="243" spans="1:9" hidden="1">
      <c r="A243" s="96" t="s">
        <v>285</v>
      </c>
      <c r="B243" s="96" t="s">
        <v>284</v>
      </c>
      <c r="C243" s="96" t="s">
        <v>90</v>
      </c>
      <c r="D243" s="96">
        <v>657.50522033348682</v>
      </c>
      <c r="E243" s="96">
        <v>196.30633699970787</v>
      </c>
      <c r="F243" s="96">
        <v>1</v>
      </c>
      <c r="G243" s="96" t="s">
        <v>5016</v>
      </c>
      <c r="H243" s="96">
        <v>50</v>
      </c>
      <c r="I243" s="96" t="str">
        <f t="shared" si="3"/>
        <v>T521X336M050ATE075A521V156M050ASFTP200</v>
      </c>
    </row>
    <row r="244" spans="1:9" hidden="1">
      <c r="A244" s="96" t="s">
        <v>257</v>
      </c>
      <c r="B244" s="96" t="s">
        <v>258</v>
      </c>
      <c r="C244" s="96" t="s">
        <v>152</v>
      </c>
      <c r="D244" s="96">
        <v>391.60687499883352</v>
      </c>
      <c r="E244" s="96">
        <v>134.66681041565607</v>
      </c>
      <c r="F244" s="96">
        <v>1</v>
      </c>
      <c r="G244" s="96" t="s">
        <v>5016</v>
      </c>
      <c r="H244" s="96">
        <v>24</v>
      </c>
      <c r="I244" s="96" t="str">
        <f t="shared" si="3"/>
        <v>T521X337M016ATE025A521V177M016ASMHSPKBP86</v>
      </c>
    </row>
    <row r="245" spans="1:9" hidden="1">
      <c r="A245" s="96" t="s">
        <v>257</v>
      </c>
      <c r="B245" s="96" t="s">
        <v>258</v>
      </c>
      <c r="C245" s="96" t="s">
        <v>4475</v>
      </c>
      <c r="D245" s="96">
        <v>365.34552733437158</v>
      </c>
      <c r="E245" s="96">
        <v>138.25405299877747</v>
      </c>
      <c r="F245" s="96">
        <v>1</v>
      </c>
      <c r="G245" s="96" t="s">
        <v>5016</v>
      </c>
      <c r="H245" s="96">
        <v>50</v>
      </c>
      <c r="I245" s="96" t="str">
        <f t="shared" si="3"/>
        <v>T521X337M016ATE025A521V177M016ASMHSPKBP84</v>
      </c>
    </row>
    <row r="246" spans="1:9" hidden="1">
      <c r="A246" s="96" t="s">
        <v>295</v>
      </c>
      <c r="B246" s="96" t="s">
        <v>354</v>
      </c>
      <c r="C246" s="96" t="s">
        <v>4478</v>
      </c>
      <c r="D246" s="96">
        <v>744.00972533393667</v>
      </c>
      <c r="E246" s="96">
        <v>230.36515833330341</v>
      </c>
      <c r="F246" s="96">
        <v>1</v>
      </c>
      <c r="G246" s="96" t="s">
        <v>5016</v>
      </c>
      <c r="H246" s="96">
        <v>50</v>
      </c>
      <c r="I246" s="96" t="str">
        <f t="shared" si="3"/>
        <v>T521X476M035ATE030A521V156M035ASE030FTW400</v>
      </c>
    </row>
    <row r="247" spans="1:9" hidden="1">
      <c r="A247" s="96" t="s">
        <v>295</v>
      </c>
      <c r="B247" s="96" t="s">
        <v>4499</v>
      </c>
      <c r="C247" s="96" t="s">
        <v>4427</v>
      </c>
      <c r="D247" s="96">
        <v>619.6410000056494</v>
      </c>
      <c r="E247" s="96">
        <v>131.94399999221787</v>
      </c>
      <c r="F247" s="96">
        <v>1</v>
      </c>
      <c r="G247" s="96" t="s">
        <v>5016</v>
      </c>
      <c r="H247" s="96">
        <v>1</v>
      </c>
      <c r="I247" s="96" t="str">
        <f t="shared" si="3"/>
        <v>T521X476M035ATE030A521V226M035AS9997KBP34</v>
      </c>
    </row>
    <row r="248" spans="1:9" hidden="1">
      <c r="A248" s="96" t="s">
        <v>295</v>
      </c>
      <c r="B248" s="96" t="s">
        <v>296</v>
      </c>
      <c r="C248" s="96" t="s">
        <v>4427</v>
      </c>
      <c r="D248" s="96">
        <v>613.35114399944428</v>
      </c>
      <c r="E248" s="96">
        <v>166.93532099991572</v>
      </c>
      <c r="F248" s="96">
        <v>1</v>
      </c>
      <c r="G248" s="96" t="s">
        <v>5016</v>
      </c>
      <c r="H248" s="96">
        <v>50</v>
      </c>
      <c r="I248" s="96" t="str">
        <f t="shared" si="3"/>
        <v>T521X476M035ATE030A521V226M035ASMHSBKBP34</v>
      </c>
    </row>
    <row r="249" spans="1:9" hidden="1">
      <c r="A249" s="96" t="s">
        <v>518</v>
      </c>
      <c r="B249" s="96" t="s">
        <v>296</v>
      </c>
      <c r="C249" s="96" t="s">
        <v>4427</v>
      </c>
      <c r="D249" s="96">
        <v>586.86871410159461</v>
      </c>
      <c r="E249" s="96">
        <v>159.1793980775401</v>
      </c>
      <c r="F249" s="96">
        <v>1</v>
      </c>
      <c r="G249" s="96" t="s">
        <v>5016</v>
      </c>
      <c r="H249" s="96">
        <v>26</v>
      </c>
      <c r="I249" s="96" t="str">
        <f t="shared" si="3"/>
        <v>T521X476M035ATE070A521V226M035ASMHSBKBP34</v>
      </c>
    </row>
    <row r="250" spans="1:9" hidden="1">
      <c r="A250" s="96" t="s">
        <v>783</v>
      </c>
      <c r="B250" s="96" t="s">
        <v>782</v>
      </c>
      <c r="C250" s="96" t="s">
        <v>4441</v>
      </c>
      <c r="D250" s="96">
        <v>510.09960166574456</v>
      </c>
      <c r="E250" s="96">
        <v>194.62412833236161</v>
      </c>
      <c r="F250" s="96">
        <v>1</v>
      </c>
      <c r="G250" s="96" t="s">
        <v>5016</v>
      </c>
      <c r="H250" s="96">
        <v>10</v>
      </c>
      <c r="I250" s="96" t="str">
        <f t="shared" si="3"/>
        <v>T523T157M006APE030A523T157M006ASSTA156KA</v>
      </c>
    </row>
    <row r="251" spans="1:9" hidden="1">
      <c r="A251" s="96" t="s">
        <v>2507</v>
      </c>
      <c r="B251" s="96" t="s">
        <v>2431</v>
      </c>
      <c r="C251" s="96" t="s">
        <v>119</v>
      </c>
      <c r="D251" s="96">
        <v>607.63147651482461</v>
      </c>
      <c r="E251" s="96">
        <v>191.77457142754324</v>
      </c>
      <c r="F251" s="96">
        <v>1</v>
      </c>
      <c r="G251" s="96" t="s">
        <v>5016</v>
      </c>
      <c r="H251" s="96">
        <v>22</v>
      </c>
      <c r="I251" s="96" t="str">
        <f t="shared" si="3"/>
        <v>T523W157M016APE070A523W157M016ASFTW102K</v>
      </c>
    </row>
    <row r="252" spans="1:9" hidden="1">
      <c r="A252" s="96" t="s">
        <v>132</v>
      </c>
      <c r="B252" s="96" t="s">
        <v>133</v>
      </c>
      <c r="C252" s="96" t="s">
        <v>87</v>
      </c>
      <c r="D252" s="96">
        <v>844.0738933334593</v>
      </c>
      <c r="E252" s="96">
        <v>212.31473233338912</v>
      </c>
      <c r="F252" s="96">
        <v>1</v>
      </c>
      <c r="G252" s="96" t="s">
        <v>5016</v>
      </c>
      <c r="H252" s="96">
        <v>50</v>
      </c>
      <c r="I252" s="96" t="str">
        <f t="shared" si="3"/>
        <v>T523W476M035APE100A523W476M035ASTTS50</v>
      </c>
    </row>
    <row r="253" spans="1:9" hidden="1">
      <c r="A253" s="96" t="s">
        <v>132</v>
      </c>
      <c r="B253" s="96" t="s">
        <v>133</v>
      </c>
      <c r="C253" s="96" t="s">
        <v>82</v>
      </c>
      <c r="D253" s="96">
        <v>976.29276250099076</v>
      </c>
      <c r="E253" s="96">
        <v>236.60541583271697</v>
      </c>
      <c r="F253" s="96">
        <v>1</v>
      </c>
      <c r="G253" s="96" t="s">
        <v>5016</v>
      </c>
      <c r="H253" s="96">
        <v>20</v>
      </c>
      <c r="I253" s="96" t="str">
        <f t="shared" si="3"/>
        <v>T523W476M035APE100A523W476M035ASS706</v>
      </c>
    </row>
    <row r="254" spans="1:9" hidden="1">
      <c r="A254" s="96" t="s">
        <v>132</v>
      </c>
      <c r="B254" s="96" t="s">
        <v>133</v>
      </c>
      <c r="C254" s="96" t="s">
        <v>4500</v>
      </c>
      <c r="D254" s="96">
        <v>1011.3985000003596</v>
      </c>
      <c r="E254" s="96">
        <v>207.98673334065825</v>
      </c>
      <c r="F254" s="96">
        <v>1</v>
      </c>
      <c r="G254" s="96" t="s">
        <v>5016</v>
      </c>
      <c r="H254" s="96">
        <v>1</v>
      </c>
      <c r="I254" s="96" t="str">
        <f t="shared" si="3"/>
        <v>T523W476M035APE100A523W476M035ASS706E</v>
      </c>
    </row>
    <row r="255" spans="1:9" hidden="1">
      <c r="A255" s="96" t="s">
        <v>132</v>
      </c>
      <c r="B255" s="96" t="s">
        <v>4389</v>
      </c>
      <c r="C255" s="96" t="s">
        <v>82</v>
      </c>
      <c r="D255" s="96">
        <v>948.33312366746827</v>
      </c>
      <c r="E255" s="96">
        <v>200.41643400031609</v>
      </c>
      <c r="F255" s="96">
        <v>1</v>
      </c>
      <c r="G255" s="96" t="s">
        <v>5016</v>
      </c>
      <c r="H255" s="96">
        <v>50</v>
      </c>
      <c r="I255" s="96" t="str">
        <f t="shared" si="3"/>
        <v>T523W476M035APE100A523W476M035ASE100S706</v>
      </c>
    </row>
    <row r="256" spans="1:9" hidden="1">
      <c r="A256" s="96" t="s">
        <v>1762</v>
      </c>
      <c r="B256" s="96" t="s">
        <v>1587</v>
      </c>
      <c r="C256" s="96" t="s">
        <v>4426</v>
      </c>
      <c r="D256" s="96">
        <v>313.80363889038563</v>
      </c>
      <c r="E256" s="96">
        <v>158.67094523938638</v>
      </c>
      <c r="F256" s="96">
        <v>1</v>
      </c>
      <c r="G256" s="96" t="s">
        <v>5016</v>
      </c>
      <c r="H256" s="96">
        <v>6</v>
      </c>
      <c r="I256" s="96" t="str">
        <f t="shared" si="3"/>
        <v>T525D227M010ATE025A520D227M010ASMHSPKBP74</v>
      </c>
    </row>
    <row r="257" spans="1:9" hidden="1">
      <c r="A257" s="96" t="s">
        <v>1762</v>
      </c>
      <c r="B257" s="96" t="s">
        <v>1587</v>
      </c>
      <c r="C257" s="96" t="s">
        <v>4428</v>
      </c>
      <c r="D257" s="96">
        <v>311.96993332821876</v>
      </c>
      <c r="E257" s="96">
        <v>131.15616666153073</v>
      </c>
      <c r="F257" s="96">
        <v>1</v>
      </c>
      <c r="G257" s="96" t="s">
        <v>5016</v>
      </c>
      <c r="H257" s="96">
        <v>1</v>
      </c>
      <c r="I257" s="96" t="str">
        <f t="shared" si="3"/>
        <v>T525D227M010ATE025A520D227M010ASMHSPKBP76</v>
      </c>
    </row>
    <row r="258" spans="1:9" hidden="1">
      <c r="A258" s="96" t="s">
        <v>1756</v>
      </c>
      <c r="B258" s="96" t="s">
        <v>1407</v>
      </c>
      <c r="C258" s="96" t="s">
        <v>4426</v>
      </c>
      <c r="D258" s="96">
        <v>262.80522777582519</v>
      </c>
      <c r="E258" s="96">
        <v>144.21023888862692</v>
      </c>
      <c r="F258" s="96">
        <v>1</v>
      </c>
      <c r="G258" s="96" t="s">
        <v>5016</v>
      </c>
      <c r="H258" s="96">
        <v>3</v>
      </c>
      <c r="I258" s="96" t="str">
        <f t="shared" si="3"/>
        <v>T525D337M006ATE025A520D337M006ASMHSPKBP74</v>
      </c>
    </row>
    <row r="259" spans="1:9" hidden="1">
      <c r="A259" s="96" t="s">
        <v>3574</v>
      </c>
      <c r="B259" s="96" t="s">
        <v>3573</v>
      </c>
      <c r="C259" s="96" t="s">
        <v>152</v>
      </c>
      <c r="D259" s="96">
        <v>674.18222499720287</v>
      </c>
      <c r="E259" s="96">
        <v>200.41024999518413</v>
      </c>
      <c r="F259" s="96">
        <v>1</v>
      </c>
      <c r="G259" s="96" t="s">
        <v>5016</v>
      </c>
      <c r="H259" s="96">
        <v>2</v>
      </c>
      <c r="I259" s="96" t="str">
        <f t="shared" si="3"/>
        <v>T525T336M010ATE080A525T336M010ASE070KBP86</v>
      </c>
    </row>
    <row r="260" spans="1:9" hidden="1">
      <c r="A260" s="96" t="s">
        <v>2793</v>
      </c>
      <c r="B260" s="96" t="s">
        <v>2794</v>
      </c>
      <c r="C260" s="96" t="s">
        <v>4441</v>
      </c>
      <c r="D260" s="96">
        <v>454.04589509673633</v>
      </c>
      <c r="E260" s="96">
        <v>208.75738235539757</v>
      </c>
      <c r="F260" s="96">
        <v>1</v>
      </c>
      <c r="G260" s="96" t="s">
        <v>5016</v>
      </c>
      <c r="H260" s="96">
        <v>17</v>
      </c>
      <c r="I260" s="96" t="str">
        <f t="shared" ref="I260:I323" si="4">A260&amp;B260&amp;C260</f>
        <v>T528B277M002APE006A528B906M002ASE006STA156KA</v>
      </c>
    </row>
    <row r="261" spans="1:9" hidden="1">
      <c r="A261" s="96" t="s">
        <v>835</v>
      </c>
      <c r="B261" s="96" t="s">
        <v>714</v>
      </c>
      <c r="C261" s="96" t="s">
        <v>4426</v>
      </c>
      <c r="D261" s="96">
        <v>307.35700833261944</v>
      </c>
      <c r="E261" s="96">
        <v>129.15153333276976</v>
      </c>
      <c r="F261" s="96">
        <v>1</v>
      </c>
      <c r="G261" s="96" t="s">
        <v>5016</v>
      </c>
      <c r="H261" s="96">
        <v>2</v>
      </c>
      <c r="I261" s="96" t="str">
        <f t="shared" si="4"/>
        <v>T528Z227M006ATE009A528Z227M006ASE009KBP74</v>
      </c>
    </row>
    <row r="262" spans="1:9" hidden="1">
      <c r="A262" s="96" t="s">
        <v>835</v>
      </c>
      <c r="B262" s="96" t="s">
        <v>714</v>
      </c>
      <c r="C262" s="96" t="s">
        <v>4428</v>
      </c>
      <c r="D262" s="96">
        <v>298.43019999854732</v>
      </c>
      <c r="E262" s="96">
        <v>127.42262499814387</v>
      </c>
      <c r="F262" s="96">
        <v>1</v>
      </c>
      <c r="G262" s="96" t="s">
        <v>5016</v>
      </c>
      <c r="H262" s="96">
        <v>4</v>
      </c>
      <c r="I262" s="96" t="str">
        <f t="shared" si="4"/>
        <v>T528Z227M006ATE009A528Z227M006ASE009KBP76</v>
      </c>
    </row>
    <row r="263" spans="1:9" hidden="1">
      <c r="A263" s="96" t="s">
        <v>843</v>
      </c>
      <c r="B263" s="96" t="s">
        <v>712</v>
      </c>
      <c r="C263" s="96" t="s">
        <v>4428</v>
      </c>
      <c r="D263" s="96">
        <v>252.80198888853192</v>
      </c>
      <c r="E263" s="96">
        <v>133.28216667054221</v>
      </c>
      <c r="F263" s="96">
        <v>1</v>
      </c>
      <c r="G263" s="96" t="s">
        <v>5016</v>
      </c>
      <c r="H263" s="96">
        <v>3</v>
      </c>
      <c r="I263" s="96" t="str">
        <f t="shared" si="4"/>
        <v>T528Z337M004ATE009A528Z337M004ASE009KBP76</v>
      </c>
    </row>
    <row r="264" spans="1:9" hidden="1">
      <c r="A264" s="96" t="s">
        <v>722</v>
      </c>
      <c r="B264" s="96" t="s">
        <v>706</v>
      </c>
      <c r="C264" s="96" t="s">
        <v>4426</v>
      </c>
      <c r="D264" s="96">
        <v>218.54255714337339</v>
      </c>
      <c r="E264" s="96">
        <v>143.57890714142872</v>
      </c>
      <c r="F264" s="96">
        <v>1</v>
      </c>
      <c r="G264" s="96" t="s">
        <v>5016</v>
      </c>
      <c r="H264" s="96">
        <v>7</v>
      </c>
      <c r="I264" s="96" t="str">
        <f t="shared" si="4"/>
        <v>T528Z477M2R5ATE005A528Z247M003ASKBP74</v>
      </c>
    </row>
    <row r="265" spans="1:9" hidden="1">
      <c r="A265" s="96" t="s">
        <v>722</v>
      </c>
      <c r="B265" s="96" t="s">
        <v>706</v>
      </c>
      <c r="C265" s="96" t="s">
        <v>4428</v>
      </c>
      <c r="D265" s="96">
        <v>195.19117916672255</v>
      </c>
      <c r="E265" s="96">
        <v>124.55055833270308</v>
      </c>
      <c r="F265" s="96">
        <v>1</v>
      </c>
      <c r="G265" s="96" t="s">
        <v>5016</v>
      </c>
      <c r="H265" s="96">
        <v>4</v>
      </c>
      <c r="I265" s="96" t="str">
        <f t="shared" si="4"/>
        <v>T528Z477M2R5ATE005A528Z247M003ASKBP76</v>
      </c>
    </row>
    <row r="266" spans="1:9" hidden="1">
      <c r="A266" s="96" t="s">
        <v>841</v>
      </c>
      <c r="B266" s="96" t="s">
        <v>717</v>
      </c>
      <c r="C266" s="96" t="s">
        <v>152</v>
      </c>
      <c r="D266" s="96">
        <v>263.41434259239276</v>
      </c>
      <c r="E266" s="96">
        <v>137.58523703708002</v>
      </c>
      <c r="F266" s="96">
        <v>1</v>
      </c>
      <c r="G266" s="96" t="s">
        <v>5016</v>
      </c>
      <c r="H266" s="96">
        <v>27</v>
      </c>
      <c r="I266" s="96" t="str">
        <f t="shared" si="4"/>
        <v>T528Z477M2R5ATE009A528Z477M003ASE009KBP86</v>
      </c>
    </row>
    <row r="267" spans="1:9" hidden="1">
      <c r="A267" s="96" t="s">
        <v>1986</v>
      </c>
      <c r="B267" s="96" t="s">
        <v>1985</v>
      </c>
      <c r="C267" s="96" t="s">
        <v>126</v>
      </c>
      <c r="D267" s="96">
        <v>252.17667638906281</v>
      </c>
      <c r="E267" s="96">
        <v>135.61609166732524</v>
      </c>
      <c r="F267" s="96">
        <v>1</v>
      </c>
      <c r="G267" s="96" t="s">
        <v>5016</v>
      </c>
      <c r="H267" s="96">
        <v>12</v>
      </c>
      <c r="I267" s="96" t="str">
        <f t="shared" si="4"/>
        <v>T530D157M010ATE005A530V476M010ASE005KBP52</v>
      </c>
    </row>
    <row r="268" spans="1:9" hidden="1">
      <c r="A268" s="96" t="s">
        <v>2130</v>
      </c>
      <c r="B268" s="96" t="s">
        <v>1978</v>
      </c>
      <c r="C268" s="96" t="s">
        <v>4426</v>
      </c>
      <c r="D268" s="96">
        <v>280.05807266633491</v>
      </c>
      <c r="E268" s="96">
        <v>155.74962633303366</v>
      </c>
      <c r="F268" s="96">
        <v>1</v>
      </c>
      <c r="G268" s="96" t="s">
        <v>5016</v>
      </c>
      <c r="H268" s="96">
        <v>50</v>
      </c>
      <c r="I268" s="96" t="str">
        <f t="shared" si="4"/>
        <v>T530D227M006ATE005A530V686M006ASE005KBP74</v>
      </c>
    </row>
    <row r="269" spans="1:9" hidden="1">
      <c r="A269" s="96" t="s">
        <v>2130</v>
      </c>
      <c r="B269" s="96" t="s">
        <v>1978</v>
      </c>
      <c r="C269" s="96" t="s">
        <v>4428</v>
      </c>
      <c r="D269" s="96">
        <v>276.93613282796417</v>
      </c>
      <c r="E269" s="96">
        <v>146.28703709695515</v>
      </c>
      <c r="F269" s="96">
        <v>1</v>
      </c>
      <c r="G269" s="96" t="s">
        <v>5016</v>
      </c>
      <c r="H269" s="96">
        <v>33</v>
      </c>
      <c r="I269" s="96" t="str">
        <f t="shared" si="4"/>
        <v>T530D227M006ATE005A530V686M006ASE005KBP76</v>
      </c>
    </row>
    <row r="270" spans="1:9" hidden="1">
      <c r="A270" s="96" t="s">
        <v>1842</v>
      </c>
      <c r="B270" s="96" t="s">
        <v>960</v>
      </c>
      <c r="C270" s="96" t="s">
        <v>4426</v>
      </c>
      <c r="D270" s="96">
        <v>274.89818500075489</v>
      </c>
      <c r="E270" s="96">
        <v>172.16618333291262</v>
      </c>
      <c r="F270" s="96">
        <v>1</v>
      </c>
      <c r="G270" s="96" t="s">
        <v>5016</v>
      </c>
      <c r="H270" s="96">
        <v>10</v>
      </c>
      <c r="I270" s="96" t="str">
        <f t="shared" si="4"/>
        <v>T530D227M010ATE006A530V686M010ASE006KBP74</v>
      </c>
    </row>
    <row r="271" spans="1:9" hidden="1">
      <c r="A271" s="96" t="s">
        <v>1842</v>
      </c>
      <c r="B271" s="96" t="s">
        <v>960</v>
      </c>
      <c r="C271" s="96" t="s">
        <v>4428</v>
      </c>
      <c r="D271" s="96">
        <v>264.04305833566468</v>
      </c>
      <c r="E271" s="96">
        <v>133.85685833345633</v>
      </c>
      <c r="F271" s="96">
        <v>1</v>
      </c>
      <c r="G271" s="96" t="s">
        <v>5016</v>
      </c>
      <c r="H271" s="96">
        <v>2</v>
      </c>
      <c r="I271" s="96" t="str">
        <f t="shared" si="4"/>
        <v>T530D227M010ATE006A530V686M010ASE006KBP76</v>
      </c>
    </row>
    <row r="272" spans="1:9" hidden="1">
      <c r="A272" s="96" t="s">
        <v>1969</v>
      </c>
      <c r="B272" s="96" t="s">
        <v>960</v>
      </c>
      <c r="C272" s="96" t="s">
        <v>4426</v>
      </c>
      <c r="D272" s="96">
        <v>283.36007778416388</v>
      </c>
      <c r="E272" s="96">
        <v>156.07672221958637</v>
      </c>
      <c r="F272" s="96">
        <v>1</v>
      </c>
      <c r="G272" s="96" t="s">
        <v>5016</v>
      </c>
      <c r="H272" s="96">
        <v>3</v>
      </c>
      <c r="I272" s="96" t="str">
        <f t="shared" si="4"/>
        <v>T530D227M010ATE010A530V686M010ASE006KBP74</v>
      </c>
    </row>
    <row r="273" spans="1:9" hidden="1">
      <c r="A273" s="96" t="s">
        <v>1989</v>
      </c>
      <c r="B273" s="96" t="s">
        <v>1858</v>
      </c>
      <c r="C273" s="96" t="s">
        <v>126</v>
      </c>
      <c r="D273" s="96">
        <v>303.52427777484991</v>
      </c>
      <c r="E273" s="96">
        <v>138.2470888865646</v>
      </c>
      <c r="F273" s="96">
        <v>1</v>
      </c>
      <c r="G273" s="96" t="s">
        <v>5016</v>
      </c>
      <c r="H273" s="96">
        <v>3</v>
      </c>
      <c r="I273" s="96" t="str">
        <f t="shared" si="4"/>
        <v>T530D337M004ATE005A530V117M004ASE005KBP52</v>
      </c>
    </row>
    <row r="274" spans="1:9" hidden="1">
      <c r="A274" s="96" t="s">
        <v>1939</v>
      </c>
      <c r="B274" s="96" t="s">
        <v>1860</v>
      </c>
      <c r="C274" s="96" t="s">
        <v>4426</v>
      </c>
      <c r="D274" s="96">
        <v>250.89305961585177</v>
      </c>
      <c r="E274" s="96">
        <v>175.18817948575955</v>
      </c>
      <c r="F274" s="96">
        <v>1</v>
      </c>
      <c r="G274" s="96" t="s">
        <v>5016</v>
      </c>
      <c r="H274" s="96">
        <v>26</v>
      </c>
      <c r="I274" s="96" t="str">
        <f t="shared" si="4"/>
        <v>T530D337M006ATE006A530V117M006ASE006KBP74</v>
      </c>
    </row>
    <row r="275" spans="1:9" hidden="1">
      <c r="A275" s="96" t="s">
        <v>1939</v>
      </c>
      <c r="B275" s="96" t="s">
        <v>1860</v>
      </c>
      <c r="C275" s="96" t="s">
        <v>4428</v>
      </c>
      <c r="D275" s="96">
        <v>232.52297499915585</v>
      </c>
      <c r="E275" s="96">
        <v>127.9986166593153</v>
      </c>
      <c r="F275" s="96">
        <v>1</v>
      </c>
      <c r="G275" s="96" t="s">
        <v>5016</v>
      </c>
      <c r="H275" s="96">
        <v>2</v>
      </c>
      <c r="I275" s="96" t="str">
        <f t="shared" si="4"/>
        <v>T530D337M006ATE006A530V117M006ASE006KBP76</v>
      </c>
    </row>
    <row r="276" spans="1:9" hidden="1">
      <c r="A276" s="96" t="s">
        <v>1939</v>
      </c>
      <c r="B276" s="96" t="s">
        <v>2876</v>
      </c>
      <c r="C276" s="96" t="s">
        <v>142</v>
      </c>
      <c r="D276" s="96">
        <v>456.11652500694618</v>
      </c>
      <c r="E276" s="96">
        <v>187.66100000299048</v>
      </c>
      <c r="F276" s="96">
        <v>1</v>
      </c>
      <c r="G276" s="96" t="s">
        <v>5016</v>
      </c>
      <c r="H276" s="96">
        <v>2</v>
      </c>
      <c r="I276" s="96" t="str">
        <f t="shared" si="4"/>
        <v>T530D337M006ATE006A530V157M006ASE006KBP86E</v>
      </c>
    </row>
    <row r="277" spans="1:9" hidden="1">
      <c r="A277" s="96" t="s">
        <v>1944</v>
      </c>
      <c r="B277" s="96" t="s">
        <v>1943</v>
      </c>
      <c r="C277" s="96" t="s">
        <v>152</v>
      </c>
      <c r="D277" s="96">
        <v>234.18428200017661</v>
      </c>
      <c r="E277" s="96">
        <v>147.46630766645541</v>
      </c>
      <c r="F277" s="96">
        <v>1</v>
      </c>
      <c r="G277" s="96" t="s">
        <v>5016</v>
      </c>
      <c r="H277" s="96">
        <v>50</v>
      </c>
      <c r="I277" s="96" t="str">
        <f t="shared" si="4"/>
        <v>T530D337M006ATE010A530V157M006ASMHSPKBP86</v>
      </c>
    </row>
    <row r="278" spans="1:9" hidden="1">
      <c r="A278" s="96" t="s">
        <v>1944</v>
      </c>
      <c r="B278" s="96" t="s">
        <v>1943</v>
      </c>
      <c r="C278" s="96" t="s">
        <v>4475</v>
      </c>
      <c r="D278" s="96">
        <v>231.09512333369349</v>
      </c>
      <c r="E278" s="96">
        <v>142.85073633408174</v>
      </c>
      <c r="F278" s="96">
        <v>1</v>
      </c>
      <c r="G278" s="96" t="s">
        <v>5016</v>
      </c>
      <c r="H278" s="96">
        <v>50</v>
      </c>
      <c r="I278" s="96" t="str">
        <f t="shared" si="4"/>
        <v>T530D337M006ATE010A530V157M006ASMHSPKBP84</v>
      </c>
    </row>
    <row r="279" spans="1:9" hidden="1">
      <c r="A279" s="96" t="s">
        <v>1848</v>
      </c>
      <c r="B279" s="96" t="s">
        <v>1845</v>
      </c>
      <c r="C279" s="96" t="s">
        <v>4426</v>
      </c>
      <c r="D279" s="96">
        <v>231.17103611351919</v>
      </c>
      <c r="E279" s="96">
        <v>187.07532499975059</v>
      </c>
      <c r="F279" s="96">
        <v>1</v>
      </c>
      <c r="G279" s="96" t="s">
        <v>5016</v>
      </c>
      <c r="H279" s="96">
        <v>6</v>
      </c>
      <c r="I279" s="96" t="str">
        <f t="shared" si="4"/>
        <v>T530D477M004ATE006A530V157M004ASE006KBP74</v>
      </c>
    </row>
    <row r="280" spans="1:9" hidden="1">
      <c r="A280" s="96" t="s">
        <v>1848</v>
      </c>
      <c r="B280" s="96" t="s">
        <v>1845</v>
      </c>
      <c r="C280" s="96" t="s">
        <v>4428</v>
      </c>
      <c r="D280" s="96">
        <v>189.44683332578279</v>
      </c>
      <c r="E280" s="96">
        <v>122.16940000187606</v>
      </c>
      <c r="F280" s="96">
        <v>1</v>
      </c>
      <c r="G280" s="96" t="s">
        <v>5016</v>
      </c>
      <c r="H280" s="96">
        <v>1</v>
      </c>
      <c r="I280" s="96" t="str">
        <f t="shared" si="4"/>
        <v>T530D477M004ATE006A530V157M004ASE006KBP76</v>
      </c>
    </row>
    <row r="281" spans="1:9" hidden="1">
      <c r="A281" s="96" t="s">
        <v>1948</v>
      </c>
      <c r="B281" s="96" t="s">
        <v>1947</v>
      </c>
      <c r="C281" s="96" t="s">
        <v>4426</v>
      </c>
      <c r="D281" s="96">
        <v>278.94451533418612</v>
      </c>
      <c r="E281" s="96">
        <v>153.2360476668924</v>
      </c>
      <c r="F281" s="96">
        <v>1</v>
      </c>
      <c r="G281" s="96" t="s">
        <v>5016</v>
      </c>
      <c r="H281" s="96">
        <v>50</v>
      </c>
      <c r="I281" s="96" t="str">
        <f t="shared" si="4"/>
        <v>T530D477M004ATE010A530V227M004ASALT1KBP74</v>
      </c>
    </row>
    <row r="282" spans="1:9" hidden="1">
      <c r="A282" s="96" t="s">
        <v>1948</v>
      </c>
      <c r="B282" s="96" t="s">
        <v>1947</v>
      </c>
      <c r="C282" s="96" t="s">
        <v>4428</v>
      </c>
      <c r="D282" s="96">
        <v>302.82411083317129</v>
      </c>
      <c r="E282" s="96">
        <v>140.32068416808033</v>
      </c>
      <c r="F282" s="96">
        <v>1</v>
      </c>
      <c r="G282" s="96" t="s">
        <v>5016</v>
      </c>
      <c r="H282" s="96">
        <v>20</v>
      </c>
      <c r="I282" s="96" t="str">
        <f t="shared" si="4"/>
        <v>T530D477M004ATE010A530V227M004ASALT1KBP76</v>
      </c>
    </row>
    <row r="283" spans="1:9" hidden="1">
      <c r="A283" s="96" t="s">
        <v>2127</v>
      </c>
      <c r="B283" s="96" t="s">
        <v>1992</v>
      </c>
      <c r="C283" s="96" t="s">
        <v>4426</v>
      </c>
      <c r="D283" s="96">
        <v>202.00503888772801</v>
      </c>
      <c r="E283" s="96">
        <v>127.91304444428532</v>
      </c>
      <c r="F283" s="96">
        <v>1</v>
      </c>
      <c r="G283" s="96" t="s">
        <v>5016</v>
      </c>
      <c r="H283" s="96">
        <v>3</v>
      </c>
      <c r="I283" s="96" t="str">
        <f t="shared" si="4"/>
        <v>T530D477M2R5ATE005A530V157M2R5ASE005KBP74</v>
      </c>
    </row>
    <row r="284" spans="1:9" hidden="1">
      <c r="A284" s="96" t="s">
        <v>1983</v>
      </c>
      <c r="B284" s="96" t="s">
        <v>1980</v>
      </c>
      <c r="C284" s="96" t="s">
        <v>4426</v>
      </c>
      <c r="D284" s="96">
        <v>241.21432000317145</v>
      </c>
      <c r="E284" s="96">
        <v>144.74625740782358</v>
      </c>
      <c r="F284" s="96">
        <v>1</v>
      </c>
      <c r="G284" s="96" t="s">
        <v>5016</v>
      </c>
      <c r="H284" s="96">
        <v>10</v>
      </c>
      <c r="I284" s="96" t="str">
        <f t="shared" si="4"/>
        <v>T530D567M2R5ATE005A530V197M2R5ASE005KBP74</v>
      </c>
    </row>
    <row r="285" spans="1:9" hidden="1">
      <c r="A285" s="96" t="s">
        <v>1983</v>
      </c>
      <c r="B285" s="96" t="s">
        <v>1980</v>
      </c>
      <c r="C285" s="96" t="s">
        <v>4428</v>
      </c>
      <c r="D285" s="96">
        <v>191.59450000268407</v>
      </c>
      <c r="E285" s="96">
        <v>128.22015833866317</v>
      </c>
      <c r="F285" s="96">
        <v>1</v>
      </c>
      <c r="G285" s="96" t="s">
        <v>5016</v>
      </c>
      <c r="H285" s="96">
        <v>1</v>
      </c>
      <c r="I285" s="96" t="str">
        <f t="shared" si="4"/>
        <v>T530D567M2R5ATE005A530V197M2R5ASE005KBP76</v>
      </c>
    </row>
    <row r="286" spans="1:9" hidden="1">
      <c r="A286" s="96" t="s">
        <v>1957</v>
      </c>
      <c r="B286" s="96" t="s">
        <v>1958</v>
      </c>
      <c r="C286" s="96" t="s">
        <v>4426</v>
      </c>
      <c r="D286" s="96">
        <v>222.30576969577339</v>
      </c>
      <c r="E286" s="96">
        <v>134.02762727346271</v>
      </c>
      <c r="F286" s="96">
        <v>1</v>
      </c>
      <c r="G286" s="96" t="s">
        <v>5016</v>
      </c>
      <c r="H286" s="96">
        <v>11</v>
      </c>
      <c r="I286" s="96" t="str">
        <f t="shared" si="4"/>
        <v>T530D687M003ATE010A530V337M003ASE010KBP74</v>
      </c>
    </row>
    <row r="287" spans="1:9" hidden="1">
      <c r="A287" s="96" t="s">
        <v>1957</v>
      </c>
      <c r="B287" s="96" t="s">
        <v>1958</v>
      </c>
      <c r="C287" s="96" t="s">
        <v>4428</v>
      </c>
      <c r="D287" s="96">
        <v>205.11660833260976</v>
      </c>
      <c r="E287" s="96">
        <v>130.44689167058095</v>
      </c>
      <c r="F287" s="96">
        <v>1</v>
      </c>
      <c r="G287" s="96" t="s">
        <v>5016</v>
      </c>
      <c r="H287" s="96">
        <v>2</v>
      </c>
      <c r="I287" s="96" t="str">
        <f t="shared" si="4"/>
        <v>T530D687M003ATE010A530V337M003ASE010KBP76</v>
      </c>
    </row>
    <row r="288" spans="1:9" hidden="1">
      <c r="A288" s="96" t="s">
        <v>1825</v>
      </c>
      <c r="B288" s="96" t="s">
        <v>1832</v>
      </c>
      <c r="C288" s="96" t="s">
        <v>4426</v>
      </c>
      <c r="D288" s="96">
        <v>226.72556466709361</v>
      </c>
      <c r="E288" s="96">
        <v>171.8676570008509</v>
      </c>
      <c r="F288" s="96">
        <v>1</v>
      </c>
      <c r="G288" s="96" t="s">
        <v>5016</v>
      </c>
      <c r="H288" s="96">
        <v>50</v>
      </c>
      <c r="I288" s="96" t="str">
        <f t="shared" si="4"/>
        <v>T530D687M2R5ATE006A530V227M003ASE006KBP74</v>
      </c>
    </row>
    <row r="289" spans="1:9" hidden="1">
      <c r="A289" s="96" t="s">
        <v>1825</v>
      </c>
      <c r="B289" s="96" t="s">
        <v>1824</v>
      </c>
      <c r="C289" s="96" t="s">
        <v>152</v>
      </c>
      <c r="D289" s="96">
        <v>352.25304233317729</v>
      </c>
      <c r="E289" s="96">
        <v>219.1251186661888</v>
      </c>
      <c r="F289" s="96">
        <v>1</v>
      </c>
      <c r="G289" s="96" t="s">
        <v>5016</v>
      </c>
      <c r="H289" s="96">
        <v>50</v>
      </c>
      <c r="I289" s="96" t="str">
        <f t="shared" si="4"/>
        <v>T530D687M2R5ATE006A530V347M2R5ASKBP86</v>
      </c>
    </row>
    <row r="290" spans="1:9" hidden="1">
      <c r="A290" s="96" t="s">
        <v>1825</v>
      </c>
      <c r="B290" s="96" t="s">
        <v>1824</v>
      </c>
      <c r="C290" s="96" t="s">
        <v>4475</v>
      </c>
      <c r="D290" s="96">
        <v>344.69916266673243</v>
      </c>
      <c r="E290" s="96">
        <v>198.29644333377945</v>
      </c>
      <c r="F290" s="96">
        <v>1</v>
      </c>
      <c r="G290" s="96" t="s">
        <v>5016</v>
      </c>
      <c r="H290" s="96">
        <v>50</v>
      </c>
      <c r="I290" s="96" t="str">
        <f t="shared" si="4"/>
        <v>T530D687M2R5ATE006A530V347M2R5ASKBP84</v>
      </c>
    </row>
    <row r="291" spans="1:9" hidden="1">
      <c r="A291" s="96" t="s">
        <v>2888</v>
      </c>
      <c r="B291" s="96" t="s">
        <v>2886</v>
      </c>
      <c r="C291" s="96" t="s">
        <v>152</v>
      </c>
      <c r="D291" s="96">
        <v>336.58923333452549</v>
      </c>
      <c r="E291" s="96">
        <v>147.30577976226672</v>
      </c>
      <c r="F291" s="96">
        <v>1</v>
      </c>
      <c r="G291" s="96" t="s">
        <v>5016</v>
      </c>
      <c r="H291" s="96">
        <v>14</v>
      </c>
      <c r="I291" s="96" t="str">
        <f t="shared" si="4"/>
        <v>T530X108M004ATE006A530V477M004ASE010KBP86</v>
      </c>
    </row>
    <row r="292" spans="1:9" hidden="1">
      <c r="A292" s="96" t="s">
        <v>3025</v>
      </c>
      <c r="B292" s="96" t="s">
        <v>2929</v>
      </c>
      <c r="C292" s="96" t="s">
        <v>4426</v>
      </c>
      <c r="D292" s="96">
        <v>352.22166148130782</v>
      </c>
      <c r="E292" s="96">
        <v>134.75750871116443</v>
      </c>
      <c r="F292" s="96">
        <v>1</v>
      </c>
      <c r="G292" s="96" t="s">
        <v>5016</v>
      </c>
      <c r="H292" s="96">
        <v>45</v>
      </c>
      <c r="I292" s="96" t="str">
        <f t="shared" si="4"/>
        <v>T530X157M016ATE015A530V756M016ASMHSPKBP74</v>
      </c>
    </row>
    <row r="293" spans="1:9" hidden="1">
      <c r="A293" s="96" t="s">
        <v>3025</v>
      </c>
      <c r="B293" s="96" t="s">
        <v>2929</v>
      </c>
      <c r="C293" s="96" t="s">
        <v>4428</v>
      </c>
      <c r="D293" s="96">
        <v>353.74667833198328</v>
      </c>
      <c r="E293" s="96">
        <v>128.09380000212695</v>
      </c>
      <c r="F293" s="96">
        <v>1</v>
      </c>
      <c r="G293" s="96" t="s">
        <v>5016</v>
      </c>
      <c r="H293" s="96">
        <v>10</v>
      </c>
      <c r="I293" s="96" t="str">
        <f t="shared" si="4"/>
        <v>T530X157M016ATE015A530V756M016ASMHSPKBP76</v>
      </c>
    </row>
    <row r="294" spans="1:9" hidden="1">
      <c r="A294" s="96" t="s">
        <v>3022</v>
      </c>
      <c r="B294" s="96" t="s">
        <v>2929</v>
      </c>
      <c r="C294" s="96" t="s">
        <v>4426</v>
      </c>
      <c r="D294" s="96">
        <v>349.21562142819829</v>
      </c>
      <c r="E294" s="96">
        <v>155.5702714299384</v>
      </c>
      <c r="F294" s="96">
        <v>1</v>
      </c>
      <c r="G294" s="96" t="s">
        <v>5016</v>
      </c>
      <c r="H294" s="96">
        <v>7</v>
      </c>
      <c r="I294" s="96" t="str">
        <f t="shared" si="4"/>
        <v>T530X157M016ATE025A530V756M016ASMHSPKBP74</v>
      </c>
    </row>
    <row r="295" spans="1:9" hidden="1">
      <c r="A295" s="96" t="s">
        <v>3022</v>
      </c>
      <c r="B295" s="96" t="s">
        <v>2929</v>
      </c>
      <c r="C295" s="96" t="s">
        <v>4428</v>
      </c>
      <c r="D295" s="96">
        <v>337.44854999240488</v>
      </c>
      <c r="E295" s="96">
        <v>122.22978333709762</v>
      </c>
      <c r="F295" s="96">
        <v>1</v>
      </c>
      <c r="G295" s="96" t="s">
        <v>5016</v>
      </c>
      <c r="H295" s="96">
        <v>1</v>
      </c>
      <c r="I295" s="96" t="str">
        <f t="shared" si="4"/>
        <v>T530X157M016ATE025A530V756M016ASMHSPKBP76</v>
      </c>
    </row>
    <row r="296" spans="1:9" hidden="1">
      <c r="A296" s="96" t="s">
        <v>2948</v>
      </c>
      <c r="B296" s="96" t="s">
        <v>2946</v>
      </c>
      <c r="C296" s="96" t="s">
        <v>4426</v>
      </c>
      <c r="D296" s="96">
        <v>221.69032618902361</v>
      </c>
      <c r="E296" s="96">
        <v>135.49872381196889</v>
      </c>
      <c r="F296" s="96">
        <v>1</v>
      </c>
      <c r="G296" s="96" t="s">
        <v>5016</v>
      </c>
      <c r="H296" s="96">
        <v>7</v>
      </c>
      <c r="I296" s="96" t="str">
        <f t="shared" si="4"/>
        <v>T530X158M003ATE008A530V477M003ASKBP74</v>
      </c>
    </row>
    <row r="297" spans="1:9" hidden="1">
      <c r="A297" s="96" t="s">
        <v>2948</v>
      </c>
      <c r="B297" s="96" t="s">
        <v>2946</v>
      </c>
      <c r="C297" s="96" t="s">
        <v>4428</v>
      </c>
      <c r="D297" s="96">
        <v>198.65811428504199</v>
      </c>
      <c r="E297" s="96">
        <v>132.20213333311091</v>
      </c>
      <c r="F297" s="96">
        <v>1</v>
      </c>
      <c r="G297" s="96" t="s">
        <v>5016</v>
      </c>
      <c r="H297" s="96">
        <v>7</v>
      </c>
      <c r="I297" s="96" t="str">
        <f t="shared" si="4"/>
        <v>T530X158M003ATE008A530V477M003ASKBP76</v>
      </c>
    </row>
    <row r="298" spans="1:9" hidden="1">
      <c r="A298" s="96" t="s">
        <v>2938</v>
      </c>
      <c r="B298" s="96" t="s">
        <v>2935</v>
      </c>
      <c r="C298" s="96" t="s">
        <v>4426</v>
      </c>
      <c r="D298" s="96">
        <v>210.35746199958959</v>
      </c>
      <c r="E298" s="96">
        <v>142.7544486656785</v>
      </c>
      <c r="F298" s="96">
        <v>1</v>
      </c>
      <c r="G298" s="96" t="s">
        <v>5016</v>
      </c>
      <c r="H298" s="96">
        <v>50</v>
      </c>
      <c r="I298" s="96" t="str">
        <f t="shared" si="4"/>
        <v>T530X158M2R5ATE005A530V477M2R5ASE005KBP74</v>
      </c>
    </row>
    <row r="299" spans="1:9" hidden="1">
      <c r="A299" s="96" t="s">
        <v>2938</v>
      </c>
      <c r="B299" s="96" t="s">
        <v>2935</v>
      </c>
      <c r="C299" s="96" t="s">
        <v>4428</v>
      </c>
      <c r="D299" s="96">
        <v>204.1871496662032</v>
      </c>
      <c r="E299" s="96">
        <v>130.10511833347846</v>
      </c>
      <c r="F299" s="96">
        <v>1</v>
      </c>
      <c r="G299" s="96" t="s">
        <v>5016</v>
      </c>
      <c r="H299" s="96">
        <v>50</v>
      </c>
      <c r="I299" s="96" t="str">
        <f t="shared" si="4"/>
        <v>T530X158M2R5ATE005A530V477M2R5ASE005KBP76</v>
      </c>
    </row>
    <row r="300" spans="1:9" hidden="1">
      <c r="A300" s="96" t="s">
        <v>2824</v>
      </c>
      <c r="B300" s="96" t="s">
        <v>2821</v>
      </c>
      <c r="C300" s="96" t="s">
        <v>4426</v>
      </c>
      <c r="D300" s="96">
        <v>355.72576833181665</v>
      </c>
      <c r="E300" s="96">
        <v>149.66437583285733</v>
      </c>
      <c r="F300" s="96">
        <v>1</v>
      </c>
      <c r="G300" s="96" t="s">
        <v>5016</v>
      </c>
      <c r="H300" s="96">
        <v>40</v>
      </c>
      <c r="I300" s="96" t="str">
        <f t="shared" si="4"/>
        <v>T530X337M010ATE004A530V117M010ASE004KBP74</v>
      </c>
    </row>
    <row r="301" spans="1:9" hidden="1">
      <c r="A301" s="96" t="s">
        <v>2824</v>
      </c>
      <c r="B301" s="96" t="s">
        <v>2821</v>
      </c>
      <c r="C301" s="96" t="s">
        <v>4428</v>
      </c>
      <c r="D301" s="96">
        <v>324.56024583487306</v>
      </c>
      <c r="E301" s="96">
        <v>128.12037500320002</v>
      </c>
      <c r="F301" s="96">
        <v>1</v>
      </c>
      <c r="G301" s="96" t="s">
        <v>5016</v>
      </c>
      <c r="H301" s="96">
        <v>4</v>
      </c>
      <c r="I301" s="96" t="str">
        <f t="shared" si="4"/>
        <v>T530X337M010ATE004A530V117M010ASE004KBP76</v>
      </c>
    </row>
    <row r="302" spans="1:9" hidden="1">
      <c r="A302" s="96" t="s">
        <v>2918</v>
      </c>
      <c r="B302" s="96" t="s">
        <v>2917</v>
      </c>
      <c r="C302" s="96" t="s">
        <v>126</v>
      </c>
      <c r="D302" s="96">
        <v>336.28133466511497</v>
      </c>
      <c r="E302" s="96">
        <v>161.47822633227332</v>
      </c>
      <c r="F302" s="96">
        <v>1</v>
      </c>
      <c r="G302" s="96" t="s">
        <v>5016</v>
      </c>
      <c r="H302" s="96">
        <v>50</v>
      </c>
      <c r="I302" s="96" t="str">
        <f t="shared" si="4"/>
        <v>T530X337M010ATE006A530V117M010ASE006KBP52</v>
      </c>
    </row>
    <row r="303" spans="1:9" hidden="1">
      <c r="A303" s="96" t="s">
        <v>2837</v>
      </c>
      <c r="B303" s="96" t="s">
        <v>2831</v>
      </c>
      <c r="C303" s="96" t="s">
        <v>4426</v>
      </c>
      <c r="D303" s="96">
        <v>388.9430606662296</v>
      </c>
      <c r="E303" s="96">
        <v>139.34067799989134</v>
      </c>
      <c r="F303" s="96">
        <v>1</v>
      </c>
      <c r="G303" s="96" t="s">
        <v>5016</v>
      </c>
      <c r="H303" s="96">
        <v>50</v>
      </c>
      <c r="I303" s="96" t="str">
        <f t="shared" si="4"/>
        <v>T530X337M010ATE010A530V157M010ASE010KBP74</v>
      </c>
    </row>
    <row r="304" spans="1:9" hidden="1">
      <c r="A304" s="96" t="s">
        <v>2837</v>
      </c>
      <c r="B304" s="96" t="s">
        <v>2831</v>
      </c>
      <c r="C304" s="96" t="s">
        <v>4428</v>
      </c>
      <c r="D304" s="96">
        <v>390.92390222218813</v>
      </c>
      <c r="E304" s="96">
        <v>137.79669277730864</v>
      </c>
      <c r="F304" s="96">
        <v>1</v>
      </c>
      <c r="G304" s="96" t="s">
        <v>5016</v>
      </c>
      <c r="H304" s="96">
        <v>30</v>
      </c>
      <c r="I304" s="96" t="str">
        <f t="shared" si="4"/>
        <v>T530X337M010ATE010A530V157M010ASE010KBP76</v>
      </c>
    </row>
    <row r="305" spans="1:9" hidden="1">
      <c r="A305" s="96" t="s">
        <v>2819</v>
      </c>
      <c r="B305" s="96" t="s">
        <v>2815</v>
      </c>
      <c r="C305" s="96" t="s">
        <v>4426</v>
      </c>
      <c r="D305" s="96">
        <v>304.64848900039215</v>
      </c>
      <c r="E305" s="96">
        <v>143.81200066725722</v>
      </c>
      <c r="F305" s="96">
        <v>1</v>
      </c>
      <c r="G305" s="96" t="s">
        <v>5016</v>
      </c>
      <c r="H305" s="96">
        <v>50</v>
      </c>
      <c r="I305" s="96" t="str">
        <f t="shared" si="4"/>
        <v>T530X477M006ATE004A530V157M006ASE004KBP74</v>
      </c>
    </row>
    <row r="306" spans="1:9" hidden="1">
      <c r="A306" s="96" t="s">
        <v>2819</v>
      </c>
      <c r="B306" s="96" t="s">
        <v>2815</v>
      </c>
      <c r="C306" s="96" t="s">
        <v>4428</v>
      </c>
      <c r="D306" s="96">
        <v>311.68481523856252</v>
      </c>
      <c r="E306" s="96">
        <v>141.79914380746362</v>
      </c>
      <c r="F306" s="96">
        <v>1</v>
      </c>
      <c r="G306" s="96" t="s">
        <v>5016</v>
      </c>
      <c r="H306" s="96">
        <v>35</v>
      </c>
      <c r="I306" s="96" t="str">
        <f t="shared" si="4"/>
        <v>T530X477M006ATE004A530V157M006ASE004KBP76</v>
      </c>
    </row>
    <row r="307" spans="1:9" hidden="1">
      <c r="A307" s="96" t="s">
        <v>2852</v>
      </c>
      <c r="B307" s="96" t="s">
        <v>2853</v>
      </c>
      <c r="C307" s="96" t="s">
        <v>4426</v>
      </c>
      <c r="D307" s="96">
        <v>290.50589166792633</v>
      </c>
      <c r="E307" s="96">
        <v>152.87180520746915</v>
      </c>
      <c r="F307" s="96">
        <v>1</v>
      </c>
      <c r="G307" s="96" t="s">
        <v>5016</v>
      </c>
      <c r="H307" s="96">
        <v>16</v>
      </c>
      <c r="I307" s="96" t="str">
        <f t="shared" si="4"/>
        <v>T530X477M006ATE010A530V227K006ASE010KBP74</v>
      </c>
    </row>
    <row r="308" spans="1:9" hidden="1">
      <c r="A308" s="96" t="s">
        <v>2852</v>
      </c>
      <c r="B308" s="96" t="s">
        <v>2853</v>
      </c>
      <c r="C308" s="96" t="s">
        <v>4428</v>
      </c>
      <c r="D308" s="96">
        <v>323.17933332757093</v>
      </c>
      <c r="E308" s="96">
        <v>183.39916666969657</v>
      </c>
      <c r="F308" s="96">
        <v>1</v>
      </c>
      <c r="G308" s="96" t="s">
        <v>5016</v>
      </c>
      <c r="H308" s="96">
        <v>1</v>
      </c>
      <c r="I308" s="96" t="str">
        <f t="shared" si="4"/>
        <v>T530X477M006ATE010A530V227K006ASE010KBP76</v>
      </c>
    </row>
    <row r="309" spans="1:9" hidden="1">
      <c r="A309" s="96" t="s">
        <v>2872</v>
      </c>
      <c r="B309" s="96" t="s">
        <v>2869</v>
      </c>
      <c r="C309" s="96" t="s">
        <v>4426</v>
      </c>
      <c r="D309" s="96">
        <v>273.95672868157544</v>
      </c>
      <c r="E309" s="96">
        <v>150.75671550411687</v>
      </c>
      <c r="F309" s="96">
        <v>1</v>
      </c>
      <c r="G309" s="96" t="s">
        <v>5016</v>
      </c>
      <c r="H309" s="96">
        <v>43</v>
      </c>
      <c r="I309" s="96" t="str">
        <f t="shared" si="4"/>
        <v>T530X687M004ATE004A530V227M004ASE004KBP74</v>
      </c>
    </row>
    <row r="310" spans="1:9" hidden="1">
      <c r="A310" s="96" t="s">
        <v>2872</v>
      </c>
      <c r="B310" s="96" t="s">
        <v>2869</v>
      </c>
      <c r="C310" s="96" t="s">
        <v>4428</v>
      </c>
      <c r="D310" s="96">
        <v>271.82166666607372</v>
      </c>
      <c r="E310" s="96">
        <v>134.29938749643043</v>
      </c>
      <c r="F310" s="96">
        <v>1</v>
      </c>
      <c r="G310" s="96" t="s">
        <v>5016</v>
      </c>
      <c r="H310" s="96">
        <v>4</v>
      </c>
      <c r="I310" s="96" t="str">
        <f t="shared" si="4"/>
        <v>T530X687M004ATE004A530V227M004ASE004KBP76</v>
      </c>
    </row>
    <row r="311" spans="1:9" hidden="1">
      <c r="A311" s="96" t="s">
        <v>2849</v>
      </c>
      <c r="B311" s="96" t="s">
        <v>2846</v>
      </c>
      <c r="C311" s="96" t="s">
        <v>4426</v>
      </c>
      <c r="D311" s="96">
        <v>312.02896333287936</v>
      </c>
      <c r="E311" s="96">
        <v>138.79516166565008</v>
      </c>
      <c r="F311" s="96">
        <v>1</v>
      </c>
      <c r="G311" s="96" t="s">
        <v>5016</v>
      </c>
      <c r="H311" s="96">
        <v>10</v>
      </c>
      <c r="I311" s="96" t="str">
        <f t="shared" si="4"/>
        <v>T530X687M006ATE010A530V227M006ASE010KBP74</v>
      </c>
    </row>
    <row r="312" spans="1:9" hidden="1">
      <c r="A312" s="96" t="s">
        <v>1002</v>
      </c>
      <c r="B312" s="96" t="s">
        <v>999</v>
      </c>
      <c r="C312" s="96" t="s">
        <v>4426</v>
      </c>
      <c r="D312" s="96">
        <v>206.26135666645132</v>
      </c>
      <c r="E312" s="96">
        <v>146.99317500048784</v>
      </c>
      <c r="F312" s="96">
        <v>1</v>
      </c>
      <c r="G312" s="96" t="s">
        <v>5016</v>
      </c>
      <c r="H312" s="96">
        <v>50</v>
      </c>
      <c r="I312" s="96" t="str">
        <f t="shared" si="4"/>
        <v>T530Y108M2R5ATE005A530V337M003ASE005KBP74</v>
      </c>
    </row>
    <row r="313" spans="1:9" hidden="1">
      <c r="A313" s="96" t="s">
        <v>1002</v>
      </c>
      <c r="B313" s="96" t="s">
        <v>999</v>
      </c>
      <c r="C313" s="96" t="s">
        <v>4428</v>
      </c>
      <c r="D313" s="96">
        <v>202.27646766684484</v>
      </c>
      <c r="E313" s="96">
        <v>137.24541933350264</v>
      </c>
      <c r="F313" s="96">
        <v>1</v>
      </c>
      <c r="G313" s="96" t="s">
        <v>5016</v>
      </c>
      <c r="H313" s="96">
        <v>50</v>
      </c>
      <c r="I313" s="96" t="str">
        <f t="shared" si="4"/>
        <v>T530Y108M2R5ATE005A530V337M003ASE005KBP76</v>
      </c>
    </row>
    <row r="314" spans="1:9" hidden="1">
      <c r="A314" s="96" t="s">
        <v>993</v>
      </c>
      <c r="B314" s="96" t="s">
        <v>992</v>
      </c>
      <c r="C314" s="96" t="s">
        <v>4426</v>
      </c>
      <c r="D314" s="96">
        <v>299.89937666826881</v>
      </c>
      <c r="E314" s="96">
        <v>190.83423333498649</v>
      </c>
      <c r="F314" s="96">
        <v>1</v>
      </c>
      <c r="G314" s="96" t="s">
        <v>5016</v>
      </c>
      <c r="H314" s="96">
        <v>5</v>
      </c>
      <c r="I314" s="96" t="str">
        <f t="shared" si="4"/>
        <v>T530Y477M006ATE005A530V157M006ASE005KBP74</v>
      </c>
    </row>
    <row r="315" spans="1:9" hidden="1">
      <c r="A315" s="96" t="s">
        <v>987</v>
      </c>
      <c r="B315" s="96" t="s">
        <v>986</v>
      </c>
      <c r="C315" s="96" t="s">
        <v>4426</v>
      </c>
      <c r="D315" s="96">
        <v>289.90593690716196</v>
      </c>
      <c r="E315" s="96">
        <v>143.00812499772292</v>
      </c>
      <c r="F315" s="96">
        <v>1</v>
      </c>
      <c r="G315" s="96" t="s">
        <v>5016</v>
      </c>
      <c r="H315" s="96">
        <v>14</v>
      </c>
      <c r="I315" s="96" t="str">
        <f t="shared" si="4"/>
        <v>T530Y687M004ATE005A530V227M004ASE005KBP74</v>
      </c>
    </row>
    <row r="316" spans="1:9" hidden="1">
      <c r="A316" s="96" t="s">
        <v>987</v>
      </c>
      <c r="B316" s="96" t="s">
        <v>986</v>
      </c>
      <c r="C316" s="96" t="s">
        <v>4428</v>
      </c>
      <c r="D316" s="96">
        <v>323.59019166848157</v>
      </c>
      <c r="E316" s="96">
        <v>227.51907500380185</v>
      </c>
      <c r="F316" s="96">
        <v>1</v>
      </c>
      <c r="G316" s="96" t="s">
        <v>5016</v>
      </c>
      <c r="H316" s="96">
        <v>2</v>
      </c>
      <c r="I316" s="96" t="str">
        <f t="shared" si="4"/>
        <v>T530Y687M004ATE005A530V227M004ASE005KBP76</v>
      </c>
    </row>
    <row r="317" spans="1:9" hidden="1">
      <c r="A317" s="96" t="s">
        <v>3299</v>
      </c>
      <c r="B317" s="96" t="s">
        <v>3300</v>
      </c>
      <c r="C317" s="96" t="s">
        <v>90</v>
      </c>
      <c r="D317" s="96">
        <v>440.9122559533821</v>
      </c>
      <c r="E317" s="96">
        <v>139.87460238102358</v>
      </c>
      <c r="F317" s="96">
        <v>1</v>
      </c>
      <c r="G317" s="96" t="s">
        <v>5016</v>
      </c>
      <c r="H317" s="96">
        <v>14</v>
      </c>
      <c r="I317" s="96" t="str">
        <f t="shared" si="4"/>
        <v>T591D336M025ATE060A591D336M025ASFTP200</v>
      </c>
    </row>
    <row r="318" spans="1:9" hidden="1">
      <c r="A318" s="96" t="s">
        <v>3588</v>
      </c>
      <c r="B318" s="96" t="s">
        <v>3589</v>
      </c>
      <c r="C318" s="96" t="s">
        <v>4501</v>
      </c>
      <c r="D318" s="96">
        <v>231.30655000219119</v>
      </c>
      <c r="E318" s="96">
        <v>173.85919167136308</v>
      </c>
      <c r="F318" s="96">
        <v>1</v>
      </c>
      <c r="G318" s="96" t="s">
        <v>5016</v>
      </c>
      <c r="H318" s="96">
        <v>2</v>
      </c>
      <c r="I318" s="96" t="str">
        <f t="shared" si="4"/>
        <v>T591V227M2R5ATE009A591V227M004ASE009KBP55</v>
      </c>
    </row>
    <row r="319" spans="1:9" hidden="1">
      <c r="A319" s="96" t="s">
        <v>4257</v>
      </c>
      <c r="B319" s="96" t="s">
        <v>4258</v>
      </c>
      <c r="C319" s="96" t="s">
        <v>90</v>
      </c>
      <c r="D319" s="96">
        <v>636.86673750045884</v>
      </c>
      <c r="E319" s="96">
        <v>262.95788437586452</v>
      </c>
      <c r="F319" s="96">
        <v>1</v>
      </c>
      <c r="G319" s="96" t="s">
        <v>5016</v>
      </c>
      <c r="H319" s="96">
        <v>16</v>
      </c>
      <c r="I319" s="96" t="str">
        <f t="shared" si="4"/>
        <v>T598B475M035ATE200A598B475M035ASFTP200</v>
      </c>
    </row>
    <row r="320" spans="1:9" hidden="1">
      <c r="A320" s="96" t="s">
        <v>4303</v>
      </c>
      <c r="B320" s="96" t="s">
        <v>4228</v>
      </c>
      <c r="C320" s="96" t="s">
        <v>4426</v>
      </c>
      <c r="D320" s="96">
        <v>475.2147956667468</v>
      </c>
      <c r="E320" s="96">
        <v>208.99221699892081</v>
      </c>
      <c r="F320" s="96">
        <v>1</v>
      </c>
      <c r="G320" s="96" t="s">
        <v>5016</v>
      </c>
      <c r="H320" s="96">
        <v>50</v>
      </c>
      <c r="I320" s="96" t="str">
        <f t="shared" si="4"/>
        <v>T598B476M010ATE070A598B476M010ASKBP74</v>
      </c>
    </row>
    <row r="321" spans="1:9" hidden="1">
      <c r="A321" s="96" t="s">
        <v>4307</v>
      </c>
      <c r="B321" s="96" t="s">
        <v>4230</v>
      </c>
      <c r="C321" s="96" t="s">
        <v>4426</v>
      </c>
      <c r="D321" s="96">
        <v>429.9625366659435</v>
      </c>
      <c r="E321" s="96">
        <v>211.60677476157431</v>
      </c>
      <c r="F321" s="96">
        <v>1</v>
      </c>
      <c r="G321" s="96" t="s">
        <v>5016</v>
      </c>
      <c r="H321" s="96">
        <v>35</v>
      </c>
      <c r="I321" s="96" t="str">
        <f t="shared" si="4"/>
        <v>T598B686M006ATE070A598B686M006ASKBP74</v>
      </c>
    </row>
    <row r="322" spans="1:9" hidden="1">
      <c r="A322" s="96" t="s">
        <v>1541</v>
      </c>
      <c r="B322" s="96" t="s">
        <v>1091</v>
      </c>
      <c r="C322" s="96" t="s">
        <v>4502</v>
      </c>
      <c r="D322" s="96">
        <v>674.83412857159112</v>
      </c>
      <c r="E322" s="96">
        <v>231.59469404839913</v>
      </c>
      <c r="F322" s="96">
        <v>1</v>
      </c>
      <c r="G322" s="96" t="s">
        <v>5016</v>
      </c>
      <c r="H322" s="96">
        <v>14</v>
      </c>
      <c r="I322" s="96" t="str">
        <f t="shared" si="4"/>
        <v>T598D106M035ATE120A598D106M035ASTTS175</v>
      </c>
    </row>
    <row r="323" spans="1:9" hidden="1">
      <c r="A323" s="96" t="s">
        <v>1537</v>
      </c>
      <c r="B323" s="96" t="s">
        <v>1101</v>
      </c>
      <c r="C323" s="96" t="s">
        <v>107</v>
      </c>
      <c r="D323" s="96">
        <v>777.07598033342515</v>
      </c>
      <c r="E323" s="96">
        <v>278.69282800010404</v>
      </c>
      <c r="F323" s="96">
        <v>1</v>
      </c>
      <c r="G323" s="96" t="s">
        <v>5016</v>
      </c>
      <c r="H323" s="96">
        <v>50</v>
      </c>
      <c r="I323" s="96" t="str">
        <f t="shared" si="4"/>
        <v>T598D106M050ATE090A598D106M050ASFTP150</v>
      </c>
    </row>
    <row r="324" spans="1:9" hidden="1">
      <c r="A324" s="96" t="s">
        <v>953</v>
      </c>
      <c r="B324" s="96" t="s">
        <v>954</v>
      </c>
      <c r="C324" s="96" t="s">
        <v>4501</v>
      </c>
      <c r="D324" s="96">
        <v>296.09421481669415</v>
      </c>
      <c r="E324" s="96">
        <v>139.23119074257556</v>
      </c>
      <c r="F324" s="96">
        <v>1</v>
      </c>
      <c r="G324" s="96" t="s">
        <v>5016</v>
      </c>
      <c r="H324" s="96">
        <v>18</v>
      </c>
      <c r="I324" s="96" t="str">
        <f t="shared" ref="I324:I387" si="5">A324&amp;B324&amp;C324</f>
        <v>T598D107M010ATE025A598D107M010AS4143KBP55</v>
      </c>
    </row>
    <row r="325" spans="1:9" hidden="1">
      <c r="A325" s="96" t="s">
        <v>1118</v>
      </c>
      <c r="B325" s="96" t="s">
        <v>954</v>
      </c>
      <c r="C325" s="96" t="s">
        <v>4501</v>
      </c>
      <c r="D325" s="96">
        <v>263.11103214326846</v>
      </c>
      <c r="E325" s="96">
        <v>155.34979871778677</v>
      </c>
      <c r="F325" s="96">
        <v>1</v>
      </c>
      <c r="G325" s="96" t="s">
        <v>5016</v>
      </c>
      <c r="H325" s="96">
        <v>14</v>
      </c>
      <c r="I325" s="96" t="str">
        <f t="shared" si="5"/>
        <v>T598D107M010ATE040A598D107M010AS4143KBP55</v>
      </c>
    </row>
    <row r="326" spans="1:9" hidden="1">
      <c r="A326" s="96" t="s">
        <v>1493</v>
      </c>
      <c r="B326" s="96" t="s">
        <v>954</v>
      </c>
      <c r="C326" s="96" t="s">
        <v>4501</v>
      </c>
      <c r="D326" s="96">
        <v>297.03724583174335</v>
      </c>
      <c r="E326" s="96">
        <v>147.73292083467825</v>
      </c>
      <c r="F326" s="96">
        <v>1</v>
      </c>
      <c r="G326" s="96" t="s">
        <v>5016</v>
      </c>
      <c r="H326" s="96">
        <v>4</v>
      </c>
      <c r="I326" s="96" t="str">
        <f t="shared" si="5"/>
        <v>T598D107M010ATE080A598D107M010AS4143KBP55</v>
      </c>
    </row>
    <row r="327" spans="1:9" hidden="1">
      <c r="A327" s="96" t="s">
        <v>1095</v>
      </c>
      <c r="B327" s="96" t="s">
        <v>1096</v>
      </c>
      <c r="C327" s="96" t="s">
        <v>87</v>
      </c>
      <c r="D327" s="96">
        <v>486.71839833213016</v>
      </c>
      <c r="E327" s="96">
        <v>199.22607000160497</v>
      </c>
      <c r="F327" s="96">
        <v>1</v>
      </c>
      <c r="G327" s="96" t="s">
        <v>5016</v>
      </c>
      <c r="H327" s="96">
        <v>10</v>
      </c>
      <c r="I327" s="96" t="str">
        <f t="shared" si="5"/>
        <v>T598D107M016ATE050A598D107M016ASTTS50</v>
      </c>
    </row>
    <row r="328" spans="1:9" hidden="1">
      <c r="A328" s="96" t="s">
        <v>1523</v>
      </c>
      <c r="B328" s="96" t="s">
        <v>1127</v>
      </c>
      <c r="C328" s="96" t="s">
        <v>87</v>
      </c>
      <c r="D328" s="96">
        <v>474.68626733338454</v>
      </c>
      <c r="E328" s="96">
        <v>197.287443665578</v>
      </c>
      <c r="F328" s="96">
        <v>1</v>
      </c>
      <c r="G328" s="96" t="s">
        <v>5016</v>
      </c>
      <c r="H328" s="96">
        <v>50</v>
      </c>
      <c r="I328" s="96" t="str">
        <f t="shared" si="5"/>
        <v>T598D157M016ATE065A598D157M016ASTTS50</v>
      </c>
    </row>
    <row r="329" spans="1:9" hidden="1">
      <c r="A329" s="96" t="s">
        <v>1438</v>
      </c>
      <c r="B329" s="96" t="s">
        <v>1093</v>
      </c>
      <c r="C329" s="96" t="s">
        <v>90</v>
      </c>
      <c r="D329" s="96">
        <v>659.8517797619154</v>
      </c>
      <c r="E329" s="96">
        <v>218.20879166633989</v>
      </c>
      <c r="F329" s="96">
        <v>1</v>
      </c>
      <c r="G329" s="96" t="s">
        <v>5016</v>
      </c>
      <c r="H329" s="96">
        <v>28</v>
      </c>
      <c r="I329" s="96" t="str">
        <f t="shared" si="5"/>
        <v>T598D226M035AT4335A598D226M035ASFTP200</v>
      </c>
    </row>
    <row r="330" spans="1:9" hidden="1">
      <c r="A330" s="96" t="s">
        <v>1525</v>
      </c>
      <c r="B330" s="96" t="s">
        <v>1093</v>
      </c>
      <c r="C330" s="96" t="s">
        <v>90</v>
      </c>
      <c r="D330" s="96">
        <v>649.70085139066214</v>
      </c>
      <c r="E330" s="96">
        <v>209.78160509286681</v>
      </c>
      <c r="F330" s="96">
        <v>1</v>
      </c>
      <c r="G330" s="96" t="s">
        <v>5016</v>
      </c>
      <c r="H330" s="96">
        <v>36</v>
      </c>
      <c r="I330" s="96" t="str">
        <f t="shared" si="5"/>
        <v>T598D226M035ATE065A598D226M035ASFTP200</v>
      </c>
    </row>
    <row r="331" spans="1:9" hidden="1">
      <c r="A331" s="96" t="s">
        <v>947</v>
      </c>
      <c r="B331" s="96" t="s">
        <v>944</v>
      </c>
      <c r="C331" s="96" t="s">
        <v>4501</v>
      </c>
      <c r="D331" s="96">
        <v>375.05084933324258</v>
      </c>
      <c r="E331" s="96">
        <v>151.0204743338283</v>
      </c>
      <c r="F331" s="96">
        <v>1</v>
      </c>
      <c r="G331" s="96" t="s">
        <v>5016</v>
      </c>
      <c r="H331" s="96">
        <v>50</v>
      </c>
      <c r="I331" s="96" t="str">
        <f t="shared" si="5"/>
        <v>T598D227M010ATE025A598D227M010ASKBP55</v>
      </c>
    </row>
    <row r="332" spans="1:9" hidden="1">
      <c r="A332" s="96" t="s">
        <v>1116</v>
      </c>
      <c r="B332" s="96" t="s">
        <v>944</v>
      </c>
      <c r="C332" s="96" t="s">
        <v>4501</v>
      </c>
      <c r="D332" s="96">
        <v>385.12757051360006</v>
      </c>
      <c r="E332" s="96">
        <v>155.27639486970236</v>
      </c>
      <c r="F332" s="96">
        <v>1</v>
      </c>
      <c r="G332" s="96" t="s">
        <v>5016</v>
      </c>
      <c r="H332" s="96">
        <v>13</v>
      </c>
      <c r="I332" s="96" t="str">
        <f t="shared" si="5"/>
        <v>T598D227M010ATE040A598D227M010ASKBP55</v>
      </c>
    </row>
    <row r="333" spans="1:9" hidden="1">
      <c r="A333" s="96" t="s">
        <v>1080</v>
      </c>
      <c r="B333" s="96" t="s">
        <v>1079</v>
      </c>
      <c r="C333" s="96" t="s">
        <v>90</v>
      </c>
      <c r="D333" s="96">
        <v>443.90263627516106</v>
      </c>
      <c r="E333" s="96">
        <v>152.41814803859384</v>
      </c>
      <c r="F333" s="96">
        <v>1</v>
      </c>
      <c r="G333" s="96" t="s">
        <v>5016</v>
      </c>
      <c r="H333" s="96">
        <v>17</v>
      </c>
      <c r="I333" s="96" t="str">
        <f t="shared" si="5"/>
        <v>T598D336M025ATE060A598D336M025ASFTP200</v>
      </c>
    </row>
    <row r="334" spans="1:9" hidden="1">
      <c r="A334" s="96" t="s">
        <v>1529</v>
      </c>
      <c r="B334" s="96" t="s">
        <v>1433</v>
      </c>
      <c r="C334" s="96" t="s">
        <v>90</v>
      </c>
      <c r="D334" s="96">
        <v>627.38395625045086</v>
      </c>
      <c r="E334" s="96">
        <v>195.87781919272277</v>
      </c>
      <c r="F334" s="96">
        <v>1</v>
      </c>
      <c r="G334" s="96" t="s">
        <v>5016</v>
      </c>
      <c r="H334" s="96">
        <v>32</v>
      </c>
      <c r="I334" s="96" t="str">
        <f t="shared" si="5"/>
        <v>T598D336M035ATE065A598D336M035ASFTP200</v>
      </c>
    </row>
    <row r="335" spans="1:9" hidden="1">
      <c r="A335" s="96" t="s">
        <v>1503</v>
      </c>
      <c r="B335" s="96" t="s">
        <v>949</v>
      </c>
      <c r="C335" s="96" t="s">
        <v>4501</v>
      </c>
      <c r="D335" s="96">
        <v>304.01456899910698</v>
      </c>
      <c r="E335" s="96">
        <v>138.89972299940419</v>
      </c>
      <c r="F335" s="96">
        <v>1</v>
      </c>
      <c r="G335" s="96" t="s">
        <v>5016</v>
      </c>
      <c r="H335" s="96">
        <v>50</v>
      </c>
      <c r="I335" s="96" t="str">
        <f t="shared" si="5"/>
        <v>T598D337M006AT4143A598D337M006ASKBP55</v>
      </c>
    </row>
    <row r="336" spans="1:9" hidden="1">
      <c r="A336" s="96" t="s">
        <v>950</v>
      </c>
      <c r="B336" s="96" t="s">
        <v>949</v>
      </c>
      <c r="C336" s="96" t="s">
        <v>4501</v>
      </c>
      <c r="D336" s="96">
        <v>308.50322366610635</v>
      </c>
      <c r="E336" s="96">
        <v>140.15204700033647</v>
      </c>
      <c r="F336" s="96">
        <v>1</v>
      </c>
      <c r="G336" s="96" t="s">
        <v>5016</v>
      </c>
      <c r="H336" s="96">
        <v>50</v>
      </c>
      <c r="I336" s="96" t="str">
        <f t="shared" si="5"/>
        <v>T598D337M006ATE025A598D337M006ASKBP55</v>
      </c>
    </row>
    <row r="337" spans="1:9" hidden="1">
      <c r="A337" s="96" t="s">
        <v>950</v>
      </c>
      <c r="B337" s="96" t="s">
        <v>949</v>
      </c>
      <c r="C337" s="96" t="s">
        <v>4503</v>
      </c>
      <c r="D337" s="96">
        <v>397.57645416553714</v>
      </c>
      <c r="E337" s="96">
        <v>128.683058332972</v>
      </c>
      <c r="F337" s="96">
        <v>1</v>
      </c>
      <c r="G337" s="96" t="s">
        <v>5016</v>
      </c>
      <c r="H337" s="96">
        <v>8</v>
      </c>
      <c r="I337" s="96" t="str">
        <f t="shared" si="5"/>
        <v>T598D337M006ATE025A598D337M006ASKBP76E</v>
      </c>
    </row>
    <row r="338" spans="1:9" hidden="1">
      <c r="A338" s="96" t="s">
        <v>1120</v>
      </c>
      <c r="B338" s="96" t="s">
        <v>949</v>
      </c>
      <c r="C338" s="96" t="s">
        <v>4501</v>
      </c>
      <c r="D338" s="96">
        <v>312.96418889192864</v>
      </c>
      <c r="E338" s="96">
        <v>204.1691722185351</v>
      </c>
      <c r="F338" s="96">
        <v>1</v>
      </c>
      <c r="G338" s="96" t="s">
        <v>5016</v>
      </c>
      <c r="H338" s="96">
        <v>3</v>
      </c>
      <c r="I338" s="96" t="str">
        <f t="shared" si="5"/>
        <v>T598D337M006ATE040A598D337M006ASKBP55</v>
      </c>
    </row>
    <row r="339" spans="1:9" hidden="1">
      <c r="A339" s="96" t="s">
        <v>1085</v>
      </c>
      <c r="B339" s="96" t="s">
        <v>1083</v>
      </c>
      <c r="C339" s="96" t="s">
        <v>90</v>
      </c>
      <c r="D339" s="96">
        <v>566.53444266656879</v>
      </c>
      <c r="E339" s="96">
        <v>198.04361199983396</v>
      </c>
      <c r="F339" s="96">
        <v>1</v>
      </c>
      <c r="G339" s="96" t="s">
        <v>5016</v>
      </c>
      <c r="H339" s="96">
        <v>50</v>
      </c>
      <c r="I339" s="96" t="str">
        <f t="shared" si="5"/>
        <v>T598D476M025ATE060A598D476M025ASFTP200</v>
      </c>
    </row>
    <row r="340" spans="1:9" hidden="1">
      <c r="A340" s="96" t="s">
        <v>1085</v>
      </c>
      <c r="B340" s="96" t="s">
        <v>4504</v>
      </c>
      <c r="C340" s="96" t="s">
        <v>4505</v>
      </c>
      <c r="D340" s="96">
        <v>560.23971041679033</v>
      </c>
      <c r="E340" s="96">
        <v>206.91688958380837</v>
      </c>
      <c r="F340" s="96">
        <v>1</v>
      </c>
      <c r="G340" s="96" t="s">
        <v>5016</v>
      </c>
      <c r="H340" s="96">
        <v>8</v>
      </c>
      <c r="I340" s="96" t="str">
        <f t="shared" si="5"/>
        <v>T598D476M025ATE060A598D476M025AS9997KBP34E</v>
      </c>
    </row>
    <row r="341" spans="1:9" hidden="1">
      <c r="A341" s="96" t="s">
        <v>3626</v>
      </c>
      <c r="B341" s="96" t="s">
        <v>3624</v>
      </c>
      <c r="C341" s="96" t="s">
        <v>90</v>
      </c>
      <c r="D341" s="96">
        <v>694.6619999979157</v>
      </c>
      <c r="E341" s="96">
        <v>280.57726665982045</v>
      </c>
      <c r="F341" s="96">
        <v>1</v>
      </c>
      <c r="G341" s="96" t="s">
        <v>5016</v>
      </c>
      <c r="H341" s="96">
        <v>1</v>
      </c>
      <c r="I341" s="96" t="str">
        <f t="shared" si="5"/>
        <v>T598X336M035ATE065A598X336M035ASFTP200</v>
      </c>
    </row>
    <row r="342" spans="1:9" hidden="1">
      <c r="A342" s="96" t="s">
        <v>1561</v>
      </c>
      <c r="B342" s="96" t="s">
        <v>1562</v>
      </c>
      <c r="C342" s="96" t="s">
        <v>90</v>
      </c>
      <c r="D342" s="96">
        <v>695.59271333087236</v>
      </c>
      <c r="E342" s="96">
        <v>325.68052291768254</v>
      </c>
      <c r="F342" s="96">
        <v>1</v>
      </c>
      <c r="G342" s="96" t="s">
        <v>5016</v>
      </c>
      <c r="H342" s="96">
        <v>5</v>
      </c>
      <c r="I342" s="96" t="str">
        <f t="shared" si="5"/>
        <v>T599X336M035ATE065A599X336M035ASFTP200</v>
      </c>
    </row>
    <row r="343" spans="1:9" hidden="1">
      <c r="A343" s="96" t="s">
        <v>1561</v>
      </c>
      <c r="B343" s="96" t="s">
        <v>4506</v>
      </c>
      <c r="C343" s="96" t="s">
        <v>90</v>
      </c>
      <c r="D343" s="96">
        <v>592.09388889488764</v>
      </c>
      <c r="E343" s="96">
        <v>195.10173888411373</v>
      </c>
      <c r="F343" s="96">
        <v>1</v>
      </c>
      <c r="G343" s="96" t="s">
        <v>5016</v>
      </c>
      <c r="H343" s="96">
        <v>3</v>
      </c>
      <c r="I343" s="96" t="str">
        <f t="shared" si="5"/>
        <v>T599X336M035ATE065A599X336M035AS9997FTP200</v>
      </c>
    </row>
    <row r="344" spans="1:9" hidden="1">
      <c r="A344" s="96" t="s">
        <v>1634</v>
      </c>
      <c r="B344" s="96" t="s">
        <v>1608</v>
      </c>
      <c r="C344" s="96" t="s">
        <v>152</v>
      </c>
      <c r="D344" s="96">
        <v>439.24624399936295</v>
      </c>
      <c r="E344" s="96">
        <v>139.62558566650841</v>
      </c>
      <c r="F344" s="96">
        <v>1</v>
      </c>
      <c r="G344" s="96" t="s">
        <v>5016</v>
      </c>
      <c r="H344" s="96">
        <v>50</v>
      </c>
      <c r="I344" s="96" t="str">
        <f t="shared" si="5"/>
        <v>T521V107M016AT4146A521V107M020ASMH01KBP86</v>
      </c>
    </row>
    <row r="345" spans="1:9" hidden="1">
      <c r="A345" s="96" t="s">
        <v>1634</v>
      </c>
      <c r="B345" s="96" t="s">
        <v>1608</v>
      </c>
      <c r="C345" s="96" t="s">
        <v>4475</v>
      </c>
      <c r="D345" s="96">
        <v>454.70008966689937</v>
      </c>
      <c r="E345" s="96">
        <v>135.8911773331929</v>
      </c>
      <c r="F345" s="96">
        <v>1</v>
      </c>
      <c r="G345" s="96" t="s">
        <v>5016</v>
      </c>
      <c r="H345" s="96">
        <v>50</v>
      </c>
      <c r="I345" s="96" t="str">
        <f t="shared" si="5"/>
        <v>T521V107M016AT4146A521V107M020ASMH01KBP84</v>
      </c>
    </row>
    <row r="346" spans="1:9" hidden="1">
      <c r="A346" s="96" t="s">
        <v>1454</v>
      </c>
      <c r="B346" s="96" t="s">
        <v>949</v>
      </c>
      <c r="C346" s="96" t="s">
        <v>4501</v>
      </c>
      <c r="D346" s="96">
        <v>275.64033334027044</v>
      </c>
      <c r="E346" s="96">
        <v>260.00294999917969</v>
      </c>
      <c r="F346" s="96">
        <v>1</v>
      </c>
      <c r="G346" s="96" t="s">
        <v>5016</v>
      </c>
      <c r="H346" s="96">
        <v>1</v>
      </c>
      <c r="I346" s="96" t="str">
        <f t="shared" si="5"/>
        <v>T598D337M006ATE080A598D337M006ASKBP55</v>
      </c>
    </row>
    <row r="347" spans="1:9" hidden="1">
      <c r="A347" s="96" t="s">
        <v>3301</v>
      </c>
      <c r="B347" s="96" t="s">
        <v>3302</v>
      </c>
      <c r="C347" s="96" t="s">
        <v>90</v>
      </c>
      <c r="D347" s="96">
        <v>446.44850263041201</v>
      </c>
      <c r="E347" s="96">
        <v>150.33378947428182</v>
      </c>
      <c r="F347" s="96">
        <v>1</v>
      </c>
      <c r="G347" s="96" t="s">
        <v>5016</v>
      </c>
      <c r="H347" s="96">
        <v>19</v>
      </c>
      <c r="I347" s="96" t="str">
        <f t="shared" si="5"/>
        <v>T591D226M025ATE060A591D226M025ASFTP200</v>
      </c>
    </row>
    <row r="348" spans="1:9" hidden="1">
      <c r="A348" s="96" t="s">
        <v>3921</v>
      </c>
      <c r="B348" s="96" t="s">
        <v>3708</v>
      </c>
      <c r="C348" s="96" t="s">
        <v>4441</v>
      </c>
      <c r="D348" s="96">
        <v>318.18749999336433</v>
      </c>
      <c r="E348" s="96">
        <v>132.73330833355433</v>
      </c>
      <c r="F348" s="96">
        <v>1</v>
      </c>
      <c r="G348" s="96" t="s">
        <v>5016</v>
      </c>
      <c r="H348" s="96">
        <v>2</v>
      </c>
      <c r="I348" s="96" t="str">
        <f t="shared" si="5"/>
        <v>T520B157M004ATE070A520B157K004ASE040STA156KA</v>
      </c>
    </row>
    <row r="349" spans="1:9" hidden="1">
      <c r="A349" s="96" t="s">
        <v>1332</v>
      </c>
      <c r="B349" s="96" t="s">
        <v>367</v>
      </c>
      <c r="C349" s="96" t="s">
        <v>4507</v>
      </c>
      <c r="D349" s="96">
        <v>750.1329351880122</v>
      </c>
      <c r="E349" s="96">
        <v>145.17409259220585</v>
      </c>
      <c r="F349" s="96">
        <v>1</v>
      </c>
      <c r="G349" s="96" t="s">
        <v>5016</v>
      </c>
      <c r="H349" s="96">
        <v>9</v>
      </c>
      <c r="I349" s="96" t="str">
        <f t="shared" si="5"/>
        <v>T521D475M063ATE075A521V475M063ASSUZHTTS12KM</v>
      </c>
    </row>
    <row r="350" spans="1:9" hidden="1">
      <c r="A350" s="96" t="s">
        <v>366</v>
      </c>
      <c r="B350" s="96" t="s">
        <v>367</v>
      </c>
      <c r="C350" s="96" t="s">
        <v>4507</v>
      </c>
      <c r="D350" s="96">
        <v>694.07479166475241</v>
      </c>
      <c r="E350" s="96">
        <v>139.77604791638441</v>
      </c>
      <c r="F350" s="96">
        <v>1</v>
      </c>
      <c r="G350" s="96" t="s">
        <v>5016</v>
      </c>
      <c r="H350" s="96">
        <v>8</v>
      </c>
      <c r="I350" s="96" t="str">
        <f t="shared" si="5"/>
        <v>T521X106M063ATE050A521V475M063ASSUZHTTS12KM</v>
      </c>
    </row>
    <row r="351" spans="1:9" hidden="1">
      <c r="A351" s="96" t="s">
        <v>928</v>
      </c>
      <c r="B351" s="96" t="s">
        <v>927</v>
      </c>
      <c r="C351" s="96" t="s">
        <v>4426</v>
      </c>
      <c r="D351" s="96">
        <v>261.72308933297171</v>
      </c>
      <c r="E351" s="96">
        <v>164.00195133285598</v>
      </c>
      <c r="F351" s="96">
        <v>1</v>
      </c>
      <c r="G351" s="96" t="s">
        <v>5016</v>
      </c>
      <c r="H351" s="96">
        <v>50</v>
      </c>
      <c r="I351" s="96" t="str">
        <f t="shared" si="5"/>
        <v>T598D477M2R5ATE009A598D477M2R5ASKBP74</v>
      </c>
    </row>
    <row r="352" spans="1:9" hidden="1">
      <c r="A352" s="96" t="s">
        <v>1439</v>
      </c>
      <c r="B352" s="96" t="s">
        <v>1093</v>
      </c>
      <c r="C352" s="96" t="s">
        <v>90</v>
      </c>
      <c r="D352" s="96">
        <v>617.32543333251965</v>
      </c>
      <c r="E352" s="96">
        <v>233.35349333456253</v>
      </c>
      <c r="F352" s="96">
        <v>1</v>
      </c>
      <c r="G352" s="96" t="s">
        <v>5016</v>
      </c>
      <c r="H352" s="96">
        <v>50</v>
      </c>
      <c r="I352" s="96" t="str">
        <f t="shared" si="5"/>
        <v>T598D226M035AT4164A598D226M035ASFTP200</v>
      </c>
    </row>
    <row r="353" spans="1:9" hidden="1">
      <c r="A353" s="96" t="s">
        <v>4377</v>
      </c>
      <c r="B353" s="96" t="s">
        <v>4326</v>
      </c>
      <c r="C353" s="96" t="s">
        <v>4501</v>
      </c>
      <c r="D353" s="96">
        <v>256.44624273579279</v>
      </c>
      <c r="E353" s="96">
        <v>160.64583162365196</v>
      </c>
      <c r="F353" s="96">
        <v>1</v>
      </c>
      <c r="G353" s="96" t="s">
        <v>5016</v>
      </c>
      <c r="H353" s="96">
        <v>39</v>
      </c>
      <c r="I353" s="96" t="str">
        <f t="shared" si="5"/>
        <v>T598V227M2R5AT4145A598V227M004ASKBP55</v>
      </c>
    </row>
    <row r="354" spans="1:9" hidden="1">
      <c r="A354" s="96" t="s">
        <v>3635</v>
      </c>
      <c r="B354" s="96" t="s">
        <v>3634</v>
      </c>
      <c r="C354" s="96" t="s">
        <v>157</v>
      </c>
      <c r="D354" s="96">
        <v>662.72436667000875</v>
      </c>
      <c r="E354" s="96">
        <v>383.18861111300066</v>
      </c>
      <c r="F354" s="96">
        <v>1</v>
      </c>
      <c r="G354" s="96" t="s">
        <v>5016</v>
      </c>
      <c r="H354" s="96">
        <v>3</v>
      </c>
      <c r="I354" s="96" t="str">
        <f t="shared" si="5"/>
        <v>T598X476M035ATE075A598V226M035ASTTS40</v>
      </c>
    </row>
    <row r="355" spans="1:9" hidden="1">
      <c r="A355" s="96" t="s">
        <v>4220</v>
      </c>
      <c r="B355" s="96" t="s">
        <v>1182</v>
      </c>
      <c r="C355" s="96" t="s">
        <v>4426</v>
      </c>
      <c r="D355" s="96">
        <v>399.15606666655231</v>
      </c>
      <c r="E355" s="96">
        <v>197.76570463058303</v>
      </c>
      <c r="F355" s="96">
        <v>1</v>
      </c>
      <c r="G355" s="96" t="s">
        <v>5016</v>
      </c>
      <c r="H355" s="96">
        <v>37</v>
      </c>
      <c r="I355" s="96" t="str">
        <f t="shared" si="5"/>
        <v>T598B107M2R5ATE055A598B107M004ASKBP74</v>
      </c>
    </row>
    <row r="356" spans="1:9" hidden="1">
      <c r="A356" s="96" t="s">
        <v>2212</v>
      </c>
      <c r="B356" s="96" t="s">
        <v>615</v>
      </c>
      <c r="C356" s="96" t="s">
        <v>126</v>
      </c>
      <c r="D356" s="96">
        <v>499.88544999388978</v>
      </c>
      <c r="E356" s="96">
        <v>122.30905000003986</v>
      </c>
      <c r="F356" s="96">
        <v>1</v>
      </c>
      <c r="G356" s="96" t="s">
        <v>5016</v>
      </c>
      <c r="H356" s="96">
        <v>1</v>
      </c>
      <c r="I356" s="96" t="str">
        <f t="shared" si="5"/>
        <v>T521B106M016ATE100A520B106M016ASE100KBP52</v>
      </c>
    </row>
    <row r="357" spans="1:9" hidden="1">
      <c r="A357" s="96" t="s">
        <v>2212</v>
      </c>
      <c r="B357" s="96" t="s">
        <v>615</v>
      </c>
      <c r="C357" s="96" t="s">
        <v>4477</v>
      </c>
      <c r="D357" s="96">
        <v>561.67199999210425</v>
      </c>
      <c r="E357" s="96">
        <v>194.25888332887553</v>
      </c>
      <c r="F357" s="96">
        <v>1</v>
      </c>
      <c r="G357" s="96" t="s">
        <v>5016</v>
      </c>
      <c r="H357" s="96">
        <v>1</v>
      </c>
      <c r="I357" s="96" t="str">
        <f t="shared" si="5"/>
        <v>T521B106M016ATE100A520B106M016ASE100KBP40</v>
      </c>
    </row>
    <row r="358" spans="1:9" hidden="1">
      <c r="A358" s="96" t="s">
        <v>4281</v>
      </c>
      <c r="B358" s="96" t="s">
        <v>4228</v>
      </c>
      <c r="C358" s="96" t="s">
        <v>4426</v>
      </c>
      <c r="D358" s="96">
        <v>471.31244166463154</v>
      </c>
      <c r="E358" s="96">
        <v>330.32091666595079</v>
      </c>
      <c r="F358" s="96">
        <v>1</v>
      </c>
      <c r="G358" s="96" t="s">
        <v>5016</v>
      </c>
      <c r="H358" s="96">
        <v>2</v>
      </c>
      <c r="I358" s="96" t="str">
        <f t="shared" si="5"/>
        <v>T598B476M006ATE070A598B476M010ASKBP74</v>
      </c>
    </row>
    <row r="359" spans="1:9" hidden="1">
      <c r="A359" s="96" t="s">
        <v>1881</v>
      </c>
      <c r="B359" s="96" t="s">
        <v>1866</v>
      </c>
      <c r="C359" s="96" t="s">
        <v>87</v>
      </c>
      <c r="D359" s="96">
        <v>1058.9598833257332</v>
      </c>
      <c r="E359" s="96">
        <v>306.42390000284649</v>
      </c>
      <c r="F359" s="96">
        <v>1</v>
      </c>
      <c r="G359" s="96" t="s">
        <v>5016</v>
      </c>
      <c r="H359" s="96">
        <v>1</v>
      </c>
      <c r="I359" s="96" t="str">
        <f t="shared" si="5"/>
        <v>T523V686M035APE100A523V686M035ASTTS50</v>
      </c>
    </row>
    <row r="360" spans="1:9" hidden="1">
      <c r="A360" s="96" t="s">
        <v>4113</v>
      </c>
      <c r="B360" s="96" t="s">
        <v>4112</v>
      </c>
      <c r="C360" s="96" t="s">
        <v>4469</v>
      </c>
      <c r="D360" s="96">
        <v>905.81489133280706</v>
      </c>
      <c r="E360" s="96">
        <v>214.28395033422856</v>
      </c>
      <c r="F360" s="96">
        <v>1</v>
      </c>
      <c r="G360" s="96" t="s">
        <v>5016</v>
      </c>
      <c r="H360" s="96">
        <v>50</v>
      </c>
      <c r="I360" s="96" t="str">
        <f t="shared" si="5"/>
        <v>T521T276M018ATE055A521T276M018ASALT1KBP126</v>
      </c>
    </row>
    <row r="361" spans="1:9" hidden="1">
      <c r="A361" s="96" t="s">
        <v>4113</v>
      </c>
      <c r="B361" s="96" t="s">
        <v>4112</v>
      </c>
      <c r="C361" s="96" t="s">
        <v>4508</v>
      </c>
      <c r="D361" s="96">
        <v>889.70202699978836</v>
      </c>
      <c r="E361" s="96">
        <v>191.25601366662889</v>
      </c>
      <c r="F361" s="96">
        <v>1</v>
      </c>
      <c r="G361" s="96" t="s">
        <v>5016</v>
      </c>
      <c r="H361" s="96">
        <v>50</v>
      </c>
      <c r="I361" s="96" t="str">
        <f t="shared" si="5"/>
        <v>T521T276M018ATE055A521T276M018ASALT1KBP126E</v>
      </c>
    </row>
    <row r="362" spans="1:9" hidden="1">
      <c r="A362" s="96" t="s">
        <v>4113</v>
      </c>
      <c r="B362" s="96" t="s">
        <v>4112</v>
      </c>
      <c r="C362" s="96" t="s">
        <v>4509</v>
      </c>
      <c r="D362" s="96">
        <v>582.31055832991842</v>
      </c>
      <c r="E362" s="96">
        <v>244.37239166989457</v>
      </c>
      <c r="F362" s="96">
        <v>1</v>
      </c>
      <c r="G362" s="96" t="s">
        <v>5016</v>
      </c>
      <c r="H362" s="96">
        <v>2</v>
      </c>
      <c r="I362" s="96" t="str">
        <f t="shared" si="5"/>
        <v>T521T276M018ATE055A521T276M018ASALT1S15HVE</v>
      </c>
    </row>
    <row r="363" spans="1:9" hidden="1">
      <c r="A363" s="96" t="s">
        <v>4113</v>
      </c>
      <c r="B363" s="96" t="s">
        <v>4510</v>
      </c>
      <c r="C363" s="96" t="s">
        <v>4511</v>
      </c>
      <c r="D363" s="96">
        <v>852.6182043016513</v>
      </c>
      <c r="E363" s="96">
        <v>202.06595161437775</v>
      </c>
      <c r="F363" s="96">
        <v>1</v>
      </c>
      <c r="G363" s="96" t="s">
        <v>5016</v>
      </c>
      <c r="H363" s="96">
        <v>31</v>
      </c>
      <c r="I363" s="96" t="str">
        <f t="shared" si="5"/>
        <v>T521T276M018ATE055A521T276M018ASALT2FTW110K</v>
      </c>
    </row>
    <row r="364" spans="1:9" hidden="1">
      <c r="A364" s="96" t="s">
        <v>4123</v>
      </c>
      <c r="B364" s="96" t="s">
        <v>3564</v>
      </c>
      <c r="C364" s="96" t="s">
        <v>4441</v>
      </c>
      <c r="D364" s="96">
        <v>786.65083332918596</v>
      </c>
      <c r="E364" s="96">
        <v>184.46709999698217</v>
      </c>
      <c r="F364" s="96">
        <v>1</v>
      </c>
      <c r="G364" s="96" t="s">
        <v>5016</v>
      </c>
      <c r="H364" s="96">
        <v>1</v>
      </c>
      <c r="I364" s="96" t="str">
        <f t="shared" si="5"/>
        <v>T521T476M12RATE090A521T476M016ASE090STA156KA</v>
      </c>
    </row>
    <row r="365" spans="1:9" hidden="1">
      <c r="A365" s="96" t="s">
        <v>941</v>
      </c>
      <c r="B365" s="96" t="s">
        <v>942</v>
      </c>
      <c r="C365" s="96" t="s">
        <v>4441</v>
      </c>
      <c r="D365" s="96">
        <v>630.42037666565739</v>
      </c>
      <c r="E365" s="96">
        <v>219.29103333153759</v>
      </c>
      <c r="F365" s="96">
        <v>1</v>
      </c>
      <c r="G365" s="96" t="s">
        <v>5016</v>
      </c>
      <c r="H365" s="96">
        <v>5</v>
      </c>
      <c r="I365" s="96" t="str">
        <f t="shared" si="5"/>
        <v>T598D477M004ATE025A598D477M004ASSTA156KA</v>
      </c>
    </row>
    <row r="366" spans="1:9" hidden="1">
      <c r="A366" s="96" t="s">
        <v>1532</v>
      </c>
      <c r="B366" s="96" t="s">
        <v>1129</v>
      </c>
      <c r="C366" s="96" t="s">
        <v>90</v>
      </c>
      <c r="D366" s="96">
        <v>583.37100000120699</v>
      </c>
      <c r="E366" s="96">
        <v>192.27444999385625</v>
      </c>
      <c r="F366" s="96">
        <v>1</v>
      </c>
      <c r="G366" s="96" t="s">
        <v>5016</v>
      </c>
      <c r="H366" s="96">
        <v>1</v>
      </c>
      <c r="I366" s="96" t="str">
        <f t="shared" si="5"/>
        <v>T598D156M035ATE065A598D156M035ASFTP200</v>
      </c>
    </row>
    <row r="367" spans="1:9" hidden="1">
      <c r="A367" s="96" t="s">
        <v>4332</v>
      </c>
      <c r="B367" s="96" t="s">
        <v>4331</v>
      </c>
      <c r="C367" s="96" t="s">
        <v>131</v>
      </c>
      <c r="D367" s="96">
        <v>355.07034066785127</v>
      </c>
      <c r="E367" s="96">
        <v>194.30094699924811</v>
      </c>
      <c r="F367" s="96">
        <v>1</v>
      </c>
      <c r="G367" s="96" t="s">
        <v>5016</v>
      </c>
      <c r="H367" s="96">
        <v>50</v>
      </c>
      <c r="I367" s="96" t="str">
        <f t="shared" si="5"/>
        <v>T598V337M004ATE025A598V337M004ASTTS80</v>
      </c>
    </row>
    <row r="368" spans="1:9" hidden="1">
      <c r="A368" s="96" t="s">
        <v>2781</v>
      </c>
      <c r="B368" s="96" t="s">
        <v>2782</v>
      </c>
      <c r="C368" s="96" t="s">
        <v>4426</v>
      </c>
      <c r="D368" s="96">
        <v>383.41466667596251</v>
      </c>
      <c r="E368" s="96">
        <v>139.12321667186916</v>
      </c>
      <c r="F368" s="96">
        <v>1</v>
      </c>
      <c r="G368" s="96" t="s">
        <v>5016</v>
      </c>
      <c r="H368" s="96">
        <v>1</v>
      </c>
      <c r="I368" s="96" t="str">
        <f t="shared" si="5"/>
        <v>T525Y337M010ATE025A520Y337M010ASMHSPKBP74</v>
      </c>
    </row>
    <row r="369" spans="1:9" hidden="1">
      <c r="A369" s="96" t="s">
        <v>2781</v>
      </c>
      <c r="B369" s="96" t="s">
        <v>2782</v>
      </c>
      <c r="C369" s="96" t="s">
        <v>152</v>
      </c>
      <c r="D369" s="96">
        <v>443.48491944198031</v>
      </c>
      <c r="E369" s="96">
        <v>141.31312619046574</v>
      </c>
      <c r="F369" s="96">
        <v>1</v>
      </c>
      <c r="G369" s="96" t="s">
        <v>5016</v>
      </c>
      <c r="H369" s="96">
        <v>6</v>
      </c>
      <c r="I369" s="96" t="str">
        <f t="shared" si="5"/>
        <v>T525Y337M010ATE025A520Y337M010ASMHSPKBP86</v>
      </c>
    </row>
    <row r="370" spans="1:9" hidden="1">
      <c r="A370" s="96" t="s">
        <v>4342</v>
      </c>
      <c r="B370" s="96" t="s">
        <v>4341</v>
      </c>
      <c r="C370" s="96" t="s">
        <v>131</v>
      </c>
      <c r="D370" s="96">
        <v>461.95692291366862</v>
      </c>
      <c r="E370" s="96">
        <v>190.48129166825672</v>
      </c>
      <c r="F370" s="96">
        <v>1</v>
      </c>
      <c r="G370" s="96" t="s">
        <v>5016</v>
      </c>
      <c r="H370" s="96">
        <v>8</v>
      </c>
      <c r="I370" s="96" t="str">
        <f t="shared" si="5"/>
        <v>T598V107M010ATE025A598V107M010ASTTS80</v>
      </c>
    </row>
    <row r="371" spans="1:9" hidden="1">
      <c r="A371" s="96" t="s">
        <v>1563</v>
      </c>
      <c r="B371" s="96" t="s">
        <v>1063</v>
      </c>
      <c r="C371" s="96" t="s">
        <v>119</v>
      </c>
      <c r="D371" s="96">
        <v>480.93987633367067</v>
      </c>
      <c r="E371" s="96">
        <v>188.55177233393769</v>
      </c>
      <c r="F371" s="96">
        <v>1</v>
      </c>
      <c r="G371" s="96" t="s">
        <v>5016</v>
      </c>
      <c r="H371" s="96">
        <v>50</v>
      </c>
      <c r="I371" s="96" t="str">
        <f t="shared" si="5"/>
        <v>T521D227M016ATE050A521D227M016ASFTW102K</v>
      </c>
    </row>
    <row r="372" spans="1:9" hidden="1">
      <c r="A372" s="96" t="s">
        <v>4208</v>
      </c>
      <c r="B372" s="96" t="s">
        <v>1170</v>
      </c>
      <c r="C372" s="96" t="s">
        <v>4441</v>
      </c>
      <c r="D372" s="96">
        <v>670.66106000114235</v>
      </c>
      <c r="E372" s="96">
        <v>199.15712766700889</v>
      </c>
      <c r="F372" s="96">
        <v>1</v>
      </c>
      <c r="G372" s="96" t="s">
        <v>5016</v>
      </c>
      <c r="H372" s="96">
        <v>50</v>
      </c>
      <c r="I372" s="96" t="str">
        <f t="shared" si="5"/>
        <v>T598B107M006ATE045A598B157M006ASSTA156KA</v>
      </c>
    </row>
    <row r="373" spans="1:9" hidden="1">
      <c r="A373" s="96" t="s">
        <v>2200</v>
      </c>
      <c r="B373" s="96" t="s">
        <v>613</v>
      </c>
      <c r="C373" s="96" t="s">
        <v>119</v>
      </c>
      <c r="D373" s="96">
        <v>560.09132778388448</v>
      </c>
      <c r="E373" s="96">
        <v>191.78533333470111</v>
      </c>
      <c r="F373" s="96">
        <v>1</v>
      </c>
      <c r="G373" s="96" t="s">
        <v>5016</v>
      </c>
      <c r="H373" s="96">
        <v>3</v>
      </c>
      <c r="I373" s="96" t="str">
        <f t="shared" si="5"/>
        <v>T521B476M016ATE055A521B476M016ASFTW102K</v>
      </c>
    </row>
    <row r="374" spans="1:9" hidden="1">
      <c r="A374" s="96" t="s">
        <v>1437</v>
      </c>
      <c r="B374" s="96" t="s">
        <v>2587</v>
      </c>
      <c r="C374" s="96" t="s">
        <v>4426</v>
      </c>
      <c r="D374" s="96">
        <v>376.54507221886888</v>
      </c>
      <c r="E374" s="96">
        <v>214.82077222201039</v>
      </c>
      <c r="F374" s="96">
        <v>1</v>
      </c>
      <c r="G374" s="96" t="s">
        <v>5016</v>
      </c>
      <c r="H374" s="96">
        <v>3</v>
      </c>
      <c r="I374" s="96" t="str">
        <f t="shared" si="5"/>
        <v>T598D477M2R5AT4186A598V247M003ASALT1KBP74</v>
      </c>
    </row>
    <row r="375" spans="1:9" hidden="1">
      <c r="A375" s="96" t="s">
        <v>1437</v>
      </c>
      <c r="B375" s="96" t="s">
        <v>130</v>
      </c>
      <c r="C375" s="96" t="s">
        <v>131</v>
      </c>
      <c r="D375" s="96">
        <v>210.20876133386045</v>
      </c>
      <c r="E375" s="96">
        <v>140.68843833357096</v>
      </c>
      <c r="F375" s="96">
        <v>1</v>
      </c>
      <c r="G375" s="96" t="s">
        <v>5016</v>
      </c>
      <c r="H375" s="96">
        <v>50</v>
      </c>
      <c r="I375" s="96" t="str">
        <f t="shared" si="5"/>
        <v>T598D477M2R5AT4186A598V247M004ASTTS80</v>
      </c>
    </row>
    <row r="376" spans="1:9" hidden="1">
      <c r="A376" s="96" t="s">
        <v>129</v>
      </c>
      <c r="B376" s="96" t="s">
        <v>130</v>
      </c>
      <c r="C376" s="96" t="s">
        <v>131</v>
      </c>
      <c r="D376" s="96">
        <v>212.88250333343169</v>
      </c>
      <c r="E376" s="96">
        <v>136.41443166621033</v>
      </c>
      <c r="F376" s="96">
        <v>1</v>
      </c>
      <c r="G376" s="96" t="s">
        <v>5016</v>
      </c>
      <c r="H376" s="96">
        <v>50</v>
      </c>
      <c r="I376" s="96" t="str">
        <f t="shared" si="5"/>
        <v>T598D477M2R5ATE006A598V247M004ASTTS80</v>
      </c>
    </row>
    <row r="377" spans="1:9" hidden="1">
      <c r="A377" s="96" t="s">
        <v>2295</v>
      </c>
      <c r="B377" s="96" t="s">
        <v>891</v>
      </c>
      <c r="C377" s="96" t="s">
        <v>4476</v>
      </c>
      <c r="D377" s="96">
        <v>482.2917500007315</v>
      </c>
      <c r="E377" s="96">
        <v>140.92769000306726</v>
      </c>
      <c r="F377" s="96">
        <v>1</v>
      </c>
      <c r="G377" s="96" t="s">
        <v>5016</v>
      </c>
      <c r="H377" s="96">
        <v>4</v>
      </c>
      <c r="I377" s="96" t="str">
        <f t="shared" si="5"/>
        <v>T520D156M025ATE080A520D156M025ASMHSPKBP44</v>
      </c>
    </row>
    <row r="378" spans="1:9" hidden="1">
      <c r="A378" s="96" t="s">
        <v>1687</v>
      </c>
      <c r="B378" s="96" t="s">
        <v>1234</v>
      </c>
      <c r="C378" s="96" t="s">
        <v>119</v>
      </c>
      <c r="D378" s="96">
        <v>495.79689433313905</v>
      </c>
      <c r="E378" s="96">
        <v>143.63253099953289</v>
      </c>
      <c r="F378" s="96">
        <v>1</v>
      </c>
      <c r="G378" s="96" t="s">
        <v>5016</v>
      </c>
      <c r="H378" s="96">
        <v>50</v>
      </c>
      <c r="I378" s="96" t="str">
        <f t="shared" si="5"/>
        <v>T521V157M016ATE050A521V157M016ASFTW102K</v>
      </c>
    </row>
    <row r="379" spans="1:9" hidden="1">
      <c r="A379" s="96" t="s">
        <v>4512</v>
      </c>
      <c r="B379" s="96" t="s">
        <v>4110</v>
      </c>
      <c r="C379" s="96" t="s">
        <v>119</v>
      </c>
      <c r="D379" s="96">
        <v>547.14437233346985</v>
      </c>
      <c r="E379" s="96">
        <v>208.05943966694176</v>
      </c>
      <c r="F379" s="96">
        <v>1</v>
      </c>
      <c r="G379" s="96" t="s">
        <v>5016</v>
      </c>
      <c r="H379" s="96">
        <v>50</v>
      </c>
      <c r="I379" s="96" t="str">
        <f t="shared" si="5"/>
        <v>T521T336M016ATE055A521T336M016ASALT1FTW102K</v>
      </c>
    </row>
    <row r="380" spans="1:9" hidden="1">
      <c r="A380" s="96" t="s">
        <v>4513</v>
      </c>
      <c r="B380" s="96" t="s">
        <v>1696</v>
      </c>
      <c r="C380" s="96" t="s">
        <v>119</v>
      </c>
      <c r="D380" s="96">
        <v>639.52552916540299</v>
      </c>
      <c r="E380" s="96">
        <v>198.76924445154145</v>
      </c>
      <c r="F380" s="96">
        <v>1</v>
      </c>
      <c r="G380" s="96" t="s">
        <v>5016</v>
      </c>
      <c r="H380" s="96">
        <v>4</v>
      </c>
      <c r="I380" s="96" t="str">
        <f t="shared" si="5"/>
        <v>T521V167M018ATE050A521V167M018ASFTW102K</v>
      </c>
    </row>
    <row r="381" spans="1:9" hidden="1">
      <c r="A381" s="96" t="s">
        <v>1738</v>
      </c>
      <c r="B381" s="96" t="s">
        <v>1025</v>
      </c>
      <c r="C381" s="96" t="s">
        <v>4426</v>
      </c>
      <c r="D381" s="96">
        <v>357.9836083331611</v>
      </c>
      <c r="E381" s="96">
        <v>126.06502499955241</v>
      </c>
      <c r="F381" s="96">
        <v>1</v>
      </c>
      <c r="G381" s="96" t="s">
        <v>5016</v>
      </c>
      <c r="H381" s="96">
        <v>2</v>
      </c>
      <c r="I381" s="96" t="str">
        <f t="shared" si="5"/>
        <v>T525D476M016ATE065A521V476M016ASMHSPKBP74</v>
      </c>
    </row>
    <row r="382" spans="1:9" hidden="1">
      <c r="A382" s="96" t="s">
        <v>1738</v>
      </c>
      <c r="B382" s="96" t="s">
        <v>1025</v>
      </c>
      <c r="C382" s="96" t="s">
        <v>4428</v>
      </c>
      <c r="D382" s="96">
        <v>356.75315833243076</v>
      </c>
      <c r="E382" s="96">
        <v>141.48524444550276</v>
      </c>
      <c r="F382" s="96">
        <v>1</v>
      </c>
      <c r="G382" s="96" t="s">
        <v>5016</v>
      </c>
      <c r="H382" s="96">
        <v>2</v>
      </c>
      <c r="I382" s="96" t="str">
        <f t="shared" si="5"/>
        <v>T525D476M016ATE065A521V476M016ASMHSPKBP76</v>
      </c>
    </row>
    <row r="383" spans="1:9" hidden="1">
      <c r="A383" s="96" t="s">
        <v>2322</v>
      </c>
      <c r="B383" s="96" t="s">
        <v>133</v>
      </c>
      <c r="C383" s="96" t="s">
        <v>87</v>
      </c>
      <c r="D383" s="96">
        <v>845.25846533230492</v>
      </c>
      <c r="E383" s="96">
        <v>209.16301200015005</v>
      </c>
      <c r="F383" s="96">
        <v>1</v>
      </c>
      <c r="G383" s="96" t="s">
        <v>5016</v>
      </c>
      <c r="H383" s="96">
        <v>50</v>
      </c>
      <c r="I383" s="96" t="str">
        <f t="shared" si="5"/>
        <v>T523W476M035AP4291A523W476M035ASTTS50</v>
      </c>
    </row>
    <row r="384" spans="1:9" hidden="1">
      <c r="A384" s="96" t="s">
        <v>1360</v>
      </c>
      <c r="B384" s="96" t="s">
        <v>1063</v>
      </c>
      <c r="C384" s="96" t="s">
        <v>119</v>
      </c>
      <c r="D384" s="96">
        <v>484.11297941080511</v>
      </c>
      <c r="E384" s="96">
        <v>226.28646274384877</v>
      </c>
      <c r="F384" s="96">
        <v>1</v>
      </c>
      <c r="G384" s="96" t="s">
        <v>5016</v>
      </c>
      <c r="H384" s="96">
        <v>17</v>
      </c>
      <c r="I384" s="96" t="str">
        <f t="shared" si="5"/>
        <v>T521D227M016ATE025A521D227M016ASFTW102K</v>
      </c>
    </row>
    <row r="385" spans="1:9" hidden="1">
      <c r="A385" s="96" t="s">
        <v>526</v>
      </c>
      <c r="B385" s="96" t="s">
        <v>258</v>
      </c>
      <c r="C385" s="96" t="s">
        <v>152</v>
      </c>
      <c r="D385" s="96">
        <v>354.45050416805316</v>
      </c>
      <c r="E385" s="96">
        <v>152.04279166704509</v>
      </c>
      <c r="F385" s="96">
        <v>1</v>
      </c>
      <c r="G385" s="96" t="s">
        <v>5016</v>
      </c>
      <c r="H385" s="96">
        <v>4</v>
      </c>
      <c r="I385" s="96" t="str">
        <f t="shared" si="5"/>
        <v>T521X337M016ATK025A521V177M016ASMHSPKBP86</v>
      </c>
    </row>
    <row r="386" spans="1:9" hidden="1">
      <c r="A386" s="96" t="s">
        <v>526</v>
      </c>
      <c r="B386" s="96" t="s">
        <v>258</v>
      </c>
      <c r="C386" s="96" t="s">
        <v>4475</v>
      </c>
      <c r="D386" s="96">
        <v>461.62469999981113</v>
      </c>
      <c r="E386" s="96">
        <v>137.5881583354203</v>
      </c>
      <c r="F386" s="96">
        <v>1</v>
      </c>
      <c r="G386" s="96" t="s">
        <v>5016</v>
      </c>
      <c r="H386" s="96">
        <v>2</v>
      </c>
      <c r="I386" s="96" t="str">
        <f t="shared" si="5"/>
        <v>T521X337M016ATK025A521V177M016ASMHSPKBP84</v>
      </c>
    </row>
    <row r="387" spans="1:9" hidden="1">
      <c r="A387" s="96" t="s">
        <v>2548</v>
      </c>
      <c r="B387" s="96" t="s">
        <v>2549</v>
      </c>
      <c r="C387" s="96" t="s">
        <v>4441</v>
      </c>
      <c r="D387" s="96">
        <v>471.27266666851938</v>
      </c>
      <c r="E387" s="96">
        <v>208.83033333811909</v>
      </c>
      <c r="F387" s="96">
        <v>1</v>
      </c>
      <c r="G387" s="96" t="s">
        <v>5016</v>
      </c>
      <c r="H387" s="96">
        <v>1</v>
      </c>
      <c r="I387" s="96" t="str">
        <f t="shared" si="5"/>
        <v>T520V687M006ATE025A520V687M006ASSTA156KA</v>
      </c>
    </row>
    <row r="388" spans="1:9" hidden="1">
      <c r="A388" s="96" t="s">
        <v>2527</v>
      </c>
      <c r="B388" s="96" t="s">
        <v>2443</v>
      </c>
      <c r="C388" s="96" t="s">
        <v>87</v>
      </c>
      <c r="D388" s="96">
        <v>489.52834633388562</v>
      </c>
      <c r="E388" s="96">
        <v>319.15608400076161</v>
      </c>
      <c r="F388" s="96">
        <v>1</v>
      </c>
      <c r="G388" s="96" t="s">
        <v>5016</v>
      </c>
      <c r="H388" s="96">
        <v>50</v>
      </c>
      <c r="I388" s="96" t="str">
        <f t="shared" ref="I388:I451" si="6">A388&amp;B388&amp;C388</f>
        <v>T523W107K020APE100A523W107K020ASTTS50</v>
      </c>
    </row>
    <row r="389" spans="1:9" hidden="1">
      <c r="A389" s="96" t="s">
        <v>155</v>
      </c>
      <c r="B389" s="96" t="s">
        <v>156</v>
      </c>
      <c r="C389" s="96" t="s">
        <v>157</v>
      </c>
      <c r="D389" s="96">
        <v>951.31816667038947</v>
      </c>
      <c r="E389" s="96">
        <v>321.98733333265409</v>
      </c>
      <c r="F389" s="96">
        <v>1</v>
      </c>
      <c r="G389" s="96" t="s">
        <v>5016</v>
      </c>
      <c r="H389" s="96">
        <v>1</v>
      </c>
      <c r="I389" s="96" t="str">
        <f t="shared" si="6"/>
        <v>T521D476M035ATE070A521D476M035AS9997TTS40</v>
      </c>
    </row>
    <row r="390" spans="1:9" hidden="1">
      <c r="A390" s="96" t="s">
        <v>4199</v>
      </c>
      <c r="B390" s="96" t="s">
        <v>4200</v>
      </c>
      <c r="C390" s="96" t="s">
        <v>4441</v>
      </c>
      <c r="D390" s="96">
        <v>678.34070033230819</v>
      </c>
      <c r="E390" s="96">
        <v>203.40049666652919</v>
      </c>
      <c r="F390" s="96">
        <v>1</v>
      </c>
      <c r="G390" s="96" t="s">
        <v>5016</v>
      </c>
      <c r="H390" s="96">
        <v>50</v>
      </c>
      <c r="I390" s="96" t="str">
        <f t="shared" si="6"/>
        <v>T598B107M004AT4162A598B107M006AS4162STA156KA</v>
      </c>
    </row>
    <row r="391" spans="1:9" hidden="1">
      <c r="A391" s="96" t="s">
        <v>1276</v>
      </c>
      <c r="B391" s="96" t="s">
        <v>1277</v>
      </c>
      <c r="C391" s="96" t="s">
        <v>107</v>
      </c>
      <c r="D391" s="96">
        <v>737.08985000266694</v>
      </c>
      <c r="E391" s="96">
        <v>225.78611111501232</v>
      </c>
      <c r="F391" s="96">
        <v>1</v>
      </c>
      <c r="G391" s="96" t="s">
        <v>5016</v>
      </c>
      <c r="H391" s="96">
        <v>3</v>
      </c>
      <c r="I391" s="96" t="str">
        <f t="shared" si="6"/>
        <v>T599D106M050ATE120A599D106M050ASFTP150</v>
      </c>
    </row>
    <row r="392" spans="1:9" hidden="1">
      <c r="A392" s="96" t="s">
        <v>528</v>
      </c>
      <c r="B392" s="96" t="s">
        <v>4514</v>
      </c>
      <c r="C392" s="96" t="s">
        <v>119</v>
      </c>
      <c r="D392" s="96">
        <v>448.03274916598457</v>
      </c>
      <c r="E392" s="96">
        <v>199.34138125038589</v>
      </c>
      <c r="F392" s="96">
        <v>1</v>
      </c>
      <c r="G392" s="96" t="s">
        <v>5016</v>
      </c>
      <c r="H392" s="96">
        <v>40</v>
      </c>
      <c r="I392" s="96" t="str">
        <f t="shared" si="6"/>
        <v>T521X477M016ATE020A521V247M016ASFTW102K</v>
      </c>
    </row>
    <row r="393" spans="1:9" hidden="1">
      <c r="A393" s="96" t="s">
        <v>528</v>
      </c>
      <c r="B393" s="96" t="s">
        <v>273</v>
      </c>
      <c r="C393" s="96" t="s">
        <v>4515</v>
      </c>
      <c r="D393" s="96">
        <v>530.29239066692537</v>
      </c>
      <c r="E393" s="96">
        <v>204.24071900008713</v>
      </c>
      <c r="F393" s="96">
        <v>1</v>
      </c>
      <c r="G393" s="96" t="s">
        <v>5016</v>
      </c>
      <c r="H393" s="96">
        <v>50</v>
      </c>
      <c r="I393" s="96" t="str">
        <f t="shared" si="6"/>
        <v>T521X477M016ATE020A521V247M016ASMHSPS15HV100</v>
      </c>
    </row>
    <row r="394" spans="1:9" hidden="1">
      <c r="A394" s="96" t="s">
        <v>2926</v>
      </c>
      <c r="B394" s="96" t="s">
        <v>2923</v>
      </c>
      <c r="C394" s="96" t="s">
        <v>4426</v>
      </c>
      <c r="D394" s="96">
        <v>252.31202399970499</v>
      </c>
      <c r="E394" s="96">
        <v>140.14228033279068</v>
      </c>
      <c r="F394" s="96">
        <v>1</v>
      </c>
      <c r="G394" s="96" t="s">
        <v>5016</v>
      </c>
      <c r="H394" s="96">
        <v>50</v>
      </c>
      <c r="I394" s="96" t="str">
        <f t="shared" si="6"/>
        <v>T530X687M006ATE018A530V227M006ASE018KBP74</v>
      </c>
    </row>
    <row r="395" spans="1:9" hidden="1">
      <c r="A395" s="96" t="s">
        <v>2926</v>
      </c>
      <c r="B395" s="96" t="s">
        <v>2923</v>
      </c>
      <c r="C395" s="96" t="s">
        <v>4428</v>
      </c>
      <c r="D395" s="96">
        <v>249.9202925915597</v>
      </c>
      <c r="E395" s="96">
        <v>149.57836296234746</v>
      </c>
      <c r="F395" s="96">
        <v>1</v>
      </c>
      <c r="G395" s="96" t="s">
        <v>5016</v>
      </c>
      <c r="H395" s="96">
        <v>18</v>
      </c>
      <c r="I395" s="96" t="str">
        <f t="shared" si="6"/>
        <v>T530X687M006ATE018A530V227M006ASE018KBP76</v>
      </c>
    </row>
    <row r="396" spans="1:9" hidden="1">
      <c r="A396" s="96" t="s">
        <v>2926</v>
      </c>
      <c r="B396" s="96" t="s">
        <v>2923</v>
      </c>
      <c r="C396" s="96" t="s">
        <v>4480</v>
      </c>
      <c r="D396" s="96">
        <v>377.80305000208318</v>
      </c>
      <c r="E396" s="96">
        <v>131.8629566654563</v>
      </c>
      <c r="F396" s="96">
        <v>1</v>
      </c>
      <c r="G396" s="96" t="s">
        <v>5016</v>
      </c>
      <c r="H396" s="96">
        <v>5</v>
      </c>
      <c r="I396" s="96" t="str">
        <f t="shared" si="6"/>
        <v>T530X687M006ATE018A530V227M006ASE018KBP84E</v>
      </c>
    </row>
    <row r="397" spans="1:9" hidden="1">
      <c r="A397" s="96" t="s">
        <v>3571</v>
      </c>
      <c r="B397" s="96" t="s">
        <v>192</v>
      </c>
      <c r="C397" s="96" t="s">
        <v>152</v>
      </c>
      <c r="D397" s="96">
        <v>333.36799999466166</v>
      </c>
      <c r="E397" s="96">
        <v>169.53056667116471</v>
      </c>
      <c r="F397" s="96">
        <v>1</v>
      </c>
      <c r="G397" s="96" t="s">
        <v>5016</v>
      </c>
      <c r="H397" s="96">
        <v>1</v>
      </c>
      <c r="I397" s="96" t="str">
        <f t="shared" si="6"/>
        <v>T525T476M006ATE080A520T476M006ASE070KBP86</v>
      </c>
    </row>
    <row r="398" spans="1:9" hidden="1">
      <c r="A398" s="96" t="s">
        <v>2959</v>
      </c>
      <c r="B398" s="96" t="s">
        <v>2931</v>
      </c>
      <c r="C398" s="96" t="s">
        <v>4426</v>
      </c>
      <c r="D398" s="96">
        <v>251.52189999818799</v>
      </c>
      <c r="E398" s="96">
        <v>131.25083333230577</v>
      </c>
      <c r="F398" s="96">
        <v>1</v>
      </c>
      <c r="G398" s="96" t="s">
        <v>5016</v>
      </c>
      <c r="H398" s="96">
        <v>1</v>
      </c>
      <c r="I398" s="96" t="str">
        <f t="shared" si="6"/>
        <v>T530X108M003ATE010A530V477M003ASE010KBP74</v>
      </c>
    </row>
    <row r="399" spans="1:9" hidden="1">
      <c r="A399" s="96" t="s">
        <v>2836</v>
      </c>
      <c r="B399" s="96" t="s">
        <v>2831</v>
      </c>
      <c r="C399" s="96" t="s">
        <v>4426</v>
      </c>
      <c r="D399" s="96">
        <v>375.04063124986715</v>
      </c>
      <c r="E399" s="96">
        <v>140.13301041559316</v>
      </c>
      <c r="F399" s="96">
        <v>1</v>
      </c>
      <c r="G399" s="96" t="s">
        <v>5016</v>
      </c>
      <c r="H399" s="96">
        <v>8</v>
      </c>
      <c r="I399" s="96" t="str">
        <f t="shared" si="6"/>
        <v>T530X337M010AHE010A530V157M010ASE010KBP74</v>
      </c>
    </row>
    <row r="400" spans="1:9" hidden="1">
      <c r="A400" s="96" t="s">
        <v>337</v>
      </c>
      <c r="B400" s="96" t="s">
        <v>327</v>
      </c>
      <c r="C400" s="96" t="s">
        <v>4469</v>
      </c>
      <c r="D400" s="96">
        <v>339.97049999947194</v>
      </c>
      <c r="E400" s="96">
        <v>129.87202500225976</v>
      </c>
      <c r="F400" s="96">
        <v>1</v>
      </c>
      <c r="G400" s="96" t="s">
        <v>5016</v>
      </c>
      <c r="H400" s="96">
        <v>2</v>
      </c>
      <c r="I400" s="96" t="str">
        <f t="shared" si="6"/>
        <v>T520C227M006ATE045A520C227M006ASMHSPKBP126</v>
      </c>
    </row>
    <row r="401" spans="1:9" hidden="1">
      <c r="A401" s="96" t="s">
        <v>2963</v>
      </c>
      <c r="B401" s="96" t="s">
        <v>2851</v>
      </c>
      <c r="C401" s="96" t="s">
        <v>4426</v>
      </c>
      <c r="D401" s="96">
        <v>317.91799999773502</v>
      </c>
      <c r="E401" s="96">
        <v>122.93578334036285</v>
      </c>
      <c r="F401" s="96">
        <v>1</v>
      </c>
      <c r="G401" s="96" t="s">
        <v>5016</v>
      </c>
      <c r="H401" s="96">
        <v>1</v>
      </c>
      <c r="I401" s="96" t="str">
        <f t="shared" si="6"/>
        <v>T530X687M004ATE010A530V337M004ASE010KBP74</v>
      </c>
    </row>
    <row r="402" spans="1:9" hidden="1">
      <c r="A402" s="96" t="s">
        <v>2963</v>
      </c>
      <c r="B402" s="96" t="s">
        <v>2851</v>
      </c>
      <c r="C402" s="96" t="s">
        <v>4428</v>
      </c>
      <c r="D402" s="96">
        <v>254.89055000245571</v>
      </c>
      <c r="E402" s="96">
        <v>161.76433333544992</v>
      </c>
      <c r="F402" s="96">
        <v>1</v>
      </c>
      <c r="G402" s="96" t="s">
        <v>5016</v>
      </c>
      <c r="H402" s="96">
        <v>1</v>
      </c>
      <c r="I402" s="96" t="str">
        <f t="shared" si="6"/>
        <v>T530X687M004ATE010A530V337M004ASE010KBP76</v>
      </c>
    </row>
    <row r="403" spans="1:9" hidden="1">
      <c r="A403" s="96" t="s">
        <v>4205</v>
      </c>
      <c r="B403" s="96" t="s">
        <v>1170</v>
      </c>
      <c r="C403" s="96" t="s">
        <v>4441</v>
      </c>
      <c r="D403" s="96">
        <v>549.97096538436244</v>
      </c>
      <c r="E403" s="96">
        <v>196.20430769354033</v>
      </c>
      <c r="F403" s="96">
        <v>1</v>
      </c>
      <c r="G403" s="96" t="s">
        <v>5016</v>
      </c>
      <c r="H403" s="96">
        <v>13</v>
      </c>
      <c r="I403" s="96" t="str">
        <f t="shared" si="6"/>
        <v>T598B157M006ATE045A598B157M006ASSTA156KA</v>
      </c>
    </row>
    <row r="404" spans="1:9" hidden="1">
      <c r="A404" s="96" t="s">
        <v>1043</v>
      </c>
      <c r="B404" s="96" t="s">
        <v>1042</v>
      </c>
      <c r="C404" s="96" t="s">
        <v>90</v>
      </c>
      <c r="D404" s="96">
        <v>644.07408636190337</v>
      </c>
      <c r="E404" s="96">
        <v>254.3249590891752</v>
      </c>
      <c r="F404" s="96">
        <v>1</v>
      </c>
      <c r="G404" s="96" t="s">
        <v>5016</v>
      </c>
      <c r="H404" s="96">
        <v>11</v>
      </c>
      <c r="I404" s="96" t="str">
        <f t="shared" si="6"/>
        <v>T521D226M050ATE090A521D226M050ASFTP200</v>
      </c>
    </row>
    <row r="405" spans="1:9" hidden="1">
      <c r="A405" s="96" t="s">
        <v>2941</v>
      </c>
      <c r="B405" s="96" t="s">
        <v>2821</v>
      </c>
      <c r="C405" s="96" t="s">
        <v>4426</v>
      </c>
      <c r="D405" s="96">
        <v>367.30902820458414</v>
      </c>
      <c r="E405" s="96">
        <v>148.44708020944381</v>
      </c>
      <c r="F405" s="96">
        <v>1</v>
      </c>
      <c r="G405" s="96" t="s">
        <v>5016</v>
      </c>
      <c r="H405" s="96">
        <v>13</v>
      </c>
      <c r="I405" s="96" t="str">
        <f t="shared" si="6"/>
        <v>T530X337M010ATE005A530V117M010ASE004KBP74</v>
      </c>
    </row>
    <row r="406" spans="1:9" hidden="1">
      <c r="A406" s="96" t="s">
        <v>2811</v>
      </c>
      <c r="B406" s="96" t="s">
        <v>2812</v>
      </c>
      <c r="C406" s="96" t="s">
        <v>4426</v>
      </c>
      <c r="D406" s="96">
        <v>219.22046111023519</v>
      </c>
      <c r="E406" s="96">
        <v>172.95836944424082</v>
      </c>
      <c r="F406" s="96">
        <v>1</v>
      </c>
      <c r="G406" s="96" t="s">
        <v>5016</v>
      </c>
      <c r="H406" s="96">
        <v>6</v>
      </c>
      <c r="I406" s="96" t="str">
        <f t="shared" si="6"/>
        <v>T530X108M2R5ATE004A530V337M003ASE004KBP74</v>
      </c>
    </row>
    <row r="407" spans="1:9" hidden="1">
      <c r="A407" s="96" t="s">
        <v>2811</v>
      </c>
      <c r="B407" s="96" t="s">
        <v>2812</v>
      </c>
      <c r="C407" s="96" t="s">
        <v>4428</v>
      </c>
      <c r="D407" s="96">
        <v>187.1730000001844</v>
      </c>
      <c r="E407" s="96">
        <v>160.51821667235345</v>
      </c>
      <c r="F407" s="96">
        <v>1</v>
      </c>
      <c r="G407" s="96" t="s">
        <v>5016</v>
      </c>
      <c r="H407" s="96">
        <v>1</v>
      </c>
      <c r="I407" s="96" t="str">
        <f t="shared" si="6"/>
        <v>T530X108M2R5ATE004A530V337M003ASE004KBP76</v>
      </c>
    </row>
    <row r="408" spans="1:9" hidden="1">
      <c r="A408" s="96" t="s">
        <v>725</v>
      </c>
      <c r="B408" s="96" t="s">
        <v>726</v>
      </c>
      <c r="C408" s="96" t="s">
        <v>4426</v>
      </c>
      <c r="D408" s="96">
        <v>214.06625000294295</v>
      </c>
      <c r="E408" s="96">
        <v>155.48541666590609</v>
      </c>
      <c r="F408" s="96">
        <v>1</v>
      </c>
      <c r="G408" s="96" t="s">
        <v>5016</v>
      </c>
      <c r="H408" s="96">
        <v>2</v>
      </c>
      <c r="I408" s="96" t="str">
        <f t="shared" si="6"/>
        <v>T528Z337M2R5ATE005A528Z177M003ASE005KBP74</v>
      </c>
    </row>
    <row r="409" spans="1:9" hidden="1">
      <c r="A409" s="96" t="s">
        <v>2700</v>
      </c>
      <c r="B409" s="96" t="s">
        <v>2697</v>
      </c>
      <c r="C409" s="96" t="s">
        <v>126</v>
      </c>
      <c r="D409" s="96">
        <v>257.17905000317842</v>
      </c>
      <c r="E409" s="96">
        <v>155.50366666750051</v>
      </c>
      <c r="F409" s="96">
        <v>1</v>
      </c>
      <c r="G409" s="96" t="s">
        <v>5016</v>
      </c>
      <c r="H409" s="96">
        <v>1</v>
      </c>
      <c r="I409" s="96" t="str">
        <f t="shared" si="6"/>
        <v>T520V227M004ATE007A520V227M004ASE007KBP52</v>
      </c>
    </row>
    <row r="410" spans="1:9" hidden="1">
      <c r="A410" s="96" t="s">
        <v>3127</v>
      </c>
      <c r="B410" s="96" t="s">
        <v>2784</v>
      </c>
      <c r="C410" s="96" t="s">
        <v>4426</v>
      </c>
      <c r="D410" s="96">
        <v>242.59823333239183</v>
      </c>
      <c r="E410" s="96">
        <v>123.57144999783486</v>
      </c>
      <c r="F410" s="96">
        <v>1</v>
      </c>
      <c r="G410" s="96" t="s">
        <v>5016</v>
      </c>
      <c r="H410" s="96">
        <v>1</v>
      </c>
      <c r="I410" s="96" t="str">
        <f t="shared" si="6"/>
        <v>T520Y477M006ATE025A520Y477M006ASMHSPKBP74</v>
      </c>
    </row>
    <row r="411" spans="1:9" hidden="1">
      <c r="A411" s="96" t="s">
        <v>3127</v>
      </c>
      <c r="B411" s="96" t="s">
        <v>2784</v>
      </c>
      <c r="C411" s="96" t="s">
        <v>152</v>
      </c>
      <c r="D411" s="96">
        <v>356.06199999747332</v>
      </c>
      <c r="E411" s="96">
        <v>122.46954999805894</v>
      </c>
      <c r="F411" s="96">
        <v>1</v>
      </c>
      <c r="G411" s="96" t="s">
        <v>5016</v>
      </c>
      <c r="H411" s="96">
        <v>2</v>
      </c>
      <c r="I411" s="96" t="str">
        <f t="shared" si="6"/>
        <v>T520Y477M006ATE025A520Y477M006ASMHSPKBP86</v>
      </c>
    </row>
    <row r="412" spans="1:9" hidden="1">
      <c r="A412" s="96" t="s">
        <v>848</v>
      </c>
      <c r="B412" s="96" t="s">
        <v>721</v>
      </c>
      <c r="C412" s="96" t="s">
        <v>4426</v>
      </c>
      <c r="D412" s="96">
        <v>303.58070104281069</v>
      </c>
      <c r="E412" s="96">
        <v>145.91348110861145</v>
      </c>
      <c r="F412" s="96">
        <v>1</v>
      </c>
      <c r="G412" s="96" t="s">
        <v>5016</v>
      </c>
      <c r="H412" s="96">
        <v>16</v>
      </c>
      <c r="I412" s="96" t="str">
        <f t="shared" si="6"/>
        <v>T528Z227M004ATE009A528Z227M004ASE009KBP74</v>
      </c>
    </row>
    <row r="413" spans="1:9" hidden="1">
      <c r="A413" s="96" t="s">
        <v>848</v>
      </c>
      <c r="B413" s="96" t="s">
        <v>721</v>
      </c>
      <c r="C413" s="96" t="s">
        <v>4428</v>
      </c>
      <c r="D413" s="96">
        <v>283.13254999928176</v>
      </c>
      <c r="E413" s="96">
        <v>134.75161110749468</v>
      </c>
      <c r="F413" s="96">
        <v>1</v>
      </c>
      <c r="G413" s="96" t="s">
        <v>5016</v>
      </c>
      <c r="H413" s="96">
        <v>3</v>
      </c>
      <c r="I413" s="96" t="str">
        <f t="shared" si="6"/>
        <v>T528Z227M004ATE009A528Z227M004ASE009KBP76</v>
      </c>
    </row>
    <row r="414" spans="1:9" hidden="1">
      <c r="A414" s="96" t="s">
        <v>333</v>
      </c>
      <c r="B414" s="96" t="s">
        <v>329</v>
      </c>
      <c r="C414" s="96" t="s">
        <v>4426</v>
      </c>
      <c r="D414" s="96">
        <v>325.78932500153314</v>
      </c>
      <c r="E414" s="96">
        <v>124.89635833713692</v>
      </c>
      <c r="F414" s="96">
        <v>1</v>
      </c>
      <c r="G414" s="96" t="s">
        <v>5016</v>
      </c>
      <c r="H414" s="96">
        <v>2</v>
      </c>
      <c r="I414" s="96" t="str">
        <f t="shared" si="6"/>
        <v>T520C686M010ATE045A520C686M010ASMHSPKBP74</v>
      </c>
    </row>
    <row r="415" spans="1:9" hidden="1">
      <c r="A415" s="96" t="s">
        <v>3370</v>
      </c>
      <c r="B415" s="96" t="s">
        <v>3328</v>
      </c>
      <c r="C415" s="96" t="s">
        <v>4501</v>
      </c>
      <c r="D415" s="96">
        <v>489.17557916633086</v>
      </c>
      <c r="E415" s="96">
        <v>129.81154166831402</v>
      </c>
      <c r="F415" s="96">
        <v>1</v>
      </c>
      <c r="G415" s="96" t="s">
        <v>5016</v>
      </c>
      <c r="H415" s="96">
        <v>4</v>
      </c>
      <c r="I415" s="96" t="str">
        <f t="shared" si="6"/>
        <v>T591D227M010ATE025A591D227M010ASKBP55</v>
      </c>
    </row>
    <row r="416" spans="1:9" hidden="1">
      <c r="A416" s="96" t="s">
        <v>3297</v>
      </c>
      <c r="B416" s="96" t="s">
        <v>3298</v>
      </c>
      <c r="C416" s="96" t="s">
        <v>87</v>
      </c>
      <c r="D416" s="96">
        <v>480.79797500220593</v>
      </c>
      <c r="E416" s="96">
        <v>194.41889166540932</v>
      </c>
      <c r="F416" s="96">
        <v>1</v>
      </c>
      <c r="G416" s="96" t="s">
        <v>5016</v>
      </c>
      <c r="H416" s="96">
        <v>2</v>
      </c>
      <c r="I416" s="96" t="str">
        <f t="shared" si="6"/>
        <v>T591D107M016ATE050A591D107M016ASTTS50</v>
      </c>
    </row>
    <row r="417" spans="1:9" hidden="1">
      <c r="A417" s="96" t="s">
        <v>3389</v>
      </c>
      <c r="B417" s="96" t="s">
        <v>3390</v>
      </c>
      <c r="C417" s="96" t="s">
        <v>90</v>
      </c>
      <c r="D417" s="96">
        <v>666.85112037113868</v>
      </c>
      <c r="E417" s="96">
        <v>222.49797777622007</v>
      </c>
      <c r="F417" s="96">
        <v>1</v>
      </c>
      <c r="G417" s="96" t="s">
        <v>5016</v>
      </c>
      <c r="H417" s="96">
        <v>9</v>
      </c>
      <c r="I417" s="96" t="str">
        <f t="shared" si="6"/>
        <v>T591D336M035ATE065A591D336M035ASFTP200</v>
      </c>
    </row>
    <row r="418" spans="1:9" hidden="1">
      <c r="A418" s="96" t="s">
        <v>3743</v>
      </c>
      <c r="B418" s="96" t="s">
        <v>3674</v>
      </c>
      <c r="C418" s="96" t="s">
        <v>4441</v>
      </c>
      <c r="D418" s="96">
        <v>575.75763333239593</v>
      </c>
      <c r="E418" s="96">
        <v>196.0052500013262</v>
      </c>
      <c r="F418" s="96">
        <v>1</v>
      </c>
      <c r="G418" s="96" t="s">
        <v>5016</v>
      </c>
      <c r="H418" s="96">
        <v>6</v>
      </c>
      <c r="I418" s="96" t="str">
        <f t="shared" si="6"/>
        <v>T520B157M006ATE025A520B157M006ASE025STA156KA</v>
      </c>
    </row>
    <row r="419" spans="1:9" hidden="1">
      <c r="A419" s="96" t="s">
        <v>3743</v>
      </c>
      <c r="B419" s="96" t="s">
        <v>3670</v>
      </c>
      <c r="C419" s="96" t="s">
        <v>4441</v>
      </c>
      <c r="D419" s="96">
        <v>522.26465299981646</v>
      </c>
      <c r="E419" s="96">
        <v>207.79039149664399</v>
      </c>
      <c r="F419" s="96">
        <v>1</v>
      </c>
      <c r="G419" s="96" t="s">
        <v>5016</v>
      </c>
      <c r="H419" s="96">
        <v>50</v>
      </c>
      <c r="I419" s="96" t="str">
        <f t="shared" si="6"/>
        <v>T520B157M006ATE025A520B157M006ASMHSBSTA156KA</v>
      </c>
    </row>
    <row r="420" spans="1:9" hidden="1">
      <c r="A420" s="96" t="s">
        <v>3303</v>
      </c>
      <c r="B420" s="96" t="s">
        <v>3304</v>
      </c>
      <c r="C420" s="96" t="s">
        <v>90</v>
      </c>
      <c r="D420" s="96">
        <v>549.76366666727699</v>
      </c>
      <c r="E420" s="96">
        <v>188.16833332646641</v>
      </c>
      <c r="F420" s="96">
        <v>1</v>
      </c>
      <c r="G420" s="96" t="s">
        <v>5016</v>
      </c>
      <c r="H420" s="96">
        <v>1</v>
      </c>
      <c r="I420" s="96" t="str">
        <f t="shared" si="6"/>
        <v>T591D476M025ATE060A591D476M025ASFTP200</v>
      </c>
    </row>
    <row r="421" spans="1:9" hidden="1">
      <c r="A421" s="96" t="s">
        <v>1461</v>
      </c>
      <c r="B421" s="96" t="s">
        <v>1462</v>
      </c>
      <c r="C421" s="96" t="s">
        <v>4427</v>
      </c>
      <c r="D421" s="96">
        <v>656.04809166805353</v>
      </c>
      <c r="E421" s="96">
        <v>125.8314750023419</v>
      </c>
      <c r="F421" s="96">
        <v>1</v>
      </c>
      <c r="G421" s="96" t="s">
        <v>5016</v>
      </c>
      <c r="H421" s="96">
        <v>2</v>
      </c>
      <c r="I421" s="96" t="str">
        <f t="shared" si="6"/>
        <v>T521V156M035ATE100A521V156M035ASMHSPKBP34</v>
      </c>
    </row>
    <row r="422" spans="1:9" hidden="1">
      <c r="A422" s="96" t="s">
        <v>3313</v>
      </c>
      <c r="B422" s="96" t="s">
        <v>3314</v>
      </c>
      <c r="C422" s="96" t="s">
        <v>107</v>
      </c>
      <c r="D422" s="96">
        <v>763.85183333535679</v>
      </c>
      <c r="E422" s="96">
        <v>181.35999999940395</v>
      </c>
      <c r="F422" s="96">
        <v>1</v>
      </c>
      <c r="G422" s="96" t="s">
        <v>5016</v>
      </c>
      <c r="H422" s="96">
        <v>1</v>
      </c>
      <c r="I422" s="96" t="str">
        <f t="shared" si="6"/>
        <v>T591D106M050ATE090A591D106M050ASFTP150</v>
      </c>
    </row>
    <row r="423" spans="1:9" hidden="1">
      <c r="A423" s="96" t="s">
        <v>4191</v>
      </c>
      <c r="B423" s="96" t="s">
        <v>4190</v>
      </c>
      <c r="C423" s="96" t="s">
        <v>4501</v>
      </c>
      <c r="D423" s="96">
        <v>277.814860526215</v>
      </c>
      <c r="E423" s="96">
        <v>158.3753903504265</v>
      </c>
      <c r="F423" s="96">
        <v>1</v>
      </c>
      <c r="G423" s="96" t="s">
        <v>5016</v>
      </c>
      <c r="H423" s="96">
        <v>38</v>
      </c>
      <c r="I423" s="96" t="str">
        <f t="shared" si="6"/>
        <v>T598B336M010ATE080A598B336M010ASKBP55</v>
      </c>
    </row>
    <row r="424" spans="1:9" hidden="1">
      <c r="A424" s="96" t="s">
        <v>1219</v>
      </c>
      <c r="B424" s="96" t="s">
        <v>1218</v>
      </c>
      <c r="C424" s="96" t="s">
        <v>152</v>
      </c>
      <c r="D424" s="96">
        <v>363.3003333339002</v>
      </c>
      <c r="E424" s="96">
        <v>132.29366667335853</v>
      </c>
      <c r="F424" s="96">
        <v>1</v>
      </c>
      <c r="G424" s="96" t="s">
        <v>5016</v>
      </c>
      <c r="H424" s="96">
        <v>1</v>
      </c>
      <c r="I424" s="96" t="str">
        <f t="shared" si="6"/>
        <v>T520W107M010ATE040A520W107M010ASMHSPKBP86</v>
      </c>
    </row>
    <row r="425" spans="1:9" hidden="1">
      <c r="A425" s="96" t="s">
        <v>807</v>
      </c>
      <c r="B425" s="96" t="s">
        <v>806</v>
      </c>
      <c r="C425" s="96" t="s">
        <v>4426</v>
      </c>
      <c r="D425" s="96">
        <v>277.98514166730456</v>
      </c>
      <c r="E425" s="96">
        <v>138.66149999666959</v>
      </c>
      <c r="F425" s="96">
        <v>1</v>
      </c>
      <c r="G425" s="96" t="s">
        <v>5016</v>
      </c>
      <c r="H425" s="96">
        <v>2</v>
      </c>
      <c r="I425" s="96" t="str">
        <f t="shared" si="6"/>
        <v>T525B336M010ATE080A525B336M010ASE080KBP74</v>
      </c>
    </row>
    <row r="426" spans="1:9" hidden="1">
      <c r="A426" s="96" t="s">
        <v>2790</v>
      </c>
      <c r="B426" s="96" t="s">
        <v>2791</v>
      </c>
      <c r="C426" s="96" t="s">
        <v>4441</v>
      </c>
      <c r="D426" s="96">
        <v>457.84125769421314</v>
      </c>
      <c r="E426" s="96">
        <v>204.06773974241403</v>
      </c>
      <c r="F426" s="96">
        <v>1</v>
      </c>
      <c r="G426" s="96" t="s">
        <v>5016</v>
      </c>
      <c r="H426" s="96">
        <v>13</v>
      </c>
      <c r="I426" s="96" t="str">
        <f t="shared" si="6"/>
        <v>T528B277M2R5APE006A528B906M2R5ASSTA156KA</v>
      </c>
    </row>
    <row r="427" spans="1:9" hidden="1">
      <c r="A427" s="96" t="s">
        <v>1353</v>
      </c>
      <c r="B427" s="96" t="s">
        <v>1023</v>
      </c>
      <c r="C427" s="96" t="s">
        <v>4478</v>
      </c>
      <c r="D427" s="96">
        <v>785.13523333298508</v>
      </c>
      <c r="E427" s="96">
        <v>211.10061538593772</v>
      </c>
      <c r="F427" s="96">
        <v>1</v>
      </c>
      <c r="G427" s="96" t="s">
        <v>5016</v>
      </c>
      <c r="H427" s="96">
        <v>12</v>
      </c>
      <c r="I427" s="96" t="str">
        <f t="shared" si="6"/>
        <v>T521D226M035ATE060A521D226M035ASFTW400</v>
      </c>
    </row>
    <row r="428" spans="1:9" hidden="1">
      <c r="A428" s="96" t="s">
        <v>845</v>
      </c>
      <c r="B428" s="96" t="s">
        <v>708</v>
      </c>
      <c r="C428" s="96" t="s">
        <v>4426</v>
      </c>
      <c r="D428" s="96">
        <v>198.14290624679415</v>
      </c>
      <c r="E428" s="96">
        <v>154.07778749839051</v>
      </c>
      <c r="F428" s="96">
        <v>1</v>
      </c>
      <c r="G428" s="96" t="s">
        <v>5016</v>
      </c>
      <c r="H428" s="96">
        <v>8</v>
      </c>
      <c r="I428" s="96" t="str">
        <f t="shared" si="6"/>
        <v>T528Z337M2R5ATE009A528Z337M003ASE009KBP74</v>
      </c>
    </row>
    <row r="429" spans="1:9" hidden="1">
      <c r="A429" s="96" t="s">
        <v>845</v>
      </c>
      <c r="B429" s="96" t="s">
        <v>708</v>
      </c>
      <c r="C429" s="96" t="s">
        <v>4428</v>
      </c>
      <c r="D429" s="96">
        <v>188.43940416671103</v>
      </c>
      <c r="E429" s="96">
        <v>132.85129166470142</v>
      </c>
      <c r="F429" s="96">
        <v>1</v>
      </c>
      <c r="G429" s="96" t="s">
        <v>5016</v>
      </c>
      <c r="H429" s="96">
        <v>4</v>
      </c>
      <c r="I429" s="96" t="str">
        <f t="shared" si="6"/>
        <v>T528Z337M2R5ATE009A528Z337M003ASE009KBP76</v>
      </c>
    </row>
    <row r="430" spans="1:9" hidden="1">
      <c r="A430" s="96" t="s">
        <v>2709</v>
      </c>
      <c r="B430" s="96" t="s">
        <v>2708</v>
      </c>
      <c r="C430" s="96" t="s">
        <v>4428</v>
      </c>
      <c r="D430" s="96">
        <v>223.24295000173151</v>
      </c>
      <c r="E430" s="96">
        <v>162.78600000310689</v>
      </c>
      <c r="F430" s="96">
        <v>1</v>
      </c>
      <c r="G430" s="96" t="s">
        <v>5016</v>
      </c>
      <c r="H430" s="96">
        <v>1</v>
      </c>
      <c r="I430" s="96" t="str">
        <f t="shared" si="6"/>
        <v>T520V227M004ATE009A520V227M004ASPGLRKBP76</v>
      </c>
    </row>
    <row r="431" spans="1:9" hidden="1">
      <c r="A431" s="96" t="s">
        <v>2709</v>
      </c>
      <c r="B431" s="96" t="s">
        <v>2710</v>
      </c>
      <c r="C431" s="96" t="s">
        <v>126</v>
      </c>
      <c r="D431" s="96">
        <v>218.45083333784711</v>
      </c>
      <c r="E431" s="96">
        <v>124.80883333599196</v>
      </c>
      <c r="F431" s="96">
        <v>1</v>
      </c>
      <c r="G431" s="96" t="s">
        <v>5016</v>
      </c>
      <c r="H431" s="96">
        <v>1</v>
      </c>
      <c r="I431" s="96" t="str">
        <f t="shared" si="6"/>
        <v>T520V227M004ATE009A520V227M004ASE009KBP52</v>
      </c>
    </row>
    <row r="432" spans="1:9" hidden="1">
      <c r="A432" s="96" t="s">
        <v>315</v>
      </c>
      <c r="B432" s="96" t="s">
        <v>316</v>
      </c>
      <c r="C432" s="96" t="s">
        <v>152</v>
      </c>
      <c r="D432" s="96">
        <v>673.99689333317804</v>
      </c>
      <c r="E432" s="96">
        <v>197.73533833350521</v>
      </c>
      <c r="F432" s="96">
        <v>1</v>
      </c>
      <c r="G432" s="96" t="s">
        <v>5016</v>
      </c>
      <c r="H432" s="96">
        <v>50</v>
      </c>
      <c r="I432" s="96" t="str">
        <f t="shared" si="6"/>
        <v>T520T336M010ATE040A520T336M010ASE040KBP86</v>
      </c>
    </row>
    <row r="433" spans="1:9" hidden="1">
      <c r="A433" s="96" t="s">
        <v>870</v>
      </c>
      <c r="B433" s="96" t="s">
        <v>864</v>
      </c>
      <c r="C433" s="96" t="s">
        <v>131</v>
      </c>
      <c r="D433" s="96">
        <v>443.3844999934081</v>
      </c>
      <c r="E433" s="96">
        <v>189.55638333340175</v>
      </c>
      <c r="F433" s="96">
        <v>1</v>
      </c>
      <c r="G433" s="96" t="s">
        <v>5016</v>
      </c>
      <c r="H433" s="96">
        <v>1</v>
      </c>
      <c r="I433" s="96" t="str">
        <f t="shared" si="6"/>
        <v>T545V227M010ATE045A545V227M010ASTTS80</v>
      </c>
    </row>
    <row r="434" spans="1:9" hidden="1">
      <c r="A434" s="96" t="s">
        <v>3629</v>
      </c>
      <c r="B434" s="96" t="s">
        <v>1544</v>
      </c>
      <c r="C434" s="96" t="s">
        <v>4516</v>
      </c>
      <c r="D434" s="96">
        <v>863.44110757683995</v>
      </c>
      <c r="E434" s="96">
        <v>231.91096514992583</v>
      </c>
      <c r="F434" s="96">
        <v>1</v>
      </c>
      <c r="G434" s="96" t="s">
        <v>5016</v>
      </c>
      <c r="H434" s="96">
        <v>11</v>
      </c>
      <c r="I434" s="96" t="str">
        <f t="shared" si="6"/>
        <v>T598X156M075ATE075A598V475M075ASSUZHTTS125</v>
      </c>
    </row>
    <row r="435" spans="1:9" hidden="1">
      <c r="A435" s="96" t="s">
        <v>507</v>
      </c>
      <c r="B435" s="96" t="s">
        <v>380</v>
      </c>
      <c r="C435" s="96" t="s">
        <v>4516</v>
      </c>
      <c r="D435" s="96">
        <v>837.5206606668653</v>
      </c>
      <c r="E435" s="96">
        <v>202.57893400008325</v>
      </c>
      <c r="F435" s="96">
        <v>1</v>
      </c>
      <c r="G435" s="96" t="s">
        <v>5016</v>
      </c>
      <c r="H435" s="96">
        <v>50</v>
      </c>
      <c r="I435" s="96" t="str">
        <f t="shared" si="6"/>
        <v>T521X156M075ATE035A521V475M075ASSUZHTTS125</v>
      </c>
    </row>
    <row r="436" spans="1:9" hidden="1">
      <c r="A436" s="96" t="s">
        <v>1145</v>
      </c>
      <c r="B436" s="96" t="s">
        <v>1142</v>
      </c>
      <c r="C436" s="96" t="s">
        <v>4441</v>
      </c>
      <c r="D436" s="96">
        <v>443.00535729154944</v>
      </c>
      <c r="E436" s="96">
        <v>137.94506874699437</v>
      </c>
      <c r="F436" s="96">
        <v>1</v>
      </c>
      <c r="G436" s="96" t="s">
        <v>5016</v>
      </c>
      <c r="H436" s="96">
        <v>16</v>
      </c>
      <c r="I436" s="96" t="str">
        <f t="shared" si="6"/>
        <v>T545W477M006ATE035A545W477M006ASMHSPSTA156KA</v>
      </c>
    </row>
    <row r="437" spans="1:9" hidden="1">
      <c r="A437" s="96" t="s">
        <v>1865</v>
      </c>
      <c r="B437" s="96" t="s">
        <v>1866</v>
      </c>
      <c r="C437" s="96" t="s">
        <v>87</v>
      </c>
      <c r="D437" s="96">
        <v>955.60652857529931</v>
      </c>
      <c r="E437" s="96">
        <v>317.22107142742192</v>
      </c>
      <c r="F437" s="96">
        <v>1</v>
      </c>
      <c r="G437" s="96" t="s">
        <v>5016</v>
      </c>
      <c r="H437" s="96">
        <v>7</v>
      </c>
      <c r="I437" s="96" t="str">
        <f t="shared" si="6"/>
        <v>T523V686M035APE070A523V686M035ASTTS50</v>
      </c>
    </row>
    <row r="438" spans="1:9" hidden="1">
      <c r="A438" s="96" t="s">
        <v>3737</v>
      </c>
      <c r="B438" s="96" t="s">
        <v>3738</v>
      </c>
      <c r="C438" s="96" t="s">
        <v>4426</v>
      </c>
      <c r="D438" s="96">
        <v>231.46010000375099</v>
      </c>
      <c r="E438" s="96">
        <v>121.93928332650104</v>
      </c>
      <c r="F438" s="96">
        <v>1</v>
      </c>
      <c r="G438" s="96" t="s">
        <v>5016</v>
      </c>
      <c r="H438" s="96">
        <v>1</v>
      </c>
      <c r="I438" s="96" t="str">
        <f t="shared" si="6"/>
        <v>T520B686M006ATE025A520B686M006ASE025KBP74</v>
      </c>
    </row>
    <row r="439" spans="1:9" hidden="1">
      <c r="A439" s="96" t="s">
        <v>369</v>
      </c>
      <c r="B439" s="96" t="s">
        <v>288</v>
      </c>
      <c r="C439" s="96" t="s">
        <v>90</v>
      </c>
      <c r="D439" s="96">
        <v>704.86368974240929</v>
      </c>
      <c r="E439" s="96">
        <v>189.86807948703731</v>
      </c>
      <c r="F439" s="96">
        <v>1</v>
      </c>
      <c r="G439" s="96" t="s">
        <v>5016</v>
      </c>
      <c r="H439" s="96">
        <v>13</v>
      </c>
      <c r="I439" s="96" t="str">
        <f t="shared" si="6"/>
        <v>T521X226M050ATE050A521V116M050ASFTP200</v>
      </c>
    </row>
    <row r="440" spans="1:9" hidden="1">
      <c r="A440" s="96" t="s">
        <v>1256</v>
      </c>
      <c r="B440" s="96" t="s">
        <v>1257</v>
      </c>
      <c r="C440" s="96" t="s">
        <v>90</v>
      </c>
      <c r="D440" s="96">
        <v>603.87949999887496</v>
      </c>
      <c r="E440" s="96">
        <v>186.92271666484885</v>
      </c>
      <c r="F440" s="96">
        <v>1</v>
      </c>
      <c r="G440" s="96" t="s">
        <v>5016</v>
      </c>
      <c r="H440" s="96">
        <v>1</v>
      </c>
      <c r="I440" s="96" t="str">
        <f t="shared" si="6"/>
        <v>T591B475M035ATE200A591B475M035ASFTP200</v>
      </c>
    </row>
    <row r="441" spans="1:9" hidden="1">
      <c r="A441" s="96" t="s">
        <v>176</v>
      </c>
      <c r="B441" s="96" t="s">
        <v>177</v>
      </c>
      <c r="C441" s="96" t="s">
        <v>4441</v>
      </c>
      <c r="D441" s="96">
        <v>300.22719166183379</v>
      </c>
      <c r="E441" s="96">
        <v>123.84819166443776</v>
      </c>
      <c r="F441" s="96">
        <v>1</v>
      </c>
      <c r="G441" s="96" t="s">
        <v>5016</v>
      </c>
      <c r="H441" s="96">
        <v>2</v>
      </c>
      <c r="I441" s="96" t="str">
        <f t="shared" si="6"/>
        <v>T520T227M2R5ATE070A520T227M2R5ASE070STA156KA</v>
      </c>
    </row>
    <row r="442" spans="1:9" hidden="1">
      <c r="A442" s="96" t="s">
        <v>3131</v>
      </c>
      <c r="B442" s="96" t="s">
        <v>2782</v>
      </c>
      <c r="C442" s="96" t="s">
        <v>4426</v>
      </c>
      <c r="D442" s="96">
        <v>373.81826665950933</v>
      </c>
      <c r="E442" s="96">
        <v>213.49738333141431</v>
      </c>
      <c r="F442" s="96">
        <v>1</v>
      </c>
      <c r="G442" s="96" t="s">
        <v>5016</v>
      </c>
      <c r="H442" s="96">
        <v>1</v>
      </c>
      <c r="I442" s="96" t="str">
        <f t="shared" si="6"/>
        <v>T520Y337M010ATE025A520Y337M010ASMHSPKBP74</v>
      </c>
    </row>
    <row r="443" spans="1:9" hidden="1">
      <c r="A443" s="96" t="s">
        <v>3131</v>
      </c>
      <c r="B443" s="96" t="s">
        <v>2782</v>
      </c>
      <c r="C443" s="96" t="s">
        <v>152</v>
      </c>
      <c r="D443" s="96">
        <v>452.16563332825893</v>
      </c>
      <c r="E443" s="96">
        <v>128.53958333318587</v>
      </c>
      <c r="F443" s="96">
        <v>1</v>
      </c>
      <c r="G443" s="96" t="s">
        <v>5016</v>
      </c>
      <c r="H443" s="96">
        <v>2</v>
      </c>
      <c r="I443" s="96" t="str">
        <f t="shared" si="6"/>
        <v>T520Y337M010ATE025A520Y337M010ASMHSPKBP86</v>
      </c>
    </row>
    <row r="444" spans="1:9" hidden="1">
      <c r="A444" s="96" t="s">
        <v>3009</v>
      </c>
      <c r="B444" s="96" t="s">
        <v>3010</v>
      </c>
      <c r="C444" s="96" t="s">
        <v>4426</v>
      </c>
      <c r="D444" s="96">
        <v>296.6282666742336</v>
      </c>
      <c r="E444" s="96">
        <v>166.72643334022723</v>
      </c>
      <c r="F444" s="96">
        <v>1</v>
      </c>
      <c r="G444" s="96" t="s">
        <v>5016</v>
      </c>
      <c r="H444" s="96">
        <v>1</v>
      </c>
      <c r="I444" s="96" t="str">
        <f t="shared" si="6"/>
        <v>T520Y477M006ATE018A520Y477M006ASMHSBKBP74</v>
      </c>
    </row>
    <row r="445" spans="1:9" hidden="1">
      <c r="A445" s="96" t="s">
        <v>3009</v>
      </c>
      <c r="B445" s="96" t="s">
        <v>3010</v>
      </c>
      <c r="C445" s="96" t="s">
        <v>4475</v>
      </c>
      <c r="D445" s="96">
        <v>346.14844583004015</v>
      </c>
      <c r="E445" s="96">
        <v>184.34384999913163</v>
      </c>
      <c r="F445" s="96">
        <v>1</v>
      </c>
      <c r="G445" s="96" t="s">
        <v>5016</v>
      </c>
      <c r="H445" s="96">
        <v>4</v>
      </c>
      <c r="I445" s="96" t="str">
        <f t="shared" si="6"/>
        <v>T520Y477M006ATE018A520Y477M006ASMHSBKBP84</v>
      </c>
    </row>
    <row r="446" spans="1:9" hidden="1">
      <c r="A446" s="96" t="s">
        <v>1596</v>
      </c>
      <c r="B446" s="96" t="s">
        <v>1595</v>
      </c>
      <c r="C446" s="96" t="s">
        <v>4426</v>
      </c>
      <c r="D446" s="96">
        <v>327.43726666085422</v>
      </c>
      <c r="E446" s="96">
        <v>137.35159999458119</v>
      </c>
      <c r="F446" s="96">
        <v>1</v>
      </c>
      <c r="G446" s="96" t="s">
        <v>5016</v>
      </c>
      <c r="H446" s="96">
        <v>1</v>
      </c>
      <c r="I446" s="96" t="str">
        <f t="shared" si="6"/>
        <v>T525D107M010ATE055A520D107M010ASMHSPKBP74</v>
      </c>
    </row>
    <row r="447" spans="1:9" hidden="1">
      <c r="A447" s="96" t="s">
        <v>1021</v>
      </c>
      <c r="B447" s="96" t="s">
        <v>125</v>
      </c>
      <c r="C447" s="96" t="s">
        <v>87</v>
      </c>
      <c r="D447" s="96">
        <v>427.11097000013103</v>
      </c>
      <c r="E447" s="96">
        <v>135.26020666630939</v>
      </c>
      <c r="F447" s="96">
        <v>1</v>
      </c>
      <c r="G447" s="96" t="s">
        <v>5016</v>
      </c>
      <c r="H447" s="96">
        <v>25</v>
      </c>
      <c r="I447" s="96" t="str">
        <f t="shared" si="6"/>
        <v>T521D686M025AT4146A521D686M025ASMHSPTTS50</v>
      </c>
    </row>
    <row r="448" spans="1:9" hidden="1">
      <c r="A448" s="96" t="s">
        <v>1021</v>
      </c>
      <c r="B448" s="96" t="s">
        <v>125</v>
      </c>
      <c r="C448" s="96" t="s">
        <v>126</v>
      </c>
      <c r="D448" s="96">
        <v>441.37194999377238</v>
      </c>
      <c r="E448" s="96">
        <v>129.95051666657673</v>
      </c>
      <c r="F448" s="96">
        <v>1</v>
      </c>
      <c r="G448" s="96" t="s">
        <v>5016</v>
      </c>
      <c r="H448" s="96">
        <v>1</v>
      </c>
      <c r="I448" s="96" t="str">
        <f t="shared" si="6"/>
        <v>T521D686M025AT4146A521D686M025ASMHSPKBP52</v>
      </c>
    </row>
    <row r="449" spans="1:9" hidden="1">
      <c r="A449" s="96" t="s">
        <v>499</v>
      </c>
      <c r="B449" s="96" t="s">
        <v>261</v>
      </c>
      <c r="C449" s="96" t="s">
        <v>4492</v>
      </c>
      <c r="D449" s="96">
        <v>511.47986666578799</v>
      </c>
      <c r="E449" s="96">
        <v>224.918470001081</v>
      </c>
      <c r="F449" s="96">
        <v>1</v>
      </c>
      <c r="G449" s="96" t="s">
        <v>5016</v>
      </c>
      <c r="H449" s="96">
        <v>5</v>
      </c>
      <c r="I449" s="96" t="str">
        <f t="shared" si="6"/>
        <v>T521X337M016ATE015A521V117M016ASE050FTW700</v>
      </c>
    </row>
    <row r="450" spans="1:9" hidden="1">
      <c r="A450" s="96" t="s">
        <v>2825</v>
      </c>
      <c r="B450" s="96" t="s">
        <v>2821</v>
      </c>
      <c r="C450" s="96" t="s">
        <v>4426</v>
      </c>
      <c r="D450" s="96">
        <v>368.07846666569822</v>
      </c>
      <c r="E450" s="96">
        <v>170.25356333213858</v>
      </c>
      <c r="F450" s="96">
        <v>1</v>
      </c>
      <c r="G450" s="96" t="s">
        <v>5016</v>
      </c>
      <c r="H450" s="96">
        <v>5</v>
      </c>
      <c r="I450" s="96" t="str">
        <f t="shared" si="6"/>
        <v>T530X337M010AHE004A530V117M010ASE004KBP74</v>
      </c>
    </row>
    <row r="451" spans="1:9" hidden="1">
      <c r="A451" s="96" t="s">
        <v>4037</v>
      </c>
      <c r="B451" s="96" t="s">
        <v>4032</v>
      </c>
      <c r="C451" s="96" t="s">
        <v>4428</v>
      </c>
      <c r="D451" s="96">
        <v>391.75695000565611</v>
      </c>
      <c r="E451" s="96">
        <v>127.41378333186732</v>
      </c>
      <c r="F451" s="96">
        <v>1</v>
      </c>
      <c r="G451" s="96" t="s">
        <v>5016</v>
      </c>
      <c r="H451" s="96">
        <v>1</v>
      </c>
      <c r="I451" s="96" t="str">
        <f t="shared" si="6"/>
        <v>T520L107M010ATE025A520L107M010ASE025KBP76</v>
      </c>
    </row>
    <row r="452" spans="1:9" hidden="1">
      <c r="A452" s="96" t="s">
        <v>4050</v>
      </c>
      <c r="B452" s="96" t="s">
        <v>4030</v>
      </c>
      <c r="C452" s="96" t="s">
        <v>4469</v>
      </c>
      <c r="D452" s="96">
        <v>236.04939444456247</v>
      </c>
      <c r="E452" s="96">
        <v>124.41920000477694</v>
      </c>
      <c r="F452" s="96">
        <v>1</v>
      </c>
      <c r="G452" s="96" t="s">
        <v>5016</v>
      </c>
      <c r="H452" s="96">
        <v>3</v>
      </c>
      <c r="I452" s="96" t="str">
        <f t="shared" ref="I452:I515" si="7">A452&amp;B452&amp;C452</f>
        <v>T520L337M2R5ATE012A520L337M003ASE012KBP126</v>
      </c>
    </row>
    <row r="453" spans="1:9" hidden="1">
      <c r="A453" s="96" t="s">
        <v>289</v>
      </c>
      <c r="B453" s="96" t="s">
        <v>288</v>
      </c>
      <c r="C453" s="96" t="s">
        <v>90</v>
      </c>
      <c r="D453" s="96">
        <v>718.73669935905264</v>
      </c>
      <c r="E453" s="96">
        <v>216.60229259170592</v>
      </c>
      <c r="F453" s="96">
        <v>1</v>
      </c>
      <c r="G453" s="96" t="s">
        <v>5016</v>
      </c>
      <c r="H453" s="96">
        <v>26</v>
      </c>
      <c r="I453" s="96" t="str">
        <f t="shared" si="7"/>
        <v>T521X226M050ATE075A521V116M050ASFTP200</v>
      </c>
    </row>
    <row r="454" spans="1:9" hidden="1">
      <c r="A454" s="96" t="s">
        <v>289</v>
      </c>
      <c r="B454" s="96" t="s">
        <v>514</v>
      </c>
      <c r="C454" s="96" t="s">
        <v>4438</v>
      </c>
      <c r="D454" s="96">
        <v>730.46105000074022</v>
      </c>
      <c r="E454" s="96">
        <v>334.34889166324865</v>
      </c>
      <c r="F454" s="96">
        <v>1</v>
      </c>
      <c r="G454" s="96" t="s">
        <v>5016</v>
      </c>
      <c r="H454" s="96">
        <v>2</v>
      </c>
      <c r="I454" s="96" t="str">
        <f t="shared" si="7"/>
        <v>T521X226M050ATE075A521V116M050AS9997KBP23E</v>
      </c>
    </row>
    <row r="455" spans="1:9" hidden="1">
      <c r="A455" s="96" t="s">
        <v>1402</v>
      </c>
      <c r="B455" s="96" t="s">
        <v>223</v>
      </c>
      <c r="C455" s="96" t="s">
        <v>4469</v>
      </c>
      <c r="D455" s="96">
        <v>387.08538888953626</v>
      </c>
      <c r="E455" s="96">
        <v>189.99570555402897</v>
      </c>
      <c r="F455" s="96">
        <v>1</v>
      </c>
      <c r="G455" s="96" t="s">
        <v>5016</v>
      </c>
      <c r="H455" s="96">
        <v>3</v>
      </c>
      <c r="I455" s="96" t="str">
        <f t="shared" si="7"/>
        <v>T520C157M006ATE025A520C157M006ASMHSPKBP126</v>
      </c>
    </row>
    <row r="456" spans="1:9" hidden="1">
      <c r="A456" s="96" t="s">
        <v>940</v>
      </c>
      <c r="B456" s="96" t="s">
        <v>939</v>
      </c>
      <c r="C456" s="96" t="s">
        <v>131</v>
      </c>
      <c r="D456" s="96">
        <v>383.05683124999632</v>
      </c>
      <c r="E456" s="96">
        <v>193.45435208277195</v>
      </c>
      <c r="F456" s="96">
        <v>1</v>
      </c>
      <c r="G456" s="96" t="s">
        <v>5016</v>
      </c>
      <c r="H456" s="96">
        <v>8</v>
      </c>
      <c r="I456" s="96" t="str">
        <f t="shared" si="7"/>
        <v>T598D227M006ATE025A598D227M006ASTTS80</v>
      </c>
    </row>
    <row r="457" spans="1:9" hidden="1">
      <c r="A457" s="96" t="s">
        <v>570</v>
      </c>
      <c r="B457" s="96" t="s">
        <v>571</v>
      </c>
      <c r="C457" s="96" t="s">
        <v>4428</v>
      </c>
      <c r="D457" s="96">
        <v>264.58426667028107</v>
      </c>
      <c r="E457" s="96">
        <v>136.72983333002776</v>
      </c>
      <c r="F457" s="96">
        <v>1</v>
      </c>
      <c r="G457" s="96" t="s">
        <v>5016</v>
      </c>
      <c r="H457" s="96">
        <v>1</v>
      </c>
      <c r="I457" s="96" t="str">
        <f t="shared" si="7"/>
        <v>T520C476M010ATE100A520C476M010ASMHSPKBP76</v>
      </c>
    </row>
    <row r="458" spans="1:9" hidden="1">
      <c r="A458" s="96" t="s">
        <v>1364</v>
      </c>
      <c r="B458" s="96" t="s">
        <v>1365</v>
      </c>
      <c r="C458" s="96" t="s">
        <v>126</v>
      </c>
      <c r="D458" s="96">
        <v>499.70182272722013</v>
      </c>
      <c r="E458" s="96">
        <v>153.45955757657066</v>
      </c>
      <c r="F458" s="96">
        <v>1</v>
      </c>
      <c r="G458" s="96" t="s">
        <v>5016</v>
      </c>
      <c r="H458" s="96">
        <v>11</v>
      </c>
      <c r="I458" s="96" t="str">
        <f t="shared" si="7"/>
        <v>T521D476M025ATE065A521D476M025ASMHSPKBP52</v>
      </c>
    </row>
    <row r="459" spans="1:9" hidden="1">
      <c r="A459" s="96" t="s">
        <v>187</v>
      </c>
      <c r="B459" s="96" t="s">
        <v>188</v>
      </c>
      <c r="C459" s="96" t="s">
        <v>4426</v>
      </c>
      <c r="D459" s="96">
        <v>269.70130000496283</v>
      </c>
      <c r="E459" s="96">
        <v>133.30177499970887</v>
      </c>
      <c r="F459" s="96">
        <v>1</v>
      </c>
      <c r="G459" s="96" t="s">
        <v>5016</v>
      </c>
      <c r="H459" s="96">
        <v>2</v>
      </c>
      <c r="I459" s="96" t="str">
        <f t="shared" si="7"/>
        <v>T520T226M008ATE070A520T226M010ASE070KBP74</v>
      </c>
    </row>
    <row r="460" spans="1:9" hidden="1">
      <c r="A460" s="96" t="s">
        <v>187</v>
      </c>
      <c r="B460" s="96" t="s">
        <v>188</v>
      </c>
      <c r="C460" s="96" t="s">
        <v>4428</v>
      </c>
      <c r="D460" s="96">
        <v>360.79400000162423</v>
      </c>
      <c r="E460" s="96">
        <v>155.27116667130031</v>
      </c>
      <c r="F460" s="96">
        <v>1</v>
      </c>
      <c r="G460" s="96" t="s">
        <v>5016</v>
      </c>
      <c r="H460" s="96">
        <v>1</v>
      </c>
      <c r="I460" s="96" t="str">
        <f t="shared" si="7"/>
        <v>T520T226M008ATE070A520T226M010ASE070KBP76</v>
      </c>
    </row>
    <row r="461" spans="1:9" hidden="1">
      <c r="A461" s="96" t="s">
        <v>1314</v>
      </c>
      <c r="B461" s="96" t="s">
        <v>1315</v>
      </c>
      <c r="C461" s="96" t="s">
        <v>90</v>
      </c>
      <c r="D461" s="96">
        <v>656.80770333507098</v>
      </c>
      <c r="E461" s="96">
        <v>267.34871333255433</v>
      </c>
      <c r="F461" s="96">
        <v>1</v>
      </c>
      <c r="G461" s="96" t="s">
        <v>5016</v>
      </c>
      <c r="H461" s="96">
        <v>5</v>
      </c>
      <c r="I461" s="96" t="str">
        <f t="shared" si="7"/>
        <v>T521D226M035ATE040A521D226M035ASE040FTP200</v>
      </c>
    </row>
    <row r="462" spans="1:9" hidden="1">
      <c r="A462" s="96" t="s">
        <v>2194</v>
      </c>
      <c r="B462" s="96" t="s">
        <v>2193</v>
      </c>
      <c r="C462" s="96" t="s">
        <v>157</v>
      </c>
      <c r="D462" s="96">
        <v>618.89411274590259</v>
      </c>
      <c r="E462" s="96">
        <v>212.67738981405273</v>
      </c>
      <c r="F462" s="96">
        <v>1</v>
      </c>
      <c r="G462" s="96" t="s">
        <v>5016</v>
      </c>
      <c r="H462" s="96">
        <v>17</v>
      </c>
      <c r="I462" s="96" t="str">
        <f t="shared" si="7"/>
        <v>T521B106M035ATE150A521B106M035ASTTS40</v>
      </c>
    </row>
    <row r="463" spans="1:9" hidden="1">
      <c r="A463" s="96" t="s">
        <v>4253</v>
      </c>
      <c r="B463" s="96" t="s">
        <v>4228</v>
      </c>
      <c r="C463" s="96" t="s">
        <v>4426</v>
      </c>
      <c r="D463" s="96">
        <v>491.92960658931003</v>
      </c>
      <c r="E463" s="96">
        <v>228.98931111026155</v>
      </c>
      <c r="F463" s="96">
        <v>1</v>
      </c>
      <c r="G463" s="96" t="s">
        <v>5016</v>
      </c>
      <c r="H463" s="96">
        <v>43</v>
      </c>
      <c r="I463" s="96" t="str">
        <f t="shared" si="7"/>
        <v>T598B476M006AT4336A598B476M010ASKBP74</v>
      </c>
    </row>
    <row r="464" spans="1:9" hidden="1">
      <c r="A464" s="96" t="s">
        <v>3843</v>
      </c>
      <c r="B464" s="96" t="s">
        <v>110</v>
      </c>
      <c r="C464" s="96" t="s">
        <v>111</v>
      </c>
      <c r="D464" s="96">
        <v>450.2066571443408</v>
      </c>
      <c r="E464" s="96">
        <v>229.16409285772329</v>
      </c>
      <c r="F464" s="96">
        <v>1</v>
      </c>
      <c r="G464" s="96" t="s">
        <v>5016</v>
      </c>
      <c r="H464" s="96">
        <v>7</v>
      </c>
      <c r="I464" s="96" t="str">
        <f t="shared" si="7"/>
        <v>T520B337M006ATE070A520B337M006ASALT1STA200KA</v>
      </c>
    </row>
    <row r="465" spans="1:9" hidden="1">
      <c r="A465" s="96" t="s">
        <v>4042</v>
      </c>
      <c r="B465" s="96" t="s">
        <v>4043</v>
      </c>
      <c r="C465" s="96" t="s">
        <v>152</v>
      </c>
      <c r="D465" s="96">
        <v>235.24578333366665</v>
      </c>
      <c r="E465" s="96">
        <v>150.05238333949819</v>
      </c>
      <c r="F465" s="96">
        <v>1</v>
      </c>
      <c r="G465" s="96" t="s">
        <v>5016</v>
      </c>
      <c r="H465" s="96">
        <v>1</v>
      </c>
      <c r="I465" s="96" t="str">
        <f t="shared" si="7"/>
        <v>T520L157M006ATE025A520L157M006ASMHSPKBP86</v>
      </c>
    </row>
    <row r="466" spans="1:9" hidden="1">
      <c r="A466" s="96" t="s">
        <v>1836</v>
      </c>
      <c r="B466" s="96" t="s">
        <v>1835</v>
      </c>
      <c r="C466" s="96" t="s">
        <v>4426</v>
      </c>
      <c r="D466" s="96">
        <v>283.57905555283651</v>
      </c>
      <c r="E466" s="96">
        <v>136.92012777901255</v>
      </c>
      <c r="F466" s="96">
        <v>1</v>
      </c>
      <c r="G466" s="96" t="s">
        <v>5016</v>
      </c>
      <c r="H466" s="96">
        <v>3</v>
      </c>
      <c r="I466" s="96" t="str">
        <f t="shared" si="7"/>
        <v>T530D227M006ATE006A530V686M006ASE006KBP74</v>
      </c>
    </row>
    <row r="467" spans="1:9" hidden="1">
      <c r="A467" s="96" t="s">
        <v>931</v>
      </c>
      <c r="B467" s="96" t="s">
        <v>932</v>
      </c>
      <c r="C467" s="96" t="s">
        <v>4501</v>
      </c>
      <c r="D467" s="96">
        <v>230.66425555269231</v>
      </c>
      <c r="E467" s="96">
        <v>150.2391259255819</v>
      </c>
      <c r="F467" s="96">
        <v>1</v>
      </c>
      <c r="G467" s="96" t="s">
        <v>5016</v>
      </c>
      <c r="H467" s="96">
        <v>9</v>
      </c>
      <c r="I467" s="96" t="str">
        <f t="shared" si="7"/>
        <v>T598D227M2R5ATE009A598D227M004ASKBP55</v>
      </c>
    </row>
    <row r="468" spans="1:9" hidden="1">
      <c r="A468" s="96" t="s">
        <v>4201</v>
      </c>
      <c r="B468" s="96" t="s">
        <v>4202</v>
      </c>
      <c r="C468" s="96" t="s">
        <v>4441</v>
      </c>
      <c r="D468" s="96">
        <v>499.5621833334211</v>
      </c>
      <c r="E468" s="96">
        <v>202.97953800049143</v>
      </c>
      <c r="F468" s="96">
        <v>1</v>
      </c>
      <c r="G468" s="96" t="s">
        <v>5016</v>
      </c>
      <c r="H468" s="96">
        <v>50</v>
      </c>
      <c r="I468" s="96" t="str">
        <f t="shared" si="7"/>
        <v>T598B227M2R5ATE025A598B227M2R5ASSTA156KA</v>
      </c>
    </row>
    <row r="469" spans="1:9" hidden="1">
      <c r="A469" s="96" t="s">
        <v>2818</v>
      </c>
      <c r="B469" s="96" t="s">
        <v>2815</v>
      </c>
      <c r="C469" s="96" t="s">
        <v>4426</v>
      </c>
      <c r="D469" s="96">
        <v>295.84795000380836</v>
      </c>
      <c r="E469" s="96">
        <v>126.17811667034402</v>
      </c>
      <c r="F469" s="96">
        <v>1</v>
      </c>
      <c r="G469" s="96" t="s">
        <v>5016</v>
      </c>
      <c r="H469" s="96">
        <v>1</v>
      </c>
      <c r="I469" s="96" t="str">
        <f t="shared" si="7"/>
        <v>T530X477M006AHE004A530V157M006ASE004KBP74</v>
      </c>
    </row>
    <row r="470" spans="1:9" hidden="1">
      <c r="A470" s="96" t="s">
        <v>2818</v>
      </c>
      <c r="B470" s="96" t="s">
        <v>2815</v>
      </c>
      <c r="C470" s="96" t="s">
        <v>4428</v>
      </c>
      <c r="D470" s="96">
        <v>292.26353333098814</v>
      </c>
      <c r="E470" s="96">
        <v>125.60582500649616</v>
      </c>
      <c r="F470" s="96">
        <v>1</v>
      </c>
      <c r="G470" s="96" t="s">
        <v>5016</v>
      </c>
      <c r="H470" s="96">
        <v>2</v>
      </c>
      <c r="I470" s="96" t="str">
        <f t="shared" si="7"/>
        <v>T530X477M006AHE004A530V157M006ASE004KBP76</v>
      </c>
    </row>
    <row r="471" spans="1:9" hidden="1">
      <c r="A471" s="96" t="s">
        <v>612</v>
      </c>
      <c r="B471" s="96" t="s">
        <v>613</v>
      </c>
      <c r="C471" s="96" t="s">
        <v>119</v>
      </c>
      <c r="D471" s="96">
        <v>576.70655555441044</v>
      </c>
      <c r="E471" s="96">
        <v>189.31862777564675</v>
      </c>
      <c r="F471" s="96">
        <v>1</v>
      </c>
      <c r="G471" s="96" t="s">
        <v>5016</v>
      </c>
      <c r="H471" s="96">
        <v>3</v>
      </c>
      <c r="I471" s="96" t="str">
        <f t="shared" si="7"/>
        <v>T521B476M016ATE090A521B476M016ASFTW102K</v>
      </c>
    </row>
    <row r="472" spans="1:9" hidden="1">
      <c r="A472" s="96" t="s">
        <v>2301</v>
      </c>
      <c r="B472" s="96" t="s">
        <v>2300</v>
      </c>
      <c r="C472" s="96" t="s">
        <v>4516</v>
      </c>
      <c r="D472" s="96">
        <v>832.84402072036357</v>
      </c>
      <c r="E472" s="96">
        <v>207.40558963920293</v>
      </c>
      <c r="F472" s="96">
        <v>1</v>
      </c>
      <c r="G472" s="96" t="s">
        <v>5016</v>
      </c>
      <c r="H472" s="96">
        <v>37</v>
      </c>
      <c r="I472" s="96" t="str">
        <f t="shared" si="7"/>
        <v>T521B105M063ATE200A521B105M063ASTTS125</v>
      </c>
    </row>
    <row r="473" spans="1:9" hidden="1">
      <c r="A473" s="96" t="s">
        <v>610</v>
      </c>
      <c r="B473" s="96" t="s">
        <v>611</v>
      </c>
      <c r="C473" s="96" t="s">
        <v>82</v>
      </c>
      <c r="D473" s="96">
        <v>395.11694600041955</v>
      </c>
      <c r="E473" s="96">
        <v>139.95697800018826</v>
      </c>
      <c r="F473" s="96">
        <v>1</v>
      </c>
      <c r="G473" s="96" t="s">
        <v>5016</v>
      </c>
      <c r="H473" s="96">
        <v>50</v>
      </c>
      <c r="I473" s="96" t="str">
        <f t="shared" si="7"/>
        <v>T521B226M025AT4146A521B226M025AS4146S706</v>
      </c>
    </row>
    <row r="474" spans="1:9" hidden="1">
      <c r="A474" s="96" t="s">
        <v>1511</v>
      </c>
      <c r="B474" s="96" t="s">
        <v>1512</v>
      </c>
      <c r="C474" s="96" t="s">
        <v>152</v>
      </c>
      <c r="D474" s="96">
        <v>347.80181833324025</v>
      </c>
      <c r="E474" s="96">
        <v>204.0724820006406</v>
      </c>
      <c r="F474" s="96">
        <v>1</v>
      </c>
      <c r="G474" s="96" t="s">
        <v>5016</v>
      </c>
      <c r="H474" s="96">
        <v>50</v>
      </c>
      <c r="I474" s="96" t="str">
        <f t="shared" si="7"/>
        <v>T598D687M2R5ATE006A598V347M2R5ASKBP86</v>
      </c>
    </row>
    <row r="475" spans="1:9" hidden="1">
      <c r="A475" s="96" t="s">
        <v>3630</v>
      </c>
      <c r="B475" s="96" t="s">
        <v>1544</v>
      </c>
      <c r="C475" s="96" t="s">
        <v>4516</v>
      </c>
      <c r="D475" s="96">
        <v>835.24399999907473</v>
      </c>
      <c r="E475" s="96">
        <v>194.47161249787311</v>
      </c>
      <c r="F475" s="96">
        <v>1</v>
      </c>
      <c r="G475" s="96" t="s">
        <v>5016</v>
      </c>
      <c r="H475" s="96">
        <v>4</v>
      </c>
      <c r="I475" s="96" t="str">
        <f t="shared" si="7"/>
        <v>T598X156M063ATE075A598V475M075ASSUZHTTS125</v>
      </c>
    </row>
    <row r="476" spans="1:9" hidden="1">
      <c r="A476" s="96" t="s">
        <v>1473</v>
      </c>
      <c r="B476" s="96" t="s">
        <v>1474</v>
      </c>
      <c r="C476" s="96" t="s">
        <v>82</v>
      </c>
      <c r="D476" s="96">
        <v>930.74194545751777</v>
      </c>
      <c r="E476" s="96">
        <v>379.70399242508302</v>
      </c>
      <c r="F476" s="96">
        <v>1</v>
      </c>
      <c r="G476" s="96" t="s">
        <v>5016</v>
      </c>
      <c r="H476" s="96">
        <v>11</v>
      </c>
      <c r="I476" s="96" t="str">
        <f t="shared" si="7"/>
        <v>T521V476M035ATE100A521V476M035ASS706</v>
      </c>
    </row>
    <row r="477" spans="1:9" hidden="1">
      <c r="A477" s="96" t="s">
        <v>1385</v>
      </c>
      <c r="B477" s="96" t="s">
        <v>211</v>
      </c>
      <c r="C477" s="96" t="s">
        <v>4469</v>
      </c>
      <c r="D477" s="96">
        <v>299.29000000935048</v>
      </c>
      <c r="E477" s="96">
        <v>130.1031666691415</v>
      </c>
      <c r="F477" s="96">
        <v>1</v>
      </c>
      <c r="G477" s="96" t="s">
        <v>5016</v>
      </c>
      <c r="H477" s="96">
        <v>1</v>
      </c>
      <c r="I477" s="96" t="str">
        <f t="shared" si="7"/>
        <v>T520C337M004ATE025A520C337M004ASMHSPKBP126</v>
      </c>
    </row>
    <row r="478" spans="1:9" hidden="1">
      <c r="A478" s="96" t="s">
        <v>1790</v>
      </c>
      <c r="B478" s="96" t="s">
        <v>857</v>
      </c>
      <c r="C478" s="96" t="s">
        <v>152</v>
      </c>
      <c r="D478" s="96">
        <v>355.66809999814723</v>
      </c>
      <c r="E478" s="96">
        <v>126.72978055430576</v>
      </c>
      <c r="F478" s="96">
        <v>1</v>
      </c>
      <c r="G478" s="96" t="s">
        <v>5016</v>
      </c>
      <c r="H478" s="96">
        <v>6</v>
      </c>
      <c r="I478" s="96" t="str">
        <f t="shared" si="7"/>
        <v>T521V107M016ATE040A521V107M016ASMHSPKBP86</v>
      </c>
    </row>
    <row r="479" spans="1:9" hidden="1">
      <c r="A479" s="96" t="s">
        <v>4365</v>
      </c>
      <c r="B479" s="96" t="s">
        <v>4364</v>
      </c>
      <c r="C479" s="96" t="s">
        <v>4502</v>
      </c>
      <c r="D479" s="96">
        <v>617.91241666360293</v>
      </c>
      <c r="E479" s="96">
        <v>196.59478333778679</v>
      </c>
      <c r="F479" s="96">
        <v>1</v>
      </c>
      <c r="G479" s="96" t="s">
        <v>5016</v>
      </c>
      <c r="H479" s="96">
        <v>2</v>
      </c>
      <c r="I479" s="96" t="str">
        <f t="shared" si="7"/>
        <v>T598V106M035ATE120A598V106M035ASTTS175</v>
      </c>
    </row>
    <row r="480" spans="1:9" hidden="1">
      <c r="A480" s="96" t="s">
        <v>398</v>
      </c>
      <c r="B480" s="96" t="s">
        <v>4517</v>
      </c>
      <c r="C480" s="96" t="s">
        <v>142</v>
      </c>
      <c r="D480" s="96">
        <v>285.66385000362061</v>
      </c>
      <c r="E480" s="96">
        <v>204.42053889390081</v>
      </c>
      <c r="F480" s="96">
        <v>1</v>
      </c>
      <c r="G480" s="96" t="s">
        <v>5016</v>
      </c>
      <c r="H480" s="96">
        <v>3</v>
      </c>
      <c r="I480" s="96" t="str">
        <f t="shared" si="7"/>
        <v>T520X687M004ATE010A520X687M004ASPGLRKBP86E</v>
      </c>
    </row>
    <row r="481" spans="1:9" hidden="1">
      <c r="A481" s="96" t="s">
        <v>1056</v>
      </c>
      <c r="B481" s="96" t="s">
        <v>1055</v>
      </c>
      <c r="C481" s="96" t="s">
        <v>107</v>
      </c>
      <c r="D481" s="96">
        <v>967.59866250213236</v>
      </c>
      <c r="E481" s="96">
        <v>204.98522499954561</v>
      </c>
      <c r="F481" s="96">
        <v>1</v>
      </c>
      <c r="G481" s="96" t="s">
        <v>5016</v>
      </c>
      <c r="H481" s="96">
        <v>4</v>
      </c>
      <c r="I481" s="96" t="str">
        <f t="shared" si="7"/>
        <v>T521D565M050ATE090A521D565M050ASE090FTP150</v>
      </c>
    </row>
    <row r="482" spans="1:9" hidden="1">
      <c r="A482" s="96" t="s">
        <v>697</v>
      </c>
      <c r="B482" s="96" t="s">
        <v>698</v>
      </c>
      <c r="C482" s="96" t="s">
        <v>4477</v>
      </c>
      <c r="D482" s="96">
        <v>386.6597750026267</v>
      </c>
      <c r="E482" s="96">
        <v>126.43729999952484</v>
      </c>
      <c r="F482" s="96">
        <v>1</v>
      </c>
      <c r="G482" s="96" t="s">
        <v>5016</v>
      </c>
      <c r="H482" s="96">
        <v>2</v>
      </c>
      <c r="I482" s="96" t="str">
        <f t="shared" si="7"/>
        <v>T520W336M016ATE045A520W336M016ASE045KBP40</v>
      </c>
    </row>
    <row r="483" spans="1:9" hidden="1">
      <c r="A483" s="96" t="s">
        <v>2916</v>
      </c>
      <c r="B483" s="96" t="s">
        <v>2917</v>
      </c>
      <c r="C483" s="96" t="s">
        <v>126</v>
      </c>
      <c r="D483" s="96">
        <v>318.55396333476529</v>
      </c>
      <c r="E483" s="96">
        <v>128.14535333239473</v>
      </c>
      <c r="F483" s="96">
        <v>1</v>
      </c>
      <c r="G483" s="96" t="s">
        <v>5016</v>
      </c>
      <c r="H483" s="96">
        <v>5</v>
      </c>
      <c r="I483" s="96" t="str">
        <f t="shared" si="7"/>
        <v>T530X337M010AHE006A530V117M010ASE006KBP52</v>
      </c>
    </row>
    <row r="484" spans="1:9" hidden="1">
      <c r="A484" s="96" t="s">
        <v>4374</v>
      </c>
      <c r="B484" s="96" t="s">
        <v>4375</v>
      </c>
      <c r="C484" s="96" t="s">
        <v>152</v>
      </c>
      <c r="D484" s="96">
        <v>684.78705416782759</v>
      </c>
      <c r="E484" s="96">
        <v>201.62797083437908</v>
      </c>
      <c r="F484" s="96">
        <v>1</v>
      </c>
      <c r="G484" s="96" t="s">
        <v>5016</v>
      </c>
      <c r="H484" s="96">
        <v>4</v>
      </c>
      <c r="I484" s="96" t="str">
        <f t="shared" si="7"/>
        <v>T598V227M2R5ATE009A598V227M004ASE009KBP86</v>
      </c>
    </row>
    <row r="485" spans="1:9" hidden="1">
      <c r="A485" s="96" t="s">
        <v>1029</v>
      </c>
      <c r="B485" s="96" t="s">
        <v>367</v>
      </c>
      <c r="C485" s="96" t="s">
        <v>4507</v>
      </c>
      <c r="D485" s="96">
        <v>712.27754999650642</v>
      </c>
      <c r="E485" s="96">
        <v>133.32533332868479</v>
      </c>
      <c r="F485" s="96">
        <v>1</v>
      </c>
      <c r="G485" s="96" t="s">
        <v>5016</v>
      </c>
      <c r="H485" s="96">
        <v>1</v>
      </c>
      <c r="I485" s="96" t="str">
        <f t="shared" si="7"/>
        <v>T521D475M063ATE300A521V475M063ASSUZHTTS12KM</v>
      </c>
    </row>
    <row r="486" spans="1:9" hidden="1">
      <c r="A486" s="96" t="s">
        <v>984</v>
      </c>
      <c r="B486" s="96" t="s">
        <v>983</v>
      </c>
      <c r="C486" s="96" t="s">
        <v>4426</v>
      </c>
      <c r="D486" s="96">
        <v>243.00394999911077</v>
      </c>
      <c r="E486" s="96">
        <v>148.94666666630656</v>
      </c>
      <c r="F486" s="96">
        <v>1</v>
      </c>
      <c r="G486" s="96" t="s">
        <v>5016</v>
      </c>
      <c r="H486" s="96">
        <v>1</v>
      </c>
      <c r="I486" s="96" t="str">
        <f t="shared" si="7"/>
        <v>T530Y337M006ATE005A530V117M006ASE005KBP74</v>
      </c>
    </row>
    <row r="487" spans="1:9" hidden="1">
      <c r="A487" s="96" t="s">
        <v>3763</v>
      </c>
      <c r="B487" s="96" t="s">
        <v>3764</v>
      </c>
      <c r="C487" s="96" t="s">
        <v>4441</v>
      </c>
      <c r="D487" s="96">
        <v>425.03094394122439</v>
      </c>
      <c r="E487" s="96">
        <v>157.57057962962426</v>
      </c>
      <c r="F487" s="96">
        <v>1</v>
      </c>
      <c r="G487" s="96" t="s">
        <v>5016</v>
      </c>
      <c r="H487" s="96">
        <v>44</v>
      </c>
      <c r="I487" s="96" t="str">
        <f t="shared" si="7"/>
        <v>T520B227M2R5ATE015A520B227M2R5ASE021STA156KA</v>
      </c>
    </row>
    <row r="488" spans="1:9" hidden="1">
      <c r="A488" s="96" t="s">
        <v>2317</v>
      </c>
      <c r="B488" s="96" t="s">
        <v>2303</v>
      </c>
      <c r="C488" s="96" t="s">
        <v>4502</v>
      </c>
      <c r="D488" s="96">
        <v>845.0334000075236</v>
      </c>
      <c r="E488" s="96">
        <v>204.93611666257493</v>
      </c>
      <c r="F488" s="96">
        <v>1</v>
      </c>
      <c r="G488" s="96" t="s">
        <v>5016</v>
      </c>
      <c r="H488" s="96">
        <v>1</v>
      </c>
      <c r="I488" s="96" t="str">
        <f t="shared" si="7"/>
        <v>T521B155M063ATE200A521B155M063ASTTS175</v>
      </c>
    </row>
    <row r="489" spans="1:9" hidden="1">
      <c r="A489" s="96" t="s">
        <v>2315</v>
      </c>
      <c r="B489" s="96" t="s">
        <v>2300</v>
      </c>
      <c r="C489" s="96" t="s">
        <v>4516</v>
      </c>
      <c r="D489" s="96">
        <v>829.57396666402929</v>
      </c>
      <c r="E489" s="96">
        <v>225.66058333497497</v>
      </c>
      <c r="F489" s="96">
        <v>1</v>
      </c>
      <c r="G489" s="96" t="s">
        <v>5016</v>
      </c>
      <c r="H489" s="96">
        <v>3</v>
      </c>
      <c r="I489" s="96" t="str">
        <f t="shared" si="7"/>
        <v>T521B105M050ATE200A521B105M063ASTTS125</v>
      </c>
    </row>
    <row r="490" spans="1:9" hidden="1">
      <c r="A490" s="96" t="s">
        <v>678</v>
      </c>
      <c r="B490" s="96" t="s">
        <v>445</v>
      </c>
      <c r="C490" s="96" t="s">
        <v>4477</v>
      </c>
      <c r="D490" s="96">
        <v>362.54521666676737</v>
      </c>
      <c r="E490" s="96">
        <v>204.11600000225008</v>
      </c>
      <c r="F490" s="96">
        <v>1</v>
      </c>
      <c r="G490" s="96" t="s">
        <v>5016</v>
      </c>
      <c r="H490" s="96">
        <v>1</v>
      </c>
      <c r="I490" s="96" t="str">
        <f t="shared" si="7"/>
        <v>T520T106M12RATE080A520T106M016ASE080KBP40</v>
      </c>
    </row>
    <row r="491" spans="1:9" hidden="1">
      <c r="A491" s="96" t="s">
        <v>1327</v>
      </c>
      <c r="B491" s="96" t="s">
        <v>380</v>
      </c>
      <c r="C491" s="96" t="s">
        <v>4516</v>
      </c>
      <c r="D491" s="96">
        <v>846.90983333741315</v>
      </c>
      <c r="E491" s="96">
        <v>322.83716666861437</v>
      </c>
      <c r="F491" s="96">
        <v>1</v>
      </c>
      <c r="G491" s="96" t="s">
        <v>5016</v>
      </c>
      <c r="H491" s="96">
        <v>1</v>
      </c>
      <c r="I491" s="96" t="str">
        <f t="shared" si="7"/>
        <v>T521D475M075ATE075A521V475M075ASSUZHTTS125</v>
      </c>
    </row>
    <row r="492" spans="1:9" hidden="1">
      <c r="A492" s="96" t="s">
        <v>266</v>
      </c>
      <c r="B492" s="96" t="s">
        <v>261</v>
      </c>
      <c r="C492" s="96" t="s">
        <v>4492</v>
      </c>
      <c r="D492" s="96">
        <v>481.13391666789533</v>
      </c>
      <c r="E492" s="96">
        <v>195.01952666882423</v>
      </c>
      <c r="F492" s="96">
        <v>1</v>
      </c>
      <c r="G492" s="96" t="s">
        <v>5016</v>
      </c>
      <c r="H492" s="96">
        <v>5</v>
      </c>
      <c r="I492" s="96" t="str">
        <f t="shared" si="7"/>
        <v>T521X337M016AHE025A521V117M016ASE050FTW700</v>
      </c>
    </row>
    <row r="493" spans="1:9" hidden="1">
      <c r="A493" s="96" t="s">
        <v>3024</v>
      </c>
      <c r="B493" s="96" t="s">
        <v>2929</v>
      </c>
      <c r="C493" s="96" t="s">
        <v>4426</v>
      </c>
      <c r="D493" s="96">
        <v>337.45278333546594</v>
      </c>
      <c r="E493" s="96">
        <v>127.41411666967906</v>
      </c>
      <c r="F493" s="96">
        <v>1</v>
      </c>
      <c r="G493" s="96" t="s">
        <v>5016</v>
      </c>
      <c r="H493" s="96">
        <v>1</v>
      </c>
      <c r="I493" s="96" t="str">
        <f t="shared" si="7"/>
        <v>T530X157M016AHE015A530V756M016ASMHSPKBP74</v>
      </c>
    </row>
    <row r="494" spans="1:9" hidden="1">
      <c r="A494" s="96" t="s">
        <v>3024</v>
      </c>
      <c r="B494" s="96" t="s">
        <v>2929</v>
      </c>
      <c r="C494" s="96" t="s">
        <v>4428</v>
      </c>
      <c r="D494" s="96">
        <v>351.9333833316341</v>
      </c>
      <c r="E494" s="96">
        <v>123.17144999862649</v>
      </c>
      <c r="F494" s="96">
        <v>1</v>
      </c>
      <c r="G494" s="96" t="s">
        <v>5016</v>
      </c>
      <c r="H494" s="96">
        <v>1</v>
      </c>
      <c r="I494" s="96" t="str">
        <f t="shared" si="7"/>
        <v>T530X157M016AHE015A530V756M016ASMHSPKBP76</v>
      </c>
    </row>
    <row r="495" spans="1:9" hidden="1">
      <c r="A495" s="96" t="s">
        <v>1166</v>
      </c>
      <c r="B495" s="96" t="s">
        <v>1165</v>
      </c>
      <c r="C495" s="96" t="s">
        <v>4441</v>
      </c>
      <c r="D495" s="96">
        <v>539.42428333335556</v>
      </c>
      <c r="E495" s="96">
        <v>193.11183333280496</v>
      </c>
      <c r="F495" s="96">
        <v>1</v>
      </c>
      <c r="G495" s="96" t="s">
        <v>5016</v>
      </c>
      <c r="H495" s="96">
        <v>1</v>
      </c>
      <c r="I495" s="96" t="str">
        <f t="shared" si="7"/>
        <v>T591B227M006ATE045A591B227M006ASSTA156KA</v>
      </c>
    </row>
    <row r="496" spans="1:9" hidden="1">
      <c r="A496" s="96" t="s">
        <v>503</v>
      </c>
      <c r="B496" s="96" t="s">
        <v>380</v>
      </c>
      <c r="C496" s="96" t="s">
        <v>4516</v>
      </c>
      <c r="D496" s="96">
        <v>849.99472133307734</v>
      </c>
      <c r="E496" s="96">
        <v>224.44302833264229</v>
      </c>
      <c r="F496" s="96">
        <v>1</v>
      </c>
      <c r="G496" s="96" t="s">
        <v>5016</v>
      </c>
      <c r="H496" s="96">
        <v>50</v>
      </c>
      <c r="I496" s="96" t="str">
        <f t="shared" si="7"/>
        <v>T521X156M063ATE035A521V475M075ASSUZHTTS125</v>
      </c>
    </row>
    <row r="497" spans="1:9" hidden="1">
      <c r="A497" s="96" t="s">
        <v>902</v>
      </c>
      <c r="B497" s="96" t="s">
        <v>685</v>
      </c>
      <c r="C497" s="96" t="s">
        <v>4428</v>
      </c>
      <c r="D497" s="96">
        <v>207.54183333017863</v>
      </c>
      <c r="E497" s="96">
        <v>130.61354999430478</v>
      </c>
      <c r="F497" s="96">
        <v>1</v>
      </c>
      <c r="G497" s="96" t="s">
        <v>5016</v>
      </c>
      <c r="H497" s="96">
        <v>1</v>
      </c>
      <c r="I497" s="96" t="str">
        <f t="shared" si="7"/>
        <v>T520W337M2R5ATE025A520W337M003ASMHSPKBP76</v>
      </c>
    </row>
    <row r="498" spans="1:9" hidden="1">
      <c r="A498" s="96" t="s">
        <v>2883</v>
      </c>
      <c r="B498" s="96" t="s">
        <v>2876</v>
      </c>
      <c r="C498" s="96" t="s">
        <v>4426</v>
      </c>
      <c r="D498" s="96">
        <v>305.25625000766013</v>
      </c>
      <c r="E498" s="96">
        <v>140.13264166424051</v>
      </c>
      <c r="F498" s="96">
        <v>1</v>
      </c>
      <c r="G498" s="96" t="s">
        <v>5016</v>
      </c>
      <c r="H498" s="96">
        <v>2</v>
      </c>
      <c r="I498" s="96" t="str">
        <f t="shared" si="7"/>
        <v>T530X477M006AHE006A530V157M006ASE006KBP74</v>
      </c>
    </row>
    <row r="499" spans="1:9" hidden="1">
      <c r="A499" s="96" t="s">
        <v>364</v>
      </c>
      <c r="B499" s="96" t="s">
        <v>365</v>
      </c>
      <c r="C499" s="96" t="s">
        <v>4476</v>
      </c>
      <c r="D499" s="96">
        <v>634.2302499973448</v>
      </c>
      <c r="E499" s="96">
        <v>184.65116666920949</v>
      </c>
      <c r="F499" s="96">
        <v>1</v>
      </c>
      <c r="G499" s="96" t="s">
        <v>5016</v>
      </c>
      <c r="H499" s="96">
        <v>2</v>
      </c>
      <c r="I499" s="96" t="str">
        <f t="shared" si="7"/>
        <v>T521X686M035ATE050A521V336M035ASMHSPKBP44</v>
      </c>
    </row>
    <row r="500" spans="1:9" hidden="1">
      <c r="A500" s="96" t="s">
        <v>460</v>
      </c>
      <c r="B500" s="96" t="s">
        <v>171</v>
      </c>
      <c r="C500" s="96" t="s">
        <v>4441</v>
      </c>
      <c r="D500" s="96">
        <v>387.0347166631837</v>
      </c>
      <c r="E500" s="96">
        <v>123.16655000089668</v>
      </c>
      <c r="F500" s="96">
        <v>1</v>
      </c>
      <c r="G500" s="96" t="s">
        <v>5016</v>
      </c>
      <c r="H500" s="96">
        <v>1</v>
      </c>
      <c r="I500" s="96" t="str">
        <f t="shared" si="7"/>
        <v>T520T107M006APE055A520T107M006ASE055STA156KA</v>
      </c>
    </row>
    <row r="501" spans="1:9" hidden="1">
      <c r="A501" s="96" t="s">
        <v>3647</v>
      </c>
      <c r="B501" s="96" t="s">
        <v>3648</v>
      </c>
      <c r="C501" s="96" t="s">
        <v>4428</v>
      </c>
      <c r="D501" s="96">
        <v>437.30571111082094</v>
      </c>
      <c r="E501" s="96">
        <v>187.86560833279509</v>
      </c>
      <c r="F501" s="96">
        <v>1</v>
      </c>
      <c r="G501" s="96" t="s">
        <v>5016</v>
      </c>
      <c r="H501" s="96">
        <v>6</v>
      </c>
      <c r="I501" s="96" t="str">
        <f t="shared" si="7"/>
        <v>T598X687M006ATE025A598V337M006ASKBP76</v>
      </c>
    </row>
    <row r="502" spans="1:9" hidden="1">
      <c r="A502" s="96" t="s">
        <v>379</v>
      </c>
      <c r="B502" s="96" t="s">
        <v>380</v>
      </c>
      <c r="C502" s="96" t="s">
        <v>4516</v>
      </c>
      <c r="D502" s="96">
        <v>882.32462548828846</v>
      </c>
      <c r="E502" s="96">
        <v>213.65387745365939</v>
      </c>
      <c r="F502" s="96">
        <v>1</v>
      </c>
      <c r="G502" s="96" t="s">
        <v>5016</v>
      </c>
      <c r="H502" s="96">
        <v>17</v>
      </c>
      <c r="I502" s="96" t="str">
        <f t="shared" si="7"/>
        <v>T521X106M075ATE050A521V475M075ASSUZHTTS125</v>
      </c>
    </row>
    <row r="503" spans="1:9" hidden="1">
      <c r="A503" s="96" t="s">
        <v>1140</v>
      </c>
      <c r="B503" s="96" t="s">
        <v>701</v>
      </c>
      <c r="C503" s="96" t="s">
        <v>126</v>
      </c>
      <c r="D503" s="96">
        <v>500.29411667142995</v>
      </c>
      <c r="E503" s="96">
        <v>188.0870000005234</v>
      </c>
      <c r="F503" s="96">
        <v>1</v>
      </c>
      <c r="G503" s="96" t="s">
        <v>5016</v>
      </c>
      <c r="H503" s="96">
        <v>1</v>
      </c>
      <c r="I503" s="96" t="str">
        <f t="shared" si="7"/>
        <v>T545W476M016ATE045A521W476M016ASE045KBP52</v>
      </c>
    </row>
    <row r="504" spans="1:9" hidden="1">
      <c r="A504" s="96" t="s">
        <v>93</v>
      </c>
      <c r="B504" s="96" t="s">
        <v>94</v>
      </c>
      <c r="C504" s="96" t="s">
        <v>4441</v>
      </c>
      <c r="D504" s="96">
        <v>406.18570000195177</v>
      </c>
      <c r="E504" s="96">
        <v>208.6144208375481</v>
      </c>
      <c r="F504" s="96">
        <v>1</v>
      </c>
      <c r="G504" s="96" t="s">
        <v>5016</v>
      </c>
      <c r="H504" s="96">
        <v>4</v>
      </c>
      <c r="I504" s="96" t="str">
        <f t="shared" si="7"/>
        <v>T520B337M2R5ATE010A520B167M2R5AS9997STA156KA</v>
      </c>
    </row>
    <row r="505" spans="1:9" hidden="1">
      <c r="A505" s="96" t="s">
        <v>93</v>
      </c>
      <c r="B505" s="96" t="s">
        <v>94</v>
      </c>
      <c r="C505" s="96" t="s">
        <v>4518</v>
      </c>
      <c r="D505" s="96">
        <v>355.68052499438636</v>
      </c>
      <c r="E505" s="96">
        <v>202.53658334026113</v>
      </c>
      <c r="F505" s="96">
        <v>1</v>
      </c>
      <c r="G505" s="96" t="s">
        <v>5016</v>
      </c>
      <c r="H505" s="96">
        <v>2</v>
      </c>
      <c r="I505" s="96" t="str">
        <f t="shared" si="7"/>
        <v>T520B337M2R5ATE010A520B167M2R5AS9997STA156KB</v>
      </c>
    </row>
    <row r="506" spans="1:9" hidden="1">
      <c r="A506" s="96" t="s">
        <v>93</v>
      </c>
      <c r="B506" s="96" t="s">
        <v>94</v>
      </c>
      <c r="C506" s="96" t="s">
        <v>95</v>
      </c>
      <c r="D506" s="96">
        <v>312.85475238376029</v>
      </c>
      <c r="E506" s="96">
        <v>202.74295952320765</v>
      </c>
      <c r="F506" s="96">
        <v>1</v>
      </c>
      <c r="G506" s="96" t="s">
        <v>5016</v>
      </c>
      <c r="H506" s="96">
        <v>7</v>
      </c>
      <c r="I506" s="96" t="str">
        <f t="shared" si="7"/>
        <v>T520B337M2R5ATE010A520B167M2R5AS9997STA156KC</v>
      </c>
    </row>
    <row r="507" spans="1:9" hidden="1">
      <c r="A507" s="96" t="s">
        <v>2966</v>
      </c>
      <c r="B507" s="96" t="s">
        <v>2967</v>
      </c>
      <c r="C507" s="96" t="s">
        <v>119</v>
      </c>
      <c r="D507" s="96">
        <v>473.3212749974337</v>
      </c>
      <c r="E507" s="96">
        <v>185.938741666032</v>
      </c>
      <c r="F507" s="96">
        <v>1</v>
      </c>
      <c r="G507" s="96" t="s">
        <v>5016</v>
      </c>
      <c r="H507" s="96">
        <v>2</v>
      </c>
      <c r="I507" s="96" t="str">
        <f t="shared" si="7"/>
        <v>T530X477M010ATE020A530V247M010ASFTW102K</v>
      </c>
    </row>
    <row r="508" spans="1:9" hidden="1">
      <c r="A508" s="96" t="s">
        <v>746</v>
      </c>
      <c r="B508" s="96" t="s">
        <v>380</v>
      </c>
      <c r="C508" s="96" t="s">
        <v>4516</v>
      </c>
      <c r="D508" s="96">
        <v>911.66477708495211</v>
      </c>
      <c r="E508" s="96">
        <v>230.62636041955557</v>
      </c>
      <c r="F508" s="96">
        <v>1</v>
      </c>
      <c r="G508" s="96" t="s">
        <v>5016</v>
      </c>
      <c r="H508" s="96">
        <v>8</v>
      </c>
      <c r="I508" s="96" t="str">
        <f t="shared" si="7"/>
        <v>T521X156M063ATE150A521V475M075ASSUZHTTS125</v>
      </c>
    </row>
    <row r="509" spans="1:9" hidden="1">
      <c r="A509" s="96" t="s">
        <v>826</v>
      </c>
      <c r="B509" s="96" t="s">
        <v>796</v>
      </c>
      <c r="C509" s="96" t="s">
        <v>4426</v>
      </c>
      <c r="D509" s="96">
        <v>468.98183333454654</v>
      </c>
      <c r="E509" s="96">
        <v>183.25939999544065</v>
      </c>
      <c r="F509" s="96">
        <v>1</v>
      </c>
      <c r="G509" s="96" t="s">
        <v>5016</v>
      </c>
      <c r="H509" s="96">
        <v>1</v>
      </c>
      <c r="I509" s="96" t="str">
        <f t="shared" si="7"/>
        <v>T525B336M016ATE070A521B336M016ASKBP74</v>
      </c>
    </row>
    <row r="510" spans="1:9" hidden="1">
      <c r="A510" s="96" t="s">
        <v>1826</v>
      </c>
      <c r="B510" s="96" t="s">
        <v>1824</v>
      </c>
      <c r="C510" s="96" t="s">
        <v>4475</v>
      </c>
      <c r="D510" s="96">
        <v>344.82403333531693</v>
      </c>
      <c r="E510" s="96">
        <v>209.19566666590981</v>
      </c>
      <c r="F510" s="96">
        <v>1</v>
      </c>
      <c r="G510" s="96" t="s">
        <v>5016</v>
      </c>
      <c r="H510" s="96">
        <v>2</v>
      </c>
      <c r="I510" s="96" t="str">
        <f t="shared" si="7"/>
        <v>T530D687M2R5AHE006A530V347M2R5ASKBP84</v>
      </c>
    </row>
    <row r="511" spans="1:9" hidden="1">
      <c r="A511" s="96" t="s">
        <v>873</v>
      </c>
      <c r="B511" s="96" t="s">
        <v>857</v>
      </c>
      <c r="C511" s="96" t="s">
        <v>152</v>
      </c>
      <c r="D511" s="96">
        <v>360.63230000319891</v>
      </c>
      <c r="E511" s="96">
        <v>180.40024999470916</v>
      </c>
      <c r="F511" s="96">
        <v>1</v>
      </c>
      <c r="G511" s="96" t="s">
        <v>5016</v>
      </c>
      <c r="H511" s="96">
        <v>2</v>
      </c>
      <c r="I511" s="96" t="str">
        <f t="shared" si="7"/>
        <v>T545V107M016ATE050A521V107M016ASMHSPKBP86</v>
      </c>
    </row>
    <row r="512" spans="1:9" hidden="1">
      <c r="A512" s="96" t="s">
        <v>1062</v>
      </c>
      <c r="B512" s="96" t="s">
        <v>1063</v>
      </c>
      <c r="C512" s="96" t="s">
        <v>119</v>
      </c>
      <c r="D512" s="96">
        <v>480.28400999866426</v>
      </c>
      <c r="E512" s="96">
        <v>237.97084666835144</v>
      </c>
      <c r="F512" s="96">
        <v>1</v>
      </c>
      <c r="G512" s="96" t="s">
        <v>5016</v>
      </c>
      <c r="H512" s="96">
        <v>5</v>
      </c>
      <c r="I512" s="96" t="str">
        <f t="shared" si="7"/>
        <v>T521D227M016ATE035A521D227M016ASFTW102K</v>
      </c>
    </row>
    <row r="513" spans="1:9" hidden="1">
      <c r="A513" s="96" t="s">
        <v>2430</v>
      </c>
      <c r="B513" s="96" t="s">
        <v>2431</v>
      </c>
      <c r="C513" s="96" t="s">
        <v>119</v>
      </c>
      <c r="D513" s="96">
        <v>610.26094999630004</v>
      </c>
      <c r="E513" s="96">
        <v>190.26744999806397</v>
      </c>
      <c r="F513" s="96">
        <v>1</v>
      </c>
      <c r="G513" s="96" t="s">
        <v>5016</v>
      </c>
      <c r="H513" s="96">
        <v>1</v>
      </c>
      <c r="I513" s="96" t="str">
        <f t="shared" si="7"/>
        <v>T523W157M016APE100A523W157M016ASFTW102K</v>
      </c>
    </row>
    <row r="514" spans="1:9" hidden="1">
      <c r="A514" s="96" t="s">
        <v>3003</v>
      </c>
      <c r="B514" s="96" t="s">
        <v>3004</v>
      </c>
      <c r="C514" s="96" t="s">
        <v>4441</v>
      </c>
      <c r="D514" s="96">
        <v>662.63959444826469</v>
      </c>
      <c r="E514" s="96">
        <v>132.44667222490534</v>
      </c>
      <c r="F514" s="96">
        <v>1</v>
      </c>
      <c r="G514" s="96" t="s">
        <v>5016</v>
      </c>
      <c r="H514" s="96">
        <v>3</v>
      </c>
      <c r="I514" s="96" t="str">
        <f t="shared" si="7"/>
        <v>T520Y687M006ATE018A520Y687M006ASMHSPSTA156KA</v>
      </c>
    </row>
    <row r="515" spans="1:9" hidden="1">
      <c r="A515" s="96" t="s">
        <v>898</v>
      </c>
      <c r="B515" s="96" t="s">
        <v>690</v>
      </c>
      <c r="C515" s="96" t="s">
        <v>4441</v>
      </c>
      <c r="D515" s="96">
        <v>546.17316666583065</v>
      </c>
      <c r="E515" s="96">
        <v>187.96947499446105</v>
      </c>
      <c r="F515" s="96">
        <v>1</v>
      </c>
      <c r="G515" s="96" t="s">
        <v>5016</v>
      </c>
      <c r="H515" s="96">
        <v>2</v>
      </c>
      <c r="I515" s="96" t="str">
        <f t="shared" si="7"/>
        <v>T520W477M006ATE055A520W477M006ASMHSPSTA156KA</v>
      </c>
    </row>
    <row r="516" spans="1:9" hidden="1">
      <c r="A516" s="96" t="s">
        <v>3057</v>
      </c>
      <c r="B516" s="96" t="s">
        <v>3012</v>
      </c>
      <c r="C516" s="96" t="s">
        <v>4426</v>
      </c>
      <c r="D516" s="96">
        <v>377.96080833824817</v>
      </c>
      <c r="E516" s="96">
        <v>144.95641667163</v>
      </c>
      <c r="F516" s="96">
        <v>1</v>
      </c>
      <c r="G516" s="96" t="s">
        <v>5016</v>
      </c>
      <c r="H516" s="96">
        <v>2</v>
      </c>
      <c r="I516" s="96" t="str">
        <f t="shared" ref="I516:I579" si="8">A516&amp;B516&amp;C516</f>
        <v>T520Y157M010ATE015A520Y157M010ASMHSBKBP74</v>
      </c>
    </row>
    <row r="517" spans="1:9" hidden="1">
      <c r="A517" s="96" t="s">
        <v>283</v>
      </c>
      <c r="B517" s="96" t="s">
        <v>284</v>
      </c>
      <c r="C517" s="96" t="s">
        <v>90</v>
      </c>
      <c r="D517" s="96">
        <v>639.16249999660067</v>
      </c>
      <c r="E517" s="96">
        <v>181.23766666743904</v>
      </c>
      <c r="F517" s="96">
        <v>1</v>
      </c>
      <c r="G517" s="96" t="s">
        <v>5016</v>
      </c>
      <c r="H517" s="96">
        <v>1</v>
      </c>
      <c r="I517" s="96" t="str">
        <f t="shared" si="8"/>
        <v>T521X336M050AHE075A521V156M050ASFTP200</v>
      </c>
    </row>
    <row r="518" spans="1:9" hidden="1">
      <c r="A518" s="96" t="s">
        <v>3645</v>
      </c>
      <c r="B518" s="96" t="s">
        <v>3618</v>
      </c>
      <c r="C518" s="96" t="s">
        <v>119</v>
      </c>
      <c r="D518" s="96">
        <v>420.60589167173026</v>
      </c>
      <c r="E518" s="96">
        <v>191.77047500037588</v>
      </c>
      <c r="F518" s="96">
        <v>1</v>
      </c>
      <c r="G518" s="96" t="s">
        <v>5016</v>
      </c>
      <c r="H518" s="96">
        <v>2</v>
      </c>
      <c r="I518" s="96" t="str">
        <f t="shared" si="8"/>
        <v>T598X477M010ATE025A598V247M010ASFTW102K</v>
      </c>
    </row>
    <row r="519" spans="1:9" hidden="1">
      <c r="A519" s="96" t="s">
        <v>3645</v>
      </c>
      <c r="B519" s="96" t="s">
        <v>3618</v>
      </c>
      <c r="C519" s="96" t="s">
        <v>4519</v>
      </c>
      <c r="D519" s="96">
        <v>479.11560555570759</v>
      </c>
      <c r="E519" s="96">
        <v>186.81769999559037</v>
      </c>
      <c r="F519" s="96">
        <v>1</v>
      </c>
      <c r="G519" s="96" t="s">
        <v>5016</v>
      </c>
      <c r="H519" s="96">
        <v>3</v>
      </c>
      <c r="I519" s="96" t="str">
        <f t="shared" si="8"/>
        <v>T598X477M010ATE025A598V247M010ASFTW102KG</v>
      </c>
    </row>
    <row r="520" spans="1:9" hidden="1">
      <c r="A520" s="96" t="s">
        <v>105</v>
      </c>
      <c r="B520" s="96" t="s">
        <v>106</v>
      </c>
      <c r="C520" s="96" t="s">
        <v>107</v>
      </c>
      <c r="D520" s="96">
        <v>1412.4405250014388</v>
      </c>
      <c r="E520" s="96">
        <v>216.39218194613932</v>
      </c>
      <c r="F520" s="96">
        <v>1</v>
      </c>
      <c r="G520" s="96" t="s">
        <v>5016</v>
      </c>
      <c r="H520" s="96">
        <v>12</v>
      </c>
      <c r="I520" s="96" t="str">
        <f t="shared" si="8"/>
        <v>T521X226M075ATE120A521V116M075AS9997FTP150</v>
      </c>
    </row>
    <row r="521" spans="1:9" hidden="1">
      <c r="A521" s="96" t="s">
        <v>282</v>
      </c>
      <c r="B521" s="96" t="s">
        <v>281</v>
      </c>
      <c r="C521" s="96" t="s">
        <v>4520</v>
      </c>
      <c r="D521" s="96">
        <v>1444.1888850005112</v>
      </c>
      <c r="E521" s="96">
        <v>206.6190059997607</v>
      </c>
      <c r="F521" s="96">
        <v>1</v>
      </c>
      <c r="G521" s="96" t="s">
        <v>5016</v>
      </c>
      <c r="H521" s="96">
        <v>50</v>
      </c>
      <c r="I521" s="96" t="str">
        <f t="shared" si="8"/>
        <v>T521X226M063ATE075A521V685M063ASSUZHHV200</v>
      </c>
    </row>
    <row r="522" spans="1:9" hidden="1">
      <c r="A522" s="96" t="s">
        <v>1467</v>
      </c>
      <c r="B522" s="96" t="s">
        <v>1468</v>
      </c>
      <c r="C522" s="96" t="s">
        <v>157</v>
      </c>
      <c r="D522" s="96">
        <v>1054.2275499994869</v>
      </c>
      <c r="E522" s="96">
        <v>328.51800000295043</v>
      </c>
      <c r="F522" s="96">
        <v>1</v>
      </c>
      <c r="G522" s="96" t="s">
        <v>5016</v>
      </c>
      <c r="H522" s="96">
        <v>1</v>
      </c>
      <c r="I522" s="96" t="str">
        <f t="shared" si="8"/>
        <v>T521V226M035ATE100A521V226M035ASTTS40</v>
      </c>
    </row>
    <row r="523" spans="1:9" hidden="1">
      <c r="A523" s="96" t="s">
        <v>1809</v>
      </c>
      <c r="B523" s="96" t="s">
        <v>1595</v>
      </c>
      <c r="C523" s="96" t="s">
        <v>4426</v>
      </c>
      <c r="D523" s="96">
        <v>294.96183333685622</v>
      </c>
      <c r="E523" s="96">
        <v>125.97044167108834</v>
      </c>
      <c r="F523" s="96">
        <v>1</v>
      </c>
      <c r="G523" s="96" t="s">
        <v>5016</v>
      </c>
      <c r="H523" s="96">
        <v>2</v>
      </c>
      <c r="I523" s="96" t="str">
        <f t="shared" si="8"/>
        <v>T525D107M010ATE025A520D107M010ASMHSPKBP74</v>
      </c>
    </row>
    <row r="524" spans="1:9" hidden="1">
      <c r="A524" s="96" t="s">
        <v>1463</v>
      </c>
      <c r="B524" s="96" t="s">
        <v>4435</v>
      </c>
      <c r="C524" s="96" t="s">
        <v>87</v>
      </c>
      <c r="D524" s="96">
        <v>911.79291250387905</v>
      </c>
      <c r="E524" s="96">
        <v>319.53600000066217</v>
      </c>
      <c r="F524" s="96">
        <v>1</v>
      </c>
      <c r="G524" s="96" t="s">
        <v>5016</v>
      </c>
      <c r="H524" s="96">
        <v>4</v>
      </c>
      <c r="I524" s="96" t="str">
        <f t="shared" si="8"/>
        <v>T521V336M035ATE100A521V336M035AS9997TTS50</v>
      </c>
    </row>
    <row r="525" spans="1:9" hidden="1">
      <c r="A525" s="96" t="s">
        <v>1463</v>
      </c>
      <c r="B525" s="96" t="s">
        <v>1464</v>
      </c>
      <c r="C525" s="96" t="s">
        <v>87</v>
      </c>
      <c r="D525" s="96">
        <v>921.59970000036992</v>
      </c>
      <c r="E525" s="96">
        <v>310.88747381099631</v>
      </c>
      <c r="F525" s="96">
        <v>1</v>
      </c>
      <c r="G525" s="96" t="s">
        <v>5016</v>
      </c>
      <c r="H525" s="96">
        <v>7</v>
      </c>
      <c r="I525" s="96" t="str">
        <f t="shared" si="8"/>
        <v>T521V336M035ATE100A521V336M035ASE100TTS50</v>
      </c>
    </row>
    <row r="526" spans="1:9" hidden="1">
      <c r="A526" s="96" t="s">
        <v>2426</v>
      </c>
      <c r="B526" s="96" t="s">
        <v>2427</v>
      </c>
      <c r="C526" s="96" t="s">
        <v>157</v>
      </c>
      <c r="D526" s="96">
        <v>1087.9764749994499</v>
      </c>
      <c r="E526" s="96">
        <v>312.27614166447893</v>
      </c>
      <c r="F526" s="96">
        <v>1</v>
      </c>
      <c r="G526" s="96" t="s">
        <v>5016</v>
      </c>
      <c r="H526" s="96">
        <v>2</v>
      </c>
      <c r="I526" s="96" t="str">
        <f t="shared" si="8"/>
        <v>T523W226M035APE100A523W226M035ASTTS40</v>
      </c>
    </row>
    <row r="527" spans="1:9" hidden="1">
      <c r="A527" s="96" t="s">
        <v>1867</v>
      </c>
      <c r="B527" s="96" t="s">
        <v>1868</v>
      </c>
      <c r="C527" s="96" t="s">
        <v>87</v>
      </c>
      <c r="D527" s="96">
        <v>864.06966667156667</v>
      </c>
      <c r="E527" s="96">
        <v>373.62819999922061</v>
      </c>
      <c r="F527" s="96">
        <v>1</v>
      </c>
      <c r="G527" s="96" t="s">
        <v>5016</v>
      </c>
      <c r="H527" s="96">
        <v>3</v>
      </c>
      <c r="I527" s="96" t="str">
        <f t="shared" si="8"/>
        <v>T523V107M025APE070A523V107M025ASTTS50</v>
      </c>
    </row>
    <row r="528" spans="1:9" hidden="1">
      <c r="A528" s="96" t="s">
        <v>1329</v>
      </c>
      <c r="B528" s="96" t="s">
        <v>281</v>
      </c>
      <c r="C528" s="96" t="s">
        <v>4520</v>
      </c>
      <c r="D528" s="96">
        <v>1377.7637208285159</v>
      </c>
      <c r="E528" s="96">
        <v>185.36085999989879</v>
      </c>
      <c r="F528" s="96">
        <v>1</v>
      </c>
      <c r="G528" s="96" t="s">
        <v>5016</v>
      </c>
      <c r="H528" s="96">
        <v>4</v>
      </c>
      <c r="I528" s="96" t="str">
        <f t="shared" si="8"/>
        <v>T521D685M063ATE075A521V685M063ASSUZHHV200</v>
      </c>
    </row>
    <row r="529" spans="1:9" hidden="1">
      <c r="A529" s="96" t="s">
        <v>4174</v>
      </c>
      <c r="B529" s="96" t="s">
        <v>3618</v>
      </c>
      <c r="C529" s="96" t="s">
        <v>119</v>
      </c>
      <c r="D529" s="96">
        <v>455.65066667622887</v>
      </c>
      <c r="E529" s="96">
        <v>188.3565000013914</v>
      </c>
      <c r="F529" s="96">
        <v>1</v>
      </c>
      <c r="G529" s="96" t="s">
        <v>5016</v>
      </c>
      <c r="H529" s="96">
        <v>1</v>
      </c>
      <c r="I529" s="96" t="str">
        <f t="shared" si="8"/>
        <v>T591X477M010ATE025A598V247M010ASFTW102K</v>
      </c>
    </row>
    <row r="530" spans="1:9" hidden="1">
      <c r="A530" s="96" t="s">
        <v>1089</v>
      </c>
      <c r="B530" s="96" t="s">
        <v>927</v>
      </c>
      <c r="C530" s="96" t="s">
        <v>4426</v>
      </c>
      <c r="D530" s="96">
        <v>264.56835724590547</v>
      </c>
      <c r="E530" s="96">
        <v>168.2968145851919</v>
      </c>
      <c r="F530" s="96">
        <v>1</v>
      </c>
      <c r="G530" s="96" t="s">
        <v>5016</v>
      </c>
      <c r="H530" s="96">
        <v>23</v>
      </c>
      <c r="I530" s="96" t="str">
        <f t="shared" si="8"/>
        <v>T598D477M2R5AHS009A598D477M2R5ASKBP74</v>
      </c>
    </row>
    <row r="531" spans="1:9" hidden="1">
      <c r="A531" s="96" t="s">
        <v>1278</v>
      </c>
      <c r="B531" s="96" t="s">
        <v>1277</v>
      </c>
      <c r="C531" s="96" t="s">
        <v>107</v>
      </c>
      <c r="D531" s="96">
        <v>752.380804164859</v>
      </c>
      <c r="E531" s="96">
        <v>273.75166666985024</v>
      </c>
      <c r="F531" s="96">
        <v>1</v>
      </c>
      <c r="G531" s="96" t="s">
        <v>5016</v>
      </c>
      <c r="H531" s="96">
        <v>4</v>
      </c>
      <c r="I531" s="96" t="str">
        <f t="shared" si="8"/>
        <v>T599D106M050ATE150A599D106M050ASFTP150</v>
      </c>
    </row>
    <row r="532" spans="1:9" hidden="1">
      <c r="A532" s="96" t="s">
        <v>272</v>
      </c>
      <c r="B532" s="96" t="s">
        <v>4514</v>
      </c>
      <c r="C532" s="96" t="s">
        <v>119</v>
      </c>
      <c r="D532" s="96">
        <v>552.71639166923705</v>
      </c>
      <c r="E532" s="96">
        <v>208.81597500178032</v>
      </c>
      <c r="F532" s="96">
        <v>1</v>
      </c>
      <c r="G532" s="96" t="s">
        <v>5016</v>
      </c>
      <c r="H532" s="96">
        <v>2</v>
      </c>
      <c r="I532" s="96" t="str">
        <f t="shared" si="8"/>
        <v>T521X477M016ATK020A521V247M016ASFTW102K</v>
      </c>
    </row>
    <row r="533" spans="1:9" hidden="1">
      <c r="A533" s="96" t="s">
        <v>272</v>
      </c>
      <c r="B533" s="96" t="s">
        <v>273</v>
      </c>
      <c r="C533" s="96" t="s">
        <v>4515</v>
      </c>
      <c r="D533" s="96">
        <v>538.46591666486347</v>
      </c>
      <c r="E533" s="96">
        <v>220.22223749983823</v>
      </c>
      <c r="F533" s="96">
        <v>1</v>
      </c>
      <c r="G533" s="96" t="s">
        <v>5016</v>
      </c>
      <c r="H533" s="96">
        <v>4</v>
      </c>
      <c r="I533" s="96" t="str">
        <f t="shared" si="8"/>
        <v>T521X477M016ATK020A521V247M016ASMHSPS15HV100</v>
      </c>
    </row>
    <row r="534" spans="1:9" hidden="1">
      <c r="A534" s="96" t="s">
        <v>3643</v>
      </c>
      <c r="B534" s="96" t="s">
        <v>3644</v>
      </c>
      <c r="C534" s="96" t="s">
        <v>119</v>
      </c>
      <c r="D534" s="96">
        <v>450.67738332669251</v>
      </c>
      <c r="E534" s="96">
        <v>186.37638333602808</v>
      </c>
      <c r="F534" s="96">
        <v>1</v>
      </c>
      <c r="G534" s="96" t="s">
        <v>5016</v>
      </c>
      <c r="H534" s="96">
        <v>1</v>
      </c>
      <c r="I534" s="96" t="str">
        <f t="shared" si="8"/>
        <v>T598X337M010ATE025A598V177M010ASFTW102K</v>
      </c>
    </row>
    <row r="535" spans="1:9" hidden="1">
      <c r="A535" s="96" t="s">
        <v>3168</v>
      </c>
      <c r="B535" s="96" t="s">
        <v>3169</v>
      </c>
      <c r="C535" s="96" t="s">
        <v>126</v>
      </c>
      <c r="D535" s="96">
        <v>598.60193900002628</v>
      </c>
      <c r="E535" s="96">
        <v>135.49219399932772</v>
      </c>
      <c r="F535" s="96">
        <v>1</v>
      </c>
      <c r="G535" s="96" t="s">
        <v>5016</v>
      </c>
      <c r="H535" s="96">
        <v>50</v>
      </c>
      <c r="I535" s="96" t="str">
        <f t="shared" si="8"/>
        <v>T521W476K020AT4277A521W476K020AS4277KBP52</v>
      </c>
    </row>
    <row r="536" spans="1:9" hidden="1">
      <c r="A536" s="96" t="s">
        <v>1593</v>
      </c>
      <c r="B536" s="96" t="s">
        <v>1592</v>
      </c>
      <c r="C536" s="96" t="s">
        <v>4426</v>
      </c>
      <c r="D536" s="96">
        <v>327.1789499942679</v>
      </c>
      <c r="E536" s="96">
        <v>140.41433333186433</v>
      </c>
      <c r="F536" s="96">
        <v>1</v>
      </c>
      <c r="G536" s="96" t="s">
        <v>5016</v>
      </c>
      <c r="H536" s="96">
        <v>1</v>
      </c>
      <c r="I536" s="96" t="str">
        <f t="shared" si="8"/>
        <v>T525D157M010ATE055A520D157M010ASMHSPKBP74</v>
      </c>
    </row>
    <row r="537" spans="1:9" hidden="1">
      <c r="A537" s="96" t="s">
        <v>2432</v>
      </c>
      <c r="B537" s="96" t="s">
        <v>2433</v>
      </c>
      <c r="C537" s="96" t="s">
        <v>82</v>
      </c>
      <c r="D537" s="96">
        <v>999.06418733289468</v>
      </c>
      <c r="E537" s="96">
        <v>334.89584266562014</v>
      </c>
      <c r="F537" s="96">
        <v>1</v>
      </c>
      <c r="G537" s="96" t="s">
        <v>5016</v>
      </c>
      <c r="H537" s="96">
        <v>25</v>
      </c>
      <c r="I537" s="96" t="str">
        <f t="shared" si="8"/>
        <v>T523W566M035APE100A523W566M035ASS706</v>
      </c>
    </row>
    <row r="538" spans="1:9" hidden="1">
      <c r="A538" s="96" t="s">
        <v>4314</v>
      </c>
      <c r="B538" s="96" t="s">
        <v>4263</v>
      </c>
      <c r="C538" s="96" t="s">
        <v>4502</v>
      </c>
      <c r="D538" s="96">
        <v>636.53006666522867</v>
      </c>
      <c r="E538" s="96">
        <v>197.90980952176531</v>
      </c>
      <c r="F538" s="96">
        <v>1</v>
      </c>
      <c r="G538" s="96" t="s">
        <v>5016</v>
      </c>
      <c r="H538" s="96">
        <v>7</v>
      </c>
      <c r="I538" s="96" t="str">
        <f t="shared" si="8"/>
        <v>T598B225M035ATE150A598B225M035ASTTS175</v>
      </c>
    </row>
    <row r="539" spans="1:9" hidden="1">
      <c r="A539" s="96" t="s">
        <v>1150</v>
      </c>
      <c r="B539" s="96" t="s">
        <v>1151</v>
      </c>
      <c r="C539" s="96" t="s">
        <v>152</v>
      </c>
      <c r="D539" s="96">
        <v>361.48728566612118</v>
      </c>
      <c r="E539" s="96">
        <v>141.27026866651141</v>
      </c>
      <c r="F539" s="96">
        <v>1</v>
      </c>
      <c r="G539" s="96" t="s">
        <v>5016</v>
      </c>
      <c r="H539" s="96">
        <v>50</v>
      </c>
      <c r="I539" s="96" t="str">
        <f t="shared" si="8"/>
        <v>T545X337M016ATE025A545V177M016ASMHSPKBP86</v>
      </c>
    </row>
    <row r="540" spans="1:9" hidden="1">
      <c r="A540" s="96" t="s">
        <v>4108</v>
      </c>
      <c r="B540" s="96" t="s">
        <v>4101</v>
      </c>
      <c r="C540" s="96" t="s">
        <v>82</v>
      </c>
      <c r="D540" s="96">
        <v>1006.2038595245186</v>
      </c>
      <c r="E540" s="96">
        <v>319.89330238005743</v>
      </c>
      <c r="F540" s="96">
        <v>1</v>
      </c>
      <c r="G540" s="96" t="s">
        <v>5016</v>
      </c>
      <c r="H540" s="96">
        <v>14</v>
      </c>
      <c r="I540" s="96" t="str">
        <f t="shared" si="8"/>
        <v>T521T106M035APE100A521T106M035ASS706</v>
      </c>
    </row>
    <row r="541" spans="1:9" hidden="1">
      <c r="A541" s="96" t="s">
        <v>114</v>
      </c>
      <c r="B541" s="96" t="s">
        <v>115</v>
      </c>
      <c r="C541" s="96" t="s">
        <v>82</v>
      </c>
      <c r="D541" s="96">
        <v>757.13819000171509</v>
      </c>
      <c r="E541" s="96">
        <v>202.68400166847275</v>
      </c>
      <c r="F541" s="96">
        <v>1</v>
      </c>
      <c r="G541" s="96" t="s">
        <v>5016</v>
      </c>
      <c r="H541" s="96">
        <v>10</v>
      </c>
      <c r="I541" s="96" t="str">
        <f t="shared" si="8"/>
        <v>T598D107M025ATE050A598D107M025AS9997S706</v>
      </c>
    </row>
    <row r="542" spans="1:9" hidden="1">
      <c r="A542" s="96" t="s">
        <v>3760</v>
      </c>
      <c r="B542" s="96" t="s">
        <v>3736</v>
      </c>
      <c r="C542" s="96" t="s">
        <v>4426</v>
      </c>
      <c r="D542" s="96">
        <v>334.2276666755788</v>
      </c>
      <c r="E542" s="96">
        <v>259.29261666722596</v>
      </c>
      <c r="F542" s="96">
        <v>1</v>
      </c>
      <c r="G542" s="96" t="s">
        <v>5016</v>
      </c>
      <c r="H542" s="96">
        <v>1</v>
      </c>
      <c r="I542" s="96" t="str">
        <f t="shared" si="8"/>
        <v>T520B336M006ATE025A520B336M010ASE025KBP74</v>
      </c>
    </row>
    <row r="543" spans="1:9" hidden="1">
      <c r="A543" s="96" t="s">
        <v>1077</v>
      </c>
      <c r="B543" s="96" t="s">
        <v>1076</v>
      </c>
      <c r="C543" s="96" t="s">
        <v>131</v>
      </c>
      <c r="D543" s="96">
        <v>450.94292135450814</v>
      </c>
      <c r="E543" s="96">
        <v>191.47676770888211</v>
      </c>
      <c r="F543" s="96">
        <v>1</v>
      </c>
      <c r="G543" s="96" t="s">
        <v>5016</v>
      </c>
      <c r="H543" s="96">
        <v>32</v>
      </c>
      <c r="I543" s="96" t="str">
        <f t="shared" si="8"/>
        <v>T598D157M010ATE025A598D157M010ASTTS80</v>
      </c>
    </row>
    <row r="544" spans="1:9" hidden="1">
      <c r="A544" s="96" t="s">
        <v>559</v>
      </c>
      <c r="B544" s="96" t="s">
        <v>560</v>
      </c>
      <c r="C544" s="96" t="s">
        <v>4426</v>
      </c>
      <c r="D544" s="96">
        <v>313.57967499818187</v>
      </c>
      <c r="E544" s="96">
        <v>153.92560000007506</v>
      </c>
      <c r="F544" s="96">
        <v>1</v>
      </c>
      <c r="G544" s="96" t="s">
        <v>5016</v>
      </c>
      <c r="H544" s="96">
        <v>6</v>
      </c>
      <c r="I544" s="96" t="str">
        <f t="shared" si="8"/>
        <v>T520X687M004ATE015A520X687M004ASMHSBKBP74</v>
      </c>
    </row>
    <row r="545" spans="1:9" hidden="1">
      <c r="A545" s="96" t="s">
        <v>559</v>
      </c>
      <c r="B545" s="96" t="s">
        <v>560</v>
      </c>
      <c r="C545" s="96" t="s">
        <v>4428</v>
      </c>
      <c r="D545" s="96">
        <v>327.90166666614823</v>
      </c>
      <c r="E545" s="96">
        <v>128.45004999660887</v>
      </c>
      <c r="F545" s="96">
        <v>1</v>
      </c>
      <c r="G545" s="96" t="s">
        <v>5016</v>
      </c>
      <c r="H545" s="96">
        <v>1</v>
      </c>
      <c r="I545" s="96" t="str">
        <f t="shared" si="8"/>
        <v>T520X687M004ATE015A520X687M004ASMHSBKBP76</v>
      </c>
    </row>
    <row r="546" spans="1:9" hidden="1">
      <c r="A546" s="96" t="s">
        <v>3364</v>
      </c>
      <c r="B546" s="96" t="s">
        <v>3330</v>
      </c>
      <c r="C546" s="96" t="s">
        <v>4501</v>
      </c>
      <c r="D546" s="96">
        <v>340.10160833538976</v>
      </c>
      <c r="E546" s="96">
        <v>131.96999999578111</v>
      </c>
      <c r="F546" s="96">
        <v>1</v>
      </c>
      <c r="G546" s="96" t="s">
        <v>5016</v>
      </c>
      <c r="H546" s="96">
        <v>2</v>
      </c>
      <c r="I546" s="96" t="str">
        <f t="shared" si="8"/>
        <v>T591D337M006ATE025A591D337M006ASKBP55</v>
      </c>
    </row>
    <row r="547" spans="1:9" hidden="1">
      <c r="A547" s="96" t="s">
        <v>3875</v>
      </c>
      <c r="B547" s="96" t="s">
        <v>3873</v>
      </c>
      <c r="C547" s="96" t="s">
        <v>4441</v>
      </c>
      <c r="D547" s="96">
        <v>287.12898222240619</v>
      </c>
      <c r="E547" s="96">
        <v>142.48339222138748</v>
      </c>
      <c r="F547" s="96">
        <v>1</v>
      </c>
      <c r="G547" s="96" t="s">
        <v>5016</v>
      </c>
      <c r="H547" s="96">
        <v>15</v>
      </c>
      <c r="I547" s="96" t="str">
        <f t="shared" si="8"/>
        <v>T520B337M2R5ATE045A520B337M2R5ASE045STA156KA</v>
      </c>
    </row>
    <row r="548" spans="1:9" hidden="1">
      <c r="A548" s="96" t="s">
        <v>2047</v>
      </c>
      <c r="B548" s="96" t="s">
        <v>618</v>
      </c>
      <c r="C548" s="96" t="s">
        <v>126</v>
      </c>
      <c r="D548" s="96">
        <v>475.38396111340262</v>
      </c>
      <c r="E548" s="96">
        <v>205.54696111707017</v>
      </c>
      <c r="F548" s="96">
        <v>1</v>
      </c>
      <c r="G548" s="96" t="s">
        <v>5016</v>
      </c>
      <c r="H548" s="96">
        <v>3</v>
      </c>
      <c r="I548" s="96" t="str">
        <f t="shared" si="8"/>
        <v>T521B226M020ATE090A521B226M020ASKBP52</v>
      </c>
    </row>
    <row r="549" spans="1:9" hidden="1">
      <c r="A549" s="96" t="s">
        <v>2047</v>
      </c>
      <c r="B549" s="96" t="s">
        <v>2196</v>
      </c>
      <c r="C549" s="96" t="s">
        <v>4433</v>
      </c>
      <c r="D549" s="96">
        <v>428.86795000405982</v>
      </c>
      <c r="E549" s="96">
        <v>125.81394999870101</v>
      </c>
      <c r="F549" s="96">
        <v>1</v>
      </c>
      <c r="G549" s="96" t="s">
        <v>5016</v>
      </c>
      <c r="H549" s="96">
        <v>1</v>
      </c>
      <c r="I549" s="96" t="str">
        <f t="shared" si="8"/>
        <v>T521B226M020ATE090A521B226M020AS9997KBP74E</v>
      </c>
    </row>
    <row r="550" spans="1:9" hidden="1">
      <c r="A550" s="96" t="s">
        <v>4298</v>
      </c>
      <c r="B550" s="96" t="s">
        <v>4299</v>
      </c>
      <c r="C550" s="96" t="s">
        <v>4441</v>
      </c>
      <c r="D550" s="96">
        <v>808.0122611077968</v>
      </c>
      <c r="E550" s="96">
        <v>200.09961250150809</v>
      </c>
      <c r="F550" s="96">
        <v>1</v>
      </c>
      <c r="G550" s="96" t="s">
        <v>5016</v>
      </c>
      <c r="H550" s="96">
        <v>3</v>
      </c>
      <c r="I550" s="96" t="str">
        <f t="shared" si="8"/>
        <v>T598B107M010ATE070A598B107M010AS9997STA156KA</v>
      </c>
    </row>
    <row r="551" spans="1:9" hidden="1">
      <c r="A551" s="96" t="s">
        <v>2188</v>
      </c>
      <c r="B551" s="96" t="s">
        <v>2189</v>
      </c>
      <c r="C551" s="96" t="s">
        <v>4478</v>
      </c>
      <c r="D551" s="96">
        <v>662.68761110957712</v>
      </c>
      <c r="E551" s="96">
        <v>183.52922222111377</v>
      </c>
      <c r="F551" s="96">
        <v>1</v>
      </c>
      <c r="G551" s="96" t="s">
        <v>5016</v>
      </c>
      <c r="H551" s="96">
        <v>3</v>
      </c>
      <c r="I551" s="96" t="str">
        <f t="shared" si="8"/>
        <v>T521B685M035ATE150A521B685M035ASFTW400</v>
      </c>
    </row>
    <row r="552" spans="1:9" hidden="1">
      <c r="A552" s="96" t="s">
        <v>3133</v>
      </c>
      <c r="B552" s="96" t="s">
        <v>3004</v>
      </c>
      <c r="C552" s="96" t="s">
        <v>4441</v>
      </c>
      <c r="D552" s="96">
        <v>633.24752000137232</v>
      </c>
      <c r="E552" s="96">
        <v>136.2697666680906</v>
      </c>
      <c r="F552" s="96">
        <v>1</v>
      </c>
      <c r="G552" s="96" t="s">
        <v>5016</v>
      </c>
      <c r="H552" s="96">
        <v>5</v>
      </c>
      <c r="I552" s="96" t="str">
        <f t="shared" si="8"/>
        <v>T520Y687M006ATE025A520Y687M006ASMHSPSTA156KA</v>
      </c>
    </row>
    <row r="553" spans="1:9" hidden="1">
      <c r="A553" s="96" t="s">
        <v>977</v>
      </c>
      <c r="B553" s="96" t="s">
        <v>975</v>
      </c>
      <c r="C553" s="96" t="s">
        <v>4426</v>
      </c>
      <c r="D553" s="96">
        <v>281.00410000188276</v>
      </c>
      <c r="E553" s="96">
        <v>136.97576666716486</v>
      </c>
      <c r="F553" s="96">
        <v>1</v>
      </c>
      <c r="G553" s="96" t="s">
        <v>5016</v>
      </c>
      <c r="H553" s="96">
        <v>1</v>
      </c>
      <c r="I553" s="96" t="str">
        <f t="shared" si="8"/>
        <v>T530Y337M006ATE010A530V157M006ASE010KBP74</v>
      </c>
    </row>
    <row r="554" spans="1:9" hidden="1">
      <c r="A554" s="96" t="s">
        <v>3636</v>
      </c>
      <c r="B554" s="96" t="s">
        <v>1544</v>
      </c>
      <c r="C554" s="96" t="s">
        <v>4516</v>
      </c>
      <c r="D554" s="96">
        <v>834.14187333639711</v>
      </c>
      <c r="E554" s="96">
        <v>193.6757933346089</v>
      </c>
      <c r="F554" s="96">
        <v>1</v>
      </c>
      <c r="G554" s="96" t="s">
        <v>5016</v>
      </c>
      <c r="H554" s="96">
        <v>5</v>
      </c>
      <c r="I554" s="96" t="str">
        <f t="shared" si="8"/>
        <v>T598X106M075ATE090A598V475M075ASSUZHTTS125</v>
      </c>
    </row>
    <row r="555" spans="1:9" hidden="1">
      <c r="A555" s="96" t="s">
        <v>3637</v>
      </c>
      <c r="B555" s="96" t="s">
        <v>1544</v>
      </c>
      <c r="C555" s="96" t="s">
        <v>4516</v>
      </c>
      <c r="D555" s="96">
        <v>950.54088333214156</v>
      </c>
      <c r="E555" s="96">
        <v>185.79144166200419</v>
      </c>
      <c r="F555" s="96">
        <v>1</v>
      </c>
      <c r="G555" s="96" t="s">
        <v>5016</v>
      </c>
      <c r="H555" s="96">
        <v>2</v>
      </c>
      <c r="I555" s="96" t="str">
        <f t="shared" si="8"/>
        <v>T598X106M063ATE090A598V475M075ASSUZHTTS125</v>
      </c>
    </row>
    <row r="556" spans="1:9" hidden="1">
      <c r="A556" s="96" t="s">
        <v>735</v>
      </c>
      <c r="B556" s="96" t="s">
        <v>349</v>
      </c>
      <c r="C556" s="96" t="s">
        <v>126</v>
      </c>
      <c r="D556" s="96">
        <v>448.3827833330725</v>
      </c>
      <c r="E556" s="96">
        <v>125.5397666618228</v>
      </c>
      <c r="F556" s="96">
        <v>1</v>
      </c>
      <c r="G556" s="96" t="s">
        <v>5016</v>
      </c>
      <c r="H556" s="96">
        <v>1</v>
      </c>
      <c r="I556" s="96" t="str">
        <f t="shared" si="8"/>
        <v>T521X107M025AHE060A521V506M025ASMHSPKBP52</v>
      </c>
    </row>
    <row r="557" spans="1:9" hidden="1">
      <c r="A557" s="96" t="s">
        <v>1968</v>
      </c>
      <c r="B557" s="96" t="s">
        <v>960</v>
      </c>
      <c r="C557" s="96" t="s">
        <v>4426</v>
      </c>
      <c r="D557" s="96">
        <v>434.72966666333377</v>
      </c>
      <c r="E557" s="96">
        <v>141.44143889076076</v>
      </c>
      <c r="F557" s="96">
        <v>1</v>
      </c>
      <c r="G557" s="96" t="s">
        <v>5016</v>
      </c>
      <c r="H557" s="96">
        <v>3</v>
      </c>
      <c r="I557" s="96" t="str">
        <f t="shared" si="8"/>
        <v>T530D227M010AHE010A530V686M010ASE006KBP74</v>
      </c>
    </row>
    <row r="558" spans="1:9" hidden="1">
      <c r="A558" s="96" t="s">
        <v>4521</v>
      </c>
      <c r="B558" s="96" t="s">
        <v>2180</v>
      </c>
      <c r="C558" s="96" t="s">
        <v>119</v>
      </c>
      <c r="D558" s="96">
        <v>572.95688854035689</v>
      </c>
      <c r="E558" s="96">
        <v>198.97868541716889</v>
      </c>
      <c r="F558" s="96">
        <v>1</v>
      </c>
      <c r="G558" s="96" t="s">
        <v>5016</v>
      </c>
      <c r="H558" s="96">
        <v>16</v>
      </c>
      <c r="I558" s="96" t="str">
        <f t="shared" si="8"/>
        <v>T521B556M016ATE070A521B556M016ASFTW102K</v>
      </c>
    </row>
    <row r="559" spans="1:9" hidden="1">
      <c r="A559" s="96" t="s">
        <v>4064</v>
      </c>
      <c r="B559" s="96" t="s">
        <v>4065</v>
      </c>
      <c r="C559" s="96" t="s">
        <v>100</v>
      </c>
      <c r="D559" s="96">
        <v>224.77371666886029</v>
      </c>
      <c r="E559" s="96">
        <v>148.92292291522608</v>
      </c>
      <c r="F559" s="96">
        <v>1</v>
      </c>
      <c r="G559" s="96" t="s">
        <v>5016</v>
      </c>
      <c r="H559" s="96">
        <v>8</v>
      </c>
      <c r="I559" s="96" t="str">
        <f t="shared" si="8"/>
        <v>T520U107M006ATE055A520U107M006ASE055S805</v>
      </c>
    </row>
    <row r="560" spans="1:9" hidden="1">
      <c r="A560" s="96" t="s">
        <v>3552</v>
      </c>
      <c r="B560" s="96" t="s">
        <v>2580</v>
      </c>
      <c r="C560" s="96" t="s">
        <v>4426</v>
      </c>
      <c r="D560" s="96">
        <v>199.97109583433485</v>
      </c>
      <c r="E560" s="96">
        <v>123.32229583058506</v>
      </c>
      <c r="F560" s="96">
        <v>1</v>
      </c>
      <c r="G560" s="96" t="s">
        <v>5016</v>
      </c>
      <c r="H560" s="96">
        <v>4</v>
      </c>
      <c r="I560" s="96" t="str">
        <f t="shared" si="8"/>
        <v>T520V477M2R5ATE006A520V247M003ASE006KBP74</v>
      </c>
    </row>
    <row r="561" spans="1:9" hidden="1">
      <c r="A561" s="96" t="s">
        <v>1637</v>
      </c>
      <c r="B561" s="96" t="s">
        <v>1608</v>
      </c>
      <c r="C561" s="96" t="s">
        <v>4475</v>
      </c>
      <c r="D561" s="96">
        <v>433.7568999978248</v>
      </c>
      <c r="E561" s="96">
        <v>130.8818833285477</v>
      </c>
      <c r="F561" s="96">
        <v>1</v>
      </c>
      <c r="G561" s="96" t="s">
        <v>5016</v>
      </c>
      <c r="H561" s="96">
        <v>1</v>
      </c>
      <c r="I561" s="96" t="str">
        <f t="shared" si="8"/>
        <v>T521V107M020AHE055A521V107M020ASMH01KBP84</v>
      </c>
    </row>
    <row r="562" spans="1:9" hidden="1">
      <c r="A562" s="96" t="s">
        <v>3453</v>
      </c>
      <c r="B562" s="96" t="s">
        <v>3452</v>
      </c>
      <c r="C562" s="96" t="s">
        <v>4476</v>
      </c>
      <c r="D562" s="96">
        <v>331.15355000132695</v>
      </c>
      <c r="E562" s="96">
        <v>159.65180832718033</v>
      </c>
      <c r="F562" s="96">
        <v>1</v>
      </c>
      <c r="G562" s="96" t="s">
        <v>5016</v>
      </c>
      <c r="H562" s="96">
        <v>2</v>
      </c>
      <c r="I562" s="96" t="str">
        <f t="shared" si="8"/>
        <v>T520V107M006ATE015A520V107M010ASMHSSKBP44</v>
      </c>
    </row>
    <row r="563" spans="1:9" hidden="1">
      <c r="A563" s="96" t="s">
        <v>3940</v>
      </c>
      <c r="B563" s="96" t="s">
        <v>668</v>
      </c>
      <c r="C563" s="96" t="s">
        <v>4474</v>
      </c>
      <c r="D563" s="96">
        <v>562.03230344746578</v>
      </c>
      <c r="E563" s="96">
        <v>212.98271954099744</v>
      </c>
      <c r="F563" s="96">
        <v>1</v>
      </c>
      <c r="G563" s="96" t="s">
        <v>5016</v>
      </c>
      <c r="H563" s="96">
        <v>29</v>
      </c>
      <c r="I563" s="96" t="str">
        <f t="shared" si="8"/>
        <v>T520B157M006ATE070A520B157M006ASMHSPS15MB</v>
      </c>
    </row>
    <row r="564" spans="1:9" hidden="1">
      <c r="A564" s="96" t="s">
        <v>505</v>
      </c>
      <c r="B564" s="96" t="s">
        <v>378</v>
      </c>
      <c r="C564" s="96" t="s">
        <v>90</v>
      </c>
      <c r="D564" s="96">
        <v>617.12938332930207</v>
      </c>
      <c r="E564" s="96">
        <v>186.7120499967132</v>
      </c>
      <c r="F564" s="96">
        <v>1</v>
      </c>
      <c r="G564" s="96" t="s">
        <v>5016</v>
      </c>
      <c r="H564" s="96">
        <v>1</v>
      </c>
      <c r="I564" s="96" t="str">
        <f t="shared" si="8"/>
        <v>T521X186M050ATE035A521V905M050ASFTP200</v>
      </c>
    </row>
    <row r="565" spans="1:9" hidden="1">
      <c r="A565" s="96" t="s">
        <v>3492</v>
      </c>
      <c r="B565" s="96" t="s">
        <v>3445</v>
      </c>
      <c r="C565" s="96" t="s">
        <v>4428</v>
      </c>
      <c r="D565" s="96">
        <v>314.98110000276938</v>
      </c>
      <c r="E565" s="96">
        <v>159.86549999797717</v>
      </c>
      <c r="F565" s="96">
        <v>1</v>
      </c>
      <c r="G565" s="96" t="s">
        <v>5016</v>
      </c>
      <c r="H565" s="96">
        <v>1</v>
      </c>
      <c r="I565" s="96" t="str">
        <f t="shared" si="8"/>
        <v>T520V157M004ATE015A520V157M006ASPGLRKBP76</v>
      </c>
    </row>
    <row r="566" spans="1:9" hidden="1">
      <c r="A566" s="96" t="s">
        <v>361</v>
      </c>
      <c r="B566" s="96" t="s">
        <v>258</v>
      </c>
      <c r="C566" s="96" t="s">
        <v>4475</v>
      </c>
      <c r="D566" s="96">
        <v>352.33374696828173</v>
      </c>
      <c r="E566" s="96">
        <v>148.27831515269779</v>
      </c>
      <c r="F566" s="96">
        <v>1</v>
      </c>
      <c r="G566" s="96" t="s">
        <v>5016</v>
      </c>
      <c r="H566" s="96">
        <v>11</v>
      </c>
      <c r="I566" s="96" t="str">
        <f t="shared" si="8"/>
        <v>T521X337M016ATE050A521V177M016ASMHSPKBP84</v>
      </c>
    </row>
    <row r="567" spans="1:9" hidden="1">
      <c r="A567" s="96" t="s">
        <v>3617</v>
      </c>
      <c r="B567" s="96" t="s">
        <v>3618</v>
      </c>
      <c r="C567" s="96" t="s">
        <v>119</v>
      </c>
      <c r="D567" s="96">
        <v>438.41233166644815</v>
      </c>
      <c r="E567" s="96">
        <v>192.96117333287839</v>
      </c>
      <c r="F567" s="96">
        <v>1</v>
      </c>
      <c r="G567" s="96" t="s">
        <v>5016</v>
      </c>
      <c r="H567" s="96">
        <v>10</v>
      </c>
      <c r="I567" s="96" t="str">
        <f t="shared" si="8"/>
        <v>T598X477M010AT4143A598V247M010ASFTW102K</v>
      </c>
    </row>
    <row r="568" spans="1:9" hidden="1">
      <c r="A568" s="96" t="s">
        <v>1251</v>
      </c>
      <c r="B568" s="96" t="s">
        <v>1170</v>
      </c>
      <c r="C568" s="96" t="s">
        <v>4441</v>
      </c>
      <c r="D568" s="96">
        <v>524.50247777975164</v>
      </c>
      <c r="E568" s="96">
        <v>187.22112777759321</v>
      </c>
      <c r="F568" s="96">
        <v>1</v>
      </c>
      <c r="G568" s="96" t="s">
        <v>5016</v>
      </c>
      <c r="H568" s="96">
        <v>3</v>
      </c>
      <c r="I568" s="96" t="str">
        <f t="shared" si="8"/>
        <v>T591B157M006ATE045A598B157M006ASSTA156KA</v>
      </c>
    </row>
    <row r="569" spans="1:9" hidden="1">
      <c r="A569" s="96" t="s">
        <v>3179</v>
      </c>
      <c r="B569" s="96" t="s">
        <v>4522</v>
      </c>
      <c r="C569" s="96" t="s">
        <v>4523</v>
      </c>
      <c r="D569" s="96">
        <v>454.67683999543078</v>
      </c>
      <c r="E569" s="96">
        <v>129.92586666438729</v>
      </c>
      <c r="F569" s="96">
        <v>1</v>
      </c>
      <c r="G569" s="96" t="s">
        <v>5016</v>
      </c>
      <c r="H569" s="96">
        <v>5</v>
      </c>
      <c r="I569" s="96" t="str">
        <f t="shared" si="8"/>
        <v>T521W226M025ATE040A521W226M025AS9997KBP52E</v>
      </c>
    </row>
    <row r="570" spans="1:9" hidden="1">
      <c r="A570" s="96" t="s">
        <v>586</v>
      </c>
      <c r="B570" s="96" t="s">
        <v>584</v>
      </c>
      <c r="C570" s="96" t="s">
        <v>4469</v>
      </c>
      <c r="D570" s="96">
        <v>365.25696666736621</v>
      </c>
      <c r="E570" s="96">
        <v>125.097416662029</v>
      </c>
      <c r="F570" s="96">
        <v>1</v>
      </c>
      <c r="G570" s="96" t="s">
        <v>5016</v>
      </c>
      <c r="H570" s="96">
        <v>2</v>
      </c>
      <c r="I570" s="96" t="str">
        <f t="shared" si="8"/>
        <v>T520C227M006ATE015A520C227M006ASE015KBP126</v>
      </c>
    </row>
    <row r="571" spans="1:9" hidden="1">
      <c r="A571" s="96" t="s">
        <v>586</v>
      </c>
      <c r="B571" s="96" t="s">
        <v>4524</v>
      </c>
      <c r="C571" s="96" t="s">
        <v>4470</v>
      </c>
      <c r="D571" s="96">
        <v>364.37422221642919</v>
      </c>
      <c r="E571" s="96">
        <v>124.54368888982572</v>
      </c>
      <c r="F571" s="96">
        <v>1</v>
      </c>
      <c r="G571" s="96" t="s">
        <v>5016</v>
      </c>
      <c r="H571" s="96">
        <v>3</v>
      </c>
      <c r="I571" s="96" t="str">
        <f t="shared" si="8"/>
        <v>T520C227M006ATE015A520C227M006AS9997KBP126X</v>
      </c>
    </row>
    <row r="572" spans="1:9" hidden="1">
      <c r="A572" s="96" t="s">
        <v>4086</v>
      </c>
      <c r="B572" s="96" t="s">
        <v>4085</v>
      </c>
      <c r="C572" s="96" t="s">
        <v>4525</v>
      </c>
      <c r="D572" s="96">
        <v>316.787716668332</v>
      </c>
      <c r="E572" s="96">
        <v>122.44650000007825</v>
      </c>
      <c r="F572" s="96">
        <v>1</v>
      </c>
      <c r="G572" s="96" t="s">
        <v>5016</v>
      </c>
      <c r="H572" s="96">
        <v>1</v>
      </c>
      <c r="I572" s="96" t="str">
        <f t="shared" si="8"/>
        <v>T520U336M010ATE070A520U336M010ASE070S506</v>
      </c>
    </row>
    <row r="573" spans="1:9" hidden="1">
      <c r="A573" s="96" t="s">
        <v>300</v>
      </c>
      <c r="B573" s="96" t="s">
        <v>190</v>
      </c>
      <c r="C573" s="96" t="s">
        <v>152</v>
      </c>
      <c r="D573" s="96">
        <v>665.00082916551037</v>
      </c>
      <c r="E573" s="96">
        <v>233.50929583073591</v>
      </c>
      <c r="F573" s="96">
        <v>1</v>
      </c>
      <c r="G573" s="96" t="s">
        <v>5016</v>
      </c>
      <c r="H573" s="96">
        <v>4</v>
      </c>
      <c r="I573" s="96" t="str">
        <f t="shared" si="8"/>
        <v>T520T336M010ATE070A520T336M010ASE070KBP86</v>
      </c>
    </row>
    <row r="574" spans="1:9" hidden="1">
      <c r="A574" s="96" t="s">
        <v>3059</v>
      </c>
      <c r="B574" s="96" t="s">
        <v>1419</v>
      </c>
      <c r="C574" s="96" t="s">
        <v>4441</v>
      </c>
      <c r="D574" s="96">
        <v>358.82533333031461</v>
      </c>
      <c r="E574" s="96">
        <v>328.66111666196957</v>
      </c>
      <c r="F574" s="96">
        <v>1</v>
      </c>
      <c r="G574" s="96" t="s">
        <v>5016</v>
      </c>
      <c r="H574" s="96">
        <v>1</v>
      </c>
      <c r="I574" s="96" t="str">
        <f t="shared" si="8"/>
        <v>T520Y108M2R5ATE015A520Y108M2R5ASE010STA156KA</v>
      </c>
    </row>
    <row r="575" spans="1:9" hidden="1">
      <c r="A575" s="96" t="s">
        <v>1266</v>
      </c>
      <c r="B575" s="96" t="s">
        <v>1267</v>
      </c>
      <c r="C575" s="96" t="s">
        <v>4426</v>
      </c>
      <c r="D575" s="96">
        <v>435.19230357271488</v>
      </c>
      <c r="E575" s="96">
        <v>212.64649047649331</v>
      </c>
      <c r="F575" s="96">
        <v>1</v>
      </c>
      <c r="G575" s="96" t="s">
        <v>5016</v>
      </c>
      <c r="H575" s="96">
        <v>14</v>
      </c>
      <c r="I575" s="96" t="str">
        <f t="shared" si="8"/>
        <v>T591B686M006ATE070A591B686M006ASKBP74</v>
      </c>
    </row>
    <row r="576" spans="1:9" hidden="1">
      <c r="A576" s="96" t="s">
        <v>1323</v>
      </c>
      <c r="B576" s="96" t="s">
        <v>1068</v>
      </c>
      <c r="C576" s="96" t="s">
        <v>4426</v>
      </c>
      <c r="D576" s="96">
        <v>452.61170476059698</v>
      </c>
      <c r="E576" s="96">
        <v>181.42619047580021</v>
      </c>
      <c r="F576" s="96">
        <v>1</v>
      </c>
      <c r="G576" s="96" t="s">
        <v>5016</v>
      </c>
      <c r="H576" s="96">
        <v>7</v>
      </c>
      <c r="I576" s="96" t="str">
        <f t="shared" si="8"/>
        <v>T521D157M016ATE040A521D157M016ASMHSPKBP74</v>
      </c>
    </row>
    <row r="577" spans="1:9" hidden="1">
      <c r="A577" s="96" t="s">
        <v>1323</v>
      </c>
      <c r="B577" s="96" t="s">
        <v>1068</v>
      </c>
      <c r="C577" s="96" t="s">
        <v>4428</v>
      </c>
      <c r="D577" s="96">
        <v>462.90869166754413</v>
      </c>
      <c r="E577" s="96">
        <v>140.59560833266005</v>
      </c>
      <c r="F577" s="96">
        <v>1</v>
      </c>
      <c r="G577" s="96" t="s">
        <v>5016</v>
      </c>
      <c r="H577" s="96">
        <v>4</v>
      </c>
      <c r="I577" s="96" t="str">
        <f t="shared" si="8"/>
        <v>T521D157M016ATE040A521D157M016ASMHSPKBP76</v>
      </c>
    </row>
    <row r="578" spans="1:9" hidden="1">
      <c r="A578" s="96" t="s">
        <v>1606</v>
      </c>
      <c r="B578" s="96" t="s">
        <v>1232</v>
      </c>
      <c r="C578" s="96" t="s">
        <v>152</v>
      </c>
      <c r="D578" s="96">
        <v>452.56377925155493</v>
      </c>
      <c r="E578" s="96">
        <v>140.31056632532511</v>
      </c>
      <c r="F578" s="96">
        <v>1</v>
      </c>
      <c r="G578" s="96" t="s">
        <v>5016</v>
      </c>
      <c r="H578" s="96">
        <v>49</v>
      </c>
      <c r="I578" s="96" t="str">
        <f t="shared" si="8"/>
        <v>T521V107M020ATE060A521V107M020ASMHSPKBP86</v>
      </c>
    </row>
    <row r="579" spans="1:9" hidden="1">
      <c r="A579" s="96" t="s">
        <v>1606</v>
      </c>
      <c r="B579" s="96" t="s">
        <v>1608</v>
      </c>
      <c r="C579" s="96" t="s">
        <v>152</v>
      </c>
      <c r="D579" s="96">
        <v>435.30190799930131</v>
      </c>
      <c r="E579" s="96">
        <v>142.71210400038399</v>
      </c>
      <c r="F579" s="96">
        <v>1</v>
      </c>
      <c r="G579" s="96" t="s">
        <v>5016</v>
      </c>
      <c r="H579" s="96">
        <v>50</v>
      </c>
      <c r="I579" s="96" t="str">
        <f t="shared" si="8"/>
        <v>T521V107M020ATE060A521V107M020ASMH01KBP86</v>
      </c>
    </row>
    <row r="580" spans="1:9" hidden="1">
      <c r="A580" s="96" t="s">
        <v>1606</v>
      </c>
      <c r="B580" s="96" t="s">
        <v>1608</v>
      </c>
      <c r="C580" s="96" t="s">
        <v>4475</v>
      </c>
      <c r="D580" s="96">
        <v>441.53264999950778</v>
      </c>
      <c r="E580" s="96">
        <v>140.52908366750927</v>
      </c>
      <c r="F580" s="96">
        <v>1</v>
      </c>
      <c r="G580" s="96" t="s">
        <v>5016</v>
      </c>
      <c r="H580" s="96">
        <v>50</v>
      </c>
      <c r="I580" s="96" t="str">
        <f t="shared" ref="I580:I643" si="9">A580&amp;B580&amp;C580</f>
        <v>T521V107M020ATE060A521V107M020ASMH01KBP84</v>
      </c>
    </row>
    <row r="581" spans="1:9" hidden="1">
      <c r="A581" s="96" t="s">
        <v>3221</v>
      </c>
      <c r="B581" s="96" t="s">
        <v>645</v>
      </c>
      <c r="C581" s="96" t="s">
        <v>4426</v>
      </c>
      <c r="D581" s="96">
        <v>343.72161666979082</v>
      </c>
      <c r="E581" s="96">
        <v>226.42099999124184</v>
      </c>
      <c r="F581" s="96">
        <v>1</v>
      </c>
      <c r="G581" s="96" t="s">
        <v>5016</v>
      </c>
      <c r="H581" s="96">
        <v>1</v>
      </c>
      <c r="I581" s="96" t="str">
        <f t="shared" si="9"/>
        <v>T520V157M008ATE040A520V157M010ASMHSPKBP74</v>
      </c>
    </row>
    <row r="582" spans="1:9" hidden="1">
      <c r="A582" s="96" t="s">
        <v>2770</v>
      </c>
      <c r="B582" s="96" t="s">
        <v>2771</v>
      </c>
      <c r="C582" s="96" t="s">
        <v>119</v>
      </c>
      <c r="D582" s="96">
        <v>1049.861644441844</v>
      </c>
      <c r="E582" s="96">
        <v>313.75418055569753</v>
      </c>
      <c r="F582" s="96">
        <v>1</v>
      </c>
      <c r="G582" s="96" t="s">
        <v>5016</v>
      </c>
      <c r="H582" s="96">
        <v>6</v>
      </c>
      <c r="I582" s="96" t="str">
        <f t="shared" si="9"/>
        <v>T523W167M018APE100A523W167M018AS9997FTW102K</v>
      </c>
    </row>
    <row r="583" spans="1:9" hidden="1">
      <c r="A583" s="96" t="s">
        <v>2770</v>
      </c>
      <c r="B583" s="96" t="s">
        <v>2771</v>
      </c>
      <c r="C583" s="96" t="s">
        <v>4515</v>
      </c>
      <c r="D583" s="96">
        <v>1056.0149642846748</v>
      </c>
      <c r="E583" s="96">
        <v>328.99377381379185</v>
      </c>
      <c r="F583" s="96">
        <v>1</v>
      </c>
      <c r="G583" s="96" t="s">
        <v>5016</v>
      </c>
      <c r="H583" s="96">
        <v>7</v>
      </c>
      <c r="I583" s="96" t="str">
        <f t="shared" si="9"/>
        <v>T523W167M018APE100A523W167M018AS9997S15HV100</v>
      </c>
    </row>
    <row r="584" spans="1:9" hidden="1">
      <c r="A584" s="96" t="s">
        <v>3172</v>
      </c>
      <c r="B584" s="96" t="s">
        <v>3171</v>
      </c>
      <c r="C584" s="96" t="s">
        <v>126</v>
      </c>
      <c r="D584" s="96">
        <v>556.3485500018578</v>
      </c>
      <c r="E584" s="96">
        <v>193.8079499930609</v>
      </c>
      <c r="F584" s="96">
        <v>1</v>
      </c>
      <c r="G584" s="96" t="s">
        <v>5016</v>
      </c>
      <c r="H584" s="96">
        <v>1</v>
      </c>
      <c r="I584" s="96" t="str">
        <f t="shared" si="9"/>
        <v>T521W476M020ATE040A521W476M020ASE045KBP52</v>
      </c>
    </row>
    <row r="585" spans="1:9" hidden="1">
      <c r="A585" s="96" t="s">
        <v>344</v>
      </c>
      <c r="B585" s="96" t="s">
        <v>345</v>
      </c>
      <c r="C585" s="96" t="s">
        <v>4469</v>
      </c>
      <c r="D585" s="96">
        <v>483.16971667343751</v>
      </c>
      <c r="E585" s="96">
        <v>167.55738333798945</v>
      </c>
      <c r="F585" s="96">
        <v>1</v>
      </c>
      <c r="G585" s="96" t="s">
        <v>5016</v>
      </c>
      <c r="H585" s="96">
        <v>1</v>
      </c>
      <c r="I585" s="96" t="str">
        <f t="shared" si="9"/>
        <v>T520C107M010ATE045A520C107M010ASMHSBKBP126</v>
      </c>
    </row>
    <row r="586" spans="1:9" hidden="1">
      <c r="A586" s="96" t="s">
        <v>1732</v>
      </c>
      <c r="B586" s="96" t="s">
        <v>1623</v>
      </c>
      <c r="C586" s="96" t="s">
        <v>126</v>
      </c>
      <c r="D586" s="96">
        <v>471.05338899926289</v>
      </c>
      <c r="E586" s="96">
        <v>137.35939933347979</v>
      </c>
      <c r="F586" s="96">
        <v>1</v>
      </c>
      <c r="G586" s="96" t="s">
        <v>5016</v>
      </c>
      <c r="H586" s="96">
        <v>50</v>
      </c>
      <c r="I586" s="96" t="str">
        <f t="shared" si="9"/>
        <v>T521V226M025ATE090A521V226M025ASMHSPKBP52</v>
      </c>
    </row>
    <row r="587" spans="1:9" hidden="1">
      <c r="A587" s="96" t="s">
        <v>3181</v>
      </c>
      <c r="B587" s="96" t="s">
        <v>3180</v>
      </c>
      <c r="C587" s="96" t="s">
        <v>157</v>
      </c>
      <c r="D587" s="96">
        <v>466.55249999952503</v>
      </c>
      <c r="E587" s="96">
        <v>222.96821666532196</v>
      </c>
      <c r="F587" s="96">
        <v>1</v>
      </c>
      <c r="G587" s="96" t="s">
        <v>5016</v>
      </c>
      <c r="H587" s="96">
        <v>1</v>
      </c>
      <c r="I587" s="96" t="str">
        <f t="shared" si="9"/>
        <v>T521W226M025ATE070A521W226M025ASTTS40</v>
      </c>
    </row>
    <row r="588" spans="1:9" hidden="1">
      <c r="A588" s="96" t="s">
        <v>1452</v>
      </c>
      <c r="B588" s="96" t="s">
        <v>927</v>
      </c>
      <c r="C588" s="96" t="s">
        <v>4426</v>
      </c>
      <c r="D588" s="96">
        <v>240.37729333410971</v>
      </c>
      <c r="E588" s="96">
        <v>186.06470000138503</v>
      </c>
      <c r="F588" s="96">
        <v>1</v>
      </c>
      <c r="G588" s="96" t="s">
        <v>5016</v>
      </c>
      <c r="H588" s="96">
        <v>5</v>
      </c>
      <c r="I588" s="96" t="str">
        <f t="shared" si="9"/>
        <v>T598D477M2R5AT4313A598D477M2R5ASKBP74</v>
      </c>
    </row>
    <row r="589" spans="1:9" hidden="1">
      <c r="A589" s="96" t="s">
        <v>1651</v>
      </c>
      <c r="B589" s="96" t="s">
        <v>1025</v>
      </c>
      <c r="C589" s="96" t="s">
        <v>4426</v>
      </c>
      <c r="D589" s="96">
        <v>331.62455000099726</v>
      </c>
      <c r="E589" s="96">
        <v>127.15666667092592</v>
      </c>
      <c r="F589" s="96">
        <v>1</v>
      </c>
      <c r="G589" s="96" t="s">
        <v>5016</v>
      </c>
      <c r="H589" s="96">
        <v>1</v>
      </c>
      <c r="I589" s="96" t="str">
        <f t="shared" si="9"/>
        <v>T521V476M016ATE055A521V476M016ASMHSPKBP74</v>
      </c>
    </row>
    <row r="590" spans="1:9" hidden="1">
      <c r="A590" s="96" t="s">
        <v>3985</v>
      </c>
      <c r="B590" s="96" t="s">
        <v>3723</v>
      </c>
      <c r="C590" s="96" t="s">
        <v>152</v>
      </c>
      <c r="D590" s="96">
        <v>639.0428388887085</v>
      </c>
      <c r="E590" s="96">
        <v>125.3814055561088</v>
      </c>
      <c r="F590" s="96">
        <v>1</v>
      </c>
      <c r="G590" s="96" t="s">
        <v>5016</v>
      </c>
      <c r="H590" s="96">
        <v>3</v>
      </c>
      <c r="I590" s="96" t="str">
        <f t="shared" si="9"/>
        <v>T520B476M010ATE070A520B476M010ASMHSPKBP86</v>
      </c>
    </row>
    <row r="591" spans="1:9" hidden="1">
      <c r="A591" s="96" t="s">
        <v>3985</v>
      </c>
      <c r="B591" s="96" t="s">
        <v>3723</v>
      </c>
      <c r="C591" s="96" t="s">
        <v>4475</v>
      </c>
      <c r="D591" s="96">
        <v>631.92398333922029</v>
      </c>
      <c r="E591" s="96">
        <v>146.84475555201061</v>
      </c>
      <c r="F591" s="96">
        <v>1</v>
      </c>
      <c r="G591" s="96" t="s">
        <v>5016</v>
      </c>
      <c r="H591" s="96">
        <v>3</v>
      </c>
      <c r="I591" s="96" t="str">
        <f t="shared" si="9"/>
        <v>T520B476M010ATE070A520B476M010ASMHSPKBP84</v>
      </c>
    </row>
    <row r="592" spans="1:9" hidden="1">
      <c r="A592" s="96" t="s">
        <v>3985</v>
      </c>
      <c r="B592" s="96" t="s">
        <v>3959</v>
      </c>
      <c r="C592" s="96" t="s">
        <v>4426</v>
      </c>
      <c r="D592" s="96">
        <v>261.44111667294055</v>
      </c>
      <c r="E592" s="96">
        <v>124.13856666418724</v>
      </c>
      <c r="F592" s="96">
        <v>1</v>
      </c>
      <c r="G592" s="96" t="s">
        <v>5016</v>
      </c>
      <c r="H592" s="96">
        <v>1</v>
      </c>
      <c r="I592" s="96" t="str">
        <f t="shared" si="9"/>
        <v>T520B476M010ATE070A520B476M010ASE070KBP74</v>
      </c>
    </row>
    <row r="593" spans="1:9" hidden="1">
      <c r="A593" s="96" t="s">
        <v>1938</v>
      </c>
      <c r="B593" s="96" t="s">
        <v>1860</v>
      </c>
      <c r="C593" s="96" t="s">
        <v>4426</v>
      </c>
      <c r="D593" s="96">
        <v>247.82305555301721</v>
      </c>
      <c r="E593" s="96">
        <v>134.70471666776575</v>
      </c>
      <c r="F593" s="96">
        <v>1</v>
      </c>
      <c r="G593" s="96" t="s">
        <v>5016</v>
      </c>
      <c r="H593" s="96">
        <v>3</v>
      </c>
      <c r="I593" s="96" t="str">
        <f t="shared" si="9"/>
        <v>T530D337M006AHE006A530V117M006ASE006KBP74</v>
      </c>
    </row>
    <row r="594" spans="1:9" hidden="1">
      <c r="A594" s="96" t="s">
        <v>3982</v>
      </c>
      <c r="B594" s="96" t="s">
        <v>615</v>
      </c>
      <c r="C594" s="96" t="s">
        <v>126</v>
      </c>
      <c r="D594" s="96">
        <v>508.64821667200886</v>
      </c>
      <c r="E594" s="96">
        <v>123.26266666757874</v>
      </c>
      <c r="F594" s="96">
        <v>1</v>
      </c>
      <c r="G594" s="96" t="s">
        <v>5016</v>
      </c>
      <c r="H594" s="96">
        <v>1</v>
      </c>
      <c r="I594" s="96" t="str">
        <f t="shared" si="9"/>
        <v>T520B106M016ATE100A520B106M016ASE100KBP52</v>
      </c>
    </row>
    <row r="595" spans="1:9" hidden="1">
      <c r="A595" s="96" t="s">
        <v>2854</v>
      </c>
      <c r="B595" s="96" t="s">
        <v>2853</v>
      </c>
      <c r="C595" s="96" t="s">
        <v>4426</v>
      </c>
      <c r="D595" s="96">
        <v>269.33128333068453</v>
      </c>
      <c r="E595" s="96">
        <v>122.28906666277908</v>
      </c>
      <c r="F595" s="96">
        <v>1</v>
      </c>
      <c r="G595" s="96" t="s">
        <v>5016</v>
      </c>
      <c r="H595" s="96">
        <v>1</v>
      </c>
      <c r="I595" s="96" t="str">
        <f t="shared" si="9"/>
        <v>T530X477M006AHE010A530V227K006ASE010KBP74</v>
      </c>
    </row>
    <row r="596" spans="1:9" hidden="1">
      <c r="A596" s="96" t="s">
        <v>790</v>
      </c>
      <c r="B596" s="96" t="s">
        <v>785</v>
      </c>
      <c r="C596" s="96" t="s">
        <v>119</v>
      </c>
      <c r="D596" s="96">
        <v>555.55504583171569</v>
      </c>
      <c r="E596" s="96">
        <v>211.03492916532559</v>
      </c>
      <c r="F596" s="96">
        <v>1</v>
      </c>
      <c r="G596" s="96" t="s">
        <v>5016</v>
      </c>
      <c r="H596" s="96">
        <v>4</v>
      </c>
      <c r="I596" s="96" t="str">
        <f t="shared" si="9"/>
        <v>T523T476M016APE090A523T476M016ASFTW102K</v>
      </c>
    </row>
    <row r="597" spans="1:9" hidden="1">
      <c r="A597" s="96" t="s">
        <v>351</v>
      </c>
      <c r="B597" s="96" t="s">
        <v>296</v>
      </c>
      <c r="C597" s="96" t="s">
        <v>4427</v>
      </c>
      <c r="D597" s="96">
        <v>586.06665416504256</v>
      </c>
      <c r="E597" s="96">
        <v>143.66719583442318</v>
      </c>
      <c r="F597" s="96">
        <v>1</v>
      </c>
      <c r="G597" s="96" t="s">
        <v>5016</v>
      </c>
      <c r="H597" s="96">
        <v>8</v>
      </c>
      <c r="I597" s="96" t="str">
        <f t="shared" si="9"/>
        <v>T521X476M035AHE030A521V226M035ASMHSBKBP34</v>
      </c>
    </row>
    <row r="598" spans="1:9" hidden="1">
      <c r="A598" s="96" t="s">
        <v>3371</v>
      </c>
      <c r="B598" s="96" t="s">
        <v>3326</v>
      </c>
      <c r="C598" s="96" t="s">
        <v>4501</v>
      </c>
      <c r="D598" s="96">
        <v>260.25093334028497</v>
      </c>
      <c r="E598" s="96">
        <v>125.50883333198726</v>
      </c>
      <c r="F598" s="96">
        <v>1</v>
      </c>
      <c r="G598" s="96" t="s">
        <v>5016</v>
      </c>
      <c r="H598" s="96">
        <v>1</v>
      </c>
      <c r="I598" s="96" t="str">
        <f t="shared" si="9"/>
        <v>T591D107M010ATE025A591D107M010AS4902KBP55</v>
      </c>
    </row>
    <row r="599" spans="1:9" hidden="1">
      <c r="A599" s="96" t="s">
        <v>1485</v>
      </c>
      <c r="B599" s="96" t="s">
        <v>1492</v>
      </c>
      <c r="C599" s="96" t="s">
        <v>82</v>
      </c>
      <c r="D599" s="96">
        <v>609.87732221838087</v>
      </c>
      <c r="E599" s="96">
        <v>124.15568888769484</v>
      </c>
      <c r="F599" s="96">
        <v>1</v>
      </c>
      <c r="G599" s="96" t="s">
        <v>5016</v>
      </c>
      <c r="H599" s="96">
        <v>3</v>
      </c>
      <c r="I599" s="96" t="str">
        <f t="shared" si="9"/>
        <v>T521V476M025ATE065A521V476M025ASS706</v>
      </c>
    </row>
    <row r="600" spans="1:9" hidden="1">
      <c r="A600" s="96" t="s">
        <v>2112</v>
      </c>
      <c r="B600" s="96" t="s">
        <v>1752</v>
      </c>
      <c r="C600" s="96" t="s">
        <v>4426</v>
      </c>
      <c r="D600" s="96">
        <v>269.51968095248696</v>
      </c>
      <c r="E600" s="96">
        <v>125.8832904751346</v>
      </c>
      <c r="F600" s="96">
        <v>1</v>
      </c>
      <c r="G600" s="96" t="s">
        <v>5016</v>
      </c>
      <c r="H600" s="96">
        <v>7</v>
      </c>
      <c r="I600" s="96" t="str">
        <f t="shared" si="9"/>
        <v>T520D227M006ATE040A520D227M006ASMHSPKBP74</v>
      </c>
    </row>
    <row r="601" spans="1:9" hidden="1">
      <c r="A601" s="96" t="s">
        <v>2112</v>
      </c>
      <c r="B601" s="96" t="s">
        <v>1752</v>
      </c>
      <c r="C601" s="96" t="s">
        <v>4428</v>
      </c>
      <c r="D601" s="96">
        <v>292.11088332580402</v>
      </c>
      <c r="E601" s="96">
        <v>122.94928332790732</v>
      </c>
      <c r="F601" s="96">
        <v>1</v>
      </c>
      <c r="G601" s="96" t="s">
        <v>5016</v>
      </c>
      <c r="H601" s="96">
        <v>1</v>
      </c>
      <c r="I601" s="96" t="str">
        <f t="shared" si="9"/>
        <v>T520D227M006ATE040A520D227M006ASMHSPKBP76</v>
      </c>
    </row>
    <row r="602" spans="1:9" hidden="1">
      <c r="A602" s="96" t="s">
        <v>1973</v>
      </c>
      <c r="B602" s="96" t="s">
        <v>1856</v>
      </c>
      <c r="C602" s="96" t="s">
        <v>126</v>
      </c>
      <c r="D602" s="96">
        <v>259.57191999745555</v>
      </c>
      <c r="E602" s="96">
        <v>143.08884166600183</v>
      </c>
      <c r="F602" s="96">
        <v>1</v>
      </c>
      <c r="G602" s="96" t="s">
        <v>5016</v>
      </c>
      <c r="H602" s="96">
        <v>10</v>
      </c>
      <c r="I602" s="96" t="str">
        <f t="shared" si="9"/>
        <v>T530D157M010ATE010A530V476M010ASE006KBP52</v>
      </c>
    </row>
    <row r="603" spans="1:9" hidden="1">
      <c r="A603" s="96" t="s">
        <v>1879</v>
      </c>
      <c r="B603" s="96" t="s">
        <v>1880</v>
      </c>
      <c r="C603" s="96" t="s">
        <v>157</v>
      </c>
      <c r="D603" s="96">
        <v>1053.2019103327766</v>
      </c>
      <c r="E603" s="96">
        <v>362.59231300007087</v>
      </c>
      <c r="F603" s="96">
        <v>1</v>
      </c>
      <c r="G603" s="96" t="s">
        <v>5016</v>
      </c>
      <c r="H603" s="96">
        <v>50</v>
      </c>
      <c r="I603" s="96" t="str">
        <f t="shared" si="9"/>
        <v>T523V476M035APE100A523V476M035ASTTS40</v>
      </c>
    </row>
    <row r="604" spans="1:9" hidden="1">
      <c r="A604" s="96" t="s">
        <v>1456</v>
      </c>
      <c r="B604" s="96" t="s">
        <v>1621</v>
      </c>
      <c r="C604" s="96" t="s">
        <v>4515</v>
      </c>
      <c r="D604" s="96">
        <v>495.84654999780474</v>
      </c>
      <c r="E604" s="96">
        <v>374.01205000584014</v>
      </c>
      <c r="F604" s="96">
        <v>1</v>
      </c>
      <c r="G604" s="96" t="s">
        <v>5016</v>
      </c>
      <c r="H604" s="96">
        <v>1</v>
      </c>
      <c r="I604" s="96" t="str">
        <f t="shared" si="9"/>
        <v>T521V686M025ATE100A521V686M025AS9997S15HV100</v>
      </c>
    </row>
    <row r="605" spans="1:9" hidden="1">
      <c r="A605" s="96" t="s">
        <v>804</v>
      </c>
      <c r="B605" s="96" t="s">
        <v>802</v>
      </c>
      <c r="C605" s="96" t="s">
        <v>126</v>
      </c>
      <c r="D605" s="96">
        <v>268.74606666737236</v>
      </c>
      <c r="E605" s="96">
        <v>181.02811666787599</v>
      </c>
      <c r="F605" s="96">
        <v>1</v>
      </c>
      <c r="G605" s="96" t="s">
        <v>5016</v>
      </c>
      <c r="H605" s="96">
        <v>1</v>
      </c>
      <c r="I605" s="96" t="str">
        <f t="shared" si="9"/>
        <v>T525B226M010ATE080A525B226M010ASE080KBP52</v>
      </c>
    </row>
    <row r="606" spans="1:9" hidden="1">
      <c r="A606" s="96" t="s">
        <v>1568</v>
      </c>
      <c r="B606" s="96" t="s">
        <v>145</v>
      </c>
      <c r="C606" s="96" t="s">
        <v>87</v>
      </c>
      <c r="D606" s="96">
        <v>420.2147624999634</v>
      </c>
      <c r="E606" s="96">
        <v>140.9745208347158</v>
      </c>
      <c r="F606" s="96">
        <v>1</v>
      </c>
      <c r="G606" s="96" t="s">
        <v>5016</v>
      </c>
      <c r="H606" s="96">
        <v>8</v>
      </c>
      <c r="I606" s="96" t="str">
        <f t="shared" si="9"/>
        <v>T521D107M025ATE050A521D107M025ASMHSPTTS50</v>
      </c>
    </row>
    <row r="607" spans="1:9" hidden="1">
      <c r="A607" s="96" t="s">
        <v>1568</v>
      </c>
      <c r="B607" s="96" t="s">
        <v>1319</v>
      </c>
      <c r="C607" s="96" t="s">
        <v>126</v>
      </c>
      <c r="D607" s="96">
        <v>455.76003099849913</v>
      </c>
      <c r="E607" s="96">
        <v>144.67644599878696</v>
      </c>
      <c r="F607" s="96">
        <v>1</v>
      </c>
      <c r="G607" s="96" t="s">
        <v>5016</v>
      </c>
      <c r="H607" s="96">
        <v>50</v>
      </c>
      <c r="I607" s="96" t="str">
        <f t="shared" si="9"/>
        <v>T521D107M025ATE050A521D107M025ASMH01KBP52</v>
      </c>
    </row>
    <row r="608" spans="1:9" hidden="1">
      <c r="A608" s="96" t="s">
        <v>2863</v>
      </c>
      <c r="B608" s="96" t="s">
        <v>2864</v>
      </c>
      <c r="C608" s="96" t="s">
        <v>4426</v>
      </c>
      <c r="D608" s="96">
        <v>206.61861667293124</v>
      </c>
      <c r="E608" s="96">
        <v>127.39633334102108</v>
      </c>
      <c r="F608" s="96">
        <v>1</v>
      </c>
      <c r="G608" s="96" t="s">
        <v>5016</v>
      </c>
      <c r="H608" s="96">
        <v>1</v>
      </c>
      <c r="I608" s="96" t="str">
        <f t="shared" si="9"/>
        <v>T530X687M004AHE006A530V227M004ASE006KBP74</v>
      </c>
    </row>
    <row r="609" spans="1:9" hidden="1">
      <c r="A609" s="96" t="s">
        <v>1788</v>
      </c>
      <c r="B609" s="96" t="s">
        <v>1234</v>
      </c>
      <c r="C609" s="96" t="s">
        <v>119</v>
      </c>
      <c r="D609" s="96">
        <v>527.53894167370163</v>
      </c>
      <c r="E609" s="96">
        <v>131.74583333486223</v>
      </c>
      <c r="F609" s="96">
        <v>1</v>
      </c>
      <c r="G609" s="96" t="s">
        <v>5016</v>
      </c>
      <c r="H609" s="96">
        <v>2</v>
      </c>
      <c r="I609" s="96" t="str">
        <f t="shared" si="9"/>
        <v>T521V157M016ATE040A521V157M016ASFTW102K</v>
      </c>
    </row>
    <row r="610" spans="1:9" hidden="1">
      <c r="A610" s="96" t="s">
        <v>3455</v>
      </c>
      <c r="B610" s="96" t="s">
        <v>3406</v>
      </c>
      <c r="C610" s="96" t="s">
        <v>126</v>
      </c>
      <c r="D610" s="96">
        <v>250.00561666907743</v>
      </c>
      <c r="E610" s="96">
        <v>186.171216663206</v>
      </c>
      <c r="F610" s="96">
        <v>1</v>
      </c>
      <c r="G610" s="96" t="s">
        <v>5016</v>
      </c>
      <c r="H610" s="96">
        <v>1</v>
      </c>
      <c r="I610" s="96" t="str">
        <f t="shared" si="9"/>
        <v>T520V337M2R5ATE015A520V337M003ASE015KBP52</v>
      </c>
    </row>
    <row r="611" spans="1:9" hidden="1">
      <c r="A611" s="96" t="s">
        <v>1729</v>
      </c>
      <c r="B611" s="96" t="s">
        <v>1047</v>
      </c>
      <c r="C611" s="96" t="s">
        <v>90</v>
      </c>
      <c r="D611" s="96">
        <v>739.88124999982699</v>
      </c>
      <c r="E611" s="96">
        <v>246.82555237951289</v>
      </c>
      <c r="F611" s="96">
        <v>1</v>
      </c>
      <c r="G611" s="96" t="s">
        <v>5016</v>
      </c>
      <c r="H611" s="96">
        <v>7</v>
      </c>
      <c r="I611" s="96" t="str">
        <f t="shared" si="9"/>
        <v>T521V106M050ATE090A521V106M050ASFTP200</v>
      </c>
    </row>
    <row r="612" spans="1:9" hidden="1">
      <c r="A612" s="96" t="s">
        <v>1094</v>
      </c>
      <c r="B612" s="96" t="s">
        <v>130</v>
      </c>
      <c r="C612" s="96" t="s">
        <v>131</v>
      </c>
      <c r="D612" s="96">
        <v>201.94933333201337</v>
      </c>
      <c r="E612" s="96">
        <v>124.40305000171064</v>
      </c>
      <c r="F612" s="96">
        <v>1</v>
      </c>
      <c r="G612" s="96" t="s">
        <v>5016</v>
      </c>
      <c r="H612" s="96">
        <v>1</v>
      </c>
      <c r="I612" s="96" t="str">
        <f t="shared" si="9"/>
        <v>T598D477M2R5AT4541A598V247M004ASTTS80</v>
      </c>
    </row>
    <row r="613" spans="1:9" hidden="1">
      <c r="A613" s="96" t="s">
        <v>2269</v>
      </c>
      <c r="B613" s="96" t="s">
        <v>1407</v>
      </c>
      <c r="C613" s="96" t="s">
        <v>4426</v>
      </c>
      <c r="D613" s="96">
        <v>269.40607222146355</v>
      </c>
      <c r="E613" s="96">
        <v>148.2033203728497</v>
      </c>
      <c r="F613" s="96">
        <v>1</v>
      </c>
      <c r="G613" s="96" t="s">
        <v>5016</v>
      </c>
      <c r="H613" s="96">
        <v>9</v>
      </c>
      <c r="I613" s="96" t="str">
        <f t="shared" si="9"/>
        <v>T520D337M006ATE045A520D337M006ASMHSPKBP74</v>
      </c>
    </row>
    <row r="614" spans="1:9" hidden="1">
      <c r="A614" s="96" t="s">
        <v>3294</v>
      </c>
      <c r="B614" s="96" t="s">
        <v>3295</v>
      </c>
      <c r="C614" s="96" t="s">
        <v>87</v>
      </c>
      <c r="D614" s="96">
        <v>496.96355000138283</v>
      </c>
      <c r="E614" s="96">
        <v>197.20933333039284</v>
      </c>
      <c r="F614" s="96">
        <v>1</v>
      </c>
      <c r="G614" s="96" t="s">
        <v>5016</v>
      </c>
      <c r="H614" s="96">
        <v>1</v>
      </c>
      <c r="I614" s="96" t="str">
        <f t="shared" si="9"/>
        <v>T591D686M020ATE050A591D686M020ASTTS50</v>
      </c>
    </row>
    <row r="615" spans="1:9" hidden="1">
      <c r="A615" s="96" t="s">
        <v>1380</v>
      </c>
      <c r="B615" s="96" t="s">
        <v>1313</v>
      </c>
      <c r="C615" s="96" t="s">
        <v>100</v>
      </c>
      <c r="D615" s="96">
        <v>664.46529298291637</v>
      </c>
      <c r="E615" s="96">
        <v>200.92215087742693</v>
      </c>
      <c r="F615" s="96">
        <v>1</v>
      </c>
      <c r="G615" s="96" t="s">
        <v>5016</v>
      </c>
      <c r="H615" s="96">
        <v>38</v>
      </c>
      <c r="I615" s="96" t="str">
        <f t="shared" si="9"/>
        <v>T521D157M025ATE050A521D157M025ASS805</v>
      </c>
    </row>
    <row r="616" spans="1:9" hidden="1">
      <c r="A616" s="96" t="s">
        <v>3927</v>
      </c>
      <c r="B616" s="96" t="s">
        <v>3691</v>
      </c>
      <c r="C616" s="96" t="s">
        <v>4428</v>
      </c>
      <c r="D616" s="96">
        <v>254.85800000256859</v>
      </c>
      <c r="E616" s="96">
        <v>122.59316666750236</v>
      </c>
      <c r="F616" s="96">
        <v>1</v>
      </c>
      <c r="G616" s="96" t="s">
        <v>5016</v>
      </c>
      <c r="H616" s="96">
        <v>1</v>
      </c>
      <c r="I616" s="96" t="str">
        <f t="shared" si="9"/>
        <v>T520B476M006AHE070A520B476K006ASKBP76</v>
      </c>
    </row>
    <row r="617" spans="1:9" hidden="1">
      <c r="A617" s="96" t="s">
        <v>493</v>
      </c>
      <c r="B617" s="96" t="s">
        <v>491</v>
      </c>
      <c r="C617" s="96" t="s">
        <v>4426</v>
      </c>
      <c r="D617" s="96">
        <v>202.01239999732937</v>
      </c>
      <c r="E617" s="96">
        <v>298.58150000916794</v>
      </c>
      <c r="F617" s="96">
        <v>1</v>
      </c>
      <c r="G617" s="96" t="s">
        <v>5016</v>
      </c>
      <c r="H617" s="96">
        <v>1</v>
      </c>
      <c r="I617" s="96" t="str">
        <f t="shared" si="9"/>
        <v>T528W337M2R5ATE009A528W337M003ASE009KBP74</v>
      </c>
    </row>
    <row r="618" spans="1:9" hidden="1">
      <c r="A618" s="96" t="s">
        <v>3879</v>
      </c>
      <c r="B618" s="96" t="s">
        <v>668</v>
      </c>
      <c r="C618" s="96" t="s">
        <v>4474</v>
      </c>
      <c r="D618" s="96">
        <v>674.6104833309073</v>
      </c>
      <c r="E618" s="96">
        <v>200.93901249754708</v>
      </c>
      <c r="F618" s="96">
        <v>1</v>
      </c>
      <c r="G618" s="96" t="s">
        <v>5016</v>
      </c>
      <c r="H618" s="96">
        <v>4</v>
      </c>
      <c r="I618" s="96" t="str">
        <f t="shared" si="9"/>
        <v>T520B157M006ATE045A520B157M006ASMHSPS15MB</v>
      </c>
    </row>
    <row r="619" spans="1:9" hidden="1">
      <c r="A619" s="96" t="s">
        <v>1040</v>
      </c>
      <c r="B619" s="96" t="s">
        <v>1031</v>
      </c>
      <c r="C619" s="96" t="s">
        <v>107</v>
      </c>
      <c r="D619" s="96">
        <v>820.28528333525173</v>
      </c>
      <c r="E619" s="96">
        <v>265.87333333678544</v>
      </c>
      <c r="F619" s="96">
        <v>1</v>
      </c>
      <c r="G619" s="96" t="s">
        <v>5016</v>
      </c>
      <c r="H619" s="96">
        <v>1</v>
      </c>
      <c r="I619" s="96" t="str">
        <f t="shared" si="9"/>
        <v>T521D685M050ATE090A521D685M050ASE070FTP150</v>
      </c>
    </row>
    <row r="620" spans="1:9" hidden="1">
      <c r="A620" s="96" t="s">
        <v>2528</v>
      </c>
      <c r="B620" s="96" t="s">
        <v>2447</v>
      </c>
      <c r="C620" s="96" t="s">
        <v>87</v>
      </c>
      <c r="D620" s="96">
        <v>489.90005000028759</v>
      </c>
      <c r="E620" s="96">
        <v>365.88271666900255</v>
      </c>
      <c r="F620" s="96">
        <v>1</v>
      </c>
      <c r="G620" s="96" t="s">
        <v>5016</v>
      </c>
      <c r="H620" s="96">
        <v>1</v>
      </c>
      <c r="I620" s="96" t="str">
        <f t="shared" si="9"/>
        <v>T523W107M020APE100A523W107M020ASTTS50</v>
      </c>
    </row>
    <row r="621" spans="1:9" hidden="1">
      <c r="A621" s="96" t="s">
        <v>3280</v>
      </c>
      <c r="B621" s="96" t="s">
        <v>624</v>
      </c>
      <c r="C621" s="96" t="s">
        <v>4469</v>
      </c>
      <c r="D621" s="96">
        <v>354.99603333307761</v>
      </c>
      <c r="E621" s="96">
        <v>167.36837156877087</v>
      </c>
      <c r="F621" s="96">
        <v>1</v>
      </c>
      <c r="G621" s="96" t="s">
        <v>5016</v>
      </c>
      <c r="H621" s="96">
        <v>17</v>
      </c>
      <c r="I621" s="96" t="str">
        <f t="shared" si="9"/>
        <v>T520V337M006ATE040A520V337M006ASMHSPKBP126</v>
      </c>
    </row>
    <row r="622" spans="1:9" hidden="1">
      <c r="A622" s="96" t="s">
        <v>1545</v>
      </c>
      <c r="B622" s="96" t="s">
        <v>1544</v>
      </c>
      <c r="C622" s="96" t="s">
        <v>4516</v>
      </c>
      <c r="D622" s="96">
        <v>854.09718981478363</v>
      </c>
      <c r="E622" s="96">
        <v>198.5137824062258</v>
      </c>
      <c r="F622" s="96">
        <v>1</v>
      </c>
      <c r="G622" s="96" t="s">
        <v>5016</v>
      </c>
      <c r="H622" s="96">
        <v>18</v>
      </c>
      <c r="I622" s="96" t="str">
        <f t="shared" si="9"/>
        <v>T598D475M063ATE200A598V475M075ASSUZHTTS125</v>
      </c>
    </row>
    <row r="623" spans="1:9" hidden="1">
      <c r="A623" s="96" t="s">
        <v>3891</v>
      </c>
      <c r="B623" s="96" t="s">
        <v>3683</v>
      </c>
      <c r="C623" s="96" t="s">
        <v>4469</v>
      </c>
      <c r="D623" s="96">
        <v>418.91281296615489</v>
      </c>
      <c r="E623" s="96">
        <v>128.87893333565444</v>
      </c>
      <c r="F623" s="96">
        <v>1</v>
      </c>
      <c r="G623" s="96" t="s">
        <v>5016</v>
      </c>
      <c r="H623" s="96">
        <v>9</v>
      </c>
      <c r="I623" s="96" t="str">
        <f t="shared" si="9"/>
        <v>T520B107M006ATE070A520B107M006ASMHSPKBP126</v>
      </c>
    </row>
    <row r="624" spans="1:9" hidden="1">
      <c r="A624" s="96" t="s">
        <v>2509</v>
      </c>
      <c r="B624" s="96" t="s">
        <v>2433</v>
      </c>
      <c r="C624" s="96" t="s">
        <v>82</v>
      </c>
      <c r="D624" s="96">
        <v>979.83258333289996</v>
      </c>
      <c r="E624" s="96">
        <v>310.32690833089873</v>
      </c>
      <c r="F624" s="96">
        <v>1</v>
      </c>
      <c r="G624" s="96" t="s">
        <v>5016</v>
      </c>
      <c r="H624" s="96">
        <v>2</v>
      </c>
      <c r="I624" s="96" t="str">
        <f t="shared" si="9"/>
        <v>T523W566M035APE070A523W566M035ASS706</v>
      </c>
    </row>
    <row r="625" spans="1:9" hidden="1">
      <c r="A625" s="96" t="s">
        <v>150</v>
      </c>
      <c r="B625" s="96" t="s">
        <v>151</v>
      </c>
      <c r="C625" s="96" t="s">
        <v>152</v>
      </c>
      <c r="D625" s="96">
        <v>431.92832619001689</v>
      </c>
      <c r="E625" s="96">
        <v>241.45749999819179</v>
      </c>
      <c r="F625" s="96">
        <v>1</v>
      </c>
      <c r="G625" s="96" t="s">
        <v>5016</v>
      </c>
      <c r="H625" s="96">
        <v>14</v>
      </c>
      <c r="I625" s="96" t="str">
        <f t="shared" si="9"/>
        <v>T598V337M2R5ATE009A598V337M2R5AS9997KBP86</v>
      </c>
    </row>
    <row r="626" spans="1:9" hidden="1">
      <c r="A626" s="96" t="s">
        <v>4329</v>
      </c>
      <c r="B626" s="96" t="s">
        <v>4324</v>
      </c>
      <c r="C626" s="96" t="s">
        <v>152</v>
      </c>
      <c r="D626" s="96">
        <v>526.40173333114944</v>
      </c>
      <c r="E626" s="96">
        <v>213.10466666647699</v>
      </c>
      <c r="F626" s="96">
        <v>1</v>
      </c>
      <c r="G626" s="96" t="s">
        <v>5016</v>
      </c>
      <c r="H626" s="96">
        <v>2</v>
      </c>
      <c r="I626" s="96" t="str">
        <f t="shared" si="9"/>
        <v>T598V227M004ATE018A598V227M006AS9997KBP86</v>
      </c>
    </row>
    <row r="627" spans="1:9" hidden="1">
      <c r="A627" s="96" t="s">
        <v>3774</v>
      </c>
      <c r="B627" s="96" t="s">
        <v>3775</v>
      </c>
      <c r="C627" s="96" t="s">
        <v>100</v>
      </c>
      <c r="D627" s="96">
        <v>283.56118333234917</v>
      </c>
      <c r="E627" s="96">
        <v>126.69085000088673</v>
      </c>
      <c r="F627" s="96">
        <v>1</v>
      </c>
      <c r="G627" s="96" t="s">
        <v>5016</v>
      </c>
      <c r="H627" s="96">
        <v>4</v>
      </c>
      <c r="I627" s="96" t="str">
        <f t="shared" si="9"/>
        <v>T520B107M006AHE015A520B107M006ASE015S805</v>
      </c>
    </row>
    <row r="628" spans="1:9" hidden="1">
      <c r="A628" s="96" t="s">
        <v>3848</v>
      </c>
      <c r="B628" s="96" t="s">
        <v>3834</v>
      </c>
      <c r="C628" s="96" t="s">
        <v>152</v>
      </c>
      <c r="D628" s="96">
        <v>253.0276083305944</v>
      </c>
      <c r="E628" s="96">
        <v>129.55013333412353</v>
      </c>
      <c r="F628" s="96">
        <v>1</v>
      </c>
      <c r="G628" s="96" t="s">
        <v>5016</v>
      </c>
      <c r="H628" s="96">
        <v>2</v>
      </c>
      <c r="I628" s="96" t="str">
        <f t="shared" si="9"/>
        <v>T520B686M006ATE070A520B686M006ASMHSPKBP86</v>
      </c>
    </row>
    <row r="629" spans="1:9" hidden="1">
      <c r="A629" s="96" t="s">
        <v>2066</v>
      </c>
      <c r="B629" s="96" t="s">
        <v>2061</v>
      </c>
      <c r="C629" s="96" t="s">
        <v>126</v>
      </c>
      <c r="D629" s="96">
        <v>519.10119487178656</v>
      </c>
      <c r="E629" s="96">
        <v>144.94350897273625</v>
      </c>
      <c r="F629" s="96">
        <v>1</v>
      </c>
      <c r="G629" s="96" t="s">
        <v>5016</v>
      </c>
      <c r="H629" s="96">
        <v>13</v>
      </c>
      <c r="I629" s="96" t="str">
        <f t="shared" si="9"/>
        <v>T521B106M025ATE100A521B106M025ASE100KBP52</v>
      </c>
    </row>
    <row r="630" spans="1:9" hidden="1">
      <c r="A630" s="96" t="s">
        <v>3310</v>
      </c>
      <c r="B630" s="96" t="s">
        <v>3309</v>
      </c>
      <c r="C630" s="96" t="s">
        <v>131</v>
      </c>
      <c r="D630" s="96">
        <v>234.38976435165387</v>
      </c>
      <c r="E630" s="96">
        <v>161.15614490845471</v>
      </c>
      <c r="F630" s="96">
        <v>1</v>
      </c>
      <c r="G630" s="96" t="s">
        <v>5016</v>
      </c>
      <c r="H630" s="96">
        <v>36</v>
      </c>
      <c r="I630" s="96" t="str">
        <f t="shared" si="9"/>
        <v>T591D477M2R5ATE006A591V247M004ASTTS80</v>
      </c>
    </row>
    <row r="631" spans="1:9" hidden="1">
      <c r="A631" s="96" t="s">
        <v>4351</v>
      </c>
      <c r="B631" s="96" t="s">
        <v>4334</v>
      </c>
      <c r="C631" s="96" t="s">
        <v>131</v>
      </c>
      <c r="D631" s="96">
        <v>426.44739166775258</v>
      </c>
      <c r="E631" s="96">
        <v>206.4694749971386</v>
      </c>
      <c r="F631" s="96">
        <v>1</v>
      </c>
      <c r="G631" s="96" t="s">
        <v>5016</v>
      </c>
      <c r="H631" s="96">
        <v>2</v>
      </c>
      <c r="I631" s="96" t="str">
        <f t="shared" si="9"/>
        <v>T598V157M010ATE045A598V157M010ASTTS80</v>
      </c>
    </row>
    <row r="632" spans="1:9" hidden="1">
      <c r="A632" s="96" t="s">
        <v>799</v>
      </c>
      <c r="B632" s="96" t="s">
        <v>800</v>
      </c>
      <c r="C632" s="96" t="s">
        <v>4441</v>
      </c>
      <c r="D632" s="96">
        <v>275.6371166696772</v>
      </c>
      <c r="E632" s="96">
        <v>145.14873333158903</v>
      </c>
      <c r="F632" s="96">
        <v>1</v>
      </c>
      <c r="G632" s="96" t="s">
        <v>5016</v>
      </c>
      <c r="H632" s="96">
        <v>1</v>
      </c>
      <c r="I632" s="96" t="str">
        <f t="shared" si="9"/>
        <v>T525B157M003ATE080A525B157M003ASE080STA156KA</v>
      </c>
    </row>
    <row r="633" spans="1:9" hidden="1">
      <c r="A633" s="96" t="s">
        <v>788</v>
      </c>
      <c r="B633" s="96" t="s">
        <v>789</v>
      </c>
      <c r="C633" s="96" t="s">
        <v>100</v>
      </c>
      <c r="D633" s="96">
        <v>573.00614699951836</v>
      </c>
      <c r="E633" s="96">
        <v>203.84123033406212</v>
      </c>
      <c r="F633" s="96">
        <v>1</v>
      </c>
      <c r="G633" s="96" t="s">
        <v>5016</v>
      </c>
      <c r="H633" s="96">
        <v>50</v>
      </c>
      <c r="I633" s="96" t="str">
        <f t="shared" si="9"/>
        <v>T523T226M025AP4279A523T226M025ASS805</v>
      </c>
    </row>
    <row r="634" spans="1:9" hidden="1">
      <c r="A634" s="96" t="s">
        <v>788</v>
      </c>
      <c r="B634" s="96" t="s">
        <v>789</v>
      </c>
      <c r="C634" s="96" t="s">
        <v>4526</v>
      </c>
      <c r="D634" s="96">
        <v>541.10799999791197</v>
      </c>
      <c r="E634" s="96">
        <v>205.76821666792969</v>
      </c>
      <c r="F634" s="96">
        <v>1</v>
      </c>
      <c r="G634" s="96" t="s">
        <v>5016</v>
      </c>
      <c r="H634" s="96">
        <v>1</v>
      </c>
      <c r="I634" s="96" t="str">
        <f t="shared" si="9"/>
        <v>T523T226M025AP4279A523T226M025ASS805G</v>
      </c>
    </row>
    <row r="635" spans="1:9" hidden="1">
      <c r="A635" s="96" t="s">
        <v>3835</v>
      </c>
      <c r="B635" s="96" t="s">
        <v>3834</v>
      </c>
      <c r="C635" s="96" t="s">
        <v>152</v>
      </c>
      <c r="D635" s="96">
        <v>247.9249111097306</v>
      </c>
      <c r="E635" s="96">
        <v>145.58301666635089</v>
      </c>
      <c r="F635" s="96">
        <v>1</v>
      </c>
      <c r="G635" s="96" t="s">
        <v>5016</v>
      </c>
      <c r="H635" s="96">
        <v>3</v>
      </c>
      <c r="I635" s="96" t="str">
        <f t="shared" si="9"/>
        <v>T520B686M006ATE040A520B686M006ASMHSPKBP86</v>
      </c>
    </row>
    <row r="636" spans="1:9" hidden="1">
      <c r="A636" s="96" t="s">
        <v>816</v>
      </c>
      <c r="B636" s="96" t="s">
        <v>817</v>
      </c>
      <c r="C636" s="96" t="s">
        <v>4426</v>
      </c>
      <c r="D636" s="96">
        <v>230.58655832894144</v>
      </c>
      <c r="E636" s="96">
        <v>142.13847499864642</v>
      </c>
      <c r="F636" s="96">
        <v>1</v>
      </c>
      <c r="G636" s="96" t="s">
        <v>5016</v>
      </c>
      <c r="H636" s="96">
        <v>2</v>
      </c>
      <c r="I636" s="96" t="str">
        <f t="shared" si="9"/>
        <v>T525B686M006ATE080A525B686M006ASE080KBP74</v>
      </c>
    </row>
    <row r="637" spans="1:9" hidden="1">
      <c r="A637" s="96" t="s">
        <v>682</v>
      </c>
      <c r="B637" s="96" t="s">
        <v>443</v>
      </c>
      <c r="C637" s="96" t="s">
        <v>4527</v>
      </c>
      <c r="D637" s="96">
        <v>511.03786666702945</v>
      </c>
      <c r="E637" s="96">
        <v>212.17582500306889</v>
      </c>
      <c r="F637" s="96">
        <v>1</v>
      </c>
      <c r="G637" s="96" t="s">
        <v>5016</v>
      </c>
      <c r="H637" s="96">
        <v>2</v>
      </c>
      <c r="I637" s="96" t="str">
        <f t="shared" si="9"/>
        <v>T520T157M006ATE030A520T157M006AS9997STA200KE</v>
      </c>
    </row>
    <row r="638" spans="1:9" hidden="1">
      <c r="A638" s="96" t="s">
        <v>2219</v>
      </c>
      <c r="B638" s="96" t="s">
        <v>2218</v>
      </c>
      <c r="C638" s="96" t="s">
        <v>4426</v>
      </c>
      <c r="D638" s="96">
        <v>331.24527500127442</v>
      </c>
      <c r="E638" s="96">
        <v>129.73635833070148</v>
      </c>
      <c r="F638" s="96">
        <v>1</v>
      </c>
      <c r="G638" s="96" t="s">
        <v>5016</v>
      </c>
      <c r="H638" s="96">
        <v>2</v>
      </c>
      <c r="I638" s="96" t="str">
        <f t="shared" si="9"/>
        <v>T520D107M010ATE018A520D107M010ASMHSBKBP74</v>
      </c>
    </row>
    <row r="639" spans="1:9" hidden="1">
      <c r="A639" s="96" t="s">
        <v>2219</v>
      </c>
      <c r="B639" s="96" t="s">
        <v>2218</v>
      </c>
      <c r="C639" s="96" t="s">
        <v>4428</v>
      </c>
      <c r="D639" s="96">
        <v>297.81216665985994</v>
      </c>
      <c r="E639" s="96">
        <v>123.39226666954346</v>
      </c>
      <c r="F639" s="96">
        <v>1</v>
      </c>
      <c r="G639" s="96" t="s">
        <v>5016</v>
      </c>
      <c r="H639" s="96">
        <v>1</v>
      </c>
      <c r="I639" s="96" t="str">
        <f t="shared" si="9"/>
        <v>T520D107M010ATE018A520D107M010ASMHSBKBP76</v>
      </c>
    </row>
    <row r="640" spans="1:9" hidden="1">
      <c r="A640" s="96" t="s">
        <v>1396</v>
      </c>
      <c r="B640" s="96" t="s">
        <v>327</v>
      </c>
      <c r="C640" s="96" t="s">
        <v>4469</v>
      </c>
      <c r="D640" s="96">
        <v>333.18138334318064</v>
      </c>
      <c r="E640" s="96">
        <v>132.50739999697544</v>
      </c>
      <c r="F640" s="96">
        <v>1</v>
      </c>
      <c r="G640" s="96" t="s">
        <v>5016</v>
      </c>
      <c r="H640" s="96">
        <v>1</v>
      </c>
      <c r="I640" s="96" t="str">
        <f t="shared" si="9"/>
        <v>T520C227M004ATE025A520C227M006ASMHSPKBP126</v>
      </c>
    </row>
    <row r="641" spans="1:9" hidden="1">
      <c r="A641" s="96" t="s">
        <v>1396</v>
      </c>
      <c r="B641" s="96" t="s">
        <v>4413</v>
      </c>
      <c r="C641" s="96" t="s">
        <v>4469</v>
      </c>
      <c r="D641" s="96">
        <v>333.96413332724478</v>
      </c>
      <c r="E641" s="96">
        <v>127.39538333611564</v>
      </c>
      <c r="F641" s="96">
        <v>1</v>
      </c>
      <c r="G641" s="96" t="s">
        <v>5016</v>
      </c>
      <c r="H641" s="96">
        <v>2</v>
      </c>
      <c r="I641" s="96" t="str">
        <f t="shared" si="9"/>
        <v>T520C227M004ATE025A520C227M006ASMHSSKBP126</v>
      </c>
    </row>
    <row r="642" spans="1:9" hidden="1">
      <c r="A642" s="96" t="s">
        <v>1484</v>
      </c>
      <c r="B642" s="96" t="s">
        <v>1025</v>
      </c>
      <c r="C642" s="96" t="s">
        <v>4426</v>
      </c>
      <c r="D642" s="96">
        <v>332.70958333800081</v>
      </c>
      <c r="E642" s="96">
        <v>124.79372499743477</v>
      </c>
      <c r="F642" s="96">
        <v>1</v>
      </c>
      <c r="G642" s="96" t="s">
        <v>5016</v>
      </c>
      <c r="H642" s="96">
        <v>2</v>
      </c>
      <c r="I642" s="96" t="str">
        <f t="shared" si="9"/>
        <v>T521V476M016ATE040A521V476M016ASMHSPKBP74</v>
      </c>
    </row>
    <row r="643" spans="1:9" hidden="1">
      <c r="A643" s="96" t="s">
        <v>1484</v>
      </c>
      <c r="B643" s="96" t="s">
        <v>1025</v>
      </c>
      <c r="C643" s="96" t="s">
        <v>4428</v>
      </c>
      <c r="D643" s="96">
        <v>355.66128333681263</v>
      </c>
      <c r="E643" s="96">
        <v>148.33151667262428</v>
      </c>
      <c r="F643" s="96">
        <v>1</v>
      </c>
      <c r="G643" s="96" t="s">
        <v>5016</v>
      </c>
      <c r="H643" s="96">
        <v>3</v>
      </c>
      <c r="I643" s="96" t="str">
        <f t="shared" si="9"/>
        <v>T521V476M016ATE040A521V476M016ASMHSPKBP76</v>
      </c>
    </row>
    <row r="644" spans="1:9" hidden="1">
      <c r="A644" s="96" t="s">
        <v>4311</v>
      </c>
      <c r="B644" s="96" t="s">
        <v>4312</v>
      </c>
      <c r="C644" s="96" t="s">
        <v>4502</v>
      </c>
      <c r="D644" s="96">
        <v>781.58423334010877</v>
      </c>
      <c r="E644" s="96">
        <v>213.20605000248179</v>
      </c>
      <c r="F644" s="96">
        <v>1</v>
      </c>
      <c r="G644" s="96" t="s">
        <v>5016</v>
      </c>
      <c r="H644" s="96">
        <v>1</v>
      </c>
      <c r="I644" s="96" t="str">
        <f t="shared" ref="I644:I707" si="10">A644&amp;B644&amp;C644</f>
        <v>T598B225M050ATE150A598B225M050ASTTS175</v>
      </c>
    </row>
    <row r="645" spans="1:9" hidden="1">
      <c r="A645" s="96" t="s">
        <v>1850</v>
      </c>
      <c r="B645" s="96" t="s">
        <v>1851</v>
      </c>
      <c r="C645" s="96" t="s">
        <v>4426</v>
      </c>
      <c r="D645" s="96">
        <v>199.98309583577793</v>
      </c>
      <c r="E645" s="96">
        <v>134.23345832998166</v>
      </c>
      <c r="F645" s="96">
        <v>1</v>
      </c>
      <c r="G645" s="96" t="s">
        <v>5016</v>
      </c>
      <c r="H645" s="96">
        <v>4</v>
      </c>
      <c r="I645" s="96" t="str">
        <f t="shared" si="10"/>
        <v>T530D477M2R5ATE006A530V157M2R5ASE006KBP74</v>
      </c>
    </row>
    <row r="646" spans="1:9" hidden="1">
      <c r="A646" s="96" t="s">
        <v>4345</v>
      </c>
      <c r="B646" s="96" t="s">
        <v>4344</v>
      </c>
      <c r="C646" s="96" t="s">
        <v>131</v>
      </c>
      <c r="D646" s="96">
        <v>393.91609166515991</v>
      </c>
      <c r="E646" s="96">
        <v>198.87421666790033</v>
      </c>
      <c r="F646" s="96">
        <v>1</v>
      </c>
      <c r="G646" s="96" t="s">
        <v>5016</v>
      </c>
      <c r="H646" s="96">
        <v>4</v>
      </c>
      <c r="I646" s="96" t="str">
        <f t="shared" si="10"/>
        <v>T598V157M006ATE025A598V157M006ASTTS80</v>
      </c>
    </row>
    <row r="647" spans="1:9" hidden="1">
      <c r="A647" s="96" t="s">
        <v>1201</v>
      </c>
      <c r="B647" s="96" t="s">
        <v>1170</v>
      </c>
      <c r="C647" s="96" t="s">
        <v>4441</v>
      </c>
      <c r="D647" s="96">
        <v>578.99474166159052</v>
      </c>
      <c r="E647" s="96">
        <v>238.73332083545392</v>
      </c>
      <c r="F647" s="96">
        <v>1</v>
      </c>
      <c r="G647" s="96" t="s">
        <v>5016</v>
      </c>
      <c r="H647" s="96">
        <v>4</v>
      </c>
      <c r="I647" s="96" t="str">
        <f t="shared" si="10"/>
        <v>T591B107M006ATE070A598B157M006ASSTA156KA</v>
      </c>
    </row>
    <row r="648" spans="1:9" hidden="1">
      <c r="A648" s="96" t="s">
        <v>4528</v>
      </c>
      <c r="B648" s="96" t="s">
        <v>147</v>
      </c>
      <c r="C648" s="96" t="s">
        <v>4529</v>
      </c>
      <c r="D648" s="96">
        <v>970.54835726515967</v>
      </c>
      <c r="E648" s="96">
        <v>196.65847649636609</v>
      </c>
      <c r="F648" s="96">
        <v>1</v>
      </c>
      <c r="G648" s="96" t="s">
        <v>5016</v>
      </c>
      <c r="H648" s="96">
        <v>39</v>
      </c>
      <c r="I648" s="96" t="str">
        <f t="shared" si="10"/>
        <v>T521T336M018APE055A521T336M018ASFTW121K</v>
      </c>
    </row>
    <row r="649" spans="1:9" hidden="1">
      <c r="A649" s="96" t="s">
        <v>4528</v>
      </c>
      <c r="B649" s="96" t="s">
        <v>147</v>
      </c>
      <c r="C649" s="96" t="s">
        <v>4509</v>
      </c>
      <c r="D649" s="96">
        <v>600.18656666652532</v>
      </c>
      <c r="E649" s="96">
        <v>220.71084305629483</v>
      </c>
      <c r="F649" s="96">
        <v>1</v>
      </c>
      <c r="G649" s="96" t="s">
        <v>5016</v>
      </c>
      <c r="H649" s="96">
        <v>24</v>
      </c>
      <c r="I649" s="96" t="str">
        <f t="shared" si="10"/>
        <v>T521T336M018APE055A521T336M018ASS15HVE</v>
      </c>
    </row>
    <row r="650" spans="1:9" hidden="1">
      <c r="A650" s="96" t="s">
        <v>4528</v>
      </c>
      <c r="B650" s="96" t="s">
        <v>147</v>
      </c>
      <c r="C650" s="96" t="s">
        <v>148</v>
      </c>
      <c r="D650" s="96">
        <v>602.69466389087029</v>
      </c>
      <c r="E650" s="96">
        <v>201.71923888789024</v>
      </c>
      <c r="F650" s="96">
        <v>1</v>
      </c>
      <c r="G650" s="96" t="s">
        <v>5016</v>
      </c>
      <c r="H650" s="96">
        <v>6</v>
      </c>
      <c r="I650" s="96" t="str">
        <f t="shared" si="10"/>
        <v>T521T336M018APE055A521T336M018ASS15HVF</v>
      </c>
    </row>
    <row r="651" spans="1:9" hidden="1">
      <c r="A651" s="96" t="s">
        <v>4528</v>
      </c>
      <c r="B651" s="96" t="s">
        <v>4115</v>
      </c>
      <c r="C651" s="96" t="s">
        <v>4530</v>
      </c>
      <c r="D651" s="96">
        <v>929.82153800041419</v>
      </c>
      <c r="E651" s="96">
        <v>192.97115500001237</v>
      </c>
      <c r="F651" s="96">
        <v>1</v>
      </c>
      <c r="G651" s="96" t="s">
        <v>5016</v>
      </c>
      <c r="H651" s="96">
        <v>50</v>
      </c>
      <c r="I651" s="96" t="str">
        <f t="shared" si="10"/>
        <v>T521T336M018APE055A521T336M018ASTR01FTW121KR</v>
      </c>
    </row>
    <row r="652" spans="1:9" hidden="1">
      <c r="A652" s="96" t="s">
        <v>4528</v>
      </c>
      <c r="B652" s="96" t="s">
        <v>4115</v>
      </c>
      <c r="C652" s="96" t="s">
        <v>4531</v>
      </c>
      <c r="D652" s="96">
        <v>584.69972221995704</v>
      </c>
      <c r="E652" s="96">
        <v>185.31685000285503</v>
      </c>
      <c r="F652" s="96">
        <v>1</v>
      </c>
      <c r="G652" s="96" t="s">
        <v>5016</v>
      </c>
      <c r="H652" s="96">
        <v>3</v>
      </c>
      <c r="I652" s="96" t="str">
        <f t="shared" si="10"/>
        <v>T521T336M018APE055A521T336M018ASTR01FTW121KE</v>
      </c>
    </row>
    <row r="653" spans="1:9" hidden="1">
      <c r="A653" s="96" t="s">
        <v>2444</v>
      </c>
      <c r="B653" s="96" t="s">
        <v>2445</v>
      </c>
      <c r="C653" s="96" t="s">
        <v>87</v>
      </c>
      <c r="D653" s="96">
        <v>471.67421665973961</v>
      </c>
      <c r="E653" s="96">
        <v>309.53983333194628</v>
      </c>
      <c r="F653" s="96">
        <v>1</v>
      </c>
      <c r="G653" s="96" t="s">
        <v>5016</v>
      </c>
      <c r="H653" s="96">
        <v>1</v>
      </c>
      <c r="I653" s="96" t="str">
        <f t="shared" si="10"/>
        <v>T523W107M016APE070A523W107M016ASTTS50</v>
      </c>
    </row>
    <row r="654" spans="1:9" hidden="1">
      <c r="A654" s="96" t="s">
        <v>2444</v>
      </c>
      <c r="B654" s="96" t="s">
        <v>2445</v>
      </c>
      <c r="C654" s="96" t="s">
        <v>82</v>
      </c>
      <c r="D654" s="96">
        <v>757.32132777920924</v>
      </c>
      <c r="E654" s="96">
        <v>319.86262221937068</v>
      </c>
      <c r="F654" s="96">
        <v>1</v>
      </c>
      <c r="G654" s="96" t="s">
        <v>5016</v>
      </c>
      <c r="H654" s="96">
        <v>3</v>
      </c>
      <c r="I654" s="96" t="str">
        <f t="shared" si="10"/>
        <v>T523W107M016APE070A523W107M016ASS706</v>
      </c>
    </row>
    <row r="655" spans="1:9" hidden="1">
      <c r="A655" s="96" t="s">
        <v>758</v>
      </c>
      <c r="B655" s="96" t="s">
        <v>4532</v>
      </c>
      <c r="C655" s="96" t="s">
        <v>4533</v>
      </c>
      <c r="D655" s="96">
        <v>1251.1302166606763</v>
      </c>
      <c r="E655" s="96">
        <v>304.61799999000505</v>
      </c>
      <c r="F655" s="96">
        <v>1</v>
      </c>
      <c r="G655" s="96" t="s">
        <v>5016</v>
      </c>
      <c r="H655" s="96">
        <v>1</v>
      </c>
      <c r="I655" s="96" t="str">
        <f t="shared" si="10"/>
        <v>T523H107M035APE070A523H107M035AS9997HV80</v>
      </c>
    </row>
    <row r="656" spans="1:9" hidden="1">
      <c r="A656" s="96" t="s">
        <v>758</v>
      </c>
      <c r="B656" s="96" t="s">
        <v>4532</v>
      </c>
      <c r="C656" s="96" t="s">
        <v>4500</v>
      </c>
      <c r="D656" s="96">
        <v>985.42818985388453</v>
      </c>
      <c r="E656" s="96">
        <v>224.519692752814</v>
      </c>
      <c r="F656" s="96">
        <v>1</v>
      </c>
      <c r="G656" s="96" t="s">
        <v>5016</v>
      </c>
      <c r="H656" s="96">
        <v>23</v>
      </c>
      <c r="I656" s="96" t="str">
        <f t="shared" si="10"/>
        <v>T523H107M035APE070A523H107M035AS9997S706E</v>
      </c>
    </row>
    <row r="657" spans="1:9" hidden="1">
      <c r="A657" s="96" t="s">
        <v>758</v>
      </c>
      <c r="B657" s="96" t="s">
        <v>759</v>
      </c>
      <c r="C657" s="96" t="s">
        <v>4533</v>
      </c>
      <c r="D657" s="96">
        <v>1679.9629136657809</v>
      </c>
      <c r="E657" s="96">
        <v>198.48332333271392</v>
      </c>
      <c r="F657" s="96">
        <v>1</v>
      </c>
      <c r="G657" s="96" t="s">
        <v>5016</v>
      </c>
      <c r="H657" s="96">
        <v>50</v>
      </c>
      <c r="I657" s="96" t="str">
        <f t="shared" si="10"/>
        <v>T523H107M035APE070A523H107M035ASSZ01HV80</v>
      </c>
    </row>
    <row r="658" spans="1:9" hidden="1">
      <c r="A658" s="96" t="s">
        <v>2330</v>
      </c>
      <c r="B658" s="96" t="s">
        <v>1595</v>
      </c>
      <c r="C658" s="96" t="s">
        <v>4426</v>
      </c>
      <c r="D658" s="96">
        <v>304.35194166668225</v>
      </c>
      <c r="E658" s="96">
        <v>131.87189166841563</v>
      </c>
      <c r="F658" s="96">
        <v>1</v>
      </c>
      <c r="G658" s="96" t="s">
        <v>5016</v>
      </c>
      <c r="H658" s="96">
        <v>2</v>
      </c>
      <c r="I658" s="96" t="str">
        <f t="shared" si="10"/>
        <v>T520D107M010ATE080A520D107M010ASMHSPKBP74</v>
      </c>
    </row>
    <row r="659" spans="1:9" hidden="1">
      <c r="A659" s="96" t="s">
        <v>2330</v>
      </c>
      <c r="B659" s="96" t="s">
        <v>1595</v>
      </c>
      <c r="C659" s="96" t="s">
        <v>4428</v>
      </c>
      <c r="D659" s="96">
        <v>320.13266666326672</v>
      </c>
      <c r="E659" s="96">
        <v>127.34088333207184</v>
      </c>
      <c r="F659" s="96">
        <v>1</v>
      </c>
      <c r="G659" s="96" t="s">
        <v>5016</v>
      </c>
      <c r="H659" s="96">
        <v>1</v>
      </c>
      <c r="I659" s="96" t="str">
        <f t="shared" si="10"/>
        <v>T520D107M010ATE080A520D107M010ASMHSPKBP76</v>
      </c>
    </row>
    <row r="660" spans="1:9" hidden="1">
      <c r="A660" s="96" t="s">
        <v>1048</v>
      </c>
      <c r="B660" s="96" t="s">
        <v>1047</v>
      </c>
      <c r="C660" s="96" t="s">
        <v>90</v>
      </c>
      <c r="D660" s="96">
        <v>671.87199999927543</v>
      </c>
      <c r="E660" s="96">
        <v>215.01728333649223</v>
      </c>
      <c r="F660" s="96">
        <v>1</v>
      </c>
      <c r="G660" s="96" t="s">
        <v>5016</v>
      </c>
      <c r="H660" s="96">
        <v>1</v>
      </c>
      <c r="I660" s="96" t="str">
        <f t="shared" si="10"/>
        <v>T521D106M050AHE090A521V106M050ASFTP200</v>
      </c>
    </row>
    <row r="661" spans="1:9" hidden="1">
      <c r="A661" s="96" t="s">
        <v>3972</v>
      </c>
      <c r="B661" s="96" t="s">
        <v>648</v>
      </c>
      <c r="C661" s="96" t="s">
        <v>4474</v>
      </c>
      <c r="D661" s="96">
        <v>499.44821666926146</v>
      </c>
      <c r="E661" s="96">
        <v>186.53028333443217</v>
      </c>
      <c r="F661" s="96">
        <v>1</v>
      </c>
      <c r="G661" s="96" t="s">
        <v>5016</v>
      </c>
      <c r="H661" s="96">
        <v>1</v>
      </c>
      <c r="I661" s="96" t="str">
        <f t="shared" si="10"/>
        <v>T520B227M004ATE045A520B227M006ASALT1S15MB</v>
      </c>
    </row>
    <row r="662" spans="1:9" hidden="1">
      <c r="A662" s="96" t="s">
        <v>427</v>
      </c>
      <c r="B662" s="96" t="s">
        <v>4534</v>
      </c>
      <c r="C662" s="96" t="s">
        <v>4469</v>
      </c>
      <c r="D662" s="96">
        <v>579.98841666500084</v>
      </c>
      <c r="E662" s="96">
        <v>198.20599999744445</v>
      </c>
      <c r="F662" s="96">
        <v>1</v>
      </c>
      <c r="G662" s="96" t="s">
        <v>5016</v>
      </c>
      <c r="H662" s="96">
        <v>2</v>
      </c>
      <c r="I662" s="96" t="str">
        <f t="shared" si="10"/>
        <v>T520C227M006ATE018A520C227M006ASMHSBKBP126</v>
      </c>
    </row>
    <row r="663" spans="1:9" hidden="1">
      <c r="A663" s="96" t="s">
        <v>3518</v>
      </c>
      <c r="B663" s="96" t="s">
        <v>2544</v>
      </c>
      <c r="C663" s="96" t="s">
        <v>4426</v>
      </c>
      <c r="D663" s="96">
        <v>185.20172221935351</v>
      </c>
      <c r="E663" s="96">
        <v>127.74357778136618</v>
      </c>
      <c r="F663" s="96">
        <v>1</v>
      </c>
      <c r="G663" s="96" t="s">
        <v>5016</v>
      </c>
      <c r="H663" s="96">
        <v>3</v>
      </c>
      <c r="I663" s="96" t="str">
        <f t="shared" si="10"/>
        <v>T520V337M004ATE040A520V337M004ASMHSPKBP74</v>
      </c>
    </row>
    <row r="664" spans="1:9" hidden="1">
      <c r="A664" s="96" t="s">
        <v>2350</v>
      </c>
      <c r="B664" s="96" t="s">
        <v>2013</v>
      </c>
      <c r="C664" s="96" t="s">
        <v>4428</v>
      </c>
      <c r="D664" s="96">
        <v>334.34033333673142</v>
      </c>
      <c r="E664" s="96">
        <v>124.71633333479986</v>
      </c>
      <c r="F664" s="96">
        <v>1</v>
      </c>
      <c r="G664" s="96" t="s">
        <v>5016</v>
      </c>
      <c r="H664" s="96">
        <v>1</v>
      </c>
      <c r="I664" s="96" t="str">
        <f t="shared" si="10"/>
        <v>T520D476M016ATE035A520D476M016ASMHSPKBP76</v>
      </c>
    </row>
    <row r="665" spans="1:9" hidden="1">
      <c r="A665" s="96" t="s">
        <v>2190</v>
      </c>
      <c r="B665" s="96" t="s">
        <v>2191</v>
      </c>
      <c r="C665" s="96" t="s">
        <v>4478</v>
      </c>
      <c r="D665" s="96">
        <v>674.3977479187015</v>
      </c>
      <c r="E665" s="96">
        <v>210.83108333245036</v>
      </c>
      <c r="F665" s="96">
        <v>1</v>
      </c>
      <c r="G665" s="96" t="s">
        <v>5016</v>
      </c>
      <c r="H665" s="96">
        <v>8</v>
      </c>
      <c r="I665" s="96" t="str">
        <f t="shared" si="10"/>
        <v>T521B475M035ATE150A521B475M035ASFTW400</v>
      </c>
    </row>
    <row r="666" spans="1:9" hidden="1">
      <c r="A666" s="96" t="s">
        <v>3325</v>
      </c>
      <c r="B666" s="96" t="s">
        <v>3326</v>
      </c>
      <c r="C666" s="96" t="s">
        <v>4501</v>
      </c>
      <c r="D666" s="96">
        <v>249.62033333256841</v>
      </c>
      <c r="E666" s="96">
        <v>125.4741166625172</v>
      </c>
      <c r="F666" s="96">
        <v>1</v>
      </c>
      <c r="G666" s="96" t="s">
        <v>5016</v>
      </c>
      <c r="H666" s="96">
        <v>1</v>
      </c>
      <c r="I666" s="96" t="str">
        <f t="shared" si="10"/>
        <v>T591D107M010ATE040A591D107M010AS4902KBP55</v>
      </c>
    </row>
    <row r="667" spans="1:9" hidden="1">
      <c r="A667" s="96" t="s">
        <v>2077</v>
      </c>
      <c r="B667" s="96" t="s">
        <v>796</v>
      </c>
      <c r="C667" s="96" t="s">
        <v>4426</v>
      </c>
      <c r="D667" s="96">
        <v>1005.8883999986574</v>
      </c>
      <c r="E667" s="96">
        <v>220.06928333896212</v>
      </c>
      <c r="F667" s="96">
        <v>1</v>
      </c>
      <c r="G667" s="96" t="s">
        <v>5016</v>
      </c>
      <c r="H667" s="96">
        <v>1</v>
      </c>
      <c r="I667" s="96" t="str">
        <f t="shared" si="10"/>
        <v>T521B336M016ATE070A521B336M016ASKBP74</v>
      </c>
    </row>
    <row r="668" spans="1:9" hidden="1">
      <c r="A668" s="96" t="s">
        <v>2077</v>
      </c>
      <c r="B668" s="96" t="s">
        <v>4394</v>
      </c>
      <c r="C668" s="96" t="s">
        <v>100</v>
      </c>
      <c r="D668" s="96">
        <v>487.9892166639911</v>
      </c>
      <c r="E668" s="96">
        <v>188.93305833160412</v>
      </c>
      <c r="F668" s="96">
        <v>1</v>
      </c>
      <c r="G668" s="96" t="s">
        <v>5016</v>
      </c>
      <c r="H668" s="96">
        <v>2</v>
      </c>
      <c r="I668" s="96" t="str">
        <f t="shared" si="10"/>
        <v>T521B336M016ATE070A521B336M020ASS805</v>
      </c>
    </row>
    <row r="669" spans="1:9" hidden="1">
      <c r="A669" s="96" t="s">
        <v>640</v>
      </c>
      <c r="B669" s="96" t="s">
        <v>638</v>
      </c>
      <c r="C669" s="96" t="s">
        <v>4426</v>
      </c>
      <c r="D669" s="96">
        <v>338.60020000312943</v>
      </c>
      <c r="E669" s="96">
        <v>133.2328583317576</v>
      </c>
      <c r="F669" s="96">
        <v>1</v>
      </c>
      <c r="G669" s="96" t="s">
        <v>5016</v>
      </c>
      <c r="H669" s="96">
        <v>2</v>
      </c>
      <c r="I669" s="96" t="str">
        <f t="shared" si="10"/>
        <v>T520V107M010ATE025A520V107M010ASMHSPKBP74</v>
      </c>
    </row>
    <row r="670" spans="1:9" hidden="1">
      <c r="A670" s="96" t="s">
        <v>1013</v>
      </c>
      <c r="B670" s="96" t="s">
        <v>233</v>
      </c>
      <c r="C670" s="96" t="s">
        <v>4426</v>
      </c>
      <c r="D670" s="96">
        <v>357.85773333278485</v>
      </c>
      <c r="E670" s="96">
        <v>124.14788333815522</v>
      </c>
      <c r="F670" s="96">
        <v>1</v>
      </c>
      <c r="G670" s="96" t="s">
        <v>5016</v>
      </c>
      <c r="H670" s="96">
        <v>1</v>
      </c>
      <c r="I670" s="96" t="str">
        <f t="shared" si="10"/>
        <v>T520X477M006ATE035A520X477M006ASMHSPKBP74</v>
      </c>
    </row>
    <row r="671" spans="1:9" hidden="1">
      <c r="A671" s="96" t="s">
        <v>2439</v>
      </c>
      <c r="B671" s="96" t="s">
        <v>133</v>
      </c>
      <c r="C671" s="96" t="s">
        <v>87</v>
      </c>
      <c r="D671" s="96">
        <v>896.98833333025675</v>
      </c>
      <c r="E671" s="96">
        <v>264.21190333552659</v>
      </c>
      <c r="F671" s="96">
        <v>1</v>
      </c>
      <c r="G671" s="96" t="s">
        <v>5016</v>
      </c>
      <c r="H671" s="96">
        <v>5</v>
      </c>
      <c r="I671" s="96" t="str">
        <f t="shared" si="10"/>
        <v>T523W476M035AP4276A523W476M035ASTTS50</v>
      </c>
    </row>
    <row r="672" spans="1:9" hidden="1">
      <c r="A672" s="96" t="s">
        <v>1381</v>
      </c>
      <c r="B672" s="96" t="s">
        <v>345</v>
      </c>
      <c r="C672" s="96" t="s">
        <v>4469</v>
      </c>
      <c r="D672" s="96">
        <v>438.73876666766591</v>
      </c>
      <c r="E672" s="96">
        <v>133.46383332973346</v>
      </c>
      <c r="F672" s="96">
        <v>1</v>
      </c>
      <c r="G672" s="96" t="s">
        <v>5016</v>
      </c>
      <c r="H672" s="96">
        <v>1</v>
      </c>
      <c r="I672" s="96" t="str">
        <f t="shared" si="10"/>
        <v>T520C107M010AHE025A520C107M010ASMHSBKBP126</v>
      </c>
    </row>
    <row r="673" spans="1:9" hidden="1">
      <c r="A673" s="96" t="s">
        <v>3828</v>
      </c>
      <c r="B673" s="96" t="s">
        <v>3827</v>
      </c>
      <c r="C673" s="96" t="s">
        <v>4441</v>
      </c>
      <c r="D673" s="96">
        <v>222.57295000017621</v>
      </c>
      <c r="E673" s="96">
        <v>136.52878333465196</v>
      </c>
      <c r="F673" s="96">
        <v>1</v>
      </c>
      <c r="G673" s="96" t="s">
        <v>5016</v>
      </c>
      <c r="H673" s="96">
        <v>1</v>
      </c>
      <c r="I673" s="96" t="str">
        <f t="shared" si="10"/>
        <v>T520B227M2R5ATE035A520B227M2R5ASE035STA156KA</v>
      </c>
    </row>
    <row r="674" spans="1:9" hidden="1">
      <c r="A674" s="96" t="s">
        <v>3422</v>
      </c>
      <c r="B674" s="96" t="s">
        <v>3203</v>
      </c>
      <c r="C674" s="96" t="s">
        <v>4426</v>
      </c>
      <c r="D674" s="96">
        <v>253.4843333309982</v>
      </c>
      <c r="E674" s="96">
        <v>128.33597499760799</v>
      </c>
      <c r="F674" s="96">
        <v>1</v>
      </c>
      <c r="G674" s="96" t="s">
        <v>5016</v>
      </c>
      <c r="H674" s="96">
        <v>2</v>
      </c>
      <c r="I674" s="96" t="str">
        <f t="shared" si="10"/>
        <v>T520V477M2R5ATE015A520V477M003ASMHSPKBP74</v>
      </c>
    </row>
    <row r="675" spans="1:9" hidden="1">
      <c r="A675" s="96" t="s">
        <v>3422</v>
      </c>
      <c r="B675" s="96" t="s">
        <v>3203</v>
      </c>
      <c r="C675" s="96" t="s">
        <v>4428</v>
      </c>
      <c r="D675" s="96">
        <v>255.48829999985173</v>
      </c>
      <c r="E675" s="96">
        <v>137.86168889142573</v>
      </c>
      <c r="F675" s="96">
        <v>1</v>
      </c>
      <c r="G675" s="96" t="s">
        <v>5016</v>
      </c>
      <c r="H675" s="96">
        <v>3</v>
      </c>
      <c r="I675" s="96" t="str">
        <f t="shared" si="10"/>
        <v>T520V477M2R5ATE015A520V477M003ASMHSPKBP76</v>
      </c>
    </row>
    <row r="676" spans="1:9" hidden="1">
      <c r="A676" s="96" t="s">
        <v>762</v>
      </c>
      <c r="B676" s="96" t="s">
        <v>763</v>
      </c>
      <c r="C676" s="96" t="s">
        <v>111</v>
      </c>
      <c r="D676" s="96">
        <v>937.63719687452976</v>
      </c>
      <c r="E676" s="96">
        <v>211.72359427077023</v>
      </c>
      <c r="F676" s="96">
        <v>1</v>
      </c>
      <c r="G676" s="96" t="s">
        <v>5016</v>
      </c>
      <c r="H676" s="96">
        <v>32</v>
      </c>
      <c r="I676" s="96" t="str">
        <f t="shared" si="10"/>
        <v>T523H108M010APE070A523H108M010ASSZ01STA200KA</v>
      </c>
    </row>
    <row r="677" spans="1:9" hidden="1">
      <c r="A677" s="96" t="s">
        <v>1620</v>
      </c>
      <c r="B677" s="96" t="s">
        <v>1621</v>
      </c>
      <c r="C677" s="96" t="s">
        <v>82</v>
      </c>
      <c r="D677" s="96">
        <v>698.5177238114245</v>
      </c>
      <c r="E677" s="96">
        <v>128.3191095247665</v>
      </c>
      <c r="F677" s="96">
        <v>1</v>
      </c>
      <c r="G677" s="96" t="s">
        <v>5016</v>
      </c>
      <c r="H677" s="96">
        <v>7</v>
      </c>
      <c r="I677" s="96" t="str">
        <f t="shared" si="10"/>
        <v>T521V686M025ATE060A521V686M025AS9997S706</v>
      </c>
    </row>
    <row r="678" spans="1:9" hidden="1">
      <c r="A678" s="96" t="s">
        <v>1725</v>
      </c>
      <c r="B678" s="96" t="s">
        <v>1065</v>
      </c>
      <c r="C678" s="96" t="s">
        <v>4426</v>
      </c>
      <c r="D678" s="96">
        <v>370.9160499949939</v>
      </c>
      <c r="E678" s="96">
        <v>122.56683332612738</v>
      </c>
      <c r="F678" s="96">
        <v>1</v>
      </c>
      <c r="G678" s="96" t="s">
        <v>5016</v>
      </c>
      <c r="H678" s="96">
        <v>1</v>
      </c>
      <c r="I678" s="96" t="str">
        <f t="shared" si="10"/>
        <v>T521V476M020ATE090A521V476M020ASMHSPKBP74</v>
      </c>
    </row>
    <row r="679" spans="1:9" hidden="1">
      <c r="A679" s="96" t="s">
        <v>1900</v>
      </c>
      <c r="B679" s="96" t="s">
        <v>1901</v>
      </c>
      <c r="C679" s="96" t="s">
        <v>4520</v>
      </c>
      <c r="D679" s="96">
        <v>1374.1852833365556</v>
      </c>
      <c r="E679" s="96">
        <v>181.96154999546707</v>
      </c>
      <c r="F679" s="96">
        <v>1</v>
      </c>
      <c r="G679" s="96" t="s">
        <v>5016</v>
      </c>
      <c r="H679" s="96">
        <v>1</v>
      </c>
      <c r="I679" s="96" t="str">
        <f t="shared" si="10"/>
        <v>T523V106M063APE120A523V106M063AS9997HV200</v>
      </c>
    </row>
    <row r="680" spans="1:9" hidden="1">
      <c r="A680" s="96" t="s">
        <v>405</v>
      </c>
      <c r="B680" s="96" t="s">
        <v>406</v>
      </c>
      <c r="C680" s="96" t="s">
        <v>4426</v>
      </c>
      <c r="D680" s="96">
        <v>385.38871666649362</v>
      </c>
      <c r="E680" s="96">
        <v>172.23195000202395</v>
      </c>
      <c r="F680" s="96">
        <v>1</v>
      </c>
      <c r="G680" s="96" t="s">
        <v>5016</v>
      </c>
      <c r="H680" s="96">
        <v>1</v>
      </c>
      <c r="I680" s="96" t="str">
        <f t="shared" si="10"/>
        <v>T520X337M010AHE010A520V157M010ASE010KBP74</v>
      </c>
    </row>
    <row r="681" spans="1:9" hidden="1">
      <c r="A681" s="96" t="s">
        <v>3204</v>
      </c>
      <c r="B681" s="96" t="s">
        <v>3203</v>
      </c>
      <c r="C681" s="96" t="s">
        <v>4426</v>
      </c>
      <c r="D681" s="96">
        <v>275.03975599932016</v>
      </c>
      <c r="E681" s="96">
        <v>149.4433503333712</v>
      </c>
      <c r="F681" s="96">
        <v>1</v>
      </c>
      <c r="G681" s="96" t="s">
        <v>5016</v>
      </c>
      <c r="H681" s="96">
        <v>50</v>
      </c>
      <c r="I681" s="96" t="str">
        <f t="shared" si="10"/>
        <v>T520V477M2R5ATE018A520V477M003ASMHSPKBP74</v>
      </c>
    </row>
    <row r="682" spans="1:9" hidden="1">
      <c r="A682" s="96" t="s">
        <v>3204</v>
      </c>
      <c r="B682" s="96" t="s">
        <v>3203</v>
      </c>
      <c r="C682" s="96" t="s">
        <v>4428</v>
      </c>
      <c r="D682" s="96">
        <v>255.58994199992156</v>
      </c>
      <c r="E682" s="96">
        <v>149.57958199968562</v>
      </c>
      <c r="F682" s="96">
        <v>1</v>
      </c>
      <c r="G682" s="96" t="s">
        <v>5016</v>
      </c>
      <c r="H682" s="96">
        <v>50</v>
      </c>
      <c r="I682" s="96" t="str">
        <f t="shared" si="10"/>
        <v>T520V477M2R5ATE018A520V477M003ASMHSPKBP76</v>
      </c>
    </row>
    <row r="683" spans="1:9" hidden="1">
      <c r="A683" s="96" t="s">
        <v>1818</v>
      </c>
      <c r="B683" s="96" t="s">
        <v>1025</v>
      </c>
      <c r="C683" s="96" t="s">
        <v>4426</v>
      </c>
      <c r="D683" s="96">
        <v>339.12333332933486</v>
      </c>
      <c r="E683" s="96">
        <v>126.01656666607596</v>
      </c>
      <c r="F683" s="96">
        <v>1</v>
      </c>
      <c r="G683" s="96" t="s">
        <v>5016</v>
      </c>
      <c r="H683" s="96">
        <v>1</v>
      </c>
      <c r="I683" s="96" t="str">
        <f t="shared" si="10"/>
        <v>T525D476M016ATE035A521V476M016ASMHSPKBP74</v>
      </c>
    </row>
    <row r="684" spans="1:9" hidden="1">
      <c r="A684" s="96" t="s">
        <v>3208</v>
      </c>
      <c r="B684" s="96" t="s">
        <v>3207</v>
      </c>
      <c r="C684" s="96" t="s">
        <v>4426</v>
      </c>
      <c r="D684" s="96">
        <v>299.73443333641626</v>
      </c>
      <c r="E684" s="96">
        <v>122.39389999536796</v>
      </c>
      <c r="F684" s="96">
        <v>1</v>
      </c>
      <c r="G684" s="96" t="s">
        <v>5016</v>
      </c>
      <c r="H684" s="96">
        <v>1</v>
      </c>
      <c r="I684" s="96" t="str">
        <f t="shared" si="10"/>
        <v>T520V107M010ATE018A520V107M010ASMHSBKBP74</v>
      </c>
    </row>
    <row r="685" spans="1:9" hidden="1">
      <c r="A685" s="96" t="s">
        <v>1092</v>
      </c>
      <c r="B685" s="96" t="s">
        <v>1093</v>
      </c>
      <c r="C685" s="96" t="s">
        <v>90</v>
      </c>
      <c r="D685" s="96">
        <v>604.54437777749263</v>
      </c>
      <c r="E685" s="96">
        <v>181.88131110859104</v>
      </c>
      <c r="F685" s="96">
        <v>1</v>
      </c>
      <c r="G685" s="96" t="s">
        <v>5016</v>
      </c>
      <c r="H685" s="96">
        <v>3</v>
      </c>
      <c r="I685" s="96" t="str">
        <f t="shared" si="10"/>
        <v>T598D226M035AT4334A598D226M035ASFTP200</v>
      </c>
    </row>
    <row r="686" spans="1:9" hidden="1">
      <c r="A686" s="96" t="s">
        <v>621</v>
      </c>
      <c r="B686" s="96" t="s">
        <v>622</v>
      </c>
      <c r="C686" s="96" t="s">
        <v>4426</v>
      </c>
      <c r="D686" s="96">
        <v>249.18789166433271</v>
      </c>
      <c r="E686" s="96">
        <v>136.84633333410602</v>
      </c>
      <c r="F686" s="96">
        <v>1</v>
      </c>
      <c r="G686" s="96" t="s">
        <v>5016</v>
      </c>
      <c r="H686" s="96">
        <v>2</v>
      </c>
      <c r="I686" s="96" t="str">
        <f t="shared" si="10"/>
        <v>T520V157M006ATE025A520V157M006ASMHSPKBP74</v>
      </c>
    </row>
    <row r="687" spans="1:9" hidden="1">
      <c r="A687" s="96" t="s">
        <v>3788</v>
      </c>
      <c r="B687" s="96" t="s">
        <v>3786</v>
      </c>
      <c r="C687" s="96" t="s">
        <v>4441</v>
      </c>
      <c r="D687" s="96">
        <v>356.32455000188202</v>
      </c>
      <c r="E687" s="96">
        <v>124.40943333436736</v>
      </c>
      <c r="F687" s="96">
        <v>1</v>
      </c>
      <c r="G687" s="96" t="s">
        <v>5016</v>
      </c>
      <c r="H687" s="96">
        <v>1</v>
      </c>
      <c r="I687" s="96" t="str">
        <f t="shared" si="10"/>
        <v>T520B107M004ATE040A520B107K004ASSTA156KA</v>
      </c>
    </row>
    <row r="688" spans="1:9" hidden="1">
      <c r="A688" s="96" t="s">
        <v>1534</v>
      </c>
      <c r="B688" s="96" t="s">
        <v>1114</v>
      </c>
      <c r="C688" s="96" t="s">
        <v>87</v>
      </c>
      <c r="D688" s="96">
        <v>491.72982083517127</v>
      </c>
      <c r="E688" s="96">
        <v>186.68492916767721</v>
      </c>
      <c r="F688" s="96">
        <v>1</v>
      </c>
      <c r="G688" s="96" t="s">
        <v>5016</v>
      </c>
      <c r="H688" s="96">
        <v>4</v>
      </c>
      <c r="I688" s="96" t="str">
        <f t="shared" si="10"/>
        <v>T598D476M016ATE070A598D476M016ASTTS50</v>
      </c>
    </row>
    <row r="689" spans="1:9" hidden="1">
      <c r="A689" s="96" t="s">
        <v>2209</v>
      </c>
      <c r="B689" s="96" t="s">
        <v>4535</v>
      </c>
      <c r="C689" s="96" t="s">
        <v>100</v>
      </c>
      <c r="D689" s="96">
        <v>482.99535555532202</v>
      </c>
      <c r="E689" s="96">
        <v>291.84186666738242</v>
      </c>
      <c r="F689" s="96">
        <v>1</v>
      </c>
      <c r="G689" s="96" t="s">
        <v>5016</v>
      </c>
      <c r="H689" s="96">
        <v>3</v>
      </c>
      <c r="I689" s="96" t="str">
        <f t="shared" si="10"/>
        <v>T521B336M020ATE100A521B336M020AS9997S805</v>
      </c>
    </row>
    <row r="690" spans="1:9" hidden="1">
      <c r="A690" s="96" t="s">
        <v>2209</v>
      </c>
      <c r="B690" s="96" t="s">
        <v>4535</v>
      </c>
      <c r="C690" s="96" t="s">
        <v>4536</v>
      </c>
      <c r="D690" s="96">
        <v>499.4271333329379</v>
      </c>
      <c r="E690" s="96">
        <v>182.28100000473205</v>
      </c>
      <c r="F690" s="96">
        <v>1</v>
      </c>
      <c r="G690" s="96" t="s">
        <v>5016</v>
      </c>
      <c r="H690" s="96">
        <v>2</v>
      </c>
      <c r="I690" s="96" t="str">
        <f t="shared" si="10"/>
        <v>T521B336M020ATE100A521B336M020AS9997S8053</v>
      </c>
    </row>
    <row r="691" spans="1:9" hidden="1">
      <c r="A691" s="96" t="s">
        <v>2209</v>
      </c>
      <c r="B691" s="96" t="s">
        <v>4394</v>
      </c>
      <c r="C691" s="96" t="s">
        <v>100</v>
      </c>
      <c r="D691" s="96">
        <v>487.34389999997802</v>
      </c>
      <c r="E691" s="96">
        <v>197.19233333249576</v>
      </c>
      <c r="F691" s="96">
        <v>1</v>
      </c>
      <c r="G691" s="96" t="s">
        <v>5016</v>
      </c>
      <c r="H691" s="96">
        <v>1</v>
      </c>
      <c r="I691" s="96" t="str">
        <f t="shared" si="10"/>
        <v>T521B336M020ATE100A521B336M020ASS805</v>
      </c>
    </row>
    <row r="692" spans="1:9" hidden="1">
      <c r="A692" s="96" t="s">
        <v>4537</v>
      </c>
      <c r="B692" s="96" t="s">
        <v>1866</v>
      </c>
      <c r="C692" s="96" t="s">
        <v>87</v>
      </c>
      <c r="D692" s="96">
        <v>1034.7182666661683</v>
      </c>
      <c r="E692" s="96">
        <v>372.26593666768167</v>
      </c>
      <c r="F692" s="96">
        <v>1</v>
      </c>
      <c r="G692" s="96" t="s">
        <v>5016</v>
      </c>
      <c r="H692" s="96">
        <v>9</v>
      </c>
      <c r="I692" s="96" t="str">
        <f t="shared" si="10"/>
        <v>T523V686M035AP4291A523V686M035ASTTS50</v>
      </c>
    </row>
    <row r="693" spans="1:9" hidden="1">
      <c r="A693" s="96" t="s">
        <v>4537</v>
      </c>
      <c r="B693" s="96" t="s">
        <v>1866</v>
      </c>
      <c r="C693" s="96" t="s">
        <v>82</v>
      </c>
      <c r="D693" s="96">
        <v>966.77347499993652</v>
      </c>
      <c r="E693" s="96">
        <v>305.40835833759047</v>
      </c>
      <c r="F693" s="96">
        <v>1</v>
      </c>
      <c r="G693" s="96" t="s">
        <v>5016</v>
      </c>
      <c r="H693" s="96">
        <v>2</v>
      </c>
      <c r="I693" s="96" t="str">
        <f t="shared" si="10"/>
        <v>T523V686M035AP4291A523V686M035ASS706</v>
      </c>
    </row>
    <row r="694" spans="1:9" hidden="1">
      <c r="A694" s="96" t="s">
        <v>381</v>
      </c>
      <c r="B694" s="96" t="s">
        <v>382</v>
      </c>
      <c r="C694" s="96" t="s">
        <v>87</v>
      </c>
      <c r="D694" s="96">
        <v>923.05369167064782</v>
      </c>
      <c r="E694" s="96">
        <v>365.19375000265421</v>
      </c>
      <c r="F694" s="96">
        <v>1</v>
      </c>
      <c r="G694" s="96" t="s">
        <v>5016</v>
      </c>
      <c r="H694" s="96">
        <v>2</v>
      </c>
      <c r="I694" s="96" t="str">
        <f t="shared" si="10"/>
        <v>T521X107M035ATE120A521V506M035AS9997TTS50</v>
      </c>
    </row>
    <row r="695" spans="1:9" hidden="1">
      <c r="A695" s="96" t="s">
        <v>381</v>
      </c>
      <c r="B695" s="96" t="s">
        <v>382</v>
      </c>
      <c r="C695" s="96" t="s">
        <v>82</v>
      </c>
      <c r="D695" s="96">
        <v>991.10018788032573</v>
      </c>
      <c r="E695" s="96">
        <v>317.01398181824266</v>
      </c>
      <c r="F695" s="96">
        <v>1</v>
      </c>
      <c r="G695" s="96" t="s">
        <v>5016</v>
      </c>
      <c r="H695" s="96">
        <v>11</v>
      </c>
      <c r="I695" s="96" t="str">
        <f t="shared" si="10"/>
        <v>T521X107M035ATE120A521V506M035AS9997S706</v>
      </c>
    </row>
    <row r="696" spans="1:9" hidden="1">
      <c r="A696" s="96" t="s">
        <v>2072</v>
      </c>
      <c r="B696" s="96" t="s">
        <v>2073</v>
      </c>
      <c r="C696" s="96" t="s">
        <v>87</v>
      </c>
      <c r="D696" s="96">
        <v>1085.0847799975893</v>
      </c>
      <c r="E696" s="96">
        <v>310.32438999856822</v>
      </c>
      <c r="F696" s="96">
        <v>1</v>
      </c>
      <c r="G696" s="96" t="s">
        <v>5016</v>
      </c>
      <c r="H696" s="96">
        <v>5</v>
      </c>
      <c r="I696" s="96" t="str">
        <f t="shared" si="10"/>
        <v>T521B156M035ATE100A521B156M035ASTTS50</v>
      </c>
    </row>
    <row r="697" spans="1:9" hidden="1">
      <c r="A697" s="96" t="s">
        <v>1312</v>
      </c>
      <c r="B697" s="96" t="s">
        <v>4538</v>
      </c>
      <c r="C697" s="96" t="s">
        <v>4484</v>
      </c>
      <c r="D697" s="96">
        <v>621.80324445012957</v>
      </c>
      <c r="E697" s="96">
        <v>125.61214999761432</v>
      </c>
      <c r="F697" s="96">
        <v>1</v>
      </c>
      <c r="G697" s="96" t="s">
        <v>5016</v>
      </c>
      <c r="H697" s="96">
        <v>3</v>
      </c>
      <c r="I697" s="96" t="str">
        <f t="shared" si="10"/>
        <v>T521D157M025ATE040A521D157M025AS9997KBP84X</v>
      </c>
    </row>
    <row r="698" spans="1:9" hidden="1">
      <c r="A698" s="96" t="s">
        <v>1312</v>
      </c>
      <c r="B698" s="96" t="s">
        <v>1313</v>
      </c>
      <c r="C698" s="96" t="s">
        <v>100</v>
      </c>
      <c r="D698" s="96">
        <v>651.66895317529065</v>
      </c>
      <c r="E698" s="96">
        <v>194.50054999939832</v>
      </c>
      <c r="F698" s="96">
        <v>1</v>
      </c>
      <c r="G698" s="96" t="s">
        <v>5016</v>
      </c>
      <c r="H698" s="96">
        <v>21</v>
      </c>
      <c r="I698" s="96" t="str">
        <f t="shared" si="10"/>
        <v>T521D157M025ATE040A521D157M025ASS805</v>
      </c>
    </row>
    <row r="699" spans="1:9" hidden="1">
      <c r="A699" s="96" t="s">
        <v>294</v>
      </c>
      <c r="B699" s="96" t="s">
        <v>4514</v>
      </c>
      <c r="C699" s="96" t="s">
        <v>119</v>
      </c>
      <c r="D699" s="96">
        <v>601.71275000204332</v>
      </c>
      <c r="E699" s="96">
        <v>192.86465833196416</v>
      </c>
      <c r="F699" s="96">
        <v>1</v>
      </c>
      <c r="G699" s="96" t="s">
        <v>5016</v>
      </c>
      <c r="H699" s="96">
        <v>2</v>
      </c>
      <c r="I699" s="96" t="str">
        <f t="shared" si="10"/>
        <v>T521X477M016ATI020A521V247M016ASFTW102K</v>
      </c>
    </row>
    <row r="700" spans="1:9" hidden="1">
      <c r="A700" s="96" t="s">
        <v>3966</v>
      </c>
      <c r="B700" s="96" t="s">
        <v>648</v>
      </c>
      <c r="C700" s="96" t="s">
        <v>4474</v>
      </c>
      <c r="D700" s="96">
        <v>509.25320641173482</v>
      </c>
      <c r="E700" s="96">
        <v>213.87482777761761</v>
      </c>
      <c r="F700" s="96">
        <v>1</v>
      </c>
      <c r="G700" s="96" t="s">
        <v>5016</v>
      </c>
      <c r="H700" s="96">
        <v>13</v>
      </c>
      <c r="I700" s="96" t="str">
        <f t="shared" si="10"/>
        <v>T520B227M006ATK035A520B227M006ASALT1S15MB</v>
      </c>
    </row>
    <row r="701" spans="1:9" hidden="1">
      <c r="A701" s="96" t="s">
        <v>2049</v>
      </c>
      <c r="B701" s="96" t="s">
        <v>2050</v>
      </c>
      <c r="C701" s="96" t="s">
        <v>4539</v>
      </c>
      <c r="D701" s="96">
        <v>468.57183333719149</v>
      </c>
      <c r="E701" s="96">
        <v>127.19083333038724</v>
      </c>
      <c r="F701" s="96">
        <v>1</v>
      </c>
      <c r="G701" s="96" t="s">
        <v>5016</v>
      </c>
      <c r="H701" s="96">
        <v>1</v>
      </c>
      <c r="I701" s="96" t="str">
        <f t="shared" si="10"/>
        <v>T521B156M020ATE090A521B156M020ASE090FTW700X</v>
      </c>
    </row>
    <row r="702" spans="1:9" hidden="1">
      <c r="A702" s="96" t="s">
        <v>1773</v>
      </c>
      <c r="B702" s="96" t="s">
        <v>1774</v>
      </c>
      <c r="C702" s="96" t="s">
        <v>126</v>
      </c>
      <c r="D702" s="96">
        <v>454.68114999937825</v>
      </c>
      <c r="E702" s="96">
        <v>140.28753333259374</v>
      </c>
      <c r="F702" s="96">
        <v>1</v>
      </c>
      <c r="G702" s="96" t="s">
        <v>5016</v>
      </c>
      <c r="H702" s="96">
        <v>3</v>
      </c>
      <c r="I702" s="96" t="str">
        <f t="shared" si="10"/>
        <v>T521V336M025ATE025A521V336M025ASMHSBKBP52</v>
      </c>
    </row>
    <row r="703" spans="1:9" hidden="1">
      <c r="A703" s="96" t="s">
        <v>2778</v>
      </c>
      <c r="B703" s="96" t="s">
        <v>2445</v>
      </c>
      <c r="C703" s="96" t="s">
        <v>87</v>
      </c>
      <c r="D703" s="96">
        <v>477.67616666620597</v>
      </c>
      <c r="E703" s="96">
        <v>311.47095000953414</v>
      </c>
      <c r="F703" s="96">
        <v>1</v>
      </c>
      <c r="G703" s="96" t="s">
        <v>5016</v>
      </c>
      <c r="H703" s="96">
        <v>1</v>
      </c>
      <c r="I703" s="96" t="str">
        <f t="shared" si="10"/>
        <v>T523W107M016APE100A523W107M016ASTTS50</v>
      </c>
    </row>
    <row r="704" spans="1:9" hidden="1">
      <c r="A704" s="96" t="s">
        <v>3105</v>
      </c>
      <c r="B704" s="96" t="s">
        <v>2782</v>
      </c>
      <c r="C704" s="96" t="s">
        <v>4426</v>
      </c>
      <c r="D704" s="96">
        <v>394.50193333555944</v>
      </c>
      <c r="E704" s="96">
        <v>235.95195000059903</v>
      </c>
      <c r="F704" s="96">
        <v>1</v>
      </c>
      <c r="G704" s="96" t="s">
        <v>5016</v>
      </c>
      <c r="H704" s="96">
        <v>1</v>
      </c>
      <c r="I704" s="96" t="str">
        <f t="shared" si="10"/>
        <v>T520Y337M006ATE040A520Y337M010ASMHSPKBP74</v>
      </c>
    </row>
    <row r="705" spans="1:9" hidden="1">
      <c r="A705" s="96" t="s">
        <v>3105</v>
      </c>
      <c r="B705" s="96" t="s">
        <v>2782</v>
      </c>
      <c r="C705" s="96" t="s">
        <v>152</v>
      </c>
      <c r="D705" s="96">
        <v>456.84195000008913</v>
      </c>
      <c r="E705" s="96">
        <v>130.11719444417395</v>
      </c>
      <c r="F705" s="96">
        <v>1</v>
      </c>
      <c r="G705" s="96" t="s">
        <v>5016</v>
      </c>
      <c r="H705" s="96">
        <v>4</v>
      </c>
      <c r="I705" s="96" t="str">
        <f t="shared" si="10"/>
        <v>T520Y337M006ATE040A520Y337M010ASMHSPKBP86</v>
      </c>
    </row>
    <row r="706" spans="1:9" hidden="1">
      <c r="A706" s="96" t="s">
        <v>1363</v>
      </c>
      <c r="B706" s="96" t="s">
        <v>1027</v>
      </c>
      <c r="C706" s="96" t="s">
        <v>4428</v>
      </c>
      <c r="D706" s="96">
        <v>371.56388333067298</v>
      </c>
      <c r="E706" s="96">
        <v>123.75683333608322</v>
      </c>
      <c r="F706" s="96">
        <v>1</v>
      </c>
      <c r="G706" s="96" t="s">
        <v>5016</v>
      </c>
      <c r="H706" s="96">
        <v>1</v>
      </c>
      <c r="I706" s="96" t="str">
        <f t="shared" si="10"/>
        <v>T521D476M016ATE045A521D476M016ASMHSPKBP76</v>
      </c>
    </row>
    <row r="707" spans="1:9" hidden="1">
      <c r="A707" s="96" t="s">
        <v>1488</v>
      </c>
      <c r="B707" s="96" t="s">
        <v>1468</v>
      </c>
      <c r="C707" s="96" t="s">
        <v>157</v>
      </c>
      <c r="D707" s="96">
        <v>1080.1466666674239</v>
      </c>
      <c r="E707" s="96">
        <v>376.54138333280571</v>
      </c>
      <c r="F707" s="96">
        <v>1</v>
      </c>
      <c r="G707" s="96" t="s">
        <v>5016</v>
      </c>
      <c r="H707" s="96">
        <v>1</v>
      </c>
      <c r="I707" s="96" t="str">
        <f t="shared" si="10"/>
        <v>T521V226M035ATE065A521V226M035ASTTS40</v>
      </c>
    </row>
    <row r="708" spans="1:9" hidden="1">
      <c r="A708" s="96" t="s">
        <v>3813</v>
      </c>
      <c r="B708" s="96" t="s">
        <v>3786</v>
      </c>
      <c r="C708" s="96" t="s">
        <v>4441</v>
      </c>
      <c r="D708" s="96">
        <v>364.88180833461234</v>
      </c>
      <c r="E708" s="96">
        <v>166.46757499838714</v>
      </c>
      <c r="F708" s="96">
        <v>1</v>
      </c>
      <c r="G708" s="96" t="s">
        <v>5016</v>
      </c>
      <c r="H708" s="96">
        <v>2</v>
      </c>
      <c r="I708" s="96" t="str">
        <f t="shared" ref="I708:I771" si="11">A708&amp;B708&amp;C708</f>
        <v>T520B107M004ATE035A520B107K004ASSTA156KA</v>
      </c>
    </row>
    <row r="709" spans="1:9" hidden="1">
      <c r="A709" s="96" t="s">
        <v>550</v>
      </c>
      <c r="B709" s="96" t="s">
        <v>238</v>
      </c>
      <c r="C709" s="96" t="s">
        <v>4441</v>
      </c>
      <c r="D709" s="96">
        <v>371.81521666701877</v>
      </c>
      <c r="E709" s="96">
        <v>188.30216666101481</v>
      </c>
      <c r="F709" s="96">
        <v>1</v>
      </c>
      <c r="G709" s="96" t="s">
        <v>5016</v>
      </c>
      <c r="H709" s="96">
        <v>1</v>
      </c>
      <c r="I709" s="96" t="str">
        <f t="shared" si="11"/>
        <v>T520X108M003AHE015A520X108M003ASSTA156KA</v>
      </c>
    </row>
    <row r="710" spans="1:9" hidden="1">
      <c r="A710" s="96" t="s">
        <v>401</v>
      </c>
      <c r="B710" s="96" t="s">
        <v>402</v>
      </c>
      <c r="C710" s="96" t="s">
        <v>4441</v>
      </c>
      <c r="D710" s="96">
        <v>401.24843333149329</v>
      </c>
      <c r="E710" s="96">
        <v>191.90683333086781</v>
      </c>
      <c r="F710" s="96">
        <v>1</v>
      </c>
      <c r="G710" s="96" t="s">
        <v>5016</v>
      </c>
      <c r="H710" s="96">
        <v>1</v>
      </c>
      <c r="I710" s="96" t="str">
        <f t="shared" si="11"/>
        <v>T520X108M2R5ATE010A520X108M003ASE010STA156KA</v>
      </c>
    </row>
    <row r="711" spans="1:9" hidden="1">
      <c r="A711" s="96" t="s">
        <v>1793</v>
      </c>
      <c r="B711" s="96" t="s">
        <v>1492</v>
      </c>
      <c r="C711" s="96" t="s">
        <v>82</v>
      </c>
      <c r="D711" s="96">
        <v>662.64449999900535</v>
      </c>
      <c r="E711" s="96">
        <v>136.40949999913573</v>
      </c>
      <c r="F711" s="96">
        <v>1</v>
      </c>
      <c r="G711" s="96" t="s">
        <v>5016</v>
      </c>
      <c r="H711" s="96">
        <v>1</v>
      </c>
      <c r="I711" s="96" t="str">
        <f t="shared" si="11"/>
        <v>T521V476M025ATE040A521V476M025ASS706</v>
      </c>
    </row>
    <row r="712" spans="1:9" hidden="1">
      <c r="A712" s="96" t="s">
        <v>3368</v>
      </c>
      <c r="B712" s="96" t="s">
        <v>3369</v>
      </c>
      <c r="C712" s="96" t="s">
        <v>131</v>
      </c>
      <c r="D712" s="96">
        <v>384.69344999408349</v>
      </c>
      <c r="E712" s="96">
        <v>187.40816666744649</v>
      </c>
      <c r="F712" s="96">
        <v>1</v>
      </c>
      <c r="G712" s="96" t="s">
        <v>5016</v>
      </c>
      <c r="H712" s="96">
        <v>1</v>
      </c>
      <c r="I712" s="96" t="str">
        <f t="shared" si="11"/>
        <v>T591D157M006ATE025A591D157M006ASTTS80</v>
      </c>
    </row>
    <row r="713" spans="1:9" hidden="1">
      <c r="A713" s="96" t="s">
        <v>3722</v>
      </c>
      <c r="B713" s="96" t="s">
        <v>3723</v>
      </c>
      <c r="C713" s="96" t="s">
        <v>152</v>
      </c>
      <c r="D713" s="96">
        <v>615.03411667537875</v>
      </c>
      <c r="E713" s="96">
        <v>159.23128333641216</v>
      </c>
      <c r="F713" s="96">
        <v>1</v>
      </c>
      <c r="G713" s="96" t="s">
        <v>5016</v>
      </c>
      <c r="H713" s="96">
        <v>1</v>
      </c>
      <c r="I713" s="96" t="str">
        <f t="shared" si="11"/>
        <v>T520B476M010AHE035A520B476M010ASMHSPKBP86</v>
      </c>
    </row>
    <row r="714" spans="1:9" hidden="1">
      <c r="A714" s="96" t="s">
        <v>1847</v>
      </c>
      <c r="B714" s="96" t="s">
        <v>1845</v>
      </c>
      <c r="C714" s="96" t="s">
        <v>4426</v>
      </c>
      <c r="D714" s="96">
        <v>224.33260000194423</v>
      </c>
      <c r="E714" s="96">
        <v>183.06583333178423</v>
      </c>
      <c r="F714" s="96">
        <v>1</v>
      </c>
      <c r="G714" s="96" t="s">
        <v>5016</v>
      </c>
      <c r="H714" s="96">
        <v>1</v>
      </c>
      <c r="I714" s="96" t="str">
        <f t="shared" si="11"/>
        <v>T530D477M004AHE006A530V157M004ASE006KBP74</v>
      </c>
    </row>
    <row r="715" spans="1:9" hidden="1">
      <c r="A715" s="96" t="s">
        <v>2129</v>
      </c>
      <c r="B715" s="96" t="s">
        <v>1978</v>
      </c>
      <c r="C715" s="96" t="s">
        <v>4426</v>
      </c>
      <c r="D715" s="96">
        <v>257.41973333526403</v>
      </c>
      <c r="E715" s="96">
        <v>139.56116667017341</v>
      </c>
      <c r="F715" s="96">
        <v>1</v>
      </c>
      <c r="G715" s="96" t="s">
        <v>5016</v>
      </c>
      <c r="H715" s="96">
        <v>1</v>
      </c>
      <c r="I715" s="96" t="str">
        <f t="shared" si="11"/>
        <v>T530D227M006AHE005A530V686M006ASE005KBP74</v>
      </c>
    </row>
    <row r="716" spans="1:9" hidden="1">
      <c r="A716" s="96" t="s">
        <v>1769</v>
      </c>
      <c r="B716" s="96" t="s">
        <v>1234</v>
      </c>
      <c r="C716" s="96" t="s">
        <v>119</v>
      </c>
      <c r="D716" s="96">
        <v>521.88519250019453</v>
      </c>
      <c r="E716" s="96">
        <v>142.86506583253504</v>
      </c>
      <c r="F716" s="96">
        <v>1</v>
      </c>
      <c r="G716" s="96" t="s">
        <v>5016</v>
      </c>
      <c r="H716" s="96">
        <v>40</v>
      </c>
      <c r="I716" s="96" t="str">
        <f t="shared" si="11"/>
        <v>T521V157M016AT4292A521V157M016ASFTW102K</v>
      </c>
    </row>
    <row r="717" spans="1:9" hidden="1">
      <c r="A717" s="96" t="s">
        <v>3953</v>
      </c>
      <c r="B717" s="96" t="s">
        <v>3696</v>
      </c>
      <c r="C717" s="96" t="s">
        <v>4426</v>
      </c>
      <c r="D717" s="96">
        <v>263.56699999887496</v>
      </c>
      <c r="E717" s="96">
        <v>143.66647500253748</v>
      </c>
      <c r="F717" s="96">
        <v>1</v>
      </c>
      <c r="G717" s="96" t="s">
        <v>5016</v>
      </c>
      <c r="H717" s="96">
        <v>2</v>
      </c>
      <c r="I717" s="96" t="str">
        <f t="shared" si="11"/>
        <v>T520B336M010ATE070A520B336M010ASMHSPKBP74</v>
      </c>
    </row>
    <row r="718" spans="1:9" hidden="1">
      <c r="A718" s="96" t="s">
        <v>2346</v>
      </c>
      <c r="B718" s="96" t="s">
        <v>1419</v>
      </c>
      <c r="C718" s="96" t="s">
        <v>4441</v>
      </c>
      <c r="D718" s="96">
        <v>378.08116665808478</v>
      </c>
      <c r="E718" s="96">
        <v>191.05761666200124</v>
      </c>
      <c r="F718" s="96">
        <v>1</v>
      </c>
      <c r="G718" s="96" t="s">
        <v>5016</v>
      </c>
      <c r="H718" s="96">
        <v>1</v>
      </c>
      <c r="I718" s="96" t="str">
        <f t="shared" si="11"/>
        <v>T520D108M2R5ATE030A520Y108M2R5ASE010STA156KA</v>
      </c>
    </row>
    <row r="719" spans="1:9" hidden="1">
      <c r="A719" s="96" t="s">
        <v>2346</v>
      </c>
      <c r="B719" s="96" t="s">
        <v>1419</v>
      </c>
      <c r="C719" s="96" t="s">
        <v>4540</v>
      </c>
      <c r="D719" s="96">
        <v>557.91833333205432</v>
      </c>
      <c r="E719" s="96">
        <v>218.82571667083539</v>
      </c>
      <c r="F719" s="96">
        <v>1</v>
      </c>
      <c r="G719" s="96" t="s">
        <v>5016</v>
      </c>
      <c r="H719" s="96">
        <v>1</v>
      </c>
      <c r="I719" s="96" t="str">
        <f t="shared" si="11"/>
        <v>T520D108M2R5ATE030A520Y108M2R5ASE010TTS150E</v>
      </c>
    </row>
    <row r="720" spans="1:9" hidden="1">
      <c r="A720" s="96" t="s">
        <v>1348</v>
      </c>
      <c r="B720" s="96" t="s">
        <v>1349</v>
      </c>
      <c r="C720" s="96" t="s">
        <v>4426</v>
      </c>
      <c r="D720" s="96">
        <v>474.58130277693272</v>
      </c>
      <c r="E720" s="96">
        <v>143.84859166515523</v>
      </c>
      <c r="F720" s="96">
        <v>1</v>
      </c>
      <c r="G720" s="96" t="s">
        <v>5016</v>
      </c>
      <c r="H720" s="96">
        <v>6</v>
      </c>
      <c r="I720" s="96" t="str">
        <f t="shared" si="11"/>
        <v>T521D157M020ATE050A521D157M020ASMHSPKBP74</v>
      </c>
    </row>
    <row r="721" spans="1:9" hidden="1">
      <c r="A721" s="96" t="s">
        <v>674</v>
      </c>
      <c r="B721" s="96" t="s">
        <v>190</v>
      </c>
      <c r="C721" s="96" t="s">
        <v>152</v>
      </c>
      <c r="D721" s="96">
        <v>708.92856666119769</v>
      </c>
      <c r="E721" s="96">
        <v>189.16883333120495</v>
      </c>
      <c r="F721" s="96">
        <v>1</v>
      </c>
      <c r="G721" s="96" t="s">
        <v>5016</v>
      </c>
      <c r="H721" s="96">
        <v>1</v>
      </c>
      <c r="I721" s="96" t="str">
        <f t="shared" si="11"/>
        <v>T520T336M010ATE080A520T336M010ASE070KBP86</v>
      </c>
    </row>
    <row r="722" spans="1:9" hidden="1">
      <c r="A722" s="96" t="s">
        <v>1491</v>
      </c>
      <c r="B722" s="96" t="s">
        <v>1466</v>
      </c>
      <c r="C722" s="96" t="s">
        <v>4515</v>
      </c>
      <c r="D722" s="96">
        <v>1172.4132166744675</v>
      </c>
      <c r="E722" s="96">
        <v>308.0428833339829</v>
      </c>
      <c r="F722" s="96">
        <v>1</v>
      </c>
      <c r="G722" s="96" t="s">
        <v>5016</v>
      </c>
      <c r="H722" s="96">
        <v>1</v>
      </c>
      <c r="I722" s="96" t="str">
        <f t="shared" si="11"/>
        <v>T521V476M025ATE060A521V476M025AS9997S15HV100</v>
      </c>
    </row>
    <row r="723" spans="1:9" hidden="1">
      <c r="A723" s="96" t="s">
        <v>1491</v>
      </c>
      <c r="B723" s="96" t="s">
        <v>1492</v>
      </c>
      <c r="C723" s="96" t="s">
        <v>82</v>
      </c>
      <c r="D723" s="96">
        <v>663.47649999777786</v>
      </c>
      <c r="E723" s="96">
        <v>125.29811666579916</v>
      </c>
      <c r="F723" s="96">
        <v>1</v>
      </c>
      <c r="G723" s="96" t="s">
        <v>5016</v>
      </c>
      <c r="H723" s="96">
        <v>1</v>
      </c>
      <c r="I723" s="96" t="str">
        <f t="shared" si="11"/>
        <v>T521V476M025ATE060A521V476M025ASS706</v>
      </c>
    </row>
    <row r="724" spans="1:9" hidden="1">
      <c r="A724" s="96" t="s">
        <v>3363</v>
      </c>
      <c r="B724" s="96" t="s">
        <v>3326</v>
      </c>
      <c r="C724" s="96" t="s">
        <v>4501</v>
      </c>
      <c r="D724" s="96">
        <v>250.71143332868817</v>
      </c>
      <c r="E724" s="96">
        <v>262.86423332523555</v>
      </c>
      <c r="F724" s="96">
        <v>1</v>
      </c>
      <c r="G724" s="96" t="s">
        <v>5016</v>
      </c>
      <c r="H724" s="96">
        <v>1</v>
      </c>
      <c r="I724" s="96" t="str">
        <f t="shared" si="11"/>
        <v>T591D107M010ATE080A591D107M010AS4902KBP55</v>
      </c>
    </row>
    <row r="725" spans="1:9" hidden="1">
      <c r="A725" s="96" t="s">
        <v>1923</v>
      </c>
      <c r="B725" s="96" t="s">
        <v>1918</v>
      </c>
      <c r="C725" s="96" t="s">
        <v>131</v>
      </c>
      <c r="D725" s="96">
        <v>462.54078333266079</v>
      </c>
      <c r="E725" s="96">
        <v>181.10111666377631</v>
      </c>
      <c r="F725" s="96">
        <v>1</v>
      </c>
      <c r="G725" s="96" t="s">
        <v>5016</v>
      </c>
      <c r="H725" s="96">
        <v>1</v>
      </c>
      <c r="I725" s="96" t="str">
        <f t="shared" si="11"/>
        <v>T599B336M010ATE070A599B336M010ASTTS80</v>
      </c>
    </row>
    <row r="726" spans="1:9" hidden="1">
      <c r="A726" s="96" t="s">
        <v>3661</v>
      </c>
      <c r="B726" s="96" t="s">
        <v>3659</v>
      </c>
      <c r="C726" s="96" t="s">
        <v>4441</v>
      </c>
      <c r="D726" s="96">
        <v>382.16119166580035</v>
      </c>
      <c r="E726" s="96">
        <v>146.92420000035781</v>
      </c>
      <c r="F726" s="96">
        <v>1</v>
      </c>
      <c r="G726" s="96" t="s">
        <v>5016</v>
      </c>
      <c r="H726" s="96">
        <v>2</v>
      </c>
      <c r="I726" s="96" t="str">
        <f t="shared" si="11"/>
        <v>T520B337M2R5ATE018A520B337M2R5ASE018STA156KA</v>
      </c>
    </row>
    <row r="727" spans="1:9" hidden="1">
      <c r="A727" s="96" t="s">
        <v>3950</v>
      </c>
      <c r="B727" s="96" t="s">
        <v>3786</v>
      </c>
      <c r="C727" s="96" t="s">
        <v>4441</v>
      </c>
      <c r="D727" s="96">
        <v>335.78233333770186</v>
      </c>
      <c r="E727" s="96">
        <v>128.28616666956805</v>
      </c>
      <c r="F727" s="96">
        <v>1</v>
      </c>
      <c r="G727" s="96" t="s">
        <v>5016</v>
      </c>
      <c r="H727" s="96">
        <v>1</v>
      </c>
      <c r="I727" s="96" t="str">
        <f t="shared" si="11"/>
        <v>T520B107M004ATE070A520B107K004ASSTA156KA</v>
      </c>
    </row>
    <row r="728" spans="1:9" hidden="1">
      <c r="A728" s="96" t="s">
        <v>2277</v>
      </c>
      <c r="B728" s="96" t="s">
        <v>2276</v>
      </c>
      <c r="C728" s="96" t="s">
        <v>126</v>
      </c>
      <c r="D728" s="96">
        <v>442.76550000649883</v>
      </c>
      <c r="E728" s="96">
        <v>258.2136666693259</v>
      </c>
      <c r="F728" s="96">
        <v>1</v>
      </c>
      <c r="G728" s="96" t="s">
        <v>5016</v>
      </c>
      <c r="H728" s="96">
        <v>1</v>
      </c>
      <c r="I728" s="96" t="str">
        <f t="shared" si="11"/>
        <v>T520D686M010ATE100A520D686M010ASE100KBP52</v>
      </c>
    </row>
    <row r="729" spans="1:9" hidden="1">
      <c r="A729" s="96" t="s">
        <v>3857</v>
      </c>
      <c r="B729" s="96" t="s">
        <v>3687</v>
      </c>
      <c r="C729" s="96" t="s">
        <v>4441</v>
      </c>
      <c r="D729" s="96">
        <v>237.3453333391808</v>
      </c>
      <c r="E729" s="96">
        <v>177.61506666429341</v>
      </c>
      <c r="F729" s="96">
        <v>1</v>
      </c>
      <c r="G729" s="96" t="s">
        <v>5016</v>
      </c>
      <c r="H729" s="96">
        <v>1</v>
      </c>
      <c r="I729" s="96" t="str">
        <f t="shared" si="11"/>
        <v>T520B337M2R5ATE035A520B337M2R5ASE035STA156KA</v>
      </c>
    </row>
    <row r="730" spans="1:9" hidden="1">
      <c r="A730" s="96" t="s">
        <v>1808</v>
      </c>
      <c r="B730" s="96" t="s">
        <v>1595</v>
      </c>
      <c r="C730" s="96" t="s">
        <v>4426</v>
      </c>
      <c r="D730" s="96">
        <v>303.5280000034254</v>
      </c>
      <c r="E730" s="96">
        <v>131.80116667295806</v>
      </c>
      <c r="F730" s="96">
        <v>1</v>
      </c>
      <c r="G730" s="96" t="s">
        <v>5016</v>
      </c>
      <c r="H730" s="96">
        <v>1</v>
      </c>
      <c r="I730" s="96" t="str">
        <f t="shared" si="11"/>
        <v>T525D107M010AHE025A520D107M010ASMHSPKBP74</v>
      </c>
    </row>
    <row r="731" spans="1:9" hidden="1">
      <c r="A731" s="96" t="s">
        <v>1189</v>
      </c>
      <c r="B731" s="96" t="s">
        <v>1190</v>
      </c>
      <c r="C731" s="96" t="s">
        <v>4502</v>
      </c>
      <c r="D731" s="96">
        <v>775.45340000535361</v>
      </c>
      <c r="E731" s="96">
        <v>181.41533333226107</v>
      </c>
      <c r="F731" s="96">
        <v>1</v>
      </c>
      <c r="G731" s="96" t="s">
        <v>5016</v>
      </c>
      <c r="H731" s="96">
        <v>1</v>
      </c>
      <c r="I731" s="96" t="str">
        <f t="shared" si="11"/>
        <v>T591B225M050ATE150A591B225M050ASTTS175</v>
      </c>
    </row>
    <row r="732" spans="1:9" hidden="1">
      <c r="A732" s="96" t="s">
        <v>3752</v>
      </c>
      <c r="B732" s="96" t="s">
        <v>3750</v>
      </c>
      <c r="C732" s="96" t="s">
        <v>4426</v>
      </c>
      <c r="D732" s="96">
        <v>246.07699999236505</v>
      </c>
      <c r="E732" s="96">
        <v>209.37628334155303</v>
      </c>
      <c r="F732" s="96">
        <v>1</v>
      </c>
      <c r="G732" s="96" t="s">
        <v>5016</v>
      </c>
      <c r="H732" s="96">
        <v>1</v>
      </c>
      <c r="I732" s="96" t="str">
        <f t="shared" si="11"/>
        <v>T520B476M006ATE025A520B476M006ASE025KBP74</v>
      </c>
    </row>
    <row r="733" spans="1:9" hidden="1">
      <c r="A733" s="96" t="s">
        <v>1098</v>
      </c>
      <c r="B733" s="96" t="s">
        <v>1096</v>
      </c>
      <c r="C733" s="96" t="s">
        <v>87</v>
      </c>
      <c r="D733" s="96">
        <v>487.9322333377786</v>
      </c>
      <c r="E733" s="96">
        <v>181.69033332844265</v>
      </c>
      <c r="F733" s="96">
        <v>1</v>
      </c>
      <c r="G733" s="96" t="s">
        <v>5016</v>
      </c>
      <c r="H733" s="96">
        <v>1</v>
      </c>
      <c r="I733" s="96" t="str">
        <f t="shared" si="11"/>
        <v>T598D107M016AHS050A598D107M016ASTTS50</v>
      </c>
    </row>
    <row r="734" spans="1:9" hidden="1">
      <c r="A734" s="96" t="s">
        <v>3720</v>
      </c>
      <c r="B734" s="96" t="s">
        <v>3719</v>
      </c>
      <c r="C734" s="96" t="s">
        <v>4426</v>
      </c>
      <c r="D734" s="96">
        <v>276.81950000231154</v>
      </c>
      <c r="E734" s="96">
        <v>298.31828333437443</v>
      </c>
      <c r="F734" s="96">
        <v>1</v>
      </c>
      <c r="G734" s="96" t="s">
        <v>5016</v>
      </c>
      <c r="H734" s="96">
        <v>1</v>
      </c>
      <c r="I734" s="96" t="str">
        <f t="shared" si="11"/>
        <v>T520B336M010ATE035A520B336M010ASE035KBP74</v>
      </c>
    </row>
    <row r="735" spans="1:9" hidden="1">
      <c r="A735" s="96" t="s">
        <v>1374</v>
      </c>
      <c r="B735" s="96" t="s">
        <v>1349</v>
      </c>
      <c r="C735" s="96" t="s">
        <v>4426</v>
      </c>
      <c r="D735" s="96">
        <v>719.57916666520759</v>
      </c>
      <c r="E735" s="96">
        <v>128.26588333351538</v>
      </c>
      <c r="F735" s="96">
        <v>1</v>
      </c>
      <c r="G735" s="96" t="s">
        <v>5016</v>
      </c>
      <c r="H735" s="96">
        <v>1</v>
      </c>
      <c r="I735" s="96" t="str">
        <f t="shared" si="11"/>
        <v>T521D157M020ATE065A521D157M020ASMHSPKBP74</v>
      </c>
    </row>
    <row r="736" spans="1:9" hidden="1">
      <c r="A736" s="96" t="s">
        <v>403</v>
      </c>
      <c r="B736" s="96" t="s">
        <v>402</v>
      </c>
      <c r="C736" s="96" t="s">
        <v>4441</v>
      </c>
      <c r="D736" s="96">
        <v>421.75149999093264</v>
      </c>
      <c r="E736" s="96">
        <v>214.7180999990087</v>
      </c>
      <c r="F736" s="96">
        <v>1</v>
      </c>
      <c r="G736" s="96" t="s">
        <v>5016</v>
      </c>
      <c r="H736" s="96">
        <v>1</v>
      </c>
      <c r="I736" s="96" t="str">
        <f t="shared" si="11"/>
        <v>T520X108M2R5AHE010A520X108M003ASE010STA156KA</v>
      </c>
    </row>
    <row r="737" spans="1:9" hidden="1">
      <c r="A737" s="96" t="s">
        <v>506</v>
      </c>
      <c r="B737" s="96" t="s">
        <v>380</v>
      </c>
      <c r="C737" s="96" t="s">
        <v>4516</v>
      </c>
      <c r="D737" s="96">
        <v>869.04274374945089</v>
      </c>
      <c r="E737" s="96">
        <v>284.87250833393773</v>
      </c>
      <c r="F737" s="96">
        <v>1</v>
      </c>
      <c r="G737" s="96" t="s">
        <v>5016</v>
      </c>
      <c r="H737" s="96">
        <v>8</v>
      </c>
      <c r="I737" s="96" t="str">
        <f t="shared" si="11"/>
        <v>T521X156M075AHE035A521V475M075ASSUZHTTS125</v>
      </c>
    </row>
    <row r="738" spans="1:9" hidden="1">
      <c r="A738" s="96" t="s">
        <v>1817</v>
      </c>
      <c r="B738" s="96" t="s">
        <v>1025</v>
      </c>
      <c r="C738" s="96" t="s">
        <v>4426</v>
      </c>
      <c r="D738" s="96">
        <v>350.77288333559409</v>
      </c>
      <c r="E738" s="96">
        <v>124.1375000041444</v>
      </c>
      <c r="F738" s="96">
        <v>1</v>
      </c>
      <c r="G738" s="96" t="s">
        <v>5016</v>
      </c>
      <c r="H738" s="96">
        <v>1</v>
      </c>
      <c r="I738" s="96" t="str">
        <f t="shared" si="11"/>
        <v>T525D476M016AHE035A521V476M016ASMHSPKBP74</v>
      </c>
    </row>
    <row r="739" spans="1:9" hidden="1">
      <c r="A739" s="96" t="s">
        <v>1432</v>
      </c>
      <c r="B739" s="96" t="s">
        <v>1433</v>
      </c>
      <c r="C739" s="96" t="s">
        <v>90</v>
      </c>
      <c r="D739" s="96">
        <v>1015.2853333298116</v>
      </c>
      <c r="E739" s="96">
        <v>221.8543999933172</v>
      </c>
      <c r="F739" s="96">
        <v>1</v>
      </c>
      <c r="G739" s="96" t="s">
        <v>5016</v>
      </c>
      <c r="H739" s="96">
        <v>1</v>
      </c>
      <c r="I739" s="96" t="str">
        <f t="shared" si="11"/>
        <v>T598D336M035AHS065A598D336M035ASFTP200</v>
      </c>
    </row>
    <row r="740" spans="1:9" hidden="1">
      <c r="A740" s="96" t="s">
        <v>1784</v>
      </c>
      <c r="B740" s="96" t="s">
        <v>1623</v>
      </c>
      <c r="C740" s="96" t="s">
        <v>126</v>
      </c>
      <c r="D740" s="96">
        <v>410.92489166592713</v>
      </c>
      <c r="E740" s="96">
        <v>150.6802166684065</v>
      </c>
      <c r="F740" s="96">
        <v>1</v>
      </c>
      <c r="G740" s="96" t="s">
        <v>5016</v>
      </c>
      <c r="H740" s="96">
        <v>2</v>
      </c>
      <c r="I740" s="96" t="str">
        <f t="shared" si="11"/>
        <v>T521V226M025ATE040A521V226M025ASMHSPKBP52</v>
      </c>
    </row>
    <row r="741" spans="1:9" hidden="1">
      <c r="A741" s="96" t="s">
        <v>1784</v>
      </c>
      <c r="B741" s="96" t="s">
        <v>4541</v>
      </c>
      <c r="C741" s="96" t="s">
        <v>4542</v>
      </c>
      <c r="D741" s="96">
        <v>482.13311666040681</v>
      </c>
      <c r="E741" s="96">
        <v>204.7979000012856</v>
      </c>
      <c r="F741" s="96">
        <v>1</v>
      </c>
      <c r="G741" s="96" t="s">
        <v>5016</v>
      </c>
      <c r="H741" s="96">
        <v>1</v>
      </c>
      <c r="I741" s="96" t="str">
        <f t="shared" si="11"/>
        <v>T521V226M025ATE040A521V226M025AS9997KBP54E</v>
      </c>
    </row>
    <row r="742" spans="1:9" hidden="1">
      <c r="A742" s="96" t="s">
        <v>1486</v>
      </c>
      <c r="B742" s="96" t="s">
        <v>4435</v>
      </c>
      <c r="C742" s="96" t="s">
        <v>87</v>
      </c>
      <c r="D742" s="96">
        <v>1030.7976666698232</v>
      </c>
      <c r="E742" s="96">
        <v>369.60756667074742</v>
      </c>
      <c r="F742" s="96">
        <v>1</v>
      </c>
      <c r="G742" s="96" t="s">
        <v>5016</v>
      </c>
      <c r="H742" s="96">
        <v>1</v>
      </c>
      <c r="I742" s="96" t="str">
        <f t="shared" si="11"/>
        <v>T521V336M035ATE065A521V336M035AS9997TTS50</v>
      </c>
    </row>
    <row r="743" spans="1:9" hidden="1">
      <c r="A743" s="96" t="s">
        <v>1486</v>
      </c>
      <c r="B743" s="96" t="s">
        <v>1464</v>
      </c>
      <c r="C743" s="96" t="s">
        <v>87</v>
      </c>
      <c r="D743" s="96">
        <v>1040.9356141657918</v>
      </c>
      <c r="E743" s="96">
        <v>329.19295583304483</v>
      </c>
      <c r="F743" s="96">
        <v>1</v>
      </c>
      <c r="G743" s="96" t="s">
        <v>5016</v>
      </c>
      <c r="H743" s="96">
        <v>20</v>
      </c>
      <c r="I743" s="96" t="str">
        <f t="shared" si="11"/>
        <v>T521V336M035ATE065A521V336M035ASE100TTS50</v>
      </c>
    </row>
    <row r="744" spans="1:9" hidden="1">
      <c r="A744" s="96" t="s">
        <v>4293</v>
      </c>
      <c r="B744" s="96" t="s">
        <v>1182</v>
      </c>
      <c r="C744" s="96" t="s">
        <v>4426</v>
      </c>
      <c r="D744" s="96">
        <v>388.3411111158785</v>
      </c>
      <c r="E744" s="96">
        <v>191.42668888438493</v>
      </c>
      <c r="F744" s="96">
        <v>1</v>
      </c>
      <c r="G744" s="96" t="s">
        <v>5016</v>
      </c>
      <c r="H744" s="96">
        <v>3</v>
      </c>
      <c r="I744" s="96" t="str">
        <f t="shared" si="11"/>
        <v>T598B107M004ATE070A598B107M004ASKBP74</v>
      </c>
    </row>
    <row r="745" spans="1:9" hidden="1">
      <c r="A745" s="96" t="s">
        <v>3446</v>
      </c>
      <c r="B745" s="96" t="s">
        <v>3341</v>
      </c>
      <c r="C745" s="96" t="s">
        <v>4441</v>
      </c>
      <c r="D745" s="96">
        <v>564.53433888877044</v>
      </c>
      <c r="E745" s="96">
        <v>211.6486208353308</v>
      </c>
      <c r="F745" s="96">
        <v>1</v>
      </c>
      <c r="G745" s="96" t="s">
        <v>5016</v>
      </c>
      <c r="H745" s="96">
        <v>24</v>
      </c>
      <c r="I745" s="96" t="str">
        <f t="shared" si="11"/>
        <v>T520V477M006ATE035A520V477M006ASMHSPSTA156KA</v>
      </c>
    </row>
    <row r="746" spans="1:9" hidden="1">
      <c r="A746" s="96" t="s">
        <v>2052</v>
      </c>
      <c r="B746" s="96" t="s">
        <v>796</v>
      </c>
      <c r="C746" s="96" t="s">
        <v>4426</v>
      </c>
      <c r="D746" s="96">
        <v>811.17499999701988</v>
      </c>
      <c r="E746" s="96">
        <v>204.4398333330173</v>
      </c>
      <c r="F746" s="96">
        <v>1</v>
      </c>
      <c r="G746" s="96" t="s">
        <v>5016</v>
      </c>
      <c r="H746" s="96">
        <v>1</v>
      </c>
      <c r="I746" s="96" t="str">
        <f t="shared" si="11"/>
        <v>T521B336M016ATE090A521B336M016ASKBP74</v>
      </c>
    </row>
    <row r="747" spans="1:9" hidden="1">
      <c r="A747" s="96" t="s">
        <v>2052</v>
      </c>
      <c r="B747" s="96" t="s">
        <v>796</v>
      </c>
      <c r="C747" s="96" t="s">
        <v>4500</v>
      </c>
      <c r="D747" s="96">
        <v>427.50404999940656</v>
      </c>
      <c r="E747" s="96">
        <v>189.07383333309551</v>
      </c>
      <c r="F747" s="96">
        <v>1</v>
      </c>
      <c r="G747" s="96" t="s">
        <v>5016</v>
      </c>
      <c r="H747" s="96">
        <v>1</v>
      </c>
      <c r="I747" s="96" t="str">
        <f t="shared" si="11"/>
        <v>T521B336M016ATE090A521B336M016ASS706E</v>
      </c>
    </row>
    <row r="748" spans="1:9" hidden="1">
      <c r="A748" s="96" t="s">
        <v>2052</v>
      </c>
      <c r="B748" s="96" t="s">
        <v>4394</v>
      </c>
      <c r="C748" s="96" t="s">
        <v>100</v>
      </c>
      <c r="D748" s="96">
        <v>492.24242500320543</v>
      </c>
      <c r="E748" s="96">
        <v>183.41877499537077</v>
      </c>
      <c r="F748" s="96">
        <v>1</v>
      </c>
      <c r="G748" s="96" t="s">
        <v>5016</v>
      </c>
      <c r="H748" s="96">
        <v>2</v>
      </c>
      <c r="I748" s="96" t="str">
        <f t="shared" si="11"/>
        <v>T521B336M016ATE090A521B336M020ASS805</v>
      </c>
    </row>
    <row r="749" spans="1:9" hidden="1">
      <c r="A749" s="96" t="s">
        <v>103</v>
      </c>
      <c r="B749" s="96" t="s">
        <v>4543</v>
      </c>
      <c r="C749" s="96" t="s">
        <v>87</v>
      </c>
      <c r="D749" s="96">
        <v>888.79711666319054</v>
      </c>
      <c r="E749" s="96">
        <v>310.53946666361298</v>
      </c>
      <c r="F749" s="96">
        <v>1</v>
      </c>
      <c r="G749" s="96" t="s">
        <v>5016</v>
      </c>
      <c r="H749" s="96">
        <v>2</v>
      </c>
      <c r="I749" s="96" t="str">
        <f t="shared" si="11"/>
        <v>T521B106M035ATE100A521B106M035AS9997TTS50</v>
      </c>
    </row>
    <row r="750" spans="1:9" hidden="1">
      <c r="A750" s="96" t="s">
        <v>103</v>
      </c>
      <c r="B750" s="96" t="s">
        <v>104</v>
      </c>
      <c r="C750" s="96" t="s">
        <v>87</v>
      </c>
      <c r="D750" s="96">
        <v>885.83430555823725</v>
      </c>
      <c r="E750" s="96">
        <v>317.58684444415849</v>
      </c>
      <c r="F750" s="96">
        <v>1</v>
      </c>
      <c r="G750" s="96" t="s">
        <v>5016</v>
      </c>
      <c r="H750" s="96">
        <v>12</v>
      </c>
      <c r="I750" s="96" t="str">
        <f t="shared" si="11"/>
        <v>T521B106M035ATE100A521B106M035ASE100TTS50</v>
      </c>
    </row>
    <row r="751" spans="1:9" hidden="1">
      <c r="A751" s="96" t="s">
        <v>765</v>
      </c>
      <c r="B751" s="96" t="s">
        <v>122</v>
      </c>
      <c r="C751" s="96" t="s">
        <v>4515</v>
      </c>
      <c r="D751" s="96">
        <v>1273.4295000031125</v>
      </c>
      <c r="E751" s="96">
        <v>304.00828333804384</v>
      </c>
      <c r="F751" s="96">
        <v>1</v>
      </c>
      <c r="G751" s="96" t="s">
        <v>5016</v>
      </c>
      <c r="H751" s="96">
        <v>1</v>
      </c>
      <c r="I751" s="96" t="str">
        <f t="shared" si="11"/>
        <v>T523H337M020APE050A523H337M020AS9997S15HV100</v>
      </c>
    </row>
    <row r="752" spans="1:9" hidden="1">
      <c r="A752" s="96" t="s">
        <v>121</v>
      </c>
      <c r="B752" s="96" t="s">
        <v>122</v>
      </c>
      <c r="C752" s="96" t="s">
        <v>119</v>
      </c>
      <c r="D752" s="96">
        <v>1028.4526222222485</v>
      </c>
      <c r="E752" s="96">
        <v>342.65561110922135</v>
      </c>
      <c r="F752" s="96">
        <v>1</v>
      </c>
      <c r="G752" s="96" t="s">
        <v>5016</v>
      </c>
      <c r="H752" s="96">
        <v>9</v>
      </c>
      <c r="I752" s="96" t="str">
        <f t="shared" si="11"/>
        <v>T523H337M020APE120A523H337M020AS9997FTW102K</v>
      </c>
    </row>
    <row r="753" spans="1:9" hidden="1">
      <c r="A753" s="96" t="s">
        <v>3840</v>
      </c>
      <c r="B753" s="96" t="s">
        <v>3723</v>
      </c>
      <c r="C753" s="96" t="s">
        <v>152</v>
      </c>
      <c r="D753" s="96">
        <v>635.38788333535194</v>
      </c>
      <c r="E753" s="96">
        <v>123.91640000394544</v>
      </c>
      <c r="F753" s="96">
        <v>1</v>
      </c>
      <c r="G753" s="96" t="s">
        <v>5016</v>
      </c>
      <c r="H753" s="96">
        <v>1</v>
      </c>
      <c r="I753" s="96" t="str">
        <f t="shared" si="11"/>
        <v>T520B476M008AHE070A520B476M010ASMHSPKBP86</v>
      </c>
    </row>
    <row r="754" spans="1:9" hidden="1">
      <c r="A754" s="96" t="s">
        <v>3840</v>
      </c>
      <c r="B754" s="96" t="s">
        <v>3723</v>
      </c>
      <c r="C754" s="96" t="s">
        <v>4475</v>
      </c>
      <c r="D754" s="96">
        <v>635.03938333131373</v>
      </c>
      <c r="E754" s="96">
        <v>125.06850000238046</v>
      </c>
      <c r="F754" s="96">
        <v>1</v>
      </c>
      <c r="G754" s="96" t="s">
        <v>5016</v>
      </c>
      <c r="H754" s="96">
        <v>1</v>
      </c>
      <c r="I754" s="96" t="str">
        <f t="shared" si="11"/>
        <v>T520B476M008AHE070A520B476M010ASMHSPKBP84</v>
      </c>
    </row>
    <row r="755" spans="1:9" hidden="1">
      <c r="A755" s="96" t="s">
        <v>3818</v>
      </c>
      <c r="B755" s="96" t="s">
        <v>648</v>
      </c>
      <c r="C755" s="96" t="s">
        <v>4474</v>
      </c>
      <c r="D755" s="96">
        <v>617.81165833468549</v>
      </c>
      <c r="E755" s="96">
        <v>197.01992499962216</v>
      </c>
      <c r="F755" s="96">
        <v>1</v>
      </c>
      <c r="G755" s="96" t="s">
        <v>5016</v>
      </c>
      <c r="H755" s="96">
        <v>4</v>
      </c>
      <c r="I755" s="96" t="str">
        <f t="shared" si="11"/>
        <v>T520B227M004ATE035A520B227M006ASALT1S15MB</v>
      </c>
    </row>
    <row r="756" spans="1:9" hidden="1">
      <c r="A756" s="96" t="s">
        <v>1841</v>
      </c>
      <c r="B756" s="96" t="s">
        <v>960</v>
      </c>
      <c r="C756" s="96" t="s">
        <v>4426</v>
      </c>
      <c r="D756" s="96">
        <v>273.15338332671672</v>
      </c>
      <c r="E756" s="96">
        <v>181.72895000316203</v>
      </c>
      <c r="F756" s="96">
        <v>1</v>
      </c>
      <c r="G756" s="96" t="s">
        <v>5016</v>
      </c>
      <c r="H756" s="96">
        <v>1</v>
      </c>
      <c r="I756" s="96" t="str">
        <f t="shared" si="11"/>
        <v>T530D227M010AHE006A530V686M010ASE006KBP74</v>
      </c>
    </row>
    <row r="757" spans="1:9" hidden="1">
      <c r="A757" s="96" t="s">
        <v>1758</v>
      </c>
      <c r="B757" s="96" t="s">
        <v>1752</v>
      </c>
      <c r="C757" s="96" t="s">
        <v>4426</v>
      </c>
      <c r="D757" s="96">
        <v>285.39088333491236</v>
      </c>
      <c r="E757" s="96">
        <v>127.48659999459052</v>
      </c>
      <c r="F757" s="96">
        <v>1</v>
      </c>
      <c r="G757" s="96" t="s">
        <v>5016</v>
      </c>
      <c r="H757" s="96">
        <v>1</v>
      </c>
      <c r="I757" s="96" t="str">
        <f t="shared" si="11"/>
        <v>T525D227M006AHE025A520D227M006ASMHSPKBP74</v>
      </c>
    </row>
    <row r="758" spans="1:9" hidden="1">
      <c r="A758" s="96" t="s">
        <v>4376</v>
      </c>
      <c r="B758" s="96" t="s">
        <v>4324</v>
      </c>
      <c r="C758" s="96" t="s">
        <v>100</v>
      </c>
      <c r="D758" s="96">
        <v>543.53554791683564</v>
      </c>
      <c r="E758" s="96">
        <v>188.23000208285521</v>
      </c>
      <c r="F758" s="96">
        <v>1</v>
      </c>
      <c r="G758" s="96" t="s">
        <v>5016</v>
      </c>
      <c r="H758" s="96">
        <v>8</v>
      </c>
      <c r="I758" s="96" t="str">
        <f t="shared" si="11"/>
        <v>T598V227M004ATE009A598V227M006AS9997S805</v>
      </c>
    </row>
    <row r="759" spans="1:9" hidden="1">
      <c r="A759" s="96" t="s">
        <v>4376</v>
      </c>
      <c r="B759" s="96" t="s">
        <v>4324</v>
      </c>
      <c r="C759" s="96" t="s">
        <v>4480</v>
      </c>
      <c r="D759" s="96">
        <v>377.61721666669473</v>
      </c>
      <c r="E759" s="96">
        <v>183.72876666602679</v>
      </c>
      <c r="F759" s="96">
        <v>1</v>
      </c>
      <c r="G759" s="96" t="s">
        <v>5016</v>
      </c>
      <c r="H759" s="96">
        <v>1</v>
      </c>
      <c r="I759" s="96" t="str">
        <f t="shared" si="11"/>
        <v>T598V227M004ATE009A598V227M006AS9997KBP84E</v>
      </c>
    </row>
    <row r="760" spans="1:9" hidden="1">
      <c r="A760" s="96" t="s">
        <v>4254</v>
      </c>
      <c r="B760" s="96" t="s">
        <v>1170</v>
      </c>
      <c r="C760" s="96" t="s">
        <v>4441</v>
      </c>
      <c r="D760" s="96">
        <v>509.67399999615736</v>
      </c>
      <c r="E760" s="96">
        <v>188.59295000089332</v>
      </c>
      <c r="F760" s="96">
        <v>1</v>
      </c>
      <c r="G760" s="96" t="s">
        <v>5016</v>
      </c>
      <c r="H760" s="96">
        <v>1</v>
      </c>
      <c r="I760" s="96" t="str">
        <f t="shared" si="11"/>
        <v>T598B157M006AHS045A598B157M006ASSTA156KA</v>
      </c>
    </row>
    <row r="761" spans="1:9" hidden="1">
      <c r="A761" s="96" t="s">
        <v>3535</v>
      </c>
      <c r="B761" s="96" t="s">
        <v>1655</v>
      </c>
      <c r="C761" s="96" t="s">
        <v>4476</v>
      </c>
      <c r="D761" s="96">
        <v>480.69154999335296</v>
      </c>
      <c r="E761" s="96">
        <v>122.28883333154954</v>
      </c>
      <c r="F761" s="96">
        <v>1</v>
      </c>
      <c r="G761" s="96" t="s">
        <v>5016</v>
      </c>
      <c r="H761" s="96">
        <v>1</v>
      </c>
      <c r="I761" s="96" t="str">
        <f t="shared" si="11"/>
        <v>T520V156M025ATE090A521V156M025ASMHSPKBP44</v>
      </c>
    </row>
    <row r="762" spans="1:9" hidden="1">
      <c r="A762" s="96" t="s">
        <v>280</v>
      </c>
      <c r="B762" s="96" t="s">
        <v>281</v>
      </c>
      <c r="C762" s="96" t="s">
        <v>4520</v>
      </c>
      <c r="D762" s="96">
        <v>1609.8605874992793</v>
      </c>
      <c r="E762" s="96">
        <v>238.32028749806341</v>
      </c>
      <c r="F762" s="96">
        <v>1</v>
      </c>
      <c r="G762" s="96" t="s">
        <v>5016</v>
      </c>
      <c r="H762" s="96">
        <v>4</v>
      </c>
      <c r="I762" s="96" t="str">
        <f t="shared" si="11"/>
        <v>T521X226M063AHE075A521V685M063ASSUZHHV200</v>
      </c>
    </row>
    <row r="763" spans="1:9" hidden="1">
      <c r="A763" s="96" t="s">
        <v>1292</v>
      </c>
      <c r="B763" s="96" t="s">
        <v>1293</v>
      </c>
      <c r="C763" s="96" t="s">
        <v>157</v>
      </c>
      <c r="D763" s="96">
        <v>1039.5625249994921</v>
      </c>
      <c r="E763" s="96">
        <v>196.67108333087529</v>
      </c>
      <c r="F763" s="96">
        <v>1</v>
      </c>
      <c r="G763" s="96" t="s">
        <v>5016</v>
      </c>
      <c r="H763" s="96">
        <v>2</v>
      </c>
      <c r="I763" s="96" t="str">
        <f t="shared" si="11"/>
        <v>T521D476M035ATE060A521D476M035ASTTS40</v>
      </c>
    </row>
    <row r="764" spans="1:9" hidden="1">
      <c r="A764" s="96" t="s">
        <v>705</v>
      </c>
      <c r="B764" s="96" t="s">
        <v>706</v>
      </c>
      <c r="C764" s="96" t="s">
        <v>4426</v>
      </c>
      <c r="D764" s="96">
        <v>193.75283333240077</v>
      </c>
      <c r="E764" s="96">
        <v>127.2695000062231</v>
      </c>
      <c r="F764" s="96">
        <v>1</v>
      </c>
      <c r="G764" s="96" t="s">
        <v>5016</v>
      </c>
      <c r="H764" s="96">
        <v>1</v>
      </c>
      <c r="I764" s="96" t="str">
        <f t="shared" si="11"/>
        <v>T528Z477M2R5ATE006A528Z247M003ASKBP74</v>
      </c>
    </row>
    <row r="765" spans="1:9" hidden="1">
      <c r="A765" s="96" t="s">
        <v>3729</v>
      </c>
      <c r="B765" s="96" t="s">
        <v>3730</v>
      </c>
      <c r="C765" s="96" t="s">
        <v>100</v>
      </c>
      <c r="D765" s="96">
        <v>555.23399999714456</v>
      </c>
      <c r="E765" s="96">
        <v>187.47261667158455</v>
      </c>
      <c r="F765" s="96">
        <v>1</v>
      </c>
      <c r="G765" s="96" t="s">
        <v>5016</v>
      </c>
      <c r="H765" s="96">
        <v>1</v>
      </c>
      <c r="I765" s="96" t="str">
        <f t="shared" si="11"/>
        <v>T520B127M006ATE035A520B127M006ASE035S805</v>
      </c>
    </row>
    <row r="766" spans="1:9" hidden="1">
      <c r="A766" s="96" t="s">
        <v>3649</v>
      </c>
      <c r="B766" s="96" t="s">
        <v>151</v>
      </c>
      <c r="C766" s="96" t="s">
        <v>100</v>
      </c>
      <c r="D766" s="96">
        <v>446.31778333336109</v>
      </c>
      <c r="E766" s="96">
        <v>182.3147833335679</v>
      </c>
      <c r="F766" s="96">
        <v>1</v>
      </c>
      <c r="G766" s="96" t="s">
        <v>5016</v>
      </c>
      <c r="H766" s="96">
        <v>1</v>
      </c>
      <c r="I766" s="96" t="str">
        <f t="shared" si="11"/>
        <v>T598X108M2R5ATE005A598V337M2R5AS9997S805</v>
      </c>
    </row>
    <row r="767" spans="1:9" hidden="1">
      <c r="A767" s="96" t="s">
        <v>1248</v>
      </c>
      <c r="B767" s="96" t="s">
        <v>275</v>
      </c>
      <c r="C767" s="96" t="s">
        <v>107</v>
      </c>
      <c r="D767" s="96">
        <v>800.72278332780115</v>
      </c>
      <c r="E767" s="96">
        <v>182.33905000146481</v>
      </c>
      <c r="F767" s="96">
        <v>1</v>
      </c>
      <c r="G767" s="96" t="s">
        <v>5016</v>
      </c>
      <c r="H767" s="96">
        <v>1</v>
      </c>
      <c r="I767" s="96" t="str">
        <f t="shared" si="11"/>
        <v>T521V685M050ATE070A521V685M050ASE070FTP150</v>
      </c>
    </row>
    <row r="768" spans="1:9" hidden="1">
      <c r="A768" s="96" t="s">
        <v>1004</v>
      </c>
      <c r="B768" s="96" t="s">
        <v>1005</v>
      </c>
      <c r="C768" s="96" t="s">
        <v>4426</v>
      </c>
      <c r="D768" s="96">
        <v>274.3650500010699</v>
      </c>
      <c r="E768" s="96">
        <v>161.8676083360333</v>
      </c>
      <c r="F768" s="96">
        <v>1</v>
      </c>
      <c r="G768" s="96" t="s">
        <v>5016</v>
      </c>
      <c r="H768" s="96">
        <v>2</v>
      </c>
      <c r="I768" s="96" t="str">
        <f t="shared" si="11"/>
        <v>T520X687M004ATE035A520X687M004ASMHSPKBP74</v>
      </c>
    </row>
    <row r="769" spans="1:9" hidden="1">
      <c r="A769" s="96" t="s">
        <v>2650</v>
      </c>
      <c r="B769" s="96" t="s">
        <v>1589</v>
      </c>
      <c r="C769" s="96" t="s">
        <v>4426</v>
      </c>
      <c r="D769" s="96">
        <v>272.60673888958991</v>
      </c>
      <c r="E769" s="96">
        <v>175.4385944455862</v>
      </c>
      <c r="F769" s="96">
        <v>1</v>
      </c>
      <c r="G769" s="96" t="s">
        <v>5016</v>
      </c>
      <c r="H769" s="96">
        <v>3</v>
      </c>
      <c r="I769" s="96" t="str">
        <f t="shared" si="11"/>
        <v>T520D477M004ATE025A520D477M004ASMHSPKBP74</v>
      </c>
    </row>
    <row r="770" spans="1:9" hidden="1">
      <c r="A770" s="96" t="s">
        <v>1779</v>
      </c>
      <c r="B770" s="96" t="s">
        <v>1457</v>
      </c>
      <c r="C770" s="96" t="s">
        <v>82</v>
      </c>
      <c r="D770" s="96">
        <v>662.77458332770038</v>
      </c>
      <c r="E770" s="96">
        <v>135.6181916675996</v>
      </c>
      <c r="F770" s="96">
        <v>1</v>
      </c>
      <c r="G770" s="96" t="s">
        <v>5016</v>
      </c>
      <c r="H770" s="96">
        <v>2</v>
      </c>
      <c r="I770" s="96" t="str">
        <f t="shared" si="11"/>
        <v>T521V686M025ATE050A521V686M025ASS706</v>
      </c>
    </row>
    <row r="771" spans="1:9" hidden="1">
      <c r="A771" s="96" t="s">
        <v>3184</v>
      </c>
      <c r="B771" s="96" t="s">
        <v>701</v>
      </c>
      <c r="C771" s="96" t="s">
        <v>126</v>
      </c>
      <c r="D771" s="96">
        <v>462.54629999748431</v>
      </c>
      <c r="E771" s="96">
        <v>187.27096666814759</v>
      </c>
      <c r="F771" s="96">
        <v>1</v>
      </c>
      <c r="G771" s="96" t="s">
        <v>5016</v>
      </c>
      <c r="H771" s="96">
        <v>2</v>
      </c>
      <c r="I771" s="96" t="str">
        <f t="shared" si="11"/>
        <v>T521W476M016ATE045A521W476M016ASE045KBP52</v>
      </c>
    </row>
    <row r="772" spans="1:9" hidden="1">
      <c r="A772" s="96" t="s">
        <v>772</v>
      </c>
      <c r="B772" s="96" t="s">
        <v>773</v>
      </c>
      <c r="C772" s="96" t="s">
        <v>131</v>
      </c>
      <c r="D772" s="96">
        <v>934.27651633357164</v>
      </c>
      <c r="E772" s="96">
        <v>195.26442733306905</v>
      </c>
      <c r="F772" s="96">
        <v>1</v>
      </c>
      <c r="G772" s="96" t="s">
        <v>5016</v>
      </c>
      <c r="H772" s="96">
        <v>50</v>
      </c>
      <c r="I772" s="96" t="str">
        <f t="shared" ref="I772:I835" si="12">A772&amp;B772&amp;C772</f>
        <v>T523H227M016APE070A523H227M016ASSZ01TTS80</v>
      </c>
    </row>
    <row r="773" spans="1:9" hidden="1">
      <c r="A773" s="96" t="s">
        <v>770</v>
      </c>
      <c r="B773" s="96" t="s">
        <v>771</v>
      </c>
      <c r="C773" s="96" t="s">
        <v>82</v>
      </c>
      <c r="D773" s="96">
        <v>1471.8527093337848</v>
      </c>
      <c r="E773" s="96">
        <v>209.84477566753048</v>
      </c>
      <c r="F773" s="96">
        <v>1</v>
      </c>
      <c r="G773" s="96" t="s">
        <v>5016</v>
      </c>
      <c r="H773" s="96">
        <v>50</v>
      </c>
      <c r="I773" s="96" t="str">
        <f t="shared" si="12"/>
        <v>T523H227M025APE070A523H227M025ASSZ01S706</v>
      </c>
    </row>
    <row r="774" spans="1:9" hidden="1">
      <c r="A774" s="96" t="s">
        <v>774</v>
      </c>
      <c r="B774" s="96" t="s">
        <v>775</v>
      </c>
      <c r="C774" s="96" t="s">
        <v>131</v>
      </c>
      <c r="D774" s="96">
        <v>1038.1708276313791</v>
      </c>
      <c r="E774" s="96">
        <v>220.3596855258557</v>
      </c>
      <c r="F774" s="96">
        <v>1</v>
      </c>
      <c r="G774" s="96" t="s">
        <v>5016</v>
      </c>
      <c r="H774" s="96">
        <v>38</v>
      </c>
      <c r="I774" s="96" t="str">
        <f t="shared" si="12"/>
        <v>T523H337M016APE070A523H337M016ASSZ01TTS80</v>
      </c>
    </row>
    <row r="775" spans="1:9" hidden="1">
      <c r="A775" s="96" t="s">
        <v>4287</v>
      </c>
      <c r="B775" s="96" t="s">
        <v>4188</v>
      </c>
      <c r="C775" s="96" t="s">
        <v>131</v>
      </c>
      <c r="D775" s="96">
        <v>475.55033333832398</v>
      </c>
      <c r="E775" s="96">
        <v>333.96533332765102</v>
      </c>
      <c r="F775" s="96">
        <v>1</v>
      </c>
      <c r="G775" s="96" t="s">
        <v>5016</v>
      </c>
      <c r="H775" s="96">
        <v>1</v>
      </c>
      <c r="I775" s="96" t="str">
        <f t="shared" si="12"/>
        <v>T598B336M010ATE070A598B336M010ASMHSPTTS80</v>
      </c>
    </row>
    <row r="776" spans="1:9" hidden="1">
      <c r="A776" s="96" t="s">
        <v>498</v>
      </c>
      <c r="B776" s="96" t="s">
        <v>497</v>
      </c>
      <c r="C776" s="96" t="s">
        <v>126</v>
      </c>
      <c r="D776" s="96">
        <v>263.02300000330433</v>
      </c>
      <c r="E776" s="96">
        <v>135.98679999879096</v>
      </c>
      <c r="F776" s="96">
        <v>1</v>
      </c>
      <c r="G776" s="96" t="s">
        <v>5016</v>
      </c>
      <c r="H776" s="96">
        <v>2</v>
      </c>
      <c r="I776" s="96" t="str">
        <f t="shared" si="12"/>
        <v>T528Z157M006ATE007A528Z157M006ASE007KBP52</v>
      </c>
    </row>
    <row r="777" spans="1:9" hidden="1">
      <c r="A777" s="96" t="s">
        <v>764</v>
      </c>
      <c r="B777" s="96" t="s">
        <v>759</v>
      </c>
      <c r="C777" s="96" t="s">
        <v>4533</v>
      </c>
      <c r="D777" s="96">
        <v>1650.0711416669187</v>
      </c>
      <c r="E777" s="96">
        <v>218.46240199995228</v>
      </c>
      <c r="F777" s="96">
        <v>1</v>
      </c>
      <c r="G777" s="96" t="s">
        <v>5016</v>
      </c>
      <c r="H777" s="96">
        <v>50</v>
      </c>
      <c r="I777" s="96" t="str">
        <f t="shared" si="12"/>
        <v>T523H107M035AP4407A523H107M035ASSZ01HV80</v>
      </c>
    </row>
    <row r="778" spans="1:9" hidden="1">
      <c r="A778" s="96" t="s">
        <v>2799</v>
      </c>
      <c r="B778" s="96" t="s">
        <v>2794</v>
      </c>
      <c r="C778" s="96" t="s">
        <v>4441</v>
      </c>
      <c r="D778" s="96">
        <v>490.84250000305474</v>
      </c>
      <c r="E778" s="96">
        <v>183.99828333640471</v>
      </c>
      <c r="F778" s="96">
        <v>1</v>
      </c>
      <c r="G778" s="96" t="s">
        <v>5016</v>
      </c>
      <c r="H778" s="96">
        <v>1</v>
      </c>
      <c r="I778" s="96" t="str">
        <f t="shared" si="12"/>
        <v>T528B277M002APE009A528B906M002ASE006STA156KA</v>
      </c>
    </row>
    <row r="779" spans="1:9" hidden="1">
      <c r="A779" s="96" t="s">
        <v>88</v>
      </c>
      <c r="B779" s="96" t="s">
        <v>89</v>
      </c>
      <c r="C779" s="96" t="s">
        <v>90</v>
      </c>
      <c r="D779" s="96">
        <v>656.25094166665804</v>
      </c>
      <c r="E779" s="96">
        <v>183.35472500184551</v>
      </c>
      <c r="F779" s="96">
        <v>1</v>
      </c>
      <c r="G779" s="96" t="s">
        <v>5016</v>
      </c>
      <c r="H779" s="96">
        <v>2</v>
      </c>
      <c r="I779" s="96" t="str">
        <f t="shared" si="12"/>
        <v>T521D336M050ATE065A521D336M050AS9997FTP200</v>
      </c>
    </row>
    <row r="780" spans="1:9" hidden="1">
      <c r="A780" s="96" t="s">
        <v>88</v>
      </c>
      <c r="B780" s="96" t="s">
        <v>89</v>
      </c>
      <c r="C780" s="96" t="s">
        <v>4478</v>
      </c>
      <c r="D780" s="96">
        <v>815.36861666128971</v>
      </c>
      <c r="E780" s="96">
        <v>196.29047500086017</v>
      </c>
      <c r="F780" s="96">
        <v>1</v>
      </c>
      <c r="G780" s="96" t="s">
        <v>5016</v>
      </c>
      <c r="H780" s="96">
        <v>2</v>
      </c>
      <c r="I780" s="96" t="str">
        <f t="shared" si="12"/>
        <v>T521D336M050ATE065A521D336M050AS9997FTW400</v>
      </c>
    </row>
    <row r="781" spans="1:9" hidden="1">
      <c r="A781" s="96" t="s">
        <v>88</v>
      </c>
      <c r="B781" s="96" t="s">
        <v>89</v>
      </c>
      <c r="C781" s="96" t="s">
        <v>4544</v>
      </c>
      <c r="D781" s="96">
        <v>759.94466666830704</v>
      </c>
      <c r="E781" s="96">
        <v>205.65965000423603</v>
      </c>
      <c r="F781" s="96">
        <v>1</v>
      </c>
      <c r="G781" s="96" t="s">
        <v>5016</v>
      </c>
      <c r="H781" s="96">
        <v>3</v>
      </c>
      <c r="I781" s="96" t="str">
        <f t="shared" si="12"/>
        <v>T521D336M050ATE065A521D336M050AS9997FTW400E</v>
      </c>
    </row>
    <row r="782" spans="1:9" hidden="1">
      <c r="A782" s="96" t="s">
        <v>3365</v>
      </c>
      <c r="B782" s="96" t="s">
        <v>3366</v>
      </c>
      <c r="C782" s="96" t="s">
        <v>4441</v>
      </c>
      <c r="D782" s="96">
        <v>609.05627499741968</v>
      </c>
      <c r="E782" s="96">
        <v>190.62010833236857</v>
      </c>
      <c r="F782" s="96">
        <v>1</v>
      </c>
      <c r="G782" s="96" t="s">
        <v>5016</v>
      </c>
      <c r="H782" s="96">
        <v>2</v>
      </c>
      <c r="I782" s="96" t="str">
        <f t="shared" si="12"/>
        <v>T591D477M004ATE025A591D477M004ASMHSPSTA156KA</v>
      </c>
    </row>
    <row r="783" spans="1:9" hidden="1">
      <c r="A783" s="96" t="s">
        <v>784</v>
      </c>
      <c r="B783" s="96" t="s">
        <v>4545</v>
      </c>
      <c r="C783" s="96" t="s">
        <v>4441</v>
      </c>
      <c r="D783" s="96">
        <v>809.0955499978736</v>
      </c>
      <c r="E783" s="96">
        <v>183.61469999654221</v>
      </c>
      <c r="F783" s="96">
        <v>1</v>
      </c>
      <c r="G783" s="96" t="s">
        <v>5016</v>
      </c>
      <c r="H783" s="96">
        <v>3</v>
      </c>
      <c r="I783" s="96" t="str">
        <f t="shared" si="12"/>
        <v>T523T107M010APE045A523T107M010AS9997STA156KA</v>
      </c>
    </row>
    <row r="784" spans="1:9" hidden="1">
      <c r="A784" s="96" t="s">
        <v>301</v>
      </c>
      <c r="B784" s="96" t="s">
        <v>195</v>
      </c>
      <c r="C784" s="96" t="s">
        <v>4441</v>
      </c>
      <c r="D784" s="96">
        <v>353.25155000668019</v>
      </c>
      <c r="E784" s="96">
        <v>122.60478332522324</v>
      </c>
      <c r="F784" s="96">
        <v>1</v>
      </c>
      <c r="G784" s="96" t="s">
        <v>5016</v>
      </c>
      <c r="H784" s="96">
        <v>1</v>
      </c>
      <c r="I784" s="96" t="str">
        <f t="shared" si="12"/>
        <v>T520T107M2R5AHE070A520T107M004ASE070STA156KA</v>
      </c>
    </row>
    <row r="785" spans="1:9" hidden="1">
      <c r="A785" s="96" t="s">
        <v>946</v>
      </c>
      <c r="B785" s="96" t="s">
        <v>944</v>
      </c>
      <c r="C785" s="96" t="s">
        <v>4501</v>
      </c>
      <c r="D785" s="96">
        <v>364.48600000469014</v>
      </c>
      <c r="E785" s="96">
        <v>123.54171667364426</v>
      </c>
      <c r="F785" s="96">
        <v>1</v>
      </c>
      <c r="G785" s="96" t="s">
        <v>5016</v>
      </c>
      <c r="H785" s="96">
        <v>1</v>
      </c>
      <c r="I785" s="96" t="str">
        <f t="shared" si="12"/>
        <v>T598D227M010AHE025A598D227M010ASKBP55</v>
      </c>
    </row>
    <row r="786" spans="1:9" hidden="1">
      <c r="A786" s="96" t="s">
        <v>4546</v>
      </c>
      <c r="B786" s="96" t="s">
        <v>4402</v>
      </c>
      <c r="C786" s="96" t="s">
        <v>157</v>
      </c>
      <c r="D786" s="96">
        <v>1237.621304167842</v>
      </c>
      <c r="E786" s="96">
        <v>368.1915466699283</v>
      </c>
      <c r="F786" s="96">
        <v>1</v>
      </c>
      <c r="G786" s="96" t="s">
        <v>5016</v>
      </c>
      <c r="H786" s="96">
        <v>4</v>
      </c>
      <c r="I786" s="96" t="str">
        <f t="shared" si="12"/>
        <v>T523T685M040APE100A523T685M040AS9997TTS40</v>
      </c>
    </row>
    <row r="787" spans="1:9" hidden="1">
      <c r="A787" s="96" t="s">
        <v>4546</v>
      </c>
      <c r="B787" s="96" t="s">
        <v>4402</v>
      </c>
      <c r="C787" s="96" t="s">
        <v>87</v>
      </c>
      <c r="D787" s="96">
        <v>1104.5849500084296</v>
      </c>
      <c r="E787" s="96">
        <v>338.11069166637026</v>
      </c>
      <c r="F787" s="96">
        <v>1</v>
      </c>
      <c r="G787" s="96" t="s">
        <v>5016</v>
      </c>
      <c r="H787" s="96">
        <v>1</v>
      </c>
      <c r="I787" s="96" t="str">
        <f t="shared" si="12"/>
        <v>T523T685M040APE100A523T685M040AS9997TTS50</v>
      </c>
    </row>
    <row r="788" spans="1:9" hidden="1">
      <c r="A788" s="96" t="s">
        <v>767</v>
      </c>
      <c r="B788" s="96" t="s">
        <v>768</v>
      </c>
      <c r="C788" s="96" t="s">
        <v>100</v>
      </c>
      <c r="D788" s="96">
        <v>981.75079333281599</v>
      </c>
      <c r="E788" s="96">
        <v>193.52609999862031</v>
      </c>
      <c r="F788" s="96">
        <v>1</v>
      </c>
      <c r="G788" s="96" t="s">
        <v>5016</v>
      </c>
      <c r="H788" s="96">
        <v>10</v>
      </c>
      <c r="I788" s="96" t="str">
        <f t="shared" si="12"/>
        <v>T523H477M016APE070A523H477M016ASSZ01S805</v>
      </c>
    </row>
    <row r="789" spans="1:9" hidden="1">
      <c r="A789" s="96" t="s">
        <v>4284</v>
      </c>
      <c r="B789" s="96" t="s">
        <v>4188</v>
      </c>
      <c r="C789" s="96" t="s">
        <v>131</v>
      </c>
      <c r="D789" s="96">
        <v>443.24109999462962</v>
      </c>
      <c r="E789" s="96">
        <v>183.81316666840576</v>
      </c>
      <c r="F789" s="96">
        <v>1</v>
      </c>
      <c r="G789" s="96" t="s">
        <v>5016</v>
      </c>
      <c r="H789" s="96">
        <v>1</v>
      </c>
      <c r="I789" s="96" t="str">
        <f t="shared" si="12"/>
        <v>T598B336M006ATE070A598B336M010ASMHSPTTS80</v>
      </c>
    </row>
    <row r="790" spans="1:9" hidden="1">
      <c r="A790" s="96" t="s">
        <v>4424</v>
      </c>
      <c r="B790" s="96" t="s">
        <v>4324</v>
      </c>
      <c r="C790" s="96" t="s">
        <v>152</v>
      </c>
      <c r="D790" s="96">
        <v>577.04183332971297</v>
      </c>
      <c r="E790" s="96">
        <v>185.62078332644887</v>
      </c>
      <c r="F790" s="96">
        <v>1</v>
      </c>
      <c r="G790" s="96" t="s">
        <v>5016</v>
      </c>
      <c r="H790" s="96">
        <v>1</v>
      </c>
      <c r="I790" s="96" t="str">
        <f t="shared" si="12"/>
        <v>T598V227M004ATE015A598V227M006AS9997KBP86</v>
      </c>
    </row>
    <row r="791" spans="1:9" hidden="1">
      <c r="A791" s="96" t="s">
        <v>1509</v>
      </c>
      <c r="B791" s="96" t="s">
        <v>1510</v>
      </c>
      <c r="C791" s="96" t="s">
        <v>4426</v>
      </c>
      <c r="D791" s="96">
        <v>297.24610000499524</v>
      </c>
      <c r="E791" s="96">
        <v>228.93316666712053</v>
      </c>
      <c r="F791" s="96">
        <v>1</v>
      </c>
      <c r="G791" s="96" t="s">
        <v>5016</v>
      </c>
      <c r="H791" s="96">
        <v>1</v>
      </c>
      <c r="I791" s="96" t="str">
        <f t="shared" si="12"/>
        <v>T598D337M2R5ATE006A598V167M2R5ASKBP74</v>
      </c>
    </row>
    <row r="792" spans="1:9" hidden="1">
      <c r="A792" s="96" t="s">
        <v>1514</v>
      </c>
      <c r="B792" s="96" t="s">
        <v>130</v>
      </c>
      <c r="C792" s="96" t="s">
        <v>131</v>
      </c>
      <c r="D792" s="96">
        <v>293.41966665931977</v>
      </c>
      <c r="E792" s="96">
        <v>123.92643333063459</v>
      </c>
      <c r="F792" s="96">
        <v>1</v>
      </c>
      <c r="G792" s="96" t="s">
        <v>5016</v>
      </c>
      <c r="H792" s="96">
        <v>1</v>
      </c>
      <c r="I792" s="96" t="str">
        <f t="shared" si="12"/>
        <v>T598D477M2R5AHE006A598V247M004ASTTS80</v>
      </c>
    </row>
    <row r="793" spans="1:9" hidden="1">
      <c r="A793" s="96" t="s">
        <v>1330</v>
      </c>
      <c r="B793" s="96" t="s">
        <v>1331</v>
      </c>
      <c r="C793" s="96" t="s">
        <v>4507</v>
      </c>
      <c r="D793" s="96">
        <v>705.37316667032428</v>
      </c>
      <c r="E793" s="96">
        <v>128.39528333279304</v>
      </c>
      <c r="F793" s="96">
        <v>1</v>
      </c>
      <c r="G793" s="96" t="s">
        <v>5016</v>
      </c>
      <c r="H793" s="96">
        <v>1</v>
      </c>
      <c r="I793" s="96" t="str">
        <f t="shared" si="12"/>
        <v>T521D475M063AHE075A521D475M063ASSUZHTTS12KM</v>
      </c>
    </row>
    <row r="794" spans="1:9" hidden="1">
      <c r="A794" s="96" t="s">
        <v>4417</v>
      </c>
      <c r="B794" s="96" t="s">
        <v>4416</v>
      </c>
      <c r="C794" s="96" t="s">
        <v>4515</v>
      </c>
      <c r="D794" s="96">
        <v>990.11639999749605</v>
      </c>
      <c r="E794" s="96">
        <v>309.97335832973476</v>
      </c>
      <c r="F794" s="96">
        <v>1</v>
      </c>
      <c r="G794" s="96" t="s">
        <v>5016</v>
      </c>
      <c r="H794" s="96">
        <v>2</v>
      </c>
      <c r="I794" s="96" t="str">
        <f t="shared" si="12"/>
        <v>T521W107M016ATE100A521W107M016AS9997S15HV100</v>
      </c>
    </row>
    <row r="795" spans="1:9" hidden="1">
      <c r="A795" s="96" t="s">
        <v>4335</v>
      </c>
      <c r="B795" s="96" t="s">
        <v>4334</v>
      </c>
      <c r="C795" s="96" t="s">
        <v>131</v>
      </c>
      <c r="D795" s="96">
        <v>467.47549999505281</v>
      </c>
      <c r="E795" s="96">
        <v>183.34588333033025</v>
      </c>
      <c r="F795" s="96">
        <v>1</v>
      </c>
      <c r="G795" s="96" t="s">
        <v>5016</v>
      </c>
      <c r="H795" s="96">
        <v>1</v>
      </c>
      <c r="I795" s="96" t="str">
        <f t="shared" si="12"/>
        <v>T598V157M010ATE025A598V157M010ASTTS80</v>
      </c>
    </row>
    <row r="796" spans="1:9" hidden="1">
      <c r="A796" s="96" t="s">
        <v>3178</v>
      </c>
      <c r="B796" s="96" t="s">
        <v>701</v>
      </c>
      <c r="C796" s="96" t="s">
        <v>126</v>
      </c>
      <c r="D796" s="96">
        <v>458.57483332394622</v>
      </c>
      <c r="E796" s="96">
        <v>218.21793333627284</v>
      </c>
      <c r="F796" s="96">
        <v>1</v>
      </c>
      <c r="G796" s="96" t="s">
        <v>5016</v>
      </c>
      <c r="H796" s="96">
        <v>1</v>
      </c>
      <c r="I796" s="96" t="str">
        <f t="shared" si="12"/>
        <v>T521W476M016ATE040A521W476M016ASE045KBP52</v>
      </c>
    </row>
    <row r="797" spans="1:9" hidden="1">
      <c r="A797" s="96" t="s">
        <v>2513</v>
      </c>
      <c r="B797" s="96" t="s">
        <v>2447</v>
      </c>
      <c r="C797" s="96" t="s">
        <v>87</v>
      </c>
      <c r="D797" s="96">
        <v>485.33004999859259</v>
      </c>
      <c r="E797" s="96">
        <v>315.60955000924878</v>
      </c>
      <c r="F797" s="96">
        <v>1</v>
      </c>
      <c r="G797" s="96" t="s">
        <v>5016</v>
      </c>
      <c r="H797" s="96">
        <v>1</v>
      </c>
      <c r="I797" s="96" t="str">
        <f t="shared" si="12"/>
        <v>T523W107M020APE050A523W107M020ASTTS50</v>
      </c>
    </row>
    <row r="798" spans="1:9" hidden="1">
      <c r="A798" s="96" t="s">
        <v>3044</v>
      </c>
      <c r="B798" s="96" t="s">
        <v>3045</v>
      </c>
      <c r="C798" s="96" t="s">
        <v>4475</v>
      </c>
      <c r="D798" s="96">
        <v>269.75021666614339</v>
      </c>
      <c r="E798" s="96">
        <v>123.9506166719366</v>
      </c>
      <c r="F798" s="96">
        <v>1</v>
      </c>
      <c r="G798" s="96" t="s">
        <v>5016</v>
      </c>
      <c r="H798" s="96">
        <v>1</v>
      </c>
      <c r="I798" s="96" t="str">
        <f t="shared" si="12"/>
        <v>T520Y687M004ATE015A520Y687M004ASMHSBKBP84</v>
      </c>
    </row>
    <row r="799" spans="1:9" hidden="1">
      <c r="A799" s="96" t="s">
        <v>4403</v>
      </c>
      <c r="B799" s="96" t="s">
        <v>2636</v>
      </c>
      <c r="C799" s="96" t="s">
        <v>126</v>
      </c>
      <c r="D799" s="96">
        <v>255.57183333439752</v>
      </c>
      <c r="E799" s="96">
        <v>129.28733333246782</v>
      </c>
      <c r="F799" s="96">
        <v>1</v>
      </c>
      <c r="G799" s="96" t="s">
        <v>5016</v>
      </c>
      <c r="H799" s="96">
        <v>3</v>
      </c>
      <c r="I799" s="96" t="str">
        <f t="shared" si="12"/>
        <v>T520V337M2R5ATE012A520V337M003ASE007KBP52</v>
      </c>
    </row>
    <row r="800" spans="1:9" hidden="1">
      <c r="A800" s="96" t="s">
        <v>3271</v>
      </c>
      <c r="B800" s="96" t="s">
        <v>2532</v>
      </c>
      <c r="C800" s="96" t="s">
        <v>4469</v>
      </c>
      <c r="D800" s="96">
        <v>383.79199999733822</v>
      </c>
      <c r="E800" s="96">
        <v>126.32921666256152</v>
      </c>
      <c r="F800" s="96">
        <v>1</v>
      </c>
      <c r="G800" s="96" t="s">
        <v>5016</v>
      </c>
      <c r="H800" s="96">
        <v>1</v>
      </c>
      <c r="I800" s="96" t="str">
        <f t="shared" si="12"/>
        <v>T520V227M010ATE040A520V227M010ASMHSPKBP126</v>
      </c>
    </row>
    <row r="801" spans="1:9" hidden="1">
      <c r="A801" s="96" t="s">
        <v>1084</v>
      </c>
      <c r="B801" s="96" t="s">
        <v>1083</v>
      </c>
      <c r="C801" s="96" t="s">
        <v>90</v>
      </c>
      <c r="D801" s="96">
        <v>540.58243333711289</v>
      </c>
      <c r="E801" s="96">
        <v>188.30623334040865</v>
      </c>
      <c r="F801" s="96">
        <v>1</v>
      </c>
      <c r="G801" s="96" t="s">
        <v>5016</v>
      </c>
      <c r="H801" s="96">
        <v>1</v>
      </c>
      <c r="I801" s="96" t="str">
        <f t="shared" si="12"/>
        <v>T598D476M025AHE060A598D476M025ASFTP200</v>
      </c>
    </row>
    <row r="802" spans="1:9" hidden="1">
      <c r="A802" s="96" t="s">
        <v>437</v>
      </c>
      <c r="B802" s="96" t="s">
        <v>195</v>
      </c>
      <c r="C802" s="96" t="s">
        <v>4441</v>
      </c>
      <c r="D802" s="96">
        <v>351.22066666837782</v>
      </c>
      <c r="E802" s="96">
        <v>122.88488333229908</v>
      </c>
      <c r="F802" s="96">
        <v>1</v>
      </c>
      <c r="G802" s="96" t="s">
        <v>5016</v>
      </c>
      <c r="H802" s="96">
        <v>1</v>
      </c>
      <c r="I802" s="96" t="str">
        <f t="shared" si="12"/>
        <v>T520T107M2R5ATE040A520T107M004ASE070STA156KA</v>
      </c>
    </row>
    <row r="803" spans="1:9" hidden="1">
      <c r="A803" s="96" t="s">
        <v>4415</v>
      </c>
      <c r="B803" s="96" t="s">
        <v>4416</v>
      </c>
      <c r="C803" s="96" t="s">
        <v>4515</v>
      </c>
      <c r="D803" s="96">
        <v>537.59666666854173</v>
      </c>
      <c r="E803" s="96">
        <v>129.10250000073574</v>
      </c>
      <c r="F803" s="96">
        <v>1</v>
      </c>
      <c r="G803" s="96" t="s">
        <v>5016</v>
      </c>
      <c r="H803" s="96">
        <v>1</v>
      </c>
      <c r="I803" s="96" t="str">
        <f t="shared" si="12"/>
        <v>T521W107M016ATE090A521W107M016AS9997S15HV100</v>
      </c>
    </row>
    <row r="804" spans="1:9" hidden="1">
      <c r="A804" s="96" t="s">
        <v>4226</v>
      </c>
      <c r="B804" s="96" t="s">
        <v>1170</v>
      </c>
      <c r="C804" s="96" t="s">
        <v>4441</v>
      </c>
      <c r="D804" s="96">
        <v>686.61058409287682</v>
      </c>
      <c r="E804" s="96">
        <v>233.29799090924843</v>
      </c>
      <c r="F804" s="96">
        <v>1</v>
      </c>
      <c r="G804" s="96" t="s">
        <v>5016</v>
      </c>
      <c r="H804" s="96">
        <v>22</v>
      </c>
      <c r="I804" s="96" t="str">
        <f t="shared" si="12"/>
        <v>T598B107M006AT4775A598B157M006ASSTA156KA</v>
      </c>
    </row>
    <row r="805" spans="1:9" hidden="1">
      <c r="A805" s="96" t="s">
        <v>968</v>
      </c>
      <c r="B805" s="96" t="s">
        <v>965</v>
      </c>
      <c r="C805" s="96" t="s">
        <v>4426</v>
      </c>
      <c r="D805" s="96">
        <v>209.00316666229628</v>
      </c>
      <c r="E805" s="96">
        <v>133.25533333118074</v>
      </c>
      <c r="F805" s="96">
        <v>1</v>
      </c>
      <c r="G805" s="96" t="s">
        <v>5016</v>
      </c>
      <c r="H805" s="96">
        <v>1</v>
      </c>
      <c r="I805" s="96" t="str">
        <f t="shared" si="12"/>
        <v>T530Y687M2R5ATE006A530V337K003ASE006KBP74</v>
      </c>
    </row>
    <row r="806" spans="1:9" hidden="1">
      <c r="A806" s="96" t="s">
        <v>911</v>
      </c>
      <c r="B806" s="96" t="s">
        <v>912</v>
      </c>
      <c r="C806" s="96" t="s">
        <v>4525</v>
      </c>
      <c r="D806" s="96">
        <v>227.47805000399239</v>
      </c>
      <c r="E806" s="96">
        <v>158.86311666341498</v>
      </c>
      <c r="F806" s="96">
        <v>1</v>
      </c>
      <c r="G806" s="96" t="s">
        <v>5016</v>
      </c>
      <c r="H806" s="96">
        <v>1</v>
      </c>
      <c r="I806" s="96" t="str">
        <f t="shared" si="12"/>
        <v>T520W107M006ATE040A520W107M006ASE040S506</v>
      </c>
    </row>
    <row r="807" spans="1:9" hidden="1">
      <c r="A807" s="96" t="s">
        <v>1748</v>
      </c>
      <c r="B807" s="96" t="s">
        <v>1742</v>
      </c>
      <c r="C807" s="96" t="s">
        <v>4426</v>
      </c>
      <c r="D807" s="96">
        <v>247.85411666496657</v>
      </c>
      <c r="E807" s="96">
        <v>139.82945000636391</v>
      </c>
      <c r="F807" s="96">
        <v>1</v>
      </c>
      <c r="G807" s="96" t="s">
        <v>5016</v>
      </c>
      <c r="H807" s="96">
        <v>1</v>
      </c>
      <c r="I807" s="96" t="str">
        <f t="shared" si="12"/>
        <v>T525D687M2R5ATE025A520D687M003ASMHSPKBP74</v>
      </c>
    </row>
    <row r="808" spans="1:9" hidden="1">
      <c r="A808" s="96" t="s">
        <v>4430</v>
      </c>
      <c r="B808" s="96" t="s">
        <v>4431</v>
      </c>
      <c r="C808" s="96" t="s">
        <v>87</v>
      </c>
      <c r="D808" s="96">
        <v>862.80459583183983</v>
      </c>
      <c r="E808" s="96">
        <v>247.70261666213628</v>
      </c>
      <c r="F808" s="96">
        <v>1</v>
      </c>
      <c r="G808" s="96" t="s">
        <v>5016</v>
      </c>
      <c r="H808" s="96">
        <v>4</v>
      </c>
      <c r="I808" s="96" t="str">
        <f t="shared" si="12"/>
        <v>TK15D686M035ASE100A523W686M035AS9997TTS50</v>
      </c>
    </row>
    <row r="809" spans="1:9" hidden="1">
      <c r="A809" s="96" t="s">
        <v>4430</v>
      </c>
      <c r="B809" s="96" t="s">
        <v>4431</v>
      </c>
      <c r="C809" s="96" t="s">
        <v>82</v>
      </c>
      <c r="D809" s="96">
        <v>965.55508333083708</v>
      </c>
      <c r="E809" s="96">
        <v>200.00269166717771</v>
      </c>
      <c r="F809" s="96">
        <v>1</v>
      </c>
      <c r="G809" s="96" t="s">
        <v>5016</v>
      </c>
      <c r="H809" s="96">
        <v>2</v>
      </c>
      <c r="I809" s="96" t="str">
        <f t="shared" si="12"/>
        <v>TK15D686M035ASE100A523W686M035AS9997S706</v>
      </c>
    </row>
    <row r="810" spans="1:9" hidden="1">
      <c r="A810" s="96" t="s">
        <v>4547</v>
      </c>
      <c r="B810" s="96" t="s">
        <v>118</v>
      </c>
      <c r="C810" s="96" t="s">
        <v>119</v>
      </c>
      <c r="D810" s="96">
        <v>1048.3610600014215</v>
      </c>
      <c r="E810" s="96">
        <v>338.99438111088239</v>
      </c>
      <c r="F810" s="96">
        <v>1</v>
      </c>
      <c r="G810" s="96" t="s">
        <v>5016</v>
      </c>
      <c r="H810" s="96">
        <v>15</v>
      </c>
      <c r="I810" s="96" t="str">
        <f t="shared" si="12"/>
        <v>T523W167M018APE080A523W167M018ASFTW102K</v>
      </c>
    </row>
    <row r="811" spans="1:9" hidden="1">
      <c r="A811" s="96" t="s">
        <v>1902</v>
      </c>
      <c r="B811" s="96" t="s">
        <v>1901</v>
      </c>
      <c r="C811" s="96" t="s">
        <v>4520</v>
      </c>
      <c r="D811" s="96">
        <v>653.99856667011045</v>
      </c>
      <c r="E811" s="96">
        <v>193.72320833121191</v>
      </c>
      <c r="F811" s="96">
        <v>1</v>
      </c>
      <c r="G811" s="96" t="s">
        <v>5016</v>
      </c>
      <c r="H811" s="96">
        <v>5</v>
      </c>
      <c r="I811" s="96" t="str">
        <f t="shared" si="12"/>
        <v>T523V106M063APE090A523V106M063AS9997HV200</v>
      </c>
    </row>
    <row r="812" spans="1:9" hidden="1">
      <c r="A812" s="96" t="s">
        <v>1071</v>
      </c>
      <c r="B812" s="96" t="s">
        <v>1020</v>
      </c>
      <c r="C812" s="96" t="s">
        <v>4426</v>
      </c>
      <c r="D812" s="96">
        <v>473.47971666720696</v>
      </c>
      <c r="E812" s="96">
        <v>125.61200000694951</v>
      </c>
      <c r="F812" s="96">
        <v>1</v>
      </c>
      <c r="G812" s="96" t="s">
        <v>5016</v>
      </c>
      <c r="H812" s="96">
        <v>1</v>
      </c>
      <c r="I812" s="96" t="str">
        <f t="shared" si="12"/>
        <v>T521D107K020ATE055A521D107M020ASMHSPKBP74</v>
      </c>
    </row>
    <row r="813" spans="1:9" hidden="1">
      <c r="A813" s="96" t="s">
        <v>4405</v>
      </c>
      <c r="B813" s="96" t="s">
        <v>3839</v>
      </c>
      <c r="C813" s="96" t="s">
        <v>4441</v>
      </c>
      <c r="D813" s="96">
        <v>634.65671666781418</v>
      </c>
      <c r="E813" s="96">
        <v>184.77111666463315</v>
      </c>
      <c r="F813" s="96">
        <v>1</v>
      </c>
      <c r="G813" s="96" t="s">
        <v>5016</v>
      </c>
      <c r="H813" s="96">
        <v>2</v>
      </c>
      <c r="I813" s="96" t="str">
        <f t="shared" si="12"/>
        <v>T525B107M010ATE045A520B107M010AS9997STA156KA</v>
      </c>
    </row>
    <row r="814" spans="1:9" hidden="1">
      <c r="A814" s="96" t="s">
        <v>2980</v>
      </c>
      <c r="B814" s="96" t="s">
        <v>1592</v>
      </c>
      <c r="C814" s="96" t="s">
        <v>4426</v>
      </c>
      <c r="D814" s="96">
        <v>332.9051166633144</v>
      </c>
      <c r="E814" s="96">
        <v>342.53883333178237</v>
      </c>
      <c r="F814" s="96">
        <v>1</v>
      </c>
      <c r="G814" s="96" t="s">
        <v>5016</v>
      </c>
      <c r="H814" s="96">
        <v>1</v>
      </c>
      <c r="I814" s="96" t="str">
        <f t="shared" si="12"/>
        <v>T520D157M010AHE025A520D157M010ASMHSPKBP74</v>
      </c>
    </row>
    <row r="815" spans="1:9" hidden="1">
      <c r="A815" s="96" t="s">
        <v>4548</v>
      </c>
      <c r="B815" s="96" t="s">
        <v>4400</v>
      </c>
      <c r="C815" s="96" t="s">
        <v>4515</v>
      </c>
      <c r="D815" s="96">
        <v>1133.36316666333</v>
      </c>
      <c r="E815" s="96">
        <v>289.62166666751727</v>
      </c>
      <c r="F815" s="96">
        <v>1</v>
      </c>
      <c r="G815" s="96" t="s">
        <v>5016</v>
      </c>
      <c r="H815" s="96">
        <v>1</v>
      </c>
      <c r="I815" s="96" t="str">
        <f t="shared" si="12"/>
        <v>T523T406M018APE045A523T406M018AS9997S15HV100</v>
      </c>
    </row>
    <row r="816" spans="1:9" hidden="1">
      <c r="A816" s="96" t="s">
        <v>4548</v>
      </c>
      <c r="B816" s="96" t="s">
        <v>4400</v>
      </c>
      <c r="C816" s="96" t="s">
        <v>4529</v>
      </c>
      <c r="D816" s="96">
        <v>961.09391666308511</v>
      </c>
      <c r="E816" s="96">
        <v>320.8778583293315</v>
      </c>
      <c r="F816" s="96">
        <v>1</v>
      </c>
      <c r="G816" s="96" t="s">
        <v>5016</v>
      </c>
      <c r="H816" s="96">
        <v>2</v>
      </c>
      <c r="I816" s="96" t="str">
        <f t="shared" si="12"/>
        <v>T523T406M018APE045A523T406M018AS9997FTW121K</v>
      </c>
    </row>
    <row r="817" spans="1:9" hidden="1">
      <c r="A817" s="96" t="s">
        <v>3755</v>
      </c>
      <c r="B817" s="96" t="s">
        <v>3756</v>
      </c>
      <c r="C817" s="96" t="s">
        <v>4426</v>
      </c>
      <c r="D817" s="96">
        <v>212.11921666748825</v>
      </c>
      <c r="E817" s="96">
        <v>144.2648999998346</v>
      </c>
      <c r="F817" s="96">
        <v>1</v>
      </c>
      <c r="G817" s="96" t="s">
        <v>5016</v>
      </c>
      <c r="H817" s="96">
        <v>1</v>
      </c>
      <c r="I817" s="96" t="str">
        <f t="shared" si="12"/>
        <v>T520B107M004ATE025A520B107M004ASE025KBP74</v>
      </c>
    </row>
    <row r="818" spans="1:9" hidden="1">
      <c r="A818" s="96" t="s">
        <v>80</v>
      </c>
      <c r="B818" s="96" t="s">
        <v>81</v>
      </c>
      <c r="C818" s="96" t="s">
        <v>87</v>
      </c>
      <c r="D818" s="96">
        <v>1140.2196388912853</v>
      </c>
      <c r="E818" s="96">
        <v>327.72211111325305</v>
      </c>
      <c r="F818" s="96">
        <v>1</v>
      </c>
      <c r="G818" s="96" t="s">
        <v>5016</v>
      </c>
      <c r="H818" s="96">
        <v>6</v>
      </c>
      <c r="I818" s="96" t="str">
        <f t="shared" si="12"/>
        <v>TK20E157M035ASE100A523H157M035AS9897TTS50</v>
      </c>
    </row>
    <row r="819" spans="1:9" hidden="1">
      <c r="A819" s="96" t="s">
        <v>80</v>
      </c>
      <c r="B819" s="96" t="s">
        <v>81</v>
      </c>
      <c r="C819" s="96" t="s">
        <v>82</v>
      </c>
      <c r="D819" s="96">
        <v>1385.2004444401246</v>
      </c>
      <c r="E819" s="96">
        <v>319.22723333293106</v>
      </c>
      <c r="F819" s="96">
        <v>1</v>
      </c>
      <c r="G819" s="96" t="s">
        <v>5016</v>
      </c>
      <c r="H819" s="96">
        <v>6</v>
      </c>
      <c r="I819" s="96" t="str">
        <f t="shared" si="12"/>
        <v>TK20E157M035ASE100A523H157M035AS9897S706</v>
      </c>
    </row>
    <row r="820" spans="1:9" hidden="1">
      <c r="A820" s="96" t="s">
        <v>818</v>
      </c>
      <c r="B820" s="96" t="s">
        <v>806</v>
      </c>
      <c r="C820" s="96" t="s">
        <v>4426</v>
      </c>
      <c r="D820" s="96">
        <v>256.60261667333543</v>
      </c>
      <c r="E820" s="96">
        <v>262.80011666938663</v>
      </c>
      <c r="F820" s="96">
        <v>1</v>
      </c>
      <c r="G820" s="96" t="s">
        <v>5016</v>
      </c>
      <c r="H820" s="96">
        <v>1</v>
      </c>
      <c r="I820" s="96" t="str">
        <f t="shared" si="12"/>
        <v>T525B336M006AHE080A525B336M010ASE080KBP74</v>
      </c>
    </row>
    <row r="821" spans="1:9" hidden="1">
      <c r="A821" s="96" t="s">
        <v>3337</v>
      </c>
      <c r="B821" s="96" t="s">
        <v>2552</v>
      </c>
      <c r="C821" s="96" t="s">
        <v>152</v>
      </c>
      <c r="D821" s="96">
        <v>186.40850000199865</v>
      </c>
      <c r="E821" s="96">
        <v>137.51438333303668</v>
      </c>
      <c r="F821" s="96">
        <v>1</v>
      </c>
      <c r="G821" s="96" t="s">
        <v>5016</v>
      </c>
      <c r="H821" s="96">
        <v>1</v>
      </c>
      <c r="I821" s="96" t="str">
        <f t="shared" si="12"/>
        <v>T520V337M2R5ATE040A520V337M003ASMHSPKBP86</v>
      </c>
    </row>
    <row r="822" spans="1:9" hidden="1">
      <c r="A822" s="96" t="s">
        <v>548</v>
      </c>
      <c r="B822" s="96" t="s">
        <v>231</v>
      </c>
      <c r="C822" s="96" t="s">
        <v>4441</v>
      </c>
      <c r="D822" s="96">
        <v>667.36160000204109</v>
      </c>
      <c r="E822" s="96">
        <v>122.99195000203326</v>
      </c>
      <c r="F822" s="96">
        <v>1</v>
      </c>
      <c r="G822" s="96" t="s">
        <v>5016</v>
      </c>
      <c r="H822" s="96">
        <v>1</v>
      </c>
      <c r="I822" s="96" t="str">
        <f t="shared" si="12"/>
        <v>T520X687M006ATE025A520X687M006ASMHSPSTA156KA</v>
      </c>
    </row>
    <row r="823" spans="1:9" hidden="1">
      <c r="A823" s="96" t="s">
        <v>1060</v>
      </c>
      <c r="B823" s="96" t="s">
        <v>1059</v>
      </c>
      <c r="C823" s="96" t="s">
        <v>90</v>
      </c>
      <c r="D823" s="96">
        <v>668.8337166630663</v>
      </c>
      <c r="E823" s="96">
        <v>224.63390000048091</v>
      </c>
      <c r="F823" s="96">
        <v>1</v>
      </c>
      <c r="G823" s="96" t="s">
        <v>5016</v>
      </c>
      <c r="H823" s="96">
        <v>1</v>
      </c>
      <c r="I823" s="96" t="str">
        <f t="shared" si="12"/>
        <v>T521D186M050ATE090A521D186M050ASFTP200</v>
      </c>
    </row>
    <row r="824" spans="1:9" hidden="1">
      <c r="A824" s="96" t="s">
        <v>3758</v>
      </c>
      <c r="B824" s="96" t="s">
        <v>3759</v>
      </c>
      <c r="C824" s="96" t="s">
        <v>4441</v>
      </c>
      <c r="D824" s="96">
        <v>815.2500499994494</v>
      </c>
      <c r="E824" s="96">
        <v>201.92028333200145</v>
      </c>
      <c r="F824" s="96">
        <v>1</v>
      </c>
      <c r="G824" s="96" t="s">
        <v>5016</v>
      </c>
      <c r="H824" s="96">
        <v>1</v>
      </c>
      <c r="I824" s="96" t="str">
        <f t="shared" si="12"/>
        <v>T520B107M2R5ATE025A520B107M003ASE025STA156KA</v>
      </c>
    </row>
    <row r="825" spans="1:9" hidden="1">
      <c r="A825" s="96" t="s">
        <v>2617</v>
      </c>
      <c r="B825" s="96" t="s">
        <v>1025</v>
      </c>
      <c r="C825" s="96" t="s">
        <v>4426</v>
      </c>
      <c r="D825" s="96">
        <v>350.64566666493192</v>
      </c>
      <c r="E825" s="96">
        <v>169.46626667166129</v>
      </c>
      <c r="F825" s="96">
        <v>1</v>
      </c>
      <c r="G825" s="96" t="s">
        <v>5016</v>
      </c>
      <c r="H825" s="96">
        <v>1</v>
      </c>
      <c r="I825" s="96" t="str">
        <f t="shared" si="12"/>
        <v>T520V476M016ATE045A521V476M016ASMHSPKBP74</v>
      </c>
    </row>
    <row r="826" spans="1:9" hidden="1">
      <c r="A826" s="96" t="s">
        <v>3993</v>
      </c>
      <c r="B826" s="96" t="s">
        <v>3994</v>
      </c>
      <c r="C826" s="96" t="s">
        <v>4441</v>
      </c>
      <c r="D826" s="96">
        <v>244.77588333422321</v>
      </c>
      <c r="E826" s="96">
        <v>124.74778333562426</v>
      </c>
      <c r="F826" s="96">
        <v>1</v>
      </c>
      <c r="G826" s="96" t="s">
        <v>5016</v>
      </c>
      <c r="H826" s="96">
        <v>1</v>
      </c>
      <c r="I826" s="96" t="str">
        <f t="shared" si="12"/>
        <v>T520B337M2R5ATE070A520B337M003ASE070STA156KA</v>
      </c>
    </row>
    <row r="827" spans="1:9" hidden="1">
      <c r="A827" s="96" t="s">
        <v>752</v>
      </c>
      <c r="B827" s="96" t="s">
        <v>624</v>
      </c>
      <c r="C827" s="96" t="s">
        <v>4469</v>
      </c>
      <c r="D827" s="96">
        <v>280.99278333247639</v>
      </c>
      <c r="E827" s="96">
        <v>128.65450000623241</v>
      </c>
      <c r="F827" s="96">
        <v>1</v>
      </c>
      <c r="G827" s="96" t="s">
        <v>5016</v>
      </c>
      <c r="H827" s="96">
        <v>1</v>
      </c>
      <c r="I827" s="96" t="str">
        <f t="shared" si="12"/>
        <v>T522V337M006ATE040A520V337M006ASMHSPKBP126</v>
      </c>
    </row>
    <row r="828" spans="1:9" hidden="1">
      <c r="A828" s="96" t="s">
        <v>2101</v>
      </c>
      <c r="B828" s="96" t="s">
        <v>1589</v>
      </c>
      <c r="C828" s="96" t="s">
        <v>4428</v>
      </c>
      <c r="D828" s="96">
        <v>243.51511666551232</v>
      </c>
      <c r="E828" s="96">
        <v>238.4365500009153</v>
      </c>
      <c r="F828" s="96">
        <v>1</v>
      </c>
      <c r="G828" s="96" t="s">
        <v>5016</v>
      </c>
      <c r="H828" s="96">
        <v>1</v>
      </c>
      <c r="I828" s="96" t="str">
        <f t="shared" si="12"/>
        <v>T520D477M004ATE018A520D477M004ASMHSPKBP76</v>
      </c>
    </row>
    <row r="829" spans="1:9" hidden="1">
      <c r="A829" s="96" t="s">
        <v>4223</v>
      </c>
      <c r="B829" s="96" t="s">
        <v>1170</v>
      </c>
      <c r="C829" s="96" t="s">
        <v>4441</v>
      </c>
      <c r="D829" s="96">
        <v>654.13744999445044</v>
      </c>
      <c r="E829" s="96">
        <v>191.64616666152145</v>
      </c>
      <c r="F829" s="96">
        <v>1</v>
      </c>
      <c r="G829" s="96" t="s">
        <v>5016</v>
      </c>
      <c r="H829" s="96">
        <v>1</v>
      </c>
      <c r="I829" s="96" t="str">
        <f t="shared" si="12"/>
        <v>T598B107M006ATE055A598B157M006ASSTA156KA</v>
      </c>
    </row>
    <row r="830" spans="1:9" hidden="1">
      <c r="A830" s="96" t="s">
        <v>3523</v>
      </c>
      <c r="B830" s="96" t="s">
        <v>133</v>
      </c>
      <c r="C830" s="96" t="s">
        <v>87</v>
      </c>
      <c r="D830" s="96">
        <v>836.68728332966555</v>
      </c>
      <c r="E830" s="96">
        <v>190.30627499974801</v>
      </c>
      <c r="F830" s="96">
        <v>1</v>
      </c>
      <c r="G830" s="96" t="s">
        <v>5016</v>
      </c>
      <c r="H830" s="96">
        <v>2</v>
      </c>
      <c r="I830" s="96" t="str">
        <f t="shared" si="12"/>
        <v>T593W476M035APE090A523W476M035ASTTS50</v>
      </c>
    </row>
    <row r="831" spans="1:9" hidden="1">
      <c r="A831" s="96" t="s">
        <v>576</v>
      </c>
      <c r="B831" s="96" t="s">
        <v>577</v>
      </c>
      <c r="C831" s="96" t="s">
        <v>4525</v>
      </c>
      <c r="D831" s="96">
        <v>595.10621666209772</v>
      </c>
      <c r="E831" s="96">
        <v>177.08083333563991</v>
      </c>
      <c r="F831" s="96">
        <v>1</v>
      </c>
      <c r="G831" s="96" t="s">
        <v>5016</v>
      </c>
      <c r="H831" s="96">
        <v>1</v>
      </c>
      <c r="I831" s="96" t="str">
        <f t="shared" si="12"/>
        <v>T520C336M006ATE100A520C336M006ASE100S506</v>
      </c>
    </row>
    <row r="832" spans="1:9" hidden="1">
      <c r="A832" s="96" t="s">
        <v>1759</v>
      </c>
      <c r="B832" s="96" t="s">
        <v>1752</v>
      </c>
      <c r="C832" s="96" t="s">
        <v>4426</v>
      </c>
      <c r="D832" s="96">
        <v>311.76750000449829</v>
      </c>
      <c r="E832" s="96">
        <v>121.26021667267196</v>
      </c>
      <c r="F832" s="96">
        <v>1</v>
      </c>
      <c r="G832" s="96" t="s">
        <v>5016</v>
      </c>
      <c r="H832" s="96">
        <v>1</v>
      </c>
      <c r="I832" s="96" t="str">
        <f t="shared" si="12"/>
        <v>T525D227M006ATE025A520D227M006ASMHSPKBP74</v>
      </c>
    </row>
    <row r="833" spans="1:9" hidden="1">
      <c r="A833" s="96" t="s">
        <v>1917</v>
      </c>
      <c r="B833" s="96" t="s">
        <v>1918</v>
      </c>
      <c r="C833" s="96" t="s">
        <v>131</v>
      </c>
      <c r="D833" s="96">
        <v>446.9673333351966</v>
      </c>
      <c r="E833" s="96">
        <v>181.2991000036709</v>
      </c>
      <c r="F833" s="96">
        <v>1</v>
      </c>
      <c r="G833" s="96" t="s">
        <v>5016</v>
      </c>
      <c r="H833" s="96">
        <v>1</v>
      </c>
      <c r="I833" s="96" t="str">
        <f t="shared" si="12"/>
        <v>T599B336M006ATE070A599B336M010ASTTS80</v>
      </c>
    </row>
    <row r="834" spans="1:9" hidden="1">
      <c r="A834" s="96" t="s">
        <v>3660</v>
      </c>
      <c r="B834" s="96" t="s">
        <v>3659</v>
      </c>
      <c r="C834" s="96" t="s">
        <v>4441</v>
      </c>
      <c r="D834" s="96">
        <v>337.92933332850225</v>
      </c>
      <c r="E834" s="96">
        <v>124.21116666519085</v>
      </c>
      <c r="F834" s="96">
        <v>1</v>
      </c>
      <c r="G834" s="96" t="s">
        <v>5016</v>
      </c>
      <c r="H834" s="96">
        <v>1</v>
      </c>
      <c r="I834" s="96" t="str">
        <f t="shared" si="12"/>
        <v>T520B337M2R5AHE018A520B337M2R5ASE018STA156KA</v>
      </c>
    </row>
    <row r="835" spans="1:9" hidden="1">
      <c r="A835" s="96" t="s">
        <v>4288</v>
      </c>
      <c r="B835" s="96" t="s">
        <v>1206</v>
      </c>
      <c r="C835" s="96" t="s">
        <v>4477</v>
      </c>
      <c r="D835" s="96">
        <v>429.43554999190383</v>
      </c>
      <c r="E835" s="96">
        <v>199.2835499974899</v>
      </c>
      <c r="F835" s="96">
        <v>1</v>
      </c>
      <c r="G835" s="96" t="s">
        <v>5016</v>
      </c>
      <c r="H835" s="96">
        <v>1</v>
      </c>
      <c r="I835" s="96" t="str">
        <f t="shared" si="12"/>
        <v>T598B226M006ATE070A598B226M010ASKBP40</v>
      </c>
    </row>
    <row r="836" spans="1:9" hidden="1">
      <c r="A836" s="96" t="s">
        <v>3747</v>
      </c>
      <c r="B836" s="96" t="s">
        <v>3736</v>
      </c>
      <c r="C836" s="96" t="s">
        <v>4428</v>
      </c>
      <c r="D836" s="96">
        <v>302.23544166656211</v>
      </c>
      <c r="E836" s="96">
        <v>131.64221666695084</v>
      </c>
      <c r="F836" s="96">
        <v>1</v>
      </c>
      <c r="G836" s="96" t="s">
        <v>5016</v>
      </c>
      <c r="H836" s="96">
        <v>2</v>
      </c>
      <c r="I836" s="96" t="str">
        <f t="shared" ref="I836:I899" si="13">A836&amp;B836&amp;C836</f>
        <v>T520B336M010AHE025A520B336M010ASE025KBP76</v>
      </c>
    </row>
    <row r="837" spans="1:9" hidden="1">
      <c r="A837" s="96" t="s">
        <v>3384</v>
      </c>
      <c r="B837" s="96" t="s">
        <v>3320</v>
      </c>
      <c r="C837" s="96" t="s">
        <v>4501</v>
      </c>
      <c r="D837" s="96">
        <v>199.40728333778679</v>
      </c>
      <c r="E837" s="96">
        <v>123.50199999986216</v>
      </c>
      <c r="F837" s="96">
        <v>1</v>
      </c>
      <c r="G837" s="96" t="s">
        <v>5016</v>
      </c>
      <c r="H837" s="96">
        <v>1</v>
      </c>
      <c r="I837" s="96" t="str">
        <f t="shared" si="13"/>
        <v>T591D337M2R5ATE018A591D337M003ASKBP55</v>
      </c>
    </row>
    <row r="838" spans="1:9" hidden="1">
      <c r="A838" s="96" t="s">
        <v>2728</v>
      </c>
      <c r="B838" s="96" t="s">
        <v>638</v>
      </c>
      <c r="C838" s="96" t="s">
        <v>4428</v>
      </c>
      <c r="D838" s="96">
        <v>343.98978332988918</v>
      </c>
      <c r="E838" s="96">
        <v>163.78221666673198</v>
      </c>
      <c r="F838" s="96">
        <v>1</v>
      </c>
      <c r="G838" s="96" t="s">
        <v>5016</v>
      </c>
      <c r="H838" s="96">
        <v>1</v>
      </c>
      <c r="I838" s="96" t="str">
        <f t="shared" si="13"/>
        <v>T520V107M006ATE045A520V107M010ASMHSPKBP76</v>
      </c>
    </row>
    <row r="839" spans="1:9" hidden="1">
      <c r="A839" s="96" t="s">
        <v>1316</v>
      </c>
      <c r="B839" s="96" t="s">
        <v>1065</v>
      </c>
      <c r="C839" s="96" t="s">
        <v>4428</v>
      </c>
      <c r="D839" s="96">
        <v>521.70955000212416</v>
      </c>
      <c r="E839" s="96">
        <v>267.00333333690651</v>
      </c>
      <c r="F839" s="96">
        <v>1</v>
      </c>
      <c r="G839" s="96" t="s">
        <v>5016</v>
      </c>
      <c r="H839" s="96">
        <v>1</v>
      </c>
      <c r="I839" s="96" t="str">
        <f t="shared" si="13"/>
        <v>T521D476M020ATE040A521V476M020ASMHSPKBP76</v>
      </c>
    </row>
    <row r="840" spans="1:9" hidden="1">
      <c r="A840" s="96" t="s">
        <v>655</v>
      </c>
      <c r="B840" s="96" t="s">
        <v>648</v>
      </c>
      <c r="C840" s="96" t="s">
        <v>4474</v>
      </c>
      <c r="D840" s="96">
        <v>674.39299999619834</v>
      </c>
      <c r="E840" s="96">
        <v>198.23678333312273</v>
      </c>
      <c r="F840" s="96">
        <v>1</v>
      </c>
      <c r="G840" s="96" t="s">
        <v>5016</v>
      </c>
      <c r="H840" s="96">
        <v>1</v>
      </c>
      <c r="I840" s="96" t="str">
        <f t="shared" si="13"/>
        <v>T520B227M006AHE035A520B227M006ASALT1S15MB</v>
      </c>
    </row>
    <row r="841" spans="1:9" hidden="1">
      <c r="A841" s="96" t="s">
        <v>2622</v>
      </c>
      <c r="B841" s="96" t="s">
        <v>2623</v>
      </c>
      <c r="C841" s="96" t="s">
        <v>4426</v>
      </c>
      <c r="D841" s="96">
        <v>380.69273333880119</v>
      </c>
      <c r="E841" s="96">
        <v>124.0125000011176</v>
      </c>
      <c r="F841" s="96">
        <v>1</v>
      </c>
      <c r="G841" s="96" t="s">
        <v>5016</v>
      </c>
      <c r="H841" s="96">
        <v>1</v>
      </c>
      <c r="I841" s="96" t="str">
        <f t="shared" si="13"/>
        <v>T520V336M016ATE045A520V336M016ASMHSPKBP74</v>
      </c>
    </row>
    <row r="842" spans="1:9" hidden="1">
      <c r="A842" s="96" t="s">
        <v>4398</v>
      </c>
      <c r="B842" s="96" t="s">
        <v>2189</v>
      </c>
      <c r="C842" s="96" t="s">
        <v>4478</v>
      </c>
      <c r="D842" s="96">
        <v>661.20395000441931</v>
      </c>
      <c r="E842" s="96">
        <v>183.67171666701324</v>
      </c>
      <c r="F842" s="96">
        <v>1</v>
      </c>
      <c r="G842" s="96" t="s">
        <v>5016</v>
      </c>
      <c r="H842" s="96">
        <v>1</v>
      </c>
      <c r="I842" s="96" t="str">
        <f t="shared" si="13"/>
        <v>T521B685M035AHE200A521B685M035ASFTW400</v>
      </c>
    </row>
    <row r="843" spans="1:9" hidden="1">
      <c r="A843" s="96" t="s">
        <v>98</v>
      </c>
      <c r="B843" s="96" t="s">
        <v>99</v>
      </c>
      <c r="C843" s="96" t="s">
        <v>100</v>
      </c>
      <c r="D843" s="96">
        <v>705.79859999357723</v>
      </c>
      <c r="E843" s="96">
        <v>122.1523999935016</v>
      </c>
      <c r="F843" s="96">
        <v>1</v>
      </c>
      <c r="G843" s="96" t="s">
        <v>5016</v>
      </c>
      <c r="H843" s="96">
        <v>1</v>
      </c>
      <c r="I843" s="96" t="str">
        <f t="shared" si="13"/>
        <v>T598B226M025ATE095A521B226M025ASMHSPS805</v>
      </c>
    </row>
    <row r="844" spans="1:9" hidden="1">
      <c r="A844" s="96" t="s">
        <v>3697</v>
      </c>
      <c r="B844" s="96" t="s">
        <v>3696</v>
      </c>
      <c r="C844" s="96" t="s">
        <v>4426</v>
      </c>
      <c r="D844" s="96">
        <v>254.98821667162699</v>
      </c>
      <c r="E844" s="96">
        <v>130.77166666625999</v>
      </c>
      <c r="F844" s="96">
        <v>1</v>
      </c>
      <c r="G844" s="96" t="s">
        <v>5016</v>
      </c>
      <c r="H844" s="96">
        <v>1</v>
      </c>
      <c r="I844" s="96" t="str">
        <f t="shared" si="13"/>
        <v>T520B336M010ATE040A520B336M010ASMHSPKBP74</v>
      </c>
    </row>
    <row r="845" spans="1:9" hidden="1">
      <c r="A845" s="96" t="s">
        <v>137</v>
      </c>
      <c r="B845" s="96" t="s">
        <v>138</v>
      </c>
      <c r="C845" s="96" t="s">
        <v>87</v>
      </c>
      <c r="D845" s="96">
        <v>954.83715000038501</v>
      </c>
      <c r="E845" s="96">
        <v>218.1057083333144</v>
      </c>
      <c r="F845" s="96">
        <v>1</v>
      </c>
      <c r="G845" s="96" t="s">
        <v>5016</v>
      </c>
      <c r="H845" s="96">
        <v>4</v>
      </c>
      <c r="I845" s="96" t="str">
        <f t="shared" si="13"/>
        <v>TK20D107M035ASE100A523V107M035AS9997TTS50</v>
      </c>
    </row>
    <row r="846" spans="1:9" hidden="1">
      <c r="A846" s="96" t="s">
        <v>1914</v>
      </c>
      <c r="B846" s="96" t="s">
        <v>1866</v>
      </c>
      <c r="C846" s="96" t="s">
        <v>87</v>
      </c>
      <c r="D846" s="96">
        <v>1036.7581166583111</v>
      </c>
      <c r="E846" s="96">
        <v>308.07788333273493</v>
      </c>
      <c r="F846" s="96">
        <v>1</v>
      </c>
      <c r="G846" s="96" t="s">
        <v>5016</v>
      </c>
      <c r="H846" s="96">
        <v>1</v>
      </c>
      <c r="I846" s="96" t="str">
        <f t="shared" si="13"/>
        <v>T593V686M035APE070A523V686M035ASTTS50</v>
      </c>
    </row>
    <row r="847" spans="1:9" hidden="1">
      <c r="A847" s="96" t="s">
        <v>1916</v>
      </c>
      <c r="B847" s="96" t="s">
        <v>1880</v>
      </c>
      <c r="C847" s="96" t="s">
        <v>157</v>
      </c>
      <c r="D847" s="96">
        <v>1012.9130833380624</v>
      </c>
      <c r="E847" s="96">
        <v>311.38141666771844</v>
      </c>
      <c r="F847" s="96">
        <v>1</v>
      </c>
      <c r="G847" s="96" t="s">
        <v>5016</v>
      </c>
      <c r="H847" s="96">
        <v>2</v>
      </c>
      <c r="I847" s="96" t="str">
        <f t="shared" si="13"/>
        <v>T593V476M035APE100A523V476M035ASTTS40</v>
      </c>
    </row>
    <row r="848" spans="1:9" hidden="1">
      <c r="A848" s="96" t="s">
        <v>184</v>
      </c>
      <c r="B848" s="96" t="s">
        <v>182</v>
      </c>
      <c r="C848" s="96" t="s">
        <v>4477</v>
      </c>
      <c r="D848" s="96">
        <v>238.74316666158848</v>
      </c>
      <c r="E848" s="96">
        <v>154.7668333305046</v>
      </c>
      <c r="F848" s="96">
        <v>1</v>
      </c>
      <c r="G848" s="96" t="s">
        <v>5016</v>
      </c>
      <c r="H848" s="96">
        <v>1</v>
      </c>
      <c r="I848" s="96" t="str">
        <f t="shared" si="13"/>
        <v>T520T336M006ATE070A520T336M006ASKBP40</v>
      </c>
    </row>
    <row r="849" spans="1:9" hidden="1">
      <c r="A849" s="96" t="s">
        <v>158</v>
      </c>
      <c r="B849" s="96" t="s">
        <v>104</v>
      </c>
      <c r="C849" s="96" t="s">
        <v>87</v>
      </c>
      <c r="D849" s="96">
        <v>949.59633333259262</v>
      </c>
      <c r="E849" s="96">
        <v>309.33885833364911</v>
      </c>
      <c r="F849" s="96">
        <v>1</v>
      </c>
      <c r="G849" s="96" t="s">
        <v>5016</v>
      </c>
      <c r="H849" s="96">
        <v>2</v>
      </c>
      <c r="I849" s="96" t="str">
        <f t="shared" si="13"/>
        <v>T521B106M035AT4226A521B106M035ASE100TTS50</v>
      </c>
    </row>
    <row r="850" spans="1:9" hidden="1">
      <c r="A850" s="96" t="s">
        <v>4388</v>
      </c>
      <c r="B850" s="96" t="s">
        <v>918</v>
      </c>
      <c r="C850" s="96" t="s">
        <v>126</v>
      </c>
      <c r="D850" s="96">
        <v>223.52140001021328</v>
      </c>
      <c r="E850" s="96">
        <v>126.15800000843592</v>
      </c>
      <c r="F850" s="96">
        <v>1</v>
      </c>
      <c r="G850" s="96" t="s">
        <v>5016</v>
      </c>
      <c r="H850" s="96">
        <v>1</v>
      </c>
      <c r="I850" s="96" t="str">
        <f t="shared" si="13"/>
        <v>T520W686M010AHE040A520W686M010ASE040KBP52</v>
      </c>
    </row>
    <row r="851" spans="1:9" hidden="1">
      <c r="A851" s="96" t="s">
        <v>1390</v>
      </c>
      <c r="B851" s="96" t="s">
        <v>4413</v>
      </c>
      <c r="C851" s="96" t="s">
        <v>4469</v>
      </c>
      <c r="D851" s="96">
        <v>337.7333333354909</v>
      </c>
      <c r="E851" s="96">
        <v>135.13533333898522</v>
      </c>
      <c r="F851" s="96">
        <v>1</v>
      </c>
      <c r="G851" s="96" t="s">
        <v>5016</v>
      </c>
      <c r="H851" s="96">
        <v>1</v>
      </c>
      <c r="I851" s="96" t="str">
        <f t="shared" si="13"/>
        <v>T520C227M006AHE025A520C227M006ASMHSSKBP126</v>
      </c>
    </row>
    <row r="852" spans="1:9" hidden="1">
      <c r="A852" s="96" t="s">
        <v>4460</v>
      </c>
      <c r="B852" s="96" t="s">
        <v>4461</v>
      </c>
      <c r="C852" s="96" t="s">
        <v>4462</v>
      </c>
      <c r="D852" s="96" t="s">
        <v>4463</v>
      </c>
      <c r="E852" s="96" t="s">
        <v>4464</v>
      </c>
      <c r="F852" s="96" t="s">
        <v>4465</v>
      </c>
      <c r="G852" s="96" t="s">
        <v>4466</v>
      </c>
      <c r="H852" s="96" t="s">
        <v>4467</v>
      </c>
      <c r="I852" s="96" t="str">
        <f t="shared" si="13"/>
        <v>S.PNPowderPNPowder</v>
      </c>
    </row>
    <row r="853" spans="1:9" hidden="1">
      <c r="A853" s="96" t="s">
        <v>3776</v>
      </c>
      <c r="B853" s="96" t="s">
        <v>3775</v>
      </c>
      <c r="C853" s="96" t="s">
        <v>100</v>
      </c>
      <c r="D853" s="96">
        <v>295.07633279577169</v>
      </c>
      <c r="E853" s="96">
        <v>151.34113722166512</v>
      </c>
      <c r="F853" s="96">
        <v>1</v>
      </c>
      <c r="G853" s="96" t="s">
        <v>4468</v>
      </c>
      <c r="H853" s="96">
        <v>31</v>
      </c>
      <c r="I853" s="96" t="str">
        <f t="shared" si="13"/>
        <v>T520B107M006ATE015A520B107M006ASE015S805</v>
      </c>
    </row>
    <row r="854" spans="1:9" hidden="1">
      <c r="A854" s="96" t="s">
        <v>3677</v>
      </c>
      <c r="B854" s="96" t="s">
        <v>3676</v>
      </c>
      <c r="C854" s="96" t="s">
        <v>100</v>
      </c>
      <c r="D854" s="96">
        <v>268.30654583493015</v>
      </c>
      <c r="E854" s="96">
        <v>149.51505416538566</v>
      </c>
      <c r="F854" s="96">
        <v>1</v>
      </c>
      <c r="G854" s="96" t="s">
        <v>4468</v>
      </c>
      <c r="H854" s="96">
        <v>4</v>
      </c>
      <c r="I854" s="96" t="str">
        <f t="shared" si="13"/>
        <v>T520B107M006ATE018A520B107M006ASE018S805</v>
      </c>
    </row>
    <row r="855" spans="1:9" hidden="1">
      <c r="A855" s="96" t="s">
        <v>3734</v>
      </c>
      <c r="B855" s="96" t="s">
        <v>3674</v>
      </c>
      <c r="C855" s="96" t="s">
        <v>4441</v>
      </c>
      <c r="D855" s="96">
        <v>725.04267200035963</v>
      </c>
      <c r="E855" s="96">
        <v>202.01225600126199</v>
      </c>
      <c r="F855" s="96">
        <v>1</v>
      </c>
      <c r="G855" s="96" t="s">
        <v>4468</v>
      </c>
      <c r="H855" s="96">
        <v>25</v>
      </c>
      <c r="I855" s="96" t="str">
        <f t="shared" si="13"/>
        <v>T520B107M006ATE025A520B157M006ASE025STA156KA</v>
      </c>
    </row>
    <row r="856" spans="1:9" hidden="1">
      <c r="A856" s="96" t="s">
        <v>3734</v>
      </c>
      <c r="B856" s="96" t="s">
        <v>3679</v>
      </c>
      <c r="C856" s="96" t="s">
        <v>4469</v>
      </c>
      <c r="D856" s="96">
        <v>420.20453333251646</v>
      </c>
      <c r="E856" s="96">
        <v>148.95814033357891</v>
      </c>
      <c r="F856" s="96">
        <v>1</v>
      </c>
      <c r="G856" s="96" t="s">
        <v>4468</v>
      </c>
      <c r="H856" s="96">
        <v>50</v>
      </c>
      <c r="I856" s="96" t="str">
        <f t="shared" si="13"/>
        <v>T520B107M006ATE025A520B107M006ASE025KBP126</v>
      </c>
    </row>
    <row r="857" spans="1:9" hidden="1">
      <c r="A857" s="96" t="s">
        <v>3734</v>
      </c>
      <c r="B857" s="96" t="s">
        <v>3679</v>
      </c>
      <c r="C857" s="96" t="s">
        <v>4470</v>
      </c>
      <c r="D857" s="96">
        <v>419.37187666841783</v>
      </c>
      <c r="E857" s="96">
        <v>171.50881333393045</v>
      </c>
      <c r="F857" s="96">
        <v>1</v>
      </c>
      <c r="G857" s="96" t="s">
        <v>4468</v>
      </c>
      <c r="H857" s="96">
        <v>5</v>
      </c>
      <c r="I857" s="96" t="str">
        <f t="shared" si="13"/>
        <v>T520B107M006ATE025A520B107M006ASE025KBP126X</v>
      </c>
    </row>
    <row r="858" spans="1:9" hidden="1">
      <c r="A858" s="96" t="s">
        <v>3861</v>
      </c>
      <c r="B858" s="96" t="s">
        <v>3683</v>
      </c>
      <c r="C858" s="96" t="s">
        <v>4469</v>
      </c>
      <c r="D858" s="96">
        <v>424.59874033278322</v>
      </c>
      <c r="E858" s="96">
        <v>163.52096100000199</v>
      </c>
      <c r="F858" s="96">
        <v>1</v>
      </c>
      <c r="G858" s="96" t="s">
        <v>4468</v>
      </c>
      <c r="H858" s="96">
        <v>50</v>
      </c>
      <c r="I858" s="96" t="str">
        <f t="shared" si="13"/>
        <v>T520B107M006ATE035A520B107M006ASMHSPKBP126</v>
      </c>
    </row>
    <row r="859" spans="1:9" hidden="1">
      <c r="A859" s="96" t="s">
        <v>3802</v>
      </c>
      <c r="B859" s="96" t="s">
        <v>3683</v>
      </c>
      <c r="C859" s="96" t="s">
        <v>4469</v>
      </c>
      <c r="D859" s="96">
        <v>429.21040299951562</v>
      </c>
      <c r="E859" s="96">
        <v>146.62430833254476</v>
      </c>
      <c r="F859" s="96">
        <v>1</v>
      </c>
      <c r="G859" s="96" t="s">
        <v>4468</v>
      </c>
      <c r="H859" s="96">
        <v>50</v>
      </c>
      <c r="I859" s="96" t="str">
        <f t="shared" si="13"/>
        <v>T520B107M006ATE040A520B107M006ASMHSPKBP126</v>
      </c>
    </row>
    <row r="860" spans="1:9" hidden="1">
      <c r="A860" s="96" t="s">
        <v>3802</v>
      </c>
      <c r="B860" s="96" t="s">
        <v>4471</v>
      </c>
      <c r="C860" s="96" t="s">
        <v>4441</v>
      </c>
      <c r="D860" s="96">
        <v>414.77511666133074</v>
      </c>
      <c r="E860" s="96">
        <v>122.59349999483676</v>
      </c>
      <c r="F860" s="96">
        <v>1</v>
      </c>
      <c r="G860" s="96" t="s">
        <v>4468</v>
      </c>
      <c r="H860" s="96">
        <v>1</v>
      </c>
      <c r="I860" s="96" t="str">
        <f t="shared" si="13"/>
        <v>T520B107M006ATE040A520B107M006AS9997STA156KA</v>
      </c>
    </row>
    <row r="861" spans="1:9" hidden="1">
      <c r="A861" s="96" t="s">
        <v>3777</v>
      </c>
      <c r="B861" s="96" t="s">
        <v>3683</v>
      </c>
      <c r="C861" s="96" t="s">
        <v>4469</v>
      </c>
      <c r="D861" s="96">
        <v>433.32113125034078</v>
      </c>
      <c r="E861" s="96">
        <v>165.39002857230395</v>
      </c>
      <c r="F861" s="96">
        <v>1</v>
      </c>
      <c r="G861" s="96" t="s">
        <v>4468</v>
      </c>
      <c r="H861" s="96">
        <v>48</v>
      </c>
      <c r="I861" s="96" t="str">
        <f t="shared" si="13"/>
        <v>T520B107M006ATE045A520B107M006ASMHSPKBP126</v>
      </c>
    </row>
    <row r="862" spans="1:9" hidden="1">
      <c r="A862" s="96" t="s">
        <v>3669</v>
      </c>
      <c r="B862" s="96" t="s">
        <v>4472</v>
      </c>
      <c r="C862" s="96" t="s">
        <v>4473</v>
      </c>
      <c r="D862" s="96">
        <v>468.90197999705561</v>
      </c>
      <c r="E862" s="96">
        <v>143.00101999891922</v>
      </c>
      <c r="F862" s="96">
        <v>1</v>
      </c>
      <c r="G862" s="96" t="s">
        <v>4468</v>
      </c>
      <c r="H862" s="96">
        <v>5</v>
      </c>
      <c r="I862" s="96" t="str">
        <f t="shared" si="13"/>
        <v>T520B157M006ATE018A520B157M006AS9997TTS150</v>
      </c>
    </row>
    <row r="863" spans="1:9" hidden="1">
      <c r="A863" s="96" t="s">
        <v>3669</v>
      </c>
      <c r="B863" s="96" t="s">
        <v>3674</v>
      </c>
      <c r="C863" s="96" t="s">
        <v>4441</v>
      </c>
      <c r="D863" s="96">
        <v>572.88094233346635</v>
      </c>
      <c r="E863" s="96">
        <v>200.92872866678516</v>
      </c>
      <c r="F863" s="96">
        <v>1</v>
      </c>
      <c r="G863" s="96" t="s">
        <v>4468</v>
      </c>
      <c r="H863" s="96">
        <v>50</v>
      </c>
      <c r="I863" s="96" t="str">
        <f t="shared" si="13"/>
        <v>T520B157M006ATE018A520B157M006ASE025STA156KA</v>
      </c>
    </row>
    <row r="864" spans="1:9" hidden="1">
      <c r="A864" s="96" t="s">
        <v>3669</v>
      </c>
      <c r="B864" s="96" t="s">
        <v>3670</v>
      </c>
      <c r="C864" s="96" t="s">
        <v>4441</v>
      </c>
      <c r="D864" s="96">
        <v>458.90723966674415</v>
      </c>
      <c r="E864" s="96">
        <v>146.10951866602991</v>
      </c>
      <c r="F864" s="96">
        <v>1</v>
      </c>
      <c r="G864" s="96" t="s">
        <v>4468</v>
      </c>
      <c r="H864" s="96">
        <v>50</v>
      </c>
      <c r="I864" s="96" t="str">
        <f t="shared" si="13"/>
        <v>T520B157M006ATE018A520B157M006ASMHSBSTA156KA</v>
      </c>
    </row>
    <row r="865" spans="1:9" hidden="1">
      <c r="A865" s="96" t="s">
        <v>671</v>
      </c>
      <c r="B865" s="96" t="s">
        <v>668</v>
      </c>
      <c r="C865" s="96" t="s">
        <v>4474</v>
      </c>
      <c r="D865" s="96">
        <v>552.19418033310217</v>
      </c>
      <c r="E865" s="96">
        <v>222.1014870005194</v>
      </c>
      <c r="F865" s="96">
        <v>1</v>
      </c>
      <c r="G865" s="96" t="s">
        <v>4468</v>
      </c>
      <c r="H865" s="96">
        <v>50</v>
      </c>
      <c r="I865" s="96" t="str">
        <f t="shared" si="13"/>
        <v>T520B157M006ATE035A520B157M006ASMHSPS15MB</v>
      </c>
    </row>
    <row r="866" spans="1:9" hidden="1">
      <c r="A866" s="96" t="s">
        <v>4009</v>
      </c>
      <c r="B866" s="96" t="s">
        <v>660</v>
      </c>
      <c r="C866" s="96" t="s">
        <v>4441</v>
      </c>
      <c r="D866" s="96">
        <v>520.7106389994035</v>
      </c>
      <c r="E866" s="96">
        <v>213.63980333358049</v>
      </c>
      <c r="F866" s="96">
        <v>1</v>
      </c>
      <c r="G866" s="96" t="s">
        <v>4468</v>
      </c>
      <c r="H866" s="96">
        <v>50</v>
      </c>
      <c r="I866" s="96" t="str">
        <f t="shared" si="13"/>
        <v>T520B227M006ATE025A520B227M006ASMHSPSTA156KA</v>
      </c>
    </row>
    <row r="867" spans="1:9" hidden="1">
      <c r="A867" s="96" t="s">
        <v>654</v>
      </c>
      <c r="B867" s="96" t="s">
        <v>648</v>
      </c>
      <c r="C867" s="96" t="s">
        <v>4474</v>
      </c>
      <c r="D867" s="96">
        <v>535.04739033384249</v>
      </c>
      <c r="E867" s="96">
        <v>223.60294600012713</v>
      </c>
      <c r="F867" s="96">
        <v>1</v>
      </c>
      <c r="G867" s="96" t="s">
        <v>4468</v>
      </c>
      <c r="H867" s="96">
        <v>50</v>
      </c>
      <c r="I867" s="96" t="str">
        <f t="shared" si="13"/>
        <v>T520B227M006ATE035A520B227M006ASALT1S15MB</v>
      </c>
    </row>
    <row r="868" spans="1:9" hidden="1">
      <c r="A868" s="96" t="s">
        <v>3967</v>
      </c>
      <c r="B868" s="96" t="s">
        <v>648</v>
      </c>
      <c r="C868" s="96" t="s">
        <v>4474</v>
      </c>
      <c r="D868" s="96">
        <v>523.69838433335531</v>
      </c>
      <c r="E868" s="96">
        <v>199.3042043331312</v>
      </c>
      <c r="F868" s="96">
        <v>1</v>
      </c>
      <c r="G868" s="96" t="s">
        <v>4468</v>
      </c>
      <c r="H868" s="96">
        <v>50</v>
      </c>
      <c r="I868" s="96" t="str">
        <f t="shared" si="13"/>
        <v>T520B227M006ATE045A520B227M006ASALT1S15MB</v>
      </c>
    </row>
    <row r="869" spans="1:9" hidden="1">
      <c r="A869" s="96" t="s">
        <v>3905</v>
      </c>
      <c r="B869" s="96" t="s">
        <v>648</v>
      </c>
      <c r="C869" s="96" t="s">
        <v>4474</v>
      </c>
      <c r="D869" s="96">
        <v>511.21631111134775</v>
      </c>
      <c r="E869" s="96">
        <v>195.70897569414228</v>
      </c>
      <c r="F869" s="96">
        <v>1</v>
      </c>
      <c r="G869" s="96" t="s">
        <v>4468</v>
      </c>
      <c r="H869" s="96">
        <v>24</v>
      </c>
      <c r="I869" s="96" t="str">
        <f t="shared" si="13"/>
        <v>T520B227M006ATE070A520B227M006ASALT1S15MB</v>
      </c>
    </row>
    <row r="870" spans="1:9" hidden="1">
      <c r="A870" s="96" t="s">
        <v>109</v>
      </c>
      <c r="B870" s="96" t="s">
        <v>110</v>
      </c>
      <c r="C870" s="96" t="s">
        <v>111</v>
      </c>
      <c r="D870" s="96">
        <v>463.46321178818823</v>
      </c>
      <c r="E870" s="96">
        <v>200.36119918713752</v>
      </c>
      <c r="F870" s="96">
        <v>1</v>
      </c>
      <c r="G870" s="96" t="s">
        <v>4468</v>
      </c>
      <c r="H870" s="96">
        <v>41</v>
      </c>
      <c r="I870" s="96" t="str">
        <f t="shared" si="13"/>
        <v>T520B337M006ATE040A520B337M006ASALT1STA200KA</v>
      </c>
    </row>
    <row r="871" spans="1:9" hidden="1">
      <c r="A871" s="96" t="s">
        <v>3769</v>
      </c>
      <c r="B871" s="96" t="s">
        <v>1200</v>
      </c>
      <c r="C871" s="96" t="s">
        <v>4441</v>
      </c>
      <c r="D871" s="96">
        <v>348.48993266606703</v>
      </c>
      <c r="E871" s="96">
        <v>170.98400799951051</v>
      </c>
      <c r="F871" s="96">
        <v>1</v>
      </c>
      <c r="G871" s="96" t="s">
        <v>4468</v>
      </c>
      <c r="H871" s="96">
        <v>50</v>
      </c>
      <c r="I871" s="96" t="str">
        <f t="shared" si="13"/>
        <v>T520B337M2R5ATE015A520B337M2R5ASE015STA156KA</v>
      </c>
    </row>
    <row r="872" spans="1:9" hidden="1">
      <c r="A872" s="96" t="s">
        <v>3926</v>
      </c>
      <c r="B872" s="96" t="s">
        <v>3691</v>
      </c>
      <c r="C872" s="96" t="s">
        <v>4426</v>
      </c>
      <c r="D872" s="96">
        <v>332.9295944434125</v>
      </c>
      <c r="E872" s="96">
        <v>134.46008333237842</v>
      </c>
      <c r="F872" s="96">
        <v>1</v>
      </c>
      <c r="G872" s="96" t="s">
        <v>4468</v>
      </c>
      <c r="H872" s="96">
        <v>6</v>
      </c>
      <c r="I872" s="96" t="str">
        <f t="shared" si="13"/>
        <v>T520B476M006ATE070A520B476K006ASKBP74</v>
      </c>
    </row>
    <row r="873" spans="1:9" hidden="1">
      <c r="A873" s="96" t="s">
        <v>3724</v>
      </c>
      <c r="B873" s="96" t="s">
        <v>3723</v>
      </c>
      <c r="C873" s="96" t="s">
        <v>152</v>
      </c>
      <c r="D873" s="96">
        <v>266.47695000632666</v>
      </c>
      <c r="E873" s="96">
        <v>128.43816666863859</v>
      </c>
      <c r="F873" s="96">
        <v>1</v>
      </c>
      <c r="G873" s="96" t="s">
        <v>4468</v>
      </c>
      <c r="H873" s="96">
        <v>1</v>
      </c>
      <c r="I873" s="96" t="str">
        <f t="shared" si="13"/>
        <v>T520B476M010ATE035A520B476M010ASMHSPKBP86</v>
      </c>
    </row>
    <row r="874" spans="1:9" hidden="1">
      <c r="A874" s="96" t="s">
        <v>3724</v>
      </c>
      <c r="B874" s="96" t="s">
        <v>3723</v>
      </c>
      <c r="C874" s="96" t="s">
        <v>4475</v>
      </c>
      <c r="D874" s="96">
        <v>630.19863014215946</v>
      </c>
      <c r="E874" s="96">
        <v>148.47358971618689</v>
      </c>
      <c r="F874" s="96">
        <v>1</v>
      </c>
      <c r="G874" s="96" t="s">
        <v>4468</v>
      </c>
      <c r="H874" s="96">
        <v>47</v>
      </c>
      <c r="I874" s="96" t="str">
        <f t="shared" si="13"/>
        <v>T520B476M010ATE035A520B476M010ASMHSPKBP84</v>
      </c>
    </row>
    <row r="875" spans="1:9" hidden="1">
      <c r="A875" s="96" t="s">
        <v>203</v>
      </c>
      <c r="B875" s="96" t="s">
        <v>201</v>
      </c>
      <c r="C875" s="96" t="s">
        <v>4426</v>
      </c>
      <c r="D875" s="96">
        <v>288.07914166362025</v>
      </c>
      <c r="E875" s="96">
        <v>161.25472500105388</v>
      </c>
      <c r="F875" s="96">
        <v>1</v>
      </c>
      <c r="G875" s="96" t="s">
        <v>4468</v>
      </c>
      <c r="H875" s="96">
        <v>2</v>
      </c>
      <c r="I875" s="96" t="str">
        <f t="shared" si="13"/>
        <v>T520C107M006ATE045A520C107M006ASMHSBKBP74</v>
      </c>
    </row>
    <row r="876" spans="1:9" hidden="1">
      <c r="A876" s="96" t="s">
        <v>203</v>
      </c>
      <c r="B876" s="96" t="s">
        <v>201</v>
      </c>
      <c r="C876" s="96" t="s">
        <v>4428</v>
      </c>
      <c r="D876" s="96">
        <v>284.16421666857786</v>
      </c>
      <c r="E876" s="96">
        <v>122.11704999790528</v>
      </c>
      <c r="F876" s="96">
        <v>1</v>
      </c>
      <c r="G876" s="96" t="s">
        <v>4468</v>
      </c>
      <c r="H876" s="96">
        <v>1</v>
      </c>
      <c r="I876" s="96" t="str">
        <f t="shared" si="13"/>
        <v>T520C107M006ATE045A520C107M006ASMHSBKBP76</v>
      </c>
    </row>
    <row r="877" spans="1:9" hidden="1">
      <c r="A877" s="96" t="s">
        <v>1382</v>
      </c>
      <c r="B877" s="96" t="s">
        <v>345</v>
      </c>
      <c r="C877" s="96" t="s">
        <v>4469</v>
      </c>
      <c r="D877" s="96">
        <v>458.48844333412126</v>
      </c>
      <c r="E877" s="96">
        <v>165.94628000166267</v>
      </c>
      <c r="F877" s="96">
        <v>1</v>
      </c>
      <c r="G877" s="96" t="s">
        <v>4468</v>
      </c>
      <c r="H877" s="96">
        <v>10</v>
      </c>
      <c r="I877" s="96" t="str">
        <f t="shared" si="13"/>
        <v>T520C107M010ATE025A520C107M010ASMHSBKBP126</v>
      </c>
    </row>
    <row r="878" spans="1:9" hidden="1">
      <c r="A878" s="96" t="s">
        <v>424</v>
      </c>
      <c r="B878" s="96" t="s">
        <v>420</v>
      </c>
      <c r="C878" s="96" t="s">
        <v>4469</v>
      </c>
      <c r="D878" s="96">
        <v>389.35246041815839</v>
      </c>
      <c r="E878" s="96">
        <v>139.17895625068925</v>
      </c>
      <c r="F878" s="96">
        <v>1</v>
      </c>
      <c r="G878" s="96" t="s">
        <v>4468</v>
      </c>
      <c r="H878" s="96">
        <v>8</v>
      </c>
      <c r="I878" s="96" t="str">
        <f t="shared" si="13"/>
        <v>T520C157M010ATE055A520C157M010ASMHSPKBP126</v>
      </c>
    </row>
    <row r="879" spans="1:9" hidden="1">
      <c r="A879" s="96" t="s">
        <v>566</v>
      </c>
      <c r="B879" s="96" t="s">
        <v>565</v>
      </c>
      <c r="C879" s="96" t="s">
        <v>126</v>
      </c>
      <c r="D879" s="96">
        <v>335.04015000129584</v>
      </c>
      <c r="E879" s="96">
        <v>161.61798888933845</v>
      </c>
      <c r="F879" s="96">
        <v>1</v>
      </c>
      <c r="G879" s="96" t="s">
        <v>4468</v>
      </c>
      <c r="H879" s="96">
        <v>6</v>
      </c>
      <c r="I879" s="96" t="str">
        <f t="shared" si="13"/>
        <v>T520C226M016ATE080A520C226M016ASMHSPKBP52</v>
      </c>
    </row>
    <row r="880" spans="1:9" hidden="1">
      <c r="A880" s="96" t="s">
        <v>1391</v>
      </c>
      <c r="B880" s="96" t="s">
        <v>327</v>
      </c>
      <c r="C880" s="96" t="s">
        <v>4469</v>
      </c>
      <c r="D880" s="96">
        <v>337.32550000248011</v>
      </c>
      <c r="E880" s="96">
        <v>130.28922499681357</v>
      </c>
      <c r="F880" s="96">
        <v>1</v>
      </c>
      <c r="G880" s="96" t="s">
        <v>4468</v>
      </c>
      <c r="H880" s="96">
        <v>2</v>
      </c>
      <c r="I880" s="96" t="str">
        <f t="shared" si="13"/>
        <v>T520C227M006ATE025A520C227M006ASMHSPKBP126</v>
      </c>
    </row>
    <row r="881" spans="1:9" hidden="1">
      <c r="A881" s="96" t="s">
        <v>581</v>
      </c>
      <c r="B881" s="96" t="s">
        <v>429</v>
      </c>
      <c r="C881" s="96" t="s">
        <v>4469</v>
      </c>
      <c r="D881" s="96">
        <v>306.36779999826103</v>
      </c>
      <c r="E881" s="96">
        <v>180.19794166611973</v>
      </c>
      <c r="F881" s="96">
        <v>1</v>
      </c>
      <c r="G881" s="96" t="s">
        <v>4468</v>
      </c>
      <c r="H881" s="96">
        <v>2</v>
      </c>
      <c r="I881" s="96" t="str">
        <f t="shared" si="13"/>
        <v>T520C337M2R5ATE015A520C337M003ASE015KBP126</v>
      </c>
    </row>
    <row r="882" spans="1:9" hidden="1">
      <c r="A882" s="96" t="s">
        <v>2567</v>
      </c>
      <c r="B882" s="96" t="s">
        <v>1595</v>
      </c>
      <c r="C882" s="96" t="s">
        <v>4426</v>
      </c>
      <c r="D882" s="96">
        <v>370.21856111008674</v>
      </c>
      <c r="E882" s="96">
        <v>159.26615370553918</v>
      </c>
      <c r="F882" s="96">
        <v>1</v>
      </c>
      <c r="G882" s="96" t="s">
        <v>4468</v>
      </c>
      <c r="H882" s="96">
        <v>9</v>
      </c>
      <c r="I882" s="96" t="str">
        <f t="shared" si="13"/>
        <v>T520D107M010ATE055A520D107M010ASMHSPKBP74</v>
      </c>
    </row>
    <row r="883" spans="1:9" hidden="1">
      <c r="A883" s="96" t="s">
        <v>2567</v>
      </c>
      <c r="B883" s="96" t="s">
        <v>1595</v>
      </c>
      <c r="C883" s="96" t="s">
        <v>4428</v>
      </c>
      <c r="D883" s="96">
        <v>449.27859999937937</v>
      </c>
      <c r="E883" s="96">
        <v>166.19740000809543</v>
      </c>
      <c r="F883" s="96">
        <v>1</v>
      </c>
      <c r="G883" s="96" t="s">
        <v>4468</v>
      </c>
      <c r="H883" s="96">
        <v>1</v>
      </c>
      <c r="I883" s="96" t="str">
        <f t="shared" si="13"/>
        <v>T520D107M010ATE055A520D107M010ASMHSPKBP76</v>
      </c>
    </row>
    <row r="884" spans="1:9" hidden="1">
      <c r="A884" s="96" t="s">
        <v>2497</v>
      </c>
      <c r="B884" s="96" t="s">
        <v>2496</v>
      </c>
      <c r="C884" s="96" t="s">
        <v>4469</v>
      </c>
      <c r="D884" s="96">
        <v>429.46787559514632</v>
      </c>
      <c r="E884" s="96">
        <v>192.09322023737644</v>
      </c>
      <c r="F884" s="96">
        <v>1</v>
      </c>
      <c r="G884" s="96" t="s">
        <v>4468</v>
      </c>
      <c r="H884" s="96">
        <v>28</v>
      </c>
      <c r="I884" s="96" t="str">
        <f t="shared" si="13"/>
        <v>T520D108M2R5ATE006A520D108M2R5ASE006KBP126</v>
      </c>
    </row>
    <row r="885" spans="1:9" hidden="1">
      <c r="A885" s="96" t="s">
        <v>2410</v>
      </c>
      <c r="B885" s="96" t="s">
        <v>1419</v>
      </c>
      <c r="C885" s="96" t="s">
        <v>4441</v>
      </c>
      <c r="D885" s="96">
        <v>432.60554999113077</v>
      </c>
      <c r="E885" s="96">
        <v>207.5313333410304</v>
      </c>
      <c r="F885" s="96">
        <v>1</v>
      </c>
      <c r="G885" s="96" t="s">
        <v>4468</v>
      </c>
      <c r="H885" s="96">
        <v>1</v>
      </c>
      <c r="I885" s="96" t="str">
        <f t="shared" si="13"/>
        <v>T520D108M2R5ATE015A520Y108M2R5ASE010STA156KA</v>
      </c>
    </row>
    <row r="886" spans="1:9" hidden="1">
      <c r="A886" s="96" t="s">
        <v>2236</v>
      </c>
      <c r="B886" s="96" t="s">
        <v>891</v>
      </c>
      <c r="C886" s="96" t="s">
        <v>4476</v>
      </c>
      <c r="D886" s="96">
        <v>540.34130000160076</v>
      </c>
      <c r="E886" s="96">
        <v>129.37738889129832</v>
      </c>
      <c r="F886" s="96">
        <v>1</v>
      </c>
      <c r="G886" s="96" t="s">
        <v>4468</v>
      </c>
      <c r="H886" s="96">
        <v>3</v>
      </c>
      <c r="I886" s="96" t="str">
        <f t="shared" si="13"/>
        <v>T520D156M025ATE060A520D156M025ASMHSPKBP44</v>
      </c>
    </row>
    <row r="887" spans="1:9" hidden="1">
      <c r="A887" s="96" t="s">
        <v>2642</v>
      </c>
      <c r="B887" s="96" t="s">
        <v>1750</v>
      </c>
      <c r="C887" s="96" t="s">
        <v>4428</v>
      </c>
      <c r="D887" s="96">
        <v>243.7091166630853</v>
      </c>
      <c r="E887" s="96">
        <v>125.14171666000038</v>
      </c>
      <c r="F887" s="96">
        <v>1</v>
      </c>
      <c r="G887" s="96" t="s">
        <v>4468</v>
      </c>
      <c r="H887" s="96">
        <v>1</v>
      </c>
      <c r="I887" s="96" t="str">
        <f t="shared" si="13"/>
        <v>T520D157M006ATE025A520D157M006ASMHSPKBP76</v>
      </c>
    </row>
    <row r="888" spans="1:9" hidden="1">
      <c r="A888" s="96" t="s">
        <v>2157</v>
      </c>
      <c r="B888" s="96" t="s">
        <v>2106</v>
      </c>
      <c r="C888" s="96" t="s">
        <v>4426</v>
      </c>
      <c r="D888" s="96">
        <v>324.60705499956384</v>
      </c>
      <c r="E888" s="96">
        <v>182.57220333244183</v>
      </c>
      <c r="F888" s="96">
        <v>1</v>
      </c>
      <c r="G888" s="96" t="s">
        <v>4468</v>
      </c>
      <c r="H888" s="96">
        <v>10</v>
      </c>
      <c r="I888" s="96" t="str">
        <f t="shared" si="13"/>
        <v>T520D157M010ATE015A520D157M010ASMHSBKBP74</v>
      </c>
    </row>
    <row r="889" spans="1:9" hidden="1">
      <c r="A889" s="96" t="s">
        <v>2157</v>
      </c>
      <c r="B889" s="96" t="s">
        <v>2106</v>
      </c>
      <c r="C889" s="96" t="s">
        <v>4428</v>
      </c>
      <c r="D889" s="96">
        <v>301.23117500217631</v>
      </c>
      <c r="E889" s="96">
        <v>153.32474166818429</v>
      </c>
      <c r="F889" s="96">
        <v>1</v>
      </c>
      <c r="G889" s="96" t="s">
        <v>4468</v>
      </c>
      <c r="H889" s="96">
        <v>2</v>
      </c>
      <c r="I889" s="96" t="str">
        <f t="shared" si="13"/>
        <v>T520D157M010ATE015A520D157M010ASMHSBKBP76</v>
      </c>
    </row>
    <row r="890" spans="1:9" hidden="1">
      <c r="A890" s="96" t="s">
        <v>2083</v>
      </c>
      <c r="B890" s="96" t="s">
        <v>1592</v>
      </c>
      <c r="C890" s="96" t="s">
        <v>4426</v>
      </c>
      <c r="D890" s="96">
        <v>327.41707500186749</v>
      </c>
      <c r="E890" s="96">
        <v>149.15469166240655</v>
      </c>
      <c r="F890" s="96">
        <v>1</v>
      </c>
      <c r="G890" s="96" t="s">
        <v>4468</v>
      </c>
      <c r="H890" s="96">
        <v>2</v>
      </c>
      <c r="I890" s="96" t="str">
        <f t="shared" si="13"/>
        <v>T520D157M010ATE040A520D157M010ASMHSPKBP74</v>
      </c>
    </row>
    <row r="891" spans="1:9" hidden="1">
      <c r="A891" s="96" t="s">
        <v>2083</v>
      </c>
      <c r="B891" s="96" t="s">
        <v>1592</v>
      </c>
      <c r="C891" s="96" t="s">
        <v>4428</v>
      </c>
      <c r="D891" s="96">
        <v>336.95089999353513</v>
      </c>
      <c r="E891" s="96">
        <v>121.71495000715367</v>
      </c>
      <c r="F891" s="96">
        <v>1</v>
      </c>
      <c r="G891" s="96" t="s">
        <v>4468</v>
      </c>
      <c r="H891" s="96">
        <v>1</v>
      </c>
      <c r="I891" s="96" t="str">
        <f t="shared" si="13"/>
        <v>T520D157M010ATE040A520D157M010ASMHSPKBP76</v>
      </c>
    </row>
    <row r="892" spans="1:9" hidden="1">
      <c r="A892" s="96" t="s">
        <v>2283</v>
      </c>
      <c r="B892" s="96" t="s">
        <v>1592</v>
      </c>
      <c r="C892" s="96" t="s">
        <v>4426</v>
      </c>
      <c r="D892" s="96">
        <v>341.41475000185892</v>
      </c>
      <c r="E892" s="96">
        <v>150.9011083364021</v>
      </c>
      <c r="F892" s="96">
        <v>1</v>
      </c>
      <c r="G892" s="96" t="s">
        <v>4468</v>
      </c>
      <c r="H892" s="96">
        <v>2</v>
      </c>
      <c r="I892" s="96" t="str">
        <f t="shared" si="13"/>
        <v>T520D157M010ATE055A520D157M010ASMHSPKBP74</v>
      </c>
    </row>
    <row r="893" spans="1:9" hidden="1">
      <c r="A893" s="96" t="s">
        <v>2397</v>
      </c>
      <c r="B893" s="96" t="s">
        <v>2394</v>
      </c>
      <c r="C893" s="96" t="s">
        <v>4428</v>
      </c>
      <c r="D893" s="96">
        <v>309.19866666547023</v>
      </c>
      <c r="E893" s="96">
        <v>133.40694999438713</v>
      </c>
      <c r="F893" s="96">
        <v>1</v>
      </c>
      <c r="G893" s="96" t="s">
        <v>4468</v>
      </c>
      <c r="H893" s="96">
        <v>1</v>
      </c>
      <c r="I893" s="96" t="str">
        <f t="shared" si="13"/>
        <v>T520D227M006ATE015A520D227M006ASPGLRKBP76</v>
      </c>
    </row>
    <row r="894" spans="1:9" hidden="1">
      <c r="A894" s="96" t="s">
        <v>2226</v>
      </c>
      <c r="B894" s="96" t="s">
        <v>2222</v>
      </c>
      <c r="C894" s="96" t="s">
        <v>4426</v>
      </c>
      <c r="D894" s="96">
        <v>353.20406875034678</v>
      </c>
      <c r="E894" s="96">
        <v>134.69268749991895</v>
      </c>
      <c r="F894" s="96">
        <v>1</v>
      </c>
      <c r="G894" s="96" t="s">
        <v>4468</v>
      </c>
      <c r="H894" s="96">
        <v>8</v>
      </c>
      <c r="I894" s="96" t="str">
        <f t="shared" si="13"/>
        <v>T520D227M010ATE018A520D227M010ASMHSBKBP74</v>
      </c>
    </row>
    <row r="895" spans="1:9" hidden="1">
      <c r="A895" s="96" t="s">
        <v>2226</v>
      </c>
      <c r="B895" s="96" t="s">
        <v>2222</v>
      </c>
      <c r="C895" s="96" t="s">
        <v>4428</v>
      </c>
      <c r="D895" s="96">
        <v>337.12379666604102</v>
      </c>
      <c r="E895" s="96">
        <v>132.02652592677623</v>
      </c>
      <c r="F895" s="96">
        <v>1</v>
      </c>
      <c r="G895" s="96" t="s">
        <v>4468</v>
      </c>
      <c r="H895" s="96">
        <v>10</v>
      </c>
      <c r="I895" s="96" t="str">
        <f t="shared" si="13"/>
        <v>T520D227M010ATE018A520D227M010ASMHSBKBP76</v>
      </c>
    </row>
    <row r="896" spans="1:9" hidden="1">
      <c r="A896" s="96" t="s">
        <v>2915</v>
      </c>
      <c r="B896" s="96" t="s">
        <v>1587</v>
      </c>
      <c r="C896" s="96" t="s">
        <v>4426</v>
      </c>
      <c r="D896" s="96">
        <v>332.05814466665032</v>
      </c>
      <c r="E896" s="96">
        <v>151.25256233434192</v>
      </c>
      <c r="F896" s="96">
        <v>1</v>
      </c>
      <c r="G896" s="96" t="s">
        <v>4468</v>
      </c>
      <c r="H896" s="96">
        <v>50</v>
      </c>
      <c r="I896" s="96" t="str">
        <f t="shared" si="13"/>
        <v>T520D227M010ATE025A520D227M010ASMHSPKBP74</v>
      </c>
    </row>
    <row r="897" spans="1:9" hidden="1">
      <c r="A897" s="96" t="s">
        <v>2915</v>
      </c>
      <c r="B897" s="96" t="s">
        <v>1587</v>
      </c>
      <c r="C897" s="96" t="s">
        <v>4428</v>
      </c>
      <c r="D897" s="96">
        <v>329.5816253791881</v>
      </c>
      <c r="E897" s="96">
        <v>136.34257916686528</v>
      </c>
      <c r="F897" s="96">
        <v>1</v>
      </c>
      <c r="G897" s="96" t="s">
        <v>4468</v>
      </c>
      <c r="H897" s="96">
        <v>44</v>
      </c>
      <c r="I897" s="96" t="str">
        <f t="shared" si="13"/>
        <v>T520D227M010ATE025A520D227M010ASMHSPKBP76</v>
      </c>
    </row>
    <row r="898" spans="1:9" hidden="1">
      <c r="A898" s="96" t="s">
        <v>2258</v>
      </c>
      <c r="B898" s="96" t="s">
        <v>1587</v>
      </c>
      <c r="C898" s="96" t="s">
        <v>4426</v>
      </c>
      <c r="D898" s="96">
        <v>372.46446594211233</v>
      </c>
      <c r="E898" s="96">
        <v>148.52161811614084</v>
      </c>
      <c r="F898" s="96">
        <v>1</v>
      </c>
      <c r="G898" s="96" t="s">
        <v>4468</v>
      </c>
      <c r="H898" s="96">
        <v>23</v>
      </c>
      <c r="I898" s="96" t="str">
        <f t="shared" si="13"/>
        <v>T520D227M010ATE040A520D227M010ASMHSPKBP74</v>
      </c>
    </row>
    <row r="899" spans="1:9" hidden="1">
      <c r="A899" s="96" t="s">
        <v>2258</v>
      </c>
      <c r="B899" s="96" t="s">
        <v>1587</v>
      </c>
      <c r="C899" s="96" t="s">
        <v>4428</v>
      </c>
      <c r="D899" s="96">
        <v>321.72062548979954</v>
      </c>
      <c r="E899" s="96">
        <v>159.24716274596423</v>
      </c>
      <c r="F899" s="96">
        <v>1</v>
      </c>
      <c r="G899" s="96" t="s">
        <v>4468</v>
      </c>
      <c r="H899" s="96">
        <v>17</v>
      </c>
      <c r="I899" s="96" t="str">
        <f t="shared" si="13"/>
        <v>T520D227M010ATE040A520D227M010ASMHSPKBP76</v>
      </c>
    </row>
    <row r="900" spans="1:9" hidden="1">
      <c r="A900" s="96" t="s">
        <v>2997</v>
      </c>
      <c r="B900" s="96" t="s">
        <v>1430</v>
      </c>
      <c r="C900" s="96" t="s">
        <v>4426</v>
      </c>
      <c r="D900" s="96">
        <v>209.20324166421781</v>
      </c>
      <c r="E900" s="96">
        <v>148.96441666642204</v>
      </c>
      <c r="F900" s="96">
        <v>1</v>
      </c>
      <c r="G900" s="96" t="s">
        <v>4468</v>
      </c>
      <c r="H900" s="96">
        <v>2</v>
      </c>
      <c r="I900" s="96" t="str">
        <f t="shared" ref="I900:I963" si="14">A900&amp;B900&amp;C900</f>
        <v>T520D337M004ATE009A520D337M004ASPGLRKBP74</v>
      </c>
    </row>
    <row r="901" spans="1:9" hidden="1">
      <c r="A901" s="96" t="s">
        <v>2997</v>
      </c>
      <c r="B901" s="96" t="s">
        <v>1430</v>
      </c>
      <c r="C901" s="96" t="s">
        <v>4428</v>
      </c>
      <c r="D901" s="96">
        <v>200.65616666804999</v>
      </c>
      <c r="E901" s="96">
        <v>176.76895000040531</v>
      </c>
      <c r="F901" s="96">
        <v>1</v>
      </c>
      <c r="G901" s="96" t="s">
        <v>4468</v>
      </c>
      <c r="H901" s="96">
        <v>1</v>
      </c>
      <c r="I901" s="96" t="str">
        <f t="shared" si="14"/>
        <v>T520D337M004ATE009A520D337M004ASPGLRKBP76</v>
      </c>
    </row>
    <row r="902" spans="1:9" hidden="1">
      <c r="A902" s="96" t="s">
        <v>2668</v>
      </c>
      <c r="B902" s="96" t="s">
        <v>1430</v>
      </c>
      <c r="C902" s="96" t="s">
        <v>4426</v>
      </c>
      <c r="D902" s="96">
        <v>198.97566666360945</v>
      </c>
      <c r="E902" s="96">
        <v>131.14722500438802</v>
      </c>
      <c r="F902" s="96">
        <v>1</v>
      </c>
      <c r="G902" s="96" t="s">
        <v>4468</v>
      </c>
      <c r="H902" s="96">
        <v>2</v>
      </c>
      <c r="I902" s="96" t="str">
        <f t="shared" si="14"/>
        <v>T520D337M004ATE012A520D337M004ASPGLRKBP74</v>
      </c>
    </row>
    <row r="903" spans="1:9" hidden="1">
      <c r="A903" s="96" t="s">
        <v>2668</v>
      </c>
      <c r="B903" s="96" t="s">
        <v>1430</v>
      </c>
      <c r="C903" s="96" t="s">
        <v>4428</v>
      </c>
      <c r="D903" s="96">
        <v>198.88811666867696</v>
      </c>
      <c r="E903" s="96">
        <v>178.62727499858013</v>
      </c>
      <c r="F903" s="96">
        <v>1</v>
      </c>
      <c r="G903" s="96" t="s">
        <v>4468</v>
      </c>
      <c r="H903" s="96">
        <v>1</v>
      </c>
      <c r="I903" s="96" t="str">
        <f t="shared" si="14"/>
        <v>T520D337M004ATE012A520D337M004ASPGLRKBP76</v>
      </c>
    </row>
    <row r="904" spans="1:9" hidden="1">
      <c r="A904" s="96" t="s">
        <v>2993</v>
      </c>
      <c r="B904" s="96" t="s">
        <v>2364</v>
      </c>
      <c r="C904" s="96" t="s">
        <v>4426</v>
      </c>
      <c r="D904" s="96">
        <v>313.45981433414852</v>
      </c>
      <c r="E904" s="96">
        <v>151.65496166674421</v>
      </c>
      <c r="F904" s="96">
        <v>1</v>
      </c>
      <c r="G904" s="96" t="s">
        <v>4468</v>
      </c>
      <c r="H904" s="96">
        <v>50</v>
      </c>
      <c r="I904" s="96" t="str">
        <f t="shared" si="14"/>
        <v>T520D337M006ATE009A520D337M006ASPGLRKBP74</v>
      </c>
    </row>
    <row r="905" spans="1:9" hidden="1">
      <c r="A905" s="96" t="s">
        <v>2993</v>
      </c>
      <c r="B905" s="96" t="s">
        <v>2364</v>
      </c>
      <c r="C905" s="96" t="s">
        <v>4428</v>
      </c>
      <c r="D905" s="96">
        <v>300.03027566699313</v>
      </c>
      <c r="E905" s="96">
        <v>142.56842566626148</v>
      </c>
      <c r="F905" s="96">
        <v>1</v>
      </c>
      <c r="G905" s="96" t="s">
        <v>4468</v>
      </c>
      <c r="H905" s="96">
        <v>50</v>
      </c>
      <c r="I905" s="96" t="str">
        <f t="shared" si="14"/>
        <v>T520D337M006ATE009A520D337M006ASPGLRKBP76</v>
      </c>
    </row>
    <row r="906" spans="1:9" hidden="1">
      <c r="A906" s="96" t="s">
        <v>2993</v>
      </c>
      <c r="B906" s="96" t="s">
        <v>2364</v>
      </c>
      <c r="C906" s="96" t="s">
        <v>142</v>
      </c>
      <c r="D906" s="96">
        <v>325.37572500034003</v>
      </c>
      <c r="E906" s="96">
        <v>132.11652222555131</v>
      </c>
      <c r="F906" s="96">
        <v>1</v>
      </c>
      <c r="G906" s="96" t="s">
        <v>4468</v>
      </c>
      <c r="H906" s="96">
        <v>4</v>
      </c>
      <c r="I906" s="96" t="str">
        <f t="shared" si="14"/>
        <v>T520D337M006ATE009A520D337M006ASPGLRKBP86E</v>
      </c>
    </row>
    <row r="907" spans="1:9" hidden="1">
      <c r="A907" s="96" t="s">
        <v>2993</v>
      </c>
      <c r="B907" s="96" t="s">
        <v>4439</v>
      </c>
      <c r="C907" s="96" t="s">
        <v>4433</v>
      </c>
      <c r="D907" s="96">
        <v>524.62273332872428</v>
      </c>
      <c r="E907" s="96">
        <v>136.1356166715268</v>
      </c>
      <c r="F907" s="96">
        <v>1</v>
      </c>
      <c r="G907" s="96" t="s">
        <v>4468</v>
      </c>
      <c r="H907" s="96">
        <v>1</v>
      </c>
      <c r="I907" s="96" t="str">
        <f t="shared" si="14"/>
        <v>T520D337M006ATE009A520D337M006AS9997KBP74E</v>
      </c>
    </row>
    <row r="908" spans="1:9" hidden="1">
      <c r="A908" s="96" t="s">
        <v>2993</v>
      </c>
      <c r="B908" s="96" t="s">
        <v>4439</v>
      </c>
      <c r="C908" s="96" t="s">
        <v>142</v>
      </c>
      <c r="D908" s="96">
        <v>347.61885666637681</v>
      </c>
      <c r="E908" s="96">
        <v>140.90778666897677</v>
      </c>
      <c r="F908" s="96">
        <v>1</v>
      </c>
      <c r="G908" s="96" t="s">
        <v>4468</v>
      </c>
      <c r="H908" s="96">
        <v>5</v>
      </c>
      <c r="I908" s="96" t="str">
        <f t="shared" si="14"/>
        <v>T520D337M006ATE009A520D337M006AS9997KBP86E</v>
      </c>
    </row>
    <row r="909" spans="1:9" hidden="1">
      <c r="A909" s="96" t="s">
        <v>2365</v>
      </c>
      <c r="B909" s="96" t="s">
        <v>2364</v>
      </c>
      <c r="C909" s="96" t="s">
        <v>4426</v>
      </c>
      <c r="D909" s="96">
        <v>336.12482555746101</v>
      </c>
      <c r="E909" s="96">
        <v>150.03193555539474</v>
      </c>
      <c r="F909" s="96">
        <v>1</v>
      </c>
      <c r="G909" s="96" t="s">
        <v>4468</v>
      </c>
      <c r="H909" s="96">
        <v>15</v>
      </c>
      <c r="I909" s="96" t="str">
        <f t="shared" si="14"/>
        <v>T520D337M006ATE010A520D337M006ASPGLRKBP74</v>
      </c>
    </row>
    <row r="910" spans="1:9" hidden="1">
      <c r="A910" s="96" t="s">
        <v>2365</v>
      </c>
      <c r="B910" s="96" t="s">
        <v>4414</v>
      </c>
      <c r="C910" s="96" t="s">
        <v>152</v>
      </c>
      <c r="D910" s="96">
        <v>246.76580666704103</v>
      </c>
      <c r="E910" s="96">
        <v>145.16738833207637</v>
      </c>
      <c r="F910" s="96">
        <v>1</v>
      </c>
      <c r="G910" s="96" t="s">
        <v>4468</v>
      </c>
      <c r="H910" s="96">
        <v>10</v>
      </c>
      <c r="I910" s="96" t="str">
        <f t="shared" si="14"/>
        <v>T520D337M006ATE010A520V157M006ASMHSMKBP86</v>
      </c>
    </row>
    <row r="911" spans="1:9" hidden="1">
      <c r="A911" s="96" t="s">
        <v>1998</v>
      </c>
      <c r="B911" s="96" t="s">
        <v>1740</v>
      </c>
      <c r="C911" s="96" t="s">
        <v>4426</v>
      </c>
      <c r="D911" s="96">
        <v>267.43609074037522</v>
      </c>
      <c r="E911" s="96">
        <v>140.08771538577724</v>
      </c>
      <c r="F911" s="96">
        <v>1</v>
      </c>
      <c r="G911" s="96" t="s">
        <v>4468</v>
      </c>
      <c r="H911" s="96">
        <v>27</v>
      </c>
      <c r="I911" s="96" t="str">
        <f t="shared" si="14"/>
        <v>T520D337M006ATE015A520D337M006ASMHSBKBP74</v>
      </c>
    </row>
    <row r="912" spans="1:9" hidden="1">
      <c r="A912" s="96" t="s">
        <v>1998</v>
      </c>
      <c r="B912" s="96" t="s">
        <v>1740</v>
      </c>
      <c r="C912" s="96" t="s">
        <v>4428</v>
      </c>
      <c r="D912" s="96">
        <v>271.64747999939135</v>
      </c>
      <c r="E912" s="96">
        <v>141.22527666636742</v>
      </c>
      <c r="F912" s="96">
        <v>1</v>
      </c>
      <c r="G912" s="96" t="s">
        <v>4468</v>
      </c>
      <c r="H912" s="96">
        <v>50</v>
      </c>
      <c r="I912" s="96" t="str">
        <f t="shared" si="14"/>
        <v>T520D337M006ATE015A520D337M006ASMHSBKBP76</v>
      </c>
    </row>
    <row r="913" spans="1:9" hidden="1">
      <c r="A913" s="96" t="s">
        <v>2234</v>
      </c>
      <c r="B913" s="96" t="s">
        <v>1407</v>
      </c>
      <c r="C913" s="96" t="s">
        <v>4426</v>
      </c>
      <c r="D913" s="96">
        <v>277.82130648207385</v>
      </c>
      <c r="E913" s="96">
        <v>181.48761944496073</v>
      </c>
      <c r="F913" s="96">
        <v>1</v>
      </c>
      <c r="G913" s="96" t="s">
        <v>4468</v>
      </c>
      <c r="H913" s="96">
        <v>18</v>
      </c>
      <c r="I913" s="96" t="str">
        <f t="shared" si="14"/>
        <v>T520D337M006ATE018A520D337M006ASMHSPKBP74</v>
      </c>
    </row>
    <row r="914" spans="1:9" hidden="1">
      <c r="A914" s="96" t="s">
        <v>2473</v>
      </c>
      <c r="B914" s="96" t="s">
        <v>1407</v>
      </c>
      <c r="C914" s="96" t="s">
        <v>4426</v>
      </c>
      <c r="D914" s="96">
        <v>271.76330151502043</v>
      </c>
      <c r="E914" s="96">
        <v>207.5188045465091</v>
      </c>
      <c r="F914" s="96">
        <v>1</v>
      </c>
      <c r="G914" s="96" t="s">
        <v>4468</v>
      </c>
      <c r="H914" s="96">
        <v>11</v>
      </c>
      <c r="I914" s="96" t="str">
        <f t="shared" si="14"/>
        <v>T520D337M006ATE025A520D337M006ASMHSPKBP74</v>
      </c>
    </row>
    <row r="915" spans="1:9" hidden="1">
      <c r="A915" s="96" t="s">
        <v>2473</v>
      </c>
      <c r="B915" s="96" t="s">
        <v>1407</v>
      </c>
      <c r="C915" s="96" t="s">
        <v>4428</v>
      </c>
      <c r="D915" s="96">
        <v>258.63333333749324</v>
      </c>
      <c r="E915" s="96">
        <v>163.65233333548531</v>
      </c>
      <c r="F915" s="96">
        <v>1</v>
      </c>
      <c r="G915" s="96" t="s">
        <v>4468</v>
      </c>
      <c r="H915" s="96">
        <v>2</v>
      </c>
      <c r="I915" s="96" t="str">
        <f t="shared" si="14"/>
        <v>T520D337M006ATE025A520D337M006ASMHSPKBP76</v>
      </c>
    </row>
    <row r="916" spans="1:9" hidden="1">
      <c r="A916" s="96" t="s">
        <v>2033</v>
      </c>
      <c r="B916" s="96" t="s">
        <v>1407</v>
      </c>
      <c r="C916" s="96" t="s">
        <v>4426</v>
      </c>
      <c r="D916" s="96">
        <v>297.32575396973908</v>
      </c>
      <c r="E916" s="96">
        <v>160.09486746092858</v>
      </c>
      <c r="F916" s="96">
        <v>1</v>
      </c>
      <c r="G916" s="96" t="s">
        <v>4468</v>
      </c>
      <c r="H916" s="96">
        <v>21</v>
      </c>
      <c r="I916" s="96" t="str">
        <f t="shared" si="14"/>
        <v>T520D337M006ATE040A520D337M006ASMHSPKBP74</v>
      </c>
    </row>
    <row r="917" spans="1:9" hidden="1">
      <c r="A917" s="96" t="s">
        <v>2033</v>
      </c>
      <c r="B917" s="96" t="s">
        <v>1407</v>
      </c>
      <c r="C917" s="96" t="s">
        <v>4428</v>
      </c>
      <c r="D917" s="96">
        <v>284.48942999902647</v>
      </c>
      <c r="E917" s="96">
        <v>137.93209500086959</v>
      </c>
      <c r="F917" s="96">
        <v>1</v>
      </c>
      <c r="G917" s="96" t="s">
        <v>4468</v>
      </c>
      <c r="H917" s="96">
        <v>10</v>
      </c>
      <c r="I917" s="96" t="str">
        <f t="shared" si="14"/>
        <v>T520D337M006ATE040A520D337M006ASMHSPKBP76</v>
      </c>
    </row>
    <row r="918" spans="1:9" hidden="1">
      <c r="A918" s="96" t="s">
        <v>2600</v>
      </c>
      <c r="B918" s="96" t="s">
        <v>2597</v>
      </c>
      <c r="C918" s="96" t="s">
        <v>126</v>
      </c>
      <c r="D918" s="96">
        <v>211.36703452635888</v>
      </c>
      <c r="E918" s="96">
        <v>143.46671190320714</v>
      </c>
      <c r="F918" s="96">
        <v>1</v>
      </c>
      <c r="G918" s="96" t="s">
        <v>4468</v>
      </c>
      <c r="H918" s="96">
        <v>14</v>
      </c>
      <c r="I918" s="96" t="str">
        <f t="shared" si="14"/>
        <v>T520D337M2R5ATE007A520D337M003ASE009KBP52</v>
      </c>
    </row>
    <row r="919" spans="1:9" hidden="1">
      <c r="A919" s="96" t="s">
        <v>2016</v>
      </c>
      <c r="B919" s="96" t="s">
        <v>2013</v>
      </c>
      <c r="C919" s="96" t="s">
        <v>4428</v>
      </c>
      <c r="D919" s="96">
        <v>351.95797499734908</v>
      </c>
      <c r="E919" s="96">
        <v>203.76469167298637</v>
      </c>
      <c r="F919" s="96">
        <v>1</v>
      </c>
      <c r="G919" s="96" t="s">
        <v>4468</v>
      </c>
      <c r="H919" s="96">
        <v>2</v>
      </c>
      <c r="I919" s="96" t="str">
        <f t="shared" si="14"/>
        <v>T520D476M016ATE070A520D476M016ASMHSPKBP76</v>
      </c>
    </row>
    <row r="920" spans="1:9" hidden="1">
      <c r="A920" s="96" t="s">
        <v>2368</v>
      </c>
      <c r="B920" s="96" t="s">
        <v>2337</v>
      </c>
      <c r="C920" s="96" t="s">
        <v>4426</v>
      </c>
      <c r="D920" s="96">
        <v>271.61961428613205</v>
      </c>
      <c r="E920" s="96">
        <v>157.01354603199954</v>
      </c>
      <c r="F920" s="96">
        <v>1</v>
      </c>
      <c r="G920" s="96" t="s">
        <v>4468</v>
      </c>
      <c r="H920" s="96">
        <v>42</v>
      </c>
      <c r="I920" s="96" t="str">
        <f t="shared" si="14"/>
        <v>T520D477M004ATE010A520D477M004ASPGLRKBP74</v>
      </c>
    </row>
    <row r="921" spans="1:9" hidden="1">
      <c r="A921" s="96" t="s">
        <v>2368</v>
      </c>
      <c r="B921" s="96" t="s">
        <v>2337</v>
      </c>
      <c r="C921" s="96" t="s">
        <v>4428</v>
      </c>
      <c r="D921" s="96">
        <v>272.27642222045688</v>
      </c>
      <c r="E921" s="96">
        <v>163.35410416635568</v>
      </c>
      <c r="F921" s="96">
        <v>1</v>
      </c>
      <c r="G921" s="96" t="s">
        <v>4468</v>
      </c>
      <c r="H921" s="96">
        <v>24</v>
      </c>
      <c r="I921" s="96" t="str">
        <f t="shared" si="14"/>
        <v>T520D477M004ATE010A520D477M004ASPGLRKBP76</v>
      </c>
    </row>
    <row r="922" spans="1:9" hidden="1">
      <c r="A922" s="96" t="s">
        <v>2368</v>
      </c>
      <c r="B922" s="96" t="s">
        <v>2337</v>
      </c>
      <c r="C922" s="96" t="s">
        <v>142</v>
      </c>
      <c r="D922" s="96">
        <v>282.31598667008802</v>
      </c>
      <c r="E922" s="96">
        <v>137.26923333504237</v>
      </c>
      <c r="F922" s="96">
        <v>1</v>
      </c>
      <c r="G922" s="96" t="s">
        <v>4468</v>
      </c>
      <c r="H922" s="96">
        <v>5</v>
      </c>
      <c r="I922" s="96" t="str">
        <f t="shared" si="14"/>
        <v>T520D477M004ATE010A520D477M004ASPGLRKBP86E</v>
      </c>
    </row>
    <row r="923" spans="1:9" hidden="1">
      <c r="A923" s="96" t="s">
        <v>2607</v>
      </c>
      <c r="B923" s="96" t="s">
        <v>2337</v>
      </c>
      <c r="C923" s="96" t="s">
        <v>4426</v>
      </c>
      <c r="D923" s="96">
        <v>272.9588974753014</v>
      </c>
      <c r="E923" s="96">
        <v>144.25325989537669</v>
      </c>
      <c r="F923" s="96">
        <v>1</v>
      </c>
      <c r="G923" s="96" t="s">
        <v>4468</v>
      </c>
      <c r="H923" s="96">
        <v>33</v>
      </c>
      <c r="I923" s="96" t="str">
        <f t="shared" si="14"/>
        <v>T520D477M004ATE012A520D477M004ASPGLRKBP74</v>
      </c>
    </row>
    <row r="924" spans="1:9" hidden="1">
      <c r="A924" s="96" t="s">
        <v>2607</v>
      </c>
      <c r="B924" s="96" t="s">
        <v>2337</v>
      </c>
      <c r="C924" s="96" t="s">
        <v>4428</v>
      </c>
      <c r="D924" s="96">
        <v>283.44678899939174</v>
      </c>
      <c r="E924" s="96">
        <v>162.58046966549009</v>
      </c>
      <c r="F924" s="96">
        <v>1</v>
      </c>
      <c r="G924" s="96" t="s">
        <v>4468</v>
      </c>
      <c r="H924" s="96">
        <v>50</v>
      </c>
      <c r="I924" s="96" t="str">
        <f t="shared" si="14"/>
        <v>T520D477M004ATE012A520D477M004ASPGLRKBP76</v>
      </c>
    </row>
    <row r="925" spans="1:9" hidden="1">
      <c r="A925" s="96" t="s">
        <v>1420</v>
      </c>
      <c r="B925" s="96" t="s">
        <v>1421</v>
      </c>
      <c r="C925" s="96" t="s">
        <v>4426</v>
      </c>
      <c r="D925" s="96">
        <v>244.08945000381209</v>
      </c>
      <c r="E925" s="96">
        <v>194.12366666598248</v>
      </c>
      <c r="F925" s="96">
        <v>1</v>
      </c>
      <c r="G925" s="96" t="s">
        <v>4468</v>
      </c>
      <c r="H925" s="96">
        <v>1</v>
      </c>
      <c r="I925" s="96" t="str">
        <f t="shared" si="14"/>
        <v>T520D477M004ATE015A520D477M004ASMHSBKBP74</v>
      </c>
    </row>
    <row r="926" spans="1:9" hidden="1">
      <c r="A926" s="96" t="s">
        <v>2253</v>
      </c>
      <c r="B926" s="96" t="s">
        <v>1589</v>
      </c>
      <c r="C926" s="96" t="s">
        <v>4426</v>
      </c>
      <c r="D926" s="96">
        <v>259.06836562542594</v>
      </c>
      <c r="E926" s="96">
        <v>142.67629583358939</v>
      </c>
      <c r="F926" s="96">
        <v>1</v>
      </c>
      <c r="G926" s="96" t="s">
        <v>4468</v>
      </c>
      <c r="H926" s="96">
        <v>16</v>
      </c>
      <c r="I926" s="96" t="str">
        <f t="shared" si="14"/>
        <v>T520D477M004ATE040A520D477M004ASMHSPKBP74</v>
      </c>
    </row>
    <row r="927" spans="1:9" hidden="1">
      <c r="A927" s="96" t="s">
        <v>2253</v>
      </c>
      <c r="B927" s="96" t="s">
        <v>1589</v>
      </c>
      <c r="C927" s="96" t="s">
        <v>4428</v>
      </c>
      <c r="D927" s="96">
        <v>256.41268888721243</v>
      </c>
      <c r="E927" s="96">
        <v>133.37396667106077</v>
      </c>
      <c r="F927" s="96">
        <v>1</v>
      </c>
      <c r="G927" s="96" t="s">
        <v>4468</v>
      </c>
      <c r="H927" s="96">
        <v>3</v>
      </c>
      <c r="I927" s="96" t="str">
        <f t="shared" si="14"/>
        <v>T520D477M004ATE040A520D477M004ASMHSPKBP76</v>
      </c>
    </row>
    <row r="928" spans="1:9" hidden="1">
      <c r="A928" s="96" t="s">
        <v>2162</v>
      </c>
      <c r="B928" s="96" t="s">
        <v>2159</v>
      </c>
      <c r="C928" s="96" t="s">
        <v>4426</v>
      </c>
      <c r="D928" s="96">
        <v>313.48154047362704</v>
      </c>
      <c r="E928" s="96">
        <v>153.26929285739814</v>
      </c>
      <c r="F928" s="96">
        <v>1</v>
      </c>
      <c r="G928" s="96" t="s">
        <v>4468</v>
      </c>
      <c r="H928" s="96">
        <v>14</v>
      </c>
      <c r="I928" s="96" t="str">
        <f t="shared" si="14"/>
        <v>T520D477M006ATE015A520D477M006ASMHSPKBP74</v>
      </c>
    </row>
    <row r="929" spans="1:9" hidden="1">
      <c r="A929" s="96" t="s">
        <v>2162</v>
      </c>
      <c r="B929" s="96" t="s">
        <v>2159</v>
      </c>
      <c r="C929" s="96" t="s">
        <v>4428</v>
      </c>
      <c r="D929" s="96">
        <v>326.02515832870267</v>
      </c>
      <c r="E929" s="96">
        <v>165.33345416653901</v>
      </c>
      <c r="F929" s="96">
        <v>1</v>
      </c>
      <c r="G929" s="96" t="s">
        <v>4468</v>
      </c>
      <c r="H929" s="96">
        <v>4</v>
      </c>
      <c r="I929" s="96" t="str">
        <f t="shared" si="14"/>
        <v>T520D477M006ATE015A520D477M006ASMHSPKBP76</v>
      </c>
    </row>
    <row r="930" spans="1:9" hidden="1">
      <c r="A930" s="96" t="s">
        <v>2610</v>
      </c>
      <c r="B930" s="96" t="s">
        <v>2159</v>
      </c>
      <c r="C930" s="96" t="s">
        <v>4426</v>
      </c>
      <c r="D930" s="96">
        <v>300.67008333164267</v>
      </c>
      <c r="E930" s="96">
        <v>143.20348749723053</v>
      </c>
      <c r="F930" s="96">
        <v>1</v>
      </c>
      <c r="G930" s="96" t="s">
        <v>4468</v>
      </c>
      <c r="H930" s="96">
        <v>4</v>
      </c>
      <c r="I930" s="96" t="str">
        <f t="shared" si="14"/>
        <v>T520D477M006ATE025A520D477M006ASMHSPKBP74</v>
      </c>
    </row>
    <row r="931" spans="1:9" hidden="1">
      <c r="A931" s="96" t="s">
        <v>2342</v>
      </c>
      <c r="B931" s="96" t="s">
        <v>2159</v>
      </c>
      <c r="C931" s="96" t="s">
        <v>4426</v>
      </c>
      <c r="D931" s="96">
        <v>303.08136666775681</v>
      </c>
      <c r="E931" s="96">
        <v>157.54634999670088</v>
      </c>
      <c r="F931" s="96">
        <v>1</v>
      </c>
      <c r="G931" s="96" t="s">
        <v>4468</v>
      </c>
      <c r="H931" s="96">
        <v>3</v>
      </c>
      <c r="I931" s="96" t="str">
        <f t="shared" si="14"/>
        <v>T520D477M006ATE030A520D477M006ASMHSPKBP74</v>
      </c>
    </row>
    <row r="932" spans="1:9" hidden="1">
      <c r="A932" s="96" t="s">
        <v>2582</v>
      </c>
      <c r="B932" s="96" t="s">
        <v>2580</v>
      </c>
      <c r="C932" s="96" t="s">
        <v>4426</v>
      </c>
      <c r="D932" s="96">
        <v>276.96348333265632</v>
      </c>
      <c r="E932" s="96">
        <v>136.17888888926245</v>
      </c>
      <c r="F932" s="96">
        <v>1</v>
      </c>
      <c r="G932" s="96" t="s">
        <v>4468</v>
      </c>
      <c r="H932" s="96">
        <v>3</v>
      </c>
      <c r="I932" s="96" t="str">
        <f t="shared" si="14"/>
        <v>T520D477M2R5ATE006A520V247M003ASE006KBP74</v>
      </c>
    </row>
    <row r="933" spans="1:9" hidden="1">
      <c r="A933" s="96" t="s">
        <v>1417</v>
      </c>
      <c r="B933" s="96" t="s">
        <v>1409</v>
      </c>
      <c r="C933" s="96" t="s">
        <v>4426</v>
      </c>
      <c r="D933" s="96">
        <v>418.67247999971727</v>
      </c>
      <c r="E933" s="96">
        <v>142.57330999989065</v>
      </c>
      <c r="F933" s="96">
        <v>1</v>
      </c>
      <c r="G933" s="96" t="s">
        <v>4468</v>
      </c>
      <c r="H933" s="96">
        <v>5</v>
      </c>
      <c r="I933" s="96" t="str">
        <f t="shared" si="14"/>
        <v>T520D686M016ATE050A520D686M016ASMHSPKBP74</v>
      </c>
    </row>
    <row r="934" spans="1:9" hidden="1">
      <c r="A934" s="96" t="s">
        <v>1417</v>
      </c>
      <c r="B934" s="96" t="s">
        <v>1409</v>
      </c>
      <c r="C934" s="96" t="s">
        <v>4428</v>
      </c>
      <c r="D934" s="96">
        <v>336.13949999911711</v>
      </c>
      <c r="E934" s="96">
        <v>126.66916666436008</v>
      </c>
      <c r="F934" s="96">
        <v>1</v>
      </c>
      <c r="G934" s="96" t="s">
        <v>4468</v>
      </c>
      <c r="H934" s="96">
        <v>1</v>
      </c>
      <c r="I934" s="96" t="str">
        <f t="shared" si="14"/>
        <v>T520D686M016ATE050A520D686M016ASMHSPKBP76</v>
      </c>
    </row>
    <row r="935" spans="1:9" hidden="1">
      <c r="A935" s="96" t="s">
        <v>2677</v>
      </c>
      <c r="B935" s="96" t="s">
        <v>2674</v>
      </c>
      <c r="C935" s="96" t="s">
        <v>4428</v>
      </c>
      <c r="D935" s="96">
        <v>382.97937500086846</v>
      </c>
      <c r="E935" s="96">
        <v>187.43951666692735</v>
      </c>
      <c r="F935" s="96">
        <v>1</v>
      </c>
      <c r="G935" s="96" t="s">
        <v>4468</v>
      </c>
      <c r="H935" s="96">
        <v>4</v>
      </c>
      <c r="I935" s="96" t="str">
        <f t="shared" si="14"/>
        <v>T520D687M004ATE012A520D687M004ASE012KBP76</v>
      </c>
    </row>
    <row r="936" spans="1:9" hidden="1">
      <c r="A936" s="96" t="s">
        <v>2484</v>
      </c>
      <c r="B936" s="96" t="s">
        <v>2383</v>
      </c>
      <c r="C936" s="96" t="s">
        <v>4426</v>
      </c>
      <c r="D936" s="96">
        <v>249.07486666110344</v>
      </c>
      <c r="E936" s="96">
        <v>149.37414166925009</v>
      </c>
      <c r="F936" s="96">
        <v>1</v>
      </c>
      <c r="G936" s="96" t="s">
        <v>4468</v>
      </c>
      <c r="H936" s="96">
        <v>2</v>
      </c>
      <c r="I936" s="96" t="str">
        <f t="shared" si="14"/>
        <v>T520D687M004ATE025A520D687M004ASMHSPKBP74</v>
      </c>
    </row>
    <row r="937" spans="1:9" hidden="1">
      <c r="A937" s="96" t="s">
        <v>2484</v>
      </c>
      <c r="B937" s="96" t="s">
        <v>2383</v>
      </c>
      <c r="C937" s="96" t="s">
        <v>4428</v>
      </c>
      <c r="D937" s="96">
        <v>246.73671666649167</v>
      </c>
      <c r="E937" s="96">
        <v>128.92185833130495</v>
      </c>
      <c r="F937" s="96">
        <v>1</v>
      </c>
      <c r="G937" s="96" t="s">
        <v>4468</v>
      </c>
      <c r="H937" s="96">
        <v>2</v>
      </c>
      <c r="I937" s="96" t="str">
        <f t="shared" si="14"/>
        <v>T520D687M004ATE025A520D687M004ASMHSPKBP76</v>
      </c>
    </row>
    <row r="938" spans="1:9" hidden="1">
      <c r="A938" s="96" t="s">
        <v>2362</v>
      </c>
      <c r="B938" s="96" t="s">
        <v>2361</v>
      </c>
      <c r="C938" s="96" t="s">
        <v>4428</v>
      </c>
      <c r="D938" s="96">
        <v>357.52110000161338</v>
      </c>
      <c r="E938" s="96">
        <v>172.62564999909955</v>
      </c>
      <c r="F938" s="96">
        <v>1</v>
      </c>
      <c r="G938" s="96" t="s">
        <v>4468</v>
      </c>
      <c r="H938" s="96">
        <v>8</v>
      </c>
      <c r="I938" s="96" t="str">
        <f t="shared" si="14"/>
        <v>T520D687M2R5ATE010A520D687M003ASPGLRKBP76</v>
      </c>
    </row>
    <row r="939" spans="1:9" hidden="1">
      <c r="A939" s="96" t="s">
        <v>2166</v>
      </c>
      <c r="B939" s="96" t="s">
        <v>2167</v>
      </c>
      <c r="C939" s="96" t="s">
        <v>4426</v>
      </c>
      <c r="D939" s="96">
        <v>273.07288333482575</v>
      </c>
      <c r="E939" s="96">
        <v>128.39594999793917</v>
      </c>
      <c r="F939" s="96">
        <v>1</v>
      </c>
      <c r="G939" s="96" t="s">
        <v>4468</v>
      </c>
      <c r="H939" s="96">
        <v>2</v>
      </c>
      <c r="I939" s="96" t="str">
        <f t="shared" si="14"/>
        <v>T520D687M2R5ATE015A520D687M003ASMHSBKBP74</v>
      </c>
    </row>
    <row r="940" spans="1:9" hidden="1">
      <c r="A940" s="96" t="s">
        <v>2166</v>
      </c>
      <c r="B940" s="96" t="s">
        <v>2167</v>
      </c>
      <c r="C940" s="96" t="s">
        <v>4428</v>
      </c>
      <c r="D940" s="96">
        <v>261.89191111363471</v>
      </c>
      <c r="E940" s="96">
        <v>134.70903333392926</v>
      </c>
      <c r="F940" s="96">
        <v>1</v>
      </c>
      <c r="G940" s="96" t="s">
        <v>4468</v>
      </c>
      <c r="H940" s="96">
        <v>3</v>
      </c>
      <c r="I940" s="96" t="str">
        <f t="shared" si="14"/>
        <v>T520D687M2R5ATE015A520D687M003ASMHSBKBP76</v>
      </c>
    </row>
    <row r="941" spans="1:9" hidden="1">
      <c r="A941" s="96" t="s">
        <v>2044</v>
      </c>
      <c r="B941" s="96" t="s">
        <v>1742</v>
      </c>
      <c r="C941" s="96" t="s">
        <v>4426</v>
      </c>
      <c r="D941" s="96">
        <v>257.00328332721256</v>
      </c>
      <c r="E941" s="96">
        <v>130.83354999544099</v>
      </c>
      <c r="F941" s="96">
        <v>1</v>
      </c>
      <c r="G941" s="96" t="s">
        <v>4468</v>
      </c>
      <c r="H941" s="96">
        <v>1</v>
      </c>
      <c r="I941" s="96" t="str">
        <f t="shared" si="14"/>
        <v>T520D687M2R5ATE040A520D687M003ASMHSPKBP74</v>
      </c>
    </row>
    <row r="942" spans="1:9" hidden="1">
      <c r="A942" s="96" t="s">
        <v>607</v>
      </c>
      <c r="B942" s="96" t="s">
        <v>590</v>
      </c>
      <c r="C942" s="96" t="s">
        <v>4474</v>
      </c>
      <c r="D942" s="96">
        <v>502.33967820513777</v>
      </c>
      <c r="E942" s="96">
        <v>188.56291025527753</v>
      </c>
      <c r="F942" s="96">
        <v>1</v>
      </c>
      <c r="G942" s="96" t="s">
        <v>4468</v>
      </c>
      <c r="H942" s="96">
        <v>13</v>
      </c>
      <c r="I942" s="96" t="str">
        <f t="shared" si="14"/>
        <v>T520M157M006ATE035A520M157M006ASALT1S15MB</v>
      </c>
    </row>
    <row r="943" spans="1:9" hidden="1">
      <c r="A943" s="96" t="s">
        <v>298</v>
      </c>
      <c r="B943" s="96" t="s">
        <v>195</v>
      </c>
      <c r="C943" s="96" t="s">
        <v>4441</v>
      </c>
      <c r="D943" s="96">
        <v>351.3070833357051</v>
      </c>
      <c r="E943" s="96">
        <v>155.21483333548531</v>
      </c>
      <c r="F943" s="96">
        <v>1</v>
      </c>
      <c r="G943" s="96" t="s">
        <v>4468</v>
      </c>
      <c r="H943" s="96">
        <v>2</v>
      </c>
      <c r="I943" s="96" t="str">
        <f t="shared" si="14"/>
        <v>T520T107M004ATE070A520T107M004ASE070STA156KA</v>
      </c>
    </row>
    <row r="944" spans="1:9" hidden="1">
      <c r="A944" s="96" t="s">
        <v>173</v>
      </c>
      <c r="B944" s="96" t="s">
        <v>171</v>
      </c>
      <c r="C944" s="96" t="s">
        <v>4441</v>
      </c>
      <c r="D944" s="96">
        <v>409.2059394923221</v>
      </c>
      <c r="E944" s="96">
        <v>144.7343079704265</v>
      </c>
      <c r="F944" s="96">
        <v>1</v>
      </c>
      <c r="G944" s="96" t="s">
        <v>4468</v>
      </c>
      <c r="H944" s="96">
        <v>46</v>
      </c>
      <c r="I944" s="96" t="str">
        <f t="shared" si="14"/>
        <v>T520T107M006APE070A520T107M006ASE055STA156KA</v>
      </c>
    </row>
    <row r="945" spans="1:9" hidden="1">
      <c r="A945" s="96" t="s">
        <v>456</v>
      </c>
      <c r="B945" s="96" t="s">
        <v>180</v>
      </c>
      <c r="C945" s="96" t="s">
        <v>4477</v>
      </c>
      <c r="D945" s="96">
        <v>279.59880833106581</v>
      </c>
      <c r="E945" s="96">
        <v>123.67091666499618</v>
      </c>
      <c r="F945" s="96">
        <v>1</v>
      </c>
      <c r="G945" s="96" t="s">
        <v>4468</v>
      </c>
      <c r="H945" s="96">
        <v>2</v>
      </c>
      <c r="I945" s="96" t="str">
        <f t="shared" si="14"/>
        <v>T520T156M006AHE100A520T156M006ASKBP40</v>
      </c>
    </row>
    <row r="946" spans="1:9" hidden="1">
      <c r="A946" s="96" t="s">
        <v>457</v>
      </c>
      <c r="B946" s="96" t="s">
        <v>180</v>
      </c>
      <c r="C946" s="96" t="s">
        <v>4477</v>
      </c>
      <c r="D946" s="96">
        <v>277.75038333493285</v>
      </c>
      <c r="E946" s="96">
        <v>121.27861666842364</v>
      </c>
      <c r="F946" s="96">
        <v>1</v>
      </c>
      <c r="G946" s="96" t="s">
        <v>4468</v>
      </c>
      <c r="H946" s="96">
        <v>1</v>
      </c>
      <c r="I946" s="96" t="str">
        <f t="shared" si="14"/>
        <v>T520T156M006ATE100A520T156M006ASKBP40</v>
      </c>
    </row>
    <row r="947" spans="1:9" hidden="1">
      <c r="A947" s="96" t="s">
        <v>675</v>
      </c>
      <c r="B947" s="96" t="s">
        <v>676</v>
      </c>
      <c r="C947" s="96" t="s">
        <v>4478</v>
      </c>
      <c r="D947" s="96">
        <v>845.68746979151899</v>
      </c>
      <c r="E947" s="96">
        <v>197.0738979181624</v>
      </c>
      <c r="F947" s="96">
        <v>1</v>
      </c>
      <c r="G947" s="96" t="s">
        <v>4468</v>
      </c>
      <c r="H947" s="96">
        <v>16</v>
      </c>
      <c r="I947" s="96" t="str">
        <f t="shared" si="14"/>
        <v>T520T156M12RATE080A520T156M12RASE080FTW400</v>
      </c>
    </row>
    <row r="948" spans="1:9" hidden="1">
      <c r="A948" s="96" t="s">
        <v>441</v>
      </c>
      <c r="B948" s="96" t="s">
        <v>439</v>
      </c>
      <c r="C948" s="96" t="s">
        <v>152</v>
      </c>
      <c r="D948" s="96">
        <v>239.33070277736988</v>
      </c>
      <c r="E948" s="96">
        <v>157.08563888969366</v>
      </c>
      <c r="F948" s="96">
        <v>1</v>
      </c>
      <c r="G948" s="96" t="s">
        <v>4468</v>
      </c>
      <c r="H948" s="96">
        <v>6</v>
      </c>
      <c r="I948" s="96" t="str">
        <f t="shared" si="14"/>
        <v>T520T476M006ATE040A520T476M006ASE040KBP86</v>
      </c>
    </row>
    <row r="949" spans="1:9" hidden="1">
      <c r="A949" s="96" t="s">
        <v>309</v>
      </c>
      <c r="B949" s="96" t="s">
        <v>192</v>
      </c>
      <c r="C949" s="96" t="s">
        <v>152</v>
      </c>
      <c r="D949" s="96">
        <v>328.73791000130586</v>
      </c>
      <c r="E949" s="96">
        <v>148.44138666708022</v>
      </c>
      <c r="F949" s="96">
        <v>1</v>
      </c>
      <c r="G949" s="96" t="s">
        <v>4468</v>
      </c>
      <c r="H949" s="96">
        <v>5</v>
      </c>
      <c r="I949" s="96" t="str">
        <f t="shared" si="14"/>
        <v>T520T476M006ATE070A520T476M006ASE070KBP86</v>
      </c>
    </row>
    <row r="950" spans="1:9" hidden="1">
      <c r="A950" s="96" t="s">
        <v>4069</v>
      </c>
      <c r="B950" s="96" t="s">
        <v>4068</v>
      </c>
      <c r="C950" s="96" t="s">
        <v>4426</v>
      </c>
      <c r="D950" s="96">
        <v>261.16016666754149</v>
      </c>
      <c r="E950" s="96">
        <v>124.84206666005775</v>
      </c>
      <c r="F950" s="96">
        <v>1</v>
      </c>
      <c r="G950" s="96" t="s">
        <v>4468</v>
      </c>
      <c r="H950" s="96">
        <v>1</v>
      </c>
      <c r="I950" s="96" t="str">
        <f t="shared" si="14"/>
        <v>T520U476M010ATE055A520U476M010ASE055KBP74</v>
      </c>
    </row>
    <row r="951" spans="1:9" hidden="1">
      <c r="A951" s="96" t="s">
        <v>4479</v>
      </c>
      <c r="B951" s="96" t="s">
        <v>2699</v>
      </c>
      <c r="C951" s="96" t="s">
        <v>4426</v>
      </c>
      <c r="D951" s="96">
        <v>325.38475555367768</v>
      </c>
      <c r="E951" s="96">
        <v>198.55837222421545</v>
      </c>
      <c r="F951" s="96">
        <v>1</v>
      </c>
      <c r="G951" s="96" t="s">
        <v>4468</v>
      </c>
      <c r="H951" s="96">
        <v>3</v>
      </c>
      <c r="I951" s="96" t="str">
        <f t="shared" si="14"/>
        <v>T520V107M006ATE009A520V107M010ASE009KBP74</v>
      </c>
    </row>
    <row r="952" spans="1:9" hidden="1">
      <c r="A952" s="96" t="s">
        <v>3424</v>
      </c>
      <c r="B952" s="96" t="s">
        <v>2699</v>
      </c>
      <c r="C952" s="96" t="s">
        <v>4426</v>
      </c>
      <c r="D952" s="96">
        <v>307.98236250149785</v>
      </c>
      <c r="E952" s="96">
        <v>204.83791666862089</v>
      </c>
      <c r="F952" s="96">
        <v>1</v>
      </c>
      <c r="G952" s="96" t="s">
        <v>4468</v>
      </c>
      <c r="H952" s="96">
        <v>4</v>
      </c>
      <c r="I952" s="96" t="str">
        <f t="shared" si="14"/>
        <v>T520V107M006ATE012A520V107M010ASE009KBP74</v>
      </c>
    </row>
    <row r="953" spans="1:9" hidden="1">
      <c r="A953" s="96" t="s">
        <v>2736</v>
      </c>
      <c r="B953" s="96" t="s">
        <v>638</v>
      </c>
      <c r="C953" s="96" t="s">
        <v>4426</v>
      </c>
      <c r="D953" s="96">
        <v>318.01969167252537</v>
      </c>
      <c r="E953" s="96">
        <v>129.09260833344888</v>
      </c>
      <c r="F953" s="96">
        <v>1</v>
      </c>
      <c r="G953" s="96" t="s">
        <v>4468</v>
      </c>
      <c r="H953" s="96">
        <v>2</v>
      </c>
      <c r="I953" s="96" t="str">
        <f t="shared" si="14"/>
        <v>T520V107M010ATE045A520V107M010ASMHSPKBP74</v>
      </c>
    </row>
    <row r="954" spans="1:9" hidden="1">
      <c r="A954" s="96" t="s">
        <v>3293</v>
      </c>
      <c r="B954" s="96" t="s">
        <v>622</v>
      </c>
      <c r="C954" s="96" t="s">
        <v>4426</v>
      </c>
      <c r="D954" s="96">
        <v>233.61644166754559</v>
      </c>
      <c r="E954" s="96">
        <v>128.8429375004489</v>
      </c>
      <c r="F954" s="96">
        <v>1</v>
      </c>
      <c r="G954" s="96" t="s">
        <v>4468</v>
      </c>
      <c r="H954" s="96">
        <v>4</v>
      </c>
      <c r="I954" s="96" t="str">
        <f t="shared" si="14"/>
        <v>T520V157M006ATE040A520V157M006ASMHSPKBP74</v>
      </c>
    </row>
    <row r="955" spans="1:9" hidden="1">
      <c r="A955" s="96" t="s">
        <v>3218</v>
      </c>
      <c r="B955" s="96" t="s">
        <v>645</v>
      </c>
      <c r="C955" s="96" t="s">
        <v>4426</v>
      </c>
      <c r="D955" s="96">
        <v>345.65719166595954</v>
      </c>
      <c r="E955" s="96">
        <v>150.10724166466389</v>
      </c>
      <c r="F955" s="96">
        <v>1</v>
      </c>
      <c r="G955" s="96" t="s">
        <v>4468</v>
      </c>
      <c r="H955" s="96">
        <v>2</v>
      </c>
      <c r="I955" s="96" t="str">
        <f t="shared" si="14"/>
        <v>T520V157M010ATE018A520V157M010ASMHSPKBP74</v>
      </c>
    </row>
    <row r="956" spans="1:9" hidden="1">
      <c r="A956" s="96" t="s">
        <v>3274</v>
      </c>
      <c r="B956" s="96" t="s">
        <v>2733</v>
      </c>
      <c r="C956" s="96" t="s">
        <v>126</v>
      </c>
      <c r="D956" s="96">
        <v>449.13406666251831</v>
      </c>
      <c r="E956" s="96">
        <v>121.52083333348855</v>
      </c>
      <c r="F956" s="96">
        <v>1</v>
      </c>
      <c r="G956" s="96" t="s">
        <v>4468</v>
      </c>
      <c r="H956" s="96">
        <v>1</v>
      </c>
      <c r="I956" s="96" t="str">
        <f t="shared" si="14"/>
        <v>T520V226M020ATE040A521V226M020ASMHSPKBP52</v>
      </c>
    </row>
    <row r="957" spans="1:9" hidden="1">
      <c r="A957" s="96" t="s">
        <v>3478</v>
      </c>
      <c r="B957" s="96" t="s">
        <v>3399</v>
      </c>
      <c r="C957" s="96" t="s">
        <v>126</v>
      </c>
      <c r="D957" s="96">
        <v>275.76576666673645</v>
      </c>
      <c r="E957" s="96">
        <v>137.4090233319439</v>
      </c>
      <c r="F957" s="96">
        <v>1</v>
      </c>
      <c r="G957" s="96" t="s">
        <v>4468</v>
      </c>
      <c r="H957" s="96">
        <v>5</v>
      </c>
      <c r="I957" s="96" t="str">
        <f t="shared" si="14"/>
        <v>T520V227M004ATE015A520V227K004ASE015KBP52</v>
      </c>
    </row>
    <row r="958" spans="1:9" hidden="1">
      <c r="A958" s="96" t="s">
        <v>2740</v>
      </c>
      <c r="B958" s="96" t="s">
        <v>3360</v>
      </c>
      <c r="C958" s="96" t="s">
        <v>4428</v>
      </c>
      <c r="D958" s="96">
        <v>336.73457916593179</v>
      </c>
      <c r="E958" s="96">
        <v>148.91986666771118</v>
      </c>
      <c r="F958" s="96">
        <v>1</v>
      </c>
      <c r="G958" s="96" t="s">
        <v>4468</v>
      </c>
      <c r="H958" s="96">
        <v>4</v>
      </c>
      <c r="I958" s="96" t="str">
        <f t="shared" si="14"/>
        <v>T520V227M006ATE009A520V227M006ASPGLRKBP76</v>
      </c>
    </row>
    <row r="959" spans="1:9" hidden="1">
      <c r="A959" s="96" t="s">
        <v>2740</v>
      </c>
      <c r="B959" s="96" t="s">
        <v>3360</v>
      </c>
      <c r="C959" s="96" t="s">
        <v>4480</v>
      </c>
      <c r="D959" s="96">
        <v>322.0166111108847</v>
      </c>
      <c r="E959" s="96">
        <v>153.76155832840595</v>
      </c>
      <c r="F959" s="96">
        <v>1</v>
      </c>
      <c r="G959" s="96" t="s">
        <v>4468</v>
      </c>
      <c r="H959" s="96">
        <v>3</v>
      </c>
      <c r="I959" s="96" t="str">
        <f t="shared" si="14"/>
        <v>T520V227M006ATE009A520V227M006ASPGLRKBP84E</v>
      </c>
    </row>
    <row r="960" spans="1:9" hidden="1">
      <c r="A960" s="96" t="s">
        <v>2740</v>
      </c>
      <c r="B960" s="96" t="s">
        <v>2702</v>
      </c>
      <c r="C960" s="96" t="s">
        <v>4426</v>
      </c>
      <c r="D960" s="96">
        <v>286.30099375106511</v>
      </c>
      <c r="E960" s="96">
        <v>141.49602708159364</v>
      </c>
      <c r="F960" s="96">
        <v>1</v>
      </c>
      <c r="G960" s="96" t="s">
        <v>4468</v>
      </c>
      <c r="H960" s="96">
        <v>8</v>
      </c>
      <c r="I960" s="96" t="str">
        <f t="shared" si="14"/>
        <v>T520V227M006ATE009A520V227M006ASE009KBP74</v>
      </c>
    </row>
    <row r="961" spans="1:9" hidden="1">
      <c r="A961" s="96" t="s">
        <v>2740</v>
      </c>
      <c r="B961" s="96" t="s">
        <v>2702</v>
      </c>
      <c r="C961" s="96" t="s">
        <v>4428</v>
      </c>
      <c r="D961" s="96">
        <v>276.46333055337891</v>
      </c>
      <c r="E961" s="96">
        <v>155.25007778021973</v>
      </c>
      <c r="F961" s="96">
        <v>1</v>
      </c>
      <c r="G961" s="96" t="s">
        <v>4468</v>
      </c>
      <c r="H961" s="96">
        <v>6</v>
      </c>
      <c r="I961" s="96" t="str">
        <f t="shared" si="14"/>
        <v>T520V227M006ATE009A520V227M006ASE009KBP76</v>
      </c>
    </row>
    <row r="962" spans="1:9" hidden="1">
      <c r="A962" s="96" t="s">
        <v>3483</v>
      </c>
      <c r="B962" s="96" t="s">
        <v>3482</v>
      </c>
      <c r="C962" s="96" t="s">
        <v>152</v>
      </c>
      <c r="D962" s="96">
        <v>282.46766166819725</v>
      </c>
      <c r="E962" s="96">
        <v>154.08791999949608</v>
      </c>
      <c r="F962" s="96">
        <v>1</v>
      </c>
      <c r="G962" s="96" t="s">
        <v>4468</v>
      </c>
      <c r="H962" s="96">
        <v>10</v>
      </c>
      <c r="I962" s="96" t="str">
        <f t="shared" si="14"/>
        <v>T520V227M006ATE015A520V227M006ASMHSBKBP86</v>
      </c>
    </row>
    <row r="963" spans="1:9" hidden="1">
      <c r="A963" s="96" t="s">
        <v>3212</v>
      </c>
      <c r="B963" s="96" t="s">
        <v>2458</v>
      </c>
      <c r="C963" s="96" t="s">
        <v>152</v>
      </c>
      <c r="D963" s="96">
        <v>300.41638921501169</v>
      </c>
      <c r="E963" s="96">
        <v>171.41337842968127</v>
      </c>
      <c r="F963" s="96">
        <v>1</v>
      </c>
      <c r="G963" s="96" t="s">
        <v>4468</v>
      </c>
      <c r="H963" s="96">
        <v>17</v>
      </c>
      <c r="I963" s="96" t="str">
        <f t="shared" si="14"/>
        <v>T520V227M006ATE018A520V227M006ASMHSPKBP86</v>
      </c>
    </row>
    <row r="964" spans="1:9" hidden="1">
      <c r="A964" s="96" t="s">
        <v>2457</v>
      </c>
      <c r="B964" s="96" t="s">
        <v>2458</v>
      </c>
      <c r="C964" s="96" t="s">
        <v>152</v>
      </c>
      <c r="D964" s="96">
        <v>282.37009285699708</v>
      </c>
      <c r="E964" s="96">
        <v>150.22249285647246</v>
      </c>
      <c r="F964" s="96">
        <v>1</v>
      </c>
      <c r="G964" s="96" t="s">
        <v>4468</v>
      </c>
      <c r="H964" s="96">
        <v>7</v>
      </c>
      <c r="I964" s="96" t="str">
        <f t="shared" ref="I964:I1027" si="15">A964&amp;B964&amp;C964</f>
        <v>T520V227M006ATE025A520V227M006ASMHSPKBP86</v>
      </c>
    </row>
    <row r="965" spans="1:9" hidden="1">
      <c r="A965" s="96" t="s">
        <v>2534</v>
      </c>
      <c r="B965" s="96" t="s">
        <v>2532</v>
      </c>
      <c r="C965" s="96" t="s">
        <v>4469</v>
      </c>
      <c r="D965" s="96">
        <v>372.81932499725377</v>
      </c>
      <c r="E965" s="96">
        <v>124.30260833061766</v>
      </c>
      <c r="F965" s="96">
        <v>1</v>
      </c>
      <c r="G965" s="96" t="s">
        <v>4468</v>
      </c>
      <c r="H965" s="96">
        <v>2</v>
      </c>
      <c r="I965" s="96" t="str">
        <f t="shared" si="15"/>
        <v>T520V227M010ATE025A520V227M010ASMHSPKBP126</v>
      </c>
    </row>
    <row r="966" spans="1:9" hidden="1">
      <c r="A966" s="96" t="s">
        <v>3506</v>
      </c>
      <c r="B966" s="96" t="s">
        <v>2623</v>
      </c>
      <c r="C966" s="96" t="s">
        <v>4426</v>
      </c>
      <c r="D966" s="96">
        <v>366.92571666324511</v>
      </c>
      <c r="E966" s="96">
        <v>129.11766666686162</v>
      </c>
      <c r="F966" s="96">
        <v>1</v>
      </c>
      <c r="G966" s="96" t="s">
        <v>4468</v>
      </c>
      <c r="H966" s="96">
        <v>1</v>
      </c>
      <c r="I966" s="96" t="str">
        <f t="shared" si="15"/>
        <v>T520V336M016ATE070A520V336M016ASMHSPKBP74</v>
      </c>
    </row>
    <row r="967" spans="1:9" hidden="1">
      <c r="A967" s="96" t="s">
        <v>2750</v>
      </c>
      <c r="B967" s="96" t="s">
        <v>2636</v>
      </c>
      <c r="C967" s="96" t="s">
        <v>126</v>
      </c>
      <c r="D967" s="96">
        <v>219.30421667173505</v>
      </c>
      <c r="E967" s="96">
        <v>219.31463332904968</v>
      </c>
      <c r="F967" s="96">
        <v>1</v>
      </c>
      <c r="G967" s="96" t="s">
        <v>4468</v>
      </c>
      <c r="H967" s="96">
        <v>1</v>
      </c>
      <c r="I967" s="96" t="str">
        <f t="shared" si="15"/>
        <v>T520V337M003ATE009A520V337M003ASE007KBP52</v>
      </c>
    </row>
    <row r="968" spans="1:9" hidden="1">
      <c r="A968" s="96" t="s">
        <v>2750</v>
      </c>
      <c r="B968" s="96" t="s">
        <v>3147</v>
      </c>
      <c r="C968" s="96" t="s">
        <v>4428</v>
      </c>
      <c r="D968" s="96">
        <v>198.64233332569711</v>
      </c>
      <c r="E968" s="96">
        <v>149.48011666419916</v>
      </c>
      <c r="F968" s="96">
        <v>1</v>
      </c>
      <c r="G968" s="96" t="s">
        <v>4468</v>
      </c>
      <c r="H968" s="96">
        <v>1</v>
      </c>
      <c r="I968" s="96" t="str">
        <f t="shared" si="15"/>
        <v>T520V337M003ATE009A520V337M003ASPGLRKBP76</v>
      </c>
    </row>
    <row r="969" spans="1:9" hidden="1">
      <c r="A969" s="96" t="s">
        <v>3135</v>
      </c>
      <c r="B969" s="96" t="s">
        <v>3138</v>
      </c>
      <c r="C969" s="96" t="s">
        <v>4428</v>
      </c>
      <c r="D969" s="96">
        <v>193.00343333277851</v>
      </c>
      <c r="E969" s="96">
        <v>244.46296666748825</v>
      </c>
      <c r="F969" s="96">
        <v>1</v>
      </c>
      <c r="G969" s="96" t="s">
        <v>4468</v>
      </c>
      <c r="H969" s="96">
        <v>1</v>
      </c>
      <c r="I969" s="96" t="str">
        <f t="shared" si="15"/>
        <v>T520V337M004ATE009A520V337M004ASPGLRKBP76</v>
      </c>
    </row>
    <row r="970" spans="1:9" hidden="1">
      <c r="A970" s="96" t="s">
        <v>3135</v>
      </c>
      <c r="B970" s="96" t="s">
        <v>3088</v>
      </c>
      <c r="C970" s="96" t="s">
        <v>4426</v>
      </c>
      <c r="D970" s="96">
        <v>215.20761944702824</v>
      </c>
      <c r="E970" s="96">
        <v>133.72599000181071</v>
      </c>
      <c r="F970" s="96">
        <v>1</v>
      </c>
      <c r="G970" s="96" t="s">
        <v>4468</v>
      </c>
      <c r="H970" s="96">
        <v>6</v>
      </c>
      <c r="I970" s="96" t="str">
        <f t="shared" si="15"/>
        <v>T520V337M004ATE009A520V337M004ASE009KBP74</v>
      </c>
    </row>
    <row r="971" spans="1:9" hidden="1">
      <c r="A971" s="96" t="s">
        <v>3135</v>
      </c>
      <c r="B971" s="96" t="s">
        <v>3088</v>
      </c>
      <c r="C971" s="96" t="s">
        <v>4428</v>
      </c>
      <c r="D971" s="96">
        <v>322.25397500500549</v>
      </c>
      <c r="E971" s="96">
        <v>137.68605833058243</v>
      </c>
      <c r="F971" s="96">
        <v>1</v>
      </c>
      <c r="G971" s="96" t="s">
        <v>4468</v>
      </c>
      <c r="H971" s="96">
        <v>2</v>
      </c>
      <c r="I971" s="96" t="str">
        <f t="shared" si="15"/>
        <v>T520V337M004ATE009A520V337M004ASE009KBP76</v>
      </c>
    </row>
    <row r="972" spans="1:9" hidden="1">
      <c r="A972" s="96" t="s">
        <v>3135</v>
      </c>
      <c r="B972" s="96" t="s">
        <v>3088</v>
      </c>
      <c r="C972" s="96" t="s">
        <v>4480</v>
      </c>
      <c r="D972" s="96">
        <v>291.04277777834795</v>
      </c>
      <c r="E972" s="96">
        <v>175.26108888792805</v>
      </c>
      <c r="F972" s="96">
        <v>1</v>
      </c>
      <c r="G972" s="96" t="s">
        <v>4468</v>
      </c>
      <c r="H972" s="96">
        <v>3</v>
      </c>
      <c r="I972" s="96" t="str">
        <f t="shared" si="15"/>
        <v>T520V337M004ATE009A520V337M004ASE009KBP84E</v>
      </c>
    </row>
    <row r="973" spans="1:9" hidden="1">
      <c r="A973" s="96" t="s">
        <v>3187</v>
      </c>
      <c r="B973" s="96" t="s">
        <v>2544</v>
      </c>
      <c r="C973" s="96" t="s">
        <v>4426</v>
      </c>
      <c r="D973" s="96">
        <v>213.71773332939483</v>
      </c>
      <c r="E973" s="96">
        <v>160.08433333248831</v>
      </c>
      <c r="F973" s="96">
        <v>1</v>
      </c>
      <c r="G973" s="96" t="s">
        <v>4468</v>
      </c>
      <c r="H973" s="96">
        <v>1</v>
      </c>
      <c r="I973" s="96" t="str">
        <f t="shared" si="15"/>
        <v>T520V337M004ATE018A520V337M004ASMHSPKBP74</v>
      </c>
    </row>
    <row r="974" spans="1:9" hidden="1">
      <c r="A974" s="96" t="s">
        <v>3187</v>
      </c>
      <c r="B974" s="96" t="s">
        <v>2544</v>
      </c>
      <c r="C974" s="96" t="s">
        <v>4428</v>
      </c>
      <c r="D974" s="96">
        <v>188.02423333399929</v>
      </c>
      <c r="E974" s="96">
        <v>206.60800000769089</v>
      </c>
      <c r="F974" s="96">
        <v>1</v>
      </c>
      <c r="G974" s="96" t="s">
        <v>4468</v>
      </c>
      <c r="H974" s="96">
        <v>1</v>
      </c>
      <c r="I974" s="96" t="str">
        <f t="shared" si="15"/>
        <v>T520V337M004ATE018A520V337M004ASMHSPKBP76</v>
      </c>
    </row>
    <row r="975" spans="1:9" hidden="1">
      <c r="A975" s="96" t="s">
        <v>3418</v>
      </c>
      <c r="B975" s="96" t="s">
        <v>3413</v>
      </c>
      <c r="C975" s="96" t="s">
        <v>4469</v>
      </c>
      <c r="D975" s="96">
        <v>298.20875714333459</v>
      </c>
      <c r="E975" s="96">
        <v>188.03912777686492</v>
      </c>
      <c r="F975" s="96">
        <v>1</v>
      </c>
      <c r="G975" s="96" t="s">
        <v>4468</v>
      </c>
      <c r="H975" s="96">
        <v>7</v>
      </c>
      <c r="I975" s="96" t="str">
        <f t="shared" si="15"/>
        <v>T520V337M006ATE015A520V337M006ASMHSBKBP126</v>
      </c>
    </row>
    <row r="976" spans="1:9" hidden="1">
      <c r="A976" s="96" t="s">
        <v>3199</v>
      </c>
      <c r="B976" s="96" t="s">
        <v>624</v>
      </c>
      <c r="C976" s="96" t="s">
        <v>4469</v>
      </c>
      <c r="D976" s="96">
        <v>406.03607499680942</v>
      </c>
      <c r="E976" s="96">
        <v>150.50827500061132</v>
      </c>
      <c r="F976" s="96">
        <v>1</v>
      </c>
      <c r="G976" s="96" t="s">
        <v>4468</v>
      </c>
      <c r="H976" s="96">
        <v>2</v>
      </c>
      <c r="I976" s="96" t="str">
        <f t="shared" si="15"/>
        <v>T520V337M006ATE018A520V337M006ASMHSPKBP126</v>
      </c>
    </row>
    <row r="977" spans="1:9" hidden="1">
      <c r="A977" s="96" t="s">
        <v>2536</v>
      </c>
      <c r="B977" s="96" t="s">
        <v>624</v>
      </c>
      <c r="C977" s="96" t="s">
        <v>4469</v>
      </c>
      <c r="D977" s="96">
        <v>355.44429966635073</v>
      </c>
      <c r="E977" s="96">
        <v>144.8061803326942</v>
      </c>
      <c r="F977" s="96">
        <v>1</v>
      </c>
      <c r="G977" s="96" t="s">
        <v>4468</v>
      </c>
      <c r="H977" s="96">
        <v>50</v>
      </c>
      <c r="I977" s="96" t="str">
        <f t="shared" si="15"/>
        <v>T520V337M006ATE025A520V337M006ASMHSPKBP126</v>
      </c>
    </row>
    <row r="978" spans="1:9" hidden="1">
      <c r="A978" s="96" t="s">
        <v>2627</v>
      </c>
      <c r="B978" s="96" t="s">
        <v>624</v>
      </c>
      <c r="C978" s="96" t="s">
        <v>4469</v>
      </c>
      <c r="D978" s="96">
        <v>349.70991250011139</v>
      </c>
      <c r="E978" s="96">
        <v>167.87122222100152</v>
      </c>
      <c r="F978" s="96">
        <v>1</v>
      </c>
      <c r="G978" s="96" t="s">
        <v>4468</v>
      </c>
      <c r="H978" s="96">
        <v>12</v>
      </c>
      <c r="I978" s="96" t="str">
        <f t="shared" si="15"/>
        <v>T520V337M006ATE045A520V337M006ASMHSPKBP126</v>
      </c>
    </row>
    <row r="979" spans="1:9" hidden="1">
      <c r="A979" s="96" t="s">
        <v>2640</v>
      </c>
      <c r="B979" s="96" t="s">
        <v>2636</v>
      </c>
      <c r="C979" s="96" t="s">
        <v>126</v>
      </c>
      <c r="D979" s="96">
        <v>207.98989966681697</v>
      </c>
      <c r="E979" s="96">
        <v>158.56115566694643</v>
      </c>
      <c r="F979" s="96">
        <v>1</v>
      </c>
      <c r="G979" s="96" t="s">
        <v>4468</v>
      </c>
      <c r="H979" s="96">
        <v>50</v>
      </c>
      <c r="I979" s="96" t="str">
        <f t="shared" si="15"/>
        <v>T520V337M2R5ATE007A520V337M003ASE007KBP52</v>
      </c>
    </row>
    <row r="980" spans="1:9" hidden="1">
      <c r="A980" s="96" t="s">
        <v>3152</v>
      </c>
      <c r="B980" s="96" t="s">
        <v>2636</v>
      </c>
      <c r="C980" s="96" t="s">
        <v>126</v>
      </c>
      <c r="D980" s="96">
        <v>214.18328593706977</v>
      </c>
      <c r="E980" s="96">
        <v>188.44910000049481</v>
      </c>
      <c r="F980" s="96">
        <v>1</v>
      </c>
      <c r="G980" s="96" t="s">
        <v>4468</v>
      </c>
      <c r="H980" s="96">
        <v>32</v>
      </c>
      <c r="I980" s="96" t="str">
        <f t="shared" si="15"/>
        <v>T520V337M2R5ATE009A520V337M003ASE007KBP52</v>
      </c>
    </row>
    <row r="981" spans="1:9" hidden="1">
      <c r="A981" s="96" t="s">
        <v>3152</v>
      </c>
      <c r="B981" s="96" t="s">
        <v>2752</v>
      </c>
      <c r="C981" s="96" t="s">
        <v>126</v>
      </c>
      <c r="D981" s="96">
        <v>208.54315512733032</v>
      </c>
      <c r="E981" s="96">
        <v>158.7028641011924</v>
      </c>
      <c r="F981" s="96">
        <v>1</v>
      </c>
      <c r="G981" s="96" t="s">
        <v>4468</v>
      </c>
      <c r="H981" s="96">
        <v>13</v>
      </c>
      <c r="I981" s="96" t="str">
        <f t="shared" si="15"/>
        <v>T520V337M2R5ATE009A520V337M003ASE009KBP52</v>
      </c>
    </row>
    <row r="982" spans="1:9" hidden="1">
      <c r="A982" s="96" t="s">
        <v>3152</v>
      </c>
      <c r="B982" s="96" t="s">
        <v>3147</v>
      </c>
      <c r="C982" s="96" t="s">
        <v>4428</v>
      </c>
      <c r="D982" s="96">
        <v>215.8550388913136</v>
      </c>
      <c r="E982" s="96">
        <v>131.58809444401413</v>
      </c>
      <c r="F982" s="96">
        <v>1</v>
      </c>
      <c r="G982" s="96" t="s">
        <v>4468</v>
      </c>
      <c r="H982" s="96">
        <v>3</v>
      </c>
      <c r="I982" s="96" t="str">
        <f t="shared" si="15"/>
        <v>T520V337M2R5ATE009A520V337M003ASPGLRKBP76</v>
      </c>
    </row>
    <row r="983" spans="1:9" hidden="1">
      <c r="A983" s="96" t="s">
        <v>2553</v>
      </c>
      <c r="B983" s="96" t="s">
        <v>2552</v>
      </c>
      <c r="C983" s="96" t="s">
        <v>152</v>
      </c>
      <c r="D983" s="96">
        <v>203.95568889041897</v>
      </c>
      <c r="E983" s="96">
        <v>148.24645833286922</v>
      </c>
      <c r="F983" s="96">
        <v>1</v>
      </c>
      <c r="G983" s="96" t="s">
        <v>4468</v>
      </c>
      <c r="H983" s="96">
        <v>6</v>
      </c>
      <c r="I983" s="96" t="str">
        <f t="shared" si="15"/>
        <v>T520V337M2R5ATE025A520V337M003ASMHSPKBP86</v>
      </c>
    </row>
    <row r="984" spans="1:9" hidden="1">
      <c r="A984" s="96" t="s">
        <v>3498</v>
      </c>
      <c r="B984" s="96" t="s">
        <v>1025</v>
      </c>
      <c r="C984" s="96" t="s">
        <v>4426</v>
      </c>
      <c r="D984" s="96">
        <v>359.18969166858005</v>
      </c>
      <c r="E984" s="96">
        <v>169.02416041761171</v>
      </c>
      <c r="F984" s="96">
        <v>1</v>
      </c>
      <c r="G984" s="96" t="s">
        <v>4468</v>
      </c>
      <c r="H984" s="96">
        <v>8</v>
      </c>
      <c r="I984" s="96" t="str">
        <f t="shared" si="15"/>
        <v>T520V476M016ATE070A521V476M016ASMHSPKBP74</v>
      </c>
    </row>
    <row r="985" spans="1:9" hidden="1">
      <c r="A985" s="96" t="s">
        <v>3527</v>
      </c>
      <c r="B985" s="96" t="s">
        <v>3341</v>
      </c>
      <c r="C985" s="96" t="s">
        <v>4441</v>
      </c>
      <c r="D985" s="96">
        <v>552.0179009521047</v>
      </c>
      <c r="E985" s="96">
        <v>203.97990098072435</v>
      </c>
      <c r="F985" s="96">
        <v>1</v>
      </c>
      <c r="G985" s="96" t="s">
        <v>4468</v>
      </c>
      <c r="H985" s="96">
        <v>35</v>
      </c>
      <c r="I985" s="96" t="str">
        <f t="shared" si="15"/>
        <v>T520V477M006ATE055A520V477M006ASMHSPSTA156KA</v>
      </c>
    </row>
    <row r="986" spans="1:9" hidden="1">
      <c r="A986" s="96" t="s">
        <v>2703</v>
      </c>
      <c r="B986" s="96" t="s">
        <v>2704</v>
      </c>
      <c r="C986" s="96" t="s">
        <v>4426</v>
      </c>
      <c r="D986" s="96">
        <v>202.69629935993669</v>
      </c>
      <c r="E986" s="96">
        <v>155.28234166679724</v>
      </c>
      <c r="F986" s="96">
        <v>1</v>
      </c>
      <c r="G986" s="96" t="s">
        <v>4468</v>
      </c>
      <c r="H986" s="96">
        <v>26</v>
      </c>
      <c r="I986" s="96" t="str">
        <f t="shared" si="15"/>
        <v>T520V477M2R5ATE007A520V477M2R5ASE009KBP74</v>
      </c>
    </row>
    <row r="987" spans="1:9" hidden="1">
      <c r="A987" s="96" t="s">
        <v>2703</v>
      </c>
      <c r="B987" s="96" t="s">
        <v>2704</v>
      </c>
      <c r="C987" s="96" t="s">
        <v>4428</v>
      </c>
      <c r="D987" s="96">
        <v>199.872169045931</v>
      </c>
      <c r="E987" s="96">
        <v>167.10599722398911</v>
      </c>
      <c r="F987" s="96">
        <v>1</v>
      </c>
      <c r="G987" s="96" t="s">
        <v>4468</v>
      </c>
      <c r="H987" s="96">
        <v>7</v>
      </c>
      <c r="I987" s="96" t="str">
        <f t="shared" si="15"/>
        <v>T520V477M2R5ATE007A520V477M2R5ASE009KBP76</v>
      </c>
    </row>
    <row r="988" spans="1:9" hidden="1">
      <c r="A988" s="96" t="s">
        <v>3082</v>
      </c>
      <c r="B988" s="96" t="s">
        <v>4481</v>
      </c>
      <c r="C988" s="96" t="s">
        <v>4482</v>
      </c>
      <c r="D988" s="96">
        <v>253.76085000461899</v>
      </c>
      <c r="E988" s="96">
        <v>203.58664999483153</v>
      </c>
      <c r="F988" s="96">
        <v>1</v>
      </c>
      <c r="G988" s="96" t="s">
        <v>4468</v>
      </c>
      <c r="H988" s="96">
        <v>3</v>
      </c>
      <c r="I988" s="96" t="str">
        <f t="shared" si="15"/>
        <v>T520V477M2R5ATE009A520V477M2R5AS9997FTW700E</v>
      </c>
    </row>
    <row r="989" spans="1:9" hidden="1">
      <c r="A989" s="96" t="s">
        <v>3082</v>
      </c>
      <c r="B989" s="96" t="s">
        <v>2704</v>
      </c>
      <c r="C989" s="96" t="s">
        <v>4426</v>
      </c>
      <c r="D989" s="96">
        <v>205.25669809570536</v>
      </c>
      <c r="E989" s="96">
        <v>146.79464904734465</v>
      </c>
      <c r="F989" s="96">
        <v>1</v>
      </c>
      <c r="G989" s="96" t="s">
        <v>4468</v>
      </c>
      <c r="H989" s="96">
        <v>35</v>
      </c>
      <c r="I989" s="96" t="str">
        <f t="shared" si="15"/>
        <v>T520V477M2R5ATE009A520V477M2R5ASE009KBP74</v>
      </c>
    </row>
    <row r="990" spans="1:9" hidden="1">
      <c r="A990" s="96" t="s">
        <v>3082</v>
      </c>
      <c r="B990" s="96" t="s">
        <v>2704</v>
      </c>
      <c r="C990" s="96" t="s">
        <v>4428</v>
      </c>
      <c r="D990" s="96">
        <v>221.37879444519055</v>
      </c>
      <c r="E990" s="96">
        <v>133.05518333567306</v>
      </c>
      <c r="F990" s="96">
        <v>1</v>
      </c>
      <c r="G990" s="96" t="s">
        <v>4468</v>
      </c>
      <c r="H990" s="96">
        <v>3</v>
      </c>
      <c r="I990" s="96" t="str">
        <f t="shared" si="15"/>
        <v>T520V477M2R5ATE009A520V477M2R5ASE009KBP76</v>
      </c>
    </row>
    <row r="991" spans="1:9" hidden="1">
      <c r="A991" s="96" t="s">
        <v>3343</v>
      </c>
      <c r="B991" s="96" t="s">
        <v>2704</v>
      </c>
      <c r="C991" s="96" t="s">
        <v>4426</v>
      </c>
      <c r="D991" s="96">
        <v>210.47079743795061</v>
      </c>
      <c r="E991" s="96">
        <v>139.18015320530125</v>
      </c>
      <c r="F991" s="96">
        <v>1</v>
      </c>
      <c r="G991" s="96" t="s">
        <v>4468</v>
      </c>
      <c r="H991" s="96">
        <v>26</v>
      </c>
      <c r="I991" s="96" t="str">
        <f t="shared" si="15"/>
        <v>T520V477M2R5ATE012A520V477M2R5ASE009KBP74</v>
      </c>
    </row>
    <row r="992" spans="1:9" hidden="1">
      <c r="A992" s="96" t="s">
        <v>3343</v>
      </c>
      <c r="B992" s="96" t="s">
        <v>2704</v>
      </c>
      <c r="C992" s="96" t="s">
        <v>4428</v>
      </c>
      <c r="D992" s="96">
        <v>266.24763939476742</v>
      </c>
      <c r="E992" s="96">
        <v>188.73948333414529</v>
      </c>
      <c r="F992" s="96">
        <v>1</v>
      </c>
      <c r="G992" s="96" t="s">
        <v>4468</v>
      </c>
      <c r="H992" s="96">
        <v>11</v>
      </c>
      <c r="I992" s="96" t="str">
        <f t="shared" si="15"/>
        <v>T520V477M2R5ATE012A520V477M2R5ASE009KBP76</v>
      </c>
    </row>
    <row r="993" spans="1:9" hidden="1">
      <c r="A993" s="96" t="s">
        <v>689</v>
      </c>
      <c r="B993" s="96" t="s">
        <v>690</v>
      </c>
      <c r="C993" s="96" t="s">
        <v>4441</v>
      </c>
      <c r="D993" s="96">
        <v>449.5439888892829</v>
      </c>
      <c r="E993" s="96">
        <v>136.7417399995029</v>
      </c>
      <c r="F993" s="96">
        <v>1</v>
      </c>
      <c r="G993" s="96" t="s">
        <v>4468</v>
      </c>
      <c r="H993" s="96">
        <v>21</v>
      </c>
      <c r="I993" s="96" t="str">
        <f t="shared" si="15"/>
        <v>T520W477M006ATE035A520W477M006ASMHSPSTA156KA</v>
      </c>
    </row>
    <row r="994" spans="1:9" hidden="1">
      <c r="A994" s="96" t="s">
        <v>390</v>
      </c>
      <c r="B994" s="96" t="s">
        <v>387</v>
      </c>
      <c r="C994" s="96" t="s">
        <v>4428</v>
      </c>
      <c r="D994" s="96">
        <v>466.4229541663579</v>
      </c>
      <c r="E994" s="96">
        <v>140.02900952535649</v>
      </c>
      <c r="F994" s="96">
        <v>1</v>
      </c>
      <c r="G994" s="96" t="s">
        <v>4468</v>
      </c>
      <c r="H994" s="96">
        <v>28</v>
      </c>
      <c r="I994" s="96" t="str">
        <f t="shared" si="15"/>
        <v>T520X157M016ATE040A520X157M016ASMHSPKBP76</v>
      </c>
    </row>
    <row r="995" spans="1:9" hidden="1">
      <c r="A995" s="96" t="s">
        <v>556</v>
      </c>
      <c r="B995" s="96" t="s">
        <v>557</v>
      </c>
      <c r="C995" s="96" t="s">
        <v>4441</v>
      </c>
      <c r="D995" s="96">
        <v>340.73354351858143</v>
      </c>
      <c r="E995" s="96">
        <v>193.44217036908961</v>
      </c>
      <c r="F995" s="96">
        <v>1</v>
      </c>
      <c r="G995" s="96" t="s">
        <v>4468</v>
      </c>
      <c r="H995" s="96">
        <v>18</v>
      </c>
      <c r="I995" s="96" t="str">
        <f t="shared" si="15"/>
        <v>T520X158M2R5ATE015A520X158M003ASE015STA156KA</v>
      </c>
    </row>
    <row r="996" spans="1:9" hidden="1">
      <c r="A996" s="96" t="s">
        <v>546</v>
      </c>
      <c r="B996" s="96" t="s">
        <v>244</v>
      </c>
      <c r="C996" s="96" t="s">
        <v>4426</v>
      </c>
      <c r="D996" s="96">
        <v>392.55267756185134</v>
      </c>
      <c r="E996" s="96">
        <v>192.4782092589885</v>
      </c>
      <c r="F996" s="96">
        <v>1</v>
      </c>
      <c r="G996" s="96" t="s">
        <v>4468</v>
      </c>
      <c r="H996" s="96">
        <v>26</v>
      </c>
      <c r="I996" s="96" t="str">
        <f t="shared" si="15"/>
        <v>T520X337M010ATE025A520X337M010ASMHSPKBP74</v>
      </c>
    </row>
    <row r="997" spans="1:9" hidden="1">
      <c r="A997" s="96" t="s">
        <v>546</v>
      </c>
      <c r="B997" s="96" t="s">
        <v>244</v>
      </c>
      <c r="C997" s="96" t="s">
        <v>152</v>
      </c>
      <c r="D997" s="96">
        <v>456.07195416610921</v>
      </c>
      <c r="E997" s="96">
        <v>185.89087500586177</v>
      </c>
      <c r="F997" s="96">
        <v>1</v>
      </c>
      <c r="G997" s="96" t="s">
        <v>4468</v>
      </c>
      <c r="H997" s="96">
        <v>4</v>
      </c>
      <c r="I997" s="96" t="str">
        <f t="shared" si="15"/>
        <v>T520X337M010ATE025A520X337M010ASMHSPKBP86</v>
      </c>
    </row>
    <row r="998" spans="1:9" hidden="1">
      <c r="A998" s="96" t="s">
        <v>546</v>
      </c>
      <c r="B998" s="96" t="s">
        <v>244</v>
      </c>
      <c r="C998" s="96" t="s">
        <v>4475</v>
      </c>
      <c r="D998" s="96">
        <v>463.50609404758353</v>
      </c>
      <c r="E998" s="96">
        <v>158.85315265173134</v>
      </c>
      <c r="F998" s="96">
        <v>1</v>
      </c>
      <c r="G998" s="96" t="s">
        <v>4468</v>
      </c>
      <c r="H998" s="96">
        <v>42</v>
      </c>
      <c r="I998" s="96" t="str">
        <f t="shared" si="15"/>
        <v>T520X337M010ATE025A520X337M010ASMHSPKBP84</v>
      </c>
    </row>
    <row r="999" spans="1:9" hidden="1">
      <c r="A999" s="96" t="s">
        <v>243</v>
      </c>
      <c r="B999" s="96" t="s">
        <v>244</v>
      </c>
      <c r="C999" s="96" t="s">
        <v>4426</v>
      </c>
      <c r="D999" s="96">
        <v>412.37821667105891</v>
      </c>
      <c r="E999" s="96">
        <v>200.63928333576769</v>
      </c>
      <c r="F999" s="96">
        <v>1</v>
      </c>
      <c r="G999" s="96" t="s">
        <v>4468</v>
      </c>
      <c r="H999" s="96">
        <v>1</v>
      </c>
      <c r="I999" s="96" t="str">
        <f t="shared" si="15"/>
        <v>T520X337M010ATE040A520X337M010ASMHSPKBP74</v>
      </c>
    </row>
    <row r="1000" spans="1:9" hidden="1">
      <c r="A1000" s="96" t="s">
        <v>243</v>
      </c>
      <c r="B1000" s="96" t="s">
        <v>244</v>
      </c>
      <c r="C1000" s="96" t="s">
        <v>4475</v>
      </c>
      <c r="D1000" s="96">
        <v>501.22228333493695</v>
      </c>
      <c r="E1000" s="96">
        <v>126.25300000654534</v>
      </c>
      <c r="F1000" s="96">
        <v>1</v>
      </c>
      <c r="G1000" s="96" t="s">
        <v>4468</v>
      </c>
      <c r="H1000" s="96">
        <v>1</v>
      </c>
      <c r="I1000" s="96" t="str">
        <f t="shared" si="15"/>
        <v>T520X337M010ATE040A520X337M010ASMHSPKBP84</v>
      </c>
    </row>
    <row r="1001" spans="1:9" hidden="1">
      <c r="A1001" s="96" t="s">
        <v>236</v>
      </c>
      <c r="B1001" s="96" t="s">
        <v>233</v>
      </c>
      <c r="C1001" s="96" t="s">
        <v>4426</v>
      </c>
      <c r="D1001" s="96">
        <v>350.98085833888035</v>
      </c>
      <c r="E1001" s="96">
        <v>262.8236333350651</v>
      </c>
      <c r="F1001" s="96">
        <v>1</v>
      </c>
      <c r="G1001" s="96" t="s">
        <v>4468</v>
      </c>
      <c r="H1001" s="96">
        <v>2</v>
      </c>
      <c r="I1001" s="96" t="str">
        <f t="shared" si="15"/>
        <v>T520X477M006AHE018A520X477M006ASMHSPKBP74</v>
      </c>
    </row>
    <row r="1002" spans="1:9" hidden="1">
      <c r="A1002" s="96" t="s">
        <v>410</v>
      </c>
      <c r="B1002" s="96" t="s">
        <v>408</v>
      </c>
      <c r="C1002" s="96" t="s">
        <v>4428</v>
      </c>
      <c r="D1002" s="96">
        <v>388.75461388961406</v>
      </c>
      <c r="E1002" s="96">
        <v>198.81702083424895</v>
      </c>
      <c r="F1002" s="96">
        <v>1</v>
      </c>
      <c r="G1002" s="96" t="s">
        <v>4468</v>
      </c>
      <c r="H1002" s="96">
        <v>12</v>
      </c>
      <c r="I1002" s="96" t="str">
        <f t="shared" si="15"/>
        <v>T520X477M006ATE010A520X477M006ASE010KBP76</v>
      </c>
    </row>
    <row r="1003" spans="1:9" hidden="1">
      <c r="A1003" s="96" t="s">
        <v>235</v>
      </c>
      <c r="B1003" s="96" t="s">
        <v>233</v>
      </c>
      <c r="C1003" s="96" t="s">
        <v>4426</v>
      </c>
      <c r="D1003" s="96">
        <v>367.3692766672466</v>
      </c>
      <c r="E1003" s="96">
        <v>168.19979000114836</v>
      </c>
      <c r="F1003" s="96">
        <v>1</v>
      </c>
      <c r="G1003" s="96" t="s">
        <v>4468</v>
      </c>
      <c r="H1003" s="96">
        <v>5</v>
      </c>
      <c r="I1003" s="96" t="str">
        <f t="shared" si="15"/>
        <v>T520X477M006ATE018A520X477M006ASMHSPKBP74</v>
      </c>
    </row>
    <row r="1004" spans="1:9" hidden="1">
      <c r="A1004" s="96" t="s">
        <v>235</v>
      </c>
      <c r="B1004" s="96" t="s">
        <v>233</v>
      </c>
      <c r="C1004" s="96" t="s">
        <v>4428</v>
      </c>
      <c r="D1004" s="96">
        <v>357.85368333337829</v>
      </c>
      <c r="E1004" s="96">
        <v>136.77342777606103</v>
      </c>
      <c r="F1004" s="96">
        <v>1</v>
      </c>
      <c r="G1004" s="96" t="s">
        <v>4468</v>
      </c>
      <c r="H1004" s="96">
        <v>3</v>
      </c>
      <c r="I1004" s="96" t="str">
        <f t="shared" si="15"/>
        <v>T520X477M006ATE018A520X477M006ASMHSPKBP76</v>
      </c>
    </row>
    <row r="1005" spans="1:9" hidden="1">
      <c r="A1005" s="96" t="s">
        <v>3093</v>
      </c>
      <c r="B1005" s="96" t="s">
        <v>1419</v>
      </c>
      <c r="C1005" s="96" t="s">
        <v>4441</v>
      </c>
      <c r="D1005" s="96">
        <v>425.89564666687511</v>
      </c>
      <c r="E1005" s="96">
        <v>188.12636000127532</v>
      </c>
      <c r="F1005" s="96">
        <v>1</v>
      </c>
      <c r="G1005" s="96" t="s">
        <v>4468</v>
      </c>
      <c r="H1005" s="96">
        <v>5</v>
      </c>
      <c r="I1005" s="96" t="str">
        <f t="shared" si="15"/>
        <v>T520Y108M2R5ATE010A520Y108M2R5ASE010STA156KA</v>
      </c>
    </row>
    <row r="1006" spans="1:9" hidden="1">
      <c r="A1006" s="96" t="s">
        <v>3109</v>
      </c>
      <c r="B1006" s="96" t="s">
        <v>3107</v>
      </c>
      <c r="C1006" s="96" t="s">
        <v>4426</v>
      </c>
      <c r="D1006" s="96">
        <v>336.67004027694929</v>
      </c>
      <c r="E1006" s="96">
        <v>161.32433333467426</v>
      </c>
      <c r="F1006" s="96">
        <v>1</v>
      </c>
      <c r="G1006" s="96" t="s">
        <v>4468</v>
      </c>
      <c r="H1006" s="96">
        <v>12</v>
      </c>
      <c r="I1006" s="96" t="str">
        <f t="shared" si="15"/>
        <v>T520Y227M010ATE040A520Y227M010ASMHSPKBP74</v>
      </c>
    </row>
    <row r="1007" spans="1:9" hidden="1">
      <c r="A1007" s="96" t="s">
        <v>3020</v>
      </c>
      <c r="B1007" s="96" t="s">
        <v>555</v>
      </c>
      <c r="C1007" s="96" t="s">
        <v>4426</v>
      </c>
      <c r="D1007" s="96">
        <v>481.40688333485741</v>
      </c>
      <c r="E1007" s="96">
        <v>132.01194166147616</v>
      </c>
      <c r="F1007" s="96">
        <v>1</v>
      </c>
      <c r="G1007" s="96" t="s">
        <v>4468</v>
      </c>
      <c r="H1007" s="96">
        <v>2</v>
      </c>
      <c r="I1007" s="96" t="str">
        <f t="shared" si="15"/>
        <v>T520Y337M010ATE015A520Y337M010ASMHSBKBP74</v>
      </c>
    </row>
    <row r="1008" spans="1:9" hidden="1">
      <c r="A1008" s="96" t="s">
        <v>3020</v>
      </c>
      <c r="B1008" s="96" t="s">
        <v>555</v>
      </c>
      <c r="C1008" s="96" t="s">
        <v>4475</v>
      </c>
      <c r="D1008" s="96">
        <v>443.09103333041998</v>
      </c>
      <c r="E1008" s="96">
        <v>144.21025555464439</v>
      </c>
      <c r="F1008" s="96">
        <v>1</v>
      </c>
      <c r="G1008" s="96" t="s">
        <v>4468</v>
      </c>
      <c r="H1008" s="96">
        <v>3</v>
      </c>
      <c r="I1008" s="96" t="str">
        <f t="shared" si="15"/>
        <v>T520Y337M010ATE015A520Y337M010ASMHSBKBP84</v>
      </c>
    </row>
    <row r="1009" spans="1:9" hidden="1">
      <c r="A1009" s="96" t="s">
        <v>3160</v>
      </c>
      <c r="B1009" s="96" t="s">
        <v>2782</v>
      </c>
      <c r="C1009" s="96" t="s">
        <v>4426</v>
      </c>
      <c r="D1009" s="96">
        <v>583.98430000059307</v>
      </c>
      <c r="E1009" s="96">
        <v>129.56880000012461</v>
      </c>
      <c r="F1009" s="96">
        <v>1</v>
      </c>
      <c r="G1009" s="96" t="s">
        <v>4468</v>
      </c>
      <c r="H1009" s="96">
        <v>2</v>
      </c>
      <c r="I1009" s="96" t="str">
        <f t="shared" si="15"/>
        <v>T520Y337M010ATE035A520Y337M010ASMHSPKBP74</v>
      </c>
    </row>
    <row r="1010" spans="1:9" hidden="1">
      <c r="A1010" s="96" t="s">
        <v>3160</v>
      </c>
      <c r="B1010" s="96" t="s">
        <v>2782</v>
      </c>
      <c r="C1010" s="96" t="s">
        <v>152</v>
      </c>
      <c r="D1010" s="96">
        <v>416.65270151612771</v>
      </c>
      <c r="E1010" s="96">
        <v>156.36333181967282</v>
      </c>
      <c r="F1010" s="96">
        <v>1</v>
      </c>
      <c r="G1010" s="96" t="s">
        <v>4468</v>
      </c>
      <c r="H1010" s="96">
        <v>11</v>
      </c>
      <c r="I1010" s="96" t="str">
        <f t="shared" si="15"/>
        <v>T520Y337M010ATE035A520Y337M010ASMHSPKBP86</v>
      </c>
    </row>
    <row r="1011" spans="1:9" hidden="1">
      <c r="A1011" s="96" t="s">
        <v>3064</v>
      </c>
      <c r="B1011" s="96" t="s">
        <v>3056</v>
      </c>
      <c r="C1011" s="96" t="s">
        <v>4426</v>
      </c>
      <c r="D1011" s="96">
        <v>337.47039900007655</v>
      </c>
      <c r="E1011" s="96">
        <v>153.56932100001725</v>
      </c>
      <c r="F1011" s="96">
        <v>1</v>
      </c>
      <c r="G1011" s="96" t="s">
        <v>4468</v>
      </c>
      <c r="H1011" s="96">
        <v>50</v>
      </c>
      <c r="I1011" s="96" t="str">
        <f t="shared" si="15"/>
        <v>T520Y477M006ATE010A520Y477M006ASPGLRKBP74</v>
      </c>
    </row>
    <row r="1012" spans="1:9" hidden="1">
      <c r="A1012" s="96" t="s">
        <v>3064</v>
      </c>
      <c r="B1012" s="96" t="s">
        <v>3056</v>
      </c>
      <c r="C1012" s="96" t="s">
        <v>4428</v>
      </c>
      <c r="D1012" s="96">
        <v>341.9560780000873</v>
      </c>
      <c r="E1012" s="96">
        <v>169.9207986669615</v>
      </c>
      <c r="F1012" s="96">
        <v>1</v>
      </c>
      <c r="G1012" s="96" t="s">
        <v>4468</v>
      </c>
      <c r="H1012" s="96">
        <v>50</v>
      </c>
      <c r="I1012" s="96" t="str">
        <f t="shared" si="15"/>
        <v>T520Y477M006ATE010A520Y477M006ASPGLRKBP76</v>
      </c>
    </row>
    <row r="1013" spans="1:9" hidden="1">
      <c r="A1013" s="96" t="s">
        <v>3064</v>
      </c>
      <c r="B1013" s="96" t="s">
        <v>3056</v>
      </c>
      <c r="C1013" s="96" t="s">
        <v>142</v>
      </c>
      <c r="D1013" s="96">
        <v>356.03058333304944</v>
      </c>
      <c r="E1013" s="96">
        <v>139.34088124951813</v>
      </c>
      <c r="F1013" s="96">
        <v>1</v>
      </c>
      <c r="G1013" s="96" t="s">
        <v>4468</v>
      </c>
      <c r="H1013" s="96">
        <v>8</v>
      </c>
      <c r="I1013" s="96" t="str">
        <f t="shared" si="15"/>
        <v>T520Y477M006ATE010A520Y477M006ASPGLRKBP86E</v>
      </c>
    </row>
    <row r="1014" spans="1:9" hidden="1">
      <c r="A1014" s="96" t="s">
        <v>3064</v>
      </c>
      <c r="B1014" s="96" t="s">
        <v>3062</v>
      </c>
      <c r="C1014" s="96" t="s">
        <v>152</v>
      </c>
      <c r="D1014" s="96">
        <v>316.27607099984306</v>
      </c>
      <c r="E1014" s="96">
        <v>136.15120199946688</v>
      </c>
      <c r="F1014" s="96">
        <v>1</v>
      </c>
      <c r="G1014" s="96" t="s">
        <v>4468</v>
      </c>
      <c r="H1014" s="96">
        <v>50</v>
      </c>
      <c r="I1014" s="96" t="str">
        <f t="shared" si="15"/>
        <v>T520Y477M006ATE010A520V227M006ASMHSMKBP86</v>
      </c>
    </row>
    <row r="1015" spans="1:9" hidden="1">
      <c r="A1015" s="96" t="s">
        <v>3164</v>
      </c>
      <c r="B1015" s="96" t="s">
        <v>2784</v>
      </c>
      <c r="C1015" s="96" t="s">
        <v>4426</v>
      </c>
      <c r="D1015" s="96">
        <v>354.98438333510421</v>
      </c>
      <c r="E1015" s="96">
        <v>136.155166674871</v>
      </c>
      <c r="F1015" s="96">
        <v>1</v>
      </c>
      <c r="G1015" s="96" t="s">
        <v>4468</v>
      </c>
      <c r="H1015" s="96">
        <v>1</v>
      </c>
      <c r="I1015" s="96" t="str">
        <f t="shared" si="15"/>
        <v>T520Y477M006ATE035A520Y477M006ASMHSPKBP74</v>
      </c>
    </row>
    <row r="1016" spans="1:9" hidden="1">
      <c r="A1016" s="96" t="s">
        <v>3164</v>
      </c>
      <c r="B1016" s="96" t="s">
        <v>2784</v>
      </c>
      <c r="C1016" s="96" t="s">
        <v>152</v>
      </c>
      <c r="D1016" s="96">
        <v>592.14690000051633</v>
      </c>
      <c r="E1016" s="96">
        <v>135.66999999107793</v>
      </c>
      <c r="F1016" s="96">
        <v>1</v>
      </c>
      <c r="G1016" s="96" t="s">
        <v>4468</v>
      </c>
      <c r="H1016" s="96">
        <v>1</v>
      </c>
      <c r="I1016" s="96" t="str">
        <f t="shared" si="15"/>
        <v>T520Y477M006ATE035A520Y477M006ASMHSPKBP86</v>
      </c>
    </row>
    <row r="1017" spans="1:9" hidden="1">
      <c r="A1017" s="96" t="s">
        <v>2313</v>
      </c>
      <c r="B1017" s="96" t="s">
        <v>2193</v>
      </c>
      <c r="C1017" s="96" t="s">
        <v>157</v>
      </c>
      <c r="D1017" s="96">
        <v>612.93288334272802</v>
      </c>
      <c r="E1017" s="96">
        <v>196.33126666420139</v>
      </c>
      <c r="F1017" s="96">
        <v>1</v>
      </c>
      <c r="G1017" s="96" t="s">
        <v>4468</v>
      </c>
      <c r="H1017" s="96">
        <v>1</v>
      </c>
      <c r="I1017" s="96" t="str">
        <f t="shared" si="15"/>
        <v>T521B106M035ATE200A521B106M035ASTTS40</v>
      </c>
    </row>
    <row r="1018" spans="1:9" hidden="1">
      <c r="A1018" s="96" t="s">
        <v>2207</v>
      </c>
      <c r="B1018" s="96" t="s">
        <v>2208</v>
      </c>
      <c r="C1018" s="96" t="s">
        <v>4426</v>
      </c>
      <c r="D1018" s="96">
        <v>517.05350000050385</v>
      </c>
      <c r="E1018" s="96">
        <v>173.29757433396298</v>
      </c>
      <c r="F1018" s="96">
        <v>1</v>
      </c>
      <c r="G1018" s="96" t="s">
        <v>4468</v>
      </c>
      <c r="H1018" s="96">
        <v>50</v>
      </c>
      <c r="I1018" s="96" t="str">
        <f t="shared" si="15"/>
        <v>T521B156M025ATE100A521B156M025ASMHSPKBP74</v>
      </c>
    </row>
    <row r="1019" spans="1:9" hidden="1">
      <c r="A1019" s="96" t="s">
        <v>2207</v>
      </c>
      <c r="B1019" s="96" t="s">
        <v>2208</v>
      </c>
      <c r="C1019" s="96" t="s">
        <v>4428</v>
      </c>
      <c r="D1019" s="96">
        <v>477.76597633422352</v>
      </c>
      <c r="E1019" s="96">
        <v>135.49947499902919</v>
      </c>
      <c r="F1019" s="96">
        <v>1</v>
      </c>
      <c r="G1019" s="96" t="s">
        <v>4468</v>
      </c>
      <c r="H1019" s="96">
        <v>50</v>
      </c>
      <c r="I1019" s="96" t="str">
        <f t="shared" si="15"/>
        <v>T521B156M025ATE100A521B156M025ASMHSPKBP76</v>
      </c>
    </row>
    <row r="1020" spans="1:9" hidden="1">
      <c r="A1020" s="96" t="s">
        <v>619</v>
      </c>
      <c r="B1020" s="96" t="s">
        <v>620</v>
      </c>
      <c r="C1020" s="96" t="s">
        <v>4426</v>
      </c>
      <c r="D1020" s="96">
        <v>399.2192133357749</v>
      </c>
      <c r="E1020" s="96">
        <v>132.43302333215252</v>
      </c>
      <c r="F1020" s="96">
        <v>1</v>
      </c>
      <c r="G1020" s="96" t="s">
        <v>4468</v>
      </c>
      <c r="H1020" s="96">
        <v>5</v>
      </c>
      <c r="I1020" s="96" t="str">
        <f t="shared" si="15"/>
        <v>T521B226M016ATE090A521B226M016ASMHSPKBP74</v>
      </c>
    </row>
    <row r="1021" spans="1:9" hidden="1">
      <c r="A1021" s="96" t="s">
        <v>619</v>
      </c>
      <c r="B1021" s="96" t="s">
        <v>620</v>
      </c>
      <c r="C1021" s="96" t="s">
        <v>4428</v>
      </c>
      <c r="D1021" s="96">
        <v>405.57190416846424</v>
      </c>
      <c r="E1021" s="96">
        <v>140.10177916672546</v>
      </c>
      <c r="F1021" s="96">
        <v>1</v>
      </c>
      <c r="G1021" s="96" t="s">
        <v>4468</v>
      </c>
      <c r="H1021" s="96">
        <v>4</v>
      </c>
      <c r="I1021" s="96" t="str">
        <f t="shared" si="15"/>
        <v>T521B226M016ATE090A521B226M016ASMHSPKBP76</v>
      </c>
    </row>
    <row r="1022" spans="1:9" hidden="1">
      <c r="A1022" s="96" t="s">
        <v>2297</v>
      </c>
      <c r="B1022" s="96" t="s">
        <v>4483</v>
      </c>
      <c r="C1022" s="96" t="s">
        <v>4484</v>
      </c>
      <c r="D1022" s="96">
        <v>512.71523333271034</v>
      </c>
      <c r="E1022" s="96">
        <v>129.06170666939579</v>
      </c>
      <c r="F1022" s="96">
        <v>1</v>
      </c>
      <c r="G1022" s="96" t="s">
        <v>4468</v>
      </c>
      <c r="H1022" s="96">
        <v>5</v>
      </c>
      <c r="I1022" s="96" t="str">
        <f t="shared" si="15"/>
        <v>T521B226M025ATE100A521B226M025AS9997KBP84X</v>
      </c>
    </row>
    <row r="1023" spans="1:9" hidden="1">
      <c r="A1023" s="96" t="s">
        <v>2297</v>
      </c>
      <c r="B1023" s="96" t="s">
        <v>611</v>
      </c>
      <c r="C1023" s="96" t="s">
        <v>82</v>
      </c>
      <c r="D1023" s="96">
        <v>366.27801481285138</v>
      </c>
      <c r="E1023" s="96">
        <v>129.01007037027739</v>
      </c>
      <c r="F1023" s="96">
        <v>1</v>
      </c>
      <c r="G1023" s="96" t="s">
        <v>4468</v>
      </c>
      <c r="H1023" s="96">
        <v>9</v>
      </c>
      <c r="I1023" s="96" t="str">
        <f t="shared" si="15"/>
        <v>T521B226M025ATE100A521B226M025AS4146S706</v>
      </c>
    </row>
    <row r="1024" spans="1:9" hidden="1">
      <c r="A1024" s="96" t="s">
        <v>2297</v>
      </c>
      <c r="B1024" s="96" t="s">
        <v>99</v>
      </c>
      <c r="C1024" s="96" t="s">
        <v>100</v>
      </c>
      <c r="D1024" s="96">
        <v>496.61155766628218</v>
      </c>
      <c r="E1024" s="96">
        <v>139.64200766701251</v>
      </c>
      <c r="F1024" s="96">
        <v>1</v>
      </c>
      <c r="G1024" s="96" t="s">
        <v>4468</v>
      </c>
      <c r="H1024" s="96">
        <v>50</v>
      </c>
      <c r="I1024" s="96" t="str">
        <f t="shared" si="15"/>
        <v>T521B226M025ATE100A521B226M025ASMHSPS805</v>
      </c>
    </row>
    <row r="1025" spans="1:9" hidden="1">
      <c r="A1025" s="96" t="s">
        <v>2308</v>
      </c>
      <c r="B1025" s="96" t="s">
        <v>2309</v>
      </c>
      <c r="C1025" s="96" t="s">
        <v>4485</v>
      </c>
      <c r="D1025" s="96">
        <v>592.05689445021562</v>
      </c>
      <c r="E1025" s="96">
        <v>138.4270388900768</v>
      </c>
      <c r="F1025" s="96">
        <v>1</v>
      </c>
      <c r="G1025" s="96" t="s">
        <v>4468</v>
      </c>
      <c r="H1025" s="96">
        <v>3</v>
      </c>
      <c r="I1025" s="96" t="str">
        <f t="shared" si="15"/>
        <v>T521B335M050ATE200A521B335M050ASC275</v>
      </c>
    </row>
    <row r="1026" spans="1:9" hidden="1">
      <c r="A1026" s="96" t="s">
        <v>1049</v>
      </c>
      <c r="B1026" s="96" t="s">
        <v>1047</v>
      </c>
      <c r="C1026" s="96" t="s">
        <v>90</v>
      </c>
      <c r="D1026" s="96">
        <v>673.60056388919475</v>
      </c>
      <c r="E1026" s="96">
        <v>245.963456943864</v>
      </c>
      <c r="F1026" s="96">
        <v>1</v>
      </c>
      <c r="G1026" s="96" t="s">
        <v>4468</v>
      </c>
      <c r="H1026" s="96">
        <v>12</v>
      </c>
      <c r="I1026" s="96" t="str">
        <f t="shared" si="15"/>
        <v>T521D106M050ATE090A521V106M050ASFTP200</v>
      </c>
    </row>
    <row r="1027" spans="1:9" hidden="1">
      <c r="A1027" s="96" t="s">
        <v>1049</v>
      </c>
      <c r="B1027" s="96" t="s">
        <v>1051</v>
      </c>
      <c r="C1027" s="96" t="s">
        <v>107</v>
      </c>
      <c r="D1027" s="96">
        <v>760.96343933232129</v>
      </c>
      <c r="E1027" s="96">
        <v>203.75962399968412</v>
      </c>
      <c r="F1027" s="96">
        <v>1</v>
      </c>
      <c r="G1027" s="96" t="s">
        <v>4468</v>
      </c>
      <c r="H1027" s="96">
        <v>50</v>
      </c>
      <c r="I1027" s="96" t="str">
        <f t="shared" si="15"/>
        <v>T521D106M050ATE090A521D106M050ASE060FTP150</v>
      </c>
    </row>
    <row r="1028" spans="1:9" hidden="1">
      <c r="A1028" s="96" t="s">
        <v>1049</v>
      </c>
      <c r="B1028" s="96" t="s">
        <v>4436</v>
      </c>
      <c r="C1028" s="96" t="s">
        <v>107</v>
      </c>
      <c r="D1028" s="96">
        <v>680.01668333279667</v>
      </c>
      <c r="E1028" s="96">
        <v>201.48343333537923</v>
      </c>
      <c r="F1028" s="96">
        <v>1</v>
      </c>
      <c r="G1028" s="96" t="s">
        <v>4468</v>
      </c>
      <c r="H1028" s="96">
        <v>4</v>
      </c>
      <c r="I1028" s="96" t="str">
        <f t="shared" ref="I1028:I1091" si="16">A1028&amp;B1028&amp;C1028</f>
        <v>T521D106M050ATE090A521D106M050AS9997FTP150</v>
      </c>
    </row>
    <row r="1029" spans="1:9" hidden="1">
      <c r="A1029" s="96" t="s">
        <v>1049</v>
      </c>
      <c r="B1029" s="96" t="s">
        <v>4436</v>
      </c>
      <c r="C1029" s="96" t="s">
        <v>4438</v>
      </c>
      <c r="D1029" s="96">
        <v>789.82194444397476</v>
      </c>
      <c r="E1029" s="96">
        <v>185.14931666781197</v>
      </c>
      <c r="F1029" s="96">
        <v>1</v>
      </c>
      <c r="G1029" s="96" t="s">
        <v>4468</v>
      </c>
      <c r="H1029" s="96">
        <v>3</v>
      </c>
      <c r="I1029" s="96" t="str">
        <f t="shared" si="16"/>
        <v>T521D106M050ATE090A521D106M050AS9997KBP23E</v>
      </c>
    </row>
    <row r="1030" spans="1:9" hidden="1">
      <c r="A1030" s="96" t="s">
        <v>1049</v>
      </c>
      <c r="B1030" s="96" t="s">
        <v>4436</v>
      </c>
      <c r="C1030" s="96" t="s">
        <v>4437</v>
      </c>
      <c r="D1030" s="96">
        <v>769.52145476359874</v>
      </c>
      <c r="E1030" s="96">
        <v>183.24084523982103</v>
      </c>
      <c r="F1030" s="96">
        <v>1</v>
      </c>
      <c r="G1030" s="96" t="s">
        <v>4468</v>
      </c>
      <c r="H1030" s="96">
        <v>7</v>
      </c>
      <c r="I1030" s="96" t="str">
        <f t="shared" si="16"/>
        <v>T521D106M050ATE090A521D106M050AS9997KBP23A</v>
      </c>
    </row>
    <row r="1031" spans="1:9" hidden="1">
      <c r="A1031" s="96" t="s">
        <v>1357</v>
      </c>
      <c r="B1031" s="96" t="s">
        <v>1047</v>
      </c>
      <c r="C1031" s="96" t="s">
        <v>90</v>
      </c>
      <c r="D1031" s="96">
        <v>667.44798888568766</v>
      </c>
      <c r="E1031" s="96">
        <v>198.95261250218027</v>
      </c>
      <c r="F1031" s="96">
        <v>1</v>
      </c>
      <c r="G1031" s="96" t="s">
        <v>4468</v>
      </c>
      <c r="H1031" s="96">
        <v>9</v>
      </c>
      <c r="I1031" s="96" t="str">
        <f t="shared" si="16"/>
        <v>T521D106M050ATE120A521V106M050ASFTP200</v>
      </c>
    </row>
    <row r="1032" spans="1:9" hidden="1">
      <c r="A1032" s="96" t="s">
        <v>1337</v>
      </c>
      <c r="B1032" s="96" t="s">
        <v>1336</v>
      </c>
      <c r="C1032" s="96" t="s">
        <v>4428</v>
      </c>
      <c r="D1032" s="96">
        <v>394.52533333038446</v>
      </c>
      <c r="E1032" s="96">
        <v>152.51957500178833</v>
      </c>
      <c r="F1032" s="96">
        <v>1</v>
      </c>
      <c r="G1032" s="96" t="s">
        <v>4468</v>
      </c>
      <c r="H1032" s="96">
        <v>2</v>
      </c>
      <c r="I1032" s="96" t="str">
        <f t="shared" si="16"/>
        <v>T521D107M016ATE050A521D107M016ASMHSPKBP76</v>
      </c>
    </row>
    <row r="1033" spans="1:9" hidden="1">
      <c r="A1033" s="96" t="s">
        <v>1069</v>
      </c>
      <c r="B1033" s="96" t="s">
        <v>1020</v>
      </c>
      <c r="C1033" s="96" t="s">
        <v>4426</v>
      </c>
      <c r="D1033" s="96">
        <v>514.59433400086129</v>
      </c>
      <c r="E1033" s="96">
        <v>144.52733399891295</v>
      </c>
      <c r="F1033" s="96">
        <v>1</v>
      </c>
      <c r="G1033" s="96" t="s">
        <v>4468</v>
      </c>
      <c r="H1033" s="96">
        <v>50</v>
      </c>
      <c r="I1033" s="96" t="str">
        <f t="shared" si="16"/>
        <v>T521D107M020ATE055A521D107M020ASMHSPKBP74</v>
      </c>
    </row>
    <row r="1034" spans="1:9" hidden="1">
      <c r="A1034" s="96" t="s">
        <v>1069</v>
      </c>
      <c r="B1034" s="96" t="s">
        <v>1020</v>
      </c>
      <c r="C1034" s="96" t="s">
        <v>4428</v>
      </c>
      <c r="D1034" s="96">
        <v>493.97677982324046</v>
      </c>
      <c r="E1034" s="96">
        <v>138.59465789386854</v>
      </c>
      <c r="F1034" s="96">
        <v>1</v>
      </c>
      <c r="G1034" s="96" t="s">
        <v>4468</v>
      </c>
      <c r="H1034" s="96">
        <v>19</v>
      </c>
      <c r="I1034" s="96" t="str">
        <f t="shared" si="16"/>
        <v>T521D107M020ATE055A521D107M020ASMHSPKBP76</v>
      </c>
    </row>
    <row r="1035" spans="1:9" hidden="1">
      <c r="A1035" s="96" t="s">
        <v>144</v>
      </c>
      <c r="B1035" s="96" t="s">
        <v>145</v>
      </c>
      <c r="C1035" s="96" t="s">
        <v>87</v>
      </c>
      <c r="D1035" s="96">
        <v>434.8792566661723</v>
      </c>
      <c r="E1035" s="96">
        <v>147.27126899936701</v>
      </c>
      <c r="F1035" s="96">
        <v>1</v>
      </c>
      <c r="G1035" s="96" t="s">
        <v>4468</v>
      </c>
      <c r="H1035" s="96">
        <v>50</v>
      </c>
      <c r="I1035" s="96" t="str">
        <f t="shared" si="16"/>
        <v>T521D107M025ATE040A521D107M025ASMHSPTTS50</v>
      </c>
    </row>
    <row r="1036" spans="1:9" hidden="1">
      <c r="A1036" s="96" t="s">
        <v>144</v>
      </c>
      <c r="B1036" s="96" t="s">
        <v>145</v>
      </c>
      <c r="C1036" s="96" t="s">
        <v>126</v>
      </c>
      <c r="D1036" s="96">
        <v>463.22605000093711</v>
      </c>
      <c r="E1036" s="96">
        <v>145.43637618638709</v>
      </c>
      <c r="F1036" s="96">
        <v>1</v>
      </c>
      <c r="G1036" s="96" t="s">
        <v>4468</v>
      </c>
      <c r="H1036" s="96">
        <v>7</v>
      </c>
      <c r="I1036" s="96" t="str">
        <f t="shared" si="16"/>
        <v>T521D107M025ATE040A521D107M025ASMHSPKBP52</v>
      </c>
    </row>
    <row r="1037" spans="1:9" hidden="1">
      <c r="A1037" s="96" t="s">
        <v>144</v>
      </c>
      <c r="B1037" s="96" t="s">
        <v>145</v>
      </c>
      <c r="C1037" s="96" t="s">
        <v>4486</v>
      </c>
      <c r="D1037" s="96">
        <v>599.90570740774274</v>
      </c>
      <c r="E1037" s="96">
        <v>132.5434425927233</v>
      </c>
      <c r="F1037" s="96">
        <v>1</v>
      </c>
      <c r="G1037" s="96" t="s">
        <v>4468</v>
      </c>
      <c r="H1037" s="96">
        <v>9</v>
      </c>
      <c r="I1037" s="96" t="str">
        <f t="shared" si="16"/>
        <v>T521D107M025ATE040A521D107M025ASMHSPKBP80X</v>
      </c>
    </row>
    <row r="1038" spans="1:9" hidden="1">
      <c r="A1038" s="96" t="s">
        <v>144</v>
      </c>
      <c r="B1038" s="96" t="s">
        <v>1319</v>
      </c>
      <c r="C1038" s="96" t="s">
        <v>126</v>
      </c>
      <c r="D1038" s="96">
        <v>451.97890766656491</v>
      </c>
      <c r="E1038" s="96">
        <v>140.78363933307119</v>
      </c>
      <c r="F1038" s="96">
        <v>1</v>
      </c>
      <c r="G1038" s="96" t="s">
        <v>4468</v>
      </c>
      <c r="H1038" s="96">
        <v>50</v>
      </c>
      <c r="I1038" s="96" t="str">
        <f t="shared" si="16"/>
        <v>T521D107M025ATE040A521D107M025ASMH01KBP52</v>
      </c>
    </row>
    <row r="1039" spans="1:9" hidden="1">
      <c r="A1039" s="96" t="s">
        <v>144</v>
      </c>
      <c r="B1039" s="96" t="s">
        <v>4487</v>
      </c>
      <c r="C1039" s="96" t="s">
        <v>4488</v>
      </c>
      <c r="D1039" s="96">
        <v>478.46516066689514</v>
      </c>
      <c r="E1039" s="96">
        <v>148.73726733333896</v>
      </c>
      <c r="F1039" s="96">
        <v>1</v>
      </c>
      <c r="G1039" s="96" t="s">
        <v>4468</v>
      </c>
      <c r="H1039" s="96">
        <v>50</v>
      </c>
      <c r="I1039" s="96" t="str">
        <f t="shared" si="16"/>
        <v>T521D107M025ATE040A521D107M025ASMH02KBP54</v>
      </c>
    </row>
    <row r="1040" spans="1:9" hidden="1">
      <c r="A1040" s="96" t="s">
        <v>144</v>
      </c>
      <c r="B1040" s="96" t="s">
        <v>4489</v>
      </c>
      <c r="C1040" s="96" t="s">
        <v>4490</v>
      </c>
      <c r="D1040" s="96">
        <v>450.98185833378221</v>
      </c>
      <c r="E1040" s="96">
        <v>131.34491266719996</v>
      </c>
      <c r="F1040" s="96">
        <v>1</v>
      </c>
      <c r="G1040" s="96" t="s">
        <v>4468</v>
      </c>
      <c r="H1040" s="96">
        <v>50</v>
      </c>
      <c r="I1040" s="96" t="str">
        <f t="shared" si="16"/>
        <v>T521D107M025ATE040A521D107M025ASALT2FTW503</v>
      </c>
    </row>
    <row r="1041" spans="1:9" hidden="1">
      <c r="A1041" s="96" t="s">
        <v>1291</v>
      </c>
      <c r="B1041" s="96" t="s">
        <v>145</v>
      </c>
      <c r="C1041" s="96" t="s">
        <v>87</v>
      </c>
      <c r="D1041" s="96">
        <v>416.13957933245695</v>
      </c>
      <c r="E1041" s="96">
        <v>129.22658366644754</v>
      </c>
      <c r="F1041" s="96">
        <v>1</v>
      </c>
      <c r="G1041" s="96" t="s">
        <v>4468</v>
      </c>
      <c r="H1041" s="96">
        <v>50</v>
      </c>
      <c r="I1041" s="96" t="str">
        <f t="shared" si="16"/>
        <v>T521D107M025ATE060A521D107M025ASMHSPTTS50</v>
      </c>
    </row>
    <row r="1042" spans="1:9" hidden="1">
      <c r="A1042" s="96" t="s">
        <v>1291</v>
      </c>
      <c r="B1042" s="96" t="s">
        <v>1319</v>
      </c>
      <c r="C1042" s="96" t="s">
        <v>126</v>
      </c>
      <c r="D1042" s="96">
        <v>457.2937103339703</v>
      </c>
      <c r="E1042" s="96">
        <v>139.71727699991317</v>
      </c>
      <c r="F1042" s="96">
        <v>1</v>
      </c>
      <c r="G1042" s="96" t="s">
        <v>4468</v>
      </c>
      <c r="H1042" s="96">
        <v>50</v>
      </c>
      <c r="I1042" s="96" t="str">
        <f t="shared" si="16"/>
        <v>T521D107M025ATE060A521D107M025ASMH01KBP52</v>
      </c>
    </row>
    <row r="1043" spans="1:9" hidden="1">
      <c r="A1043" s="96" t="s">
        <v>1344</v>
      </c>
      <c r="B1043" s="96" t="s">
        <v>1068</v>
      </c>
      <c r="C1043" s="96" t="s">
        <v>4426</v>
      </c>
      <c r="D1043" s="96">
        <v>476.97511966656896</v>
      </c>
      <c r="E1043" s="96">
        <v>142.03049766593614</v>
      </c>
      <c r="F1043" s="96">
        <v>1</v>
      </c>
      <c r="G1043" s="96" t="s">
        <v>4468</v>
      </c>
      <c r="H1043" s="96">
        <v>50</v>
      </c>
      <c r="I1043" s="96" t="str">
        <f t="shared" si="16"/>
        <v>T521D157M016ATE050A521D157M016ASMHSPKBP74</v>
      </c>
    </row>
    <row r="1044" spans="1:9" hidden="1">
      <c r="A1044" s="96" t="s">
        <v>1344</v>
      </c>
      <c r="B1044" s="96" t="s">
        <v>1068</v>
      </c>
      <c r="C1044" s="96" t="s">
        <v>4428</v>
      </c>
      <c r="D1044" s="96">
        <v>468.22745699984949</v>
      </c>
      <c r="E1044" s="96">
        <v>137.17243500065524</v>
      </c>
      <c r="F1044" s="96">
        <v>1</v>
      </c>
      <c r="G1044" s="96" t="s">
        <v>4468</v>
      </c>
      <c r="H1044" s="96">
        <v>50</v>
      </c>
      <c r="I1044" s="96" t="str">
        <f t="shared" si="16"/>
        <v>T521D157M016ATE050A521D157M016ASMHSPKBP76</v>
      </c>
    </row>
    <row r="1045" spans="1:9" hidden="1">
      <c r="A1045" s="96" t="s">
        <v>1369</v>
      </c>
      <c r="B1045" s="96" t="s">
        <v>1367</v>
      </c>
      <c r="C1045" s="96" t="s">
        <v>90</v>
      </c>
      <c r="D1045" s="96">
        <v>569.85354999778792</v>
      </c>
      <c r="E1045" s="96">
        <v>182.86406666273251</v>
      </c>
      <c r="F1045" s="96">
        <v>1</v>
      </c>
      <c r="G1045" s="96" t="s">
        <v>4468</v>
      </c>
      <c r="H1045" s="96">
        <v>1</v>
      </c>
      <c r="I1045" s="96" t="str">
        <f t="shared" si="16"/>
        <v>T521D336M035ATE065A521D336M035ASE065FTP200</v>
      </c>
    </row>
    <row r="1046" spans="1:9" hidden="1">
      <c r="A1046" s="96" t="s">
        <v>1369</v>
      </c>
      <c r="B1046" s="96" t="s">
        <v>1370</v>
      </c>
      <c r="C1046" s="96" t="s">
        <v>4476</v>
      </c>
      <c r="D1046" s="96">
        <v>581.91244774718291</v>
      </c>
      <c r="E1046" s="96">
        <v>135.38042179371516</v>
      </c>
      <c r="F1046" s="96">
        <v>1</v>
      </c>
      <c r="G1046" s="96" t="s">
        <v>4468</v>
      </c>
      <c r="H1046" s="96">
        <v>37</v>
      </c>
      <c r="I1046" s="96" t="str">
        <f t="shared" si="16"/>
        <v>T521D336M035ATE065A521D336M035ASMHSPKBP44</v>
      </c>
    </row>
    <row r="1047" spans="1:9" hidden="1">
      <c r="A1047" s="96" t="s">
        <v>1037</v>
      </c>
      <c r="B1047" s="96" t="s">
        <v>1039</v>
      </c>
      <c r="C1047" s="96" t="s">
        <v>4478</v>
      </c>
      <c r="D1047" s="96">
        <v>551.42365555569995</v>
      </c>
      <c r="E1047" s="96">
        <v>228.11924722103868</v>
      </c>
      <c r="F1047" s="96">
        <v>1</v>
      </c>
      <c r="G1047" s="96" t="s">
        <v>4468</v>
      </c>
      <c r="H1047" s="96">
        <v>6</v>
      </c>
      <c r="I1047" s="96" t="str">
        <f t="shared" si="16"/>
        <v>T521D476M016ATE070A521D476M020ASALT1FTW400</v>
      </c>
    </row>
    <row r="1048" spans="1:9" hidden="1">
      <c r="A1048" s="96" t="s">
        <v>1037</v>
      </c>
      <c r="B1048" s="96" t="s">
        <v>1027</v>
      </c>
      <c r="C1048" s="96" t="s">
        <v>4428</v>
      </c>
      <c r="D1048" s="96">
        <v>357.03141666250303</v>
      </c>
      <c r="E1048" s="96">
        <v>178.70759999990696</v>
      </c>
      <c r="F1048" s="96">
        <v>1</v>
      </c>
      <c r="G1048" s="96" t="s">
        <v>4468</v>
      </c>
      <c r="H1048" s="96">
        <v>4</v>
      </c>
      <c r="I1048" s="96" t="str">
        <f t="shared" si="16"/>
        <v>T521D476M016ATE070A521D476M016ASMHSPKBP76</v>
      </c>
    </row>
    <row r="1049" spans="1:9" hidden="1">
      <c r="A1049" s="96" t="s">
        <v>1066</v>
      </c>
      <c r="B1049" s="96" t="s">
        <v>1065</v>
      </c>
      <c r="C1049" s="96" t="s">
        <v>4426</v>
      </c>
      <c r="D1049" s="96">
        <v>373.19860454796896</v>
      </c>
      <c r="E1049" s="96">
        <v>145.24135454462586</v>
      </c>
      <c r="F1049" s="96">
        <v>1</v>
      </c>
      <c r="G1049" s="96" t="s">
        <v>4468</v>
      </c>
      <c r="H1049" s="96">
        <v>11</v>
      </c>
      <c r="I1049" s="96" t="str">
        <f t="shared" si="16"/>
        <v>T521D476M020ATE055A521V476M020ASMHSPKBP74</v>
      </c>
    </row>
    <row r="1050" spans="1:9" hidden="1">
      <c r="A1050" s="96" t="s">
        <v>1066</v>
      </c>
      <c r="B1050" s="96" t="s">
        <v>1065</v>
      </c>
      <c r="C1050" s="96" t="s">
        <v>4428</v>
      </c>
      <c r="D1050" s="96">
        <v>368.60816666507162</v>
      </c>
      <c r="E1050" s="96">
        <v>148.28687222208828</v>
      </c>
      <c r="F1050" s="96">
        <v>1</v>
      </c>
      <c r="G1050" s="96" t="s">
        <v>4468</v>
      </c>
      <c r="H1050" s="96">
        <v>3</v>
      </c>
      <c r="I1050" s="96" t="str">
        <f t="shared" si="16"/>
        <v>T521D476M020ATE055A521V476M020ASMHSPKBP76</v>
      </c>
    </row>
    <row r="1051" spans="1:9" hidden="1">
      <c r="A1051" s="96" t="s">
        <v>124</v>
      </c>
      <c r="B1051" s="96" t="s">
        <v>4491</v>
      </c>
      <c r="C1051" s="96" t="s">
        <v>4486</v>
      </c>
      <c r="D1051" s="96">
        <v>562.52583332941867</v>
      </c>
      <c r="E1051" s="96">
        <v>146.54371667071246</v>
      </c>
      <c r="F1051" s="96">
        <v>1</v>
      </c>
      <c r="G1051" s="96" t="s">
        <v>4468</v>
      </c>
      <c r="H1051" s="96">
        <v>1</v>
      </c>
      <c r="I1051" s="96" t="str">
        <f t="shared" si="16"/>
        <v>T521D686M025ATE070A521D686M025AS9997KBP80X</v>
      </c>
    </row>
    <row r="1052" spans="1:9" hidden="1">
      <c r="A1052" s="96" t="s">
        <v>124</v>
      </c>
      <c r="B1052" s="96" t="s">
        <v>125</v>
      </c>
      <c r="C1052" s="96" t="s">
        <v>87</v>
      </c>
      <c r="D1052" s="96">
        <v>419.38727433288005</v>
      </c>
      <c r="E1052" s="96">
        <v>136.48518466602545</v>
      </c>
      <c r="F1052" s="96">
        <v>1</v>
      </c>
      <c r="G1052" s="96" t="s">
        <v>4468</v>
      </c>
      <c r="H1052" s="96">
        <v>50</v>
      </c>
      <c r="I1052" s="96" t="str">
        <f t="shared" si="16"/>
        <v>T521D686M025ATE070A521D686M025ASMHSPTTS50</v>
      </c>
    </row>
    <row r="1053" spans="1:9" hidden="1">
      <c r="A1053" s="96" t="s">
        <v>124</v>
      </c>
      <c r="B1053" s="96" t="s">
        <v>125</v>
      </c>
      <c r="C1053" s="96" t="s">
        <v>126</v>
      </c>
      <c r="D1053" s="96">
        <v>443.45151233319194</v>
      </c>
      <c r="E1053" s="96">
        <v>134.24364266681951</v>
      </c>
      <c r="F1053" s="96">
        <v>1</v>
      </c>
      <c r="G1053" s="96" t="s">
        <v>4468</v>
      </c>
      <c r="H1053" s="96">
        <v>50</v>
      </c>
      <c r="I1053" s="96" t="str">
        <f t="shared" si="16"/>
        <v>T521D686M025ATE070A521D686M025ASMHSPKBP52</v>
      </c>
    </row>
    <row r="1054" spans="1:9" hidden="1">
      <c r="A1054" s="96" t="s">
        <v>4095</v>
      </c>
      <c r="B1054" s="96" t="s">
        <v>4092</v>
      </c>
      <c r="C1054" s="96" t="s">
        <v>119</v>
      </c>
      <c r="D1054" s="96">
        <v>537.02321466640569</v>
      </c>
      <c r="E1054" s="96">
        <v>134.89066200067754</v>
      </c>
      <c r="F1054" s="96">
        <v>1</v>
      </c>
      <c r="G1054" s="96" t="s">
        <v>4468</v>
      </c>
      <c r="H1054" s="96">
        <v>50</v>
      </c>
      <c r="I1054" s="96" t="str">
        <f t="shared" si="16"/>
        <v>T521Q336M016ATE040A521Q336M016ASMHSPFTW102K</v>
      </c>
    </row>
    <row r="1055" spans="1:9" hidden="1">
      <c r="A1055" s="96" t="s">
        <v>4118</v>
      </c>
      <c r="B1055" s="96" t="s">
        <v>4103</v>
      </c>
      <c r="C1055" s="96" t="s">
        <v>4492</v>
      </c>
      <c r="D1055" s="96">
        <v>533.12820000015199</v>
      </c>
      <c r="E1055" s="96">
        <v>201.03842066614888</v>
      </c>
      <c r="F1055" s="96">
        <v>1</v>
      </c>
      <c r="G1055" s="96" t="s">
        <v>4468</v>
      </c>
      <c r="H1055" s="96">
        <v>50</v>
      </c>
      <c r="I1055" s="96" t="str">
        <f t="shared" si="16"/>
        <v>T521T106M025ATE060A521T106M025ASFTW700</v>
      </c>
    </row>
    <row r="1056" spans="1:9" hidden="1">
      <c r="A1056" s="96" t="s">
        <v>4118</v>
      </c>
      <c r="B1056" s="96" t="s">
        <v>4103</v>
      </c>
      <c r="C1056" s="96" t="s">
        <v>4482</v>
      </c>
      <c r="D1056" s="96">
        <v>452.75861666304991</v>
      </c>
      <c r="E1056" s="96">
        <v>183.51199999451637</v>
      </c>
      <c r="F1056" s="96">
        <v>1</v>
      </c>
      <c r="G1056" s="96" t="s">
        <v>4468</v>
      </c>
      <c r="H1056" s="96">
        <v>1</v>
      </c>
      <c r="I1056" s="96" t="str">
        <f t="shared" si="16"/>
        <v>T521T106M025ATE060A521T106M025ASFTW700E</v>
      </c>
    </row>
    <row r="1057" spans="1:9" hidden="1">
      <c r="A1057" s="96" t="s">
        <v>4118</v>
      </c>
      <c r="B1057" s="96" t="s">
        <v>4493</v>
      </c>
      <c r="C1057" s="96" t="s">
        <v>82</v>
      </c>
      <c r="D1057" s="96">
        <v>344.17830555466935</v>
      </c>
      <c r="E1057" s="96">
        <v>129.65138611150903</v>
      </c>
      <c r="F1057" s="96">
        <v>1</v>
      </c>
      <c r="G1057" s="96" t="s">
        <v>4468</v>
      </c>
      <c r="H1057" s="96">
        <v>6</v>
      </c>
      <c r="I1057" s="96" t="str">
        <f t="shared" si="16"/>
        <v>T521T106M025ATE060A521T106M025AS9997S706</v>
      </c>
    </row>
    <row r="1058" spans="1:9" hidden="1">
      <c r="A1058" s="96" t="s">
        <v>4118</v>
      </c>
      <c r="B1058" s="96" t="s">
        <v>4493</v>
      </c>
      <c r="C1058" s="96" t="s">
        <v>4494</v>
      </c>
      <c r="D1058" s="96">
        <v>392.90155000286177</v>
      </c>
      <c r="E1058" s="96">
        <v>248.16726667340845</v>
      </c>
      <c r="F1058" s="96">
        <v>1</v>
      </c>
      <c r="G1058" s="96" t="s">
        <v>4468</v>
      </c>
      <c r="H1058" s="96">
        <v>1</v>
      </c>
      <c r="I1058" s="96" t="str">
        <f t="shared" si="16"/>
        <v>T521T106M025ATE060A521T106M025AS9997KBP86X</v>
      </c>
    </row>
    <row r="1059" spans="1:9" hidden="1">
      <c r="A1059" s="96" t="s">
        <v>4104</v>
      </c>
      <c r="B1059" s="96" t="s">
        <v>4103</v>
      </c>
      <c r="C1059" s="96" t="s">
        <v>4492</v>
      </c>
      <c r="D1059" s="96">
        <v>526.28893133306406</v>
      </c>
      <c r="E1059" s="96">
        <v>213.96844133385457</v>
      </c>
      <c r="F1059" s="96">
        <v>1</v>
      </c>
      <c r="G1059" s="96" t="s">
        <v>4468</v>
      </c>
      <c r="H1059" s="96">
        <v>50</v>
      </c>
      <c r="I1059" s="96" t="str">
        <f t="shared" si="16"/>
        <v>T521T106M025ATE100A521T106M025ASFTW700</v>
      </c>
    </row>
    <row r="1060" spans="1:9" hidden="1">
      <c r="A1060" s="96" t="s">
        <v>4098</v>
      </c>
      <c r="B1060" s="96" t="s">
        <v>4099</v>
      </c>
      <c r="C1060" s="96" t="s">
        <v>152</v>
      </c>
      <c r="D1060" s="96">
        <v>490.24231805844465</v>
      </c>
      <c r="E1060" s="96">
        <v>161.72411944629857</v>
      </c>
      <c r="F1060" s="96">
        <v>1</v>
      </c>
      <c r="G1060" s="96" t="s">
        <v>4468</v>
      </c>
      <c r="H1060" s="96">
        <v>12</v>
      </c>
      <c r="I1060" s="96" t="str">
        <f t="shared" si="16"/>
        <v>T521T336M016ATE045A521T336M016ASMHSPKBP86</v>
      </c>
    </row>
    <row r="1061" spans="1:9" hidden="1">
      <c r="A1061" s="96" t="s">
        <v>4129</v>
      </c>
      <c r="B1061" s="96" t="s">
        <v>4110</v>
      </c>
      <c r="C1061" s="96" t="s">
        <v>119</v>
      </c>
      <c r="D1061" s="96">
        <v>559.12768333365671</v>
      </c>
      <c r="E1061" s="96">
        <v>201.51590499957092</v>
      </c>
      <c r="F1061" s="96">
        <v>1</v>
      </c>
      <c r="G1061" s="96" t="s">
        <v>4468</v>
      </c>
      <c r="H1061" s="96">
        <v>50</v>
      </c>
      <c r="I1061" s="96" t="str">
        <f t="shared" si="16"/>
        <v>T521T336M016ATE050A521T336M016ASALT1FTW102K</v>
      </c>
    </row>
    <row r="1062" spans="1:9" hidden="1">
      <c r="A1062" s="96" t="s">
        <v>4129</v>
      </c>
      <c r="B1062" s="96" t="s">
        <v>4099</v>
      </c>
      <c r="C1062" s="96" t="s">
        <v>152</v>
      </c>
      <c r="D1062" s="96">
        <v>479.53819066656285</v>
      </c>
      <c r="E1062" s="96">
        <v>139.39358300068417</v>
      </c>
      <c r="F1062" s="96">
        <v>1</v>
      </c>
      <c r="G1062" s="96" t="s">
        <v>4468</v>
      </c>
      <c r="H1062" s="96">
        <v>50</v>
      </c>
      <c r="I1062" s="96" t="str">
        <f t="shared" si="16"/>
        <v>T521T336M016ATE050A521T336M016ASMHSPKBP86</v>
      </c>
    </row>
    <row r="1063" spans="1:9" hidden="1">
      <c r="A1063" s="96" t="s">
        <v>4495</v>
      </c>
      <c r="B1063" s="96" t="s">
        <v>3564</v>
      </c>
      <c r="C1063" s="96" t="s">
        <v>4441</v>
      </c>
      <c r="D1063" s="96">
        <v>708.10403333364525</v>
      </c>
      <c r="E1063" s="96">
        <v>200.3624933334533</v>
      </c>
      <c r="F1063" s="96">
        <v>1</v>
      </c>
      <c r="G1063" s="96" t="s">
        <v>4468</v>
      </c>
      <c r="H1063" s="96">
        <v>50</v>
      </c>
      <c r="I1063" s="96" t="str">
        <f t="shared" si="16"/>
        <v>T521T476M016ATE090A521T476M016ASE090STA156KA</v>
      </c>
    </row>
    <row r="1064" spans="1:9" hidden="1">
      <c r="A1064" s="96" t="s">
        <v>4126</v>
      </c>
      <c r="B1064" s="96" t="s">
        <v>4127</v>
      </c>
      <c r="C1064" s="96" t="s">
        <v>126</v>
      </c>
      <c r="D1064" s="96">
        <v>536.10806766590099</v>
      </c>
      <c r="E1064" s="96">
        <v>190.1481766682351</v>
      </c>
      <c r="F1064" s="96">
        <v>1</v>
      </c>
      <c r="G1064" s="96" t="s">
        <v>4468</v>
      </c>
      <c r="H1064" s="96">
        <v>50</v>
      </c>
      <c r="I1064" s="96" t="str">
        <f t="shared" si="16"/>
        <v>T521T685M035APE090A521T685M035ASE090KBP52</v>
      </c>
    </row>
    <row r="1065" spans="1:9" hidden="1">
      <c r="A1065" s="96" t="s">
        <v>4126</v>
      </c>
      <c r="B1065" s="96" t="s">
        <v>4127</v>
      </c>
      <c r="C1065" s="96" t="s">
        <v>4496</v>
      </c>
      <c r="D1065" s="96">
        <v>522.48348333640024</v>
      </c>
      <c r="E1065" s="96">
        <v>196.85293889371681</v>
      </c>
      <c r="F1065" s="96">
        <v>1</v>
      </c>
      <c r="G1065" s="96" t="s">
        <v>4468</v>
      </c>
      <c r="H1065" s="96">
        <v>3</v>
      </c>
      <c r="I1065" s="96" t="str">
        <f t="shared" si="16"/>
        <v>T521T685M035APE090A521T685M035ASE090S706F</v>
      </c>
    </row>
    <row r="1066" spans="1:9" hidden="1">
      <c r="A1066" s="96" t="s">
        <v>1713</v>
      </c>
      <c r="B1066" s="96" t="s">
        <v>1712</v>
      </c>
      <c r="C1066" s="96" t="s">
        <v>4478</v>
      </c>
      <c r="D1066" s="96">
        <v>641.0617116659414</v>
      </c>
      <c r="E1066" s="96">
        <v>192.03310833137948</v>
      </c>
      <c r="F1066" s="96">
        <v>1</v>
      </c>
      <c r="G1066" s="96" t="s">
        <v>4468</v>
      </c>
      <c r="H1066" s="96">
        <v>10</v>
      </c>
      <c r="I1066" s="96" t="str">
        <f t="shared" si="16"/>
        <v>T521V106M035ATE120A521V106M035ASE120FTW400</v>
      </c>
    </row>
    <row r="1067" spans="1:9" hidden="1">
      <c r="A1067" s="96" t="s">
        <v>1713</v>
      </c>
      <c r="B1067" s="96" t="s">
        <v>1714</v>
      </c>
      <c r="C1067" s="96" t="s">
        <v>4497</v>
      </c>
      <c r="D1067" s="96">
        <v>481.46559753144783</v>
      </c>
      <c r="E1067" s="96">
        <v>131.41682283914028</v>
      </c>
      <c r="F1067" s="96">
        <v>1</v>
      </c>
      <c r="G1067" s="96" t="s">
        <v>4468</v>
      </c>
      <c r="H1067" s="96">
        <v>27</v>
      </c>
      <c r="I1067" s="96" t="str">
        <f t="shared" si="16"/>
        <v>T521V106M035ATE120A521V106M035ASMHSPKBP23</v>
      </c>
    </row>
    <row r="1068" spans="1:9" hidden="1">
      <c r="A1068" s="96" t="s">
        <v>1704</v>
      </c>
      <c r="B1068" s="96" t="s">
        <v>857</v>
      </c>
      <c r="C1068" s="96" t="s">
        <v>152</v>
      </c>
      <c r="D1068" s="96">
        <v>364.91175800054339</v>
      </c>
      <c r="E1068" s="96">
        <v>144.13008933370003</v>
      </c>
      <c r="F1068" s="96">
        <v>1</v>
      </c>
      <c r="G1068" s="96" t="s">
        <v>4468</v>
      </c>
      <c r="H1068" s="96">
        <v>50</v>
      </c>
      <c r="I1068" s="96" t="str">
        <f t="shared" si="16"/>
        <v>T521V107M016ATE050A521V107M016ASMHSPKBP86</v>
      </c>
    </row>
    <row r="1069" spans="1:9" hidden="1">
      <c r="A1069" s="96" t="s">
        <v>1638</v>
      </c>
      <c r="B1069" s="96" t="s">
        <v>4498</v>
      </c>
      <c r="C1069" s="96" t="s">
        <v>142</v>
      </c>
      <c r="D1069" s="96">
        <v>437.01238333946094</v>
      </c>
      <c r="E1069" s="96">
        <v>127.35156667535192</v>
      </c>
      <c r="F1069" s="96">
        <v>1</v>
      </c>
      <c r="G1069" s="96" t="s">
        <v>4468</v>
      </c>
      <c r="H1069" s="96">
        <v>1</v>
      </c>
      <c r="I1069" s="96" t="str">
        <f t="shared" si="16"/>
        <v>T521V107M020ATE055A521V107M020AS9997KBP86E</v>
      </c>
    </row>
    <row r="1070" spans="1:9" hidden="1">
      <c r="A1070" s="96" t="s">
        <v>1638</v>
      </c>
      <c r="B1070" s="96" t="s">
        <v>1232</v>
      </c>
      <c r="C1070" s="96" t="s">
        <v>152</v>
      </c>
      <c r="D1070" s="96">
        <v>473.50755466623229</v>
      </c>
      <c r="E1070" s="96">
        <v>142.75426700029055</v>
      </c>
      <c r="F1070" s="96">
        <v>1</v>
      </c>
      <c r="G1070" s="96" t="s">
        <v>4468</v>
      </c>
      <c r="H1070" s="96">
        <v>50</v>
      </c>
      <c r="I1070" s="96" t="str">
        <f t="shared" si="16"/>
        <v>T521V107M020ATE055A521V107M020ASMHSPKBP86</v>
      </c>
    </row>
    <row r="1071" spans="1:9" hidden="1">
      <c r="A1071" s="96" t="s">
        <v>1638</v>
      </c>
      <c r="B1071" s="96" t="s">
        <v>1608</v>
      </c>
      <c r="C1071" s="96" t="s">
        <v>152</v>
      </c>
      <c r="D1071" s="96">
        <v>448.64448833435301</v>
      </c>
      <c r="E1071" s="96">
        <v>132.78589799897745</v>
      </c>
      <c r="F1071" s="96">
        <v>1</v>
      </c>
      <c r="G1071" s="96" t="s">
        <v>4468</v>
      </c>
      <c r="H1071" s="96">
        <v>50</v>
      </c>
      <c r="I1071" s="96" t="str">
        <f t="shared" si="16"/>
        <v>T521V107M020ATE055A521V107M020ASMH01KBP86</v>
      </c>
    </row>
    <row r="1072" spans="1:9" hidden="1">
      <c r="A1072" s="96" t="s">
        <v>1638</v>
      </c>
      <c r="B1072" s="96" t="s">
        <v>1608</v>
      </c>
      <c r="C1072" s="96" t="s">
        <v>4475</v>
      </c>
      <c r="D1072" s="96">
        <v>473.16709699896165</v>
      </c>
      <c r="E1072" s="96">
        <v>159.47522366777994</v>
      </c>
      <c r="F1072" s="96">
        <v>1</v>
      </c>
      <c r="G1072" s="96" t="s">
        <v>4468</v>
      </c>
      <c r="H1072" s="96">
        <v>50</v>
      </c>
      <c r="I1072" s="96" t="str">
        <f t="shared" si="16"/>
        <v>T521V107M020ATE055A521V107M020ASMH01KBP84</v>
      </c>
    </row>
    <row r="1073" spans="1:9" hidden="1">
      <c r="A1073" s="96" t="s">
        <v>1656</v>
      </c>
      <c r="B1073" s="96" t="s">
        <v>891</v>
      </c>
      <c r="C1073" s="96" t="s">
        <v>4476</v>
      </c>
      <c r="D1073" s="96">
        <v>467.32299999450333</v>
      </c>
      <c r="E1073" s="96">
        <v>122.39621666958556</v>
      </c>
      <c r="F1073" s="96">
        <v>1</v>
      </c>
      <c r="G1073" s="96" t="s">
        <v>4468</v>
      </c>
      <c r="H1073" s="96">
        <v>1</v>
      </c>
      <c r="I1073" s="96" t="str">
        <f t="shared" si="16"/>
        <v>T521V156M025ATE090A520D156M025ASMHSPKBP44</v>
      </c>
    </row>
    <row r="1074" spans="1:9" hidden="1">
      <c r="A1074" s="96" t="s">
        <v>1614</v>
      </c>
      <c r="B1074" s="96" t="s">
        <v>1462</v>
      </c>
      <c r="C1074" s="96" t="s">
        <v>4427</v>
      </c>
      <c r="D1074" s="96">
        <v>627.09649394065229</v>
      </c>
      <c r="E1074" s="96">
        <v>133.20668333167717</v>
      </c>
      <c r="F1074" s="96">
        <v>1</v>
      </c>
      <c r="G1074" s="96" t="s">
        <v>4468</v>
      </c>
      <c r="H1074" s="96">
        <v>11</v>
      </c>
      <c r="I1074" s="96" t="str">
        <f t="shared" si="16"/>
        <v>T521V156M035ATE125A521V156M035ASMHSPKBP34</v>
      </c>
    </row>
    <row r="1075" spans="1:9" hidden="1">
      <c r="A1075" s="96" t="s">
        <v>1627</v>
      </c>
      <c r="B1075" s="96" t="s">
        <v>1623</v>
      </c>
      <c r="C1075" s="96" t="s">
        <v>126</v>
      </c>
      <c r="D1075" s="96">
        <v>465.67609533313663</v>
      </c>
      <c r="E1075" s="96">
        <v>140.2924616667442</v>
      </c>
      <c r="F1075" s="96">
        <v>1</v>
      </c>
      <c r="G1075" s="96" t="s">
        <v>4468</v>
      </c>
      <c r="H1075" s="96">
        <v>50</v>
      </c>
      <c r="I1075" s="96" t="str">
        <f t="shared" si="16"/>
        <v>T521V226M025ATE060A521V226M025ASMHSPKBP52</v>
      </c>
    </row>
    <row r="1076" spans="1:9" hidden="1">
      <c r="A1076" s="96" t="s">
        <v>1795</v>
      </c>
      <c r="B1076" s="96" t="s">
        <v>1598</v>
      </c>
      <c r="C1076" s="96" t="s">
        <v>126</v>
      </c>
      <c r="D1076" s="96">
        <v>455.3645553333219</v>
      </c>
      <c r="E1076" s="96">
        <v>168.44438666738569</v>
      </c>
      <c r="F1076" s="96">
        <v>1</v>
      </c>
      <c r="G1076" s="96" t="s">
        <v>4468</v>
      </c>
      <c r="H1076" s="96">
        <v>50</v>
      </c>
      <c r="I1076" s="96" t="str">
        <f t="shared" si="16"/>
        <v>T521V336M025ATE040A521V336M025ASMHSPKBP52</v>
      </c>
    </row>
    <row r="1077" spans="1:9" hidden="1">
      <c r="A1077" s="96" t="s">
        <v>140</v>
      </c>
      <c r="B1077" s="96" t="s">
        <v>141</v>
      </c>
      <c r="C1077" s="96" t="s">
        <v>142</v>
      </c>
      <c r="D1077" s="96">
        <v>413.1768888887018</v>
      </c>
      <c r="E1077" s="96">
        <v>137.33718333416618</v>
      </c>
      <c r="F1077" s="96">
        <v>1</v>
      </c>
      <c r="G1077" s="96" t="s">
        <v>4468</v>
      </c>
      <c r="H1077" s="96">
        <v>3</v>
      </c>
      <c r="I1077" s="96" t="str">
        <f t="shared" si="16"/>
        <v>T521V336M025ATE060A521V336M025AS9997KBP86E</v>
      </c>
    </row>
    <row r="1078" spans="1:9" hidden="1">
      <c r="A1078" s="96" t="s">
        <v>140</v>
      </c>
      <c r="B1078" s="96" t="s">
        <v>1598</v>
      </c>
      <c r="C1078" s="96" t="s">
        <v>126</v>
      </c>
      <c r="D1078" s="96">
        <v>446.76117466685827</v>
      </c>
      <c r="E1078" s="96">
        <v>147.29002166579011</v>
      </c>
      <c r="F1078" s="96">
        <v>1</v>
      </c>
      <c r="G1078" s="96" t="s">
        <v>4468</v>
      </c>
      <c r="H1078" s="96">
        <v>50</v>
      </c>
      <c r="I1078" s="96" t="str">
        <f t="shared" si="16"/>
        <v>T521V336M025ATE060A521V336M025ASMHSPKBP52</v>
      </c>
    </row>
    <row r="1079" spans="1:9" hidden="1">
      <c r="A1079" s="96" t="s">
        <v>1241</v>
      </c>
      <c r="B1079" s="96" t="s">
        <v>1025</v>
      </c>
      <c r="C1079" s="96" t="s">
        <v>4426</v>
      </c>
      <c r="D1079" s="96">
        <v>336.06948148226365</v>
      </c>
      <c r="E1079" s="96">
        <v>145.49970370251685</v>
      </c>
      <c r="F1079" s="96">
        <v>1</v>
      </c>
      <c r="G1079" s="96" t="s">
        <v>4468</v>
      </c>
      <c r="H1079" s="96">
        <v>9</v>
      </c>
      <c r="I1079" s="96" t="str">
        <f t="shared" si="16"/>
        <v>T521V476M016ATE070A521V476M016ASMHSPKBP74</v>
      </c>
    </row>
    <row r="1080" spans="1:9" hidden="1">
      <c r="A1080" s="96" t="s">
        <v>1241</v>
      </c>
      <c r="B1080" s="96" t="s">
        <v>1025</v>
      </c>
      <c r="C1080" s="96" t="s">
        <v>4428</v>
      </c>
      <c r="D1080" s="96">
        <v>336.67411666887347</v>
      </c>
      <c r="E1080" s="96">
        <v>129.63046666758601</v>
      </c>
      <c r="F1080" s="96">
        <v>1</v>
      </c>
      <c r="G1080" s="96" t="s">
        <v>4468</v>
      </c>
      <c r="H1080" s="96">
        <v>2</v>
      </c>
      <c r="I1080" s="96" t="str">
        <f t="shared" si="16"/>
        <v>T521V476M016ATE070A521V476M016ASMHSPKBP76</v>
      </c>
    </row>
    <row r="1081" spans="1:9" hidden="1">
      <c r="A1081" s="96" t="s">
        <v>1643</v>
      </c>
      <c r="B1081" s="96" t="s">
        <v>1065</v>
      </c>
      <c r="C1081" s="96" t="s">
        <v>4426</v>
      </c>
      <c r="D1081" s="96">
        <v>380.62067558114467</v>
      </c>
      <c r="E1081" s="96">
        <v>140.22925000044864</v>
      </c>
      <c r="F1081" s="96">
        <v>1</v>
      </c>
      <c r="G1081" s="96" t="s">
        <v>4468</v>
      </c>
      <c r="H1081" s="96">
        <v>43</v>
      </c>
      <c r="I1081" s="96" t="str">
        <f t="shared" si="16"/>
        <v>T521V476M020ATE055A521V476M020ASMHSPKBP74</v>
      </c>
    </row>
    <row r="1082" spans="1:9" hidden="1">
      <c r="A1082" s="96" t="s">
        <v>1643</v>
      </c>
      <c r="B1082" s="96" t="s">
        <v>1065</v>
      </c>
      <c r="C1082" s="96" t="s">
        <v>4428</v>
      </c>
      <c r="D1082" s="96">
        <v>389.12391922776942</v>
      </c>
      <c r="E1082" s="96">
        <v>137.29626410201979</v>
      </c>
      <c r="F1082" s="96">
        <v>1</v>
      </c>
      <c r="G1082" s="96" t="s">
        <v>4468</v>
      </c>
      <c r="H1082" s="96">
        <v>13</v>
      </c>
      <c r="I1082" s="96" t="str">
        <f t="shared" si="16"/>
        <v>T521V476M020ATE055A521V476M020ASMHSPKBP76</v>
      </c>
    </row>
    <row r="1083" spans="1:9" hidden="1">
      <c r="A1083" s="96" t="s">
        <v>1679</v>
      </c>
      <c r="B1083" s="96" t="s">
        <v>1414</v>
      </c>
      <c r="C1083" s="96" t="s">
        <v>4426</v>
      </c>
      <c r="D1083" s="96">
        <v>402.38814444397576</v>
      </c>
      <c r="E1083" s="96">
        <v>126.9316055579111</v>
      </c>
      <c r="F1083" s="96">
        <v>1</v>
      </c>
      <c r="G1083" s="96" t="s">
        <v>4468</v>
      </c>
      <c r="H1083" s="96">
        <v>3</v>
      </c>
      <c r="I1083" s="96" t="str">
        <f t="shared" si="16"/>
        <v>T521V686M016ATE050A521V686M016ASMHSPKBP74</v>
      </c>
    </row>
    <row r="1084" spans="1:9" hidden="1">
      <c r="A1084" s="96" t="s">
        <v>1679</v>
      </c>
      <c r="B1084" s="96" t="s">
        <v>1671</v>
      </c>
      <c r="C1084" s="96" t="s">
        <v>152</v>
      </c>
      <c r="D1084" s="96">
        <v>357.20084933394099</v>
      </c>
      <c r="E1084" s="96">
        <v>131.44269933253526</v>
      </c>
      <c r="F1084" s="96">
        <v>1</v>
      </c>
      <c r="G1084" s="96" t="s">
        <v>4468</v>
      </c>
      <c r="H1084" s="96">
        <v>50</v>
      </c>
      <c r="I1084" s="96" t="str">
        <f t="shared" si="16"/>
        <v>T521V686M016ATE050A521V686M016ASMHSSKBP86</v>
      </c>
    </row>
    <row r="1085" spans="1:9" hidden="1">
      <c r="A1085" s="96" t="s">
        <v>1679</v>
      </c>
      <c r="B1085" s="96" t="s">
        <v>1671</v>
      </c>
      <c r="C1085" s="96" t="s">
        <v>4475</v>
      </c>
      <c r="D1085" s="96">
        <v>357.86140366634356</v>
      </c>
      <c r="E1085" s="96">
        <v>136.76027099979109</v>
      </c>
      <c r="F1085" s="96">
        <v>1</v>
      </c>
      <c r="G1085" s="96" t="s">
        <v>4468</v>
      </c>
      <c r="H1085" s="96">
        <v>50</v>
      </c>
      <c r="I1085" s="96" t="str">
        <f t="shared" si="16"/>
        <v>T521V686M016ATE050A521V686M016ASMHSSKBP84</v>
      </c>
    </row>
    <row r="1086" spans="1:9" hidden="1">
      <c r="A1086" s="96" t="s">
        <v>3241</v>
      </c>
      <c r="B1086" s="96" t="s">
        <v>3171</v>
      </c>
      <c r="C1086" s="96" t="s">
        <v>126</v>
      </c>
      <c r="D1086" s="96">
        <v>534.54084033274557</v>
      </c>
      <c r="E1086" s="96">
        <v>135.43653099930378</v>
      </c>
      <c r="F1086" s="96">
        <v>1</v>
      </c>
      <c r="G1086" s="96" t="s">
        <v>4468</v>
      </c>
      <c r="H1086" s="96">
        <v>50</v>
      </c>
      <c r="I1086" s="96" t="str">
        <f t="shared" si="16"/>
        <v>T521W476M020ATE045A521W476M020ASE045KBP52</v>
      </c>
    </row>
    <row r="1087" spans="1:9" hidden="1">
      <c r="A1087" s="96" t="s">
        <v>350</v>
      </c>
      <c r="B1087" s="96" t="s">
        <v>349</v>
      </c>
      <c r="C1087" s="96" t="s">
        <v>126</v>
      </c>
      <c r="D1087" s="96">
        <v>449.53486666548997</v>
      </c>
      <c r="E1087" s="96">
        <v>125.69892778177746</v>
      </c>
      <c r="F1087" s="96">
        <v>1</v>
      </c>
      <c r="G1087" s="96" t="s">
        <v>4468</v>
      </c>
      <c r="H1087" s="96">
        <v>3</v>
      </c>
      <c r="I1087" s="96" t="str">
        <f t="shared" si="16"/>
        <v>T521X107M025ATE030A521V506M025ASMHSPKBP52</v>
      </c>
    </row>
    <row r="1088" spans="1:9" hidden="1">
      <c r="A1088" s="96" t="s">
        <v>736</v>
      </c>
      <c r="B1088" s="96" t="s">
        <v>349</v>
      </c>
      <c r="C1088" s="96" t="s">
        <v>126</v>
      </c>
      <c r="D1088" s="96">
        <v>452.34388666700102</v>
      </c>
      <c r="E1088" s="96">
        <v>145.41853700063658</v>
      </c>
      <c r="F1088" s="96">
        <v>1</v>
      </c>
      <c r="G1088" s="96" t="s">
        <v>4468</v>
      </c>
      <c r="H1088" s="96">
        <v>50</v>
      </c>
      <c r="I1088" s="96" t="str">
        <f t="shared" si="16"/>
        <v>T521X107M025ATE060A521V506M025ASMHSPKBP52</v>
      </c>
    </row>
    <row r="1089" spans="1:9" hidden="1">
      <c r="A1089" s="96" t="s">
        <v>515</v>
      </c>
      <c r="B1089" s="96" t="s">
        <v>378</v>
      </c>
      <c r="C1089" s="96" t="s">
        <v>90</v>
      </c>
      <c r="D1089" s="96">
        <v>624.47166666621342</v>
      </c>
      <c r="E1089" s="96">
        <v>184.75499999360181</v>
      </c>
      <c r="F1089" s="96">
        <v>1</v>
      </c>
      <c r="G1089" s="96" t="s">
        <v>4468</v>
      </c>
      <c r="H1089" s="96">
        <v>1</v>
      </c>
      <c r="I1089" s="96" t="str">
        <f t="shared" si="16"/>
        <v>T521X186M050ATE070A521V905M050ASFTP200</v>
      </c>
    </row>
    <row r="1090" spans="1:9" hidden="1">
      <c r="A1090" s="96" t="s">
        <v>510</v>
      </c>
      <c r="B1090" s="96" t="s">
        <v>371</v>
      </c>
      <c r="C1090" s="96" t="s">
        <v>152</v>
      </c>
      <c r="D1090" s="96">
        <v>379.44883571422127</v>
      </c>
      <c r="E1090" s="96">
        <v>140.01295952525521</v>
      </c>
      <c r="F1090" s="96">
        <v>1</v>
      </c>
      <c r="G1090" s="96" t="s">
        <v>4468</v>
      </c>
      <c r="H1090" s="96">
        <v>7</v>
      </c>
      <c r="I1090" s="96" t="str">
        <f t="shared" si="16"/>
        <v>T521X227M016ATE035A521V117M016ASMHSPKBP86</v>
      </c>
    </row>
    <row r="1091" spans="1:9" hidden="1">
      <c r="A1091" s="96" t="s">
        <v>372</v>
      </c>
      <c r="B1091" s="96" t="s">
        <v>373</v>
      </c>
      <c r="C1091" s="96" t="s">
        <v>152</v>
      </c>
      <c r="D1091" s="96">
        <v>520.41118888766505</v>
      </c>
      <c r="E1091" s="96">
        <v>198.58398333191872</v>
      </c>
      <c r="F1091" s="96">
        <v>1</v>
      </c>
      <c r="G1091" s="96" t="s">
        <v>4468</v>
      </c>
      <c r="H1091" s="96">
        <v>3</v>
      </c>
      <c r="I1091" s="96" t="str">
        <f t="shared" si="16"/>
        <v>T521X227M016ATE050A521X227M016ASKBP86</v>
      </c>
    </row>
    <row r="1092" spans="1:9" hidden="1">
      <c r="A1092" s="96" t="s">
        <v>359</v>
      </c>
      <c r="B1092" s="96" t="s">
        <v>284</v>
      </c>
      <c r="C1092" s="96" t="s">
        <v>90</v>
      </c>
      <c r="D1092" s="96">
        <v>666.21245066716801</v>
      </c>
      <c r="E1092" s="96">
        <v>218.24188699980732</v>
      </c>
      <c r="F1092" s="96">
        <v>1</v>
      </c>
      <c r="G1092" s="96" t="s">
        <v>4468</v>
      </c>
      <c r="H1092" s="96">
        <v>50</v>
      </c>
      <c r="I1092" s="96" t="str">
        <f t="shared" ref="I1092:I1155" si="17">A1092&amp;B1092&amp;C1092</f>
        <v>T521X336M050ATE050A521V156M050ASFTP200</v>
      </c>
    </row>
    <row r="1093" spans="1:9" hidden="1">
      <c r="A1093" s="96" t="s">
        <v>285</v>
      </c>
      <c r="B1093" s="96" t="s">
        <v>284</v>
      </c>
      <c r="C1093" s="96" t="s">
        <v>90</v>
      </c>
      <c r="D1093" s="96">
        <v>657.50522033348682</v>
      </c>
      <c r="E1093" s="96">
        <v>196.30633699970787</v>
      </c>
      <c r="F1093" s="96">
        <v>1</v>
      </c>
      <c r="G1093" s="96" t="s">
        <v>4468</v>
      </c>
      <c r="H1093" s="96">
        <v>50</v>
      </c>
      <c r="I1093" s="96" t="str">
        <f t="shared" si="17"/>
        <v>T521X336M050ATE075A521V156M050ASFTP200</v>
      </c>
    </row>
    <row r="1094" spans="1:9" hidden="1">
      <c r="A1094" s="96" t="s">
        <v>257</v>
      </c>
      <c r="B1094" s="96" t="s">
        <v>258</v>
      </c>
      <c r="C1094" s="96" t="s">
        <v>152</v>
      </c>
      <c r="D1094" s="96">
        <v>391.60687499883352</v>
      </c>
      <c r="E1094" s="96">
        <v>134.66681041565607</v>
      </c>
      <c r="F1094" s="96">
        <v>1</v>
      </c>
      <c r="G1094" s="96" t="s">
        <v>4468</v>
      </c>
      <c r="H1094" s="96">
        <v>24</v>
      </c>
      <c r="I1094" s="96" t="str">
        <f t="shared" si="17"/>
        <v>T521X337M016ATE025A521V177M016ASMHSPKBP86</v>
      </c>
    </row>
    <row r="1095" spans="1:9" hidden="1">
      <c r="A1095" s="96" t="s">
        <v>257</v>
      </c>
      <c r="B1095" s="96" t="s">
        <v>258</v>
      </c>
      <c r="C1095" s="96" t="s">
        <v>4475</v>
      </c>
      <c r="D1095" s="96">
        <v>365.34552733437158</v>
      </c>
      <c r="E1095" s="96">
        <v>138.25405299877747</v>
      </c>
      <c r="F1095" s="96">
        <v>1</v>
      </c>
      <c r="G1095" s="96" t="s">
        <v>4468</v>
      </c>
      <c r="H1095" s="96">
        <v>50</v>
      </c>
      <c r="I1095" s="96" t="str">
        <f t="shared" si="17"/>
        <v>T521X337M016ATE025A521V177M016ASMHSPKBP84</v>
      </c>
    </row>
    <row r="1096" spans="1:9" hidden="1">
      <c r="A1096" s="96" t="s">
        <v>295</v>
      </c>
      <c r="B1096" s="96" t="s">
        <v>354</v>
      </c>
      <c r="C1096" s="96" t="s">
        <v>4478</v>
      </c>
      <c r="D1096" s="96">
        <v>744.00972533393667</v>
      </c>
      <c r="E1096" s="96">
        <v>230.36515833330341</v>
      </c>
      <c r="F1096" s="96">
        <v>1</v>
      </c>
      <c r="G1096" s="96" t="s">
        <v>4468</v>
      </c>
      <c r="H1096" s="96">
        <v>50</v>
      </c>
      <c r="I1096" s="96" t="str">
        <f t="shared" si="17"/>
        <v>T521X476M035ATE030A521V156M035ASE030FTW400</v>
      </c>
    </row>
    <row r="1097" spans="1:9" hidden="1">
      <c r="A1097" s="96" t="s">
        <v>295</v>
      </c>
      <c r="B1097" s="96" t="s">
        <v>4499</v>
      </c>
      <c r="C1097" s="96" t="s">
        <v>4427</v>
      </c>
      <c r="D1097" s="96">
        <v>619.6410000056494</v>
      </c>
      <c r="E1097" s="96">
        <v>131.94399999221787</v>
      </c>
      <c r="F1097" s="96">
        <v>1</v>
      </c>
      <c r="G1097" s="96" t="s">
        <v>4468</v>
      </c>
      <c r="H1097" s="96">
        <v>1</v>
      </c>
      <c r="I1097" s="96" t="str">
        <f t="shared" si="17"/>
        <v>T521X476M035ATE030A521V226M035AS9997KBP34</v>
      </c>
    </row>
    <row r="1098" spans="1:9" hidden="1">
      <c r="A1098" s="96" t="s">
        <v>295</v>
      </c>
      <c r="B1098" s="96" t="s">
        <v>296</v>
      </c>
      <c r="C1098" s="96" t="s">
        <v>4427</v>
      </c>
      <c r="D1098" s="96">
        <v>613.35114399944428</v>
      </c>
      <c r="E1098" s="96">
        <v>166.93532099991572</v>
      </c>
      <c r="F1098" s="96">
        <v>1</v>
      </c>
      <c r="G1098" s="96" t="s">
        <v>4468</v>
      </c>
      <c r="H1098" s="96">
        <v>50</v>
      </c>
      <c r="I1098" s="96" t="str">
        <f t="shared" si="17"/>
        <v>T521X476M035ATE030A521V226M035ASMHSBKBP34</v>
      </c>
    </row>
    <row r="1099" spans="1:9" hidden="1">
      <c r="A1099" s="96" t="s">
        <v>518</v>
      </c>
      <c r="B1099" s="96" t="s">
        <v>296</v>
      </c>
      <c r="C1099" s="96" t="s">
        <v>4427</v>
      </c>
      <c r="D1099" s="96">
        <v>586.86871410159461</v>
      </c>
      <c r="E1099" s="96">
        <v>159.1793980775401</v>
      </c>
      <c r="F1099" s="96">
        <v>1</v>
      </c>
      <c r="G1099" s="96" t="s">
        <v>4468</v>
      </c>
      <c r="H1099" s="96">
        <v>26</v>
      </c>
      <c r="I1099" s="96" t="str">
        <f t="shared" si="17"/>
        <v>T521X476M035ATE070A521V226M035ASMHSBKBP34</v>
      </c>
    </row>
    <row r="1100" spans="1:9" hidden="1">
      <c r="A1100" s="96" t="s">
        <v>783</v>
      </c>
      <c r="B1100" s="96" t="s">
        <v>782</v>
      </c>
      <c r="C1100" s="96" t="s">
        <v>4441</v>
      </c>
      <c r="D1100" s="96">
        <v>510.09960166574456</v>
      </c>
      <c r="E1100" s="96">
        <v>194.62412833236161</v>
      </c>
      <c r="F1100" s="96">
        <v>1</v>
      </c>
      <c r="G1100" s="96" t="s">
        <v>4468</v>
      </c>
      <c r="H1100" s="96">
        <v>10</v>
      </c>
      <c r="I1100" s="96" t="str">
        <f t="shared" si="17"/>
        <v>T523T157M006APE030A523T157M006ASSTA156KA</v>
      </c>
    </row>
    <row r="1101" spans="1:9" hidden="1">
      <c r="A1101" s="96" t="s">
        <v>2507</v>
      </c>
      <c r="B1101" s="96" t="s">
        <v>2431</v>
      </c>
      <c r="C1101" s="96" t="s">
        <v>119</v>
      </c>
      <c r="D1101" s="96">
        <v>607.63147651482461</v>
      </c>
      <c r="E1101" s="96">
        <v>191.77457142754324</v>
      </c>
      <c r="F1101" s="96">
        <v>1</v>
      </c>
      <c r="G1101" s="96" t="s">
        <v>4468</v>
      </c>
      <c r="H1101" s="96">
        <v>22</v>
      </c>
      <c r="I1101" s="96" t="str">
        <f t="shared" si="17"/>
        <v>T523W157M016APE070A523W157M016ASFTW102K</v>
      </c>
    </row>
    <row r="1102" spans="1:9" hidden="1">
      <c r="A1102" s="96" t="s">
        <v>132</v>
      </c>
      <c r="B1102" s="96" t="s">
        <v>133</v>
      </c>
      <c r="C1102" s="96" t="s">
        <v>87</v>
      </c>
      <c r="D1102" s="96">
        <v>844.0738933334593</v>
      </c>
      <c r="E1102" s="96">
        <v>212.31473233338912</v>
      </c>
      <c r="F1102" s="96">
        <v>1</v>
      </c>
      <c r="G1102" s="96" t="s">
        <v>4468</v>
      </c>
      <c r="H1102" s="96">
        <v>50</v>
      </c>
      <c r="I1102" s="96" t="str">
        <f t="shared" si="17"/>
        <v>T523W476M035APE100A523W476M035ASTTS50</v>
      </c>
    </row>
    <row r="1103" spans="1:9" hidden="1">
      <c r="A1103" s="96" t="s">
        <v>132</v>
      </c>
      <c r="B1103" s="96" t="s">
        <v>133</v>
      </c>
      <c r="C1103" s="96" t="s">
        <v>82</v>
      </c>
      <c r="D1103" s="96">
        <v>976.29276250099076</v>
      </c>
      <c r="E1103" s="96">
        <v>236.60541583271697</v>
      </c>
      <c r="F1103" s="96">
        <v>1</v>
      </c>
      <c r="G1103" s="96" t="s">
        <v>4468</v>
      </c>
      <c r="H1103" s="96">
        <v>20</v>
      </c>
      <c r="I1103" s="96" t="str">
        <f t="shared" si="17"/>
        <v>T523W476M035APE100A523W476M035ASS706</v>
      </c>
    </row>
    <row r="1104" spans="1:9" hidden="1">
      <c r="A1104" s="96" t="s">
        <v>132</v>
      </c>
      <c r="B1104" s="96" t="s">
        <v>133</v>
      </c>
      <c r="C1104" s="96" t="s">
        <v>4500</v>
      </c>
      <c r="D1104" s="96">
        <v>1011.3985000003596</v>
      </c>
      <c r="E1104" s="96">
        <v>207.98673334065825</v>
      </c>
      <c r="F1104" s="96">
        <v>1</v>
      </c>
      <c r="G1104" s="96" t="s">
        <v>4468</v>
      </c>
      <c r="H1104" s="96">
        <v>1</v>
      </c>
      <c r="I1104" s="96" t="str">
        <f t="shared" si="17"/>
        <v>T523W476M035APE100A523W476M035ASS706E</v>
      </c>
    </row>
    <row r="1105" spans="1:9" hidden="1">
      <c r="A1105" s="96" t="s">
        <v>132</v>
      </c>
      <c r="B1105" s="96" t="s">
        <v>4389</v>
      </c>
      <c r="C1105" s="96" t="s">
        <v>82</v>
      </c>
      <c r="D1105" s="96">
        <v>948.33312366746827</v>
      </c>
      <c r="E1105" s="96">
        <v>200.41643400031609</v>
      </c>
      <c r="F1105" s="96">
        <v>1</v>
      </c>
      <c r="G1105" s="96" t="s">
        <v>4468</v>
      </c>
      <c r="H1105" s="96">
        <v>50</v>
      </c>
      <c r="I1105" s="96" t="str">
        <f t="shared" si="17"/>
        <v>T523W476M035APE100A523W476M035ASE100S706</v>
      </c>
    </row>
    <row r="1106" spans="1:9" hidden="1">
      <c r="A1106" s="96" t="s">
        <v>1762</v>
      </c>
      <c r="B1106" s="96" t="s">
        <v>1587</v>
      </c>
      <c r="C1106" s="96" t="s">
        <v>4426</v>
      </c>
      <c r="D1106" s="96">
        <v>313.80363889038563</v>
      </c>
      <c r="E1106" s="96">
        <v>158.67094523938638</v>
      </c>
      <c r="F1106" s="96">
        <v>1</v>
      </c>
      <c r="G1106" s="96" t="s">
        <v>4468</v>
      </c>
      <c r="H1106" s="96">
        <v>6</v>
      </c>
      <c r="I1106" s="96" t="str">
        <f t="shared" si="17"/>
        <v>T525D227M010ATE025A520D227M010ASMHSPKBP74</v>
      </c>
    </row>
    <row r="1107" spans="1:9" hidden="1">
      <c r="A1107" s="96" t="s">
        <v>1762</v>
      </c>
      <c r="B1107" s="96" t="s">
        <v>1587</v>
      </c>
      <c r="C1107" s="96" t="s">
        <v>4428</v>
      </c>
      <c r="D1107" s="96">
        <v>311.96993332821876</v>
      </c>
      <c r="E1107" s="96">
        <v>131.15616666153073</v>
      </c>
      <c r="F1107" s="96">
        <v>1</v>
      </c>
      <c r="G1107" s="96" t="s">
        <v>4468</v>
      </c>
      <c r="H1107" s="96">
        <v>1</v>
      </c>
      <c r="I1107" s="96" t="str">
        <f t="shared" si="17"/>
        <v>T525D227M010ATE025A520D227M010ASMHSPKBP76</v>
      </c>
    </row>
    <row r="1108" spans="1:9" hidden="1">
      <c r="A1108" s="96" t="s">
        <v>1756</v>
      </c>
      <c r="B1108" s="96" t="s">
        <v>1407</v>
      </c>
      <c r="C1108" s="96" t="s">
        <v>4426</v>
      </c>
      <c r="D1108" s="96">
        <v>262.80522777582519</v>
      </c>
      <c r="E1108" s="96">
        <v>144.21023888862692</v>
      </c>
      <c r="F1108" s="96">
        <v>1</v>
      </c>
      <c r="G1108" s="96" t="s">
        <v>4468</v>
      </c>
      <c r="H1108" s="96">
        <v>3</v>
      </c>
      <c r="I1108" s="96" t="str">
        <f t="shared" si="17"/>
        <v>T525D337M006ATE025A520D337M006ASMHSPKBP74</v>
      </c>
    </row>
    <row r="1109" spans="1:9" hidden="1">
      <c r="A1109" s="96" t="s">
        <v>3574</v>
      </c>
      <c r="B1109" s="96" t="s">
        <v>3573</v>
      </c>
      <c r="C1109" s="96" t="s">
        <v>152</v>
      </c>
      <c r="D1109" s="96">
        <v>674.18222499720287</v>
      </c>
      <c r="E1109" s="96">
        <v>200.41024999518413</v>
      </c>
      <c r="F1109" s="96">
        <v>1</v>
      </c>
      <c r="G1109" s="96" t="s">
        <v>4468</v>
      </c>
      <c r="H1109" s="96">
        <v>2</v>
      </c>
      <c r="I1109" s="96" t="str">
        <f t="shared" si="17"/>
        <v>T525T336M010ATE080A525T336M010ASE070KBP86</v>
      </c>
    </row>
    <row r="1110" spans="1:9" hidden="1">
      <c r="A1110" s="96" t="s">
        <v>2793</v>
      </c>
      <c r="B1110" s="96" t="s">
        <v>2794</v>
      </c>
      <c r="C1110" s="96" t="s">
        <v>4441</v>
      </c>
      <c r="D1110" s="96">
        <v>454.04589509673633</v>
      </c>
      <c r="E1110" s="96">
        <v>208.75738235539757</v>
      </c>
      <c r="F1110" s="96">
        <v>1</v>
      </c>
      <c r="G1110" s="96" t="s">
        <v>4468</v>
      </c>
      <c r="H1110" s="96">
        <v>17</v>
      </c>
      <c r="I1110" s="96" t="str">
        <f t="shared" si="17"/>
        <v>T528B277M002APE006A528B906M002ASE006STA156KA</v>
      </c>
    </row>
    <row r="1111" spans="1:9" hidden="1">
      <c r="A1111" s="96" t="s">
        <v>835</v>
      </c>
      <c r="B1111" s="96" t="s">
        <v>714</v>
      </c>
      <c r="C1111" s="96" t="s">
        <v>4426</v>
      </c>
      <c r="D1111" s="96">
        <v>307.35700833261944</v>
      </c>
      <c r="E1111" s="96">
        <v>129.15153333276976</v>
      </c>
      <c r="F1111" s="96">
        <v>1</v>
      </c>
      <c r="G1111" s="96" t="s">
        <v>4468</v>
      </c>
      <c r="H1111" s="96">
        <v>2</v>
      </c>
      <c r="I1111" s="96" t="str">
        <f t="shared" si="17"/>
        <v>T528Z227M006ATE009A528Z227M006ASE009KBP74</v>
      </c>
    </row>
    <row r="1112" spans="1:9" hidden="1">
      <c r="A1112" s="96" t="s">
        <v>835</v>
      </c>
      <c r="B1112" s="96" t="s">
        <v>714</v>
      </c>
      <c r="C1112" s="96" t="s">
        <v>4428</v>
      </c>
      <c r="D1112" s="96">
        <v>298.43019999854732</v>
      </c>
      <c r="E1112" s="96">
        <v>127.42262499814387</v>
      </c>
      <c r="F1112" s="96">
        <v>1</v>
      </c>
      <c r="G1112" s="96" t="s">
        <v>4468</v>
      </c>
      <c r="H1112" s="96">
        <v>4</v>
      </c>
      <c r="I1112" s="96" t="str">
        <f t="shared" si="17"/>
        <v>T528Z227M006ATE009A528Z227M006ASE009KBP76</v>
      </c>
    </row>
    <row r="1113" spans="1:9" hidden="1">
      <c r="A1113" s="96" t="s">
        <v>843</v>
      </c>
      <c r="B1113" s="96" t="s">
        <v>712</v>
      </c>
      <c r="C1113" s="96" t="s">
        <v>4428</v>
      </c>
      <c r="D1113" s="96">
        <v>252.80198888853192</v>
      </c>
      <c r="E1113" s="96">
        <v>133.28216667054221</v>
      </c>
      <c r="F1113" s="96">
        <v>1</v>
      </c>
      <c r="G1113" s="96" t="s">
        <v>4468</v>
      </c>
      <c r="H1113" s="96">
        <v>3</v>
      </c>
      <c r="I1113" s="96" t="str">
        <f t="shared" si="17"/>
        <v>T528Z337M004ATE009A528Z337M004ASE009KBP76</v>
      </c>
    </row>
    <row r="1114" spans="1:9" hidden="1">
      <c r="A1114" s="96" t="s">
        <v>722</v>
      </c>
      <c r="B1114" s="96" t="s">
        <v>706</v>
      </c>
      <c r="C1114" s="96" t="s">
        <v>4426</v>
      </c>
      <c r="D1114" s="96">
        <v>218.54255714337339</v>
      </c>
      <c r="E1114" s="96">
        <v>143.57890714142872</v>
      </c>
      <c r="F1114" s="96">
        <v>1</v>
      </c>
      <c r="G1114" s="96" t="s">
        <v>4468</v>
      </c>
      <c r="H1114" s="96">
        <v>7</v>
      </c>
      <c r="I1114" s="96" t="str">
        <f t="shared" si="17"/>
        <v>T528Z477M2R5ATE005A528Z247M003ASKBP74</v>
      </c>
    </row>
    <row r="1115" spans="1:9" hidden="1">
      <c r="A1115" s="96" t="s">
        <v>722</v>
      </c>
      <c r="B1115" s="96" t="s">
        <v>706</v>
      </c>
      <c r="C1115" s="96" t="s">
        <v>4428</v>
      </c>
      <c r="D1115" s="96">
        <v>195.19117916672255</v>
      </c>
      <c r="E1115" s="96">
        <v>124.55055833270308</v>
      </c>
      <c r="F1115" s="96">
        <v>1</v>
      </c>
      <c r="G1115" s="96" t="s">
        <v>4468</v>
      </c>
      <c r="H1115" s="96">
        <v>4</v>
      </c>
      <c r="I1115" s="96" t="str">
        <f t="shared" si="17"/>
        <v>T528Z477M2R5ATE005A528Z247M003ASKBP76</v>
      </c>
    </row>
    <row r="1116" spans="1:9" hidden="1">
      <c r="A1116" s="96" t="s">
        <v>841</v>
      </c>
      <c r="B1116" s="96" t="s">
        <v>717</v>
      </c>
      <c r="C1116" s="96" t="s">
        <v>152</v>
      </c>
      <c r="D1116" s="96">
        <v>263.41434259239276</v>
      </c>
      <c r="E1116" s="96">
        <v>137.58523703708002</v>
      </c>
      <c r="F1116" s="96">
        <v>1</v>
      </c>
      <c r="G1116" s="96" t="s">
        <v>4468</v>
      </c>
      <c r="H1116" s="96">
        <v>27</v>
      </c>
      <c r="I1116" s="96" t="str">
        <f t="shared" si="17"/>
        <v>T528Z477M2R5ATE009A528Z477M003ASE009KBP86</v>
      </c>
    </row>
    <row r="1117" spans="1:9" hidden="1">
      <c r="A1117" s="96" t="s">
        <v>1986</v>
      </c>
      <c r="B1117" s="96" t="s">
        <v>1985</v>
      </c>
      <c r="C1117" s="96" t="s">
        <v>126</v>
      </c>
      <c r="D1117" s="96">
        <v>252.17667638906281</v>
      </c>
      <c r="E1117" s="96">
        <v>135.61609166732524</v>
      </c>
      <c r="F1117" s="96">
        <v>1</v>
      </c>
      <c r="G1117" s="96" t="s">
        <v>4468</v>
      </c>
      <c r="H1117" s="96">
        <v>12</v>
      </c>
      <c r="I1117" s="96" t="str">
        <f t="shared" si="17"/>
        <v>T530D157M010ATE005A530V476M010ASE005KBP52</v>
      </c>
    </row>
    <row r="1118" spans="1:9" hidden="1">
      <c r="A1118" s="96" t="s">
        <v>2130</v>
      </c>
      <c r="B1118" s="96" t="s">
        <v>1978</v>
      </c>
      <c r="C1118" s="96" t="s">
        <v>4426</v>
      </c>
      <c r="D1118" s="96">
        <v>280.05807266633491</v>
      </c>
      <c r="E1118" s="96">
        <v>155.74962633303366</v>
      </c>
      <c r="F1118" s="96">
        <v>1</v>
      </c>
      <c r="G1118" s="96" t="s">
        <v>4468</v>
      </c>
      <c r="H1118" s="96">
        <v>50</v>
      </c>
      <c r="I1118" s="96" t="str">
        <f t="shared" si="17"/>
        <v>T530D227M006ATE005A530V686M006ASE005KBP74</v>
      </c>
    </row>
    <row r="1119" spans="1:9" hidden="1">
      <c r="A1119" s="96" t="s">
        <v>2130</v>
      </c>
      <c r="B1119" s="96" t="s">
        <v>1978</v>
      </c>
      <c r="C1119" s="96" t="s">
        <v>4428</v>
      </c>
      <c r="D1119" s="96">
        <v>276.93613282796417</v>
      </c>
      <c r="E1119" s="96">
        <v>146.28703709695515</v>
      </c>
      <c r="F1119" s="96">
        <v>1</v>
      </c>
      <c r="G1119" s="96" t="s">
        <v>4468</v>
      </c>
      <c r="H1119" s="96">
        <v>33</v>
      </c>
      <c r="I1119" s="96" t="str">
        <f t="shared" si="17"/>
        <v>T530D227M006ATE005A530V686M006ASE005KBP76</v>
      </c>
    </row>
    <row r="1120" spans="1:9" hidden="1">
      <c r="A1120" s="96" t="s">
        <v>1842</v>
      </c>
      <c r="B1120" s="96" t="s">
        <v>960</v>
      </c>
      <c r="C1120" s="96" t="s">
        <v>4426</v>
      </c>
      <c r="D1120" s="96">
        <v>274.89818500075489</v>
      </c>
      <c r="E1120" s="96">
        <v>172.16618333291262</v>
      </c>
      <c r="F1120" s="96">
        <v>1</v>
      </c>
      <c r="G1120" s="96" t="s">
        <v>4468</v>
      </c>
      <c r="H1120" s="96">
        <v>10</v>
      </c>
      <c r="I1120" s="96" t="str">
        <f t="shared" si="17"/>
        <v>T530D227M010ATE006A530V686M010ASE006KBP74</v>
      </c>
    </row>
    <row r="1121" spans="1:9" hidden="1">
      <c r="A1121" s="96" t="s">
        <v>1842</v>
      </c>
      <c r="B1121" s="96" t="s">
        <v>960</v>
      </c>
      <c r="C1121" s="96" t="s">
        <v>4428</v>
      </c>
      <c r="D1121" s="96">
        <v>264.04305833566468</v>
      </c>
      <c r="E1121" s="96">
        <v>133.85685833345633</v>
      </c>
      <c r="F1121" s="96">
        <v>1</v>
      </c>
      <c r="G1121" s="96" t="s">
        <v>4468</v>
      </c>
      <c r="H1121" s="96">
        <v>2</v>
      </c>
      <c r="I1121" s="96" t="str">
        <f t="shared" si="17"/>
        <v>T530D227M010ATE006A530V686M010ASE006KBP76</v>
      </c>
    </row>
    <row r="1122" spans="1:9" hidden="1">
      <c r="A1122" s="96" t="s">
        <v>1969</v>
      </c>
      <c r="B1122" s="96" t="s">
        <v>960</v>
      </c>
      <c r="C1122" s="96" t="s">
        <v>4426</v>
      </c>
      <c r="D1122" s="96">
        <v>283.36007778416388</v>
      </c>
      <c r="E1122" s="96">
        <v>156.07672221958637</v>
      </c>
      <c r="F1122" s="96">
        <v>1</v>
      </c>
      <c r="G1122" s="96" t="s">
        <v>4468</v>
      </c>
      <c r="H1122" s="96">
        <v>3</v>
      </c>
      <c r="I1122" s="96" t="str">
        <f t="shared" si="17"/>
        <v>T530D227M010ATE010A530V686M010ASE006KBP74</v>
      </c>
    </row>
    <row r="1123" spans="1:9" hidden="1">
      <c r="A1123" s="96" t="s">
        <v>1989</v>
      </c>
      <c r="B1123" s="96" t="s">
        <v>1858</v>
      </c>
      <c r="C1123" s="96" t="s">
        <v>126</v>
      </c>
      <c r="D1123" s="96">
        <v>303.52427777484991</v>
      </c>
      <c r="E1123" s="96">
        <v>138.2470888865646</v>
      </c>
      <c r="F1123" s="96">
        <v>1</v>
      </c>
      <c r="G1123" s="96" t="s">
        <v>4468</v>
      </c>
      <c r="H1123" s="96">
        <v>3</v>
      </c>
      <c r="I1123" s="96" t="str">
        <f t="shared" si="17"/>
        <v>T530D337M004ATE005A530V117M004ASE005KBP52</v>
      </c>
    </row>
    <row r="1124" spans="1:9" hidden="1">
      <c r="A1124" s="96" t="s">
        <v>1939</v>
      </c>
      <c r="B1124" s="96" t="s">
        <v>1860</v>
      </c>
      <c r="C1124" s="96" t="s">
        <v>4426</v>
      </c>
      <c r="D1124" s="96">
        <v>250.89305961585177</v>
      </c>
      <c r="E1124" s="96">
        <v>175.18817948575955</v>
      </c>
      <c r="F1124" s="96">
        <v>1</v>
      </c>
      <c r="G1124" s="96" t="s">
        <v>4468</v>
      </c>
      <c r="H1124" s="96">
        <v>26</v>
      </c>
      <c r="I1124" s="96" t="str">
        <f t="shared" si="17"/>
        <v>T530D337M006ATE006A530V117M006ASE006KBP74</v>
      </c>
    </row>
    <row r="1125" spans="1:9" hidden="1">
      <c r="A1125" s="96" t="s">
        <v>1939</v>
      </c>
      <c r="B1125" s="96" t="s">
        <v>1860</v>
      </c>
      <c r="C1125" s="96" t="s">
        <v>4428</v>
      </c>
      <c r="D1125" s="96">
        <v>232.52297499915585</v>
      </c>
      <c r="E1125" s="96">
        <v>127.9986166593153</v>
      </c>
      <c r="F1125" s="96">
        <v>1</v>
      </c>
      <c r="G1125" s="96" t="s">
        <v>4468</v>
      </c>
      <c r="H1125" s="96">
        <v>2</v>
      </c>
      <c r="I1125" s="96" t="str">
        <f t="shared" si="17"/>
        <v>T530D337M006ATE006A530V117M006ASE006KBP76</v>
      </c>
    </row>
    <row r="1126" spans="1:9" hidden="1">
      <c r="A1126" s="96" t="s">
        <v>1939</v>
      </c>
      <c r="B1126" s="96" t="s">
        <v>2876</v>
      </c>
      <c r="C1126" s="96" t="s">
        <v>142</v>
      </c>
      <c r="D1126" s="96">
        <v>456.11652500694618</v>
      </c>
      <c r="E1126" s="96">
        <v>187.66100000299048</v>
      </c>
      <c r="F1126" s="96">
        <v>1</v>
      </c>
      <c r="G1126" s="96" t="s">
        <v>4468</v>
      </c>
      <c r="H1126" s="96">
        <v>2</v>
      </c>
      <c r="I1126" s="96" t="str">
        <f t="shared" si="17"/>
        <v>T530D337M006ATE006A530V157M006ASE006KBP86E</v>
      </c>
    </row>
    <row r="1127" spans="1:9" hidden="1">
      <c r="A1127" s="96" t="s">
        <v>1944</v>
      </c>
      <c r="B1127" s="96" t="s">
        <v>1943</v>
      </c>
      <c r="C1127" s="96" t="s">
        <v>152</v>
      </c>
      <c r="D1127" s="96">
        <v>234.18428200017661</v>
      </c>
      <c r="E1127" s="96">
        <v>147.46630766645541</v>
      </c>
      <c r="F1127" s="96">
        <v>1</v>
      </c>
      <c r="G1127" s="96" t="s">
        <v>4468</v>
      </c>
      <c r="H1127" s="96">
        <v>50</v>
      </c>
      <c r="I1127" s="96" t="str">
        <f t="shared" si="17"/>
        <v>T530D337M006ATE010A530V157M006ASMHSPKBP86</v>
      </c>
    </row>
    <row r="1128" spans="1:9" hidden="1">
      <c r="A1128" s="96" t="s">
        <v>1944</v>
      </c>
      <c r="B1128" s="96" t="s">
        <v>1943</v>
      </c>
      <c r="C1128" s="96" t="s">
        <v>4475</v>
      </c>
      <c r="D1128" s="96">
        <v>231.09512333369349</v>
      </c>
      <c r="E1128" s="96">
        <v>142.85073633408174</v>
      </c>
      <c r="F1128" s="96">
        <v>1</v>
      </c>
      <c r="G1128" s="96" t="s">
        <v>4468</v>
      </c>
      <c r="H1128" s="96">
        <v>50</v>
      </c>
      <c r="I1128" s="96" t="str">
        <f t="shared" si="17"/>
        <v>T530D337M006ATE010A530V157M006ASMHSPKBP84</v>
      </c>
    </row>
    <row r="1129" spans="1:9" hidden="1">
      <c r="A1129" s="96" t="s">
        <v>1848</v>
      </c>
      <c r="B1129" s="96" t="s">
        <v>1845</v>
      </c>
      <c r="C1129" s="96" t="s">
        <v>4426</v>
      </c>
      <c r="D1129" s="96">
        <v>231.17103611351919</v>
      </c>
      <c r="E1129" s="96">
        <v>187.07532499975059</v>
      </c>
      <c r="F1129" s="96">
        <v>1</v>
      </c>
      <c r="G1129" s="96" t="s">
        <v>4468</v>
      </c>
      <c r="H1129" s="96">
        <v>6</v>
      </c>
      <c r="I1129" s="96" t="str">
        <f t="shared" si="17"/>
        <v>T530D477M004ATE006A530V157M004ASE006KBP74</v>
      </c>
    </row>
    <row r="1130" spans="1:9" hidden="1">
      <c r="A1130" s="96" t="s">
        <v>1848</v>
      </c>
      <c r="B1130" s="96" t="s">
        <v>1845</v>
      </c>
      <c r="C1130" s="96" t="s">
        <v>4428</v>
      </c>
      <c r="D1130" s="96">
        <v>189.44683332578279</v>
      </c>
      <c r="E1130" s="96">
        <v>122.16940000187606</v>
      </c>
      <c r="F1130" s="96">
        <v>1</v>
      </c>
      <c r="G1130" s="96" t="s">
        <v>4468</v>
      </c>
      <c r="H1130" s="96">
        <v>1</v>
      </c>
      <c r="I1130" s="96" t="str">
        <f t="shared" si="17"/>
        <v>T530D477M004ATE006A530V157M004ASE006KBP76</v>
      </c>
    </row>
    <row r="1131" spans="1:9" hidden="1">
      <c r="A1131" s="96" t="s">
        <v>1948</v>
      </c>
      <c r="B1131" s="96" t="s">
        <v>1947</v>
      </c>
      <c r="C1131" s="96" t="s">
        <v>4426</v>
      </c>
      <c r="D1131" s="96">
        <v>278.94451533418612</v>
      </c>
      <c r="E1131" s="96">
        <v>153.2360476668924</v>
      </c>
      <c r="F1131" s="96">
        <v>1</v>
      </c>
      <c r="G1131" s="96" t="s">
        <v>4468</v>
      </c>
      <c r="H1131" s="96">
        <v>50</v>
      </c>
      <c r="I1131" s="96" t="str">
        <f t="shared" si="17"/>
        <v>T530D477M004ATE010A530V227M004ASALT1KBP74</v>
      </c>
    </row>
    <row r="1132" spans="1:9" hidden="1">
      <c r="A1132" s="96" t="s">
        <v>1948</v>
      </c>
      <c r="B1132" s="96" t="s">
        <v>1947</v>
      </c>
      <c r="C1132" s="96" t="s">
        <v>4428</v>
      </c>
      <c r="D1132" s="96">
        <v>302.82411083317129</v>
      </c>
      <c r="E1132" s="96">
        <v>140.32068416808033</v>
      </c>
      <c r="F1132" s="96">
        <v>1</v>
      </c>
      <c r="G1132" s="96" t="s">
        <v>4468</v>
      </c>
      <c r="H1132" s="96">
        <v>20</v>
      </c>
      <c r="I1132" s="96" t="str">
        <f t="shared" si="17"/>
        <v>T530D477M004ATE010A530V227M004ASALT1KBP76</v>
      </c>
    </row>
    <row r="1133" spans="1:9" hidden="1">
      <c r="A1133" s="96" t="s">
        <v>2127</v>
      </c>
      <c r="B1133" s="96" t="s">
        <v>1992</v>
      </c>
      <c r="C1133" s="96" t="s">
        <v>4426</v>
      </c>
      <c r="D1133" s="96">
        <v>202.00503888772801</v>
      </c>
      <c r="E1133" s="96">
        <v>127.91304444428532</v>
      </c>
      <c r="F1133" s="96">
        <v>1</v>
      </c>
      <c r="G1133" s="96" t="s">
        <v>4468</v>
      </c>
      <c r="H1133" s="96">
        <v>3</v>
      </c>
      <c r="I1133" s="96" t="str">
        <f t="shared" si="17"/>
        <v>T530D477M2R5ATE005A530V157M2R5ASE005KBP74</v>
      </c>
    </row>
    <row r="1134" spans="1:9" hidden="1">
      <c r="A1134" s="96" t="s">
        <v>1983</v>
      </c>
      <c r="B1134" s="96" t="s">
        <v>1980</v>
      </c>
      <c r="C1134" s="96" t="s">
        <v>4426</v>
      </c>
      <c r="D1134" s="96">
        <v>241.21432000317145</v>
      </c>
      <c r="E1134" s="96">
        <v>144.74625740782358</v>
      </c>
      <c r="F1134" s="96">
        <v>1</v>
      </c>
      <c r="G1134" s="96" t="s">
        <v>4468</v>
      </c>
      <c r="H1134" s="96">
        <v>10</v>
      </c>
      <c r="I1134" s="96" t="str">
        <f t="shared" si="17"/>
        <v>T530D567M2R5ATE005A530V197M2R5ASE005KBP74</v>
      </c>
    </row>
    <row r="1135" spans="1:9" hidden="1">
      <c r="A1135" s="96" t="s">
        <v>1983</v>
      </c>
      <c r="B1135" s="96" t="s">
        <v>1980</v>
      </c>
      <c r="C1135" s="96" t="s">
        <v>4428</v>
      </c>
      <c r="D1135" s="96">
        <v>191.59450000268407</v>
      </c>
      <c r="E1135" s="96">
        <v>128.22015833866317</v>
      </c>
      <c r="F1135" s="96">
        <v>1</v>
      </c>
      <c r="G1135" s="96" t="s">
        <v>4468</v>
      </c>
      <c r="H1135" s="96">
        <v>1</v>
      </c>
      <c r="I1135" s="96" t="str">
        <f t="shared" si="17"/>
        <v>T530D567M2R5ATE005A530V197M2R5ASE005KBP76</v>
      </c>
    </row>
    <row r="1136" spans="1:9" hidden="1">
      <c r="A1136" s="96" t="s">
        <v>1957</v>
      </c>
      <c r="B1136" s="96" t="s">
        <v>1958</v>
      </c>
      <c r="C1136" s="96" t="s">
        <v>4426</v>
      </c>
      <c r="D1136" s="96">
        <v>222.30576969577339</v>
      </c>
      <c r="E1136" s="96">
        <v>134.02762727346271</v>
      </c>
      <c r="F1136" s="96">
        <v>1</v>
      </c>
      <c r="G1136" s="96" t="s">
        <v>4468</v>
      </c>
      <c r="H1136" s="96">
        <v>11</v>
      </c>
      <c r="I1136" s="96" t="str">
        <f t="shared" si="17"/>
        <v>T530D687M003ATE010A530V337M003ASE010KBP74</v>
      </c>
    </row>
    <row r="1137" spans="1:9" hidden="1">
      <c r="A1137" s="96" t="s">
        <v>1957</v>
      </c>
      <c r="B1137" s="96" t="s">
        <v>1958</v>
      </c>
      <c r="C1137" s="96" t="s">
        <v>4428</v>
      </c>
      <c r="D1137" s="96">
        <v>205.11660833260976</v>
      </c>
      <c r="E1137" s="96">
        <v>130.44689167058095</v>
      </c>
      <c r="F1137" s="96">
        <v>1</v>
      </c>
      <c r="G1137" s="96" t="s">
        <v>4468</v>
      </c>
      <c r="H1137" s="96">
        <v>2</v>
      </c>
      <c r="I1137" s="96" t="str">
        <f t="shared" si="17"/>
        <v>T530D687M003ATE010A530V337M003ASE010KBP76</v>
      </c>
    </row>
    <row r="1138" spans="1:9" hidden="1">
      <c r="A1138" s="96" t="s">
        <v>1825</v>
      </c>
      <c r="B1138" s="96" t="s">
        <v>1832</v>
      </c>
      <c r="C1138" s="96" t="s">
        <v>4426</v>
      </c>
      <c r="D1138" s="96">
        <v>226.72556466709361</v>
      </c>
      <c r="E1138" s="96">
        <v>171.8676570008509</v>
      </c>
      <c r="F1138" s="96">
        <v>1</v>
      </c>
      <c r="G1138" s="96" t="s">
        <v>4468</v>
      </c>
      <c r="H1138" s="96">
        <v>50</v>
      </c>
      <c r="I1138" s="96" t="str">
        <f t="shared" si="17"/>
        <v>T530D687M2R5ATE006A530V227M003ASE006KBP74</v>
      </c>
    </row>
    <row r="1139" spans="1:9" hidden="1">
      <c r="A1139" s="96" t="s">
        <v>1825</v>
      </c>
      <c r="B1139" s="96" t="s">
        <v>1824</v>
      </c>
      <c r="C1139" s="96" t="s">
        <v>152</v>
      </c>
      <c r="D1139" s="96">
        <v>352.25304233317729</v>
      </c>
      <c r="E1139" s="96">
        <v>219.1251186661888</v>
      </c>
      <c r="F1139" s="96">
        <v>1</v>
      </c>
      <c r="G1139" s="96" t="s">
        <v>4468</v>
      </c>
      <c r="H1139" s="96">
        <v>50</v>
      </c>
      <c r="I1139" s="96" t="str">
        <f t="shared" si="17"/>
        <v>T530D687M2R5ATE006A530V347M2R5ASKBP86</v>
      </c>
    </row>
    <row r="1140" spans="1:9" hidden="1">
      <c r="A1140" s="96" t="s">
        <v>1825</v>
      </c>
      <c r="B1140" s="96" t="s">
        <v>1824</v>
      </c>
      <c r="C1140" s="96" t="s">
        <v>4475</v>
      </c>
      <c r="D1140" s="96">
        <v>344.69916266673243</v>
      </c>
      <c r="E1140" s="96">
        <v>198.29644333377945</v>
      </c>
      <c r="F1140" s="96">
        <v>1</v>
      </c>
      <c r="G1140" s="96" t="s">
        <v>4468</v>
      </c>
      <c r="H1140" s="96">
        <v>50</v>
      </c>
      <c r="I1140" s="96" t="str">
        <f t="shared" si="17"/>
        <v>T530D687M2R5ATE006A530V347M2R5ASKBP84</v>
      </c>
    </row>
    <row r="1141" spans="1:9" hidden="1">
      <c r="A1141" s="96" t="s">
        <v>2888</v>
      </c>
      <c r="B1141" s="96" t="s">
        <v>2886</v>
      </c>
      <c r="C1141" s="96" t="s">
        <v>152</v>
      </c>
      <c r="D1141" s="96">
        <v>336.58923333452549</v>
      </c>
      <c r="E1141" s="96">
        <v>147.30577976226672</v>
      </c>
      <c r="F1141" s="96">
        <v>1</v>
      </c>
      <c r="G1141" s="96" t="s">
        <v>4468</v>
      </c>
      <c r="H1141" s="96">
        <v>14</v>
      </c>
      <c r="I1141" s="96" t="str">
        <f t="shared" si="17"/>
        <v>T530X108M004ATE006A530V477M004ASE010KBP86</v>
      </c>
    </row>
    <row r="1142" spans="1:9" hidden="1">
      <c r="A1142" s="96" t="s">
        <v>3025</v>
      </c>
      <c r="B1142" s="96" t="s">
        <v>2929</v>
      </c>
      <c r="C1142" s="96" t="s">
        <v>4426</v>
      </c>
      <c r="D1142" s="96">
        <v>352.22166148130782</v>
      </c>
      <c r="E1142" s="96">
        <v>134.75750871116443</v>
      </c>
      <c r="F1142" s="96">
        <v>1</v>
      </c>
      <c r="G1142" s="96" t="s">
        <v>4468</v>
      </c>
      <c r="H1142" s="96">
        <v>45</v>
      </c>
      <c r="I1142" s="96" t="str">
        <f t="shared" si="17"/>
        <v>T530X157M016ATE015A530V756M016ASMHSPKBP74</v>
      </c>
    </row>
    <row r="1143" spans="1:9" hidden="1">
      <c r="A1143" s="96" t="s">
        <v>3025</v>
      </c>
      <c r="B1143" s="96" t="s">
        <v>2929</v>
      </c>
      <c r="C1143" s="96" t="s">
        <v>4428</v>
      </c>
      <c r="D1143" s="96">
        <v>353.74667833198328</v>
      </c>
      <c r="E1143" s="96">
        <v>128.09380000212695</v>
      </c>
      <c r="F1143" s="96">
        <v>1</v>
      </c>
      <c r="G1143" s="96" t="s">
        <v>4468</v>
      </c>
      <c r="H1143" s="96">
        <v>10</v>
      </c>
      <c r="I1143" s="96" t="str">
        <f t="shared" si="17"/>
        <v>T530X157M016ATE015A530V756M016ASMHSPKBP76</v>
      </c>
    </row>
    <row r="1144" spans="1:9" hidden="1">
      <c r="A1144" s="96" t="s">
        <v>3022</v>
      </c>
      <c r="B1144" s="96" t="s">
        <v>2929</v>
      </c>
      <c r="C1144" s="96" t="s">
        <v>4426</v>
      </c>
      <c r="D1144" s="96">
        <v>349.21562142819829</v>
      </c>
      <c r="E1144" s="96">
        <v>155.5702714299384</v>
      </c>
      <c r="F1144" s="96">
        <v>1</v>
      </c>
      <c r="G1144" s="96" t="s">
        <v>4468</v>
      </c>
      <c r="H1144" s="96">
        <v>7</v>
      </c>
      <c r="I1144" s="96" t="str">
        <f t="shared" si="17"/>
        <v>T530X157M016ATE025A530V756M016ASMHSPKBP74</v>
      </c>
    </row>
    <row r="1145" spans="1:9" hidden="1">
      <c r="A1145" s="96" t="s">
        <v>3022</v>
      </c>
      <c r="B1145" s="96" t="s">
        <v>2929</v>
      </c>
      <c r="C1145" s="96" t="s">
        <v>4428</v>
      </c>
      <c r="D1145" s="96">
        <v>337.44854999240488</v>
      </c>
      <c r="E1145" s="96">
        <v>122.22978333709762</v>
      </c>
      <c r="F1145" s="96">
        <v>1</v>
      </c>
      <c r="G1145" s="96" t="s">
        <v>4468</v>
      </c>
      <c r="H1145" s="96">
        <v>1</v>
      </c>
      <c r="I1145" s="96" t="str">
        <f t="shared" si="17"/>
        <v>T530X157M016ATE025A530V756M016ASMHSPKBP76</v>
      </c>
    </row>
    <row r="1146" spans="1:9" hidden="1">
      <c r="A1146" s="96" t="s">
        <v>2948</v>
      </c>
      <c r="B1146" s="96" t="s">
        <v>2946</v>
      </c>
      <c r="C1146" s="96" t="s">
        <v>4426</v>
      </c>
      <c r="D1146" s="96">
        <v>221.69032618902361</v>
      </c>
      <c r="E1146" s="96">
        <v>135.49872381196889</v>
      </c>
      <c r="F1146" s="96">
        <v>1</v>
      </c>
      <c r="G1146" s="96" t="s">
        <v>4468</v>
      </c>
      <c r="H1146" s="96">
        <v>7</v>
      </c>
      <c r="I1146" s="96" t="str">
        <f t="shared" si="17"/>
        <v>T530X158M003ATE008A530V477M003ASKBP74</v>
      </c>
    </row>
    <row r="1147" spans="1:9" hidden="1">
      <c r="A1147" s="96" t="s">
        <v>2948</v>
      </c>
      <c r="B1147" s="96" t="s">
        <v>2946</v>
      </c>
      <c r="C1147" s="96" t="s">
        <v>4428</v>
      </c>
      <c r="D1147" s="96">
        <v>198.65811428504199</v>
      </c>
      <c r="E1147" s="96">
        <v>132.20213333311091</v>
      </c>
      <c r="F1147" s="96">
        <v>1</v>
      </c>
      <c r="G1147" s="96" t="s">
        <v>4468</v>
      </c>
      <c r="H1147" s="96">
        <v>7</v>
      </c>
      <c r="I1147" s="96" t="str">
        <f t="shared" si="17"/>
        <v>T530X158M003ATE008A530V477M003ASKBP76</v>
      </c>
    </row>
    <row r="1148" spans="1:9" hidden="1">
      <c r="A1148" s="96" t="s">
        <v>2938</v>
      </c>
      <c r="B1148" s="96" t="s">
        <v>2935</v>
      </c>
      <c r="C1148" s="96" t="s">
        <v>4426</v>
      </c>
      <c r="D1148" s="96">
        <v>210.35746199958959</v>
      </c>
      <c r="E1148" s="96">
        <v>142.7544486656785</v>
      </c>
      <c r="F1148" s="96">
        <v>1</v>
      </c>
      <c r="G1148" s="96" t="s">
        <v>4468</v>
      </c>
      <c r="H1148" s="96">
        <v>50</v>
      </c>
      <c r="I1148" s="96" t="str">
        <f t="shared" si="17"/>
        <v>T530X158M2R5ATE005A530V477M2R5ASE005KBP74</v>
      </c>
    </row>
    <row r="1149" spans="1:9" hidden="1">
      <c r="A1149" s="96" t="s">
        <v>2938</v>
      </c>
      <c r="B1149" s="96" t="s">
        <v>2935</v>
      </c>
      <c r="C1149" s="96" t="s">
        <v>4428</v>
      </c>
      <c r="D1149" s="96">
        <v>204.1871496662032</v>
      </c>
      <c r="E1149" s="96">
        <v>130.10511833347846</v>
      </c>
      <c r="F1149" s="96">
        <v>1</v>
      </c>
      <c r="G1149" s="96" t="s">
        <v>4468</v>
      </c>
      <c r="H1149" s="96">
        <v>50</v>
      </c>
      <c r="I1149" s="96" t="str">
        <f t="shared" si="17"/>
        <v>T530X158M2R5ATE005A530V477M2R5ASE005KBP76</v>
      </c>
    </row>
    <row r="1150" spans="1:9" hidden="1">
      <c r="A1150" s="96" t="s">
        <v>2824</v>
      </c>
      <c r="B1150" s="96" t="s">
        <v>2821</v>
      </c>
      <c r="C1150" s="96" t="s">
        <v>4426</v>
      </c>
      <c r="D1150" s="96">
        <v>355.72576833181665</v>
      </c>
      <c r="E1150" s="96">
        <v>149.66437583285733</v>
      </c>
      <c r="F1150" s="96">
        <v>1</v>
      </c>
      <c r="G1150" s="96" t="s">
        <v>4468</v>
      </c>
      <c r="H1150" s="96">
        <v>40</v>
      </c>
      <c r="I1150" s="96" t="str">
        <f t="shared" si="17"/>
        <v>T530X337M010ATE004A530V117M010ASE004KBP74</v>
      </c>
    </row>
    <row r="1151" spans="1:9" hidden="1">
      <c r="A1151" s="96" t="s">
        <v>2824</v>
      </c>
      <c r="B1151" s="96" t="s">
        <v>2821</v>
      </c>
      <c r="C1151" s="96" t="s">
        <v>4428</v>
      </c>
      <c r="D1151" s="96">
        <v>324.56024583487306</v>
      </c>
      <c r="E1151" s="96">
        <v>128.12037500320002</v>
      </c>
      <c r="F1151" s="96">
        <v>1</v>
      </c>
      <c r="G1151" s="96" t="s">
        <v>4468</v>
      </c>
      <c r="H1151" s="96">
        <v>4</v>
      </c>
      <c r="I1151" s="96" t="str">
        <f t="shared" si="17"/>
        <v>T530X337M010ATE004A530V117M010ASE004KBP76</v>
      </c>
    </row>
    <row r="1152" spans="1:9" hidden="1">
      <c r="A1152" s="96" t="s">
        <v>2918</v>
      </c>
      <c r="B1152" s="96" t="s">
        <v>2917</v>
      </c>
      <c r="C1152" s="96" t="s">
        <v>126</v>
      </c>
      <c r="D1152" s="96">
        <v>336.28133466511497</v>
      </c>
      <c r="E1152" s="96">
        <v>161.47822633227332</v>
      </c>
      <c r="F1152" s="96">
        <v>1</v>
      </c>
      <c r="G1152" s="96" t="s">
        <v>4468</v>
      </c>
      <c r="H1152" s="96">
        <v>50</v>
      </c>
      <c r="I1152" s="96" t="str">
        <f t="shared" si="17"/>
        <v>T530X337M010ATE006A530V117M010ASE006KBP52</v>
      </c>
    </row>
    <row r="1153" spans="1:9" hidden="1">
      <c r="A1153" s="96" t="s">
        <v>2837</v>
      </c>
      <c r="B1153" s="96" t="s">
        <v>2831</v>
      </c>
      <c r="C1153" s="96" t="s">
        <v>4426</v>
      </c>
      <c r="D1153" s="96">
        <v>388.9430606662296</v>
      </c>
      <c r="E1153" s="96">
        <v>139.34067799989134</v>
      </c>
      <c r="F1153" s="96">
        <v>1</v>
      </c>
      <c r="G1153" s="96" t="s">
        <v>4468</v>
      </c>
      <c r="H1153" s="96">
        <v>50</v>
      </c>
      <c r="I1153" s="96" t="str">
        <f t="shared" si="17"/>
        <v>T530X337M010ATE010A530V157M010ASE010KBP74</v>
      </c>
    </row>
    <row r="1154" spans="1:9" hidden="1">
      <c r="A1154" s="96" t="s">
        <v>2837</v>
      </c>
      <c r="B1154" s="96" t="s">
        <v>2831</v>
      </c>
      <c r="C1154" s="96" t="s">
        <v>4428</v>
      </c>
      <c r="D1154" s="96">
        <v>390.92390222218813</v>
      </c>
      <c r="E1154" s="96">
        <v>137.79669277730864</v>
      </c>
      <c r="F1154" s="96">
        <v>1</v>
      </c>
      <c r="G1154" s="96" t="s">
        <v>4468</v>
      </c>
      <c r="H1154" s="96">
        <v>30</v>
      </c>
      <c r="I1154" s="96" t="str">
        <f t="shared" si="17"/>
        <v>T530X337M010ATE010A530V157M010ASE010KBP76</v>
      </c>
    </row>
    <row r="1155" spans="1:9" hidden="1">
      <c r="A1155" s="96" t="s">
        <v>2819</v>
      </c>
      <c r="B1155" s="96" t="s">
        <v>2815</v>
      </c>
      <c r="C1155" s="96" t="s">
        <v>4426</v>
      </c>
      <c r="D1155" s="96">
        <v>304.64848900039215</v>
      </c>
      <c r="E1155" s="96">
        <v>143.81200066725722</v>
      </c>
      <c r="F1155" s="96">
        <v>1</v>
      </c>
      <c r="G1155" s="96" t="s">
        <v>4468</v>
      </c>
      <c r="H1155" s="96">
        <v>50</v>
      </c>
      <c r="I1155" s="96" t="str">
        <f t="shared" si="17"/>
        <v>T530X477M006ATE004A530V157M006ASE004KBP74</v>
      </c>
    </row>
    <row r="1156" spans="1:9" hidden="1">
      <c r="A1156" s="96" t="s">
        <v>2819</v>
      </c>
      <c r="B1156" s="96" t="s">
        <v>2815</v>
      </c>
      <c r="C1156" s="96" t="s">
        <v>4428</v>
      </c>
      <c r="D1156" s="96">
        <v>311.68481523856252</v>
      </c>
      <c r="E1156" s="96">
        <v>141.79914380746362</v>
      </c>
      <c r="F1156" s="96">
        <v>1</v>
      </c>
      <c r="G1156" s="96" t="s">
        <v>4468</v>
      </c>
      <c r="H1156" s="96">
        <v>35</v>
      </c>
      <c r="I1156" s="96" t="str">
        <f t="shared" ref="I1156:I1219" si="18">A1156&amp;B1156&amp;C1156</f>
        <v>T530X477M006ATE004A530V157M006ASE004KBP76</v>
      </c>
    </row>
    <row r="1157" spans="1:9" hidden="1">
      <c r="A1157" s="96" t="s">
        <v>2852</v>
      </c>
      <c r="B1157" s="96" t="s">
        <v>2853</v>
      </c>
      <c r="C1157" s="96" t="s">
        <v>4426</v>
      </c>
      <c r="D1157" s="96">
        <v>290.50589166792633</v>
      </c>
      <c r="E1157" s="96">
        <v>152.87180520746915</v>
      </c>
      <c r="F1157" s="96">
        <v>1</v>
      </c>
      <c r="G1157" s="96" t="s">
        <v>4468</v>
      </c>
      <c r="H1157" s="96">
        <v>16</v>
      </c>
      <c r="I1157" s="96" t="str">
        <f t="shared" si="18"/>
        <v>T530X477M006ATE010A530V227K006ASE010KBP74</v>
      </c>
    </row>
    <row r="1158" spans="1:9" hidden="1">
      <c r="A1158" s="96" t="s">
        <v>2852</v>
      </c>
      <c r="B1158" s="96" t="s">
        <v>2853</v>
      </c>
      <c r="C1158" s="96" t="s">
        <v>4428</v>
      </c>
      <c r="D1158" s="96">
        <v>323.17933332757093</v>
      </c>
      <c r="E1158" s="96">
        <v>183.39916666969657</v>
      </c>
      <c r="F1158" s="96">
        <v>1</v>
      </c>
      <c r="G1158" s="96" t="s">
        <v>4468</v>
      </c>
      <c r="H1158" s="96">
        <v>1</v>
      </c>
      <c r="I1158" s="96" t="str">
        <f t="shared" si="18"/>
        <v>T530X477M006ATE010A530V227K006ASE010KBP76</v>
      </c>
    </row>
    <row r="1159" spans="1:9" hidden="1">
      <c r="A1159" s="96" t="s">
        <v>2872</v>
      </c>
      <c r="B1159" s="96" t="s">
        <v>2869</v>
      </c>
      <c r="C1159" s="96" t="s">
        <v>4426</v>
      </c>
      <c r="D1159" s="96">
        <v>273.95672868157544</v>
      </c>
      <c r="E1159" s="96">
        <v>150.75671550411687</v>
      </c>
      <c r="F1159" s="96">
        <v>1</v>
      </c>
      <c r="G1159" s="96" t="s">
        <v>4468</v>
      </c>
      <c r="H1159" s="96">
        <v>43</v>
      </c>
      <c r="I1159" s="96" t="str">
        <f t="shared" si="18"/>
        <v>T530X687M004ATE004A530V227M004ASE004KBP74</v>
      </c>
    </row>
    <row r="1160" spans="1:9" hidden="1">
      <c r="A1160" s="96" t="s">
        <v>2872</v>
      </c>
      <c r="B1160" s="96" t="s">
        <v>2869</v>
      </c>
      <c r="C1160" s="96" t="s">
        <v>4428</v>
      </c>
      <c r="D1160" s="96">
        <v>271.82166666607372</v>
      </c>
      <c r="E1160" s="96">
        <v>134.29938749643043</v>
      </c>
      <c r="F1160" s="96">
        <v>1</v>
      </c>
      <c r="G1160" s="96" t="s">
        <v>4468</v>
      </c>
      <c r="H1160" s="96">
        <v>4</v>
      </c>
      <c r="I1160" s="96" t="str">
        <f t="shared" si="18"/>
        <v>T530X687M004ATE004A530V227M004ASE004KBP76</v>
      </c>
    </row>
    <row r="1161" spans="1:9" hidden="1">
      <c r="A1161" s="96" t="s">
        <v>2849</v>
      </c>
      <c r="B1161" s="96" t="s">
        <v>2846</v>
      </c>
      <c r="C1161" s="96" t="s">
        <v>4426</v>
      </c>
      <c r="D1161" s="96">
        <v>312.02896333287936</v>
      </c>
      <c r="E1161" s="96">
        <v>138.79516166565008</v>
      </c>
      <c r="F1161" s="96">
        <v>1</v>
      </c>
      <c r="G1161" s="96" t="s">
        <v>4468</v>
      </c>
      <c r="H1161" s="96">
        <v>10</v>
      </c>
      <c r="I1161" s="96" t="str">
        <f t="shared" si="18"/>
        <v>T530X687M006ATE010A530V227M006ASE010KBP74</v>
      </c>
    </row>
    <row r="1162" spans="1:9" hidden="1">
      <c r="A1162" s="96" t="s">
        <v>1002</v>
      </c>
      <c r="B1162" s="96" t="s">
        <v>999</v>
      </c>
      <c r="C1162" s="96" t="s">
        <v>4426</v>
      </c>
      <c r="D1162" s="96">
        <v>206.26135666645132</v>
      </c>
      <c r="E1162" s="96">
        <v>146.99317500048784</v>
      </c>
      <c r="F1162" s="96">
        <v>1</v>
      </c>
      <c r="G1162" s="96" t="s">
        <v>4468</v>
      </c>
      <c r="H1162" s="96">
        <v>50</v>
      </c>
      <c r="I1162" s="96" t="str">
        <f t="shared" si="18"/>
        <v>T530Y108M2R5ATE005A530V337M003ASE005KBP74</v>
      </c>
    </row>
    <row r="1163" spans="1:9" hidden="1">
      <c r="A1163" s="96" t="s">
        <v>1002</v>
      </c>
      <c r="B1163" s="96" t="s">
        <v>999</v>
      </c>
      <c r="C1163" s="96" t="s">
        <v>4428</v>
      </c>
      <c r="D1163" s="96">
        <v>202.27646766684484</v>
      </c>
      <c r="E1163" s="96">
        <v>137.24541933350264</v>
      </c>
      <c r="F1163" s="96">
        <v>1</v>
      </c>
      <c r="G1163" s="96" t="s">
        <v>4468</v>
      </c>
      <c r="H1163" s="96">
        <v>50</v>
      </c>
      <c r="I1163" s="96" t="str">
        <f t="shared" si="18"/>
        <v>T530Y108M2R5ATE005A530V337M003ASE005KBP76</v>
      </c>
    </row>
    <row r="1164" spans="1:9" hidden="1">
      <c r="A1164" s="96" t="s">
        <v>993</v>
      </c>
      <c r="B1164" s="96" t="s">
        <v>992</v>
      </c>
      <c r="C1164" s="96" t="s">
        <v>4426</v>
      </c>
      <c r="D1164" s="96">
        <v>299.89937666826881</v>
      </c>
      <c r="E1164" s="96">
        <v>190.83423333498649</v>
      </c>
      <c r="F1164" s="96">
        <v>1</v>
      </c>
      <c r="G1164" s="96" t="s">
        <v>4468</v>
      </c>
      <c r="H1164" s="96">
        <v>5</v>
      </c>
      <c r="I1164" s="96" t="str">
        <f t="shared" si="18"/>
        <v>T530Y477M006ATE005A530V157M006ASE005KBP74</v>
      </c>
    </row>
    <row r="1165" spans="1:9" hidden="1">
      <c r="A1165" s="96" t="s">
        <v>987</v>
      </c>
      <c r="B1165" s="96" t="s">
        <v>986</v>
      </c>
      <c r="C1165" s="96" t="s">
        <v>4426</v>
      </c>
      <c r="D1165" s="96">
        <v>289.90593690716196</v>
      </c>
      <c r="E1165" s="96">
        <v>143.00812499772292</v>
      </c>
      <c r="F1165" s="96">
        <v>1</v>
      </c>
      <c r="G1165" s="96" t="s">
        <v>4468</v>
      </c>
      <c r="H1165" s="96">
        <v>14</v>
      </c>
      <c r="I1165" s="96" t="str">
        <f t="shared" si="18"/>
        <v>T530Y687M004ATE005A530V227M004ASE005KBP74</v>
      </c>
    </row>
    <row r="1166" spans="1:9" hidden="1">
      <c r="A1166" s="96" t="s">
        <v>987</v>
      </c>
      <c r="B1166" s="96" t="s">
        <v>986</v>
      </c>
      <c r="C1166" s="96" t="s">
        <v>4428</v>
      </c>
      <c r="D1166" s="96">
        <v>323.59019166848157</v>
      </c>
      <c r="E1166" s="96">
        <v>227.51907500380185</v>
      </c>
      <c r="F1166" s="96">
        <v>1</v>
      </c>
      <c r="G1166" s="96" t="s">
        <v>4468</v>
      </c>
      <c r="H1166" s="96">
        <v>2</v>
      </c>
      <c r="I1166" s="96" t="str">
        <f t="shared" si="18"/>
        <v>T530Y687M004ATE005A530V227M004ASE005KBP76</v>
      </c>
    </row>
    <row r="1167" spans="1:9" hidden="1">
      <c r="A1167" s="96" t="s">
        <v>3299</v>
      </c>
      <c r="B1167" s="96" t="s">
        <v>3300</v>
      </c>
      <c r="C1167" s="96" t="s">
        <v>90</v>
      </c>
      <c r="D1167" s="96">
        <v>440.9122559533821</v>
      </c>
      <c r="E1167" s="96">
        <v>139.87460238102358</v>
      </c>
      <c r="F1167" s="96">
        <v>1</v>
      </c>
      <c r="G1167" s="96" t="s">
        <v>4468</v>
      </c>
      <c r="H1167" s="96">
        <v>14</v>
      </c>
      <c r="I1167" s="96" t="str">
        <f t="shared" si="18"/>
        <v>T591D336M025ATE060A591D336M025ASFTP200</v>
      </c>
    </row>
    <row r="1168" spans="1:9" hidden="1">
      <c r="A1168" s="96" t="s">
        <v>3588</v>
      </c>
      <c r="B1168" s="96" t="s">
        <v>3589</v>
      </c>
      <c r="C1168" s="96" t="s">
        <v>4501</v>
      </c>
      <c r="D1168" s="96">
        <v>231.30655000219119</v>
      </c>
      <c r="E1168" s="96">
        <v>173.85919167136308</v>
      </c>
      <c r="F1168" s="96">
        <v>1</v>
      </c>
      <c r="G1168" s="96" t="s">
        <v>4468</v>
      </c>
      <c r="H1168" s="96">
        <v>2</v>
      </c>
      <c r="I1168" s="96" t="str">
        <f t="shared" si="18"/>
        <v>T591V227M2R5ATE009A591V227M004ASE009KBP55</v>
      </c>
    </row>
    <row r="1169" spans="1:9" hidden="1">
      <c r="A1169" s="96" t="s">
        <v>4257</v>
      </c>
      <c r="B1169" s="96" t="s">
        <v>4258</v>
      </c>
      <c r="C1169" s="96" t="s">
        <v>90</v>
      </c>
      <c r="D1169" s="96">
        <v>636.86673750045884</v>
      </c>
      <c r="E1169" s="96">
        <v>262.95788437586452</v>
      </c>
      <c r="F1169" s="96">
        <v>1</v>
      </c>
      <c r="G1169" s="96" t="s">
        <v>4468</v>
      </c>
      <c r="H1169" s="96">
        <v>16</v>
      </c>
      <c r="I1169" s="96" t="str">
        <f t="shared" si="18"/>
        <v>T598B475M035ATE200A598B475M035ASFTP200</v>
      </c>
    </row>
    <row r="1170" spans="1:9" hidden="1">
      <c r="A1170" s="96" t="s">
        <v>4303</v>
      </c>
      <c r="B1170" s="96" t="s">
        <v>4228</v>
      </c>
      <c r="C1170" s="96" t="s">
        <v>4426</v>
      </c>
      <c r="D1170" s="96">
        <v>475.2147956667468</v>
      </c>
      <c r="E1170" s="96">
        <v>208.99221699892081</v>
      </c>
      <c r="F1170" s="96">
        <v>1</v>
      </c>
      <c r="G1170" s="96" t="s">
        <v>4468</v>
      </c>
      <c r="H1170" s="96">
        <v>50</v>
      </c>
      <c r="I1170" s="96" t="str">
        <f t="shared" si="18"/>
        <v>T598B476M010ATE070A598B476M010ASKBP74</v>
      </c>
    </row>
    <row r="1171" spans="1:9" hidden="1">
      <c r="A1171" s="96" t="s">
        <v>4307</v>
      </c>
      <c r="B1171" s="96" t="s">
        <v>4230</v>
      </c>
      <c r="C1171" s="96" t="s">
        <v>4426</v>
      </c>
      <c r="D1171" s="96">
        <v>429.9625366659435</v>
      </c>
      <c r="E1171" s="96">
        <v>211.60677476157431</v>
      </c>
      <c r="F1171" s="96">
        <v>1</v>
      </c>
      <c r="G1171" s="96" t="s">
        <v>4468</v>
      </c>
      <c r="H1171" s="96">
        <v>35</v>
      </c>
      <c r="I1171" s="96" t="str">
        <f t="shared" si="18"/>
        <v>T598B686M006ATE070A598B686M006ASKBP74</v>
      </c>
    </row>
    <row r="1172" spans="1:9" hidden="1">
      <c r="A1172" s="96" t="s">
        <v>1541</v>
      </c>
      <c r="B1172" s="96" t="s">
        <v>1091</v>
      </c>
      <c r="C1172" s="96" t="s">
        <v>4502</v>
      </c>
      <c r="D1172" s="96">
        <v>674.83412857159112</v>
      </c>
      <c r="E1172" s="96">
        <v>231.59469404839913</v>
      </c>
      <c r="F1172" s="96">
        <v>1</v>
      </c>
      <c r="G1172" s="96" t="s">
        <v>4468</v>
      </c>
      <c r="H1172" s="96">
        <v>14</v>
      </c>
      <c r="I1172" s="96" t="str">
        <f t="shared" si="18"/>
        <v>T598D106M035ATE120A598D106M035ASTTS175</v>
      </c>
    </row>
    <row r="1173" spans="1:9" hidden="1">
      <c r="A1173" s="96" t="s">
        <v>1537</v>
      </c>
      <c r="B1173" s="96" t="s">
        <v>1101</v>
      </c>
      <c r="C1173" s="96" t="s">
        <v>107</v>
      </c>
      <c r="D1173" s="96">
        <v>777.07598033342515</v>
      </c>
      <c r="E1173" s="96">
        <v>278.69282800010404</v>
      </c>
      <c r="F1173" s="96">
        <v>1</v>
      </c>
      <c r="G1173" s="96" t="s">
        <v>4468</v>
      </c>
      <c r="H1173" s="96">
        <v>50</v>
      </c>
      <c r="I1173" s="96" t="str">
        <f t="shared" si="18"/>
        <v>T598D106M050ATE090A598D106M050ASFTP150</v>
      </c>
    </row>
    <row r="1174" spans="1:9" hidden="1">
      <c r="A1174" s="96" t="s">
        <v>953</v>
      </c>
      <c r="B1174" s="96" t="s">
        <v>954</v>
      </c>
      <c r="C1174" s="96" t="s">
        <v>4501</v>
      </c>
      <c r="D1174" s="96">
        <v>296.09421481669415</v>
      </c>
      <c r="E1174" s="96">
        <v>139.23119074257556</v>
      </c>
      <c r="F1174" s="96">
        <v>1</v>
      </c>
      <c r="G1174" s="96" t="s">
        <v>4468</v>
      </c>
      <c r="H1174" s="96">
        <v>18</v>
      </c>
      <c r="I1174" s="96" t="str">
        <f t="shared" si="18"/>
        <v>T598D107M010ATE025A598D107M010AS4143KBP55</v>
      </c>
    </row>
    <row r="1175" spans="1:9" hidden="1">
      <c r="A1175" s="96" t="s">
        <v>1118</v>
      </c>
      <c r="B1175" s="96" t="s">
        <v>954</v>
      </c>
      <c r="C1175" s="96" t="s">
        <v>4501</v>
      </c>
      <c r="D1175" s="96">
        <v>263.11103214326846</v>
      </c>
      <c r="E1175" s="96">
        <v>155.34979871778677</v>
      </c>
      <c r="F1175" s="96">
        <v>1</v>
      </c>
      <c r="G1175" s="96" t="s">
        <v>4468</v>
      </c>
      <c r="H1175" s="96">
        <v>14</v>
      </c>
      <c r="I1175" s="96" t="str">
        <f t="shared" si="18"/>
        <v>T598D107M010ATE040A598D107M010AS4143KBP55</v>
      </c>
    </row>
    <row r="1176" spans="1:9" hidden="1">
      <c r="A1176" s="96" t="s">
        <v>1493</v>
      </c>
      <c r="B1176" s="96" t="s">
        <v>954</v>
      </c>
      <c r="C1176" s="96" t="s">
        <v>4501</v>
      </c>
      <c r="D1176" s="96">
        <v>297.03724583174335</v>
      </c>
      <c r="E1176" s="96">
        <v>147.73292083467825</v>
      </c>
      <c r="F1176" s="96">
        <v>1</v>
      </c>
      <c r="G1176" s="96" t="s">
        <v>4468</v>
      </c>
      <c r="H1176" s="96">
        <v>4</v>
      </c>
      <c r="I1176" s="96" t="str">
        <f t="shared" si="18"/>
        <v>T598D107M010ATE080A598D107M010AS4143KBP55</v>
      </c>
    </row>
    <row r="1177" spans="1:9" hidden="1">
      <c r="A1177" s="96" t="s">
        <v>1095</v>
      </c>
      <c r="B1177" s="96" t="s">
        <v>1096</v>
      </c>
      <c r="C1177" s="96" t="s">
        <v>87</v>
      </c>
      <c r="D1177" s="96">
        <v>486.71839833213016</v>
      </c>
      <c r="E1177" s="96">
        <v>199.22607000160497</v>
      </c>
      <c r="F1177" s="96">
        <v>1</v>
      </c>
      <c r="G1177" s="96" t="s">
        <v>4468</v>
      </c>
      <c r="H1177" s="96">
        <v>10</v>
      </c>
      <c r="I1177" s="96" t="str">
        <f t="shared" si="18"/>
        <v>T598D107M016ATE050A598D107M016ASTTS50</v>
      </c>
    </row>
    <row r="1178" spans="1:9" hidden="1">
      <c r="A1178" s="96" t="s">
        <v>1523</v>
      </c>
      <c r="B1178" s="96" t="s">
        <v>1127</v>
      </c>
      <c r="C1178" s="96" t="s">
        <v>87</v>
      </c>
      <c r="D1178" s="96">
        <v>474.68626733338454</v>
      </c>
      <c r="E1178" s="96">
        <v>197.287443665578</v>
      </c>
      <c r="F1178" s="96">
        <v>1</v>
      </c>
      <c r="G1178" s="96" t="s">
        <v>4468</v>
      </c>
      <c r="H1178" s="96">
        <v>50</v>
      </c>
      <c r="I1178" s="96" t="str">
        <f t="shared" si="18"/>
        <v>T598D157M016ATE065A598D157M016ASTTS50</v>
      </c>
    </row>
    <row r="1179" spans="1:9" hidden="1">
      <c r="A1179" s="96" t="s">
        <v>1438</v>
      </c>
      <c r="B1179" s="96" t="s">
        <v>1093</v>
      </c>
      <c r="C1179" s="96" t="s">
        <v>90</v>
      </c>
      <c r="D1179" s="96">
        <v>659.8517797619154</v>
      </c>
      <c r="E1179" s="96">
        <v>218.20879166633989</v>
      </c>
      <c r="F1179" s="96">
        <v>1</v>
      </c>
      <c r="G1179" s="96" t="s">
        <v>4468</v>
      </c>
      <c r="H1179" s="96">
        <v>28</v>
      </c>
      <c r="I1179" s="96" t="str">
        <f t="shared" si="18"/>
        <v>T598D226M035AT4335A598D226M035ASFTP200</v>
      </c>
    </row>
    <row r="1180" spans="1:9" hidden="1">
      <c r="A1180" s="96" t="s">
        <v>1525</v>
      </c>
      <c r="B1180" s="96" t="s">
        <v>1093</v>
      </c>
      <c r="C1180" s="96" t="s">
        <v>90</v>
      </c>
      <c r="D1180" s="96">
        <v>649.70085139066214</v>
      </c>
      <c r="E1180" s="96">
        <v>209.78160509286681</v>
      </c>
      <c r="F1180" s="96">
        <v>1</v>
      </c>
      <c r="G1180" s="96" t="s">
        <v>4468</v>
      </c>
      <c r="H1180" s="96">
        <v>36</v>
      </c>
      <c r="I1180" s="96" t="str">
        <f t="shared" si="18"/>
        <v>T598D226M035ATE065A598D226M035ASFTP200</v>
      </c>
    </row>
    <row r="1181" spans="1:9" hidden="1">
      <c r="A1181" s="96" t="s">
        <v>947</v>
      </c>
      <c r="B1181" s="96" t="s">
        <v>944</v>
      </c>
      <c r="C1181" s="96" t="s">
        <v>4501</v>
      </c>
      <c r="D1181" s="96">
        <v>375.05084933324258</v>
      </c>
      <c r="E1181" s="96">
        <v>151.0204743338283</v>
      </c>
      <c r="F1181" s="96">
        <v>1</v>
      </c>
      <c r="G1181" s="96" t="s">
        <v>4468</v>
      </c>
      <c r="H1181" s="96">
        <v>50</v>
      </c>
      <c r="I1181" s="96" t="str">
        <f t="shared" si="18"/>
        <v>T598D227M010ATE025A598D227M010ASKBP55</v>
      </c>
    </row>
    <row r="1182" spans="1:9" hidden="1">
      <c r="A1182" s="96" t="s">
        <v>1116</v>
      </c>
      <c r="B1182" s="96" t="s">
        <v>944</v>
      </c>
      <c r="C1182" s="96" t="s">
        <v>4501</v>
      </c>
      <c r="D1182" s="96">
        <v>385.12757051360006</v>
      </c>
      <c r="E1182" s="96">
        <v>155.27639486970236</v>
      </c>
      <c r="F1182" s="96">
        <v>1</v>
      </c>
      <c r="G1182" s="96" t="s">
        <v>4468</v>
      </c>
      <c r="H1182" s="96">
        <v>13</v>
      </c>
      <c r="I1182" s="96" t="str">
        <f t="shared" si="18"/>
        <v>T598D227M010ATE040A598D227M010ASKBP55</v>
      </c>
    </row>
    <row r="1183" spans="1:9" hidden="1">
      <c r="A1183" s="96" t="s">
        <v>1080</v>
      </c>
      <c r="B1183" s="96" t="s">
        <v>1079</v>
      </c>
      <c r="C1183" s="96" t="s">
        <v>90</v>
      </c>
      <c r="D1183" s="96">
        <v>443.90263627516106</v>
      </c>
      <c r="E1183" s="96">
        <v>152.41814803859384</v>
      </c>
      <c r="F1183" s="96">
        <v>1</v>
      </c>
      <c r="G1183" s="96" t="s">
        <v>4468</v>
      </c>
      <c r="H1183" s="96">
        <v>17</v>
      </c>
      <c r="I1183" s="96" t="str">
        <f t="shared" si="18"/>
        <v>T598D336M025ATE060A598D336M025ASFTP200</v>
      </c>
    </row>
    <row r="1184" spans="1:9" hidden="1">
      <c r="A1184" s="96" t="s">
        <v>1529</v>
      </c>
      <c r="B1184" s="96" t="s">
        <v>1433</v>
      </c>
      <c r="C1184" s="96" t="s">
        <v>90</v>
      </c>
      <c r="D1184" s="96">
        <v>627.38395625045086</v>
      </c>
      <c r="E1184" s="96">
        <v>195.87781919272277</v>
      </c>
      <c r="F1184" s="96">
        <v>1</v>
      </c>
      <c r="G1184" s="96" t="s">
        <v>4468</v>
      </c>
      <c r="H1184" s="96">
        <v>32</v>
      </c>
      <c r="I1184" s="96" t="str">
        <f t="shared" si="18"/>
        <v>T598D336M035ATE065A598D336M035ASFTP200</v>
      </c>
    </row>
    <row r="1185" spans="1:9" hidden="1">
      <c r="A1185" s="96" t="s">
        <v>1503</v>
      </c>
      <c r="B1185" s="96" t="s">
        <v>949</v>
      </c>
      <c r="C1185" s="96" t="s">
        <v>4501</v>
      </c>
      <c r="D1185" s="96">
        <v>304.01456899910698</v>
      </c>
      <c r="E1185" s="96">
        <v>138.89972299940419</v>
      </c>
      <c r="F1185" s="96">
        <v>1</v>
      </c>
      <c r="G1185" s="96" t="s">
        <v>4468</v>
      </c>
      <c r="H1185" s="96">
        <v>50</v>
      </c>
      <c r="I1185" s="96" t="str">
        <f t="shared" si="18"/>
        <v>T598D337M006AT4143A598D337M006ASKBP55</v>
      </c>
    </row>
    <row r="1186" spans="1:9" hidden="1">
      <c r="A1186" s="96" t="s">
        <v>950</v>
      </c>
      <c r="B1186" s="96" t="s">
        <v>949</v>
      </c>
      <c r="C1186" s="96" t="s">
        <v>4501</v>
      </c>
      <c r="D1186" s="96">
        <v>308.50322366610635</v>
      </c>
      <c r="E1186" s="96">
        <v>140.15204700033647</v>
      </c>
      <c r="F1186" s="96">
        <v>1</v>
      </c>
      <c r="G1186" s="96" t="s">
        <v>4468</v>
      </c>
      <c r="H1186" s="96">
        <v>50</v>
      </c>
      <c r="I1186" s="96" t="str">
        <f t="shared" si="18"/>
        <v>T598D337M006ATE025A598D337M006ASKBP55</v>
      </c>
    </row>
    <row r="1187" spans="1:9" hidden="1">
      <c r="A1187" s="96" t="s">
        <v>950</v>
      </c>
      <c r="B1187" s="96" t="s">
        <v>949</v>
      </c>
      <c r="C1187" s="96" t="s">
        <v>4503</v>
      </c>
      <c r="D1187" s="96">
        <v>397.57645416553714</v>
      </c>
      <c r="E1187" s="96">
        <v>128.683058332972</v>
      </c>
      <c r="F1187" s="96">
        <v>1</v>
      </c>
      <c r="G1187" s="96" t="s">
        <v>4468</v>
      </c>
      <c r="H1187" s="96">
        <v>8</v>
      </c>
      <c r="I1187" s="96" t="str">
        <f t="shared" si="18"/>
        <v>T598D337M006ATE025A598D337M006ASKBP76E</v>
      </c>
    </row>
    <row r="1188" spans="1:9" hidden="1">
      <c r="A1188" s="96" t="s">
        <v>1120</v>
      </c>
      <c r="B1188" s="96" t="s">
        <v>949</v>
      </c>
      <c r="C1188" s="96" t="s">
        <v>4501</v>
      </c>
      <c r="D1188" s="96">
        <v>312.96418889192864</v>
      </c>
      <c r="E1188" s="96">
        <v>204.1691722185351</v>
      </c>
      <c r="F1188" s="96">
        <v>1</v>
      </c>
      <c r="G1188" s="96" t="s">
        <v>4468</v>
      </c>
      <c r="H1188" s="96">
        <v>3</v>
      </c>
      <c r="I1188" s="96" t="str">
        <f t="shared" si="18"/>
        <v>T598D337M006ATE040A598D337M006ASKBP55</v>
      </c>
    </row>
    <row r="1189" spans="1:9" hidden="1">
      <c r="A1189" s="96" t="s">
        <v>1085</v>
      </c>
      <c r="B1189" s="96" t="s">
        <v>1083</v>
      </c>
      <c r="C1189" s="96" t="s">
        <v>90</v>
      </c>
      <c r="D1189" s="96">
        <v>566.53444266656879</v>
      </c>
      <c r="E1189" s="96">
        <v>198.04361199983396</v>
      </c>
      <c r="F1189" s="96">
        <v>1</v>
      </c>
      <c r="G1189" s="96" t="s">
        <v>4468</v>
      </c>
      <c r="H1189" s="96">
        <v>50</v>
      </c>
      <c r="I1189" s="96" t="str">
        <f t="shared" si="18"/>
        <v>T598D476M025ATE060A598D476M025ASFTP200</v>
      </c>
    </row>
    <row r="1190" spans="1:9" hidden="1">
      <c r="A1190" s="96" t="s">
        <v>1085</v>
      </c>
      <c r="B1190" s="96" t="s">
        <v>4504</v>
      </c>
      <c r="C1190" s="96" t="s">
        <v>4505</v>
      </c>
      <c r="D1190" s="96">
        <v>560.23971041679033</v>
      </c>
      <c r="E1190" s="96">
        <v>206.91688958380837</v>
      </c>
      <c r="F1190" s="96">
        <v>1</v>
      </c>
      <c r="G1190" s="96" t="s">
        <v>4468</v>
      </c>
      <c r="H1190" s="96">
        <v>8</v>
      </c>
      <c r="I1190" s="96" t="str">
        <f t="shared" si="18"/>
        <v>T598D476M025ATE060A598D476M025AS9997KBP34E</v>
      </c>
    </row>
    <row r="1191" spans="1:9" hidden="1">
      <c r="A1191" s="96" t="s">
        <v>3626</v>
      </c>
      <c r="B1191" s="96" t="s">
        <v>3624</v>
      </c>
      <c r="C1191" s="96" t="s">
        <v>90</v>
      </c>
      <c r="D1191" s="96">
        <v>694.6619999979157</v>
      </c>
      <c r="E1191" s="96">
        <v>280.57726665982045</v>
      </c>
      <c r="F1191" s="96">
        <v>1</v>
      </c>
      <c r="G1191" s="96" t="s">
        <v>4468</v>
      </c>
      <c r="H1191" s="96">
        <v>1</v>
      </c>
      <c r="I1191" s="96" t="str">
        <f t="shared" si="18"/>
        <v>T598X336M035ATE065A598X336M035ASFTP200</v>
      </c>
    </row>
    <row r="1192" spans="1:9" hidden="1">
      <c r="A1192" s="96" t="s">
        <v>1561</v>
      </c>
      <c r="B1192" s="96" t="s">
        <v>1562</v>
      </c>
      <c r="C1192" s="96" t="s">
        <v>90</v>
      </c>
      <c r="D1192" s="96">
        <v>695.59271333087236</v>
      </c>
      <c r="E1192" s="96">
        <v>325.68052291768254</v>
      </c>
      <c r="F1192" s="96">
        <v>1</v>
      </c>
      <c r="G1192" s="96" t="s">
        <v>4468</v>
      </c>
      <c r="H1192" s="96">
        <v>5</v>
      </c>
      <c r="I1192" s="96" t="str">
        <f t="shared" si="18"/>
        <v>T599X336M035ATE065A599X336M035ASFTP200</v>
      </c>
    </row>
    <row r="1193" spans="1:9" hidden="1">
      <c r="A1193" s="96" t="s">
        <v>1561</v>
      </c>
      <c r="B1193" s="96" t="s">
        <v>4506</v>
      </c>
      <c r="C1193" s="96" t="s">
        <v>90</v>
      </c>
      <c r="D1193" s="96">
        <v>592.09388889488764</v>
      </c>
      <c r="E1193" s="96">
        <v>195.10173888411373</v>
      </c>
      <c r="F1193" s="96">
        <v>1</v>
      </c>
      <c r="G1193" s="96" t="s">
        <v>4468</v>
      </c>
      <c r="H1193" s="96">
        <v>3</v>
      </c>
      <c r="I1193" s="96" t="str">
        <f t="shared" si="18"/>
        <v>T599X336M035ATE065A599X336M035AS9997FTP200</v>
      </c>
    </row>
    <row r="1194" spans="1:9" hidden="1">
      <c r="A1194" s="96" t="s">
        <v>1634</v>
      </c>
      <c r="B1194" s="96" t="s">
        <v>1608</v>
      </c>
      <c r="C1194" s="96" t="s">
        <v>152</v>
      </c>
      <c r="D1194" s="96">
        <v>439.24624399936295</v>
      </c>
      <c r="E1194" s="96">
        <v>139.62558566650841</v>
      </c>
      <c r="F1194" s="96">
        <v>1</v>
      </c>
      <c r="G1194" s="96" t="s">
        <v>4468</v>
      </c>
      <c r="H1194" s="96">
        <v>50</v>
      </c>
      <c r="I1194" s="96" t="str">
        <f t="shared" si="18"/>
        <v>T521V107M016AT4146A521V107M020ASMH01KBP86</v>
      </c>
    </row>
    <row r="1195" spans="1:9" hidden="1">
      <c r="A1195" s="96" t="s">
        <v>1634</v>
      </c>
      <c r="B1195" s="96" t="s">
        <v>1608</v>
      </c>
      <c r="C1195" s="96" t="s">
        <v>4475</v>
      </c>
      <c r="D1195" s="96">
        <v>454.70008966689937</v>
      </c>
      <c r="E1195" s="96">
        <v>135.8911773331929</v>
      </c>
      <c r="F1195" s="96">
        <v>1</v>
      </c>
      <c r="G1195" s="96" t="s">
        <v>4468</v>
      </c>
      <c r="H1195" s="96">
        <v>50</v>
      </c>
      <c r="I1195" s="96" t="str">
        <f t="shared" si="18"/>
        <v>T521V107M016AT4146A521V107M020ASMH01KBP84</v>
      </c>
    </row>
    <row r="1196" spans="1:9" hidden="1">
      <c r="A1196" s="96" t="s">
        <v>1454</v>
      </c>
      <c r="B1196" s="96" t="s">
        <v>949</v>
      </c>
      <c r="C1196" s="96" t="s">
        <v>4501</v>
      </c>
      <c r="D1196" s="96">
        <v>275.64033334027044</v>
      </c>
      <c r="E1196" s="96">
        <v>260.00294999917969</v>
      </c>
      <c r="F1196" s="96">
        <v>1</v>
      </c>
      <c r="G1196" s="96" t="s">
        <v>4468</v>
      </c>
      <c r="H1196" s="96">
        <v>1</v>
      </c>
      <c r="I1196" s="96" t="str">
        <f t="shared" si="18"/>
        <v>T598D337M006ATE080A598D337M006ASKBP55</v>
      </c>
    </row>
    <row r="1197" spans="1:9" hidden="1">
      <c r="A1197" s="96" t="s">
        <v>3301</v>
      </c>
      <c r="B1197" s="96" t="s">
        <v>3302</v>
      </c>
      <c r="C1197" s="96" t="s">
        <v>90</v>
      </c>
      <c r="D1197" s="96">
        <v>446.44850263041201</v>
      </c>
      <c r="E1197" s="96">
        <v>150.33378947428182</v>
      </c>
      <c r="F1197" s="96">
        <v>1</v>
      </c>
      <c r="G1197" s="96" t="s">
        <v>4468</v>
      </c>
      <c r="H1197" s="96">
        <v>19</v>
      </c>
      <c r="I1197" s="96" t="str">
        <f t="shared" si="18"/>
        <v>T591D226M025ATE060A591D226M025ASFTP200</v>
      </c>
    </row>
    <row r="1198" spans="1:9" hidden="1">
      <c r="A1198" s="96" t="s">
        <v>3921</v>
      </c>
      <c r="B1198" s="96" t="s">
        <v>3708</v>
      </c>
      <c r="C1198" s="96" t="s">
        <v>4441</v>
      </c>
      <c r="D1198" s="96">
        <v>318.18749999336433</v>
      </c>
      <c r="E1198" s="96">
        <v>132.73330833355433</v>
      </c>
      <c r="F1198" s="96">
        <v>1</v>
      </c>
      <c r="G1198" s="96" t="s">
        <v>4468</v>
      </c>
      <c r="H1198" s="96">
        <v>2</v>
      </c>
      <c r="I1198" s="96" t="str">
        <f t="shared" si="18"/>
        <v>T520B157M004ATE070A520B157K004ASE040STA156KA</v>
      </c>
    </row>
    <row r="1199" spans="1:9" hidden="1">
      <c r="A1199" s="96" t="s">
        <v>1332</v>
      </c>
      <c r="B1199" s="96" t="s">
        <v>367</v>
      </c>
      <c r="C1199" s="96" t="s">
        <v>4507</v>
      </c>
      <c r="D1199" s="96">
        <v>750.1329351880122</v>
      </c>
      <c r="E1199" s="96">
        <v>145.17409259220585</v>
      </c>
      <c r="F1199" s="96">
        <v>1</v>
      </c>
      <c r="G1199" s="96" t="s">
        <v>4468</v>
      </c>
      <c r="H1199" s="96">
        <v>9</v>
      </c>
      <c r="I1199" s="96" t="str">
        <f t="shared" si="18"/>
        <v>T521D475M063ATE075A521V475M063ASSUZHTTS12KM</v>
      </c>
    </row>
    <row r="1200" spans="1:9" hidden="1">
      <c r="A1200" s="96" t="s">
        <v>366</v>
      </c>
      <c r="B1200" s="96" t="s">
        <v>367</v>
      </c>
      <c r="C1200" s="96" t="s">
        <v>4507</v>
      </c>
      <c r="D1200" s="96">
        <v>694.07479166475241</v>
      </c>
      <c r="E1200" s="96">
        <v>139.77604791638441</v>
      </c>
      <c r="F1200" s="96">
        <v>1</v>
      </c>
      <c r="G1200" s="96" t="s">
        <v>4468</v>
      </c>
      <c r="H1200" s="96">
        <v>8</v>
      </c>
      <c r="I1200" s="96" t="str">
        <f t="shared" si="18"/>
        <v>T521X106M063ATE050A521V475M063ASSUZHTTS12KM</v>
      </c>
    </row>
    <row r="1201" spans="1:9" hidden="1">
      <c r="A1201" s="96" t="s">
        <v>928</v>
      </c>
      <c r="B1201" s="96" t="s">
        <v>927</v>
      </c>
      <c r="C1201" s="96" t="s">
        <v>4426</v>
      </c>
      <c r="D1201" s="96">
        <v>261.72308933297171</v>
      </c>
      <c r="E1201" s="96">
        <v>164.00195133285598</v>
      </c>
      <c r="F1201" s="96">
        <v>1</v>
      </c>
      <c r="G1201" s="96" t="s">
        <v>4468</v>
      </c>
      <c r="H1201" s="96">
        <v>50</v>
      </c>
      <c r="I1201" s="96" t="str">
        <f t="shared" si="18"/>
        <v>T598D477M2R5ATE009A598D477M2R5ASKBP74</v>
      </c>
    </row>
    <row r="1202" spans="1:9" hidden="1">
      <c r="A1202" s="96" t="s">
        <v>1439</v>
      </c>
      <c r="B1202" s="96" t="s">
        <v>1093</v>
      </c>
      <c r="C1202" s="96" t="s">
        <v>90</v>
      </c>
      <c r="D1202" s="96">
        <v>617.32543333251965</v>
      </c>
      <c r="E1202" s="96">
        <v>233.35349333456253</v>
      </c>
      <c r="F1202" s="96">
        <v>1</v>
      </c>
      <c r="G1202" s="96" t="s">
        <v>4468</v>
      </c>
      <c r="H1202" s="96">
        <v>50</v>
      </c>
      <c r="I1202" s="96" t="str">
        <f t="shared" si="18"/>
        <v>T598D226M035AT4164A598D226M035ASFTP200</v>
      </c>
    </row>
    <row r="1203" spans="1:9" hidden="1">
      <c r="A1203" s="96" t="s">
        <v>4377</v>
      </c>
      <c r="B1203" s="96" t="s">
        <v>4326</v>
      </c>
      <c r="C1203" s="96" t="s">
        <v>4501</v>
      </c>
      <c r="D1203" s="96">
        <v>256.44624273579279</v>
      </c>
      <c r="E1203" s="96">
        <v>160.64583162365196</v>
      </c>
      <c r="F1203" s="96">
        <v>1</v>
      </c>
      <c r="G1203" s="96" t="s">
        <v>4468</v>
      </c>
      <c r="H1203" s="96">
        <v>39</v>
      </c>
      <c r="I1203" s="96" t="str">
        <f t="shared" si="18"/>
        <v>T598V227M2R5AT4145A598V227M004ASKBP55</v>
      </c>
    </row>
    <row r="1204" spans="1:9" hidden="1">
      <c r="A1204" s="96" t="s">
        <v>3635</v>
      </c>
      <c r="B1204" s="96" t="s">
        <v>3634</v>
      </c>
      <c r="C1204" s="96" t="s">
        <v>157</v>
      </c>
      <c r="D1204" s="96">
        <v>662.72436667000875</v>
      </c>
      <c r="E1204" s="96">
        <v>383.18861111300066</v>
      </c>
      <c r="F1204" s="96">
        <v>1</v>
      </c>
      <c r="G1204" s="96" t="s">
        <v>4468</v>
      </c>
      <c r="H1204" s="96">
        <v>3</v>
      </c>
      <c r="I1204" s="96" t="str">
        <f t="shared" si="18"/>
        <v>T598X476M035ATE075A598V226M035ASTTS40</v>
      </c>
    </row>
    <row r="1205" spans="1:9" hidden="1">
      <c r="A1205" s="96" t="s">
        <v>4220</v>
      </c>
      <c r="B1205" s="96" t="s">
        <v>1182</v>
      </c>
      <c r="C1205" s="96" t="s">
        <v>4426</v>
      </c>
      <c r="D1205" s="96">
        <v>399.15606666655231</v>
      </c>
      <c r="E1205" s="96">
        <v>197.76570463058303</v>
      </c>
      <c r="F1205" s="96">
        <v>1</v>
      </c>
      <c r="G1205" s="96" t="s">
        <v>4468</v>
      </c>
      <c r="H1205" s="96">
        <v>37</v>
      </c>
      <c r="I1205" s="96" t="str">
        <f t="shared" si="18"/>
        <v>T598B107M2R5ATE055A598B107M004ASKBP74</v>
      </c>
    </row>
    <row r="1206" spans="1:9" hidden="1">
      <c r="A1206" s="96" t="s">
        <v>2212</v>
      </c>
      <c r="B1206" s="96" t="s">
        <v>615</v>
      </c>
      <c r="C1206" s="96" t="s">
        <v>126</v>
      </c>
      <c r="D1206" s="96">
        <v>499.88544999388978</v>
      </c>
      <c r="E1206" s="96">
        <v>122.30905000003986</v>
      </c>
      <c r="F1206" s="96">
        <v>1</v>
      </c>
      <c r="G1206" s="96" t="s">
        <v>4468</v>
      </c>
      <c r="H1206" s="96">
        <v>1</v>
      </c>
      <c r="I1206" s="96" t="str">
        <f t="shared" si="18"/>
        <v>T521B106M016ATE100A520B106M016ASE100KBP52</v>
      </c>
    </row>
    <row r="1207" spans="1:9" hidden="1">
      <c r="A1207" s="96" t="s">
        <v>2212</v>
      </c>
      <c r="B1207" s="96" t="s">
        <v>615</v>
      </c>
      <c r="C1207" s="96" t="s">
        <v>4477</v>
      </c>
      <c r="D1207" s="96">
        <v>561.67199999210425</v>
      </c>
      <c r="E1207" s="96">
        <v>194.25888332887553</v>
      </c>
      <c r="F1207" s="96">
        <v>1</v>
      </c>
      <c r="G1207" s="96" t="s">
        <v>4468</v>
      </c>
      <c r="H1207" s="96">
        <v>1</v>
      </c>
      <c r="I1207" s="96" t="str">
        <f t="shared" si="18"/>
        <v>T521B106M016ATE100A520B106M016ASE100KBP40</v>
      </c>
    </row>
    <row r="1208" spans="1:9" hidden="1">
      <c r="A1208" s="96" t="s">
        <v>4281</v>
      </c>
      <c r="B1208" s="96" t="s">
        <v>4228</v>
      </c>
      <c r="C1208" s="96" t="s">
        <v>4426</v>
      </c>
      <c r="D1208" s="96">
        <v>471.31244166463154</v>
      </c>
      <c r="E1208" s="96">
        <v>330.32091666595079</v>
      </c>
      <c r="F1208" s="96">
        <v>1</v>
      </c>
      <c r="G1208" s="96" t="s">
        <v>4468</v>
      </c>
      <c r="H1208" s="96">
        <v>2</v>
      </c>
      <c r="I1208" s="96" t="str">
        <f t="shared" si="18"/>
        <v>T598B476M006ATE070A598B476M010ASKBP74</v>
      </c>
    </row>
    <row r="1209" spans="1:9" hidden="1">
      <c r="A1209" s="96" t="s">
        <v>1881</v>
      </c>
      <c r="B1209" s="96" t="s">
        <v>1866</v>
      </c>
      <c r="C1209" s="96" t="s">
        <v>87</v>
      </c>
      <c r="D1209" s="96">
        <v>1058.9598833257332</v>
      </c>
      <c r="E1209" s="96">
        <v>306.42390000284649</v>
      </c>
      <c r="F1209" s="96">
        <v>1</v>
      </c>
      <c r="G1209" s="96" t="s">
        <v>4468</v>
      </c>
      <c r="H1209" s="96">
        <v>1</v>
      </c>
      <c r="I1209" s="96" t="str">
        <f t="shared" si="18"/>
        <v>T523V686M035APE100A523V686M035ASTTS50</v>
      </c>
    </row>
    <row r="1210" spans="1:9" hidden="1">
      <c r="A1210" s="96" t="s">
        <v>4113</v>
      </c>
      <c r="B1210" s="96" t="s">
        <v>4112</v>
      </c>
      <c r="C1210" s="96" t="s">
        <v>4469</v>
      </c>
      <c r="D1210" s="96">
        <v>905.81489133280706</v>
      </c>
      <c r="E1210" s="96">
        <v>214.28395033422856</v>
      </c>
      <c r="F1210" s="96">
        <v>1</v>
      </c>
      <c r="G1210" s="96" t="s">
        <v>4468</v>
      </c>
      <c r="H1210" s="96">
        <v>50</v>
      </c>
      <c r="I1210" s="96" t="str">
        <f t="shared" si="18"/>
        <v>T521T276M018ATE055A521T276M018ASALT1KBP126</v>
      </c>
    </row>
    <row r="1211" spans="1:9" hidden="1">
      <c r="A1211" s="96" t="s">
        <v>4113</v>
      </c>
      <c r="B1211" s="96" t="s">
        <v>4112</v>
      </c>
      <c r="C1211" s="96" t="s">
        <v>4508</v>
      </c>
      <c r="D1211" s="96">
        <v>889.70202699978836</v>
      </c>
      <c r="E1211" s="96">
        <v>191.25601366662889</v>
      </c>
      <c r="F1211" s="96">
        <v>1</v>
      </c>
      <c r="G1211" s="96" t="s">
        <v>4468</v>
      </c>
      <c r="H1211" s="96">
        <v>50</v>
      </c>
      <c r="I1211" s="96" t="str">
        <f t="shared" si="18"/>
        <v>T521T276M018ATE055A521T276M018ASALT1KBP126E</v>
      </c>
    </row>
    <row r="1212" spans="1:9" hidden="1">
      <c r="A1212" s="96" t="s">
        <v>4113</v>
      </c>
      <c r="B1212" s="96" t="s">
        <v>4112</v>
      </c>
      <c r="C1212" s="96" t="s">
        <v>4509</v>
      </c>
      <c r="D1212" s="96">
        <v>582.31055832991842</v>
      </c>
      <c r="E1212" s="96">
        <v>244.37239166989457</v>
      </c>
      <c r="F1212" s="96">
        <v>1</v>
      </c>
      <c r="G1212" s="96" t="s">
        <v>4468</v>
      </c>
      <c r="H1212" s="96">
        <v>2</v>
      </c>
      <c r="I1212" s="96" t="str">
        <f t="shared" si="18"/>
        <v>T521T276M018ATE055A521T276M018ASALT1S15HVE</v>
      </c>
    </row>
    <row r="1213" spans="1:9" hidden="1">
      <c r="A1213" s="96" t="s">
        <v>4113</v>
      </c>
      <c r="B1213" s="96" t="s">
        <v>4510</v>
      </c>
      <c r="C1213" s="96" t="s">
        <v>4511</v>
      </c>
      <c r="D1213" s="96">
        <v>852.6182043016513</v>
      </c>
      <c r="E1213" s="96">
        <v>202.06595161437775</v>
      </c>
      <c r="F1213" s="96">
        <v>1</v>
      </c>
      <c r="G1213" s="96" t="s">
        <v>4468</v>
      </c>
      <c r="H1213" s="96">
        <v>31</v>
      </c>
      <c r="I1213" s="96" t="str">
        <f t="shared" si="18"/>
        <v>T521T276M018ATE055A521T276M018ASALT2FTW110K</v>
      </c>
    </row>
    <row r="1214" spans="1:9" hidden="1">
      <c r="A1214" s="96" t="s">
        <v>4123</v>
      </c>
      <c r="B1214" s="96" t="s">
        <v>3564</v>
      </c>
      <c r="C1214" s="96" t="s">
        <v>4441</v>
      </c>
      <c r="D1214" s="96">
        <v>786.65083332918596</v>
      </c>
      <c r="E1214" s="96">
        <v>184.46709999698217</v>
      </c>
      <c r="F1214" s="96">
        <v>1</v>
      </c>
      <c r="G1214" s="96" t="s">
        <v>4468</v>
      </c>
      <c r="H1214" s="96">
        <v>1</v>
      </c>
      <c r="I1214" s="96" t="str">
        <f t="shared" si="18"/>
        <v>T521T476M12RATE090A521T476M016ASE090STA156KA</v>
      </c>
    </row>
    <row r="1215" spans="1:9" hidden="1">
      <c r="A1215" s="96" t="s">
        <v>941</v>
      </c>
      <c r="B1215" s="96" t="s">
        <v>942</v>
      </c>
      <c r="C1215" s="96" t="s">
        <v>4441</v>
      </c>
      <c r="D1215" s="96">
        <v>630.42037666565739</v>
      </c>
      <c r="E1215" s="96">
        <v>219.29103333153759</v>
      </c>
      <c r="F1215" s="96">
        <v>1</v>
      </c>
      <c r="G1215" s="96" t="s">
        <v>4468</v>
      </c>
      <c r="H1215" s="96">
        <v>5</v>
      </c>
      <c r="I1215" s="96" t="str">
        <f t="shared" si="18"/>
        <v>T598D477M004ATE025A598D477M004ASSTA156KA</v>
      </c>
    </row>
    <row r="1216" spans="1:9" hidden="1">
      <c r="A1216" s="96" t="s">
        <v>1532</v>
      </c>
      <c r="B1216" s="96" t="s">
        <v>1129</v>
      </c>
      <c r="C1216" s="96" t="s">
        <v>90</v>
      </c>
      <c r="D1216" s="96">
        <v>583.37100000120699</v>
      </c>
      <c r="E1216" s="96">
        <v>192.27444999385625</v>
      </c>
      <c r="F1216" s="96">
        <v>1</v>
      </c>
      <c r="G1216" s="96" t="s">
        <v>4468</v>
      </c>
      <c r="H1216" s="96">
        <v>1</v>
      </c>
      <c r="I1216" s="96" t="str">
        <f t="shared" si="18"/>
        <v>T598D156M035ATE065A598D156M035ASFTP200</v>
      </c>
    </row>
    <row r="1217" spans="1:9" hidden="1">
      <c r="A1217" s="96" t="s">
        <v>4332</v>
      </c>
      <c r="B1217" s="96" t="s">
        <v>4331</v>
      </c>
      <c r="C1217" s="96" t="s">
        <v>131</v>
      </c>
      <c r="D1217" s="96">
        <v>355.07034066785127</v>
      </c>
      <c r="E1217" s="96">
        <v>194.30094699924811</v>
      </c>
      <c r="F1217" s="96">
        <v>1</v>
      </c>
      <c r="G1217" s="96" t="s">
        <v>4468</v>
      </c>
      <c r="H1217" s="96">
        <v>50</v>
      </c>
      <c r="I1217" s="96" t="str">
        <f t="shared" si="18"/>
        <v>T598V337M004ATE025A598V337M004ASTTS80</v>
      </c>
    </row>
    <row r="1218" spans="1:9" hidden="1">
      <c r="A1218" s="96" t="s">
        <v>2781</v>
      </c>
      <c r="B1218" s="96" t="s">
        <v>2782</v>
      </c>
      <c r="C1218" s="96" t="s">
        <v>4426</v>
      </c>
      <c r="D1218" s="96">
        <v>383.41466667596251</v>
      </c>
      <c r="E1218" s="96">
        <v>139.12321667186916</v>
      </c>
      <c r="F1218" s="96">
        <v>1</v>
      </c>
      <c r="G1218" s="96" t="s">
        <v>4468</v>
      </c>
      <c r="H1218" s="96">
        <v>1</v>
      </c>
      <c r="I1218" s="96" t="str">
        <f t="shared" si="18"/>
        <v>T525Y337M010ATE025A520Y337M010ASMHSPKBP74</v>
      </c>
    </row>
    <row r="1219" spans="1:9" hidden="1">
      <c r="A1219" s="96" t="s">
        <v>2781</v>
      </c>
      <c r="B1219" s="96" t="s">
        <v>2782</v>
      </c>
      <c r="C1219" s="96" t="s">
        <v>152</v>
      </c>
      <c r="D1219" s="96">
        <v>443.48491944198031</v>
      </c>
      <c r="E1219" s="96">
        <v>141.31312619046574</v>
      </c>
      <c r="F1219" s="96">
        <v>1</v>
      </c>
      <c r="G1219" s="96" t="s">
        <v>4468</v>
      </c>
      <c r="H1219" s="96">
        <v>6</v>
      </c>
      <c r="I1219" s="96" t="str">
        <f t="shared" si="18"/>
        <v>T525Y337M010ATE025A520Y337M010ASMHSPKBP86</v>
      </c>
    </row>
    <row r="1220" spans="1:9" hidden="1">
      <c r="A1220" s="96" t="s">
        <v>4342</v>
      </c>
      <c r="B1220" s="96" t="s">
        <v>4341</v>
      </c>
      <c r="C1220" s="96" t="s">
        <v>131</v>
      </c>
      <c r="D1220" s="96">
        <v>461.95692291366862</v>
      </c>
      <c r="E1220" s="96">
        <v>190.48129166825672</v>
      </c>
      <c r="F1220" s="96">
        <v>1</v>
      </c>
      <c r="G1220" s="96" t="s">
        <v>4468</v>
      </c>
      <c r="H1220" s="96">
        <v>8</v>
      </c>
      <c r="I1220" s="96" t="str">
        <f t="shared" ref="I1220:I1283" si="19">A1220&amp;B1220&amp;C1220</f>
        <v>T598V107M010ATE025A598V107M010ASTTS80</v>
      </c>
    </row>
    <row r="1221" spans="1:9" hidden="1">
      <c r="A1221" s="96" t="s">
        <v>1563</v>
      </c>
      <c r="B1221" s="96" t="s">
        <v>1063</v>
      </c>
      <c r="C1221" s="96" t="s">
        <v>119</v>
      </c>
      <c r="D1221" s="96">
        <v>480.93987633367067</v>
      </c>
      <c r="E1221" s="96">
        <v>188.55177233393769</v>
      </c>
      <c r="F1221" s="96">
        <v>1</v>
      </c>
      <c r="G1221" s="96" t="s">
        <v>4468</v>
      </c>
      <c r="H1221" s="96">
        <v>50</v>
      </c>
      <c r="I1221" s="96" t="str">
        <f t="shared" si="19"/>
        <v>T521D227M016ATE050A521D227M016ASFTW102K</v>
      </c>
    </row>
    <row r="1222" spans="1:9" hidden="1">
      <c r="A1222" s="96" t="s">
        <v>4208</v>
      </c>
      <c r="B1222" s="96" t="s">
        <v>1170</v>
      </c>
      <c r="C1222" s="96" t="s">
        <v>4441</v>
      </c>
      <c r="D1222" s="96">
        <v>670.66106000114235</v>
      </c>
      <c r="E1222" s="96">
        <v>199.15712766700889</v>
      </c>
      <c r="F1222" s="96">
        <v>1</v>
      </c>
      <c r="G1222" s="96" t="s">
        <v>4468</v>
      </c>
      <c r="H1222" s="96">
        <v>50</v>
      </c>
      <c r="I1222" s="96" t="str">
        <f t="shared" si="19"/>
        <v>T598B107M006ATE045A598B157M006ASSTA156KA</v>
      </c>
    </row>
    <row r="1223" spans="1:9" hidden="1">
      <c r="A1223" s="96" t="s">
        <v>2200</v>
      </c>
      <c r="B1223" s="96" t="s">
        <v>613</v>
      </c>
      <c r="C1223" s="96" t="s">
        <v>119</v>
      </c>
      <c r="D1223" s="96">
        <v>560.09132778388448</v>
      </c>
      <c r="E1223" s="96">
        <v>191.78533333470111</v>
      </c>
      <c r="F1223" s="96">
        <v>1</v>
      </c>
      <c r="G1223" s="96" t="s">
        <v>4468</v>
      </c>
      <c r="H1223" s="96">
        <v>3</v>
      </c>
      <c r="I1223" s="96" t="str">
        <f t="shared" si="19"/>
        <v>T521B476M016ATE055A521B476M016ASFTW102K</v>
      </c>
    </row>
    <row r="1224" spans="1:9" hidden="1">
      <c r="A1224" s="96" t="s">
        <v>1437</v>
      </c>
      <c r="B1224" s="96" t="s">
        <v>2587</v>
      </c>
      <c r="C1224" s="96" t="s">
        <v>4426</v>
      </c>
      <c r="D1224" s="96">
        <v>376.54507221886888</v>
      </c>
      <c r="E1224" s="96">
        <v>214.82077222201039</v>
      </c>
      <c r="F1224" s="96">
        <v>1</v>
      </c>
      <c r="G1224" s="96" t="s">
        <v>4468</v>
      </c>
      <c r="H1224" s="96">
        <v>3</v>
      </c>
      <c r="I1224" s="96" t="str">
        <f t="shared" si="19"/>
        <v>T598D477M2R5AT4186A598V247M003ASALT1KBP74</v>
      </c>
    </row>
    <row r="1225" spans="1:9" hidden="1">
      <c r="A1225" s="96" t="s">
        <v>1437</v>
      </c>
      <c r="B1225" s="96" t="s">
        <v>130</v>
      </c>
      <c r="C1225" s="96" t="s">
        <v>131</v>
      </c>
      <c r="D1225" s="96">
        <v>210.20876133386045</v>
      </c>
      <c r="E1225" s="96">
        <v>140.68843833357096</v>
      </c>
      <c r="F1225" s="96">
        <v>1</v>
      </c>
      <c r="G1225" s="96" t="s">
        <v>4468</v>
      </c>
      <c r="H1225" s="96">
        <v>50</v>
      </c>
      <c r="I1225" s="96" t="str">
        <f t="shared" si="19"/>
        <v>T598D477M2R5AT4186A598V247M004ASTTS80</v>
      </c>
    </row>
    <row r="1226" spans="1:9" hidden="1">
      <c r="A1226" s="96" t="s">
        <v>129</v>
      </c>
      <c r="B1226" s="96" t="s">
        <v>130</v>
      </c>
      <c r="C1226" s="96" t="s">
        <v>131</v>
      </c>
      <c r="D1226" s="96">
        <v>212.88250333343169</v>
      </c>
      <c r="E1226" s="96">
        <v>136.41443166621033</v>
      </c>
      <c r="F1226" s="96">
        <v>1</v>
      </c>
      <c r="G1226" s="96" t="s">
        <v>4468</v>
      </c>
      <c r="H1226" s="96">
        <v>50</v>
      </c>
      <c r="I1226" s="96" t="str">
        <f t="shared" si="19"/>
        <v>T598D477M2R5ATE006A598V247M004ASTTS80</v>
      </c>
    </row>
    <row r="1227" spans="1:9" hidden="1">
      <c r="A1227" s="96" t="s">
        <v>2295</v>
      </c>
      <c r="B1227" s="96" t="s">
        <v>891</v>
      </c>
      <c r="C1227" s="96" t="s">
        <v>4476</v>
      </c>
      <c r="D1227" s="96">
        <v>482.2917500007315</v>
      </c>
      <c r="E1227" s="96">
        <v>140.92769000306726</v>
      </c>
      <c r="F1227" s="96">
        <v>1</v>
      </c>
      <c r="G1227" s="96" t="s">
        <v>4468</v>
      </c>
      <c r="H1227" s="96">
        <v>4</v>
      </c>
      <c r="I1227" s="96" t="str">
        <f t="shared" si="19"/>
        <v>T520D156M025ATE080A520D156M025ASMHSPKBP44</v>
      </c>
    </row>
    <row r="1228" spans="1:9" hidden="1">
      <c r="A1228" s="96" t="s">
        <v>1687</v>
      </c>
      <c r="B1228" s="96" t="s">
        <v>1234</v>
      </c>
      <c r="C1228" s="96" t="s">
        <v>119</v>
      </c>
      <c r="D1228" s="96">
        <v>495.79689433313905</v>
      </c>
      <c r="E1228" s="96">
        <v>143.63253099953289</v>
      </c>
      <c r="F1228" s="96">
        <v>1</v>
      </c>
      <c r="G1228" s="96" t="s">
        <v>4468</v>
      </c>
      <c r="H1228" s="96">
        <v>50</v>
      </c>
      <c r="I1228" s="96" t="str">
        <f t="shared" si="19"/>
        <v>T521V157M016ATE050A521V157M016ASFTW102K</v>
      </c>
    </row>
    <row r="1229" spans="1:9" hidden="1">
      <c r="A1229" s="96" t="s">
        <v>4512</v>
      </c>
      <c r="B1229" s="96" t="s">
        <v>4110</v>
      </c>
      <c r="C1229" s="96" t="s">
        <v>119</v>
      </c>
      <c r="D1229" s="96">
        <v>547.14437233346985</v>
      </c>
      <c r="E1229" s="96">
        <v>208.05943966694176</v>
      </c>
      <c r="F1229" s="96">
        <v>1</v>
      </c>
      <c r="G1229" s="96" t="s">
        <v>4468</v>
      </c>
      <c r="H1229" s="96">
        <v>50</v>
      </c>
      <c r="I1229" s="96" t="str">
        <f t="shared" si="19"/>
        <v>T521T336M016ATE055A521T336M016ASALT1FTW102K</v>
      </c>
    </row>
    <row r="1230" spans="1:9" hidden="1">
      <c r="A1230" s="96" t="s">
        <v>4513</v>
      </c>
      <c r="B1230" s="96" t="s">
        <v>1696</v>
      </c>
      <c r="C1230" s="96" t="s">
        <v>119</v>
      </c>
      <c r="D1230" s="96">
        <v>639.52552916540299</v>
      </c>
      <c r="E1230" s="96">
        <v>198.76924445154145</v>
      </c>
      <c r="F1230" s="96">
        <v>1</v>
      </c>
      <c r="G1230" s="96" t="s">
        <v>4468</v>
      </c>
      <c r="H1230" s="96">
        <v>4</v>
      </c>
      <c r="I1230" s="96" t="str">
        <f t="shared" si="19"/>
        <v>T521V167M018ATE050A521V167M018ASFTW102K</v>
      </c>
    </row>
    <row r="1231" spans="1:9" hidden="1">
      <c r="A1231" s="96" t="s">
        <v>1738</v>
      </c>
      <c r="B1231" s="96" t="s">
        <v>1025</v>
      </c>
      <c r="C1231" s="96" t="s">
        <v>4426</v>
      </c>
      <c r="D1231" s="96">
        <v>357.9836083331611</v>
      </c>
      <c r="E1231" s="96">
        <v>126.06502499955241</v>
      </c>
      <c r="F1231" s="96">
        <v>1</v>
      </c>
      <c r="G1231" s="96" t="s">
        <v>4468</v>
      </c>
      <c r="H1231" s="96">
        <v>2</v>
      </c>
      <c r="I1231" s="96" t="str">
        <f t="shared" si="19"/>
        <v>T525D476M016ATE065A521V476M016ASMHSPKBP74</v>
      </c>
    </row>
    <row r="1232" spans="1:9" hidden="1">
      <c r="A1232" s="96" t="s">
        <v>1738</v>
      </c>
      <c r="B1232" s="96" t="s">
        <v>1025</v>
      </c>
      <c r="C1232" s="96" t="s">
        <v>4428</v>
      </c>
      <c r="D1232" s="96">
        <v>356.75315833243076</v>
      </c>
      <c r="E1232" s="96">
        <v>141.48524444550276</v>
      </c>
      <c r="F1232" s="96">
        <v>1</v>
      </c>
      <c r="G1232" s="96" t="s">
        <v>4468</v>
      </c>
      <c r="H1232" s="96">
        <v>2</v>
      </c>
      <c r="I1232" s="96" t="str">
        <f t="shared" si="19"/>
        <v>T525D476M016ATE065A521V476M016ASMHSPKBP76</v>
      </c>
    </row>
    <row r="1233" spans="1:9" hidden="1">
      <c r="A1233" s="96" t="s">
        <v>2322</v>
      </c>
      <c r="B1233" s="96" t="s">
        <v>133</v>
      </c>
      <c r="C1233" s="96" t="s">
        <v>87</v>
      </c>
      <c r="D1233" s="96">
        <v>845.25846533230492</v>
      </c>
      <c r="E1233" s="96">
        <v>209.16301200015005</v>
      </c>
      <c r="F1233" s="96">
        <v>1</v>
      </c>
      <c r="G1233" s="96" t="s">
        <v>4468</v>
      </c>
      <c r="H1233" s="96">
        <v>50</v>
      </c>
      <c r="I1233" s="96" t="str">
        <f t="shared" si="19"/>
        <v>T523W476M035AP4291A523W476M035ASTTS50</v>
      </c>
    </row>
    <row r="1234" spans="1:9" hidden="1">
      <c r="A1234" s="96" t="s">
        <v>1360</v>
      </c>
      <c r="B1234" s="96" t="s">
        <v>1063</v>
      </c>
      <c r="C1234" s="96" t="s">
        <v>119</v>
      </c>
      <c r="D1234" s="96">
        <v>484.11297941080511</v>
      </c>
      <c r="E1234" s="96">
        <v>226.28646274384877</v>
      </c>
      <c r="F1234" s="96">
        <v>1</v>
      </c>
      <c r="G1234" s="96" t="s">
        <v>4468</v>
      </c>
      <c r="H1234" s="96">
        <v>17</v>
      </c>
      <c r="I1234" s="96" t="str">
        <f t="shared" si="19"/>
        <v>T521D227M016ATE025A521D227M016ASFTW102K</v>
      </c>
    </row>
    <row r="1235" spans="1:9" hidden="1">
      <c r="A1235" s="96" t="s">
        <v>526</v>
      </c>
      <c r="B1235" s="96" t="s">
        <v>258</v>
      </c>
      <c r="C1235" s="96" t="s">
        <v>152</v>
      </c>
      <c r="D1235" s="96">
        <v>354.45050416805316</v>
      </c>
      <c r="E1235" s="96">
        <v>152.04279166704509</v>
      </c>
      <c r="F1235" s="96">
        <v>1</v>
      </c>
      <c r="G1235" s="96" t="s">
        <v>4468</v>
      </c>
      <c r="H1235" s="96">
        <v>4</v>
      </c>
      <c r="I1235" s="96" t="str">
        <f t="shared" si="19"/>
        <v>T521X337M016ATK025A521V177M016ASMHSPKBP86</v>
      </c>
    </row>
    <row r="1236" spans="1:9" hidden="1">
      <c r="A1236" s="96" t="s">
        <v>526</v>
      </c>
      <c r="B1236" s="96" t="s">
        <v>258</v>
      </c>
      <c r="C1236" s="96" t="s">
        <v>4475</v>
      </c>
      <c r="D1236" s="96">
        <v>461.62469999981113</v>
      </c>
      <c r="E1236" s="96">
        <v>137.5881583354203</v>
      </c>
      <c r="F1236" s="96">
        <v>1</v>
      </c>
      <c r="G1236" s="96" t="s">
        <v>4468</v>
      </c>
      <c r="H1236" s="96">
        <v>2</v>
      </c>
      <c r="I1236" s="96" t="str">
        <f t="shared" si="19"/>
        <v>T521X337M016ATK025A521V177M016ASMHSPKBP84</v>
      </c>
    </row>
    <row r="1237" spans="1:9" hidden="1">
      <c r="A1237" s="96" t="s">
        <v>2548</v>
      </c>
      <c r="B1237" s="96" t="s">
        <v>2549</v>
      </c>
      <c r="C1237" s="96" t="s">
        <v>4441</v>
      </c>
      <c r="D1237" s="96">
        <v>471.27266666851938</v>
      </c>
      <c r="E1237" s="96">
        <v>208.83033333811909</v>
      </c>
      <c r="F1237" s="96">
        <v>1</v>
      </c>
      <c r="G1237" s="96" t="s">
        <v>4468</v>
      </c>
      <c r="H1237" s="96">
        <v>1</v>
      </c>
      <c r="I1237" s="96" t="str">
        <f t="shared" si="19"/>
        <v>T520V687M006ATE025A520V687M006ASSTA156KA</v>
      </c>
    </row>
    <row r="1238" spans="1:9" hidden="1">
      <c r="A1238" s="96" t="s">
        <v>2527</v>
      </c>
      <c r="B1238" s="96" t="s">
        <v>2443</v>
      </c>
      <c r="C1238" s="96" t="s">
        <v>87</v>
      </c>
      <c r="D1238" s="96">
        <v>489.52834633388562</v>
      </c>
      <c r="E1238" s="96">
        <v>319.15608400076161</v>
      </c>
      <c r="F1238" s="96">
        <v>1</v>
      </c>
      <c r="G1238" s="96" t="s">
        <v>4468</v>
      </c>
      <c r="H1238" s="96">
        <v>50</v>
      </c>
      <c r="I1238" s="96" t="str">
        <f t="shared" si="19"/>
        <v>T523W107K020APE100A523W107K020ASTTS50</v>
      </c>
    </row>
    <row r="1239" spans="1:9" hidden="1">
      <c r="A1239" s="96" t="s">
        <v>155</v>
      </c>
      <c r="B1239" s="96" t="s">
        <v>156</v>
      </c>
      <c r="C1239" s="96" t="s">
        <v>157</v>
      </c>
      <c r="D1239" s="96">
        <v>951.31816667038947</v>
      </c>
      <c r="E1239" s="96">
        <v>321.98733333265409</v>
      </c>
      <c r="F1239" s="96">
        <v>1</v>
      </c>
      <c r="G1239" s="96" t="s">
        <v>4468</v>
      </c>
      <c r="H1239" s="96">
        <v>1</v>
      </c>
      <c r="I1239" s="96" t="str">
        <f t="shared" si="19"/>
        <v>T521D476M035ATE070A521D476M035AS9997TTS40</v>
      </c>
    </row>
    <row r="1240" spans="1:9" hidden="1">
      <c r="A1240" s="96" t="s">
        <v>4199</v>
      </c>
      <c r="B1240" s="96" t="s">
        <v>4200</v>
      </c>
      <c r="C1240" s="96" t="s">
        <v>4441</v>
      </c>
      <c r="D1240" s="96">
        <v>678.34070033230819</v>
      </c>
      <c r="E1240" s="96">
        <v>203.40049666652919</v>
      </c>
      <c r="F1240" s="96">
        <v>1</v>
      </c>
      <c r="G1240" s="96" t="s">
        <v>4468</v>
      </c>
      <c r="H1240" s="96">
        <v>50</v>
      </c>
      <c r="I1240" s="96" t="str">
        <f t="shared" si="19"/>
        <v>T598B107M004AT4162A598B107M006AS4162STA156KA</v>
      </c>
    </row>
    <row r="1241" spans="1:9" hidden="1">
      <c r="A1241" s="96" t="s">
        <v>1276</v>
      </c>
      <c r="B1241" s="96" t="s">
        <v>1277</v>
      </c>
      <c r="C1241" s="96" t="s">
        <v>107</v>
      </c>
      <c r="D1241" s="96">
        <v>737.08985000266694</v>
      </c>
      <c r="E1241" s="96">
        <v>225.78611111501232</v>
      </c>
      <c r="F1241" s="96">
        <v>1</v>
      </c>
      <c r="G1241" s="96" t="s">
        <v>4468</v>
      </c>
      <c r="H1241" s="96">
        <v>3</v>
      </c>
      <c r="I1241" s="96" t="str">
        <f t="shared" si="19"/>
        <v>T599D106M050ATE120A599D106M050ASFTP150</v>
      </c>
    </row>
    <row r="1242" spans="1:9" hidden="1">
      <c r="A1242" s="96" t="s">
        <v>528</v>
      </c>
      <c r="B1242" s="96" t="s">
        <v>4514</v>
      </c>
      <c r="C1242" s="96" t="s">
        <v>119</v>
      </c>
      <c r="D1242" s="96">
        <v>448.03274916598457</v>
      </c>
      <c r="E1242" s="96">
        <v>199.34138125038589</v>
      </c>
      <c r="F1242" s="96">
        <v>1</v>
      </c>
      <c r="G1242" s="96" t="s">
        <v>4468</v>
      </c>
      <c r="H1242" s="96">
        <v>40</v>
      </c>
      <c r="I1242" s="96" t="str">
        <f t="shared" si="19"/>
        <v>T521X477M016ATE020A521V247M016ASFTW102K</v>
      </c>
    </row>
    <row r="1243" spans="1:9" hidden="1">
      <c r="A1243" s="96" t="s">
        <v>528</v>
      </c>
      <c r="B1243" s="96" t="s">
        <v>273</v>
      </c>
      <c r="C1243" s="96" t="s">
        <v>4515</v>
      </c>
      <c r="D1243" s="96">
        <v>530.29239066692537</v>
      </c>
      <c r="E1243" s="96">
        <v>204.24071900008713</v>
      </c>
      <c r="F1243" s="96">
        <v>1</v>
      </c>
      <c r="G1243" s="96" t="s">
        <v>4468</v>
      </c>
      <c r="H1243" s="96">
        <v>50</v>
      </c>
      <c r="I1243" s="96" t="str">
        <f t="shared" si="19"/>
        <v>T521X477M016ATE020A521V247M016ASMHSPS15HV100</v>
      </c>
    </row>
    <row r="1244" spans="1:9" hidden="1">
      <c r="A1244" s="96" t="s">
        <v>2926</v>
      </c>
      <c r="B1244" s="96" t="s">
        <v>2923</v>
      </c>
      <c r="C1244" s="96" t="s">
        <v>4426</v>
      </c>
      <c r="D1244" s="96">
        <v>252.31202399970499</v>
      </c>
      <c r="E1244" s="96">
        <v>140.14228033279068</v>
      </c>
      <c r="F1244" s="96">
        <v>1</v>
      </c>
      <c r="G1244" s="96" t="s">
        <v>4468</v>
      </c>
      <c r="H1244" s="96">
        <v>50</v>
      </c>
      <c r="I1244" s="96" t="str">
        <f t="shared" si="19"/>
        <v>T530X687M006ATE018A530V227M006ASE018KBP74</v>
      </c>
    </row>
    <row r="1245" spans="1:9" hidden="1">
      <c r="A1245" s="96" t="s">
        <v>2926</v>
      </c>
      <c r="B1245" s="96" t="s">
        <v>2923</v>
      </c>
      <c r="C1245" s="96" t="s">
        <v>4428</v>
      </c>
      <c r="D1245" s="96">
        <v>249.9202925915597</v>
      </c>
      <c r="E1245" s="96">
        <v>149.57836296234746</v>
      </c>
      <c r="F1245" s="96">
        <v>1</v>
      </c>
      <c r="G1245" s="96" t="s">
        <v>4468</v>
      </c>
      <c r="H1245" s="96">
        <v>18</v>
      </c>
      <c r="I1245" s="96" t="str">
        <f t="shared" si="19"/>
        <v>T530X687M006ATE018A530V227M006ASE018KBP76</v>
      </c>
    </row>
    <row r="1246" spans="1:9" hidden="1">
      <c r="A1246" s="96" t="s">
        <v>2926</v>
      </c>
      <c r="B1246" s="96" t="s">
        <v>2923</v>
      </c>
      <c r="C1246" s="96" t="s">
        <v>4480</v>
      </c>
      <c r="D1246" s="96">
        <v>377.80305000208318</v>
      </c>
      <c r="E1246" s="96">
        <v>131.8629566654563</v>
      </c>
      <c r="F1246" s="96">
        <v>1</v>
      </c>
      <c r="G1246" s="96" t="s">
        <v>4468</v>
      </c>
      <c r="H1246" s="96">
        <v>5</v>
      </c>
      <c r="I1246" s="96" t="str">
        <f t="shared" si="19"/>
        <v>T530X687M006ATE018A530V227M006ASE018KBP84E</v>
      </c>
    </row>
    <row r="1247" spans="1:9" hidden="1">
      <c r="A1247" s="96" t="s">
        <v>3571</v>
      </c>
      <c r="B1247" s="96" t="s">
        <v>192</v>
      </c>
      <c r="C1247" s="96" t="s">
        <v>152</v>
      </c>
      <c r="D1247" s="96">
        <v>333.36799999466166</v>
      </c>
      <c r="E1247" s="96">
        <v>169.53056667116471</v>
      </c>
      <c r="F1247" s="96">
        <v>1</v>
      </c>
      <c r="G1247" s="96" t="s">
        <v>4468</v>
      </c>
      <c r="H1247" s="96">
        <v>1</v>
      </c>
      <c r="I1247" s="96" t="str">
        <f t="shared" si="19"/>
        <v>T525T476M006ATE080A520T476M006ASE070KBP86</v>
      </c>
    </row>
    <row r="1248" spans="1:9" hidden="1">
      <c r="A1248" s="96" t="s">
        <v>2959</v>
      </c>
      <c r="B1248" s="96" t="s">
        <v>2931</v>
      </c>
      <c r="C1248" s="96" t="s">
        <v>4426</v>
      </c>
      <c r="D1248" s="96">
        <v>251.52189999818799</v>
      </c>
      <c r="E1248" s="96">
        <v>131.25083333230577</v>
      </c>
      <c r="F1248" s="96">
        <v>1</v>
      </c>
      <c r="G1248" s="96" t="s">
        <v>4468</v>
      </c>
      <c r="H1248" s="96">
        <v>1</v>
      </c>
      <c r="I1248" s="96" t="str">
        <f t="shared" si="19"/>
        <v>T530X108M003ATE010A530V477M003ASE010KBP74</v>
      </c>
    </row>
    <row r="1249" spans="1:9" hidden="1">
      <c r="A1249" s="96" t="s">
        <v>2836</v>
      </c>
      <c r="B1249" s="96" t="s">
        <v>2831</v>
      </c>
      <c r="C1249" s="96" t="s">
        <v>4426</v>
      </c>
      <c r="D1249" s="96">
        <v>375.04063124986715</v>
      </c>
      <c r="E1249" s="96">
        <v>140.13301041559316</v>
      </c>
      <c r="F1249" s="96">
        <v>1</v>
      </c>
      <c r="G1249" s="96" t="s">
        <v>4468</v>
      </c>
      <c r="H1249" s="96">
        <v>8</v>
      </c>
      <c r="I1249" s="96" t="str">
        <f t="shared" si="19"/>
        <v>T530X337M010AHE010A530V157M010ASE010KBP74</v>
      </c>
    </row>
    <row r="1250" spans="1:9" hidden="1">
      <c r="A1250" s="96" t="s">
        <v>337</v>
      </c>
      <c r="B1250" s="96" t="s">
        <v>327</v>
      </c>
      <c r="C1250" s="96" t="s">
        <v>4469</v>
      </c>
      <c r="D1250" s="96">
        <v>339.97049999947194</v>
      </c>
      <c r="E1250" s="96">
        <v>129.87202500225976</v>
      </c>
      <c r="F1250" s="96">
        <v>1</v>
      </c>
      <c r="G1250" s="96" t="s">
        <v>4468</v>
      </c>
      <c r="H1250" s="96">
        <v>2</v>
      </c>
      <c r="I1250" s="96" t="str">
        <f t="shared" si="19"/>
        <v>T520C227M006ATE045A520C227M006ASMHSPKBP126</v>
      </c>
    </row>
    <row r="1251" spans="1:9" hidden="1">
      <c r="A1251" s="96" t="s">
        <v>2963</v>
      </c>
      <c r="B1251" s="96" t="s">
        <v>2851</v>
      </c>
      <c r="C1251" s="96" t="s">
        <v>4426</v>
      </c>
      <c r="D1251" s="96">
        <v>317.91799999773502</v>
      </c>
      <c r="E1251" s="96">
        <v>122.93578334036285</v>
      </c>
      <c r="F1251" s="96">
        <v>1</v>
      </c>
      <c r="G1251" s="96" t="s">
        <v>4468</v>
      </c>
      <c r="H1251" s="96">
        <v>1</v>
      </c>
      <c r="I1251" s="96" t="str">
        <f t="shared" si="19"/>
        <v>T530X687M004ATE010A530V337M004ASE010KBP74</v>
      </c>
    </row>
    <row r="1252" spans="1:9" hidden="1">
      <c r="A1252" s="96" t="s">
        <v>2963</v>
      </c>
      <c r="B1252" s="96" t="s">
        <v>2851</v>
      </c>
      <c r="C1252" s="96" t="s">
        <v>4428</v>
      </c>
      <c r="D1252" s="96">
        <v>254.89055000245571</v>
      </c>
      <c r="E1252" s="96">
        <v>161.76433333544992</v>
      </c>
      <c r="F1252" s="96">
        <v>1</v>
      </c>
      <c r="G1252" s="96" t="s">
        <v>4468</v>
      </c>
      <c r="H1252" s="96">
        <v>1</v>
      </c>
      <c r="I1252" s="96" t="str">
        <f t="shared" si="19"/>
        <v>T530X687M004ATE010A530V337M004ASE010KBP76</v>
      </c>
    </row>
    <row r="1253" spans="1:9" hidden="1">
      <c r="A1253" s="96" t="s">
        <v>4205</v>
      </c>
      <c r="B1253" s="96" t="s">
        <v>1170</v>
      </c>
      <c r="C1253" s="96" t="s">
        <v>4441</v>
      </c>
      <c r="D1253" s="96">
        <v>549.97096538436244</v>
      </c>
      <c r="E1253" s="96">
        <v>196.20430769354033</v>
      </c>
      <c r="F1253" s="96">
        <v>1</v>
      </c>
      <c r="G1253" s="96" t="s">
        <v>4468</v>
      </c>
      <c r="H1253" s="96">
        <v>13</v>
      </c>
      <c r="I1253" s="96" t="str">
        <f t="shared" si="19"/>
        <v>T598B157M006ATE045A598B157M006ASSTA156KA</v>
      </c>
    </row>
    <row r="1254" spans="1:9" hidden="1">
      <c r="A1254" s="96" t="s">
        <v>1043</v>
      </c>
      <c r="B1254" s="96" t="s">
        <v>1042</v>
      </c>
      <c r="C1254" s="96" t="s">
        <v>90</v>
      </c>
      <c r="D1254" s="96">
        <v>644.07408636190337</v>
      </c>
      <c r="E1254" s="96">
        <v>254.3249590891752</v>
      </c>
      <c r="F1254" s="96">
        <v>1</v>
      </c>
      <c r="G1254" s="96" t="s">
        <v>4468</v>
      </c>
      <c r="H1254" s="96">
        <v>11</v>
      </c>
      <c r="I1254" s="96" t="str">
        <f t="shared" si="19"/>
        <v>T521D226M050ATE090A521D226M050ASFTP200</v>
      </c>
    </row>
    <row r="1255" spans="1:9" hidden="1">
      <c r="A1255" s="96" t="s">
        <v>2941</v>
      </c>
      <c r="B1255" s="96" t="s">
        <v>2821</v>
      </c>
      <c r="C1255" s="96" t="s">
        <v>4426</v>
      </c>
      <c r="D1255" s="96">
        <v>367.30902820458414</v>
      </c>
      <c r="E1255" s="96">
        <v>148.44708020944381</v>
      </c>
      <c r="F1255" s="96">
        <v>1</v>
      </c>
      <c r="G1255" s="96" t="s">
        <v>4468</v>
      </c>
      <c r="H1255" s="96">
        <v>13</v>
      </c>
      <c r="I1255" s="96" t="str">
        <f t="shared" si="19"/>
        <v>T530X337M010ATE005A530V117M010ASE004KBP74</v>
      </c>
    </row>
    <row r="1256" spans="1:9" hidden="1">
      <c r="A1256" s="96" t="s">
        <v>2811</v>
      </c>
      <c r="B1256" s="96" t="s">
        <v>2812</v>
      </c>
      <c r="C1256" s="96" t="s">
        <v>4426</v>
      </c>
      <c r="D1256" s="96">
        <v>219.22046111023519</v>
      </c>
      <c r="E1256" s="96">
        <v>172.95836944424082</v>
      </c>
      <c r="F1256" s="96">
        <v>1</v>
      </c>
      <c r="G1256" s="96" t="s">
        <v>4468</v>
      </c>
      <c r="H1256" s="96">
        <v>6</v>
      </c>
      <c r="I1256" s="96" t="str">
        <f t="shared" si="19"/>
        <v>T530X108M2R5ATE004A530V337M003ASE004KBP74</v>
      </c>
    </row>
    <row r="1257" spans="1:9" hidden="1">
      <c r="A1257" s="96" t="s">
        <v>2811</v>
      </c>
      <c r="B1257" s="96" t="s">
        <v>2812</v>
      </c>
      <c r="C1257" s="96" t="s">
        <v>4428</v>
      </c>
      <c r="D1257" s="96">
        <v>187.1730000001844</v>
      </c>
      <c r="E1257" s="96">
        <v>160.51821667235345</v>
      </c>
      <c r="F1257" s="96">
        <v>1</v>
      </c>
      <c r="G1257" s="96" t="s">
        <v>4468</v>
      </c>
      <c r="H1257" s="96">
        <v>1</v>
      </c>
      <c r="I1257" s="96" t="str">
        <f t="shared" si="19"/>
        <v>T530X108M2R5ATE004A530V337M003ASE004KBP76</v>
      </c>
    </row>
    <row r="1258" spans="1:9" hidden="1">
      <c r="A1258" s="96" t="s">
        <v>725</v>
      </c>
      <c r="B1258" s="96" t="s">
        <v>726</v>
      </c>
      <c r="C1258" s="96" t="s">
        <v>4426</v>
      </c>
      <c r="D1258" s="96">
        <v>214.06625000294295</v>
      </c>
      <c r="E1258" s="96">
        <v>155.48541666590609</v>
      </c>
      <c r="F1258" s="96">
        <v>1</v>
      </c>
      <c r="G1258" s="96" t="s">
        <v>4468</v>
      </c>
      <c r="H1258" s="96">
        <v>2</v>
      </c>
      <c r="I1258" s="96" t="str">
        <f t="shared" si="19"/>
        <v>T528Z337M2R5ATE005A528Z177M003ASE005KBP74</v>
      </c>
    </row>
    <row r="1259" spans="1:9" hidden="1">
      <c r="A1259" s="96" t="s">
        <v>2700</v>
      </c>
      <c r="B1259" s="96" t="s">
        <v>2697</v>
      </c>
      <c r="C1259" s="96" t="s">
        <v>126</v>
      </c>
      <c r="D1259" s="96">
        <v>257.17905000317842</v>
      </c>
      <c r="E1259" s="96">
        <v>155.50366666750051</v>
      </c>
      <c r="F1259" s="96">
        <v>1</v>
      </c>
      <c r="G1259" s="96" t="s">
        <v>4468</v>
      </c>
      <c r="H1259" s="96">
        <v>1</v>
      </c>
      <c r="I1259" s="96" t="str">
        <f t="shared" si="19"/>
        <v>T520V227M004ATE007A520V227M004ASE007KBP52</v>
      </c>
    </row>
    <row r="1260" spans="1:9" hidden="1">
      <c r="A1260" s="96" t="s">
        <v>3127</v>
      </c>
      <c r="B1260" s="96" t="s">
        <v>2784</v>
      </c>
      <c r="C1260" s="96" t="s">
        <v>4426</v>
      </c>
      <c r="D1260" s="96">
        <v>242.59823333239183</v>
      </c>
      <c r="E1260" s="96">
        <v>123.57144999783486</v>
      </c>
      <c r="F1260" s="96">
        <v>1</v>
      </c>
      <c r="G1260" s="96" t="s">
        <v>4468</v>
      </c>
      <c r="H1260" s="96">
        <v>1</v>
      </c>
      <c r="I1260" s="96" t="str">
        <f t="shared" si="19"/>
        <v>T520Y477M006ATE025A520Y477M006ASMHSPKBP74</v>
      </c>
    </row>
    <row r="1261" spans="1:9" hidden="1">
      <c r="A1261" s="96" t="s">
        <v>3127</v>
      </c>
      <c r="B1261" s="96" t="s">
        <v>2784</v>
      </c>
      <c r="C1261" s="96" t="s">
        <v>152</v>
      </c>
      <c r="D1261" s="96">
        <v>356.06199999747332</v>
      </c>
      <c r="E1261" s="96">
        <v>122.46954999805894</v>
      </c>
      <c r="F1261" s="96">
        <v>1</v>
      </c>
      <c r="G1261" s="96" t="s">
        <v>4468</v>
      </c>
      <c r="H1261" s="96">
        <v>2</v>
      </c>
      <c r="I1261" s="96" t="str">
        <f t="shared" si="19"/>
        <v>T520Y477M006ATE025A520Y477M006ASMHSPKBP86</v>
      </c>
    </row>
    <row r="1262" spans="1:9" hidden="1">
      <c r="A1262" s="96" t="s">
        <v>848</v>
      </c>
      <c r="B1262" s="96" t="s">
        <v>721</v>
      </c>
      <c r="C1262" s="96" t="s">
        <v>4426</v>
      </c>
      <c r="D1262" s="96">
        <v>303.58070104281069</v>
      </c>
      <c r="E1262" s="96">
        <v>145.91348110861145</v>
      </c>
      <c r="F1262" s="96">
        <v>1</v>
      </c>
      <c r="G1262" s="96" t="s">
        <v>4468</v>
      </c>
      <c r="H1262" s="96">
        <v>16</v>
      </c>
      <c r="I1262" s="96" t="str">
        <f t="shared" si="19"/>
        <v>T528Z227M004ATE009A528Z227M004ASE009KBP74</v>
      </c>
    </row>
    <row r="1263" spans="1:9" hidden="1">
      <c r="A1263" s="96" t="s">
        <v>848</v>
      </c>
      <c r="B1263" s="96" t="s">
        <v>721</v>
      </c>
      <c r="C1263" s="96" t="s">
        <v>4428</v>
      </c>
      <c r="D1263" s="96">
        <v>283.13254999928176</v>
      </c>
      <c r="E1263" s="96">
        <v>134.75161110749468</v>
      </c>
      <c r="F1263" s="96">
        <v>1</v>
      </c>
      <c r="G1263" s="96" t="s">
        <v>4468</v>
      </c>
      <c r="H1263" s="96">
        <v>3</v>
      </c>
      <c r="I1263" s="96" t="str">
        <f t="shared" si="19"/>
        <v>T528Z227M004ATE009A528Z227M004ASE009KBP76</v>
      </c>
    </row>
    <row r="1264" spans="1:9" hidden="1">
      <c r="A1264" s="96" t="s">
        <v>333</v>
      </c>
      <c r="B1264" s="96" t="s">
        <v>329</v>
      </c>
      <c r="C1264" s="96" t="s">
        <v>4426</v>
      </c>
      <c r="D1264" s="96">
        <v>325.78932500153314</v>
      </c>
      <c r="E1264" s="96">
        <v>124.89635833713692</v>
      </c>
      <c r="F1264" s="96">
        <v>1</v>
      </c>
      <c r="G1264" s="96" t="s">
        <v>4468</v>
      </c>
      <c r="H1264" s="96">
        <v>2</v>
      </c>
      <c r="I1264" s="96" t="str">
        <f t="shared" si="19"/>
        <v>T520C686M010ATE045A520C686M010ASMHSPKBP74</v>
      </c>
    </row>
    <row r="1265" spans="1:9" hidden="1">
      <c r="A1265" s="96" t="s">
        <v>3370</v>
      </c>
      <c r="B1265" s="96" t="s">
        <v>3328</v>
      </c>
      <c r="C1265" s="96" t="s">
        <v>4501</v>
      </c>
      <c r="D1265" s="96">
        <v>489.17557916633086</v>
      </c>
      <c r="E1265" s="96">
        <v>129.81154166831402</v>
      </c>
      <c r="F1265" s="96">
        <v>1</v>
      </c>
      <c r="G1265" s="96" t="s">
        <v>4468</v>
      </c>
      <c r="H1265" s="96">
        <v>4</v>
      </c>
      <c r="I1265" s="96" t="str">
        <f t="shared" si="19"/>
        <v>T591D227M010ATE025A591D227M010ASKBP55</v>
      </c>
    </row>
    <row r="1266" spans="1:9" hidden="1">
      <c r="A1266" s="96" t="s">
        <v>3297</v>
      </c>
      <c r="B1266" s="96" t="s">
        <v>3298</v>
      </c>
      <c r="C1266" s="96" t="s">
        <v>87</v>
      </c>
      <c r="D1266" s="96">
        <v>480.79797500220593</v>
      </c>
      <c r="E1266" s="96">
        <v>194.41889166540932</v>
      </c>
      <c r="F1266" s="96">
        <v>1</v>
      </c>
      <c r="G1266" s="96" t="s">
        <v>4468</v>
      </c>
      <c r="H1266" s="96">
        <v>2</v>
      </c>
      <c r="I1266" s="96" t="str">
        <f t="shared" si="19"/>
        <v>T591D107M016ATE050A591D107M016ASTTS50</v>
      </c>
    </row>
    <row r="1267" spans="1:9" hidden="1">
      <c r="A1267" s="96" t="s">
        <v>3389</v>
      </c>
      <c r="B1267" s="96" t="s">
        <v>3390</v>
      </c>
      <c r="C1267" s="96" t="s">
        <v>90</v>
      </c>
      <c r="D1267" s="96">
        <v>666.85112037113868</v>
      </c>
      <c r="E1267" s="96">
        <v>222.49797777622007</v>
      </c>
      <c r="F1267" s="96">
        <v>1</v>
      </c>
      <c r="G1267" s="96" t="s">
        <v>4468</v>
      </c>
      <c r="H1267" s="96">
        <v>9</v>
      </c>
      <c r="I1267" s="96" t="str">
        <f t="shared" si="19"/>
        <v>T591D336M035ATE065A591D336M035ASFTP200</v>
      </c>
    </row>
    <row r="1268" spans="1:9" hidden="1">
      <c r="A1268" s="96" t="s">
        <v>3743</v>
      </c>
      <c r="B1268" s="96" t="s">
        <v>3674</v>
      </c>
      <c r="C1268" s="96" t="s">
        <v>4441</v>
      </c>
      <c r="D1268" s="96">
        <v>575.75763333239593</v>
      </c>
      <c r="E1268" s="96">
        <v>196.0052500013262</v>
      </c>
      <c r="F1268" s="96">
        <v>1</v>
      </c>
      <c r="G1268" s="96" t="s">
        <v>4468</v>
      </c>
      <c r="H1268" s="96">
        <v>6</v>
      </c>
      <c r="I1268" s="96" t="str">
        <f t="shared" si="19"/>
        <v>T520B157M006ATE025A520B157M006ASE025STA156KA</v>
      </c>
    </row>
    <row r="1269" spans="1:9" hidden="1">
      <c r="A1269" s="96" t="s">
        <v>3743</v>
      </c>
      <c r="B1269" s="96" t="s">
        <v>3670</v>
      </c>
      <c r="C1269" s="96" t="s">
        <v>4441</v>
      </c>
      <c r="D1269" s="96">
        <v>522.26465299981646</v>
      </c>
      <c r="E1269" s="96">
        <v>207.79039149664399</v>
      </c>
      <c r="F1269" s="96">
        <v>1</v>
      </c>
      <c r="G1269" s="96" t="s">
        <v>4468</v>
      </c>
      <c r="H1269" s="96">
        <v>50</v>
      </c>
      <c r="I1269" s="96" t="str">
        <f t="shared" si="19"/>
        <v>T520B157M006ATE025A520B157M006ASMHSBSTA156KA</v>
      </c>
    </row>
    <row r="1270" spans="1:9" hidden="1">
      <c r="A1270" s="96" t="s">
        <v>3303</v>
      </c>
      <c r="B1270" s="96" t="s">
        <v>3304</v>
      </c>
      <c r="C1270" s="96" t="s">
        <v>90</v>
      </c>
      <c r="D1270" s="96">
        <v>549.76366666727699</v>
      </c>
      <c r="E1270" s="96">
        <v>188.16833332646641</v>
      </c>
      <c r="F1270" s="96">
        <v>1</v>
      </c>
      <c r="G1270" s="96" t="s">
        <v>4468</v>
      </c>
      <c r="H1270" s="96">
        <v>1</v>
      </c>
      <c r="I1270" s="96" t="str">
        <f t="shared" si="19"/>
        <v>T591D476M025ATE060A591D476M025ASFTP200</v>
      </c>
    </row>
    <row r="1271" spans="1:9" hidden="1">
      <c r="A1271" s="96" t="s">
        <v>1461</v>
      </c>
      <c r="B1271" s="96" t="s">
        <v>1462</v>
      </c>
      <c r="C1271" s="96" t="s">
        <v>4427</v>
      </c>
      <c r="D1271" s="96">
        <v>656.04809166805353</v>
      </c>
      <c r="E1271" s="96">
        <v>125.8314750023419</v>
      </c>
      <c r="F1271" s="96">
        <v>1</v>
      </c>
      <c r="G1271" s="96" t="s">
        <v>4468</v>
      </c>
      <c r="H1271" s="96">
        <v>2</v>
      </c>
      <c r="I1271" s="96" t="str">
        <f t="shared" si="19"/>
        <v>T521V156M035ATE100A521V156M035ASMHSPKBP34</v>
      </c>
    </row>
    <row r="1272" spans="1:9" hidden="1">
      <c r="A1272" s="96" t="s">
        <v>3313</v>
      </c>
      <c r="B1272" s="96" t="s">
        <v>3314</v>
      </c>
      <c r="C1272" s="96" t="s">
        <v>107</v>
      </c>
      <c r="D1272" s="96">
        <v>763.85183333535679</v>
      </c>
      <c r="E1272" s="96">
        <v>181.35999999940395</v>
      </c>
      <c r="F1272" s="96">
        <v>1</v>
      </c>
      <c r="G1272" s="96" t="s">
        <v>4468</v>
      </c>
      <c r="H1272" s="96">
        <v>1</v>
      </c>
      <c r="I1272" s="96" t="str">
        <f t="shared" si="19"/>
        <v>T591D106M050ATE090A591D106M050ASFTP150</v>
      </c>
    </row>
    <row r="1273" spans="1:9" hidden="1">
      <c r="A1273" s="96" t="s">
        <v>4191</v>
      </c>
      <c r="B1273" s="96" t="s">
        <v>4190</v>
      </c>
      <c r="C1273" s="96" t="s">
        <v>4501</v>
      </c>
      <c r="D1273" s="96">
        <v>277.814860526215</v>
      </c>
      <c r="E1273" s="96">
        <v>158.3753903504265</v>
      </c>
      <c r="F1273" s="96">
        <v>1</v>
      </c>
      <c r="G1273" s="96" t="s">
        <v>4468</v>
      </c>
      <c r="H1273" s="96">
        <v>38</v>
      </c>
      <c r="I1273" s="96" t="str">
        <f t="shared" si="19"/>
        <v>T598B336M010ATE080A598B336M010ASKBP55</v>
      </c>
    </row>
    <row r="1274" spans="1:9" hidden="1">
      <c r="A1274" s="96" t="s">
        <v>1219</v>
      </c>
      <c r="B1274" s="96" t="s">
        <v>1218</v>
      </c>
      <c r="C1274" s="96" t="s">
        <v>152</v>
      </c>
      <c r="D1274" s="96">
        <v>363.3003333339002</v>
      </c>
      <c r="E1274" s="96">
        <v>132.29366667335853</v>
      </c>
      <c r="F1274" s="96">
        <v>1</v>
      </c>
      <c r="G1274" s="96" t="s">
        <v>4468</v>
      </c>
      <c r="H1274" s="96">
        <v>1</v>
      </c>
      <c r="I1274" s="96" t="str">
        <f t="shared" si="19"/>
        <v>T520W107M010ATE040A520W107M010ASMHSPKBP86</v>
      </c>
    </row>
    <row r="1275" spans="1:9" hidden="1">
      <c r="A1275" s="96" t="s">
        <v>807</v>
      </c>
      <c r="B1275" s="96" t="s">
        <v>806</v>
      </c>
      <c r="C1275" s="96" t="s">
        <v>4426</v>
      </c>
      <c r="D1275" s="96">
        <v>277.98514166730456</v>
      </c>
      <c r="E1275" s="96">
        <v>138.66149999666959</v>
      </c>
      <c r="F1275" s="96">
        <v>1</v>
      </c>
      <c r="G1275" s="96" t="s">
        <v>4468</v>
      </c>
      <c r="H1275" s="96">
        <v>2</v>
      </c>
      <c r="I1275" s="96" t="str">
        <f t="shared" si="19"/>
        <v>T525B336M010ATE080A525B336M010ASE080KBP74</v>
      </c>
    </row>
    <row r="1276" spans="1:9" hidden="1">
      <c r="A1276" s="96" t="s">
        <v>2790</v>
      </c>
      <c r="B1276" s="96" t="s">
        <v>2791</v>
      </c>
      <c r="C1276" s="96" t="s">
        <v>4441</v>
      </c>
      <c r="D1276" s="96">
        <v>457.84125769421314</v>
      </c>
      <c r="E1276" s="96">
        <v>204.06773974241403</v>
      </c>
      <c r="F1276" s="96">
        <v>1</v>
      </c>
      <c r="G1276" s="96" t="s">
        <v>4468</v>
      </c>
      <c r="H1276" s="96">
        <v>13</v>
      </c>
      <c r="I1276" s="96" t="str">
        <f t="shared" si="19"/>
        <v>T528B277M2R5APE006A528B906M2R5ASSTA156KA</v>
      </c>
    </row>
    <row r="1277" spans="1:9" hidden="1">
      <c r="A1277" s="96" t="s">
        <v>1353</v>
      </c>
      <c r="B1277" s="96" t="s">
        <v>1023</v>
      </c>
      <c r="C1277" s="96" t="s">
        <v>4478</v>
      </c>
      <c r="D1277" s="96">
        <v>785.13523333298508</v>
      </c>
      <c r="E1277" s="96">
        <v>211.10061538593772</v>
      </c>
      <c r="F1277" s="96">
        <v>1</v>
      </c>
      <c r="G1277" s="96" t="s">
        <v>4468</v>
      </c>
      <c r="H1277" s="96">
        <v>12</v>
      </c>
      <c r="I1277" s="96" t="str">
        <f t="shared" si="19"/>
        <v>T521D226M035ATE060A521D226M035ASFTW400</v>
      </c>
    </row>
    <row r="1278" spans="1:9" hidden="1">
      <c r="A1278" s="96" t="s">
        <v>845</v>
      </c>
      <c r="B1278" s="96" t="s">
        <v>708</v>
      </c>
      <c r="C1278" s="96" t="s">
        <v>4426</v>
      </c>
      <c r="D1278" s="96">
        <v>198.14290624679415</v>
      </c>
      <c r="E1278" s="96">
        <v>154.07778749839051</v>
      </c>
      <c r="F1278" s="96">
        <v>1</v>
      </c>
      <c r="G1278" s="96" t="s">
        <v>4468</v>
      </c>
      <c r="H1278" s="96">
        <v>8</v>
      </c>
      <c r="I1278" s="96" t="str">
        <f t="shared" si="19"/>
        <v>T528Z337M2R5ATE009A528Z337M003ASE009KBP74</v>
      </c>
    </row>
    <row r="1279" spans="1:9" hidden="1">
      <c r="A1279" s="96" t="s">
        <v>845</v>
      </c>
      <c r="B1279" s="96" t="s">
        <v>708</v>
      </c>
      <c r="C1279" s="96" t="s">
        <v>4428</v>
      </c>
      <c r="D1279" s="96">
        <v>188.43940416671103</v>
      </c>
      <c r="E1279" s="96">
        <v>132.85129166470142</v>
      </c>
      <c r="F1279" s="96">
        <v>1</v>
      </c>
      <c r="G1279" s="96" t="s">
        <v>4468</v>
      </c>
      <c r="H1279" s="96">
        <v>4</v>
      </c>
      <c r="I1279" s="96" t="str">
        <f t="shared" si="19"/>
        <v>T528Z337M2R5ATE009A528Z337M003ASE009KBP76</v>
      </c>
    </row>
    <row r="1280" spans="1:9" hidden="1">
      <c r="A1280" s="96" t="s">
        <v>2709</v>
      </c>
      <c r="B1280" s="96" t="s">
        <v>2708</v>
      </c>
      <c r="C1280" s="96" t="s">
        <v>4428</v>
      </c>
      <c r="D1280" s="96">
        <v>223.24295000173151</v>
      </c>
      <c r="E1280" s="96">
        <v>162.78600000310689</v>
      </c>
      <c r="F1280" s="96">
        <v>1</v>
      </c>
      <c r="G1280" s="96" t="s">
        <v>4468</v>
      </c>
      <c r="H1280" s="96">
        <v>1</v>
      </c>
      <c r="I1280" s="96" t="str">
        <f t="shared" si="19"/>
        <v>T520V227M004ATE009A520V227M004ASPGLRKBP76</v>
      </c>
    </row>
    <row r="1281" spans="1:9" hidden="1">
      <c r="A1281" s="96" t="s">
        <v>2709</v>
      </c>
      <c r="B1281" s="96" t="s">
        <v>2710</v>
      </c>
      <c r="C1281" s="96" t="s">
        <v>126</v>
      </c>
      <c r="D1281" s="96">
        <v>218.45083333784711</v>
      </c>
      <c r="E1281" s="96">
        <v>124.80883333599196</v>
      </c>
      <c r="F1281" s="96">
        <v>1</v>
      </c>
      <c r="G1281" s="96" t="s">
        <v>4468</v>
      </c>
      <c r="H1281" s="96">
        <v>1</v>
      </c>
      <c r="I1281" s="96" t="str">
        <f t="shared" si="19"/>
        <v>T520V227M004ATE009A520V227M004ASE009KBP52</v>
      </c>
    </row>
    <row r="1282" spans="1:9" hidden="1">
      <c r="A1282" s="96" t="s">
        <v>315</v>
      </c>
      <c r="B1282" s="96" t="s">
        <v>316</v>
      </c>
      <c r="C1282" s="96" t="s">
        <v>152</v>
      </c>
      <c r="D1282" s="96">
        <v>673.99689333317804</v>
      </c>
      <c r="E1282" s="96">
        <v>197.73533833350521</v>
      </c>
      <c r="F1282" s="96">
        <v>1</v>
      </c>
      <c r="G1282" s="96" t="s">
        <v>4468</v>
      </c>
      <c r="H1282" s="96">
        <v>50</v>
      </c>
      <c r="I1282" s="96" t="str">
        <f t="shared" si="19"/>
        <v>T520T336M010ATE040A520T336M010ASE040KBP86</v>
      </c>
    </row>
    <row r="1283" spans="1:9" hidden="1">
      <c r="A1283" s="96" t="s">
        <v>870</v>
      </c>
      <c r="B1283" s="96" t="s">
        <v>864</v>
      </c>
      <c r="C1283" s="96" t="s">
        <v>131</v>
      </c>
      <c r="D1283" s="96">
        <v>443.3844999934081</v>
      </c>
      <c r="E1283" s="96">
        <v>189.55638333340175</v>
      </c>
      <c r="F1283" s="96">
        <v>1</v>
      </c>
      <c r="G1283" s="96" t="s">
        <v>4468</v>
      </c>
      <c r="H1283" s="96">
        <v>1</v>
      </c>
      <c r="I1283" s="96" t="str">
        <f t="shared" si="19"/>
        <v>T545V227M010ATE045A545V227M010ASTTS80</v>
      </c>
    </row>
    <row r="1284" spans="1:9" hidden="1">
      <c r="A1284" s="96" t="s">
        <v>3629</v>
      </c>
      <c r="B1284" s="96" t="s">
        <v>1544</v>
      </c>
      <c r="C1284" s="96" t="s">
        <v>4516</v>
      </c>
      <c r="D1284" s="96">
        <v>863.44110757683995</v>
      </c>
      <c r="E1284" s="96">
        <v>231.91096514992583</v>
      </c>
      <c r="F1284" s="96">
        <v>1</v>
      </c>
      <c r="G1284" s="96" t="s">
        <v>4468</v>
      </c>
      <c r="H1284" s="96">
        <v>11</v>
      </c>
      <c r="I1284" s="96" t="str">
        <f t="shared" ref="I1284:I1347" si="20">A1284&amp;B1284&amp;C1284</f>
        <v>T598X156M075ATE075A598V475M075ASSUZHTTS125</v>
      </c>
    </row>
    <row r="1285" spans="1:9" hidden="1">
      <c r="A1285" s="96" t="s">
        <v>507</v>
      </c>
      <c r="B1285" s="96" t="s">
        <v>380</v>
      </c>
      <c r="C1285" s="96" t="s">
        <v>4516</v>
      </c>
      <c r="D1285" s="96">
        <v>837.5206606668653</v>
      </c>
      <c r="E1285" s="96">
        <v>202.57893400008325</v>
      </c>
      <c r="F1285" s="96">
        <v>1</v>
      </c>
      <c r="G1285" s="96" t="s">
        <v>4468</v>
      </c>
      <c r="H1285" s="96">
        <v>50</v>
      </c>
      <c r="I1285" s="96" t="str">
        <f t="shared" si="20"/>
        <v>T521X156M075ATE035A521V475M075ASSUZHTTS125</v>
      </c>
    </row>
    <row r="1286" spans="1:9" hidden="1">
      <c r="A1286" s="96" t="s">
        <v>1145</v>
      </c>
      <c r="B1286" s="96" t="s">
        <v>1142</v>
      </c>
      <c r="C1286" s="96" t="s">
        <v>4441</v>
      </c>
      <c r="D1286" s="96">
        <v>443.00535729154944</v>
      </c>
      <c r="E1286" s="96">
        <v>137.94506874699437</v>
      </c>
      <c r="F1286" s="96">
        <v>1</v>
      </c>
      <c r="G1286" s="96" t="s">
        <v>4468</v>
      </c>
      <c r="H1286" s="96">
        <v>16</v>
      </c>
      <c r="I1286" s="96" t="str">
        <f t="shared" si="20"/>
        <v>T545W477M006ATE035A545W477M006ASMHSPSTA156KA</v>
      </c>
    </row>
    <row r="1287" spans="1:9" hidden="1">
      <c r="A1287" s="96" t="s">
        <v>1865</v>
      </c>
      <c r="B1287" s="96" t="s">
        <v>1866</v>
      </c>
      <c r="C1287" s="96" t="s">
        <v>87</v>
      </c>
      <c r="D1287" s="96">
        <v>955.60652857529931</v>
      </c>
      <c r="E1287" s="96">
        <v>317.22107142742192</v>
      </c>
      <c r="F1287" s="96">
        <v>1</v>
      </c>
      <c r="G1287" s="96" t="s">
        <v>4468</v>
      </c>
      <c r="H1287" s="96">
        <v>7</v>
      </c>
      <c r="I1287" s="96" t="str">
        <f t="shared" si="20"/>
        <v>T523V686M035APE070A523V686M035ASTTS50</v>
      </c>
    </row>
    <row r="1288" spans="1:9" hidden="1">
      <c r="A1288" s="96" t="s">
        <v>3737</v>
      </c>
      <c r="B1288" s="96" t="s">
        <v>3738</v>
      </c>
      <c r="C1288" s="96" t="s">
        <v>4426</v>
      </c>
      <c r="D1288" s="96">
        <v>231.46010000375099</v>
      </c>
      <c r="E1288" s="96">
        <v>121.93928332650104</v>
      </c>
      <c r="F1288" s="96">
        <v>1</v>
      </c>
      <c r="G1288" s="96" t="s">
        <v>4468</v>
      </c>
      <c r="H1288" s="96">
        <v>1</v>
      </c>
      <c r="I1288" s="96" t="str">
        <f t="shared" si="20"/>
        <v>T520B686M006ATE025A520B686M006ASE025KBP74</v>
      </c>
    </row>
    <row r="1289" spans="1:9" hidden="1">
      <c r="A1289" s="96" t="s">
        <v>369</v>
      </c>
      <c r="B1289" s="96" t="s">
        <v>288</v>
      </c>
      <c r="C1289" s="96" t="s">
        <v>90</v>
      </c>
      <c r="D1289" s="96">
        <v>704.86368974240929</v>
      </c>
      <c r="E1289" s="96">
        <v>189.86807948703731</v>
      </c>
      <c r="F1289" s="96">
        <v>1</v>
      </c>
      <c r="G1289" s="96" t="s">
        <v>4468</v>
      </c>
      <c r="H1289" s="96">
        <v>13</v>
      </c>
      <c r="I1289" s="96" t="str">
        <f t="shared" si="20"/>
        <v>T521X226M050ATE050A521V116M050ASFTP200</v>
      </c>
    </row>
    <row r="1290" spans="1:9" hidden="1">
      <c r="A1290" s="96" t="s">
        <v>1256</v>
      </c>
      <c r="B1290" s="96" t="s">
        <v>1257</v>
      </c>
      <c r="C1290" s="96" t="s">
        <v>90</v>
      </c>
      <c r="D1290" s="96">
        <v>603.87949999887496</v>
      </c>
      <c r="E1290" s="96">
        <v>186.92271666484885</v>
      </c>
      <c r="F1290" s="96">
        <v>1</v>
      </c>
      <c r="G1290" s="96" t="s">
        <v>4468</v>
      </c>
      <c r="H1290" s="96">
        <v>1</v>
      </c>
      <c r="I1290" s="96" t="str">
        <f t="shared" si="20"/>
        <v>T591B475M035ATE200A591B475M035ASFTP200</v>
      </c>
    </row>
    <row r="1291" spans="1:9" hidden="1">
      <c r="A1291" s="96" t="s">
        <v>176</v>
      </c>
      <c r="B1291" s="96" t="s">
        <v>177</v>
      </c>
      <c r="C1291" s="96" t="s">
        <v>4441</v>
      </c>
      <c r="D1291" s="96">
        <v>300.22719166183379</v>
      </c>
      <c r="E1291" s="96">
        <v>123.84819166443776</v>
      </c>
      <c r="F1291" s="96">
        <v>1</v>
      </c>
      <c r="G1291" s="96" t="s">
        <v>4468</v>
      </c>
      <c r="H1291" s="96">
        <v>2</v>
      </c>
      <c r="I1291" s="96" t="str">
        <f t="shared" si="20"/>
        <v>T520T227M2R5ATE070A520T227M2R5ASE070STA156KA</v>
      </c>
    </row>
    <row r="1292" spans="1:9" hidden="1">
      <c r="A1292" s="96" t="s">
        <v>3131</v>
      </c>
      <c r="B1292" s="96" t="s">
        <v>2782</v>
      </c>
      <c r="C1292" s="96" t="s">
        <v>4426</v>
      </c>
      <c r="D1292" s="96">
        <v>373.81826665950933</v>
      </c>
      <c r="E1292" s="96">
        <v>213.49738333141431</v>
      </c>
      <c r="F1292" s="96">
        <v>1</v>
      </c>
      <c r="G1292" s="96" t="s">
        <v>4468</v>
      </c>
      <c r="H1292" s="96">
        <v>1</v>
      </c>
      <c r="I1292" s="96" t="str">
        <f t="shared" si="20"/>
        <v>T520Y337M010ATE025A520Y337M010ASMHSPKBP74</v>
      </c>
    </row>
    <row r="1293" spans="1:9" hidden="1">
      <c r="A1293" s="96" t="s">
        <v>3131</v>
      </c>
      <c r="B1293" s="96" t="s">
        <v>2782</v>
      </c>
      <c r="C1293" s="96" t="s">
        <v>152</v>
      </c>
      <c r="D1293" s="96">
        <v>452.16563332825893</v>
      </c>
      <c r="E1293" s="96">
        <v>128.53958333318587</v>
      </c>
      <c r="F1293" s="96">
        <v>1</v>
      </c>
      <c r="G1293" s="96" t="s">
        <v>4468</v>
      </c>
      <c r="H1293" s="96">
        <v>2</v>
      </c>
      <c r="I1293" s="96" t="str">
        <f t="shared" si="20"/>
        <v>T520Y337M010ATE025A520Y337M010ASMHSPKBP86</v>
      </c>
    </row>
    <row r="1294" spans="1:9" hidden="1">
      <c r="A1294" s="96" t="s">
        <v>3009</v>
      </c>
      <c r="B1294" s="96" t="s">
        <v>3010</v>
      </c>
      <c r="C1294" s="96" t="s">
        <v>4426</v>
      </c>
      <c r="D1294" s="96">
        <v>296.6282666742336</v>
      </c>
      <c r="E1294" s="96">
        <v>166.72643334022723</v>
      </c>
      <c r="F1294" s="96">
        <v>1</v>
      </c>
      <c r="G1294" s="96" t="s">
        <v>4468</v>
      </c>
      <c r="H1294" s="96">
        <v>1</v>
      </c>
      <c r="I1294" s="96" t="str">
        <f t="shared" si="20"/>
        <v>T520Y477M006ATE018A520Y477M006ASMHSBKBP74</v>
      </c>
    </row>
    <row r="1295" spans="1:9" hidden="1">
      <c r="A1295" s="96" t="s">
        <v>3009</v>
      </c>
      <c r="B1295" s="96" t="s">
        <v>3010</v>
      </c>
      <c r="C1295" s="96" t="s">
        <v>4475</v>
      </c>
      <c r="D1295" s="96">
        <v>346.14844583004015</v>
      </c>
      <c r="E1295" s="96">
        <v>184.34384999913163</v>
      </c>
      <c r="F1295" s="96">
        <v>1</v>
      </c>
      <c r="G1295" s="96" t="s">
        <v>4468</v>
      </c>
      <c r="H1295" s="96">
        <v>4</v>
      </c>
      <c r="I1295" s="96" t="str">
        <f t="shared" si="20"/>
        <v>T520Y477M006ATE018A520Y477M006ASMHSBKBP84</v>
      </c>
    </row>
    <row r="1296" spans="1:9" hidden="1">
      <c r="A1296" s="96" t="s">
        <v>1596</v>
      </c>
      <c r="B1296" s="96" t="s">
        <v>1595</v>
      </c>
      <c r="C1296" s="96" t="s">
        <v>4426</v>
      </c>
      <c r="D1296" s="96">
        <v>327.43726666085422</v>
      </c>
      <c r="E1296" s="96">
        <v>137.35159999458119</v>
      </c>
      <c r="F1296" s="96">
        <v>1</v>
      </c>
      <c r="G1296" s="96" t="s">
        <v>4468</v>
      </c>
      <c r="H1296" s="96">
        <v>1</v>
      </c>
      <c r="I1296" s="96" t="str">
        <f t="shared" si="20"/>
        <v>T525D107M010ATE055A520D107M010ASMHSPKBP74</v>
      </c>
    </row>
    <row r="1297" spans="1:9" hidden="1">
      <c r="A1297" s="96" t="s">
        <v>1021</v>
      </c>
      <c r="B1297" s="96" t="s">
        <v>125</v>
      </c>
      <c r="C1297" s="96" t="s">
        <v>87</v>
      </c>
      <c r="D1297" s="96">
        <v>427.11097000013103</v>
      </c>
      <c r="E1297" s="96">
        <v>135.26020666630939</v>
      </c>
      <c r="F1297" s="96">
        <v>1</v>
      </c>
      <c r="G1297" s="96" t="s">
        <v>4468</v>
      </c>
      <c r="H1297" s="96">
        <v>25</v>
      </c>
      <c r="I1297" s="96" t="str">
        <f t="shared" si="20"/>
        <v>T521D686M025AT4146A521D686M025ASMHSPTTS50</v>
      </c>
    </row>
    <row r="1298" spans="1:9" hidden="1">
      <c r="A1298" s="96" t="s">
        <v>1021</v>
      </c>
      <c r="B1298" s="96" t="s">
        <v>125</v>
      </c>
      <c r="C1298" s="96" t="s">
        <v>126</v>
      </c>
      <c r="D1298" s="96">
        <v>441.37194999377238</v>
      </c>
      <c r="E1298" s="96">
        <v>129.95051666657673</v>
      </c>
      <c r="F1298" s="96">
        <v>1</v>
      </c>
      <c r="G1298" s="96" t="s">
        <v>4468</v>
      </c>
      <c r="H1298" s="96">
        <v>1</v>
      </c>
      <c r="I1298" s="96" t="str">
        <f t="shared" si="20"/>
        <v>T521D686M025AT4146A521D686M025ASMHSPKBP52</v>
      </c>
    </row>
    <row r="1299" spans="1:9" hidden="1">
      <c r="A1299" s="96" t="s">
        <v>499</v>
      </c>
      <c r="B1299" s="96" t="s">
        <v>261</v>
      </c>
      <c r="C1299" s="96" t="s">
        <v>4492</v>
      </c>
      <c r="D1299" s="96">
        <v>511.47986666578799</v>
      </c>
      <c r="E1299" s="96">
        <v>224.918470001081</v>
      </c>
      <c r="F1299" s="96">
        <v>1</v>
      </c>
      <c r="G1299" s="96" t="s">
        <v>4468</v>
      </c>
      <c r="H1299" s="96">
        <v>5</v>
      </c>
      <c r="I1299" s="96" t="str">
        <f t="shared" si="20"/>
        <v>T521X337M016ATE015A521V117M016ASE050FTW700</v>
      </c>
    </row>
    <row r="1300" spans="1:9" hidden="1">
      <c r="A1300" s="96" t="s">
        <v>2825</v>
      </c>
      <c r="B1300" s="96" t="s">
        <v>2821</v>
      </c>
      <c r="C1300" s="96" t="s">
        <v>4426</v>
      </c>
      <c r="D1300" s="96">
        <v>368.07846666569822</v>
      </c>
      <c r="E1300" s="96">
        <v>170.25356333213858</v>
      </c>
      <c r="F1300" s="96">
        <v>1</v>
      </c>
      <c r="G1300" s="96" t="s">
        <v>4468</v>
      </c>
      <c r="H1300" s="96">
        <v>5</v>
      </c>
      <c r="I1300" s="96" t="str">
        <f t="shared" si="20"/>
        <v>T530X337M010AHE004A530V117M010ASE004KBP74</v>
      </c>
    </row>
    <row r="1301" spans="1:9" hidden="1">
      <c r="A1301" s="96" t="s">
        <v>4037</v>
      </c>
      <c r="B1301" s="96" t="s">
        <v>4032</v>
      </c>
      <c r="C1301" s="96" t="s">
        <v>4428</v>
      </c>
      <c r="D1301" s="96">
        <v>391.75695000565611</v>
      </c>
      <c r="E1301" s="96">
        <v>127.41378333186732</v>
      </c>
      <c r="F1301" s="96">
        <v>1</v>
      </c>
      <c r="G1301" s="96" t="s">
        <v>4468</v>
      </c>
      <c r="H1301" s="96">
        <v>1</v>
      </c>
      <c r="I1301" s="96" t="str">
        <f t="shared" si="20"/>
        <v>T520L107M010ATE025A520L107M010ASE025KBP76</v>
      </c>
    </row>
    <row r="1302" spans="1:9" hidden="1">
      <c r="A1302" s="96" t="s">
        <v>4050</v>
      </c>
      <c r="B1302" s="96" t="s">
        <v>4030</v>
      </c>
      <c r="C1302" s="96" t="s">
        <v>4469</v>
      </c>
      <c r="D1302" s="96">
        <v>236.04939444456247</v>
      </c>
      <c r="E1302" s="96">
        <v>124.41920000477694</v>
      </c>
      <c r="F1302" s="96">
        <v>1</v>
      </c>
      <c r="G1302" s="96" t="s">
        <v>4468</v>
      </c>
      <c r="H1302" s="96">
        <v>3</v>
      </c>
      <c r="I1302" s="96" t="str">
        <f t="shared" si="20"/>
        <v>T520L337M2R5ATE012A520L337M003ASE012KBP126</v>
      </c>
    </row>
    <row r="1303" spans="1:9" hidden="1">
      <c r="A1303" s="96" t="s">
        <v>289</v>
      </c>
      <c r="B1303" s="96" t="s">
        <v>288</v>
      </c>
      <c r="C1303" s="96" t="s">
        <v>90</v>
      </c>
      <c r="D1303" s="96">
        <v>718.73669935905264</v>
      </c>
      <c r="E1303" s="96">
        <v>216.60229259170592</v>
      </c>
      <c r="F1303" s="96">
        <v>1</v>
      </c>
      <c r="G1303" s="96" t="s">
        <v>4468</v>
      </c>
      <c r="H1303" s="96">
        <v>26</v>
      </c>
      <c r="I1303" s="96" t="str">
        <f t="shared" si="20"/>
        <v>T521X226M050ATE075A521V116M050ASFTP200</v>
      </c>
    </row>
    <row r="1304" spans="1:9" hidden="1">
      <c r="A1304" s="96" t="s">
        <v>289</v>
      </c>
      <c r="B1304" s="96" t="s">
        <v>514</v>
      </c>
      <c r="C1304" s="96" t="s">
        <v>4438</v>
      </c>
      <c r="D1304" s="96">
        <v>730.46105000074022</v>
      </c>
      <c r="E1304" s="96">
        <v>334.34889166324865</v>
      </c>
      <c r="F1304" s="96">
        <v>1</v>
      </c>
      <c r="G1304" s="96" t="s">
        <v>4468</v>
      </c>
      <c r="H1304" s="96">
        <v>2</v>
      </c>
      <c r="I1304" s="96" t="str">
        <f t="shared" si="20"/>
        <v>T521X226M050ATE075A521V116M050AS9997KBP23E</v>
      </c>
    </row>
    <row r="1305" spans="1:9" hidden="1">
      <c r="A1305" s="96" t="s">
        <v>1402</v>
      </c>
      <c r="B1305" s="96" t="s">
        <v>223</v>
      </c>
      <c r="C1305" s="96" t="s">
        <v>4469</v>
      </c>
      <c r="D1305" s="96">
        <v>387.08538888953626</v>
      </c>
      <c r="E1305" s="96">
        <v>189.99570555402897</v>
      </c>
      <c r="F1305" s="96">
        <v>1</v>
      </c>
      <c r="G1305" s="96" t="s">
        <v>4468</v>
      </c>
      <c r="H1305" s="96">
        <v>3</v>
      </c>
      <c r="I1305" s="96" t="str">
        <f t="shared" si="20"/>
        <v>T520C157M006ATE025A520C157M006ASMHSPKBP126</v>
      </c>
    </row>
    <row r="1306" spans="1:9" hidden="1">
      <c r="A1306" s="96" t="s">
        <v>940</v>
      </c>
      <c r="B1306" s="96" t="s">
        <v>939</v>
      </c>
      <c r="C1306" s="96" t="s">
        <v>131</v>
      </c>
      <c r="D1306" s="96">
        <v>383.05683124999632</v>
      </c>
      <c r="E1306" s="96">
        <v>193.45435208277195</v>
      </c>
      <c r="F1306" s="96">
        <v>1</v>
      </c>
      <c r="G1306" s="96" t="s">
        <v>4468</v>
      </c>
      <c r="H1306" s="96">
        <v>8</v>
      </c>
      <c r="I1306" s="96" t="str">
        <f t="shared" si="20"/>
        <v>T598D227M006ATE025A598D227M006ASTTS80</v>
      </c>
    </row>
    <row r="1307" spans="1:9" hidden="1">
      <c r="A1307" s="96" t="s">
        <v>570</v>
      </c>
      <c r="B1307" s="96" t="s">
        <v>571</v>
      </c>
      <c r="C1307" s="96" t="s">
        <v>4428</v>
      </c>
      <c r="D1307" s="96">
        <v>264.58426667028107</v>
      </c>
      <c r="E1307" s="96">
        <v>136.72983333002776</v>
      </c>
      <c r="F1307" s="96">
        <v>1</v>
      </c>
      <c r="G1307" s="96" t="s">
        <v>4468</v>
      </c>
      <c r="H1307" s="96">
        <v>1</v>
      </c>
      <c r="I1307" s="96" t="str">
        <f t="shared" si="20"/>
        <v>T520C476M010ATE100A520C476M010ASMHSPKBP76</v>
      </c>
    </row>
    <row r="1308" spans="1:9" hidden="1">
      <c r="A1308" s="96" t="s">
        <v>1364</v>
      </c>
      <c r="B1308" s="96" t="s">
        <v>1365</v>
      </c>
      <c r="C1308" s="96" t="s">
        <v>126</v>
      </c>
      <c r="D1308" s="96">
        <v>499.70182272722013</v>
      </c>
      <c r="E1308" s="96">
        <v>153.45955757657066</v>
      </c>
      <c r="F1308" s="96">
        <v>1</v>
      </c>
      <c r="G1308" s="96" t="s">
        <v>4468</v>
      </c>
      <c r="H1308" s="96">
        <v>11</v>
      </c>
      <c r="I1308" s="96" t="str">
        <f t="shared" si="20"/>
        <v>T521D476M025ATE065A521D476M025ASMHSPKBP52</v>
      </c>
    </row>
    <row r="1309" spans="1:9" hidden="1">
      <c r="A1309" s="96" t="s">
        <v>187</v>
      </c>
      <c r="B1309" s="96" t="s">
        <v>188</v>
      </c>
      <c r="C1309" s="96" t="s">
        <v>4426</v>
      </c>
      <c r="D1309" s="96">
        <v>269.70130000496283</v>
      </c>
      <c r="E1309" s="96">
        <v>133.30177499970887</v>
      </c>
      <c r="F1309" s="96">
        <v>1</v>
      </c>
      <c r="G1309" s="96" t="s">
        <v>4468</v>
      </c>
      <c r="H1309" s="96">
        <v>2</v>
      </c>
      <c r="I1309" s="96" t="str">
        <f t="shared" si="20"/>
        <v>T520T226M008ATE070A520T226M010ASE070KBP74</v>
      </c>
    </row>
    <row r="1310" spans="1:9" hidden="1">
      <c r="A1310" s="96" t="s">
        <v>187</v>
      </c>
      <c r="B1310" s="96" t="s">
        <v>188</v>
      </c>
      <c r="C1310" s="96" t="s">
        <v>4428</v>
      </c>
      <c r="D1310" s="96">
        <v>360.79400000162423</v>
      </c>
      <c r="E1310" s="96">
        <v>155.27116667130031</v>
      </c>
      <c r="F1310" s="96">
        <v>1</v>
      </c>
      <c r="G1310" s="96" t="s">
        <v>4468</v>
      </c>
      <c r="H1310" s="96">
        <v>1</v>
      </c>
      <c r="I1310" s="96" t="str">
        <f t="shared" si="20"/>
        <v>T520T226M008ATE070A520T226M010ASE070KBP76</v>
      </c>
    </row>
    <row r="1311" spans="1:9" hidden="1">
      <c r="A1311" s="96" t="s">
        <v>1314</v>
      </c>
      <c r="B1311" s="96" t="s">
        <v>1315</v>
      </c>
      <c r="C1311" s="96" t="s">
        <v>90</v>
      </c>
      <c r="D1311" s="96">
        <v>656.80770333507098</v>
      </c>
      <c r="E1311" s="96">
        <v>267.34871333255433</v>
      </c>
      <c r="F1311" s="96">
        <v>1</v>
      </c>
      <c r="G1311" s="96" t="s">
        <v>4468</v>
      </c>
      <c r="H1311" s="96">
        <v>5</v>
      </c>
      <c r="I1311" s="96" t="str">
        <f t="shared" si="20"/>
        <v>T521D226M035ATE040A521D226M035ASE040FTP200</v>
      </c>
    </row>
    <row r="1312" spans="1:9" hidden="1">
      <c r="A1312" s="96" t="s">
        <v>2194</v>
      </c>
      <c r="B1312" s="96" t="s">
        <v>2193</v>
      </c>
      <c r="C1312" s="96" t="s">
        <v>157</v>
      </c>
      <c r="D1312" s="96">
        <v>618.89411274590259</v>
      </c>
      <c r="E1312" s="96">
        <v>212.67738981405273</v>
      </c>
      <c r="F1312" s="96">
        <v>1</v>
      </c>
      <c r="G1312" s="96" t="s">
        <v>4468</v>
      </c>
      <c r="H1312" s="96">
        <v>17</v>
      </c>
      <c r="I1312" s="96" t="str">
        <f t="shared" si="20"/>
        <v>T521B106M035ATE150A521B106M035ASTTS40</v>
      </c>
    </row>
    <row r="1313" spans="1:9" hidden="1">
      <c r="A1313" s="96" t="s">
        <v>4253</v>
      </c>
      <c r="B1313" s="96" t="s">
        <v>4228</v>
      </c>
      <c r="C1313" s="96" t="s">
        <v>4426</v>
      </c>
      <c r="D1313" s="96">
        <v>491.92960658931003</v>
      </c>
      <c r="E1313" s="96">
        <v>228.98931111026155</v>
      </c>
      <c r="F1313" s="96">
        <v>1</v>
      </c>
      <c r="G1313" s="96" t="s">
        <v>4468</v>
      </c>
      <c r="H1313" s="96">
        <v>43</v>
      </c>
      <c r="I1313" s="96" t="str">
        <f t="shared" si="20"/>
        <v>T598B476M006AT4336A598B476M010ASKBP74</v>
      </c>
    </row>
    <row r="1314" spans="1:9" hidden="1">
      <c r="A1314" s="96" t="s">
        <v>3843</v>
      </c>
      <c r="B1314" s="96" t="s">
        <v>110</v>
      </c>
      <c r="C1314" s="96" t="s">
        <v>111</v>
      </c>
      <c r="D1314" s="96">
        <v>450.2066571443408</v>
      </c>
      <c r="E1314" s="96">
        <v>229.16409285772329</v>
      </c>
      <c r="F1314" s="96">
        <v>1</v>
      </c>
      <c r="G1314" s="96" t="s">
        <v>4468</v>
      </c>
      <c r="H1314" s="96">
        <v>7</v>
      </c>
      <c r="I1314" s="96" t="str">
        <f t="shared" si="20"/>
        <v>T520B337M006ATE070A520B337M006ASALT1STA200KA</v>
      </c>
    </row>
    <row r="1315" spans="1:9" hidden="1">
      <c r="A1315" s="96" t="s">
        <v>4042</v>
      </c>
      <c r="B1315" s="96" t="s">
        <v>4043</v>
      </c>
      <c r="C1315" s="96" t="s">
        <v>152</v>
      </c>
      <c r="D1315" s="96">
        <v>235.24578333366665</v>
      </c>
      <c r="E1315" s="96">
        <v>150.05238333949819</v>
      </c>
      <c r="F1315" s="96">
        <v>1</v>
      </c>
      <c r="G1315" s="96" t="s">
        <v>4468</v>
      </c>
      <c r="H1315" s="96">
        <v>1</v>
      </c>
      <c r="I1315" s="96" t="str">
        <f t="shared" si="20"/>
        <v>T520L157M006ATE025A520L157M006ASMHSPKBP86</v>
      </c>
    </row>
    <row r="1316" spans="1:9" hidden="1">
      <c r="A1316" s="96" t="s">
        <v>1836</v>
      </c>
      <c r="B1316" s="96" t="s">
        <v>1835</v>
      </c>
      <c r="C1316" s="96" t="s">
        <v>4426</v>
      </c>
      <c r="D1316" s="96">
        <v>283.57905555283651</v>
      </c>
      <c r="E1316" s="96">
        <v>136.92012777901255</v>
      </c>
      <c r="F1316" s="96">
        <v>1</v>
      </c>
      <c r="G1316" s="96" t="s">
        <v>4468</v>
      </c>
      <c r="H1316" s="96">
        <v>3</v>
      </c>
      <c r="I1316" s="96" t="str">
        <f t="shared" si="20"/>
        <v>T530D227M006ATE006A530V686M006ASE006KBP74</v>
      </c>
    </row>
    <row r="1317" spans="1:9" hidden="1">
      <c r="A1317" s="96" t="s">
        <v>931</v>
      </c>
      <c r="B1317" s="96" t="s">
        <v>932</v>
      </c>
      <c r="C1317" s="96" t="s">
        <v>4501</v>
      </c>
      <c r="D1317" s="96">
        <v>230.66425555269231</v>
      </c>
      <c r="E1317" s="96">
        <v>150.2391259255819</v>
      </c>
      <c r="F1317" s="96">
        <v>1</v>
      </c>
      <c r="G1317" s="96" t="s">
        <v>4468</v>
      </c>
      <c r="H1317" s="96">
        <v>9</v>
      </c>
      <c r="I1317" s="96" t="str">
        <f t="shared" si="20"/>
        <v>T598D227M2R5ATE009A598D227M004ASKBP55</v>
      </c>
    </row>
    <row r="1318" spans="1:9" hidden="1">
      <c r="A1318" s="96" t="s">
        <v>4201</v>
      </c>
      <c r="B1318" s="96" t="s">
        <v>4202</v>
      </c>
      <c r="C1318" s="96" t="s">
        <v>4441</v>
      </c>
      <c r="D1318" s="96">
        <v>499.5621833334211</v>
      </c>
      <c r="E1318" s="96">
        <v>202.97953800049143</v>
      </c>
      <c r="F1318" s="96">
        <v>1</v>
      </c>
      <c r="G1318" s="96" t="s">
        <v>4468</v>
      </c>
      <c r="H1318" s="96">
        <v>50</v>
      </c>
      <c r="I1318" s="96" t="str">
        <f t="shared" si="20"/>
        <v>T598B227M2R5ATE025A598B227M2R5ASSTA156KA</v>
      </c>
    </row>
    <row r="1319" spans="1:9" hidden="1">
      <c r="A1319" s="96" t="s">
        <v>2818</v>
      </c>
      <c r="B1319" s="96" t="s">
        <v>2815</v>
      </c>
      <c r="C1319" s="96" t="s">
        <v>4426</v>
      </c>
      <c r="D1319" s="96">
        <v>295.84795000380836</v>
      </c>
      <c r="E1319" s="96">
        <v>126.17811667034402</v>
      </c>
      <c r="F1319" s="96">
        <v>1</v>
      </c>
      <c r="G1319" s="96" t="s">
        <v>4468</v>
      </c>
      <c r="H1319" s="96">
        <v>1</v>
      </c>
      <c r="I1319" s="96" t="str">
        <f t="shared" si="20"/>
        <v>T530X477M006AHE004A530V157M006ASE004KBP74</v>
      </c>
    </row>
    <row r="1320" spans="1:9" hidden="1">
      <c r="A1320" s="96" t="s">
        <v>2818</v>
      </c>
      <c r="B1320" s="96" t="s">
        <v>2815</v>
      </c>
      <c r="C1320" s="96" t="s">
        <v>4428</v>
      </c>
      <c r="D1320" s="96">
        <v>292.26353333098814</v>
      </c>
      <c r="E1320" s="96">
        <v>125.60582500649616</v>
      </c>
      <c r="F1320" s="96">
        <v>1</v>
      </c>
      <c r="G1320" s="96" t="s">
        <v>4468</v>
      </c>
      <c r="H1320" s="96">
        <v>2</v>
      </c>
      <c r="I1320" s="96" t="str">
        <f t="shared" si="20"/>
        <v>T530X477M006AHE004A530V157M006ASE004KBP76</v>
      </c>
    </row>
    <row r="1321" spans="1:9" hidden="1">
      <c r="A1321" s="96" t="s">
        <v>612</v>
      </c>
      <c r="B1321" s="96" t="s">
        <v>613</v>
      </c>
      <c r="C1321" s="96" t="s">
        <v>119</v>
      </c>
      <c r="D1321" s="96">
        <v>576.70655555441044</v>
      </c>
      <c r="E1321" s="96">
        <v>189.31862777564675</v>
      </c>
      <c r="F1321" s="96">
        <v>1</v>
      </c>
      <c r="G1321" s="96" t="s">
        <v>4468</v>
      </c>
      <c r="H1321" s="96">
        <v>3</v>
      </c>
      <c r="I1321" s="96" t="str">
        <f t="shared" si="20"/>
        <v>T521B476M016ATE090A521B476M016ASFTW102K</v>
      </c>
    </row>
    <row r="1322" spans="1:9" hidden="1">
      <c r="A1322" s="96" t="s">
        <v>2301</v>
      </c>
      <c r="B1322" s="96" t="s">
        <v>2300</v>
      </c>
      <c r="C1322" s="96" t="s">
        <v>4516</v>
      </c>
      <c r="D1322" s="96">
        <v>832.84402072036357</v>
      </c>
      <c r="E1322" s="96">
        <v>207.40558963920293</v>
      </c>
      <c r="F1322" s="96">
        <v>1</v>
      </c>
      <c r="G1322" s="96" t="s">
        <v>4468</v>
      </c>
      <c r="H1322" s="96">
        <v>37</v>
      </c>
      <c r="I1322" s="96" t="str">
        <f t="shared" si="20"/>
        <v>T521B105M063ATE200A521B105M063ASTTS125</v>
      </c>
    </row>
    <row r="1323" spans="1:9" hidden="1">
      <c r="A1323" s="96" t="s">
        <v>610</v>
      </c>
      <c r="B1323" s="96" t="s">
        <v>611</v>
      </c>
      <c r="C1323" s="96" t="s">
        <v>82</v>
      </c>
      <c r="D1323" s="96">
        <v>395.11694600041955</v>
      </c>
      <c r="E1323" s="96">
        <v>139.95697800018826</v>
      </c>
      <c r="F1323" s="96">
        <v>1</v>
      </c>
      <c r="G1323" s="96" t="s">
        <v>4468</v>
      </c>
      <c r="H1323" s="96">
        <v>50</v>
      </c>
      <c r="I1323" s="96" t="str">
        <f t="shared" si="20"/>
        <v>T521B226M025AT4146A521B226M025AS4146S706</v>
      </c>
    </row>
    <row r="1324" spans="1:9" hidden="1">
      <c r="A1324" s="96" t="s">
        <v>1511</v>
      </c>
      <c r="B1324" s="96" t="s">
        <v>1512</v>
      </c>
      <c r="C1324" s="96" t="s">
        <v>152</v>
      </c>
      <c r="D1324" s="96">
        <v>347.80181833324025</v>
      </c>
      <c r="E1324" s="96">
        <v>204.0724820006406</v>
      </c>
      <c r="F1324" s="96">
        <v>1</v>
      </c>
      <c r="G1324" s="96" t="s">
        <v>4468</v>
      </c>
      <c r="H1324" s="96">
        <v>50</v>
      </c>
      <c r="I1324" s="96" t="str">
        <f t="shared" si="20"/>
        <v>T598D687M2R5ATE006A598V347M2R5ASKBP86</v>
      </c>
    </row>
    <row r="1325" spans="1:9" hidden="1">
      <c r="A1325" s="96" t="s">
        <v>3630</v>
      </c>
      <c r="B1325" s="96" t="s">
        <v>1544</v>
      </c>
      <c r="C1325" s="96" t="s">
        <v>4516</v>
      </c>
      <c r="D1325" s="96">
        <v>835.24399999907473</v>
      </c>
      <c r="E1325" s="96">
        <v>194.47161249787311</v>
      </c>
      <c r="F1325" s="96">
        <v>1</v>
      </c>
      <c r="G1325" s="96" t="s">
        <v>4468</v>
      </c>
      <c r="H1325" s="96">
        <v>4</v>
      </c>
      <c r="I1325" s="96" t="str">
        <f t="shared" si="20"/>
        <v>T598X156M063ATE075A598V475M075ASSUZHTTS125</v>
      </c>
    </row>
    <row r="1326" spans="1:9" hidden="1">
      <c r="A1326" s="96" t="s">
        <v>1473</v>
      </c>
      <c r="B1326" s="96" t="s">
        <v>1474</v>
      </c>
      <c r="C1326" s="96" t="s">
        <v>82</v>
      </c>
      <c r="D1326" s="96">
        <v>930.74194545751777</v>
      </c>
      <c r="E1326" s="96">
        <v>379.70399242508302</v>
      </c>
      <c r="F1326" s="96">
        <v>1</v>
      </c>
      <c r="G1326" s="96" t="s">
        <v>4468</v>
      </c>
      <c r="H1326" s="96">
        <v>11</v>
      </c>
      <c r="I1326" s="96" t="str">
        <f t="shared" si="20"/>
        <v>T521V476M035ATE100A521V476M035ASS706</v>
      </c>
    </row>
    <row r="1327" spans="1:9" hidden="1">
      <c r="A1327" s="96" t="s">
        <v>1385</v>
      </c>
      <c r="B1327" s="96" t="s">
        <v>211</v>
      </c>
      <c r="C1327" s="96" t="s">
        <v>4469</v>
      </c>
      <c r="D1327" s="96">
        <v>299.29000000935048</v>
      </c>
      <c r="E1327" s="96">
        <v>130.1031666691415</v>
      </c>
      <c r="F1327" s="96">
        <v>1</v>
      </c>
      <c r="G1327" s="96" t="s">
        <v>4468</v>
      </c>
      <c r="H1327" s="96">
        <v>1</v>
      </c>
      <c r="I1327" s="96" t="str">
        <f t="shared" si="20"/>
        <v>T520C337M004ATE025A520C337M004ASMHSPKBP126</v>
      </c>
    </row>
    <row r="1328" spans="1:9" hidden="1">
      <c r="A1328" s="96" t="s">
        <v>1790</v>
      </c>
      <c r="B1328" s="96" t="s">
        <v>857</v>
      </c>
      <c r="C1328" s="96" t="s">
        <v>152</v>
      </c>
      <c r="D1328" s="96">
        <v>355.66809999814723</v>
      </c>
      <c r="E1328" s="96">
        <v>126.72978055430576</v>
      </c>
      <c r="F1328" s="96">
        <v>1</v>
      </c>
      <c r="G1328" s="96" t="s">
        <v>4468</v>
      </c>
      <c r="H1328" s="96">
        <v>6</v>
      </c>
      <c r="I1328" s="96" t="str">
        <f t="shared" si="20"/>
        <v>T521V107M016ATE040A521V107M016ASMHSPKBP86</v>
      </c>
    </row>
    <row r="1329" spans="1:9" hidden="1">
      <c r="A1329" s="96" t="s">
        <v>4365</v>
      </c>
      <c r="B1329" s="96" t="s">
        <v>4364</v>
      </c>
      <c r="C1329" s="96" t="s">
        <v>4502</v>
      </c>
      <c r="D1329" s="96">
        <v>617.91241666360293</v>
      </c>
      <c r="E1329" s="96">
        <v>196.59478333778679</v>
      </c>
      <c r="F1329" s="96">
        <v>1</v>
      </c>
      <c r="G1329" s="96" t="s">
        <v>4468</v>
      </c>
      <c r="H1329" s="96">
        <v>2</v>
      </c>
      <c r="I1329" s="96" t="str">
        <f t="shared" si="20"/>
        <v>T598V106M035ATE120A598V106M035ASTTS175</v>
      </c>
    </row>
    <row r="1330" spans="1:9" hidden="1">
      <c r="A1330" s="96" t="s">
        <v>398</v>
      </c>
      <c r="B1330" s="96" t="s">
        <v>4517</v>
      </c>
      <c r="C1330" s="96" t="s">
        <v>142</v>
      </c>
      <c r="D1330" s="96">
        <v>285.66385000362061</v>
      </c>
      <c r="E1330" s="96">
        <v>204.42053889390081</v>
      </c>
      <c r="F1330" s="96">
        <v>1</v>
      </c>
      <c r="G1330" s="96" t="s">
        <v>4468</v>
      </c>
      <c r="H1330" s="96">
        <v>3</v>
      </c>
      <c r="I1330" s="96" t="str">
        <f t="shared" si="20"/>
        <v>T520X687M004ATE010A520X687M004ASPGLRKBP86E</v>
      </c>
    </row>
    <row r="1331" spans="1:9" hidden="1">
      <c r="A1331" s="96" t="s">
        <v>1056</v>
      </c>
      <c r="B1331" s="96" t="s">
        <v>1055</v>
      </c>
      <c r="C1331" s="96" t="s">
        <v>107</v>
      </c>
      <c r="D1331" s="96">
        <v>967.59866250213236</v>
      </c>
      <c r="E1331" s="96">
        <v>204.98522499954561</v>
      </c>
      <c r="F1331" s="96">
        <v>1</v>
      </c>
      <c r="G1331" s="96" t="s">
        <v>4468</v>
      </c>
      <c r="H1331" s="96">
        <v>4</v>
      </c>
      <c r="I1331" s="96" t="str">
        <f t="shared" si="20"/>
        <v>T521D565M050ATE090A521D565M050ASE090FTP150</v>
      </c>
    </row>
    <row r="1332" spans="1:9" hidden="1">
      <c r="A1332" s="96" t="s">
        <v>697</v>
      </c>
      <c r="B1332" s="96" t="s">
        <v>698</v>
      </c>
      <c r="C1332" s="96" t="s">
        <v>4477</v>
      </c>
      <c r="D1332" s="96">
        <v>386.6597750026267</v>
      </c>
      <c r="E1332" s="96">
        <v>126.43729999952484</v>
      </c>
      <c r="F1332" s="96">
        <v>1</v>
      </c>
      <c r="G1332" s="96" t="s">
        <v>4468</v>
      </c>
      <c r="H1332" s="96">
        <v>2</v>
      </c>
      <c r="I1332" s="96" t="str">
        <f t="shared" si="20"/>
        <v>T520W336M016ATE045A520W336M016ASE045KBP40</v>
      </c>
    </row>
    <row r="1333" spans="1:9" hidden="1">
      <c r="A1333" s="96" t="s">
        <v>2916</v>
      </c>
      <c r="B1333" s="96" t="s">
        <v>2917</v>
      </c>
      <c r="C1333" s="96" t="s">
        <v>126</v>
      </c>
      <c r="D1333" s="96">
        <v>318.55396333476529</v>
      </c>
      <c r="E1333" s="96">
        <v>128.14535333239473</v>
      </c>
      <c r="F1333" s="96">
        <v>1</v>
      </c>
      <c r="G1333" s="96" t="s">
        <v>4468</v>
      </c>
      <c r="H1333" s="96">
        <v>5</v>
      </c>
      <c r="I1333" s="96" t="str">
        <f t="shared" si="20"/>
        <v>T530X337M010AHE006A530V117M010ASE006KBP52</v>
      </c>
    </row>
    <row r="1334" spans="1:9" hidden="1">
      <c r="A1334" s="96" t="s">
        <v>4374</v>
      </c>
      <c r="B1334" s="96" t="s">
        <v>4375</v>
      </c>
      <c r="C1334" s="96" t="s">
        <v>152</v>
      </c>
      <c r="D1334" s="96">
        <v>684.78705416782759</v>
      </c>
      <c r="E1334" s="96">
        <v>201.62797083437908</v>
      </c>
      <c r="F1334" s="96">
        <v>1</v>
      </c>
      <c r="G1334" s="96" t="s">
        <v>4468</v>
      </c>
      <c r="H1334" s="96">
        <v>4</v>
      </c>
      <c r="I1334" s="96" t="str">
        <f t="shared" si="20"/>
        <v>T598V227M2R5ATE009A598V227M004ASE009KBP86</v>
      </c>
    </row>
    <row r="1335" spans="1:9" hidden="1">
      <c r="A1335" s="96" t="s">
        <v>1029</v>
      </c>
      <c r="B1335" s="96" t="s">
        <v>367</v>
      </c>
      <c r="C1335" s="96" t="s">
        <v>4507</v>
      </c>
      <c r="D1335" s="96">
        <v>712.27754999650642</v>
      </c>
      <c r="E1335" s="96">
        <v>133.32533332868479</v>
      </c>
      <c r="F1335" s="96">
        <v>1</v>
      </c>
      <c r="G1335" s="96" t="s">
        <v>4468</v>
      </c>
      <c r="H1335" s="96">
        <v>1</v>
      </c>
      <c r="I1335" s="96" t="str">
        <f t="shared" si="20"/>
        <v>T521D475M063ATE300A521V475M063ASSUZHTTS12KM</v>
      </c>
    </row>
    <row r="1336" spans="1:9" hidden="1">
      <c r="A1336" s="96" t="s">
        <v>984</v>
      </c>
      <c r="B1336" s="96" t="s">
        <v>983</v>
      </c>
      <c r="C1336" s="96" t="s">
        <v>4426</v>
      </c>
      <c r="D1336" s="96">
        <v>243.00394999911077</v>
      </c>
      <c r="E1336" s="96">
        <v>148.94666666630656</v>
      </c>
      <c r="F1336" s="96">
        <v>1</v>
      </c>
      <c r="G1336" s="96" t="s">
        <v>4468</v>
      </c>
      <c r="H1336" s="96">
        <v>1</v>
      </c>
      <c r="I1336" s="96" t="str">
        <f t="shared" si="20"/>
        <v>T530Y337M006ATE005A530V117M006ASE005KBP74</v>
      </c>
    </row>
    <row r="1337" spans="1:9" hidden="1">
      <c r="A1337" s="96" t="s">
        <v>3763</v>
      </c>
      <c r="B1337" s="96" t="s">
        <v>3764</v>
      </c>
      <c r="C1337" s="96" t="s">
        <v>4441</v>
      </c>
      <c r="D1337" s="96">
        <v>425.03094394122439</v>
      </c>
      <c r="E1337" s="96">
        <v>157.57057962962426</v>
      </c>
      <c r="F1337" s="96">
        <v>1</v>
      </c>
      <c r="G1337" s="96" t="s">
        <v>4468</v>
      </c>
      <c r="H1337" s="96">
        <v>44</v>
      </c>
      <c r="I1337" s="96" t="str">
        <f t="shared" si="20"/>
        <v>T520B227M2R5ATE015A520B227M2R5ASE021STA156KA</v>
      </c>
    </row>
    <row r="1338" spans="1:9" hidden="1">
      <c r="A1338" s="96" t="s">
        <v>2317</v>
      </c>
      <c r="B1338" s="96" t="s">
        <v>2303</v>
      </c>
      <c r="C1338" s="96" t="s">
        <v>4502</v>
      </c>
      <c r="D1338" s="96">
        <v>845.0334000075236</v>
      </c>
      <c r="E1338" s="96">
        <v>204.93611666257493</v>
      </c>
      <c r="F1338" s="96">
        <v>1</v>
      </c>
      <c r="G1338" s="96" t="s">
        <v>4468</v>
      </c>
      <c r="H1338" s="96">
        <v>1</v>
      </c>
      <c r="I1338" s="96" t="str">
        <f t="shared" si="20"/>
        <v>T521B155M063ATE200A521B155M063ASTTS175</v>
      </c>
    </row>
    <row r="1339" spans="1:9" hidden="1">
      <c r="A1339" s="96" t="s">
        <v>2315</v>
      </c>
      <c r="B1339" s="96" t="s">
        <v>2300</v>
      </c>
      <c r="C1339" s="96" t="s">
        <v>4516</v>
      </c>
      <c r="D1339" s="96">
        <v>829.57396666402929</v>
      </c>
      <c r="E1339" s="96">
        <v>225.66058333497497</v>
      </c>
      <c r="F1339" s="96">
        <v>1</v>
      </c>
      <c r="G1339" s="96" t="s">
        <v>4468</v>
      </c>
      <c r="H1339" s="96">
        <v>3</v>
      </c>
      <c r="I1339" s="96" t="str">
        <f t="shared" si="20"/>
        <v>T521B105M050ATE200A521B105M063ASTTS125</v>
      </c>
    </row>
    <row r="1340" spans="1:9" hidden="1">
      <c r="A1340" s="96" t="s">
        <v>678</v>
      </c>
      <c r="B1340" s="96" t="s">
        <v>445</v>
      </c>
      <c r="C1340" s="96" t="s">
        <v>4477</v>
      </c>
      <c r="D1340" s="96">
        <v>362.54521666676737</v>
      </c>
      <c r="E1340" s="96">
        <v>204.11600000225008</v>
      </c>
      <c r="F1340" s="96">
        <v>1</v>
      </c>
      <c r="G1340" s="96" t="s">
        <v>4468</v>
      </c>
      <c r="H1340" s="96">
        <v>1</v>
      </c>
      <c r="I1340" s="96" t="str">
        <f t="shared" si="20"/>
        <v>T520T106M12RATE080A520T106M016ASE080KBP40</v>
      </c>
    </row>
    <row r="1341" spans="1:9" hidden="1">
      <c r="A1341" s="96" t="s">
        <v>1327</v>
      </c>
      <c r="B1341" s="96" t="s">
        <v>380</v>
      </c>
      <c r="C1341" s="96" t="s">
        <v>4516</v>
      </c>
      <c r="D1341" s="96">
        <v>846.90983333741315</v>
      </c>
      <c r="E1341" s="96">
        <v>322.83716666861437</v>
      </c>
      <c r="F1341" s="96">
        <v>1</v>
      </c>
      <c r="G1341" s="96" t="s">
        <v>4468</v>
      </c>
      <c r="H1341" s="96">
        <v>1</v>
      </c>
      <c r="I1341" s="96" t="str">
        <f t="shared" si="20"/>
        <v>T521D475M075ATE075A521V475M075ASSUZHTTS125</v>
      </c>
    </row>
    <row r="1342" spans="1:9" hidden="1">
      <c r="A1342" s="96" t="s">
        <v>266</v>
      </c>
      <c r="B1342" s="96" t="s">
        <v>261</v>
      </c>
      <c r="C1342" s="96" t="s">
        <v>4492</v>
      </c>
      <c r="D1342" s="96">
        <v>481.13391666789533</v>
      </c>
      <c r="E1342" s="96">
        <v>195.01952666882423</v>
      </c>
      <c r="F1342" s="96">
        <v>1</v>
      </c>
      <c r="G1342" s="96" t="s">
        <v>4468</v>
      </c>
      <c r="H1342" s="96">
        <v>5</v>
      </c>
      <c r="I1342" s="96" t="str">
        <f t="shared" si="20"/>
        <v>T521X337M016AHE025A521V117M016ASE050FTW700</v>
      </c>
    </row>
    <row r="1343" spans="1:9" hidden="1">
      <c r="A1343" s="96" t="s">
        <v>3024</v>
      </c>
      <c r="B1343" s="96" t="s">
        <v>2929</v>
      </c>
      <c r="C1343" s="96" t="s">
        <v>4426</v>
      </c>
      <c r="D1343" s="96">
        <v>337.45278333546594</v>
      </c>
      <c r="E1343" s="96">
        <v>127.41411666967906</v>
      </c>
      <c r="F1343" s="96">
        <v>1</v>
      </c>
      <c r="G1343" s="96" t="s">
        <v>4468</v>
      </c>
      <c r="H1343" s="96">
        <v>1</v>
      </c>
      <c r="I1343" s="96" t="str">
        <f t="shared" si="20"/>
        <v>T530X157M016AHE015A530V756M016ASMHSPKBP74</v>
      </c>
    </row>
    <row r="1344" spans="1:9" hidden="1">
      <c r="A1344" s="96" t="s">
        <v>3024</v>
      </c>
      <c r="B1344" s="96" t="s">
        <v>2929</v>
      </c>
      <c r="C1344" s="96" t="s">
        <v>4428</v>
      </c>
      <c r="D1344" s="96">
        <v>351.9333833316341</v>
      </c>
      <c r="E1344" s="96">
        <v>123.17144999862649</v>
      </c>
      <c r="F1344" s="96">
        <v>1</v>
      </c>
      <c r="G1344" s="96" t="s">
        <v>4468</v>
      </c>
      <c r="H1344" s="96">
        <v>1</v>
      </c>
      <c r="I1344" s="96" t="str">
        <f t="shared" si="20"/>
        <v>T530X157M016AHE015A530V756M016ASMHSPKBP76</v>
      </c>
    </row>
    <row r="1345" spans="1:9" hidden="1">
      <c r="A1345" s="96" t="s">
        <v>1166</v>
      </c>
      <c r="B1345" s="96" t="s">
        <v>1165</v>
      </c>
      <c r="C1345" s="96" t="s">
        <v>4441</v>
      </c>
      <c r="D1345" s="96">
        <v>539.42428333335556</v>
      </c>
      <c r="E1345" s="96">
        <v>193.11183333280496</v>
      </c>
      <c r="F1345" s="96">
        <v>1</v>
      </c>
      <c r="G1345" s="96" t="s">
        <v>4468</v>
      </c>
      <c r="H1345" s="96">
        <v>1</v>
      </c>
      <c r="I1345" s="96" t="str">
        <f t="shared" si="20"/>
        <v>T591B227M006ATE045A591B227M006ASSTA156KA</v>
      </c>
    </row>
    <row r="1346" spans="1:9" hidden="1">
      <c r="A1346" s="96" t="s">
        <v>503</v>
      </c>
      <c r="B1346" s="96" t="s">
        <v>380</v>
      </c>
      <c r="C1346" s="96" t="s">
        <v>4516</v>
      </c>
      <c r="D1346" s="96">
        <v>849.99472133307734</v>
      </c>
      <c r="E1346" s="96">
        <v>224.44302833264229</v>
      </c>
      <c r="F1346" s="96">
        <v>1</v>
      </c>
      <c r="G1346" s="96" t="s">
        <v>4468</v>
      </c>
      <c r="H1346" s="96">
        <v>50</v>
      </c>
      <c r="I1346" s="96" t="str">
        <f t="shared" si="20"/>
        <v>T521X156M063ATE035A521V475M075ASSUZHTTS125</v>
      </c>
    </row>
    <row r="1347" spans="1:9" hidden="1">
      <c r="A1347" s="96" t="s">
        <v>902</v>
      </c>
      <c r="B1347" s="96" t="s">
        <v>685</v>
      </c>
      <c r="C1347" s="96" t="s">
        <v>4428</v>
      </c>
      <c r="D1347" s="96">
        <v>207.54183333017863</v>
      </c>
      <c r="E1347" s="96">
        <v>130.61354999430478</v>
      </c>
      <c r="F1347" s="96">
        <v>1</v>
      </c>
      <c r="G1347" s="96" t="s">
        <v>4468</v>
      </c>
      <c r="H1347" s="96">
        <v>1</v>
      </c>
      <c r="I1347" s="96" t="str">
        <f t="shared" si="20"/>
        <v>T520W337M2R5ATE025A520W337M003ASMHSPKBP76</v>
      </c>
    </row>
    <row r="1348" spans="1:9" hidden="1">
      <c r="A1348" s="96" t="s">
        <v>2883</v>
      </c>
      <c r="B1348" s="96" t="s">
        <v>2876</v>
      </c>
      <c r="C1348" s="96" t="s">
        <v>4426</v>
      </c>
      <c r="D1348" s="96">
        <v>305.25625000766013</v>
      </c>
      <c r="E1348" s="96">
        <v>140.13264166424051</v>
      </c>
      <c r="F1348" s="96">
        <v>1</v>
      </c>
      <c r="G1348" s="96" t="s">
        <v>4468</v>
      </c>
      <c r="H1348" s="96">
        <v>2</v>
      </c>
      <c r="I1348" s="96" t="str">
        <f t="shared" ref="I1348:I1411" si="21">A1348&amp;B1348&amp;C1348</f>
        <v>T530X477M006AHE006A530V157M006ASE006KBP74</v>
      </c>
    </row>
    <row r="1349" spans="1:9" hidden="1">
      <c r="A1349" s="96" t="s">
        <v>364</v>
      </c>
      <c r="B1349" s="96" t="s">
        <v>365</v>
      </c>
      <c r="C1349" s="96" t="s">
        <v>4476</v>
      </c>
      <c r="D1349" s="96">
        <v>634.2302499973448</v>
      </c>
      <c r="E1349" s="96">
        <v>184.65116666920949</v>
      </c>
      <c r="F1349" s="96">
        <v>1</v>
      </c>
      <c r="G1349" s="96" t="s">
        <v>4468</v>
      </c>
      <c r="H1349" s="96">
        <v>2</v>
      </c>
      <c r="I1349" s="96" t="str">
        <f t="shared" si="21"/>
        <v>T521X686M035ATE050A521V336M035ASMHSPKBP44</v>
      </c>
    </row>
    <row r="1350" spans="1:9" hidden="1">
      <c r="A1350" s="96" t="s">
        <v>460</v>
      </c>
      <c r="B1350" s="96" t="s">
        <v>171</v>
      </c>
      <c r="C1350" s="96" t="s">
        <v>4441</v>
      </c>
      <c r="D1350" s="96">
        <v>387.0347166631837</v>
      </c>
      <c r="E1350" s="96">
        <v>123.16655000089668</v>
      </c>
      <c r="F1350" s="96">
        <v>1</v>
      </c>
      <c r="G1350" s="96" t="s">
        <v>4468</v>
      </c>
      <c r="H1350" s="96">
        <v>1</v>
      </c>
      <c r="I1350" s="96" t="str">
        <f t="shared" si="21"/>
        <v>T520T107M006APE055A520T107M006ASE055STA156KA</v>
      </c>
    </row>
    <row r="1351" spans="1:9" hidden="1">
      <c r="A1351" s="96" t="s">
        <v>3647</v>
      </c>
      <c r="B1351" s="96" t="s">
        <v>3648</v>
      </c>
      <c r="C1351" s="96" t="s">
        <v>4428</v>
      </c>
      <c r="D1351" s="96">
        <v>437.30571111082094</v>
      </c>
      <c r="E1351" s="96">
        <v>187.86560833279509</v>
      </c>
      <c r="F1351" s="96">
        <v>1</v>
      </c>
      <c r="G1351" s="96" t="s">
        <v>4468</v>
      </c>
      <c r="H1351" s="96">
        <v>6</v>
      </c>
      <c r="I1351" s="96" t="str">
        <f t="shared" si="21"/>
        <v>T598X687M006ATE025A598V337M006ASKBP76</v>
      </c>
    </row>
    <row r="1352" spans="1:9" hidden="1">
      <c r="A1352" s="96" t="s">
        <v>379</v>
      </c>
      <c r="B1352" s="96" t="s">
        <v>380</v>
      </c>
      <c r="C1352" s="96" t="s">
        <v>4516</v>
      </c>
      <c r="D1352" s="96">
        <v>882.32462548828846</v>
      </c>
      <c r="E1352" s="96">
        <v>213.65387745365939</v>
      </c>
      <c r="F1352" s="96">
        <v>1</v>
      </c>
      <c r="G1352" s="96" t="s">
        <v>4468</v>
      </c>
      <c r="H1352" s="96">
        <v>17</v>
      </c>
      <c r="I1352" s="96" t="str">
        <f t="shared" si="21"/>
        <v>T521X106M075ATE050A521V475M075ASSUZHTTS125</v>
      </c>
    </row>
    <row r="1353" spans="1:9" hidden="1">
      <c r="A1353" s="96" t="s">
        <v>1140</v>
      </c>
      <c r="B1353" s="96" t="s">
        <v>701</v>
      </c>
      <c r="C1353" s="96" t="s">
        <v>126</v>
      </c>
      <c r="D1353" s="96">
        <v>500.29411667142995</v>
      </c>
      <c r="E1353" s="96">
        <v>188.0870000005234</v>
      </c>
      <c r="F1353" s="96">
        <v>1</v>
      </c>
      <c r="G1353" s="96" t="s">
        <v>4468</v>
      </c>
      <c r="H1353" s="96">
        <v>1</v>
      </c>
      <c r="I1353" s="96" t="str">
        <f t="shared" si="21"/>
        <v>T545W476M016ATE045A521W476M016ASE045KBP52</v>
      </c>
    </row>
    <row r="1354" spans="1:9" hidden="1">
      <c r="A1354" s="96" t="s">
        <v>93</v>
      </c>
      <c r="B1354" s="96" t="s">
        <v>94</v>
      </c>
      <c r="C1354" s="96" t="s">
        <v>4441</v>
      </c>
      <c r="D1354" s="96">
        <v>406.18570000195177</v>
      </c>
      <c r="E1354" s="96">
        <v>208.6144208375481</v>
      </c>
      <c r="F1354" s="96">
        <v>1</v>
      </c>
      <c r="G1354" s="96" t="s">
        <v>4468</v>
      </c>
      <c r="H1354" s="96">
        <v>4</v>
      </c>
      <c r="I1354" s="96" t="str">
        <f t="shared" si="21"/>
        <v>T520B337M2R5ATE010A520B167M2R5AS9997STA156KA</v>
      </c>
    </row>
    <row r="1355" spans="1:9" hidden="1">
      <c r="A1355" s="96" t="s">
        <v>93</v>
      </c>
      <c r="B1355" s="96" t="s">
        <v>94</v>
      </c>
      <c r="C1355" s="96" t="s">
        <v>4518</v>
      </c>
      <c r="D1355" s="96">
        <v>355.68052499438636</v>
      </c>
      <c r="E1355" s="96">
        <v>202.53658334026113</v>
      </c>
      <c r="F1355" s="96">
        <v>1</v>
      </c>
      <c r="G1355" s="96" t="s">
        <v>4468</v>
      </c>
      <c r="H1355" s="96">
        <v>2</v>
      </c>
      <c r="I1355" s="96" t="str">
        <f t="shared" si="21"/>
        <v>T520B337M2R5ATE010A520B167M2R5AS9997STA156KB</v>
      </c>
    </row>
    <row r="1356" spans="1:9" hidden="1">
      <c r="A1356" s="96" t="s">
        <v>93</v>
      </c>
      <c r="B1356" s="96" t="s">
        <v>94</v>
      </c>
      <c r="C1356" s="96" t="s">
        <v>95</v>
      </c>
      <c r="D1356" s="96">
        <v>312.85475238376029</v>
      </c>
      <c r="E1356" s="96">
        <v>202.74295952320765</v>
      </c>
      <c r="F1356" s="96">
        <v>1</v>
      </c>
      <c r="G1356" s="96" t="s">
        <v>4468</v>
      </c>
      <c r="H1356" s="96">
        <v>7</v>
      </c>
      <c r="I1356" s="96" t="str">
        <f t="shared" si="21"/>
        <v>T520B337M2R5ATE010A520B167M2R5AS9997STA156KC</v>
      </c>
    </row>
    <row r="1357" spans="1:9" hidden="1">
      <c r="A1357" s="96" t="s">
        <v>2966</v>
      </c>
      <c r="B1357" s="96" t="s">
        <v>2967</v>
      </c>
      <c r="C1357" s="96" t="s">
        <v>119</v>
      </c>
      <c r="D1357" s="96">
        <v>473.3212749974337</v>
      </c>
      <c r="E1357" s="96">
        <v>185.938741666032</v>
      </c>
      <c r="F1357" s="96">
        <v>1</v>
      </c>
      <c r="G1357" s="96" t="s">
        <v>4468</v>
      </c>
      <c r="H1357" s="96">
        <v>2</v>
      </c>
      <c r="I1357" s="96" t="str">
        <f t="shared" si="21"/>
        <v>T530X477M010ATE020A530V247M010ASFTW102K</v>
      </c>
    </row>
    <row r="1358" spans="1:9" hidden="1">
      <c r="A1358" s="96" t="s">
        <v>746</v>
      </c>
      <c r="B1358" s="96" t="s">
        <v>380</v>
      </c>
      <c r="C1358" s="96" t="s">
        <v>4516</v>
      </c>
      <c r="D1358" s="96">
        <v>911.66477708495211</v>
      </c>
      <c r="E1358" s="96">
        <v>230.62636041955557</v>
      </c>
      <c r="F1358" s="96">
        <v>1</v>
      </c>
      <c r="G1358" s="96" t="s">
        <v>4468</v>
      </c>
      <c r="H1358" s="96">
        <v>8</v>
      </c>
      <c r="I1358" s="96" t="str">
        <f t="shared" si="21"/>
        <v>T521X156M063ATE150A521V475M075ASSUZHTTS125</v>
      </c>
    </row>
    <row r="1359" spans="1:9" hidden="1">
      <c r="A1359" s="96" t="s">
        <v>826</v>
      </c>
      <c r="B1359" s="96" t="s">
        <v>796</v>
      </c>
      <c r="C1359" s="96" t="s">
        <v>4426</v>
      </c>
      <c r="D1359" s="96">
        <v>468.98183333454654</v>
      </c>
      <c r="E1359" s="96">
        <v>183.25939999544065</v>
      </c>
      <c r="F1359" s="96">
        <v>1</v>
      </c>
      <c r="G1359" s="96" t="s">
        <v>4468</v>
      </c>
      <c r="H1359" s="96">
        <v>1</v>
      </c>
      <c r="I1359" s="96" t="str">
        <f t="shared" si="21"/>
        <v>T525B336M016ATE070A521B336M016ASKBP74</v>
      </c>
    </row>
    <row r="1360" spans="1:9" hidden="1">
      <c r="A1360" s="96" t="s">
        <v>1826</v>
      </c>
      <c r="B1360" s="96" t="s">
        <v>1824</v>
      </c>
      <c r="C1360" s="96" t="s">
        <v>4475</v>
      </c>
      <c r="D1360" s="96">
        <v>344.82403333531693</v>
      </c>
      <c r="E1360" s="96">
        <v>209.19566666590981</v>
      </c>
      <c r="F1360" s="96">
        <v>1</v>
      </c>
      <c r="G1360" s="96" t="s">
        <v>4468</v>
      </c>
      <c r="H1360" s="96">
        <v>2</v>
      </c>
      <c r="I1360" s="96" t="str">
        <f t="shared" si="21"/>
        <v>T530D687M2R5AHE006A530V347M2R5ASKBP84</v>
      </c>
    </row>
    <row r="1361" spans="1:9" hidden="1">
      <c r="A1361" s="96" t="s">
        <v>873</v>
      </c>
      <c r="B1361" s="96" t="s">
        <v>857</v>
      </c>
      <c r="C1361" s="96" t="s">
        <v>152</v>
      </c>
      <c r="D1361" s="96">
        <v>360.63230000319891</v>
      </c>
      <c r="E1361" s="96">
        <v>180.40024999470916</v>
      </c>
      <c r="F1361" s="96">
        <v>1</v>
      </c>
      <c r="G1361" s="96" t="s">
        <v>4468</v>
      </c>
      <c r="H1361" s="96">
        <v>2</v>
      </c>
      <c r="I1361" s="96" t="str">
        <f t="shared" si="21"/>
        <v>T545V107M016ATE050A521V107M016ASMHSPKBP86</v>
      </c>
    </row>
    <row r="1362" spans="1:9" hidden="1">
      <c r="A1362" s="96" t="s">
        <v>1062</v>
      </c>
      <c r="B1362" s="96" t="s">
        <v>1063</v>
      </c>
      <c r="C1362" s="96" t="s">
        <v>119</v>
      </c>
      <c r="D1362" s="96">
        <v>480.28400999866426</v>
      </c>
      <c r="E1362" s="96">
        <v>237.97084666835144</v>
      </c>
      <c r="F1362" s="96">
        <v>1</v>
      </c>
      <c r="G1362" s="96" t="s">
        <v>4468</v>
      </c>
      <c r="H1362" s="96">
        <v>5</v>
      </c>
      <c r="I1362" s="96" t="str">
        <f t="shared" si="21"/>
        <v>T521D227M016ATE035A521D227M016ASFTW102K</v>
      </c>
    </row>
    <row r="1363" spans="1:9" hidden="1">
      <c r="A1363" s="96" t="s">
        <v>2430</v>
      </c>
      <c r="B1363" s="96" t="s">
        <v>2431</v>
      </c>
      <c r="C1363" s="96" t="s">
        <v>119</v>
      </c>
      <c r="D1363" s="96">
        <v>610.26094999630004</v>
      </c>
      <c r="E1363" s="96">
        <v>190.26744999806397</v>
      </c>
      <c r="F1363" s="96">
        <v>1</v>
      </c>
      <c r="G1363" s="96" t="s">
        <v>4468</v>
      </c>
      <c r="H1363" s="96">
        <v>1</v>
      </c>
      <c r="I1363" s="96" t="str">
        <f t="shared" si="21"/>
        <v>T523W157M016APE100A523W157M016ASFTW102K</v>
      </c>
    </row>
    <row r="1364" spans="1:9" hidden="1">
      <c r="A1364" s="96" t="s">
        <v>3003</v>
      </c>
      <c r="B1364" s="96" t="s">
        <v>3004</v>
      </c>
      <c r="C1364" s="96" t="s">
        <v>4441</v>
      </c>
      <c r="D1364" s="96">
        <v>662.63959444826469</v>
      </c>
      <c r="E1364" s="96">
        <v>132.44667222490534</v>
      </c>
      <c r="F1364" s="96">
        <v>1</v>
      </c>
      <c r="G1364" s="96" t="s">
        <v>4468</v>
      </c>
      <c r="H1364" s="96">
        <v>3</v>
      </c>
      <c r="I1364" s="96" t="str">
        <f t="shared" si="21"/>
        <v>T520Y687M006ATE018A520Y687M006ASMHSPSTA156KA</v>
      </c>
    </row>
    <row r="1365" spans="1:9" hidden="1">
      <c r="A1365" s="96" t="s">
        <v>898</v>
      </c>
      <c r="B1365" s="96" t="s">
        <v>690</v>
      </c>
      <c r="C1365" s="96" t="s">
        <v>4441</v>
      </c>
      <c r="D1365" s="96">
        <v>546.17316666583065</v>
      </c>
      <c r="E1365" s="96">
        <v>187.96947499446105</v>
      </c>
      <c r="F1365" s="96">
        <v>1</v>
      </c>
      <c r="G1365" s="96" t="s">
        <v>4468</v>
      </c>
      <c r="H1365" s="96">
        <v>2</v>
      </c>
      <c r="I1365" s="96" t="str">
        <f t="shared" si="21"/>
        <v>T520W477M006ATE055A520W477M006ASMHSPSTA156KA</v>
      </c>
    </row>
    <row r="1366" spans="1:9" hidden="1">
      <c r="A1366" s="96" t="s">
        <v>3057</v>
      </c>
      <c r="B1366" s="96" t="s">
        <v>3012</v>
      </c>
      <c r="C1366" s="96" t="s">
        <v>4426</v>
      </c>
      <c r="D1366" s="96">
        <v>377.96080833824817</v>
      </c>
      <c r="E1366" s="96">
        <v>144.95641667163</v>
      </c>
      <c r="F1366" s="96">
        <v>1</v>
      </c>
      <c r="G1366" s="96" t="s">
        <v>4468</v>
      </c>
      <c r="H1366" s="96">
        <v>2</v>
      </c>
      <c r="I1366" s="96" t="str">
        <f t="shared" si="21"/>
        <v>T520Y157M010ATE015A520Y157M010ASMHSBKBP74</v>
      </c>
    </row>
    <row r="1367" spans="1:9" hidden="1">
      <c r="A1367" s="96" t="s">
        <v>283</v>
      </c>
      <c r="B1367" s="96" t="s">
        <v>284</v>
      </c>
      <c r="C1367" s="96" t="s">
        <v>90</v>
      </c>
      <c r="D1367" s="96">
        <v>639.16249999660067</v>
      </c>
      <c r="E1367" s="96">
        <v>181.23766666743904</v>
      </c>
      <c r="F1367" s="96">
        <v>1</v>
      </c>
      <c r="G1367" s="96" t="s">
        <v>4468</v>
      </c>
      <c r="H1367" s="96">
        <v>1</v>
      </c>
      <c r="I1367" s="96" t="str">
        <f t="shared" si="21"/>
        <v>T521X336M050AHE075A521V156M050ASFTP200</v>
      </c>
    </row>
    <row r="1368" spans="1:9" hidden="1">
      <c r="A1368" s="96" t="s">
        <v>3645</v>
      </c>
      <c r="B1368" s="96" t="s">
        <v>3618</v>
      </c>
      <c r="C1368" s="96" t="s">
        <v>119</v>
      </c>
      <c r="D1368" s="96">
        <v>420.60589167173026</v>
      </c>
      <c r="E1368" s="96">
        <v>191.77047500037588</v>
      </c>
      <c r="F1368" s="96">
        <v>1</v>
      </c>
      <c r="G1368" s="96" t="s">
        <v>4468</v>
      </c>
      <c r="H1368" s="96">
        <v>2</v>
      </c>
      <c r="I1368" s="96" t="str">
        <f t="shared" si="21"/>
        <v>T598X477M010ATE025A598V247M010ASFTW102K</v>
      </c>
    </row>
    <row r="1369" spans="1:9" hidden="1">
      <c r="A1369" s="96" t="s">
        <v>3645</v>
      </c>
      <c r="B1369" s="96" t="s">
        <v>3618</v>
      </c>
      <c r="C1369" s="96" t="s">
        <v>4519</v>
      </c>
      <c r="D1369" s="96">
        <v>479.11560555570759</v>
      </c>
      <c r="E1369" s="96">
        <v>186.81769999559037</v>
      </c>
      <c r="F1369" s="96">
        <v>1</v>
      </c>
      <c r="G1369" s="96" t="s">
        <v>4468</v>
      </c>
      <c r="H1369" s="96">
        <v>3</v>
      </c>
      <c r="I1369" s="96" t="str">
        <f t="shared" si="21"/>
        <v>T598X477M010ATE025A598V247M010ASFTW102KG</v>
      </c>
    </row>
    <row r="1370" spans="1:9" hidden="1">
      <c r="A1370" s="96" t="s">
        <v>105</v>
      </c>
      <c r="B1370" s="96" t="s">
        <v>106</v>
      </c>
      <c r="C1370" s="96" t="s">
        <v>107</v>
      </c>
      <c r="D1370" s="96">
        <v>1412.4405250014388</v>
      </c>
      <c r="E1370" s="96">
        <v>216.39218194613932</v>
      </c>
      <c r="F1370" s="96">
        <v>1</v>
      </c>
      <c r="G1370" s="96" t="s">
        <v>4468</v>
      </c>
      <c r="H1370" s="96">
        <v>12</v>
      </c>
      <c r="I1370" s="96" t="str">
        <f t="shared" si="21"/>
        <v>T521X226M075ATE120A521V116M075AS9997FTP150</v>
      </c>
    </row>
    <row r="1371" spans="1:9" hidden="1">
      <c r="A1371" s="96" t="s">
        <v>282</v>
      </c>
      <c r="B1371" s="96" t="s">
        <v>281</v>
      </c>
      <c r="C1371" s="96" t="s">
        <v>4520</v>
      </c>
      <c r="D1371" s="96">
        <v>1444.1888850005112</v>
      </c>
      <c r="E1371" s="96">
        <v>206.6190059997607</v>
      </c>
      <c r="F1371" s="96">
        <v>1</v>
      </c>
      <c r="G1371" s="96" t="s">
        <v>4468</v>
      </c>
      <c r="H1371" s="96">
        <v>50</v>
      </c>
      <c r="I1371" s="96" t="str">
        <f t="shared" si="21"/>
        <v>T521X226M063ATE075A521V685M063ASSUZHHV200</v>
      </c>
    </row>
    <row r="1372" spans="1:9" hidden="1">
      <c r="A1372" s="96" t="s">
        <v>1467</v>
      </c>
      <c r="B1372" s="96" t="s">
        <v>1468</v>
      </c>
      <c r="C1372" s="96" t="s">
        <v>157</v>
      </c>
      <c r="D1372" s="96">
        <v>1054.2275499994869</v>
      </c>
      <c r="E1372" s="96">
        <v>328.51800000295043</v>
      </c>
      <c r="F1372" s="96">
        <v>1</v>
      </c>
      <c r="G1372" s="96" t="s">
        <v>4468</v>
      </c>
      <c r="H1372" s="96">
        <v>1</v>
      </c>
      <c r="I1372" s="96" t="str">
        <f t="shared" si="21"/>
        <v>T521V226M035ATE100A521V226M035ASTTS40</v>
      </c>
    </row>
    <row r="1373" spans="1:9" hidden="1">
      <c r="A1373" s="96" t="s">
        <v>1809</v>
      </c>
      <c r="B1373" s="96" t="s">
        <v>1595</v>
      </c>
      <c r="C1373" s="96" t="s">
        <v>4426</v>
      </c>
      <c r="D1373" s="96">
        <v>294.96183333685622</v>
      </c>
      <c r="E1373" s="96">
        <v>125.97044167108834</v>
      </c>
      <c r="F1373" s="96">
        <v>1</v>
      </c>
      <c r="G1373" s="96" t="s">
        <v>4468</v>
      </c>
      <c r="H1373" s="96">
        <v>2</v>
      </c>
      <c r="I1373" s="96" t="str">
        <f t="shared" si="21"/>
        <v>T525D107M010ATE025A520D107M010ASMHSPKBP74</v>
      </c>
    </row>
    <row r="1374" spans="1:9" hidden="1">
      <c r="A1374" s="96" t="s">
        <v>1463</v>
      </c>
      <c r="B1374" s="96" t="s">
        <v>4435</v>
      </c>
      <c r="C1374" s="96" t="s">
        <v>87</v>
      </c>
      <c r="D1374" s="96">
        <v>911.79291250387905</v>
      </c>
      <c r="E1374" s="96">
        <v>319.53600000066217</v>
      </c>
      <c r="F1374" s="96">
        <v>1</v>
      </c>
      <c r="G1374" s="96" t="s">
        <v>4468</v>
      </c>
      <c r="H1374" s="96">
        <v>4</v>
      </c>
      <c r="I1374" s="96" t="str">
        <f t="shared" si="21"/>
        <v>T521V336M035ATE100A521V336M035AS9997TTS50</v>
      </c>
    </row>
    <row r="1375" spans="1:9" hidden="1">
      <c r="A1375" s="96" t="s">
        <v>1463</v>
      </c>
      <c r="B1375" s="96" t="s">
        <v>1464</v>
      </c>
      <c r="C1375" s="96" t="s">
        <v>87</v>
      </c>
      <c r="D1375" s="96">
        <v>921.59970000036992</v>
      </c>
      <c r="E1375" s="96">
        <v>310.88747381099631</v>
      </c>
      <c r="F1375" s="96">
        <v>1</v>
      </c>
      <c r="G1375" s="96" t="s">
        <v>4468</v>
      </c>
      <c r="H1375" s="96">
        <v>7</v>
      </c>
      <c r="I1375" s="96" t="str">
        <f t="shared" si="21"/>
        <v>T521V336M035ATE100A521V336M035ASE100TTS50</v>
      </c>
    </row>
    <row r="1376" spans="1:9" hidden="1">
      <c r="A1376" s="96" t="s">
        <v>2426</v>
      </c>
      <c r="B1376" s="96" t="s">
        <v>2427</v>
      </c>
      <c r="C1376" s="96" t="s">
        <v>157</v>
      </c>
      <c r="D1376" s="96">
        <v>1087.9764749994499</v>
      </c>
      <c r="E1376" s="96">
        <v>312.27614166447893</v>
      </c>
      <c r="F1376" s="96">
        <v>1</v>
      </c>
      <c r="G1376" s="96" t="s">
        <v>4468</v>
      </c>
      <c r="H1376" s="96">
        <v>2</v>
      </c>
      <c r="I1376" s="96" t="str">
        <f t="shared" si="21"/>
        <v>T523W226M035APE100A523W226M035ASTTS40</v>
      </c>
    </row>
    <row r="1377" spans="1:9" hidden="1">
      <c r="A1377" s="96" t="s">
        <v>1867</v>
      </c>
      <c r="B1377" s="96" t="s">
        <v>1868</v>
      </c>
      <c r="C1377" s="96" t="s">
        <v>87</v>
      </c>
      <c r="D1377" s="96">
        <v>864.06966667156667</v>
      </c>
      <c r="E1377" s="96">
        <v>373.62819999922061</v>
      </c>
      <c r="F1377" s="96">
        <v>1</v>
      </c>
      <c r="G1377" s="96" t="s">
        <v>4468</v>
      </c>
      <c r="H1377" s="96">
        <v>3</v>
      </c>
      <c r="I1377" s="96" t="str">
        <f t="shared" si="21"/>
        <v>T523V107M025APE070A523V107M025ASTTS50</v>
      </c>
    </row>
    <row r="1378" spans="1:9" hidden="1">
      <c r="A1378" s="96" t="s">
        <v>1329</v>
      </c>
      <c r="B1378" s="96" t="s">
        <v>281</v>
      </c>
      <c r="C1378" s="96" t="s">
        <v>4520</v>
      </c>
      <c r="D1378" s="96">
        <v>1377.7637208285159</v>
      </c>
      <c r="E1378" s="96">
        <v>185.36085999989879</v>
      </c>
      <c r="F1378" s="96">
        <v>1</v>
      </c>
      <c r="G1378" s="96" t="s">
        <v>4468</v>
      </c>
      <c r="H1378" s="96">
        <v>4</v>
      </c>
      <c r="I1378" s="96" t="str">
        <f t="shared" si="21"/>
        <v>T521D685M063ATE075A521V685M063ASSUZHHV200</v>
      </c>
    </row>
    <row r="1379" spans="1:9" hidden="1">
      <c r="A1379" s="96" t="s">
        <v>4174</v>
      </c>
      <c r="B1379" s="96" t="s">
        <v>3618</v>
      </c>
      <c r="C1379" s="96" t="s">
        <v>119</v>
      </c>
      <c r="D1379" s="96">
        <v>455.65066667622887</v>
      </c>
      <c r="E1379" s="96">
        <v>188.3565000013914</v>
      </c>
      <c r="F1379" s="96">
        <v>1</v>
      </c>
      <c r="G1379" s="96" t="s">
        <v>4468</v>
      </c>
      <c r="H1379" s="96">
        <v>1</v>
      </c>
      <c r="I1379" s="96" t="str">
        <f t="shared" si="21"/>
        <v>T591X477M010ATE025A598V247M010ASFTW102K</v>
      </c>
    </row>
    <row r="1380" spans="1:9" hidden="1">
      <c r="A1380" s="96" t="s">
        <v>1089</v>
      </c>
      <c r="B1380" s="96" t="s">
        <v>927</v>
      </c>
      <c r="C1380" s="96" t="s">
        <v>4426</v>
      </c>
      <c r="D1380" s="96">
        <v>264.56835724590547</v>
      </c>
      <c r="E1380" s="96">
        <v>168.2968145851919</v>
      </c>
      <c r="F1380" s="96">
        <v>1</v>
      </c>
      <c r="G1380" s="96" t="s">
        <v>4468</v>
      </c>
      <c r="H1380" s="96">
        <v>23</v>
      </c>
      <c r="I1380" s="96" t="str">
        <f t="shared" si="21"/>
        <v>T598D477M2R5AHS009A598D477M2R5ASKBP74</v>
      </c>
    </row>
    <row r="1381" spans="1:9" hidden="1">
      <c r="A1381" s="96" t="s">
        <v>1278</v>
      </c>
      <c r="B1381" s="96" t="s">
        <v>1277</v>
      </c>
      <c r="C1381" s="96" t="s">
        <v>107</v>
      </c>
      <c r="D1381" s="96">
        <v>752.380804164859</v>
      </c>
      <c r="E1381" s="96">
        <v>273.75166666985024</v>
      </c>
      <c r="F1381" s="96">
        <v>1</v>
      </c>
      <c r="G1381" s="96" t="s">
        <v>4468</v>
      </c>
      <c r="H1381" s="96">
        <v>4</v>
      </c>
      <c r="I1381" s="96" t="str">
        <f t="shared" si="21"/>
        <v>T599D106M050ATE150A599D106M050ASFTP150</v>
      </c>
    </row>
    <row r="1382" spans="1:9" hidden="1">
      <c r="A1382" s="96" t="s">
        <v>272</v>
      </c>
      <c r="B1382" s="96" t="s">
        <v>4514</v>
      </c>
      <c r="C1382" s="96" t="s">
        <v>119</v>
      </c>
      <c r="D1382" s="96">
        <v>552.71639166923705</v>
      </c>
      <c r="E1382" s="96">
        <v>208.81597500178032</v>
      </c>
      <c r="F1382" s="96">
        <v>1</v>
      </c>
      <c r="G1382" s="96" t="s">
        <v>4468</v>
      </c>
      <c r="H1382" s="96">
        <v>2</v>
      </c>
      <c r="I1382" s="96" t="str">
        <f t="shared" si="21"/>
        <v>T521X477M016ATK020A521V247M016ASFTW102K</v>
      </c>
    </row>
    <row r="1383" spans="1:9" hidden="1">
      <c r="A1383" s="96" t="s">
        <v>272</v>
      </c>
      <c r="B1383" s="96" t="s">
        <v>273</v>
      </c>
      <c r="C1383" s="96" t="s">
        <v>4515</v>
      </c>
      <c r="D1383" s="96">
        <v>538.46591666486347</v>
      </c>
      <c r="E1383" s="96">
        <v>220.22223749983823</v>
      </c>
      <c r="F1383" s="96">
        <v>1</v>
      </c>
      <c r="G1383" s="96" t="s">
        <v>4468</v>
      </c>
      <c r="H1383" s="96">
        <v>4</v>
      </c>
      <c r="I1383" s="96" t="str">
        <f t="shared" si="21"/>
        <v>T521X477M016ATK020A521V247M016ASMHSPS15HV100</v>
      </c>
    </row>
    <row r="1384" spans="1:9" hidden="1">
      <c r="A1384" s="96" t="s">
        <v>3643</v>
      </c>
      <c r="B1384" s="96" t="s">
        <v>3644</v>
      </c>
      <c r="C1384" s="96" t="s">
        <v>119</v>
      </c>
      <c r="D1384" s="96">
        <v>450.67738332669251</v>
      </c>
      <c r="E1384" s="96">
        <v>186.37638333602808</v>
      </c>
      <c r="F1384" s="96">
        <v>1</v>
      </c>
      <c r="G1384" s="96" t="s">
        <v>4468</v>
      </c>
      <c r="H1384" s="96">
        <v>1</v>
      </c>
      <c r="I1384" s="96" t="str">
        <f t="shared" si="21"/>
        <v>T598X337M010ATE025A598V177M010ASFTW102K</v>
      </c>
    </row>
    <row r="1385" spans="1:9" hidden="1">
      <c r="A1385" s="96" t="s">
        <v>3168</v>
      </c>
      <c r="B1385" s="96" t="s">
        <v>3169</v>
      </c>
      <c r="C1385" s="96" t="s">
        <v>126</v>
      </c>
      <c r="D1385" s="96">
        <v>598.60193900002628</v>
      </c>
      <c r="E1385" s="96">
        <v>135.49219399932772</v>
      </c>
      <c r="F1385" s="96">
        <v>1</v>
      </c>
      <c r="G1385" s="96" t="s">
        <v>4468</v>
      </c>
      <c r="H1385" s="96">
        <v>50</v>
      </c>
      <c r="I1385" s="96" t="str">
        <f t="shared" si="21"/>
        <v>T521W476K020AT4277A521W476K020AS4277KBP52</v>
      </c>
    </row>
    <row r="1386" spans="1:9" hidden="1">
      <c r="A1386" s="96" t="s">
        <v>1593</v>
      </c>
      <c r="B1386" s="96" t="s">
        <v>1592</v>
      </c>
      <c r="C1386" s="96" t="s">
        <v>4426</v>
      </c>
      <c r="D1386" s="96">
        <v>327.1789499942679</v>
      </c>
      <c r="E1386" s="96">
        <v>140.41433333186433</v>
      </c>
      <c r="F1386" s="96">
        <v>1</v>
      </c>
      <c r="G1386" s="96" t="s">
        <v>4468</v>
      </c>
      <c r="H1386" s="96">
        <v>1</v>
      </c>
      <c r="I1386" s="96" t="str">
        <f t="shared" si="21"/>
        <v>T525D157M010ATE055A520D157M010ASMHSPKBP74</v>
      </c>
    </row>
    <row r="1387" spans="1:9" hidden="1">
      <c r="A1387" s="96" t="s">
        <v>2432</v>
      </c>
      <c r="B1387" s="96" t="s">
        <v>2433</v>
      </c>
      <c r="C1387" s="96" t="s">
        <v>82</v>
      </c>
      <c r="D1387" s="96">
        <v>999.06418733289468</v>
      </c>
      <c r="E1387" s="96">
        <v>334.89584266562014</v>
      </c>
      <c r="F1387" s="96">
        <v>1</v>
      </c>
      <c r="G1387" s="96" t="s">
        <v>4468</v>
      </c>
      <c r="H1387" s="96">
        <v>25</v>
      </c>
      <c r="I1387" s="96" t="str">
        <f t="shared" si="21"/>
        <v>T523W566M035APE100A523W566M035ASS706</v>
      </c>
    </row>
    <row r="1388" spans="1:9" hidden="1">
      <c r="A1388" s="96" t="s">
        <v>4314</v>
      </c>
      <c r="B1388" s="96" t="s">
        <v>4263</v>
      </c>
      <c r="C1388" s="96" t="s">
        <v>4502</v>
      </c>
      <c r="D1388" s="96">
        <v>636.53006666522867</v>
      </c>
      <c r="E1388" s="96">
        <v>197.90980952176531</v>
      </c>
      <c r="F1388" s="96">
        <v>1</v>
      </c>
      <c r="G1388" s="96" t="s">
        <v>4468</v>
      </c>
      <c r="H1388" s="96">
        <v>7</v>
      </c>
      <c r="I1388" s="96" t="str">
        <f t="shared" si="21"/>
        <v>T598B225M035ATE150A598B225M035ASTTS175</v>
      </c>
    </row>
    <row r="1389" spans="1:9" hidden="1">
      <c r="A1389" s="96" t="s">
        <v>1150</v>
      </c>
      <c r="B1389" s="96" t="s">
        <v>1151</v>
      </c>
      <c r="C1389" s="96" t="s">
        <v>152</v>
      </c>
      <c r="D1389" s="96">
        <v>361.48728566612118</v>
      </c>
      <c r="E1389" s="96">
        <v>141.27026866651141</v>
      </c>
      <c r="F1389" s="96">
        <v>1</v>
      </c>
      <c r="G1389" s="96" t="s">
        <v>4468</v>
      </c>
      <c r="H1389" s="96">
        <v>50</v>
      </c>
      <c r="I1389" s="96" t="str">
        <f t="shared" si="21"/>
        <v>T545X337M016ATE025A545V177M016ASMHSPKBP86</v>
      </c>
    </row>
    <row r="1390" spans="1:9" hidden="1">
      <c r="A1390" s="96" t="s">
        <v>4108</v>
      </c>
      <c r="B1390" s="96" t="s">
        <v>4101</v>
      </c>
      <c r="C1390" s="96" t="s">
        <v>82</v>
      </c>
      <c r="D1390" s="96">
        <v>1006.2038595245186</v>
      </c>
      <c r="E1390" s="96">
        <v>319.89330238005743</v>
      </c>
      <c r="F1390" s="96">
        <v>1</v>
      </c>
      <c r="G1390" s="96" t="s">
        <v>4468</v>
      </c>
      <c r="H1390" s="96">
        <v>14</v>
      </c>
      <c r="I1390" s="96" t="str">
        <f t="shared" si="21"/>
        <v>T521T106M035APE100A521T106M035ASS706</v>
      </c>
    </row>
    <row r="1391" spans="1:9" hidden="1">
      <c r="A1391" s="96" t="s">
        <v>114</v>
      </c>
      <c r="B1391" s="96" t="s">
        <v>115</v>
      </c>
      <c r="C1391" s="96" t="s">
        <v>82</v>
      </c>
      <c r="D1391" s="96">
        <v>757.13819000171509</v>
      </c>
      <c r="E1391" s="96">
        <v>202.68400166847275</v>
      </c>
      <c r="F1391" s="96">
        <v>1</v>
      </c>
      <c r="G1391" s="96" t="s">
        <v>4468</v>
      </c>
      <c r="H1391" s="96">
        <v>10</v>
      </c>
      <c r="I1391" s="96" t="str">
        <f t="shared" si="21"/>
        <v>T598D107M025ATE050A598D107M025AS9997S706</v>
      </c>
    </row>
    <row r="1392" spans="1:9" hidden="1">
      <c r="A1392" s="96" t="s">
        <v>3760</v>
      </c>
      <c r="B1392" s="96" t="s">
        <v>3736</v>
      </c>
      <c r="C1392" s="96" t="s">
        <v>4426</v>
      </c>
      <c r="D1392" s="96">
        <v>334.2276666755788</v>
      </c>
      <c r="E1392" s="96">
        <v>259.29261666722596</v>
      </c>
      <c r="F1392" s="96">
        <v>1</v>
      </c>
      <c r="G1392" s="96" t="s">
        <v>4468</v>
      </c>
      <c r="H1392" s="96">
        <v>1</v>
      </c>
      <c r="I1392" s="96" t="str">
        <f t="shared" si="21"/>
        <v>T520B336M006ATE025A520B336M010ASE025KBP74</v>
      </c>
    </row>
    <row r="1393" spans="1:9" hidden="1">
      <c r="A1393" s="96" t="s">
        <v>1077</v>
      </c>
      <c r="B1393" s="96" t="s">
        <v>1076</v>
      </c>
      <c r="C1393" s="96" t="s">
        <v>131</v>
      </c>
      <c r="D1393" s="96">
        <v>450.94292135450814</v>
      </c>
      <c r="E1393" s="96">
        <v>191.47676770888211</v>
      </c>
      <c r="F1393" s="96">
        <v>1</v>
      </c>
      <c r="G1393" s="96" t="s">
        <v>4468</v>
      </c>
      <c r="H1393" s="96">
        <v>32</v>
      </c>
      <c r="I1393" s="96" t="str">
        <f t="shared" si="21"/>
        <v>T598D157M010ATE025A598D157M010ASTTS80</v>
      </c>
    </row>
    <row r="1394" spans="1:9" hidden="1">
      <c r="A1394" s="96" t="s">
        <v>559</v>
      </c>
      <c r="B1394" s="96" t="s">
        <v>560</v>
      </c>
      <c r="C1394" s="96" t="s">
        <v>4426</v>
      </c>
      <c r="D1394" s="96">
        <v>313.57967499818187</v>
      </c>
      <c r="E1394" s="96">
        <v>153.92560000007506</v>
      </c>
      <c r="F1394" s="96">
        <v>1</v>
      </c>
      <c r="G1394" s="96" t="s">
        <v>4468</v>
      </c>
      <c r="H1394" s="96">
        <v>6</v>
      </c>
      <c r="I1394" s="96" t="str">
        <f t="shared" si="21"/>
        <v>T520X687M004ATE015A520X687M004ASMHSBKBP74</v>
      </c>
    </row>
    <row r="1395" spans="1:9" hidden="1">
      <c r="A1395" s="96" t="s">
        <v>559</v>
      </c>
      <c r="B1395" s="96" t="s">
        <v>560</v>
      </c>
      <c r="C1395" s="96" t="s">
        <v>4428</v>
      </c>
      <c r="D1395" s="96">
        <v>327.90166666614823</v>
      </c>
      <c r="E1395" s="96">
        <v>128.45004999660887</v>
      </c>
      <c r="F1395" s="96">
        <v>1</v>
      </c>
      <c r="G1395" s="96" t="s">
        <v>4468</v>
      </c>
      <c r="H1395" s="96">
        <v>1</v>
      </c>
      <c r="I1395" s="96" t="str">
        <f t="shared" si="21"/>
        <v>T520X687M004ATE015A520X687M004ASMHSBKBP76</v>
      </c>
    </row>
    <row r="1396" spans="1:9" hidden="1">
      <c r="A1396" s="96" t="s">
        <v>3364</v>
      </c>
      <c r="B1396" s="96" t="s">
        <v>3330</v>
      </c>
      <c r="C1396" s="96" t="s">
        <v>4501</v>
      </c>
      <c r="D1396" s="96">
        <v>340.10160833538976</v>
      </c>
      <c r="E1396" s="96">
        <v>131.96999999578111</v>
      </c>
      <c r="F1396" s="96">
        <v>1</v>
      </c>
      <c r="G1396" s="96" t="s">
        <v>4468</v>
      </c>
      <c r="H1396" s="96">
        <v>2</v>
      </c>
      <c r="I1396" s="96" t="str">
        <f t="shared" si="21"/>
        <v>T591D337M006ATE025A591D337M006ASKBP55</v>
      </c>
    </row>
    <row r="1397" spans="1:9" hidden="1">
      <c r="A1397" s="96" t="s">
        <v>3875</v>
      </c>
      <c r="B1397" s="96" t="s">
        <v>3873</v>
      </c>
      <c r="C1397" s="96" t="s">
        <v>4441</v>
      </c>
      <c r="D1397" s="96">
        <v>287.12898222240619</v>
      </c>
      <c r="E1397" s="96">
        <v>142.48339222138748</v>
      </c>
      <c r="F1397" s="96">
        <v>1</v>
      </c>
      <c r="G1397" s="96" t="s">
        <v>4468</v>
      </c>
      <c r="H1397" s="96">
        <v>15</v>
      </c>
      <c r="I1397" s="96" t="str">
        <f t="shared" si="21"/>
        <v>T520B337M2R5ATE045A520B337M2R5ASE045STA156KA</v>
      </c>
    </row>
    <row r="1398" spans="1:9" hidden="1">
      <c r="A1398" s="96" t="s">
        <v>2047</v>
      </c>
      <c r="B1398" s="96" t="s">
        <v>618</v>
      </c>
      <c r="C1398" s="96" t="s">
        <v>126</v>
      </c>
      <c r="D1398" s="96">
        <v>475.38396111340262</v>
      </c>
      <c r="E1398" s="96">
        <v>205.54696111707017</v>
      </c>
      <c r="F1398" s="96">
        <v>1</v>
      </c>
      <c r="G1398" s="96" t="s">
        <v>4468</v>
      </c>
      <c r="H1398" s="96">
        <v>3</v>
      </c>
      <c r="I1398" s="96" t="str">
        <f t="shared" si="21"/>
        <v>T521B226M020ATE090A521B226M020ASKBP52</v>
      </c>
    </row>
    <row r="1399" spans="1:9" hidden="1">
      <c r="A1399" s="96" t="s">
        <v>2047</v>
      </c>
      <c r="B1399" s="96" t="s">
        <v>2196</v>
      </c>
      <c r="C1399" s="96" t="s">
        <v>4433</v>
      </c>
      <c r="D1399" s="96">
        <v>428.86795000405982</v>
      </c>
      <c r="E1399" s="96">
        <v>125.81394999870101</v>
      </c>
      <c r="F1399" s="96">
        <v>1</v>
      </c>
      <c r="G1399" s="96" t="s">
        <v>4468</v>
      </c>
      <c r="H1399" s="96">
        <v>1</v>
      </c>
      <c r="I1399" s="96" t="str">
        <f t="shared" si="21"/>
        <v>T521B226M020ATE090A521B226M020AS9997KBP74E</v>
      </c>
    </row>
    <row r="1400" spans="1:9" hidden="1">
      <c r="A1400" s="96" t="s">
        <v>4298</v>
      </c>
      <c r="B1400" s="96" t="s">
        <v>4299</v>
      </c>
      <c r="C1400" s="96" t="s">
        <v>4441</v>
      </c>
      <c r="D1400" s="96">
        <v>808.0122611077968</v>
      </c>
      <c r="E1400" s="96">
        <v>200.09961250150809</v>
      </c>
      <c r="F1400" s="96">
        <v>1</v>
      </c>
      <c r="G1400" s="96" t="s">
        <v>4468</v>
      </c>
      <c r="H1400" s="96">
        <v>3</v>
      </c>
      <c r="I1400" s="96" t="str">
        <f t="shared" si="21"/>
        <v>T598B107M010ATE070A598B107M010AS9997STA156KA</v>
      </c>
    </row>
    <row r="1401" spans="1:9" hidden="1">
      <c r="A1401" s="96" t="s">
        <v>2188</v>
      </c>
      <c r="B1401" s="96" t="s">
        <v>2189</v>
      </c>
      <c r="C1401" s="96" t="s">
        <v>4478</v>
      </c>
      <c r="D1401" s="96">
        <v>662.68761110957712</v>
      </c>
      <c r="E1401" s="96">
        <v>183.52922222111377</v>
      </c>
      <c r="F1401" s="96">
        <v>1</v>
      </c>
      <c r="G1401" s="96" t="s">
        <v>4468</v>
      </c>
      <c r="H1401" s="96">
        <v>3</v>
      </c>
      <c r="I1401" s="96" t="str">
        <f t="shared" si="21"/>
        <v>T521B685M035ATE150A521B685M035ASFTW400</v>
      </c>
    </row>
    <row r="1402" spans="1:9" hidden="1">
      <c r="A1402" s="96" t="s">
        <v>3133</v>
      </c>
      <c r="B1402" s="96" t="s">
        <v>3004</v>
      </c>
      <c r="C1402" s="96" t="s">
        <v>4441</v>
      </c>
      <c r="D1402" s="96">
        <v>633.24752000137232</v>
      </c>
      <c r="E1402" s="96">
        <v>136.2697666680906</v>
      </c>
      <c r="F1402" s="96">
        <v>1</v>
      </c>
      <c r="G1402" s="96" t="s">
        <v>4468</v>
      </c>
      <c r="H1402" s="96">
        <v>5</v>
      </c>
      <c r="I1402" s="96" t="str">
        <f t="shared" si="21"/>
        <v>T520Y687M006ATE025A520Y687M006ASMHSPSTA156KA</v>
      </c>
    </row>
    <row r="1403" spans="1:9" hidden="1">
      <c r="A1403" s="96" t="s">
        <v>977</v>
      </c>
      <c r="B1403" s="96" t="s">
        <v>975</v>
      </c>
      <c r="C1403" s="96" t="s">
        <v>4426</v>
      </c>
      <c r="D1403" s="96">
        <v>281.00410000188276</v>
      </c>
      <c r="E1403" s="96">
        <v>136.97576666716486</v>
      </c>
      <c r="F1403" s="96">
        <v>1</v>
      </c>
      <c r="G1403" s="96" t="s">
        <v>4468</v>
      </c>
      <c r="H1403" s="96">
        <v>1</v>
      </c>
      <c r="I1403" s="96" t="str">
        <f t="shared" si="21"/>
        <v>T530Y337M006ATE010A530V157M006ASE010KBP74</v>
      </c>
    </row>
    <row r="1404" spans="1:9" hidden="1">
      <c r="A1404" s="96" t="s">
        <v>3636</v>
      </c>
      <c r="B1404" s="96" t="s">
        <v>1544</v>
      </c>
      <c r="C1404" s="96" t="s">
        <v>4516</v>
      </c>
      <c r="D1404" s="96">
        <v>834.14187333639711</v>
      </c>
      <c r="E1404" s="96">
        <v>193.6757933346089</v>
      </c>
      <c r="F1404" s="96">
        <v>1</v>
      </c>
      <c r="G1404" s="96" t="s">
        <v>4468</v>
      </c>
      <c r="H1404" s="96">
        <v>5</v>
      </c>
      <c r="I1404" s="96" t="str">
        <f t="shared" si="21"/>
        <v>T598X106M075ATE090A598V475M075ASSUZHTTS125</v>
      </c>
    </row>
    <row r="1405" spans="1:9" hidden="1">
      <c r="A1405" s="96" t="s">
        <v>3637</v>
      </c>
      <c r="B1405" s="96" t="s">
        <v>1544</v>
      </c>
      <c r="C1405" s="96" t="s">
        <v>4516</v>
      </c>
      <c r="D1405" s="96">
        <v>950.54088333214156</v>
      </c>
      <c r="E1405" s="96">
        <v>185.79144166200419</v>
      </c>
      <c r="F1405" s="96">
        <v>1</v>
      </c>
      <c r="G1405" s="96" t="s">
        <v>4468</v>
      </c>
      <c r="H1405" s="96">
        <v>2</v>
      </c>
      <c r="I1405" s="96" t="str">
        <f t="shared" si="21"/>
        <v>T598X106M063ATE090A598V475M075ASSUZHTTS125</v>
      </c>
    </row>
    <row r="1406" spans="1:9" hidden="1">
      <c r="A1406" s="96" t="s">
        <v>735</v>
      </c>
      <c r="B1406" s="96" t="s">
        <v>349</v>
      </c>
      <c r="C1406" s="96" t="s">
        <v>126</v>
      </c>
      <c r="D1406" s="96">
        <v>448.3827833330725</v>
      </c>
      <c r="E1406" s="96">
        <v>125.5397666618228</v>
      </c>
      <c r="F1406" s="96">
        <v>1</v>
      </c>
      <c r="G1406" s="96" t="s">
        <v>4468</v>
      </c>
      <c r="H1406" s="96">
        <v>1</v>
      </c>
      <c r="I1406" s="96" t="str">
        <f t="shared" si="21"/>
        <v>T521X107M025AHE060A521V506M025ASMHSPKBP52</v>
      </c>
    </row>
    <row r="1407" spans="1:9" hidden="1">
      <c r="A1407" s="96" t="s">
        <v>1968</v>
      </c>
      <c r="B1407" s="96" t="s">
        <v>960</v>
      </c>
      <c r="C1407" s="96" t="s">
        <v>4426</v>
      </c>
      <c r="D1407" s="96">
        <v>434.72966666333377</v>
      </c>
      <c r="E1407" s="96">
        <v>141.44143889076076</v>
      </c>
      <c r="F1407" s="96">
        <v>1</v>
      </c>
      <c r="G1407" s="96" t="s">
        <v>4468</v>
      </c>
      <c r="H1407" s="96">
        <v>3</v>
      </c>
      <c r="I1407" s="96" t="str">
        <f t="shared" si="21"/>
        <v>T530D227M010AHE010A530V686M010ASE006KBP74</v>
      </c>
    </row>
    <row r="1408" spans="1:9" hidden="1">
      <c r="A1408" s="96" t="s">
        <v>4521</v>
      </c>
      <c r="B1408" s="96" t="s">
        <v>2180</v>
      </c>
      <c r="C1408" s="96" t="s">
        <v>119</v>
      </c>
      <c r="D1408" s="96">
        <v>572.95688854035689</v>
      </c>
      <c r="E1408" s="96">
        <v>198.97868541716889</v>
      </c>
      <c r="F1408" s="96">
        <v>1</v>
      </c>
      <c r="G1408" s="96" t="s">
        <v>4468</v>
      </c>
      <c r="H1408" s="96">
        <v>16</v>
      </c>
      <c r="I1408" s="96" t="str">
        <f t="shared" si="21"/>
        <v>T521B556M016ATE070A521B556M016ASFTW102K</v>
      </c>
    </row>
    <row r="1409" spans="1:9" hidden="1">
      <c r="A1409" s="96" t="s">
        <v>4064</v>
      </c>
      <c r="B1409" s="96" t="s">
        <v>4065</v>
      </c>
      <c r="C1409" s="96" t="s">
        <v>100</v>
      </c>
      <c r="D1409" s="96">
        <v>224.77371666886029</v>
      </c>
      <c r="E1409" s="96">
        <v>148.92292291522608</v>
      </c>
      <c r="F1409" s="96">
        <v>1</v>
      </c>
      <c r="G1409" s="96" t="s">
        <v>4468</v>
      </c>
      <c r="H1409" s="96">
        <v>8</v>
      </c>
      <c r="I1409" s="96" t="str">
        <f t="shared" si="21"/>
        <v>T520U107M006ATE055A520U107M006ASE055S805</v>
      </c>
    </row>
    <row r="1410" spans="1:9" hidden="1">
      <c r="A1410" s="96" t="s">
        <v>3552</v>
      </c>
      <c r="B1410" s="96" t="s">
        <v>2580</v>
      </c>
      <c r="C1410" s="96" t="s">
        <v>4426</v>
      </c>
      <c r="D1410" s="96">
        <v>199.97109583433485</v>
      </c>
      <c r="E1410" s="96">
        <v>123.32229583058506</v>
      </c>
      <c r="F1410" s="96">
        <v>1</v>
      </c>
      <c r="G1410" s="96" t="s">
        <v>4468</v>
      </c>
      <c r="H1410" s="96">
        <v>4</v>
      </c>
      <c r="I1410" s="96" t="str">
        <f t="shared" si="21"/>
        <v>T520V477M2R5ATE006A520V247M003ASE006KBP74</v>
      </c>
    </row>
    <row r="1411" spans="1:9" hidden="1">
      <c r="A1411" s="96" t="s">
        <v>1637</v>
      </c>
      <c r="B1411" s="96" t="s">
        <v>1608</v>
      </c>
      <c r="C1411" s="96" t="s">
        <v>4475</v>
      </c>
      <c r="D1411" s="96">
        <v>433.7568999978248</v>
      </c>
      <c r="E1411" s="96">
        <v>130.8818833285477</v>
      </c>
      <c r="F1411" s="96">
        <v>1</v>
      </c>
      <c r="G1411" s="96" t="s">
        <v>4468</v>
      </c>
      <c r="H1411" s="96">
        <v>1</v>
      </c>
      <c r="I1411" s="96" t="str">
        <f t="shared" si="21"/>
        <v>T521V107M020AHE055A521V107M020ASMH01KBP84</v>
      </c>
    </row>
    <row r="1412" spans="1:9" hidden="1">
      <c r="A1412" s="96" t="s">
        <v>3453</v>
      </c>
      <c r="B1412" s="96" t="s">
        <v>3452</v>
      </c>
      <c r="C1412" s="96" t="s">
        <v>4476</v>
      </c>
      <c r="D1412" s="96">
        <v>331.15355000132695</v>
      </c>
      <c r="E1412" s="96">
        <v>159.65180832718033</v>
      </c>
      <c r="F1412" s="96">
        <v>1</v>
      </c>
      <c r="G1412" s="96" t="s">
        <v>4468</v>
      </c>
      <c r="H1412" s="96">
        <v>2</v>
      </c>
      <c r="I1412" s="96" t="str">
        <f t="shared" ref="I1412:I1475" si="22">A1412&amp;B1412&amp;C1412</f>
        <v>T520V107M006ATE015A520V107M010ASMHSSKBP44</v>
      </c>
    </row>
    <row r="1413" spans="1:9" hidden="1">
      <c r="A1413" s="96" t="s">
        <v>3940</v>
      </c>
      <c r="B1413" s="96" t="s">
        <v>668</v>
      </c>
      <c r="C1413" s="96" t="s">
        <v>4474</v>
      </c>
      <c r="D1413" s="96">
        <v>562.03230344746578</v>
      </c>
      <c r="E1413" s="96">
        <v>212.98271954099744</v>
      </c>
      <c r="F1413" s="96">
        <v>1</v>
      </c>
      <c r="G1413" s="96" t="s">
        <v>4468</v>
      </c>
      <c r="H1413" s="96">
        <v>29</v>
      </c>
      <c r="I1413" s="96" t="str">
        <f t="shared" si="22"/>
        <v>T520B157M006ATE070A520B157M006ASMHSPS15MB</v>
      </c>
    </row>
    <row r="1414" spans="1:9" hidden="1">
      <c r="A1414" s="96" t="s">
        <v>505</v>
      </c>
      <c r="B1414" s="96" t="s">
        <v>378</v>
      </c>
      <c r="C1414" s="96" t="s">
        <v>90</v>
      </c>
      <c r="D1414" s="96">
        <v>617.12938332930207</v>
      </c>
      <c r="E1414" s="96">
        <v>186.7120499967132</v>
      </c>
      <c r="F1414" s="96">
        <v>1</v>
      </c>
      <c r="G1414" s="96" t="s">
        <v>4468</v>
      </c>
      <c r="H1414" s="96">
        <v>1</v>
      </c>
      <c r="I1414" s="96" t="str">
        <f t="shared" si="22"/>
        <v>T521X186M050ATE035A521V905M050ASFTP200</v>
      </c>
    </row>
    <row r="1415" spans="1:9" hidden="1">
      <c r="A1415" s="96" t="s">
        <v>3492</v>
      </c>
      <c r="B1415" s="96" t="s">
        <v>3445</v>
      </c>
      <c r="C1415" s="96" t="s">
        <v>4428</v>
      </c>
      <c r="D1415" s="96">
        <v>314.98110000276938</v>
      </c>
      <c r="E1415" s="96">
        <v>159.86549999797717</v>
      </c>
      <c r="F1415" s="96">
        <v>1</v>
      </c>
      <c r="G1415" s="96" t="s">
        <v>4468</v>
      </c>
      <c r="H1415" s="96">
        <v>1</v>
      </c>
      <c r="I1415" s="96" t="str">
        <f t="shared" si="22"/>
        <v>T520V157M004ATE015A520V157M006ASPGLRKBP76</v>
      </c>
    </row>
    <row r="1416" spans="1:9" hidden="1">
      <c r="A1416" s="96" t="s">
        <v>361</v>
      </c>
      <c r="B1416" s="96" t="s">
        <v>258</v>
      </c>
      <c r="C1416" s="96" t="s">
        <v>4475</v>
      </c>
      <c r="D1416" s="96">
        <v>352.33374696828173</v>
      </c>
      <c r="E1416" s="96">
        <v>148.27831515269779</v>
      </c>
      <c r="F1416" s="96">
        <v>1</v>
      </c>
      <c r="G1416" s="96" t="s">
        <v>4468</v>
      </c>
      <c r="H1416" s="96">
        <v>11</v>
      </c>
      <c r="I1416" s="96" t="str">
        <f t="shared" si="22"/>
        <v>T521X337M016ATE050A521V177M016ASMHSPKBP84</v>
      </c>
    </row>
    <row r="1417" spans="1:9" hidden="1">
      <c r="A1417" s="96" t="s">
        <v>3617</v>
      </c>
      <c r="B1417" s="96" t="s">
        <v>3618</v>
      </c>
      <c r="C1417" s="96" t="s">
        <v>119</v>
      </c>
      <c r="D1417" s="96">
        <v>438.41233166644815</v>
      </c>
      <c r="E1417" s="96">
        <v>192.96117333287839</v>
      </c>
      <c r="F1417" s="96">
        <v>1</v>
      </c>
      <c r="G1417" s="96" t="s">
        <v>4468</v>
      </c>
      <c r="H1417" s="96">
        <v>10</v>
      </c>
      <c r="I1417" s="96" t="str">
        <f t="shared" si="22"/>
        <v>T598X477M010AT4143A598V247M010ASFTW102K</v>
      </c>
    </row>
    <row r="1418" spans="1:9" hidden="1">
      <c r="A1418" s="96" t="s">
        <v>1251</v>
      </c>
      <c r="B1418" s="96" t="s">
        <v>1170</v>
      </c>
      <c r="C1418" s="96" t="s">
        <v>4441</v>
      </c>
      <c r="D1418" s="96">
        <v>524.50247777975164</v>
      </c>
      <c r="E1418" s="96">
        <v>187.22112777759321</v>
      </c>
      <c r="F1418" s="96">
        <v>1</v>
      </c>
      <c r="G1418" s="96" t="s">
        <v>4468</v>
      </c>
      <c r="H1418" s="96">
        <v>3</v>
      </c>
      <c r="I1418" s="96" t="str">
        <f t="shared" si="22"/>
        <v>T591B157M006ATE045A598B157M006ASSTA156KA</v>
      </c>
    </row>
    <row r="1419" spans="1:9" hidden="1">
      <c r="A1419" s="96" t="s">
        <v>3179</v>
      </c>
      <c r="B1419" s="96" t="s">
        <v>4522</v>
      </c>
      <c r="C1419" s="96" t="s">
        <v>4523</v>
      </c>
      <c r="D1419" s="96">
        <v>454.67683999543078</v>
      </c>
      <c r="E1419" s="96">
        <v>129.92586666438729</v>
      </c>
      <c r="F1419" s="96">
        <v>1</v>
      </c>
      <c r="G1419" s="96" t="s">
        <v>4468</v>
      </c>
      <c r="H1419" s="96">
        <v>5</v>
      </c>
      <c r="I1419" s="96" t="str">
        <f t="shared" si="22"/>
        <v>T521W226M025ATE040A521W226M025AS9997KBP52E</v>
      </c>
    </row>
    <row r="1420" spans="1:9" hidden="1">
      <c r="A1420" s="96" t="s">
        <v>586</v>
      </c>
      <c r="B1420" s="96" t="s">
        <v>584</v>
      </c>
      <c r="C1420" s="96" t="s">
        <v>4469</v>
      </c>
      <c r="D1420" s="96">
        <v>365.25696666736621</v>
      </c>
      <c r="E1420" s="96">
        <v>125.097416662029</v>
      </c>
      <c r="F1420" s="96">
        <v>1</v>
      </c>
      <c r="G1420" s="96" t="s">
        <v>4468</v>
      </c>
      <c r="H1420" s="96">
        <v>2</v>
      </c>
      <c r="I1420" s="96" t="str">
        <f t="shared" si="22"/>
        <v>T520C227M006ATE015A520C227M006ASE015KBP126</v>
      </c>
    </row>
    <row r="1421" spans="1:9" hidden="1">
      <c r="A1421" s="96" t="s">
        <v>586</v>
      </c>
      <c r="B1421" s="96" t="s">
        <v>4524</v>
      </c>
      <c r="C1421" s="96" t="s">
        <v>4470</v>
      </c>
      <c r="D1421" s="96">
        <v>364.37422221642919</v>
      </c>
      <c r="E1421" s="96">
        <v>124.54368888982572</v>
      </c>
      <c r="F1421" s="96">
        <v>1</v>
      </c>
      <c r="G1421" s="96" t="s">
        <v>4468</v>
      </c>
      <c r="H1421" s="96">
        <v>3</v>
      </c>
      <c r="I1421" s="96" t="str">
        <f t="shared" si="22"/>
        <v>T520C227M006ATE015A520C227M006AS9997KBP126X</v>
      </c>
    </row>
    <row r="1422" spans="1:9" hidden="1">
      <c r="A1422" s="96" t="s">
        <v>4086</v>
      </c>
      <c r="B1422" s="96" t="s">
        <v>4085</v>
      </c>
      <c r="C1422" s="96" t="s">
        <v>4525</v>
      </c>
      <c r="D1422" s="96">
        <v>316.787716668332</v>
      </c>
      <c r="E1422" s="96">
        <v>122.44650000007825</v>
      </c>
      <c r="F1422" s="96">
        <v>1</v>
      </c>
      <c r="G1422" s="96" t="s">
        <v>4468</v>
      </c>
      <c r="H1422" s="96">
        <v>1</v>
      </c>
      <c r="I1422" s="96" t="str">
        <f t="shared" si="22"/>
        <v>T520U336M010ATE070A520U336M010ASE070S506</v>
      </c>
    </row>
    <row r="1423" spans="1:9" hidden="1">
      <c r="A1423" s="96" t="s">
        <v>300</v>
      </c>
      <c r="B1423" s="96" t="s">
        <v>190</v>
      </c>
      <c r="C1423" s="96" t="s">
        <v>152</v>
      </c>
      <c r="D1423" s="96">
        <v>665.00082916551037</v>
      </c>
      <c r="E1423" s="96">
        <v>233.50929583073591</v>
      </c>
      <c r="F1423" s="96">
        <v>1</v>
      </c>
      <c r="G1423" s="96" t="s">
        <v>4468</v>
      </c>
      <c r="H1423" s="96">
        <v>4</v>
      </c>
      <c r="I1423" s="96" t="str">
        <f t="shared" si="22"/>
        <v>T520T336M010ATE070A520T336M010ASE070KBP86</v>
      </c>
    </row>
    <row r="1424" spans="1:9" hidden="1">
      <c r="A1424" s="96" t="s">
        <v>3059</v>
      </c>
      <c r="B1424" s="96" t="s">
        <v>1419</v>
      </c>
      <c r="C1424" s="96" t="s">
        <v>4441</v>
      </c>
      <c r="D1424" s="96">
        <v>358.82533333031461</v>
      </c>
      <c r="E1424" s="96">
        <v>328.66111666196957</v>
      </c>
      <c r="F1424" s="96">
        <v>1</v>
      </c>
      <c r="G1424" s="96" t="s">
        <v>4468</v>
      </c>
      <c r="H1424" s="96">
        <v>1</v>
      </c>
      <c r="I1424" s="96" t="str">
        <f t="shared" si="22"/>
        <v>T520Y108M2R5ATE015A520Y108M2R5ASE010STA156KA</v>
      </c>
    </row>
    <row r="1425" spans="1:9" hidden="1">
      <c r="A1425" s="96" t="s">
        <v>1266</v>
      </c>
      <c r="B1425" s="96" t="s">
        <v>1267</v>
      </c>
      <c r="C1425" s="96" t="s">
        <v>4426</v>
      </c>
      <c r="D1425" s="96">
        <v>435.19230357271488</v>
      </c>
      <c r="E1425" s="96">
        <v>212.64649047649331</v>
      </c>
      <c r="F1425" s="96">
        <v>1</v>
      </c>
      <c r="G1425" s="96" t="s">
        <v>4468</v>
      </c>
      <c r="H1425" s="96">
        <v>14</v>
      </c>
      <c r="I1425" s="96" t="str">
        <f t="shared" si="22"/>
        <v>T591B686M006ATE070A591B686M006ASKBP74</v>
      </c>
    </row>
    <row r="1426" spans="1:9" hidden="1">
      <c r="A1426" s="96" t="s">
        <v>1323</v>
      </c>
      <c r="B1426" s="96" t="s">
        <v>1068</v>
      </c>
      <c r="C1426" s="96" t="s">
        <v>4426</v>
      </c>
      <c r="D1426" s="96">
        <v>452.61170476059698</v>
      </c>
      <c r="E1426" s="96">
        <v>181.42619047580021</v>
      </c>
      <c r="F1426" s="96">
        <v>1</v>
      </c>
      <c r="G1426" s="96" t="s">
        <v>4468</v>
      </c>
      <c r="H1426" s="96">
        <v>7</v>
      </c>
      <c r="I1426" s="96" t="str">
        <f t="shared" si="22"/>
        <v>T521D157M016ATE040A521D157M016ASMHSPKBP74</v>
      </c>
    </row>
    <row r="1427" spans="1:9" hidden="1">
      <c r="A1427" s="96" t="s">
        <v>1323</v>
      </c>
      <c r="B1427" s="96" t="s">
        <v>1068</v>
      </c>
      <c r="C1427" s="96" t="s">
        <v>4428</v>
      </c>
      <c r="D1427" s="96">
        <v>462.90869166754413</v>
      </c>
      <c r="E1427" s="96">
        <v>140.59560833266005</v>
      </c>
      <c r="F1427" s="96">
        <v>1</v>
      </c>
      <c r="G1427" s="96" t="s">
        <v>4468</v>
      </c>
      <c r="H1427" s="96">
        <v>4</v>
      </c>
      <c r="I1427" s="96" t="str">
        <f t="shared" si="22"/>
        <v>T521D157M016ATE040A521D157M016ASMHSPKBP76</v>
      </c>
    </row>
    <row r="1428" spans="1:9" hidden="1">
      <c r="A1428" s="96" t="s">
        <v>1606</v>
      </c>
      <c r="B1428" s="96" t="s">
        <v>1232</v>
      </c>
      <c r="C1428" s="96" t="s">
        <v>152</v>
      </c>
      <c r="D1428" s="96">
        <v>452.56377925155493</v>
      </c>
      <c r="E1428" s="96">
        <v>140.31056632532511</v>
      </c>
      <c r="F1428" s="96">
        <v>1</v>
      </c>
      <c r="G1428" s="96" t="s">
        <v>4468</v>
      </c>
      <c r="H1428" s="96">
        <v>49</v>
      </c>
      <c r="I1428" s="96" t="str">
        <f t="shared" si="22"/>
        <v>T521V107M020ATE060A521V107M020ASMHSPKBP86</v>
      </c>
    </row>
    <row r="1429" spans="1:9" hidden="1">
      <c r="A1429" s="96" t="s">
        <v>1606</v>
      </c>
      <c r="B1429" s="96" t="s">
        <v>1608</v>
      </c>
      <c r="C1429" s="96" t="s">
        <v>152</v>
      </c>
      <c r="D1429" s="96">
        <v>435.30190799930131</v>
      </c>
      <c r="E1429" s="96">
        <v>142.71210400038399</v>
      </c>
      <c r="F1429" s="96">
        <v>1</v>
      </c>
      <c r="G1429" s="96" t="s">
        <v>4468</v>
      </c>
      <c r="H1429" s="96">
        <v>50</v>
      </c>
      <c r="I1429" s="96" t="str">
        <f t="shared" si="22"/>
        <v>T521V107M020ATE060A521V107M020ASMH01KBP86</v>
      </c>
    </row>
    <row r="1430" spans="1:9" hidden="1">
      <c r="A1430" s="96" t="s">
        <v>1606</v>
      </c>
      <c r="B1430" s="96" t="s">
        <v>1608</v>
      </c>
      <c r="C1430" s="96" t="s">
        <v>4475</v>
      </c>
      <c r="D1430" s="96">
        <v>441.53264999950778</v>
      </c>
      <c r="E1430" s="96">
        <v>140.52908366750927</v>
      </c>
      <c r="F1430" s="96">
        <v>1</v>
      </c>
      <c r="G1430" s="96" t="s">
        <v>4468</v>
      </c>
      <c r="H1430" s="96">
        <v>50</v>
      </c>
      <c r="I1430" s="96" t="str">
        <f t="shared" si="22"/>
        <v>T521V107M020ATE060A521V107M020ASMH01KBP84</v>
      </c>
    </row>
    <row r="1431" spans="1:9" hidden="1">
      <c r="A1431" s="96" t="s">
        <v>3221</v>
      </c>
      <c r="B1431" s="96" t="s">
        <v>645</v>
      </c>
      <c r="C1431" s="96" t="s">
        <v>4426</v>
      </c>
      <c r="D1431" s="96">
        <v>343.72161666979082</v>
      </c>
      <c r="E1431" s="96">
        <v>226.42099999124184</v>
      </c>
      <c r="F1431" s="96">
        <v>1</v>
      </c>
      <c r="G1431" s="96" t="s">
        <v>4468</v>
      </c>
      <c r="H1431" s="96">
        <v>1</v>
      </c>
      <c r="I1431" s="96" t="str">
        <f t="shared" si="22"/>
        <v>T520V157M008ATE040A520V157M010ASMHSPKBP74</v>
      </c>
    </row>
    <row r="1432" spans="1:9" hidden="1">
      <c r="A1432" s="96" t="s">
        <v>2770</v>
      </c>
      <c r="B1432" s="96" t="s">
        <v>2771</v>
      </c>
      <c r="C1432" s="96" t="s">
        <v>119</v>
      </c>
      <c r="D1432" s="96">
        <v>1049.861644441844</v>
      </c>
      <c r="E1432" s="96">
        <v>313.75418055569753</v>
      </c>
      <c r="F1432" s="96">
        <v>1</v>
      </c>
      <c r="G1432" s="96" t="s">
        <v>4468</v>
      </c>
      <c r="H1432" s="96">
        <v>6</v>
      </c>
      <c r="I1432" s="96" t="str">
        <f t="shared" si="22"/>
        <v>T523W167M018APE100A523W167M018AS9997FTW102K</v>
      </c>
    </row>
    <row r="1433" spans="1:9" hidden="1">
      <c r="A1433" s="96" t="s">
        <v>2770</v>
      </c>
      <c r="B1433" s="96" t="s">
        <v>2771</v>
      </c>
      <c r="C1433" s="96" t="s">
        <v>4515</v>
      </c>
      <c r="D1433" s="96">
        <v>1056.0149642846748</v>
      </c>
      <c r="E1433" s="96">
        <v>328.99377381379185</v>
      </c>
      <c r="F1433" s="96">
        <v>1</v>
      </c>
      <c r="G1433" s="96" t="s">
        <v>4468</v>
      </c>
      <c r="H1433" s="96">
        <v>7</v>
      </c>
      <c r="I1433" s="96" t="str">
        <f t="shared" si="22"/>
        <v>T523W167M018APE100A523W167M018AS9997S15HV100</v>
      </c>
    </row>
    <row r="1434" spans="1:9" hidden="1">
      <c r="A1434" s="96" t="s">
        <v>3172</v>
      </c>
      <c r="B1434" s="96" t="s">
        <v>3171</v>
      </c>
      <c r="C1434" s="96" t="s">
        <v>126</v>
      </c>
      <c r="D1434" s="96">
        <v>556.3485500018578</v>
      </c>
      <c r="E1434" s="96">
        <v>193.8079499930609</v>
      </c>
      <c r="F1434" s="96">
        <v>1</v>
      </c>
      <c r="G1434" s="96" t="s">
        <v>4468</v>
      </c>
      <c r="H1434" s="96">
        <v>1</v>
      </c>
      <c r="I1434" s="96" t="str">
        <f t="shared" si="22"/>
        <v>T521W476M020ATE040A521W476M020ASE045KBP52</v>
      </c>
    </row>
    <row r="1435" spans="1:9" hidden="1">
      <c r="A1435" s="96" t="s">
        <v>344</v>
      </c>
      <c r="B1435" s="96" t="s">
        <v>345</v>
      </c>
      <c r="C1435" s="96" t="s">
        <v>4469</v>
      </c>
      <c r="D1435" s="96">
        <v>483.16971667343751</v>
      </c>
      <c r="E1435" s="96">
        <v>167.55738333798945</v>
      </c>
      <c r="F1435" s="96">
        <v>1</v>
      </c>
      <c r="G1435" s="96" t="s">
        <v>4468</v>
      </c>
      <c r="H1435" s="96">
        <v>1</v>
      </c>
      <c r="I1435" s="96" t="str">
        <f t="shared" si="22"/>
        <v>T520C107M010ATE045A520C107M010ASMHSBKBP126</v>
      </c>
    </row>
    <row r="1436" spans="1:9" hidden="1">
      <c r="A1436" s="96" t="s">
        <v>1732</v>
      </c>
      <c r="B1436" s="96" t="s">
        <v>1623</v>
      </c>
      <c r="C1436" s="96" t="s">
        <v>126</v>
      </c>
      <c r="D1436" s="96">
        <v>471.05338899926289</v>
      </c>
      <c r="E1436" s="96">
        <v>137.35939933347979</v>
      </c>
      <c r="F1436" s="96">
        <v>1</v>
      </c>
      <c r="G1436" s="96" t="s">
        <v>4468</v>
      </c>
      <c r="H1436" s="96">
        <v>50</v>
      </c>
      <c r="I1436" s="96" t="str">
        <f t="shared" si="22"/>
        <v>T521V226M025ATE090A521V226M025ASMHSPKBP52</v>
      </c>
    </row>
    <row r="1437" spans="1:9" hidden="1">
      <c r="A1437" s="96" t="s">
        <v>3181</v>
      </c>
      <c r="B1437" s="96" t="s">
        <v>3180</v>
      </c>
      <c r="C1437" s="96" t="s">
        <v>157</v>
      </c>
      <c r="D1437" s="96">
        <v>466.55249999952503</v>
      </c>
      <c r="E1437" s="96">
        <v>222.96821666532196</v>
      </c>
      <c r="F1437" s="96">
        <v>1</v>
      </c>
      <c r="G1437" s="96" t="s">
        <v>4468</v>
      </c>
      <c r="H1437" s="96">
        <v>1</v>
      </c>
      <c r="I1437" s="96" t="str">
        <f t="shared" si="22"/>
        <v>T521W226M025ATE070A521W226M025ASTTS40</v>
      </c>
    </row>
    <row r="1438" spans="1:9" hidden="1">
      <c r="A1438" s="96" t="s">
        <v>1452</v>
      </c>
      <c r="B1438" s="96" t="s">
        <v>927</v>
      </c>
      <c r="C1438" s="96" t="s">
        <v>4426</v>
      </c>
      <c r="D1438" s="96">
        <v>240.37729333410971</v>
      </c>
      <c r="E1438" s="96">
        <v>186.06470000138503</v>
      </c>
      <c r="F1438" s="96">
        <v>1</v>
      </c>
      <c r="G1438" s="96" t="s">
        <v>4468</v>
      </c>
      <c r="H1438" s="96">
        <v>5</v>
      </c>
      <c r="I1438" s="96" t="str">
        <f t="shared" si="22"/>
        <v>T598D477M2R5AT4313A598D477M2R5ASKBP74</v>
      </c>
    </row>
    <row r="1439" spans="1:9" hidden="1">
      <c r="A1439" s="96" t="s">
        <v>1651</v>
      </c>
      <c r="B1439" s="96" t="s">
        <v>1025</v>
      </c>
      <c r="C1439" s="96" t="s">
        <v>4426</v>
      </c>
      <c r="D1439" s="96">
        <v>331.62455000099726</v>
      </c>
      <c r="E1439" s="96">
        <v>127.15666667092592</v>
      </c>
      <c r="F1439" s="96">
        <v>1</v>
      </c>
      <c r="G1439" s="96" t="s">
        <v>4468</v>
      </c>
      <c r="H1439" s="96">
        <v>1</v>
      </c>
      <c r="I1439" s="96" t="str">
        <f t="shared" si="22"/>
        <v>T521V476M016ATE055A521V476M016ASMHSPKBP74</v>
      </c>
    </row>
    <row r="1440" spans="1:9" hidden="1">
      <c r="A1440" s="96" t="s">
        <v>3985</v>
      </c>
      <c r="B1440" s="96" t="s">
        <v>3723</v>
      </c>
      <c r="C1440" s="96" t="s">
        <v>152</v>
      </c>
      <c r="D1440" s="96">
        <v>639.0428388887085</v>
      </c>
      <c r="E1440" s="96">
        <v>125.3814055561088</v>
      </c>
      <c r="F1440" s="96">
        <v>1</v>
      </c>
      <c r="G1440" s="96" t="s">
        <v>4468</v>
      </c>
      <c r="H1440" s="96">
        <v>3</v>
      </c>
      <c r="I1440" s="96" t="str">
        <f t="shared" si="22"/>
        <v>T520B476M010ATE070A520B476M010ASMHSPKBP86</v>
      </c>
    </row>
    <row r="1441" spans="1:9" hidden="1">
      <c r="A1441" s="96" t="s">
        <v>3985</v>
      </c>
      <c r="B1441" s="96" t="s">
        <v>3723</v>
      </c>
      <c r="C1441" s="96" t="s">
        <v>4475</v>
      </c>
      <c r="D1441" s="96">
        <v>631.92398333922029</v>
      </c>
      <c r="E1441" s="96">
        <v>146.84475555201061</v>
      </c>
      <c r="F1441" s="96">
        <v>1</v>
      </c>
      <c r="G1441" s="96" t="s">
        <v>4468</v>
      </c>
      <c r="H1441" s="96">
        <v>3</v>
      </c>
      <c r="I1441" s="96" t="str">
        <f t="shared" si="22"/>
        <v>T520B476M010ATE070A520B476M010ASMHSPKBP84</v>
      </c>
    </row>
    <row r="1442" spans="1:9" hidden="1">
      <c r="A1442" s="96" t="s">
        <v>3985</v>
      </c>
      <c r="B1442" s="96" t="s">
        <v>3959</v>
      </c>
      <c r="C1442" s="96" t="s">
        <v>4426</v>
      </c>
      <c r="D1442" s="96">
        <v>261.44111667294055</v>
      </c>
      <c r="E1442" s="96">
        <v>124.13856666418724</v>
      </c>
      <c r="F1442" s="96">
        <v>1</v>
      </c>
      <c r="G1442" s="96" t="s">
        <v>4468</v>
      </c>
      <c r="H1442" s="96">
        <v>1</v>
      </c>
      <c r="I1442" s="96" t="str">
        <f t="shared" si="22"/>
        <v>T520B476M010ATE070A520B476M010ASE070KBP74</v>
      </c>
    </row>
    <row r="1443" spans="1:9" hidden="1">
      <c r="A1443" s="96" t="s">
        <v>1938</v>
      </c>
      <c r="B1443" s="96" t="s">
        <v>1860</v>
      </c>
      <c r="C1443" s="96" t="s">
        <v>4426</v>
      </c>
      <c r="D1443" s="96">
        <v>247.82305555301721</v>
      </c>
      <c r="E1443" s="96">
        <v>134.70471666776575</v>
      </c>
      <c r="F1443" s="96">
        <v>1</v>
      </c>
      <c r="G1443" s="96" t="s">
        <v>4468</v>
      </c>
      <c r="H1443" s="96">
        <v>3</v>
      </c>
      <c r="I1443" s="96" t="str">
        <f t="shared" si="22"/>
        <v>T530D337M006AHE006A530V117M006ASE006KBP74</v>
      </c>
    </row>
    <row r="1444" spans="1:9" hidden="1">
      <c r="A1444" s="96" t="s">
        <v>3982</v>
      </c>
      <c r="B1444" s="96" t="s">
        <v>615</v>
      </c>
      <c r="C1444" s="96" t="s">
        <v>126</v>
      </c>
      <c r="D1444" s="96">
        <v>508.64821667200886</v>
      </c>
      <c r="E1444" s="96">
        <v>123.26266666757874</v>
      </c>
      <c r="F1444" s="96">
        <v>1</v>
      </c>
      <c r="G1444" s="96" t="s">
        <v>4468</v>
      </c>
      <c r="H1444" s="96">
        <v>1</v>
      </c>
      <c r="I1444" s="96" t="str">
        <f t="shared" si="22"/>
        <v>T520B106M016ATE100A520B106M016ASE100KBP52</v>
      </c>
    </row>
    <row r="1445" spans="1:9" hidden="1">
      <c r="A1445" s="96" t="s">
        <v>2854</v>
      </c>
      <c r="B1445" s="96" t="s">
        <v>2853</v>
      </c>
      <c r="C1445" s="96" t="s">
        <v>4426</v>
      </c>
      <c r="D1445" s="96">
        <v>269.33128333068453</v>
      </c>
      <c r="E1445" s="96">
        <v>122.28906666277908</v>
      </c>
      <c r="F1445" s="96">
        <v>1</v>
      </c>
      <c r="G1445" s="96" t="s">
        <v>4468</v>
      </c>
      <c r="H1445" s="96">
        <v>1</v>
      </c>
      <c r="I1445" s="96" t="str">
        <f t="shared" si="22"/>
        <v>T530X477M006AHE010A530V227K006ASE010KBP74</v>
      </c>
    </row>
    <row r="1446" spans="1:9" hidden="1">
      <c r="A1446" s="96" t="s">
        <v>790</v>
      </c>
      <c r="B1446" s="96" t="s">
        <v>785</v>
      </c>
      <c r="C1446" s="96" t="s">
        <v>119</v>
      </c>
      <c r="D1446" s="96">
        <v>555.55504583171569</v>
      </c>
      <c r="E1446" s="96">
        <v>211.03492916532559</v>
      </c>
      <c r="F1446" s="96">
        <v>1</v>
      </c>
      <c r="G1446" s="96" t="s">
        <v>4468</v>
      </c>
      <c r="H1446" s="96">
        <v>4</v>
      </c>
      <c r="I1446" s="96" t="str">
        <f t="shared" si="22"/>
        <v>T523T476M016APE090A523T476M016ASFTW102K</v>
      </c>
    </row>
    <row r="1447" spans="1:9" hidden="1">
      <c r="A1447" s="96" t="s">
        <v>351</v>
      </c>
      <c r="B1447" s="96" t="s">
        <v>296</v>
      </c>
      <c r="C1447" s="96" t="s">
        <v>4427</v>
      </c>
      <c r="D1447" s="96">
        <v>586.06665416504256</v>
      </c>
      <c r="E1447" s="96">
        <v>143.66719583442318</v>
      </c>
      <c r="F1447" s="96">
        <v>1</v>
      </c>
      <c r="G1447" s="96" t="s">
        <v>4468</v>
      </c>
      <c r="H1447" s="96">
        <v>8</v>
      </c>
      <c r="I1447" s="96" t="str">
        <f t="shared" si="22"/>
        <v>T521X476M035AHE030A521V226M035ASMHSBKBP34</v>
      </c>
    </row>
    <row r="1448" spans="1:9" hidden="1">
      <c r="A1448" s="96" t="s">
        <v>3371</v>
      </c>
      <c r="B1448" s="96" t="s">
        <v>3326</v>
      </c>
      <c r="C1448" s="96" t="s">
        <v>4501</v>
      </c>
      <c r="D1448" s="96">
        <v>260.25093334028497</v>
      </c>
      <c r="E1448" s="96">
        <v>125.50883333198726</v>
      </c>
      <c r="F1448" s="96">
        <v>1</v>
      </c>
      <c r="G1448" s="96" t="s">
        <v>4468</v>
      </c>
      <c r="H1448" s="96">
        <v>1</v>
      </c>
      <c r="I1448" s="96" t="str">
        <f t="shared" si="22"/>
        <v>T591D107M010ATE025A591D107M010AS4902KBP55</v>
      </c>
    </row>
    <row r="1449" spans="1:9" hidden="1">
      <c r="A1449" s="96" t="s">
        <v>1485</v>
      </c>
      <c r="B1449" s="96" t="s">
        <v>1492</v>
      </c>
      <c r="C1449" s="96" t="s">
        <v>82</v>
      </c>
      <c r="D1449" s="96">
        <v>609.87732221838087</v>
      </c>
      <c r="E1449" s="96">
        <v>124.15568888769484</v>
      </c>
      <c r="F1449" s="96">
        <v>1</v>
      </c>
      <c r="G1449" s="96" t="s">
        <v>4468</v>
      </c>
      <c r="H1449" s="96">
        <v>3</v>
      </c>
      <c r="I1449" s="96" t="str">
        <f t="shared" si="22"/>
        <v>T521V476M025ATE065A521V476M025ASS706</v>
      </c>
    </row>
    <row r="1450" spans="1:9" hidden="1">
      <c r="A1450" s="96" t="s">
        <v>2112</v>
      </c>
      <c r="B1450" s="96" t="s">
        <v>1752</v>
      </c>
      <c r="C1450" s="96" t="s">
        <v>4426</v>
      </c>
      <c r="D1450" s="96">
        <v>269.51968095248696</v>
      </c>
      <c r="E1450" s="96">
        <v>125.8832904751346</v>
      </c>
      <c r="F1450" s="96">
        <v>1</v>
      </c>
      <c r="G1450" s="96" t="s">
        <v>4468</v>
      </c>
      <c r="H1450" s="96">
        <v>7</v>
      </c>
      <c r="I1450" s="96" t="str">
        <f t="shared" si="22"/>
        <v>T520D227M006ATE040A520D227M006ASMHSPKBP74</v>
      </c>
    </row>
    <row r="1451" spans="1:9" hidden="1">
      <c r="A1451" s="96" t="s">
        <v>2112</v>
      </c>
      <c r="B1451" s="96" t="s">
        <v>1752</v>
      </c>
      <c r="C1451" s="96" t="s">
        <v>4428</v>
      </c>
      <c r="D1451" s="96">
        <v>292.11088332580402</v>
      </c>
      <c r="E1451" s="96">
        <v>122.94928332790732</v>
      </c>
      <c r="F1451" s="96">
        <v>1</v>
      </c>
      <c r="G1451" s="96" t="s">
        <v>4468</v>
      </c>
      <c r="H1451" s="96">
        <v>1</v>
      </c>
      <c r="I1451" s="96" t="str">
        <f t="shared" si="22"/>
        <v>T520D227M006ATE040A520D227M006ASMHSPKBP76</v>
      </c>
    </row>
    <row r="1452" spans="1:9" hidden="1">
      <c r="A1452" s="96" t="s">
        <v>1973</v>
      </c>
      <c r="B1452" s="96" t="s">
        <v>1856</v>
      </c>
      <c r="C1452" s="96" t="s">
        <v>126</v>
      </c>
      <c r="D1452" s="96">
        <v>259.57191999745555</v>
      </c>
      <c r="E1452" s="96">
        <v>143.08884166600183</v>
      </c>
      <c r="F1452" s="96">
        <v>1</v>
      </c>
      <c r="G1452" s="96" t="s">
        <v>4468</v>
      </c>
      <c r="H1452" s="96">
        <v>10</v>
      </c>
      <c r="I1452" s="96" t="str">
        <f t="shared" si="22"/>
        <v>T530D157M010ATE010A530V476M010ASE006KBP52</v>
      </c>
    </row>
    <row r="1453" spans="1:9" hidden="1">
      <c r="A1453" s="96" t="s">
        <v>1879</v>
      </c>
      <c r="B1453" s="96" t="s">
        <v>1880</v>
      </c>
      <c r="C1453" s="96" t="s">
        <v>157</v>
      </c>
      <c r="D1453" s="96">
        <v>1053.2019103327766</v>
      </c>
      <c r="E1453" s="96">
        <v>362.59231300007087</v>
      </c>
      <c r="F1453" s="96">
        <v>1</v>
      </c>
      <c r="G1453" s="96" t="s">
        <v>4468</v>
      </c>
      <c r="H1453" s="96">
        <v>50</v>
      </c>
      <c r="I1453" s="96" t="str">
        <f t="shared" si="22"/>
        <v>T523V476M035APE100A523V476M035ASTTS40</v>
      </c>
    </row>
    <row r="1454" spans="1:9" hidden="1">
      <c r="A1454" s="96" t="s">
        <v>1456</v>
      </c>
      <c r="B1454" s="96" t="s">
        <v>1621</v>
      </c>
      <c r="C1454" s="96" t="s">
        <v>4515</v>
      </c>
      <c r="D1454" s="96">
        <v>495.84654999780474</v>
      </c>
      <c r="E1454" s="96">
        <v>374.01205000584014</v>
      </c>
      <c r="F1454" s="96">
        <v>1</v>
      </c>
      <c r="G1454" s="96" t="s">
        <v>4468</v>
      </c>
      <c r="H1454" s="96">
        <v>1</v>
      </c>
      <c r="I1454" s="96" t="str">
        <f t="shared" si="22"/>
        <v>T521V686M025ATE100A521V686M025AS9997S15HV100</v>
      </c>
    </row>
    <row r="1455" spans="1:9" hidden="1">
      <c r="A1455" s="96" t="s">
        <v>804</v>
      </c>
      <c r="B1455" s="96" t="s">
        <v>802</v>
      </c>
      <c r="C1455" s="96" t="s">
        <v>126</v>
      </c>
      <c r="D1455" s="96">
        <v>268.74606666737236</v>
      </c>
      <c r="E1455" s="96">
        <v>181.02811666787599</v>
      </c>
      <c r="F1455" s="96">
        <v>1</v>
      </c>
      <c r="G1455" s="96" t="s">
        <v>4468</v>
      </c>
      <c r="H1455" s="96">
        <v>1</v>
      </c>
      <c r="I1455" s="96" t="str">
        <f t="shared" si="22"/>
        <v>T525B226M010ATE080A525B226M010ASE080KBP52</v>
      </c>
    </row>
    <row r="1456" spans="1:9" hidden="1">
      <c r="A1456" s="96" t="s">
        <v>1568</v>
      </c>
      <c r="B1456" s="96" t="s">
        <v>145</v>
      </c>
      <c r="C1456" s="96" t="s">
        <v>87</v>
      </c>
      <c r="D1456" s="96">
        <v>420.2147624999634</v>
      </c>
      <c r="E1456" s="96">
        <v>140.9745208347158</v>
      </c>
      <c r="F1456" s="96">
        <v>1</v>
      </c>
      <c r="G1456" s="96" t="s">
        <v>4468</v>
      </c>
      <c r="H1456" s="96">
        <v>8</v>
      </c>
      <c r="I1456" s="96" t="str">
        <f t="shared" si="22"/>
        <v>T521D107M025ATE050A521D107M025ASMHSPTTS50</v>
      </c>
    </row>
    <row r="1457" spans="1:9" hidden="1">
      <c r="A1457" s="96" t="s">
        <v>1568</v>
      </c>
      <c r="B1457" s="96" t="s">
        <v>1319</v>
      </c>
      <c r="C1457" s="96" t="s">
        <v>126</v>
      </c>
      <c r="D1457" s="96">
        <v>455.76003099849913</v>
      </c>
      <c r="E1457" s="96">
        <v>144.67644599878696</v>
      </c>
      <c r="F1457" s="96">
        <v>1</v>
      </c>
      <c r="G1457" s="96" t="s">
        <v>4468</v>
      </c>
      <c r="H1457" s="96">
        <v>50</v>
      </c>
      <c r="I1457" s="96" t="str">
        <f t="shared" si="22"/>
        <v>T521D107M025ATE050A521D107M025ASMH01KBP52</v>
      </c>
    </row>
    <row r="1458" spans="1:9" hidden="1">
      <c r="A1458" s="96" t="s">
        <v>2863</v>
      </c>
      <c r="B1458" s="96" t="s">
        <v>2864</v>
      </c>
      <c r="C1458" s="96" t="s">
        <v>4426</v>
      </c>
      <c r="D1458" s="96">
        <v>206.61861667293124</v>
      </c>
      <c r="E1458" s="96">
        <v>127.39633334102108</v>
      </c>
      <c r="F1458" s="96">
        <v>1</v>
      </c>
      <c r="G1458" s="96" t="s">
        <v>4468</v>
      </c>
      <c r="H1458" s="96">
        <v>1</v>
      </c>
      <c r="I1458" s="96" t="str">
        <f t="shared" si="22"/>
        <v>T530X687M004AHE006A530V227M004ASE006KBP74</v>
      </c>
    </row>
    <row r="1459" spans="1:9" hidden="1">
      <c r="A1459" s="96" t="s">
        <v>1788</v>
      </c>
      <c r="B1459" s="96" t="s">
        <v>1234</v>
      </c>
      <c r="C1459" s="96" t="s">
        <v>119</v>
      </c>
      <c r="D1459" s="96">
        <v>527.53894167370163</v>
      </c>
      <c r="E1459" s="96">
        <v>131.74583333486223</v>
      </c>
      <c r="F1459" s="96">
        <v>1</v>
      </c>
      <c r="G1459" s="96" t="s">
        <v>4468</v>
      </c>
      <c r="H1459" s="96">
        <v>2</v>
      </c>
      <c r="I1459" s="96" t="str">
        <f t="shared" si="22"/>
        <v>T521V157M016ATE040A521V157M016ASFTW102K</v>
      </c>
    </row>
    <row r="1460" spans="1:9" hidden="1">
      <c r="A1460" s="96" t="s">
        <v>3455</v>
      </c>
      <c r="B1460" s="96" t="s">
        <v>3406</v>
      </c>
      <c r="C1460" s="96" t="s">
        <v>126</v>
      </c>
      <c r="D1460" s="96">
        <v>250.00561666907743</v>
      </c>
      <c r="E1460" s="96">
        <v>186.171216663206</v>
      </c>
      <c r="F1460" s="96">
        <v>1</v>
      </c>
      <c r="G1460" s="96" t="s">
        <v>4468</v>
      </c>
      <c r="H1460" s="96">
        <v>1</v>
      </c>
      <c r="I1460" s="96" t="str">
        <f t="shared" si="22"/>
        <v>T520V337M2R5ATE015A520V337M003ASE015KBP52</v>
      </c>
    </row>
    <row r="1461" spans="1:9" hidden="1">
      <c r="A1461" s="96" t="s">
        <v>1729</v>
      </c>
      <c r="B1461" s="96" t="s">
        <v>1047</v>
      </c>
      <c r="C1461" s="96" t="s">
        <v>90</v>
      </c>
      <c r="D1461" s="96">
        <v>739.88124999982699</v>
      </c>
      <c r="E1461" s="96">
        <v>246.82555237951289</v>
      </c>
      <c r="F1461" s="96">
        <v>1</v>
      </c>
      <c r="G1461" s="96" t="s">
        <v>4468</v>
      </c>
      <c r="H1461" s="96">
        <v>7</v>
      </c>
      <c r="I1461" s="96" t="str">
        <f t="shared" si="22"/>
        <v>T521V106M050ATE090A521V106M050ASFTP200</v>
      </c>
    </row>
    <row r="1462" spans="1:9" hidden="1">
      <c r="A1462" s="96" t="s">
        <v>1094</v>
      </c>
      <c r="B1462" s="96" t="s">
        <v>130</v>
      </c>
      <c r="C1462" s="96" t="s">
        <v>131</v>
      </c>
      <c r="D1462" s="96">
        <v>201.94933333201337</v>
      </c>
      <c r="E1462" s="96">
        <v>124.40305000171064</v>
      </c>
      <c r="F1462" s="96">
        <v>1</v>
      </c>
      <c r="G1462" s="96" t="s">
        <v>4468</v>
      </c>
      <c r="H1462" s="96">
        <v>1</v>
      </c>
      <c r="I1462" s="96" t="str">
        <f t="shared" si="22"/>
        <v>T598D477M2R5AT4541A598V247M004ASTTS80</v>
      </c>
    </row>
    <row r="1463" spans="1:9" hidden="1">
      <c r="A1463" s="96" t="s">
        <v>2269</v>
      </c>
      <c r="B1463" s="96" t="s">
        <v>1407</v>
      </c>
      <c r="C1463" s="96" t="s">
        <v>4426</v>
      </c>
      <c r="D1463" s="96">
        <v>269.40607222146355</v>
      </c>
      <c r="E1463" s="96">
        <v>148.2033203728497</v>
      </c>
      <c r="F1463" s="96">
        <v>1</v>
      </c>
      <c r="G1463" s="96" t="s">
        <v>4468</v>
      </c>
      <c r="H1463" s="96">
        <v>9</v>
      </c>
      <c r="I1463" s="96" t="str">
        <f t="shared" si="22"/>
        <v>T520D337M006ATE045A520D337M006ASMHSPKBP74</v>
      </c>
    </row>
    <row r="1464" spans="1:9" hidden="1">
      <c r="A1464" s="96" t="s">
        <v>3294</v>
      </c>
      <c r="B1464" s="96" t="s">
        <v>3295</v>
      </c>
      <c r="C1464" s="96" t="s">
        <v>87</v>
      </c>
      <c r="D1464" s="96">
        <v>496.96355000138283</v>
      </c>
      <c r="E1464" s="96">
        <v>197.20933333039284</v>
      </c>
      <c r="F1464" s="96">
        <v>1</v>
      </c>
      <c r="G1464" s="96" t="s">
        <v>4468</v>
      </c>
      <c r="H1464" s="96">
        <v>1</v>
      </c>
      <c r="I1464" s="96" t="str">
        <f t="shared" si="22"/>
        <v>T591D686M020ATE050A591D686M020ASTTS50</v>
      </c>
    </row>
    <row r="1465" spans="1:9" hidden="1">
      <c r="A1465" s="96" t="s">
        <v>1380</v>
      </c>
      <c r="B1465" s="96" t="s">
        <v>1313</v>
      </c>
      <c r="C1465" s="96" t="s">
        <v>100</v>
      </c>
      <c r="D1465" s="96">
        <v>664.46529298291637</v>
      </c>
      <c r="E1465" s="96">
        <v>200.92215087742693</v>
      </c>
      <c r="F1465" s="96">
        <v>1</v>
      </c>
      <c r="G1465" s="96" t="s">
        <v>4468</v>
      </c>
      <c r="H1465" s="96">
        <v>38</v>
      </c>
      <c r="I1465" s="96" t="str">
        <f t="shared" si="22"/>
        <v>T521D157M025ATE050A521D157M025ASS805</v>
      </c>
    </row>
    <row r="1466" spans="1:9" hidden="1">
      <c r="A1466" s="96" t="s">
        <v>3927</v>
      </c>
      <c r="B1466" s="96" t="s">
        <v>3691</v>
      </c>
      <c r="C1466" s="96" t="s">
        <v>4428</v>
      </c>
      <c r="D1466" s="96">
        <v>254.85800000256859</v>
      </c>
      <c r="E1466" s="96">
        <v>122.59316666750236</v>
      </c>
      <c r="F1466" s="96">
        <v>1</v>
      </c>
      <c r="G1466" s="96" t="s">
        <v>4468</v>
      </c>
      <c r="H1466" s="96">
        <v>1</v>
      </c>
      <c r="I1466" s="96" t="str">
        <f t="shared" si="22"/>
        <v>T520B476M006AHE070A520B476K006ASKBP76</v>
      </c>
    </row>
    <row r="1467" spans="1:9" hidden="1">
      <c r="A1467" s="96" t="s">
        <v>493</v>
      </c>
      <c r="B1467" s="96" t="s">
        <v>491</v>
      </c>
      <c r="C1467" s="96" t="s">
        <v>4426</v>
      </c>
      <c r="D1467" s="96">
        <v>202.01239999732937</v>
      </c>
      <c r="E1467" s="96">
        <v>298.58150000916794</v>
      </c>
      <c r="F1467" s="96">
        <v>1</v>
      </c>
      <c r="G1467" s="96" t="s">
        <v>4468</v>
      </c>
      <c r="H1467" s="96">
        <v>1</v>
      </c>
      <c r="I1467" s="96" t="str">
        <f t="shared" si="22"/>
        <v>T528W337M2R5ATE009A528W337M003ASE009KBP74</v>
      </c>
    </row>
    <row r="1468" spans="1:9" hidden="1">
      <c r="A1468" s="96" t="s">
        <v>3879</v>
      </c>
      <c r="B1468" s="96" t="s">
        <v>668</v>
      </c>
      <c r="C1468" s="96" t="s">
        <v>4474</v>
      </c>
      <c r="D1468" s="96">
        <v>674.6104833309073</v>
      </c>
      <c r="E1468" s="96">
        <v>200.93901249754708</v>
      </c>
      <c r="F1468" s="96">
        <v>1</v>
      </c>
      <c r="G1468" s="96" t="s">
        <v>4468</v>
      </c>
      <c r="H1468" s="96">
        <v>4</v>
      </c>
      <c r="I1468" s="96" t="str">
        <f t="shared" si="22"/>
        <v>T520B157M006ATE045A520B157M006ASMHSPS15MB</v>
      </c>
    </row>
    <row r="1469" spans="1:9" hidden="1">
      <c r="A1469" s="96" t="s">
        <v>1040</v>
      </c>
      <c r="B1469" s="96" t="s">
        <v>1031</v>
      </c>
      <c r="C1469" s="96" t="s">
        <v>107</v>
      </c>
      <c r="D1469" s="96">
        <v>820.28528333525173</v>
      </c>
      <c r="E1469" s="96">
        <v>265.87333333678544</v>
      </c>
      <c r="F1469" s="96">
        <v>1</v>
      </c>
      <c r="G1469" s="96" t="s">
        <v>4468</v>
      </c>
      <c r="H1469" s="96">
        <v>1</v>
      </c>
      <c r="I1469" s="96" t="str">
        <f t="shared" si="22"/>
        <v>T521D685M050ATE090A521D685M050ASE070FTP150</v>
      </c>
    </row>
    <row r="1470" spans="1:9" hidden="1">
      <c r="A1470" s="96" t="s">
        <v>2528</v>
      </c>
      <c r="B1470" s="96" t="s">
        <v>2447</v>
      </c>
      <c r="C1470" s="96" t="s">
        <v>87</v>
      </c>
      <c r="D1470" s="96">
        <v>489.90005000028759</v>
      </c>
      <c r="E1470" s="96">
        <v>365.88271666900255</v>
      </c>
      <c r="F1470" s="96">
        <v>1</v>
      </c>
      <c r="G1470" s="96" t="s">
        <v>4468</v>
      </c>
      <c r="H1470" s="96">
        <v>1</v>
      </c>
      <c r="I1470" s="96" t="str">
        <f t="shared" si="22"/>
        <v>T523W107M020APE100A523W107M020ASTTS50</v>
      </c>
    </row>
    <row r="1471" spans="1:9" hidden="1">
      <c r="A1471" s="96" t="s">
        <v>3280</v>
      </c>
      <c r="B1471" s="96" t="s">
        <v>624</v>
      </c>
      <c r="C1471" s="96" t="s">
        <v>4469</v>
      </c>
      <c r="D1471" s="96">
        <v>354.99603333307761</v>
      </c>
      <c r="E1471" s="96">
        <v>167.36837156877087</v>
      </c>
      <c r="F1471" s="96">
        <v>1</v>
      </c>
      <c r="G1471" s="96" t="s">
        <v>4468</v>
      </c>
      <c r="H1471" s="96">
        <v>17</v>
      </c>
      <c r="I1471" s="96" t="str">
        <f t="shared" si="22"/>
        <v>T520V337M006ATE040A520V337M006ASMHSPKBP126</v>
      </c>
    </row>
    <row r="1472" spans="1:9" hidden="1">
      <c r="A1472" s="96" t="s">
        <v>1545</v>
      </c>
      <c r="B1472" s="96" t="s">
        <v>1544</v>
      </c>
      <c r="C1472" s="96" t="s">
        <v>4516</v>
      </c>
      <c r="D1472" s="96">
        <v>854.09718981478363</v>
      </c>
      <c r="E1472" s="96">
        <v>198.5137824062258</v>
      </c>
      <c r="F1472" s="96">
        <v>1</v>
      </c>
      <c r="G1472" s="96" t="s">
        <v>4468</v>
      </c>
      <c r="H1472" s="96">
        <v>18</v>
      </c>
      <c r="I1472" s="96" t="str">
        <f t="shared" si="22"/>
        <v>T598D475M063ATE200A598V475M075ASSUZHTTS125</v>
      </c>
    </row>
    <row r="1473" spans="1:9" hidden="1">
      <c r="A1473" s="96" t="s">
        <v>3891</v>
      </c>
      <c r="B1473" s="96" t="s">
        <v>3683</v>
      </c>
      <c r="C1473" s="96" t="s">
        <v>4469</v>
      </c>
      <c r="D1473" s="96">
        <v>418.91281296615489</v>
      </c>
      <c r="E1473" s="96">
        <v>128.87893333565444</v>
      </c>
      <c r="F1473" s="96">
        <v>1</v>
      </c>
      <c r="G1473" s="96" t="s">
        <v>4468</v>
      </c>
      <c r="H1473" s="96">
        <v>9</v>
      </c>
      <c r="I1473" s="96" t="str">
        <f t="shared" si="22"/>
        <v>T520B107M006ATE070A520B107M006ASMHSPKBP126</v>
      </c>
    </row>
    <row r="1474" spans="1:9" hidden="1">
      <c r="A1474" s="96" t="s">
        <v>2509</v>
      </c>
      <c r="B1474" s="96" t="s">
        <v>2433</v>
      </c>
      <c r="C1474" s="96" t="s">
        <v>82</v>
      </c>
      <c r="D1474" s="96">
        <v>979.83258333289996</v>
      </c>
      <c r="E1474" s="96">
        <v>310.32690833089873</v>
      </c>
      <c r="F1474" s="96">
        <v>1</v>
      </c>
      <c r="G1474" s="96" t="s">
        <v>4468</v>
      </c>
      <c r="H1474" s="96">
        <v>2</v>
      </c>
      <c r="I1474" s="96" t="str">
        <f t="shared" si="22"/>
        <v>T523W566M035APE070A523W566M035ASS706</v>
      </c>
    </row>
    <row r="1475" spans="1:9" hidden="1">
      <c r="A1475" s="96" t="s">
        <v>150</v>
      </c>
      <c r="B1475" s="96" t="s">
        <v>151</v>
      </c>
      <c r="C1475" s="96" t="s">
        <v>152</v>
      </c>
      <c r="D1475" s="96">
        <v>431.92832619001689</v>
      </c>
      <c r="E1475" s="96">
        <v>241.45749999819179</v>
      </c>
      <c r="F1475" s="96">
        <v>1</v>
      </c>
      <c r="G1475" s="96" t="s">
        <v>4468</v>
      </c>
      <c r="H1475" s="96">
        <v>14</v>
      </c>
      <c r="I1475" s="96" t="str">
        <f t="shared" si="22"/>
        <v>T598V337M2R5ATE009A598V337M2R5AS9997KBP86</v>
      </c>
    </row>
    <row r="1476" spans="1:9" hidden="1">
      <c r="A1476" s="96" t="s">
        <v>4329</v>
      </c>
      <c r="B1476" s="96" t="s">
        <v>4324</v>
      </c>
      <c r="C1476" s="96" t="s">
        <v>152</v>
      </c>
      <c r="D1476" s="96">
        <v>526.40173333114944</v>
      </c>
      <c r="E1476" s="96">
        <v>213.10466666647699</v>
      </c>
      <c r="F1476" s="96">
        <v>1</v>
      </c>
      <c r="G1476" s="96" t="s">
        <v>4468</v>
      </c>
      <c r="H1476" s="96">
        <v>2</v>
      </c>
      <c r="I1476" s="96" t="str">
        <f t="shared" ref="I1476:I1539" si="23">A1476&amp;B1476&amp;C1476</f>
        <v>T598V227M004ATE018A598V227M006AS9997KBP86</v>
      </c>
    </row>
    <row r="1477" spans="1:9" hidden="1">
      <c r="A1477" s="96" t="s">
        <v>3774</v>
      </c>
      <c r="B1477" s="96" t="s">
        <v>3775</v>
      </c>
      <c r="C1477" s="96" t="s">
        <v>100</v>
      </c>
      <c r="D1477" s="96">
        <v>283.56118333234917</v>
      </c>
      <c r="E1477" s="96">
        <v>126.69085000088673</v>
      </c>
      <c r="F1477" s="96">
        <v>1</v>
      </c>
      <c r="G1477" s="96" t="s">
        <v>4468</v>
      </c>
      <c r="H1477" s="96">
        <v>4</v>
      </c>
      <c r="I1477" s="96" t="str">
        <f t="shared" si="23"/>
        <v>T520B107M006AHE015A520B107M006ASE015S805</v>
      </c>
    </row>
    <row r="1478" spans="1:9" hidden="1">
      <c r="A1478" s="96" t="s">
        <v>3848</v>
      </c>
      <c r="B1478" s="96" t="s">
        <v>3834</v>
      </c>
      <c r="C1478" s="96" t="s">
        <v>152</v>
      </c>
      <c r="D1478" s="96">
        <v>253.0276083305944</v>
      </c>
      <c r="E1478" s="96">
        <v>129.55013333412353</v>
      </c>
      <c r="F1478" s="96">
        <v>1</v>
      </c>
      <c r="G1478" s="96" t="s">
        <v>4468</v>
      </c>
      <c r="H1478" s="96">
        <v>2</v>
      </c>
      <c r="I1478" s="96" t="str">
        <f t="shared" si="23"/>
        <v>T520B686M006ATE070A520B686M006ASMHSPKBP86</v>
      </c>
    </row>
    <row r="1479" spans="1:9" hidden="1">
      <c r="A1479" s="96" t="s">
        <v>2066</v>
      </c>
      <c r="B1479" s="96" t="s">
        <v>2061</v>
      </c>
      <c r="C1479" s="96" t="s">
        <v>126</v>
      </c>
      <c r="D1479" s="96">
        <v>519.10119487178656</v>
      </c>
      <c r="E1479" s="96">
        <v>144.94350897273625</v>
      </c>
      <c r="F1479" s="96">
        <v>1</v>
      </c>
      <c r="G1479" s="96" t="s">
        <v>4468</v>
      </c>
      <c r="H1479" s="96">
        <v>13</v>
      </c>
      <c r="I1479" s="96" t="str">
        <f t="shared" si="23"/>
        <v>T521B106M025ATE100A521B106M025ASE100KBP52</v>
      </c>
    </row>
    <row r="1480" spans="1:9" hidden="1">
      <c r="A1480" s="96" t="s">
        <v>3310</v>
      </c>
      <c r="B1480" s="96" t="s">
        <v>3309</v>
      </c>
      <c r="C1480" s="96" t="s">
        <v>131</v>
      </c>
      <c r="D1480" s="96">
        <v>234.38976435165387</v>
      </c>
      <c r="E1480" s="96">
        <v>161.15614490845471</v>
      </c>
      <c r="F1480" s="96">
        <v>1</v>
      </c>
      <c r="G1480" s="96" t="s">
        <v>4468</v>
      </c>
      <c r="H1480" s="96">
        <v>36</v>
      </c>
      <c r="I1480" s="96" t="str">
        <f t="shared" si="23"/>
        <v>T591D477M2R5ATE006A591V247M004ASTTS80</v>
      </c>
    </row>
    <row r="1481" spans="1:9" hidden="1">
      <c r="A1481" s="96" t="s">
        <v>4351</v>
      </c>
      <c r="B1481" s="96" t="s">
        <v>4334</v>
      </c>
      <c r="C1481" s="96" t="s">
        <v>131</v>
      </c>
      <c r="D1481" s="96">
        <v>426.44739166775258</v>
      </c>
      <c r="E1481" s="96">
        <v>206.4694749971386</v>
      </c>
      <c r="F1481" s="96">
        <v>1</v>
      </c>
      <c r="G1481" s="96" t="s">
        <v>4468</v>
      </c>
      <c r="H1481" s="96">
        <v>2</v>
      </c>
      <c r="I1481" s="96" t="str">
        <f t="shared" si="23"/>
        <v>T598V157M010ATE045A598V157M010ASTTS80</v>
      </c>
    </row>
    <row r="1482" spans="1:9" hidden="1">
      <c r="A1482" s="96" t="s">
        <v>799</v>
      </c>
      <c r="B1482" s="96" t="s">
        <v>800</v>
      </c>
      <c r="C1482" s="96" t="s">
        <v>4441</v>
      </c>
      <c r="D1482" s="96">
        <v>275.6371166696772</v>
      </c>
      <c r="E1482" s="96">
        <v>145.14873333158903</v>
      </c>
      <c r="F1482" s="96">
        <v>1</v>
      </c>
      <c r="G1482" s="96" t="s">
        <v>4468</v>
      </c>
      <c r="H1482" s="96">
        <v>1</v>
      </c>
      <c r="I1482" s="96" t="str">
        <f t="shared" si="23"/>
        <v>T525B157M003ATE080A525B157M003ASE080STA156KA</v>
      </c>
    </row>
    <row r="1483" spans="1:9" hidden="1">
      <c r="A1483" s="96" t="s">
        <v>788</v>
      </c>
      <c r="B1483" s="96" t="s">
        <v>789</v>
      </c>
      <c r="C1483" s="96" t="s">
        <v>100</v>
      </c>
      <c r="D1483" s="96">
        <v>573.00614699951836</v>
      </c>
      <c r="E1483" s="96">
        <v>203.84123033406212</v>
      </c>
      <c r="F1483" s="96">
        <v>1</v>
      </c>
      <c r="G1483" s="96" t="s">
        <v>4468</v>
      </c>
      <c r="H1483" s="96">
        <v>50</v>
      </c>
      <c r="I1483" s="96" t="str">
        <f t="shared" si="23"/>
        <v>T523T226M025AP4279A523T226M025ASS805</v>
      </c>
    </row>
    <row r="1484" spans="1:9" hidden="1">
      <c r="A1484" s="96" t="s">
        <v>788</v>
      </c>
      <c r="B1484" s="96" t="s">
        <v>789</v>
      </c>
      <c r="C1484" s="96" t="s">
        <v>4526</v>
      </c>
      <c r="D1484" s="96">
        <v>541.10799999791197</v>
      </c>
      <c r="E1484" s="96">
        <v>205.76821666792969</v>
      </c>
      <c r="F1484" s="96">
        <v>1</v>
      </c>
      <c r="G1484" s="96" t="s">
        <v>4468</v>
      </c>
      <c r="H1484" s="96">
        <v>1</v>
      </c>
      <c r="I1484" s="96" t="str">
        <f t="shared" si="23"/>
        <v>T523T226M025AP4279A523T226M025ASS805G</v>
      </c>
    </row>
    <row r="1485" spans="1:9" hidden="1">
      <c r="A1485" s="96" t="s">
        <v>3835</v>
      </c>
      <c r="B1485" s="96" t="s">
        <v>3834</v>
      </c>
      <c r="C1485" s="96" t="s">
        <v>152</v>
      </c>
      <c r="D1485" s="96">
        <v>247.9249111097306</v>
      </c>
      <c r="E1485" s="96">
        <v>145.58301666635089</v>
      </c>
      <c r="F1485" s="96">
        <v>1</v>
      </c>
      <c r="G1485" s="96" t="s">
        <v>4468</v>
      </c>
      <c r="H1485" s="96">
        <v>3</v>
      </c>
      <c r="I1485" s="96" t="str">
        <f t="shared" si="23"/>
        <v>T520B686M006ATE040A520B686M006ASMHSPKBP86</v>
      </c>
    </row>
    <row r="1486" spans="1:9" hidden="1">
      <c r="A1486" s="96" t="s">
        <v>816</v>
      </c>
      <c r="B1486" s="96" t="s">
        <v>817</v>
      </c>
      <c r="C1486" s="96" t="s">
        <v>4426</v>
      </c>
      <c r="D1486" s="96">
        <v>230.58655832894144</v>
      </c>
      <c r="E1486" s="96">
        <v>142.13847499864642</v>
      </c>
      <c r="F1486" s="96">
        <v>1</v>
      </c>
      <c r="G1486" s="96" t="s">
        <v>4468</v>
      </c>
      <c r="H1486" s="96">
        <v>2</v>
      </c>
      <c r="I1486" s="96" t="str">
        <f t="shared" si="23"/>
        <v>T525B686M006ATE080A525B686M006ASE080KBP74</v>
      </c>
    </row>
    <row r="1487" spans="1:9" hidden="1">
      <c r="A1487" s="96" t="s">
        <v>682</v>
      </c>
      <c r="B1487" s="96" t="s">
        <v>443</v>
      </c>
      <c r="C1487" s="96" t="s">
        <v>4527</v>
      </c>
      <c r="D1487" s="96">
        <v>511.03786666702945</v>
      </c>
      <c r="E1487" s="96">
        <v>212.17582500306889</v>
      </c>
      <c r="F1487" s="96">
        <v>1</v>
      </c>
      <c r="G1487" s="96" t="s">
        <v>4468</v>
      </c>
      <c r="H1487" s="96">
        <v>2</v>
      </c>
      <c r="I1487" s="96" t="str">
        <f t="shared" si="23"/>
        <v>T520T157M006ATE030A520T157M006AS9997STA200KE</v>
      </c>
    </row>
    <row r="1488" spans="1:9" hidden="1">
      <c r="A1488" s="96" t="s">
        <v>2219</v>
      </c>
      <c r="B1488" s="96" t="s">
        <v>2218</v>
      </c>
      <c r="C1488" s="96" t="s">
        <v>4426</v>
      </c>
      <c r="D1488" s="96">
        <v>331.24527500127442</v>
      </c>
      <c r="E1488" s="96">
        <v>129.73635833070148</v>
      </c>
      <c r="F1488" s="96">
        <v>1</v>
      </c>
      <c r="G1488" s="96" t="s">
        <v>4468</v>
      </c>
      <c r="H1488" s="96">
        <v>2</v>
      </c>
      <c r="I1488" s="96" t="str">
        <f t="shared" si="23"/>
        <v>T520D107M010ATE018A520D107M010ASMHSBKBP74</v>
      </c>
    </row>
    <row r="1489" spans="1:9" hidden="1">
      <c r="A1489" s="96" t="s">
        <v>2219</v>
      </c>
      <c r="B1489" s="96" t="s">
        <v>2218</v>
      </c>
      <c r="C1489" s="96" t="s">
        <v>4428</v>
      </c>
      <c r="D1489" s="96">
        <v>297.81216665985994</v>
      </c>
      <c r="E1489" s="96">
        <v>123.39226666954346</v>
      </c>
      <c r="F1489" s="96">
        <v>1</v>
      </c>
      <c r="G1489" s="96" t="s">
        <v>4468</v>
      </c>
      <c r="H1489" s="96">
        <v>1</v>
      </c>
      <c r="I1489" s="96" t="str">
        <f t="shared" si="23"/>
        <v>T520D107M010ATE018A520D107M010ASMHSBKBP76</v>
      </c>
    </row>
    <row r="1490" spans="1:9" hidden="1">
      <c r="A1490" s="96" t="s">
        <v>1396</v>
      </c>
      <c r="B1490" s="96" t="s">
        <v>327</v>
      </c>
      <c r="C1490" s="96" t="s">
        <v>4469</v>
      </c>
      <c r="D1490" s="96">
        <v>333.18138334318064</v>
      </c>
      <c r="E1490" s="96">
        <v>132.50739999697544</v>
      </c>
      <c r="F1490" s="96">
        <v>1</v>
      </c>
      <c r="G1490" s="96" t="s">
        <v>4468</v>
      </c>
      <c r="H1490" s="96">
        <v>1</v>
      </c>
      <c r="I1490" s="96" t="str">
        <f t="shared" si="23"/>
        <v>T520C227M004ATE025A520C227M006ASMHSPKBP126</v>
      </c>
    </row>
    <row r="1491" spans="1:9" hidden="1">
      <c r="A1491" s="96" t="s">
        <v>1396</v>
      </c>
      <c r="B1491" s="96" t="s">
        <v>4413</v>
      </c>
      <c r="C1491" s="96" t="s">
        <v>4469</v>
      </c>
      <c r="D1491" s="96">
        <v>333.96413332724478</v>
      </c>
      <c r="E1491" s="96">
        <v>127.39538333611564</v>
      </c>
      <c r="F1491" s="96">
        <v>1</v>
      </c>
      <c r="G1491" s="96" t="s">
        <v>4468</v>
      </c>
      <c r="H1491" s="96">
        <v>2</v>
      </c>
      <c r="I1491" s="96" t="str">
        <f t="shared" si="23"/>
        <v>T520C227M004ATE025A520C227M006ASMHSSKBP126</v>
      </c>
    </row>
    <row r="1492" spans="1:9" hidden="1">
      <c r="A1492" s="96" t="s">
        <v>1484</v>
      </c>
      <c r="B1492" s="96" t="s">
        <v>1025</v>
      </c>
      <c r="C1492" s="96" t="s">
        <v>4426</v>
      </c>
      <c r="D1492" s="96">
        <v>332.70958333800081</v>
      </c>
      <c r="E1492" s="96">
        <v>124.79372499743477</v>
      </c>
      <c r="F1492" s="96">
        <v>1</v>
      </c>
      <c r="G1492" s="96" t="s">
        <v>4468</v>
      </c>
      <c r="H1492" s="96">
        <v>2</v>
      </c>
      <c r="I1492" s="96" t="str">
        <f t="shared" si="23"/>
        <v>T521V476M016ATE040A521V476M016ASMHSPKBP74</v>
      </c>
    </row>
    <row r="1493" spans="1:9" hidden="1">
      <c r="A1493" s="96" t="s">
        <v>1484</v>
      </c>
      <c r="B1493" s="96" t="s">
        <v>1025</v>
      </c>
      <c r="C1493" s="96" t="s">
        <v>4428</v>
      </c>
      <c r="D1493" s="96">
        <v>355.66128333681263</v>
      </c>
      <c r="E1493" s="96">
        <v>148.33151667262428</v>
      </c>
      <c r="F1493" s="96">
        <v>1</v>
      </c>
      <c r="G1493" s="96" t="s">
        <v>4468</v>
      </c>
      <c r="H1493" s="96">
        <v>3</v>
      </c>
      <c r="I1493" s="96" t="str">
        <f t="shared" si="23"/>
        <v>T521V476M016ATE040A521V476M016ASMHSPKBP76</v>
      </c>
    </row>
    <row r="1494" spans="1:9" hidden="1">
      <c r="A1494" s="96" t="s">
        <v>4311</v>
      </c>
      <c r="B1494" s="96" t="s">
        <v>4312</v>
      </c>
      <c r="C1494" s="96" t="s">
        <v>4502</v>
      </c>
      <c r="D1494" s="96">
        <v>781.58423334010877</v>
      </c>
      <c r="E1494" s="96">
        <v>213.20605000248179</v>
      </c>
      <c r="F1494" s="96">
        <v>1</v>
      </c>
      <c r="G1494" s="96" t="s">
        <v>4468</v>
      </c>
      <c r="H1494" s="96">
        <v>1</v>
      </c>
      <c r="I1494" s="96" t="str">
        <f t="shared" si="23"/>
        <v>T598B225M050ATE150A598B225M050ASTTS175</v>
      </c>
    </row>
    <row r="1495" spans="1:9" hidden="1">
      <c r="A1495" s="96" t="s">
        <v>1850</v>
      </c>
      <c r="B1495" s="96" t="s">
        <v>1851</v>
      </c>
      <c r="C1495" s="96" t="s">
        <v>4426</v>
      </c>
      <c r="D1495" s="96">
        <v>199.98309583577793</v>
      </c>
      <c r="E1495" s="96">
        <v>134.23345832998166</v>
      </c>
      <c r="F1495" s="96">
        <v>1</v>
      </c>
      <c r="G1495" s="96" t="s">
        <v>4468</v>
      </c>
      <c r="H1495" s="96">
        <v>4</v>
      </c>
      <c r="I1495" s="96" t="str">
        <f t="shared" si="23"/>
        <v>T530D477M2R5ATE006A530V157M2R5ASE006KBP74</v>
      </c>
    </row>
    <row r="1496" spans="1:9" hidden="1">
      <c r="A1496" s="96" t="s">
        <v>4345</v>
      </c>
      <c r="B1496" s="96" t="s">
        <v>4344</v>
      </c>
      <c r="C1496" s="96" t="s">
        <v>131</v>
      </c>
      <c r="D1496" s="96">
        <v>393.91609166515991</v>
      </c>
      <c r="E1496" s="96">
        <v>198.87421666790033</v>
      </c>
      <c r="F1496" s="96">
        <v>1</v>
      </c>
      <c r="G1496" s="96" t="s">
        <v>4468</v>
      </c>
      <c r="H1496" s="96">
        <v>4</v>
      </c>
      <c r="I1496" s="96" t="str">
        <f t="shared" si="23"/>
        <v>T598V157M006ATE025A598V157M006ASTTS80</v>
      </c>
    </row>
    <row r="1497" spans="1:9" hidden="1">
      <c r="A1497" s="96" t="s">
        <v>1201</v>
      </c>
      <c r="B1497" s="96" t="s">
        <v>1170</v>
      </c>
      <c r="C1497" s="96" t="s">
        <v>4441</v>
      </c>
      <c r="D1497" s="96">
        <v>578.99474166159052</v>
      </c>
      <c r="E1497" s="96">
        <v>238.73332083545392</v>
      </c>
      <c r="F1497" s="96">
        <v>1</v>
      </c>
      <c r="G1497" s="96" t="s">
        <v>4468</v>
      </c>
      <c r="H1497" s="96">
        <v>4</v>
      </c>
      <c r="I1497" s="96" t="str">
        <f t="shared" si="23"/>
        <v>T591B107M006ATE070A598B157M006ASSTA156KA</v>
      </c>
    </row>
    <row r="1498" spans="1:9" hidden="1">
      <c r="A1498" s="96" t="s">
        <v>4528</v>
      </c>
      <c r="B1498" s="96" t="s">
        <v>147</v>
      </c>
      <c r="C1498" s="96" t="s">
        <v>4529</v>
      </c>
      <c r="D1498" s="96">
        <v>970.54835726515967</v>
      </c>
      <c r="E1498" s="96">
        <v>196.65847649636609</v>
      </c>
      <c r="F1498" s="96">
        <v>1</v>
      </c>
      <c r="G1498" s="96" t="s">
        <v>4468</v>
      </c>
      <c r="H1498" s="96">
        <v>39</v>
      </c>
      <c r="I1498" s="96" t="str">
        <f t="shared" si="23"/>
        <v>T521T336M018APE055A521T336M018ASFTW121K</v>
      </c>
    </row>
    <row r="1499" spans="1:9" hidden="1">
      <c r="A1499" s="96" t="s">
        <v>4528</v>
      </c>
      <c r="B1499" s="96" t="s">
        <v>147</v>
      </c>
      <c r="C1499" s="96" t="s">
        <v>4509</v>
      </c>
      <c r="D1499" s="96">
        <v>600.18656666652532</v>
      </c>
      <c r="E1499" s="96">
        <v>220.71084305629483</v>
      </c>
      <c r="F1499" s="96">
        <v>1</v>
      </c>
      <c r="G1499" s="96" t="s">
        <v>4468</v>
      </c>
      <c r="H1499" s="96">
        <v>24</v>
      </c>
      <c r="I1499" s="96" t="str">
        <f t="shared" si="23"/>
        <v>T521T336M018APE055A521T336M018ASS15HVE</v>
      </c>
    </row>
    <row r="1500" spans="1:9" hidden="1">
      <c r="A1500" s="96" t="s">
        <v>4528</v>
      </c>
      <c r="B1500" s="96" t="s">
        <v>147</v>
      </c>
      <c r="C1500" s="96" t="s">
        <v>148</v>
      </c>
      <c r="D1500" s="96">
        <v>602.69466389087029</v>
      </c>
      <c r="E1500" s="96">
        <v>201.71923888789024</v>
      </c>
      <c r="F1500" s="96">
        <v>1</v>
      </c>
      <c r="G1500" s="96" t="s">
        <v>4468</v>
      </c>
      <c r="H1500" s="96">
        <v>6</v>
      </c>
      <c r="I1500" s="96" t="str">
        <f t="shared" si="23"/>
        <v>T521T336M018APE055A521T336M018ASS15HVF</v>
      </c>
    </row>
    <row r="1501" spans="1:9" hidden="1">
      <c r="A1501" s="96" t="s">
        <v>4528</v>
      </c>
      <c r="B1501" s="96" t="s">
        <v>4115</v>
      </c>
      <c r="C1501" s="96" t="s">
        <v>4530</v>
      </c>
      <c r="D1501" s="96">
        <v>929.82153800041419</v>
      </c>
      <c r="E1501" s="96">
        <v>192.97115500001237</v>
      </c>
      <c r="F1501" s="96">
        <v>1</v>
      </c>
      <c r="G1501" s="96" t="s">
        <v>4468</v>
      </c>
      <c r="H1501" s="96">
        <v>50</v>
      </c>
      <c r="I1501" s="96" t="str">
        <f t="shared" si="23"/>
        <v>T521T336M018APE055A521T336M018ASTR01FTW121KR</v>
      </c>
    </row>
    <row r="1502" spans="1:9" hidden="1">
      <c r="A1502" s="96" t="s">
        <v>4528</v>
      </c>
      <c r="B1502" s="96" t="s">
        <v>4115</v>
      </c>
      <c r="C1502" s="96" t="s">
        <v>4531</v>
      </c>
      <c r="D1502" s="96">
        <v>584.69972221995704</v>
      </c>
      <c r="E1502" s="96">
        <v>185.31685000285503</v>
      </c>
      <c r="F1502" s="96">
        <v>1</v>
      </c>
      <c r="G1502" s="96" t="s">
        <v>4468</v>
      </c>
      <c r="H1502" s="96">
        <v>3</v>
      </c>
      <c r="I1502" s="96" t="str">
        <f t="shared" si="23"/>
        <v>T521T336M018APE055A521T336M018ASTR01FTW121KE</v>
      </c>
    </row>
    <row r="1503" spans="1:9" hidden="1">
      <c r="A1503" s="96" t="s">
        <v>2444</v>
      </c>
      <c r="B1503" s="96" t="s">
        <v>2445</v>
      </c>
      <c r="C1503" s="96" t="s">
        <v>87</v>
      </c>
      <c r="D1503" s="96">
        <v>471.67421665973961</v>
      </c>
      <c r="E1503" s="96">
        <v>309.53983333194628</v>
      </c>
      <c r="F1503" s="96">
        <v>1</v>
      </c>
      <c r="G1503" s="96" t="s">
        <v>4468</v>
      </c>
      <c r="H1503" s="96">
        <v>1</v>
      </c>
      <c r="I1503" s="96" t="str">
        <f t="shared" si="23"/>
        <v>T523W107M016APE070A523W107M016ASTTS50</v>
      </c>
    </row>
    <row r="1504" spans="1:9" hidden="1">
      <c r="A1504" s="96" t="s">
        <v>2444</v>
      </c>
      <c r="B1504" s="96" t="s">
        <v>2445</v>
      </c>
      <c r="C1504" s="96" t="s">
        <v>82</v>
      </c>
      <c r="D1504" s="96">
        <v>757.32132777920924</v>
      </c>
      <c r="E1504" s="96">
        <v>319.86262221937068</v>
      </c>
      <c r="F1504" s="96">
        <v>1</v>
      </c>
      <c r="G1504" s="96" t="s">
        <v>4468</v>
      </c>
      <c r="H1504" s="96">
        <v>3</v>
      </c>
      <c r="I1504" s="96" t="str">
        <f t="shared" si="23"/>
        <v>T523W107M016APE070A523W107M016ASS706</v>
      </c>
    </row>
    <row r="1505" spans="1:9" hidden="1">
      <c r="A1505" s="96" t="s">
        <v>758</v>
      </c>
      <c r="B1505" s="96" t="s">
        <v>4532</v>
      </c>
      <c r="C1505" s="96" t="s">
        <v>4533</v>
      </c>
      <c r="D1505" s="96">
        <v>1251.1302166606763</v>
      </c>
      <c r="E1505" s="96">
        <v>304.61799999000505</v>
      </c>
      <c r="F1505" s="96">
        <v>1</v>
      </c>
      <c r="G1505" s="96" t="s">
        <v>4468</v>
      </c>
      <c r="H1505" s="96">
        <v>1</v>
      </c>
      <c r="I1505" s="96" t="str">
        <f t="shared" si="23"/>
        <v>T523H107M035APE070A523H107M035AS9997HV80</v>
      </c>
    </row>
    <row r="1506" spans="1:9" hidden="1">
      <c r="A1506" s="96" t="s">
        <v>758</v>
      </c>
      <c r="B1506" s="96" t="s">
        <v>4532</v>
      </c>
      <c r="C1506" s="96" t="s">
        <v>4500</v>
      </c>
      <c r="D1506" s="96">
        <v>985.42818985388453</v>
      </c>
      <c r="E1506" s="96">
        <v>224.519692752814</v>
      </c>
      <c r="F1506" s="96">
        <v>1</v>
      </c>
      <c r="G1506" s="96" t="s">
        <v>4468</v>
      </c>
      <c r="H1506" s="96">
        <v>23</v>
      </c>
      <c r="I1506" s="96" t="str">
        <f t="shared" si="23"/>
        <v>T523H107M035APE070A523H107M035AS9997S706E</v>
      </c>
    </row>
    <row r="1507" spans="1:9" hidden="1">
      <c r="A1507" s="96" t="s">
        <v>758</v>
      </c>
      <c r="B1507" s="96" t="s">
        <v>759</v>
      </c>
      <c r="C1507" s="96" t="s">
        <v>4533</v>
      </c>
      <c r="D1507" s="96">
        <v>1679.9629136657809</v>
      </c>
      <c r="E1507" s="96">
        <v>198.48332333271392</v>
      </c>
      <c r="F1507" s="96">
        <v>1</v>
      </c>
      <c r="G1507" s="96" t="s">
        <v>4468</v>
      </c>
      <c r="H1507" s="96">
        <v>50</v>
      </c>
      <c r="I1507" s="96" t="str">
        <f t="shared" si="23"/>
        <v>T523H107M035APE070A523H107M035ASSZ01HV80</v>
      </c>
    </row>
    <row r="1508" spans="1:9" hidden="1">
      <c r="A1508" s="96" t="s">
        <v>2330</v>
      </c>
      <c r="B1508" s="96" t="s">
        <v>1595</v>
      </c>
      <c r="C1508" s="96" t="s">
        <v>4426</v>
      </c>
      <c r="D1508" s="96">
        <v>304.35194166668225</v>
      </c>
      <c r="E1508" s="96">
        <v>131.87189166841563</v>
      </c>
      <c r="F1508" s="96">
        <v>1</v>
      </c>
      <c r="G1508" s="96" t="s">
        <v>4468</v>
      </c>
      <c r="H1508" s="96">
        <v>2</v>
      </c>
      <c r="I1508" s="96" t="str">
        <f t="shared" si="23"/>
        <v>T520D107M010ATE080A520D107M010ASMHSPKBP74</v>
      </c>
    </row>
    <row r="1509" spans="1:9" hidden="1">
      <c r="A1509" s="96" t="s">
        <v>2330</v>
      </c>
      <c r="B1509" s="96" t="s">
        <v>1595</v>
      </c>
      <c r="C1509" s="96" t="s">
        <v>4428</v>
      </c>
      <c r="D1509" s="96">
        <v>320.13266666326672</v>
      </c>
      <c r="E1509" s="96">
        <v>127.34088333207184</v>
      </c>
      <c r="F1509" s="96">
        <v>1</v>
      </c>
      <c r="G1509" s="96" t="s">
        <v>4468</v>
      </c>
      <c r="H1509" s="96">
        <v>1</v>
      </c>
      <c r="I1509" s="96" t="str">
        <f t="shared" si="23"/>
        <v>T520D107M010ATE080A520D107M010ASMHSPKBP76</v>
      </c>
    </row>
    <row r="1510" spans="1:9" hidden="1">
      <c r="A1510" s="96" t="s">
        <v>1048</v>
      </c>
      <c r="B1510" s="96" t="s">
        <v>1047</v>
      </c>
      <c r="C1510" s="96" t="s">
        <v>90</v>
      </c>
      <c r="D1510" s="96">
        <v>671.87199999927543</v>
      </c>
      <c r="E1510" s="96">
        <v>215.01728333649223</v>
      </c>
      <c r="F1510" s="96">
        <v>1</v>
      </c>
      <c r="G1510" s="96" t="s">
        <v>4468</v>
      </c>
      <c r="H1510" s="96">
        <v>1</v>
      </c>
      <c r="I1510" s="96" t="str">
        <f t="shared" si="23"/>
        <v>T521D106M050AHE090A521V106M050ASFTP200</v>
      </c>
    </row>
    <row r="1511" spans="1:9" hidden="1">
      <c r="A1511" s="96" t="s">
        <v>3972</v>
      </c>
      <c r="B1511" s="96" t="s">
        <v>648</v>
      </c>
      <c r="C1511" s="96" t="s">
        <v>4474</v>
      </c>
      <c r="D1511" s="96">
        <v>499.44821666926146</v>
      </c>
      <c r="E1511" s="96">
        <v>186.53028333443217</v>
      </c>
      <c r="F1511" s="96">
        <v>1</v>
      </c>
      <c r="G1511" s="96" t="s">
        <v>4468</v>
      </c>
      <c r="H1511" s="96">
        <v>1</v>
      </c>
      <c r="I1511" s="96" t="str">
        <f t="shared" si="23"/>
        <v>T520B227M004ATE045A520B227M006ASALT1S15MB</v>
      </c>
    </row>
    <row r="1512" spans="1:9" hidden="1">
      <c r="A1512" s="96" t="s">
        <v>427</v>
      </c>
      <c r="B1512" s="96" t="s">
        <v>4534</v>
      </c>
      <c r="C1512" s="96" t="s">
        <v>4469</v>
      </c>
      <c r="D1512" s="96">
        <v>579.98841666500084</v>
      </c>
      <c r="E1512" s="96">
        <v>198.20599999744445</v>
      </c>
      <c r="F1512" s="96">
        <v>1</v>
      </c>
      <c r="G1512" s="96" t="s">
        <v>4468</v>
      </c>
      <c r="H1512" s="96">
        <v>2</v>
      </c>
      <c r="I1512" s="96" t="str">
        <f t="shared" si="23"/>
        <v>T520C227M006ATE018A520C227M006ASMHSBKBP126</v>
      </c>
    </row>
    <row r="1513" spans="1:9" hidden="1">
      <c r="A1513" s="96" t="s">
        <v>3518</v>
      </c>
      <c r="B1513" s="96" t="s">
        <v>2544</v>
      </c>
      <c r="C1513" s="96" t="s">
        <v>4426</v>
      </c>
      <c r="D1513" s="96">
        <v>185.20172221935351</v>
      </c>
      <c r="E1513" s="96">
        <v>127.74357778136618</v>
      </c>
      <c r="F1513" s="96">
        <v>1</v>
      </c>
      <c r="G1513" s="96" t="s">
        <v>4468</v>
      </c>
      <c r="H1513" s="96">
        <v>3</v>
      </c>
      <c r="I1513" s="96" t="str">
        <f t="shared" si="23"/>
        <v>T520V337M004ATE040A520V337M004ASMHSPKBP74</v>
      </c>
    </row>
    <row r="1514" spans="1:9" hidden="1">
      <c r="A1514" s="96" t="s">
        <v>2350</v>
      </c>
      <c r="B1514" s="96" t="s">
        <v>2013</v>
      </c>
      <c r="C1514" s="96" t="s">
        <v>4428</v>
      </c>
      <c r="D1514" s="96">
        <v>334.34033333673142</v>
      </c>
      <c r="E1514" s="96">
        <v>124.71633333479986</v>
      </c>
      <c r="F1514" s="96">
        <v>1</v>
      </c>
      <c r="G1514" s="96" t="s">
        <v>4468</v>
      </c>
      <c r="H1514" s="96">
        <v>1</v>
      </c>
      <c r="I1514" s="96" t="str">
        <f t="shared" si="23"/>
        <v>T520D476M016ATE035A520D476M016ASMHSPKBP76</v>
      </c>
    </row>
    <row r="1515" spans="1:9" hidden="1">
      <c r="A1515" s="96" t="s">
        <v>2190</v>
      </c>
      <c r="B1515" s="96" t="s">
        <v>2191</v>
      </c>
      <c r="C1515" s="96" t="s">
        <v>4478</v>
      </c>
      <c r="D1515" s="96">
        <v>674.3977479187015</v>
      </c>
      <c r="E1515" s="96">
        <v>210.83108333245036</v>
      </c>
      <c r="F1515" s="96">
        <v>1</v>
      </c>
      <c r="G1515" s="96" t="s">
        <v>4468</v>
      </c>
      <c r="H1515" s="96">
        <v>8</v>
      </c>
      <c r="I1515" s="96" t="str">
        <f t="shared" si="23"/>
        <v>T521B475M035ATE150A521B475M035ASFTW400</v>
      </c>
    </row>
    <row r="1516" spans="1:9" hidden="1">
      <c r="A1516" s="96" t="s">
        <v>3325</v>
      </c>
      <c r="B1516" s="96" t="s">
        <v>3326</v>
      </c>
      <c r="C1516" s="96" t="s">
        <v>4501</v>
      </c>
      <c r="D1516" s="96">
        <v>249.62033333256841</v>
      </c>
      <c r="E1516" s="96">
        <v>125.4741166625172</v>
      </c>
      <c r="F1516" s="96">
        <v>1</v>
      </c>
      <c r="G1516" s="96" t="s">
        <v>4468</v>
      </c>
      <c r="H1516" s="96">
        <v>1</v>
      </c>
      <c r="I1516" s="96" t="str">
        <f t="shared" si="23"/>
        <v>T591D107M010ATE040A591D107M010AS4902KBP55</v>
      </c>
    </row>
    <row r="1517" spans="1:9" hidden="1">
      <c r="A1517" s="96" t="s">
        <v>2077</v>
      </c>
      <c r="B1517" s="96" t="s">
        <v>796</v>
      </c>
      <c r="C1517" s="96" t="s">
        <v>4426</v>
      </c>
      <c r="D1517" s="96">
        <v>1005.8883999986574</v>
      </c>
      <c r="E1517" s="96">
        <v>220.06928333896212</v>
      </c>
      <c r="F1517" s="96">
        <v>1</v>
      </c>
      <c r="G1517" s="96" t="s">
        <v>4468</v>
      </c>
      <c r="H1517" s="96">
        <v>1</v>
      </c>
      <c r="I1517" s="96" t="str">
        <f t="shared" si="23"/>
        <v>T521B336M016ATE070A521B336M016ASKBP74</v>
      </c>
    </row>
    <row r="1518" spans="1:9" hidden="1">
      <c r="A1518" s="96" t="s">
        <v>2077</v>
      </c>
      <c r="B1518" s="96" t="s">
        <v>4394</v>
      </c>
      <c r="C1518" s="96" t="s">
        <v>100</v>
      </c>
      <c r="D1518" s="96">
        <v>487.9892166639911</v>
      </c>
      <c r="E1518" s="96">
        <v>188.93305833160412</v>
      </c>
      <c r="F1518" s="96">
        <v>1</v>
      </c>
      <c r="G1518" s="96" t="s">
        <v>4468</v>
      </c>
      <c r="H1518" s="96">
        <v>2</v>
      </c>
      <c r="I1518" s="96" t="str">
        <f t="shared" si="23"/>
        <v>T521B336M016ATE070A521B336M020ASS805</v>
      </c>
    </row>
    <row r="1519" spans="1:9" hidden="1">
      <c r="A1519" s="96" t="s">
        <v>640</v>
      </c>
      <c r="B1519" s="96" t="s">
        <v>638</v>
      </c>
      <c r="C1519" s="96" t="s">
        <v>4426</v>
      </c>
      <c r="D1519" s="96">
        <v>338.60020000312943</v>
      </c>
      <c r="E1519" s="96">
        <v>133.2328583317576</v>
      </c>
      <c r="F1519" s="96">
        <v>1</v>
      </c>
      <c r="G1519" s="96" t="s">
        <v>4468</v>
      </c>
      <c r="H1519" s="96">
        <v>2</v>
      </c>
      <c r="I1519" s="96" t="str">
        <f t="shared" si="23"/>
        <v>T520V107M010ATE025A520V107M010ASMHSPKBP74</v>
      </c>
    </row>
    <row r="1520" spans="1:9" hidden="1">
      <c r="A1520" s="96" t="s">
        <v>1013</v>
      </c>
      <c r="B1520" s="96" t="s">
        <v>233</v>
      </c>
      <c r="C1520" s="96" t="s">
        <v>4426</v>
      </c>
      <c r="D1520" s="96">
        <v>357.85773333278485</v>
      </c>
      <c r="E1520" s="96">
        <v>124.14788333815522</v>
      </c>
      <c r="F1520" s="96">
        <v>1</v>
      </c>
      <c r="G1520" s="96" t="s">
        <v>4468</v>
      </c>
      <c r="H1520" s="96">
        <v>1</v>
      </c>
      <c r="I1520" s="96" t="str">
        <f t="shared" si="23"/>
        <v>T520X477M006ATE035A520X477M006ASMHSPKBP74</v>
      </c>
    </row>
    <row r="1521" spans="1:9" hidden="1">
      <c r="A1521" s="96" t="s">
        <v>2439</v>
      </c>
      <c r="B1521" s="96" t="s">
        <v>133</v>
      </c>
      <c r="C1521" s="96" t="s">
        <v>87</v>
      </c>
      <c r="D1521" s="96">
        <v>896.98833333025675</v>
      </c>
      <c r="E1521" s="96">
        <v>264.21190333552659</v>
      </c>
      <c r="F1521" s="96">
        <v>1</v>
      </c>
      <c r="G1521" s="96" t="s">
        <v>4468</v>
      </c>
      <c r="H1521" s="96">
        <v>5</v>
      </c>
      <c r="I1521" s="96" t="str">
        <f t="shared" si="23"/>
        <v>T523W476M035AP4276A523W476M035ASTTS50</v>
      </c>
    </row>
    <row r="1522" spans="1:9" hidden="1">
      <c r="A1522" s="96" t="s">
        <v>1381</v>
      </c>
      <c r="B1522" s="96" t="s">
        <v>345</v>
      </c>
      <c r="C1522" s="96" t="s">
        <v>4469</v>
      </c>
      <c r="D1522" s="96">
        <v>438.73876666766591</v>
      </c>
      <c r="E1522" s="96">
        <v>133.46383332973346</v>
      </c>
      <c r="F1522" s="96">
        <v>1</v>
      </c>
      <c r="G1522" s="96" t="s">
        <v>4468</v>
      </c>
      <c r="H1522" s="96">
        <v>1</v>
      </c>
      <c r="I1522" s="96" t="str">
        <f t="shared" si="23"/>
        <v>T520C107M010AHE025A520C107M010ASMHSBKBP126</v>
      </c>
    </row>
    <row r="1523" spans="1:9" hidden="1">
      <c r="A1523" s="96" t="s">
        <v>3828</v>
      </c>
      <c r="B1523" s="96" t="s">
        <v>3827</v>
      </c>
      <c r="C1523" s="96" t="s">
        <v>4441</v>
      </c>
      <c r="D1523" s="96">
        <v>222.57295000017621</v>
      </c>
      <c r="E1523" s="96">
        <v>136.52878333465196</v>
      </c>
      <c r="F1523" s="96">
        <v>1</v>
      </c>
      <c r="G1523" s="96" t="s">
        <v>4468</v>
      </c>
      <c r="H1523" s="96">
        <v>1</v>
      </c>
      <c r="I1523" s="96" t="str">
        <f t="shared" si="23"/>
        <v>T520B227M2R5ATE035A520B227M2R5ASE035STA156KA</v>
      </c>
    </row>
    <row r="1524" spans="1:9" hidden="1">
      <c r="A1524" s="96" t="s">
        <v>3422</v>
      </c>
      <c r="B1524" s="96" t="s">
        <v>3203</v>
      </c>
      <c r="C1524" s="96" t="s">
        <v>4426</v>
      </c>
      <c r="D1524" s="96">
        <v>253.4843333309982</v>
      </c>
      <c r="E1524" s="96">
        <v>128.33597499760799</v>
      </c>
      <c r="F1524" s="96">
        <v>1</v>
      </c>
      <c r="G1524" s="96" t="s">
        <v>4468</v>
      </c>
      <c r="H1524" s="96">
        <v>2</v>
      </c>
      <c r="I1524" s="96" t="str">
        <f t="shared" si="23"/>
        <v>T520V477M2R5ATE015A520V477M003ASMHSPKBP74</v>
      </c>
    </row>
    <row r="1525" spans="1:9" hidden="1">
      <c r="A1525" s="96" t="s">
        <v>3422</v>
      </c>
      <c r="B1525" s="96" t="s">
        <v>3203</v>
      </c>
      <c r="C1525" s="96" t="s">
        <v>4428</v>
      </c>
      <c r="D1525" s="96">
        <v>255.48829999985173</v>
      </c>
      <c r="E1525" s="96">
        <v>137.86168889142573</v>
      </c>
      <c r="F1525" s="96">
        <v>1</v>
      </c>
      <c r="G1525" s="96" t="s">
        <v>4468</v>
      </c>
      <c r="H1525" s="96">
        <v>3</v>
      </c>
      <c r="I1525" s="96" t="str">
        <f t="shared" si="23"/>
        <v>T520V477M2R5ATE015A520V477M003ASMHSPKBP76</v>
      </c>
    </row>
    <row r="1526" spans="1:9" hidden="1">
      <c r="A1526" s="96" t="s">
        <v>762</v>
      </c>
      <c r="B1526" s="96" t="s">
        <v>763</v>
      </c>
      <c r="C1526" s="96" t="s">
        <v>111</v>
      </c>
      <c r="D1526" s="96">
        <v>937.63719687452976</v>
      </c>
      <c r="E1526" s="96">
        <v>211.72359427077023</v>
      </c>
      <c r="F1526" s="96">
        <v>1</v>
      </c>
      <c r="G1526" s="96" t="s">
        <v>4468</v>
      </c>
      <c r="H1526" s="96">
        <v>32</v>
      </c>
      <c r="I1526" s="96" t="str">
        <f t="shared" si="23"/>
        <v>T523H108M010APE070A523H108M010ASSZ01STA200KA</v>
      </c>
    </row>
    <row r="1527" spans="1:9" hidden="1">
      <c r="A1527" s="96" t="s">
        <v>1620</v>
      </c>
      <c r="B1527" s="96" t="s">
        <v>1621</v>
      </c>
      <c r="C1527" s="96" t="s">
        <v>82</v>
      </c>
      <c r="D1527" s="96">
        <v>698.5177238114245</v>
      </c>
      <c r="E1527" s="96">
        <v>128.3191095247665</v>
      </c>
      <c r="F1527" s="96">
        <v>1</v>
      </c>
      <c r="G1527" s="96" t="s">
        <v>4468</v>
      </c>
      <c r="H1527" s="96">
        <v>7</v>
      </c>
      <c r="I1527" s="96" t="str">
        <f t="shared" si="23"/>
        <v>T521V686M025ATE060A521V686M025AS9997S706</v>
      </c>
    </row>
    <row r="1528" spans="1:9" hidden="1">
      <c r="A1528" s="96" t="s">
        <v>1725</v>
      </c>
      <c r="B1528" s="96" t="s">
        <v>1065</v>
      </c>
      <c r="C1528" s="96" t="s">
        <v>4426</v>
      </c>
      <c r="D1528" s="96">
        <v>370.9160499949939</v>
      </c>
      <c r="E1528" s="96">
        <v>122.56683332612738</v>
      </c>
      <c r="F1528" s="96">
        <v>1</v>
      </c>
      <c r="G1528" s="96" t="s">
        <v>4468</v>
      </c>
      <c r="H1528" s="96">
        <v>1</v>
      </c>
      <c r="I1528" s="96" t="str">
        <f t="shared" si="23"/>
        <v>T521V476M020ATE090A521V476M020ASMHSPKBP74</v>
      </c>
    </row>
    <row r="1529" spans="1:9" hidden="1">
      <c r="A1529" s="96" t="s">
        <v>1900</v>
      </c>
      <c r="B1529" s="96" t="s">
        <v>1901</v>
      </c>
      <c r="C1529" s="96" t="s">
        <v>4520</v>
      </c>
      <c r="D1529" s="96">
        <v>1374.1852833365556</v>
      </c>
      <c r="E1529" s="96">
        <v>181.96154999546707</v>
      </c>
      <c r="F1529" s="96">
        <v>1</v>
      </c>
      <c r="G1529" s="96" t="s">
        <v>4468</v>
      </c>
      <c r="H1529" s="96">
        <v>1</v>
      </c>
      <c r="I1529" s="96" t="str">
        <f t="shared" si="23"/>
        <v>T523V106M063APE120A523V106M063AS9997HV200</v>
      </c>
    </row>
    <row r="1530" spans="1:9" hidden="1">
      <c r="A1530" s="96" t="s">
        <v>405</v>
      </c>
      <c r="B1530" s="96" t="s">
        <v>406</v>
      </c>
      <c r="C1530" s="96" t="s">
        <v>4426</v>
      </c>
      <c r="D1530" s="96">
        <v>385.38871666649362</v>
      </c>
      <c r="E1530" s="96">
        <v>172.23195000202395</v>
      </c>
      <c r="F1530" s="96">
        <v>1</v>
      </c>
      <c r="G1530" s="96" t="s">
        <v>4468</v>
      </c>
      <c r="H1530" s="96">
        <v>1</v>
      </c>
      <c r="I1530" s="96" t="str">
        <f t="shared" si="23"/>
        <v>T520X337M010AHE010A520V157M010ASE010KBP74</v>
      </c>
    </row>
    <row r="1531" spans="1:9" hidden="1">
      <c r="A1531" s="96" t="s">
        <v>3204</v>
      </c>
      <c r="B1531" s="96" t="s">
        <v>3203</v>
      </c>
      <c r="C1531" s="96" t="s">
        <v>4426</v>
      </c>
      <c r="D1531" s="96">
        <v>275.03975599932016</v>
      </c>
      <c r="E1531" s="96">
        <v>149.4433503333712</v>
      </c>
      <c r="F1531" s="96">
        <v>1</v>
      </c>
      <c r="G1531" s="96" t="s">
        <v>4468</v>
      </c>
      <c r="H1531" s="96">
        <v>50</v>
      </c>
      <c r="I1531" s="96" t="str">
        <f t="shared" si="23"/>
        <v>T520V477M2R5ATE018A520V477M003ASMHSPKBP74</v>
      </c>
    </row>
    <row r="1532" spans="1:9" hidden="1">
      <c r="A1532" s="96" t="s">
        <v>3204</v>
      </c>
      <c r="B1532" s="96" t="s">
        <v>3203</v>
      </c>
      <c r="C1532" s="96" t="s">
        <v>4428</v>
      </c>
      <c r="D1532" s="96">
        <v>255.58994199992156</v>
      </c>
      <c r="E1532" s="96">
        <v>149.57958199968562</v>
      </c>
      <c r="F1532" s="96">
        <v>1</v>
      </c>
      <c r="G1532" s="96" t="s">
        <v>4468</v>
      </c>
      <c r="H1532" s="96">
        <v>50</v>
      </c>
      <c r="I1532" s="96" t="str">
        <f t="shared" si="23"/>
        <v>T520V477M2R5ATE018A520V477M003ASMHSPKBP76</v>
      </c>
    </row>
    <row r="1533" spans="1:9" hidden="1">
      <c r="A1533" s="96" t="s">
        <v>1818</v>
      </c>
      <c r="B1533" s="96" t="s">
        <v>1025</v>
      </c>
      <c r="C1533" s="96" t="s">
        <v>4426</v>
      </c>
      <c r="D1533" s="96">
        <v>339.12333332933486</v>
      </c>
      <c r="E1533" s="96">
        <v>126.01656666607596</v>
      </c>
      <c r="F1533" s="96">
        <v>1</v>
      </c>
      <c r="G1533" s="96" t="s">
        <v>4468</v>
      </c>
      <c r="H1533" s="96">
        <v>1</v>
      </c>
      <c r="I1533" s="96" t="str">
        <f t="shared" si="23"/>
        <v>T525D476M016ATE035A521V476M016ASMHSPKBP74</v>
      </c>
    </row>
    <row r="1534" spans="1:9" hidden="1">
      <c r="A1534" s="96" t="s">
        <v>3208</v>
      </c>
      <c r="B1534" s="96" t="s">
        <v>3207</v>
      </c>
      <c r="C1534" s="96" t="s">
        <v>4426</v>
      </c>
      <c r="D1534" s="96">
        <v>299.73443333641626</v>
      </c>
      <c r="E1534" s="96">
        <v>122.39389999536796</v>
      </c>
      <c r="F1534" s="96">
        <v>1</v>
      </c>
      <c r="G1534" s="96" t="s">
        <v>4468</v>
      </c>
      <c r="H1534" s="96">
        <v>1</v>
      </c>
      <c r="I1534" s="96" t="str">
        <f t="shared" si="23"/>
        <v>T520V107M010ATE018A520V107M010ASMHSBKBP74</v>
      </c>
    </row>
    <row r="1535" spans="1:9" hidden="1">
      <c r="A1535" s="96" t="s">
        <v>1092</v>
      </c>
      <c r="B1535" s="96" t="s">
        <v>1093</v>
      </c>
      <c r="C1535" s="96" t="s">
        <v>90</v>
      </c>
      <c r="D1535" s="96">
        <v>604.54437777749263</v>
      </c>
      <c r="E1535" s="96">
        <v>181.88131110859104</v>
      </c>
      <c r="F1535" s="96">
        <v>1</v>
      </c>
      <c r="G1535" s="96" t="s">
        <v>4468</v>
      </c>
      <c r="H1535" s="96">
        <v>3</v>
      </c>
      <c r="I1535" s="96" t="str">
        <f t="shared" si="23"/>
        <v>T598D226M035AT4334A598D226M035ASFTP200</v>
      </c>
    </row>
    <row r="1536" spans="1:9" hidden="1">
      <c r="A1536" s="96" t="s">
        <v>621</v>
      </c>
      <c r="B1536" s="96" t="s">
        <v>622</v>
      </c>
      <c r="C1536" s="96" t="s">
        <v>4426</v>
      </c>
      <c r="D1536" s="96">
        <v>249.18789166433271</v>
      </c>
      <c r="E1536" s="96">
        <v>136.84633333410602</v>
      </c>
      <c r="F1536" s="96">
        <v>1</v>
      </c>
      <c r="G1536" s="96" t="s">
        <v>4468</v>
      </c>
      <c r="H1536" s="96">
        <v>2</v>
      </c>
      <c r="I1536" s="96" t="str">
        <f t="shared" si="23"/>
        <v>T520V157M006ATE025A520V157M006ASMHSPKBP74</v>
      </c>
    </row>
    <row r="1537" spans="1:9" hidden="1">
      <c r="A1537" s="96" t="s">
        <v>3788</v>
      </c>
      <c r="B1537" s="96" t="s">
        <v>3786</v>
      </c>
      <c r="C1537" s="96" t="s">
        <v>4441</v>
      </c>
      <c r="D1537" s="96">
        <v>356.32455000188202</v>
      </c>
      <c r="E1537" s="96">
        <v>124.40943333436736</v>
      </c>
      <c r="F1537" s="96">
        <v>1</v>
      </c>
      <c r="G1537" s="96" t="s">
        <v>4468</v>
      </c>
      <c r="H1537" s="96">
        <v>1</v>
      </c>
      <c r="I1537" s="96" t="str">
        <f t="shared" si="23"/>
        <v>T520B107M004ATE040A520B107K004ASSTA156KA</v>
      </c>
    </row>
    <row r="1538" spans="1:9" hidden="1">
      <c r="A1538" s="96" t="s">
        <v>1534</v>
      </c>
      <c r="B1538" s="96" t="s">
        <v>1114</v>
      </c>
      <c r="C1538" s="96" t="s">
        <v>87</v>
      </c>
      <c r="D1538" s="96">
        <v>491.72982083517127</v>
      </c>
      <c r="E1538" s="96">
        <v>186.68492916767721</v>
      </c>
      <c r="F1538" s="96">
        <v>1</v>
      </c>
      <c r="G1538" s="96" t="s">
        <v>4468</v>
      </c>
      <c r="H1538" s="96">
        <v>4</v>
      </c>
      <c r="I1538" s="96" t="str">
        <f t="shared" si="23"/>
        <v>T598D476M016ATE070A598D476M016ASTTS50</v>
      </c>
    </row>
    <row r="1539" spans="1:9" hidden="1">
      <c r="A1539" s="96" t="s">
        <v>2209</v>
      </c>
      <c r="B1539" s="96" t="s">
        <v>4535</v>
      </c>
      <c r="C1539" s="96" t="s">
        <v>100</v>
      </c>
      <c r="D1539" s="96">
        <v>482.99535555532202</v>
      </c>
      <c r="E1539" s="96">
        <v>291.84186666738242</v>
      </c>
      <c r="F1539" s="96">
        <v>1</v>
      </c>
      <c r="G1539" s="96" t="s">
        <v>4468</v>
      </c>
      <c r="H1539" s="96">
        <v>3</v>
      </c>
      <c r="I1539" s="96" t="str">
        <f t="shared" si="23"/>
        <v>T521B336M020ATE100A521B336M020AS9997S805</v>
      </c>
    </row>
    <row r="1540" spans="1:9" hidden="1">
      <c r="A1540" s="96" t="s">
        <v>2209</v>
      </c>
      <c r="B1540" s="96" t="s">
        <v>4535</v>
      </c>
      <c r="C1540" s="96" t="s">
        <v>4536</v>
      </c>
      <c r="D1540" s="96">
        <v>499.4271333329379</v>
      </c>
      <c r="E1540" s="96">
        <v>182.28100000473205</v>
      </c>
      <c r="F1540" s="96">
        <v>1</v>
      </c>
      <c r="G1540" s="96" t="s">
        <v>4468</v>
      </c>
      <c r="H1540" s="96">
        <v>2</v>
      </c>
      <c r="I1540" s="96" t="str">
        <f t="shared" ref="I1540:I1603" si="24">A1540&amp;B1540&amp;C1540</f>
        <v>T521B336M020ATE100A521B336M020AS9997S8053</v>
      </c>
    </row>
    <row r="1541" spans="1:9" hidden="1">
      <c r="A1541" s="96" t="s">
        <v>2209</v>
      </c>
      <c r="B1541" s="96" t="s">
        <v>4394</v>
      </c>
      <c r="C1541" s="96" t="s">
        <v>100</v>
      </c>
      <c r="D1541" s="96">
        <v>487.34389999997802</v>
      </c>
      <c r="E1541" s="96">
        <v>197.19233333249576</v>
      </c>
      <c r="F1541" s="96">
        <v>1</v>
      </c>
      <c r="G1541" s="96" t="s">
        <v>4468</v>
      </c>
      <c r="H1541" s="96">
        <v>1</v>
      </c>
      <c r="I1541" s="96" t="str">
        <f t="shared" si="24"/>
        <v>T521B336M020ATE100A521B336M020ASS805</v>
      </c>
    </row>
    <row r="1542" spans="1:9" hidden="1">
      <c r="A1542" s="96" t="s">
        <v>4537</v>
      </c>
      <c r="B1542" s="96" t="s">
        <v>1866</v>
      </c>
      <c r="C1542" s="96" t="s">
        <v>87</v>
      </c>
      <c r="D1542" s="96">
        <v>1034.7182666661683</v>
      </c>
      <c r="E1542" s="96">
        <v>372.26593666768167</v>
      </c>
      <c r="F1542" s="96">
        <v>1</v>
      </c>
      <c r="G1542" s="96" t="s">
        <v>4468</v>
      </c>
      <c r="H1542" s="96">
        <v>9</v>
      </c>
      <c r="I1542" s="96" t="str">
        <f t="shared" si="24"/>
        <v>T523V686M035AP4291A523V686M035ASTTS50</v>
      </c>
    </row>
    <row r="1543" spans="1:9" hidden="1">
      <c r="A1543" s="96" t="s">
        <v>4537</v>
      </c>
      <c r="B1543" s="96" t="s">
        <v>1866</v>
      </c>
      <c r="C1543" s="96" t="s">
        <v>82</v>
      </c>
      <c r="D1543" s="96">
        <v>966.77347499993652</v>
      </c>
      <c r="E1543" s="96">
        <v>305.40835833759047</v>
      </c>
      <c r="F1543" s="96">
        <v>1</v>
      </c>
      <c r="G1543" s="96" t="s">
        <v>4468</v>
      </c>
      <c r="H1543" s="96">
        <v>2</v>
      </c>
      <c r="I1543" s="96" t="str">
        <f t="shared" si="24"/>
        <v>T523V686M035AP4291A523V686M035ASS706</v>
      </c>
    </row>
    <row r="1544" spans="1:9" hidden="1">
      <c r="A1544" s="96" t="s">
        <v>381</v>
      </c>
      <c r="B1544" s="96" t="s">
        <v>382</v>
      </c>
      <c r="C1544" s="96" t="s">
        <v>87</v>
      </c>
      <c r="D1544" s="96">
        <v>923.05369167064782</v>
      </c>
      <c r="E1544" s="96">
        <v>365.19375000265421</v>
      </c>
      <c r="F1544" s="96">
        <v>1</v>
      </c>
      <c r="G1544" s="96" t="s">
        <v>4468</v>
      </c>
      <c r="H1544" s="96">
        <v>2</v>
      </c>
      <c r="I1544" s="96" t="str">
        <f t="shared" si="24"/>
        <v>T521X107M035ATE120A521V506M035AS9997TTS50</v>
      </c>
    </row>
    <row r="1545" spans="1:9" hidden="1">
      <c r="A1545" s="96" t="s">
        <v>381</v>
      </c>
      <c r="B1545" s="96" t="s">
        <v>382</v>
      </c>
      <c r="C1545" s="96" t="s">
        <v>82</v>
      </c>
      <c r="D1545" s="96">
        <v>991.10018788032573</v>
      </c>
      <c r="E1545" s="96">
        <v>317.01398181824266</v>
      </c>
      <c r="F1545" s="96">
        <v>1</v>
      </c>
      <c r="G1545" s="96" t="s">
        <v>4468</v>
      </c>
      <c r="H1545" s="96">
        <v>11</v>
      </c>
      <c r="I1545" s="96" t="str">
        <f t="shared" si="24"/>
        <v>T521X107M035ATE120A521V506M035AS9997S706</v>
      </c>
    </row>
    <row r="1546" spans="1:9" hidden="1">
      <c r="A1546" s="96" t="s">
        <v>2072</v>
      </c>
      <c r="B1546" s="96" t="s">
        <v>2073</v>
      </c>
      <c r="C1546" s="96" t="s">
        <v>87</v>
      </c>
      <c r="D1546" s="96">
        <v>1085.0847799975893</v>
      </c>
      <c r="E1546" s="96">
        <v>310.32438999856822</v>
      </c>
      <c r="F1546" s="96">
        <v>1</v>
      </c>
      <c r="G1546" s="96" t="s">
        <v>4468</v>
      </c>
      <c r="H1546" s="96">
        <v>5</v>
      </c>
      <c r="I1546" s="96" t="str">
        <f t="shared" si="24"/>
        <v>T521B156M035ATE100A521B156M035ASTTS50</v>
      </c>
    </row>
    <row r="1547" spans="1:9" hidden="1">
      <c r="A1547" s="96" t="s">
        <v>1312</v>
      </c>
      <c r="B1547" s="96" t="s">
        <v>4538</v>
      </c>
      <c r="C1547" s="96" t="s">
        <v>4484</v>
      </c>
      <c r="D1547" s="96">
        <v>621.80324445012957</v>
      </c>
      <c r="E1547" s="96">
        <v>125.61214999761432</v>
      </c>
      <c r="F1547" s="96">
        <v>1</v>
      </c>
      <c r="G1547" s="96" t="s">
        <v>4468</v>
      </c>
      <c r="H1547" s="96">
        <v>3</v>
      </c>
      <c r="I1547" s="96" t="str">
        <f t="shared" si="24"/>
        <v>T521D157M025ATE040A521D157M025AS9997KBP84X</v>
      </c>
    </row>
    <row r="1548" spans="1:9" hidden="1">
      <c r="A1548" s="96" t="s">
        <v>1312</v>
      </c>
      <c r="B1548" s="96" t="s">
        <v>1313</v>
      </c>
      <c r="C1548" s="96" t="s">
        <v>100</v>
      </c>
      <c r="D1548" s="96">
        <v>651.66895317529065</v>
      </c>
      <c r="E1548" s="96">
        <v>194.50054999939832</v>
      </c>
      <c r="F1548" s="96">
        <v>1</v>
      </c>
      <c r="G1548" s="96" t="s">
        <v>4468</v>
      </c>
      <c r="H1548" s="96">
        <v>21</v>
      </c>
      <c r="I1548" s="96" t="str">
        <f t="shared" si="24"/>
        <v>T521D157M025ATE040A521D157M025ASS805</v>
      </c>
    </row>
    <row r="1549" spans="1:9" hidden="1">
      <c r="A1549" s="96" t="s">
        <v>294</v>
      </c>
      <c r="B1549" s="96" t="s">
        <v>4514</v>
      </c>
      <c r="C1549" s="96" t="s">
        <v>119</v>
      </c>
      <c r="D1549" s="96">
        <v>601.71275000204332</v>
      </c>
      <c r="E1549" s="96">
        <v>192.86465833196416</v>
      </c>
      <c r="F1549" s="96">
        <v>1</v>
      </c>
      <c r="G1549" s="96" t="s">
        <v>4468</v>
      </c>
      <c r="H1549" s="96">
        <v>2</v>
      </c>
      <c r="I1549" s="96" t="str">
        <f t="shared" si="24"/>
        <v>T521X477M016ATI020A521V247M016ASFTW102K</v>
      </c>
    </row>
    <row r="1550" spans="1:9" hidden="1">
      <c r="A1550" s="96" t="s">
        <v>3966</v>
      </c>
      <c r="B1550" s="96" t="s">
        <v>648</v>
      </c>
      <c r="C1550" s="96" t="s">
        <v>4474</v>
      </c>
      <c r="D1550" s="96">
        <v>509.25320641173482</v>
      </c>
      <c r="E1550" s="96">
        <v>213.87482777761761</v>
      </c>
      <c r="F1550" s="96">
        <v>1</v>
      </c>
      <c r="G1550" s="96" t="s">
        <v>4468</v>
      </c>
      <c r="H1550" s="96">
        <v>13</v>
      </c>
      <c r="I1550" s="96" t="str">
        <f t="shared" si="24"/>
        <v>T520B227M006ATK035A520B227M006ASALT1S15MB</v>
      </c>
    </row>
    <row r="1551" spans="1:9" hidden="1">
      <c r="A1551" s="96" t="s">
        <v>2049</v>
      </c>
      <c r="B1551" s="96" t="s">
        <v>2050</v>
      </c>
      <c r="C1551" s="96" t="s">
        <v>4539</v>
      </c>
      <c r="D1551" s="96">
        <v>468.57183333719149</v>
      </c>
      <c r="E1551" s="96">
        <v>127.19083333038724</v>
      </c>
      <c r="F1551" s="96">
        <v>1</v>
      </c>
      <c r="G1551" s="96" t="s">
        <v>4468</v>
      </c>
      <c r="H1551" s="96">
        <v>1</v>
      </c>
      <c r="I1551" s="96" t="str">
        <f t="shared" si="24"/>
        <v>T521B156M020ATE090A521B156M020ASE090FTW700X</v>
      </c>
    </row>
    <row r="1552" spans="1:9" hidden="1">
      <c r="A1552" s="96" t="s">
        <v>1773</v>
      </c>
      <c r="B1552" s="96" t="s">
        <v>1774</v>
      </c>
      <c r="C1552" s="96" t="s">
        <v>126</v>
      </c>
      <c r="D1552" s="96">
        <v>454.68114999937825</v>
      </c>
      <c r="E1552" s="96">
        <v>140.28753333259374</v>
      </c>
      <c r="F1552" s="96">
        <v>1</v>
      </c>
      <c r="G1552" s="96" t="s">
        <v>4468</v>
      </c>
      <c r="H1552" s="96">
        <v>3</v>
      </c>
      <c r="I1552" s="96" t="str">
        <f t="shared" si="24"/>
        <v>T521V336M025ATE025A521V336M025ASMHSBKBP52</v>
      </c>
    </row>
    <row r="1553" spans="1:9" hidden="1">
      <c r="A1553" s="96" t="s">
        <v>2778</v>
      </c>
      <c r="B1553" s="96" t="s">
        <v>2445</v>
      </c>
      <c r="C1553" s="96" t="s">
        <v>87</v>
      </c>
      <c r="D1553" s="96">
        <v>477.67616666620597</v>
      </c>
      <c r="E1553" s="96">
        <v>311.47095000953414</v>
      </c>
      <c r="F1553" s="96">
        <v>1</v>
      </c>
      <c r="G1553" s="96" t="s">
        <v>4468</v>
      </c>
      <c r="H1553" s="96">
        <v>1</v>
      </c>
      <c r="I1553" s="96" t="str">
        <f t="shared" si="24"/>
        <v>T523W107M016APE100A523W107M016ASTTS50</v>
      </c>
    </row>
    <row r="1554" spans="1:9" hidden="1">
      <c r="A1554" s="96" t="s">
        <v>3105</v>
      </c>
      <c r="B1554" s="96" t="s">
        <v>2782</v>
      </c>
      <c r="C1554" s="96" t="s">
        <v>4426</v>
      </c>
      <c r="D1554" s="96">
        <v>394.50193333555944</v>
      </c>
      <c r="E1554" s="96">
        <v>235.95195000059903</v>
      </c>
      <c r="F1554" s="96">
        <v>1</v>
      </c>
      <c r="G1554" s="96" t="s">
        <v>4468</v>
      </c>
      <c r="H1554" s="96">
        <v>1</v>
      </c>
      <c r="I1554" s="96" t="str">
        <f t="shared" si="24"/>
        <v>T520Y337M006ATE040A520Y337M010ASMHSPKBP74</v>
      </c>
    </row>
    <row r="1555" spans="1:9" hidden="1">
      <c r="A1555" s="96" t="s">
        <v>3105</v>
      </c>
      <c r="B1555" s="96" t="s">
        <v>2782</v>
      </c>
      <c r="C1555" s="96" t="s">
        <v>152</v>
      </c>
      <c r="D1555" s="96">
        <v>456.84195000008913</v>
      </c>
      <c r="E1555" s="96">
        <v>130.11719444417395</v>
      </c>
      <c r="F1555" s="96">
        <v>1</v>
      </c>
      <c r="G1555" s="96" t="s">
        <v>4468</v>
      </c>
      <c r="H1555" s="96">
        <v>4</v>
      </c>
      <c r="I1555" s="96" t="str">
        <f t="shared" si="24"/>
        <v>T520Y337M006ATE040A520Y337M010ASMHSPKBP86</v>
      </c>
    </row>
    <row r="1556" spans="1:9" hidden="1">
      <c r="A1556" s="96" t="s">
        <v>1363</v>
      </c>
      <c r="B1556" s="96" t="s">
        <v>1027</v>
      </c>
      <c r="C1556" s="96" t="s">
        <v>4428</v>
      </c>
      <c r="D1556" s="96">
        <v>371.56388333067298</v>
      </c>
      <c r="E1556" s="96">
        <v>123.75683333608322</v>
      </c>
      <c r="F1556" s="96">
        <v>1</v>
      </c>
      <c r="G1556" s="96" t="s">
        <v>4468</v>
      </c>
      <c r="H1556" s="96">
        <v>1</v>
      </c>
      <c r="I1556" s="96" t="str">
        <f t="shared" si="24"/>
        <v>T521D476M016ATE045A521D476M016ASMHSPKBP76</v>
      </c>
    </row>
    <row r="1557" spans="1:9" hidden="1">
      <c r="A1557" s="96" t="s">
        <v>1488</v>
      </c>
      <c r="B1557" s="96" t="s">
        <v>1468</v>
      </c>
      <c r="C1557" s="96" t="s">
        <v>157</v>
      </c>
      <c r="D1557" s="96">
        <v>1080.1466666674239</v>
      </c>
      <c r="E1557" s="96">
        <v>376.54138333280571</v>
      </c>
      <c r="F1557" s="96">
        <v>1</v>
      </c>
      <c r="G1557" s="96" t="s">
        <v>4468</v>
      </c>
      <c r="H1557" s="96">
        <v>1</v>
      </c>
      <c r="I1557" s="96" t="str">
        <f t="shared" si="24"/>
        <v>T521V226M035ATE065A521V226M035ASTTS40</v>
      </c>
    </row>
    <row r="1558" spans="1:9" hidden="1">
      <c r="A1558" s="96" t="s">
        <v>3813</v>
      </c>
      <c r="B1558" s="96" t="s">
        <v>3786</v>
      </c>
      <c r="C1558" s="96" t="s">
        <v>4441</v>
      </c>
      <c r="D1558" s="96">
        <v>364.88180833461234</v>
      </c>
      <c r="E1558" s="96">
        <v>166.46757499838714</v>
      </c>
      <c r="F1558" s="96">
        <v>1</v>
      </c>
      <c r="G1558" s="96" t="s">
        <v>4468</v>
      </c>
      <c r="H1558" s="96">
        <v>2</v>
      </c>
      <c r="I1558" s="96" t="str">
        <f t="shared" si="24"/>
        <v>T520B107M004ATE035A520B107K004ASSTA156KA</v>
      </c>
    </row>
    <row r="1559" spans="1:9" hidden="1">
      <c r="A1559" s="96" t="s">
        <v>550</v>
      </c>
      <c r="B1559" s="96" t="s">
        <v>238</v>
      </c>
      <c r="C1559" s="96" t="s">
        <v>4441</v>
      </c>
      <c r="D1559" s="96">
        <v>371.81521666701877</v>
      </c>
      <c r="E1559" s="96">
        <v>188.30216666101481</v>
      </c>
      <c r="F1559" s="96">
        <v>1</v>
      </c>
      <c r="G1559" s="96" t="s">
        <v>4468</v>
      </c>
      <c r="H1559" s="96">
        <v>1</v>
      </c>
      <c r="I1559" s="96" t="str">
        <f t="shared" si="24"/>
        <v>T520X108M003AHE015A520X108M003ASSTA156KA</v>
      </c>
    </row>
    <row r="1560" spans="1:9" hidden="1">
      <c r="A1560" s="96" t="s">
        <v>401</v>
      </c>
      <c r="B1560" s="96" t="s">
        <v>402</v>
      </c>
      <c r="C1560" s="96" t="s">
        <v>4441</v>
      </c>
      <c r="D1560" s="96">
        <v>401.24843333149329</v>
      </c>
      <c r="E1560" s="96">
        <v>191.90683333086781</v>
      </c>
      <c r="F1560" s="96">
        <v>1</v>
      </c>
      <c r="G1560" s="96" t="s">
        <v>4468</v>
      </c>
      <c r="H1560" s="96">
        <v>1</v>
      </c>
      <c r="I1560" s="96" t="str">
        <f t="shared" si="24"/>
        <v>T520X108M2R5ATE010A520X108M003ASE010STA156KA</v>
      </c>
    </row>
    <row r="1561" spans="1:9" hidden="1">
      <c r="A1561" s="96" t="s">
        <v>1793</v>
      </c>
      <c r="B1561" s="96" t="s">
        <v>1492</v>
      </c>
      <c r="C1561" s="96" t="s">
        <v>82</v>
      </c>
      <c r="D1561" s="96">
        <v>662.64449999900535</v>
      </c>
      <c r="E1561" s="96">
        <v>136.40949999913573</v>
      </c>
      <c r="F1561" s="96">
        <v>1</v>
      </c>
      <c r="G1561" s="96" t="s">
        <v>4468</v>
      </c>
      <c r="H1561" s="96">
        <v>1</v>
      </c>
      <c r="I1561" s="96" t="str">
        <f t="shared" si="24"/>
        <v>T521V476M025ATE040A521V476M025ASS706</v>
      </c>
    </row>
    <row r="1562" spans="1:9" hidden="1">
      <c r="A1562" s="96" t="s">
        <v>3368</v>
      </c>
      <c r="B1562" s="96" t="s">
        <v>3369</v>
      </c>
      <c r="C1562" s="96" t="s">
        <v>131</v>
      </c>
      <c r="D1562" s="96">
        <v>384.69344999408349</v>
      </c>
      <c r="E1562" s="96">
        <v>187.40816666744649</v>
      </c>
      <c r="F1562" s="96">
        <v>1</v>
      </c>
      <c r="G1562" s="96" t="s">
        <v>4468</v>
      </c>
      <c r="H1562" s="96">
        <v>1</v>
      </c>
      <c r="I1562" s="96" t="str">
        <f t="shared" si="24"/>
        <v>T591D157M006ATE025A591D157M006ASTTS80</v>
      </c>
    </row>
    <row r="1563" spans="1:9" hidden="1">
      <c r="A1563" s="96" t="s">
        <v>3722</v>
      </c>
      <c r="B1563" s="96" t="s">
        <v>3723</v>
      </c>
      <c r="C1563" s="96" t="s">
        <v>152</v>
      </c>
      <c r="D1563" s="96">
        <v>615.03411667537875</v>
      </c>
      <c r="E1563" s="96">
        <v>159.23128333641216</v>
      </c>
      <c r="F1563" s="96">
        <v>1</v>
      </c>
      <c r="G1563" s="96" t="s">
        <v>4468</v>
      </c>
      <c r="H1563" s="96">
        <v>1</v>
      </c>
      <c r="I1563" s="96" t="str">
        <f t="shared" si="24"/>
        <v>T520B476M010AHE035A520B476M010ASMHSPKBP86</v>
      </c>
    </row>
    <row r="1564" spans="1:9" hidden="1">
      <c r="A1564" s="96" t="s">
        <v>1847</v>
      </c>
      <c r="B1564" s="96" t="s">
        <v>1845</v>
      </c>
      <c r="C1564" s="96" t="s">
        <v>4426</v>
      </c>
      <c r="D1564" s="96">
        <v>224.33260000194423</v>
      </c>
      <c r="E1564" s="96">
        <v>183.06583333178423</v>
      </c>
      <c r="F1564" s="96">
        <v>1</v>
      </c>
      <c r="G1564" s="96" t="s">
        <v>4468</v>
      </c>
      <c r="H1564" s="96">
        <v>1</v>
      </c>
      <c r="I1564" s="96" t="str">
        <f t="shared" si="24"/>
        <v>T530D477M004AHE006A530V157M004ASE006KBP74</v>
      </c>
    </row>
    <row r="1565" spans="1:9" hidden="1">
      <c r="A1565" s="96" t="s">
        <v>2129</v>
      </c>
      <c r="B1565" s="96" t="s">
        <v>1978</v>
      </c>
      <c r="C1565" s="96" t="s">
        <v>4426</v>
      </c>
      <c r="D1565" s="96">
        <v>257.41973333526403</v>
      </c>
      <c r="E1565" s="96">
        <v>139.56116667017341</v>
      </c>
      <c r="F1565" s="96">
        <v>1</v>
      </c>
      <c r="G1565" s="96" t="s">
        <v>4468</v>
      </c>
      <c r="H1565" s="96">
        <v>1</v>
      </c>
      <c r="I1565" s="96" t="str">
        <f t="shared" si="24"/>
        <v>T530D227M006AHE005A530V686M006ASE005KBP74</v>
      </c>
    </row>
    <row r="1566" spans="1:9" hidden="1">
      <c r="A1566" s="96" t="s">
        <v>1769</v>
      </c>
      <c r="B1566" s="96" t="s">
        <v>1234</v>
      </c>
      <c r="C1566" s="96" t="s">
        <v>119</v>
      </c>
      <c r="D1566" s="96">
        <v>521.88519250019453</v>
      </c>
      <c r="E1566" s="96">
        <v>142.86506583253504</v>
      </c>
      <c r="F1566" s="96">
        <v>1</v>
      </c>
      <c r="G1566" s="96" t="s">
        <v>4468</v>
      </c>
      <c r="H1566" s="96">
        <v>40</v>
      </c>
      <c r="I1566" s="96" t="str">
        <f t="shared" si="24"/>
        <v>T521V157M016AT4292A521V157M016ASFTW102K</v>
      </c>
    </row>
    <row r="1567" spans="1:9" hidden="1">
      <c r="A1567" s="96" t="s">
        <v>3953</v>
      </c>
      <c r="B1567" s="96" t="s">
        <v>3696</v>
      </c>
      <c r="C1567" s="96" t="s">
        <v>4426</v>
      </c>
      <c r="D1567" s="96">
        <v>263.56699999887496</v>
      </c>
      <c r="E1567" s="96">
        <v>143.66647500253748</v>
      </c>
      <c r="F1567" s="96">
        <v>1</v>
      </c>
      <c r="G1567" s="96" t="s">
        <v>4468</v>
      </c>
      <c r="H1567" s="96">
        <v>2</v>
      </c>
      <c r="I1567" s="96" t="str">
        <f t="shared" si="24"/>
        <v>T520B336M010ATE070A520B336M010ASMHSPKBP74</v>
      </c>
    </row>
    <row r="1568" spans="1:9" hidden="1">
      <c r="A1568" s="96" t="s">
        <v>2346</v>
      </c>
      <c r="B1568" s="96" t="s">
        <v>1419</v>
      </c>
      <c r="C1568" s="96" t="s">
        <v>4441</v>
      </c>
      <c r="D1568" s="96">
        <v>378.08116665808478</v>
      </c>
      <c r="E1568" s="96">
        <v>191.05761666200124</v>
      </c>
      <c r="F1568" s="96">
        <v>1</v>
      </c>
      <c r="G1568" s="96" t="s">
        <v>4468</v>
      </c>
      <c r="H1568" s="96">
        <v>1</v>
      </c>
      <c r="I1568" s="96" t="str">
        <f t="shared" si="24"/>
        <v>T520D108M2R5ATE030A520Y108M2R5ASE010STA156KA</v>
      </c>
    </row>
    <row r="1569" spans="1:9" hidden="1">
      <c r="A1569" s="96" t="s">
        <v>2346</v>
      </c>
      <c r="B1569" s="96" t="s">
        <v>1419</v>
      </c>
      <c r="C1569" s="96" t="s">
        <v>4540</v>
      </c>
      <c r="D1569" s="96">
        <v>557.91833333205432</v>
      </c>
      <c r="E1569" s="96">
        <v>218.82571667083539</v>
      </c>
      <c r="F1569" s="96">
        <v>1</v>
      </c>
      <c r="G1569" s="96" t="s">
        <v>4468</v>
      </c>
      <c r="H1569" s="96">
        <v>1</v>
      </c>
      <c r="I1569" s="96" t="str">
        <f t="shared" si="24"/>
        <v>T520D108M2R5ATE030A520Y108M2R5ASE010TTS150E</v>
      </c>
    </row>
    <row r="1570" spans="1:9" hidden="1">
      <c r="A1570" s="96" t="s">
        <v>1348</v>
      </c>
      <c r="B1570" s="96" t="s">
        <v>1349</v>
      </c>
      <c r="C1570" s="96" t="s">
        <v>4426</v>
      </c>
      <c r="D1570" s="96">
        <v>474.58130277693272</v>
      </c>
      <c r="E1570" s="96">
        <v>143.84859166515523</v>
      </c>
      <c r="F1570" s="96">
        <v>1</v>
      </c>
      <c r="G1570" s="96" t="s">
        <v>4468</v>
      </c>
      <c r="H1570" s="96">
        <v>6</v>
      </c>
      <c r="I1570" s="96" t="str">
        <f t="shared" si="24"/>
        <v>T521D157M020ATE050A521D157M020ASMHSPKBP74</v>
      </c>
    </row>
    <row r="1571" spans="1:9" hidden="1">
      <c r="A1571" s="96" t="s">
        <v>674</v>
      </c>
      <c r="B1571" s="96" t="s">
        <v>190</v>
      </c>
      <c r="C1571" s="96" t="s">
        <v>152</v>
      </c>
      <c r="D1571" s="96">
        <v>708.92856666119769</v>
      </c>
      <c r="E1571" s="96">
        <v>189.16883333120495</v>
      </c>
      <c r="F1571" s="96">
        <v>1</v>
      </c>
      <c r="G1571" s="96" t="s">
        <v>4468</v>
      </c>
      <c r="H1571" s="96">
        <v>1</v>
      </c>
      <c r="I1571" s="96" t="str">
        <f t="shared" si="24"/>
        <v>T520T336M010ATE080A520T336M010ASE070KBP86</v>
      </c>
    </row>
    <row r="1572" spans="1:9" hidden="1">
      <c r="A1572" s="96" t="s">
        <v>1491</v>
      </c>
      <c r="B1572" s="96" t="s">
        <v>1466</v>
      </c>
      <c r="C1572" s="96" t="s">
        <v>4515</v>
      </c>
      <c r="D1572" s="96">
        <v>1172.4132166744675</v>
      </c>
      <c r="E1572" s="96">
        <v>308.0428833339829</v>
      </c>
      <c r="F1572" s="96">
        <v>1</v>
      </c>
      <c r="G1572" s="96" t="s">
        <v>4468</v>
      </c>
      <c r="H1572" s="96">
        <v>1</v>
      </c>
      <c r="I1572" s="96" t="str">
        <f t="shared" si="24"/>
        <v>T521V476M025ATE060A521V476M025AS9997S15HV100</v>
      </c>
    </row>
    <row r="1573" spans="1:9" hidden="1">
      <c r="A1573" s="96" t="s">
        <v>1491</v>
      </c>
      <c r="B1573" s="96" t="s">
        <v>1492</v>
      </c>
      <c r="C1573" s="96" t="s">
        <v>82</v>
      </c>
      <c r="D1573" s="96">
        <v>663.47649999777786</v>
      </c>
      <c r="E1573" s="96">
        <v>125.29811666579916</v>
      </c>
      <c r="F1573" s="96">
        <v>1</v>
      </c>
      <c r="G1573" s="96" t="s">
        <v>4468</v>
      </c>
      <c r="H1573" s="96">
        <v>1</v>
      </c>
      <c r="I1573" s="96" t="str">
        <f t="shared" si="24"/>
        <v>T521V476M025ATE060A521V476M025ASS706</v>
      </c>
    </row>
    <row r="1574" spans="1:9" hidden="1">
      <c r="A1574" s="96" t="s">
        <v>3363</v>
      </c>
      <c r="B1574" s="96" t="s">
        <v>3326</v>
      </c>
      <c r="C1574" s="96" t="s">
        <v>4501</v>
      </c>
      <c r="D1574" s="96">
        <v>250.71143332868817</v>
      </c>
      <c r="E1574" s="96">
        <v>262.86423332523555</v>
      </c>
      <c r="F1574" s="96">
        <v>1</v>
      </c>
      <c r="G1574" s="96" t="s">
        <v>4468</v>
      </c>
      <c r="H1574" s="96">
        <v>1</v>
      </c>
      <c r="I1574" s="96" t="str">
        <f t="shared" si="24"/>
        <v>T591D107M010ATE080A591D107M010AS4902KBP55</v>
      </c>
    </row>
    <row r="1575" spans="1:9" hidden="1">
      <c r="A1575" s="96" t="s">
        <v>1923</v>
      </c>
      <c r="B1575" s="96" t="s">
        <v>1918</v>
      </c>
      <c r="C1575" s="96" t="s">
        <v>131</v>
      </c>
      <c r="D1575" s="96">
        <v>462.54078333266079</v>
      </c>
      <c r="E1575" s="96">
        <v>181.10111666377631</v>
      </c>
      <c r="F1575" s="96">
        <v>1</v>
      </c>
      <c r="G1575" s="96" t="s">
        <v>4468</v>
      </c>
      <c r="H1575" s="96">
        <v>1</v>
      </c>
      <c r="I1575" s="96" t="str">
        <f t="shared" si="24"/>
        <v>T599B336M010ATE070A599B336M010ASTTS80</v>
      </c>
    </row>
    <row r="1576" spans="1:9" hidden="1">
      <c r="A1576" s="96" t="s">
        <v>3661</v>
      </c>
      <c r="B1576" s="96" t="s">
        <v>3659</v>
      </c>
      <c r="C1576" s="96" t="s">
        <v>4441</v>
      </c>
      <c r="D1576" s="96">
        <v>382.16119166580035</v>
      </c>
      <c r="E1576" s="96">
        <v>146.92420000035781</v>
      </c>
      <c r="F1576" s="96">
        <v>1</v>
      </c>
      <c r="G1576" s="96" t="s">
        <v>4468</v>
      </c>
      <c r="H1576" s="96">
        <v>2</v>
      </c>
      <c r="I1576" s="96" t="str">
        <f t="shared" si="24"/>
        <v>T520B337M2R5ATE018A520B337M2R5ASE018STA156KA</v>
      </c>
    </row>
    <row r="1577" spans="1:9" hidden="1">
      <c r="A1577" s="96" t="s">
        <v>3950</v>
      </c>
      <c r="B1577" s="96" t="s">
        <v>3786</v>
      </c>
      <c r="C1577" s="96" t="s">
        <v>4441</v>
      </c>
      <c r="D1577" s="96">
        <v>335.78233333770186</v>
      </c>
      <c r="E1577" s="96">
        <v>128.28616666956805</v>
      </c>
      <c r="F1577" s="96">
        <v>1</v>
      </c>
      <c r="G1577" s="96" t="s">
        <v>4468</v>
      </c>
      <c r="H1577" s="96">
        <v>1</v>
      </c>
      <c r="I1577" s="96" t="str">
        <f t="shared" si="24"/>
        <v>T520B107M004ATE070A520B107K004ASSTA156KA</v>
      </c>
    </row>
    <row r="1578" spans="1:9" hidden="1">
      <c r="A1578" s="96" t="s">
        <v>2277</v>
      </c>
      <c r="B1578" s="96" t="s">
        <v>2276</v>
      </c>
      <c r="C1578" s="96" t="s">
        <v>126</v>
      </c>
      <c r="D1578" s="96">
        <v>442.76550000649883</v>
      </c>
      <c r="E1578" s="96">
        <v>258.2136666693259</v>
      </c>
      <c r="F1578" s="96">
        <v>1</v>
      </c>
      <c r="G1578" s="96" t="s">
        <v>4468</v>
      </c>
      <c r="H1578" s="96">
        <v>1</v>
      </c>
      <c r="I1578" s="96" t="str">
        <f t="shared" si="24"/>
        <v>T520D686M010ATE100A520D686M010ASE100KBP52</v>
      </c>
    </row>
    <row r="1579" spans="1:9" hidden="1">
      <c r="A1579" s="96" t="s">
        <v>3857</v>
      </c>
      <c r="B1579" s="96" t="s">
        <v>3687</v>
      </c>
      <c r="C1579" s="96" t="s">
        <v>4441</v>
      </c>
      <c r="D1579" s="96">
        <v>237.3453333391808</v>
      </c>
      <c r="E1579" s="96">
        <v>177.61506666429341</v>
      </c>
      <c r="F1579" s="96">
        <v>1</v>
      </c>
      <c r="G1579" s="96" t="s">
        <v>4468</v>
      </c>
      <c r="H1579" s="96">
        <v>1</v>
      </c>
      <c r="I1579" s="96" t="str">
        <f t="shared" si="24"/>
        <v>T520B337M2R5ATE035A520B337M2R5ASE035STA156KA</v>
      </c>
    </row>
    <row r="1580" spans="1:9" hidden="1">
      <c r="A1580" s="96" t="s">
        <v>1808</v>
      </c>
      <c r="B1580" s="96" t="s">
        <v>1595</v>
      </c>
      <c r="C1580" s="96" t="s">
        <v>4426</v>
      </c>
      <c r="D1580" s="96">
        <v>303.5280000034254</v>
      </c>
      <c r="E1580" s="96">
        <v>131.80116667295806</v>
      </c>
      <c r="F1580" s="96">
        <v>1</v>
      </c>
      <c r="G1580" s="96" t="s">
        <v>4468</v>
      </c>
      <c r="H1580" s="96">
        <v>1</v>
      </c>
      <c r="I1580" s="96" t="str">
        <f t="shared" si="24"/>
        <v>T525D107M010AHE025A520D107M010ASMHSPKBP74</v>
      </c>
    </row>
    <row r="1581" spans="1:9" hidden="1">
      <c r="A1581" s="96" t="s">
        <v>1189</v>
      </c>
      <c r="B1581" s="96" t="s">
        <v>1190</v>
      </c>
      <c r="C1581" s="96" t="s">
        <v>4502</v>
      </c>
      <c r="D1581" s="96">
        <v>775.45340000535361</v>
      </c>
      <c r="E1581" s="96">
        <v>181.41533333226107</v>
      </c>
      <c r="F1581" s="96">
        <v>1</v>
      </c>
      <c r="G1581" s="96" t="s">
        <v>4468</v>
      </c>
      <c r="H1581" s="96">
        <v>1</v>
      </c>
      <c r="I1581" s="96" t="str">
        <f t="shared" si="24"/>
        <v>T591B225M050ATE150A591B225M050ASTTS175</v>
      </c>
    </row>
    <row r="1582" spans="1:9" hidden="1">
      <c r="A1582" s="96" t="s">
        <v>3752</v>
      </c>
      <c r="B1582" s="96" t="s">
        <v>3750</v>
      </c>
      <c r="C1582" s="96" t="s">
        <v>4426</v>
      </c>
      <c r="D1582" s="96">
        <v>246.07699999236505</v>
      </c>
      <c r="E1582" s="96">
        <v>209.37628334155303</v>
      </c>
      <c r="F1582" s="96">
        <v>1</v>
      </c>
      <c r="G1582" s="96" t="s">
        <v>4468</v>
      </c>
      <c r="H1582" s="96">
        <v>1</v>
      </c>
      <c r="I1582" s="96" t="str">
        <f t="shared" si="24"/>
        <v>T520B476M006ATE025A520B476M006ASE025KBP74</v>
      </c>
    </row>
    <row r="1583" spans="1:9" hidden="1">
      <c r="A1583" s="96" t="s">
        <v>1098</v>
      </c>
      <c r="B1583" s="96" t="s">
        <v>1096</v>
      </c>
      <c r="C1583" s="96" t="s">
        <v>87</v>
      </c>
      <c r="D1583" s="96">
        <v>487.9322333377786</v>
      </c>
      <c r="E1583" s="96">
        <v>181.69033332844265</v>
      </c>
      <c r="F1583" s="96">
        <v>1</v>
      </c>
      <c r="G1583" s="96" t="s">
        <v>4468</v>
      </c>
      <c r="H1583" s="96">
        <v>1</v>
      </c>
      <c r="I1583" s="96" t="str">
        <f t="shared" si="24"/>
        <v>T598D107M016AHS050A598D107M016ASTTS50</v>
      </c>
    </row>
    <row r="1584" spans="1:9" hidden="1">
      <c r="A1584" s="96" t="s">
        <v>3720</v>
      </c>
      <c r="B1584" s="96" t="s">
        <v>3719</v>
      </c>
      <c r="C1584" s="96" t="s">
        <v>4426</v>
      </c>
      <c r="D1584" s="96">
        <v>276.81950000231154</v>
      </c>
      <c r="E1584" s="96">
        <v>298.31828333437443</v>
      </c>
      <c r="F1584" s="96">
        <v>1</v>
      </c>
      <c r="G1584" s="96" t="s">
        <v>4468</v>
      </c>
      <c r="H1584" s="96">
        <v>1</v>
      </c>
      <c r="I1584" s="96" t="str">
        <f t="shared" si="24"/>
        <v>T520B336M010ATE035A520B336M010ASE035KBP74</v>
      </c>
    </row>
    <row r="1585" spans="1:9" hidden="1">
      <c r="A1585" s="96" t="s">
        <v>1374</v>
      </c>
      <c r="B1585" s="96" t="s">
        <v>1349</v>
      </c>
      <c r="C1585" s="96" t="s">
        <v>4426</v>
      </c>
      <c r="D1585" s="96">
        <v>719.57916666520759</v>
      </c>
      <c r="E1585" s="96">
        <v>128.26588333351538</v>
      </c>
      <c r="F1585" s="96">
        <v>1</v>
      </c>
      <c r="G1585" s="96" t="s">
        <v>4468</v>
      </c>
      <c r="H1585" s="96">
        <v>1</v>
      </c>
      <c r="I1585" s="96" t="str">
        <f t="shared" si="24"/>
        <v>T521D157M020ATE065A521D157M020ASMHSPKBP74</v>
      </c>
    </row>
    <row r="1586" spans="1:9" hidden="1">
      <c r="A1586" s="96" t="s">
        <v>403</v>
      </c>
      <c r="B1586" s="96" t="s">
        <v>402</v>
      </c>
      <c r="C1586" s="96" t="s">
        <v>4441</v>
      </c>
      <c r="D1586" s="96">
        <v>421.75149999093264</v>
      </c>
      <c r="E1586" s="96">
        <v>214.7180999990087</v>
      </c>
      <c r="F1586" s="96">
        <v>1</v>
      </c>
      <c r="G1586" s="96" t="s">
        <v>4468</v>
      </c>
      <c r="H1586" s="96">
        <v>1</v>
      </c>
      <c r="I1586" s="96" t="str">
        <f t="shared" si="24"/>
        <v>T520X108M2R5AHE010A520X108M003ASE010STA156KA</v>
      </c>
    </row>
    <row r="1587" spans="1:9" hidden="1">
      <c r="A1587" s="96" t="s">
        <v>506</v>
      </c>
      <c r="B1587" s="96" t="s">
        <v>380</v>
      </c>
      <c r="C1587" s="96" t="s">
        <v>4516</v>
      </c>
      <c r="D1587" s="96">
        <v>869.04274374945089</v>
      </c>
      <c r="E1587" s="96">
        <v>284.87250833393773</v>
      </c>
      <c r="F1587" s="96">
        <v>1</v>
      </c>
      <c r="G1587" s="96" t="s">
        <v>4468</v>
      </c>
      <c r="H1587" s="96">
        <v>8</v>
      </c>
      <c r="I1587" s="96" t="str">
        <f t="shared" si="24"/>
        <v>T521X156M075AHE035A521V475M075ASSUZHTTS125</v>
      </c>
    </row>
    <row r="1588" spans="1:9" hidden="1">
      <c r="A1588" s="96" t="s">
        <v>1817</v>
      </c>
      <c r="B1588" s="96" t="s">
        <v>1025</v>
      </c>
      <c r="C1588" s="96" t="s">
        <v>4426</v>
      </c>
      <c r="D1588" s="96">
        <v>350.77288333559409</v>
      </c>
      <c r="E1588" s="96">
        <v>124.1375000041444</v>
      </c>
      <c r="F1588" s="96">
        <v>1</v>
      </c>
      <c r="G1588" s="96" t="s">
        <v>4468</v>
      </c>
      <c r="H1588" s="96">
        <v>1</v>
      </c>
      <c r="I1588" s="96" t="str">
        <f t="shared" si="24"/>
        <v>T525D476M016AHE035A521V476M016ASMHSPKBP74</v>
      </c>
    </row>
    <row r="1589" spans="1:9" hidden="1">
      <c r="A1589" s="96" t="s">
        <v>1432</v>
      </c>
      <c r="B1589" s="96" t="s">
        <v>1433</v>
      </c>
      <c r="C1589" s="96" t="s">
        <v>90</v>
      </c>
      <c r="D1589" s="96">
        <v>1015.2853333298116</v>
      </c>
      <c r="E1589" s="96">
        <v>221.8543999933172</v>
      </c>
      <c r="F1589" s="96">
        <v>1</v>
      </c>
      <c r="G1589" s="96" t="s">
        <v>4468</v>
      </c>
      <c r="H1589" s="96">
        <v>1</v>
      </c>
      <c r="I1589" s="96" t="str">
        <f t="shared" si="24"/>
        <v>T598D336M035AHS065A598D336M035ASFTP200</v>
      </c>
    </row>
    <row r="1590" spans="1:9" hidden="1">
      <c r="A1590" s="96" t="s">
        <v>1784</v>
      </c>
      <c r="B1590" s="96" t="s">
        <v>1623</v>
      </c>
      <c r="C1590" s="96" t="s">
        <v>126</v>
      </c>
      <c r="D1590" s="96">
        <v>410.92489166592713</v>
      </c>
      <c r="E1590" s="96">
        <v>150.6802166684065</v>
      </c>
      <c r="F1590" s="96">
        <v>1</v>
      </c>
      <c r="G1590" s="96" t="s">
        <v>4468</v>
      </c>
      <c r="H1590" s="96">
        <v>2</v>
      </c>
      <c r="I1590" s="96" t="str">
        <f t="shared" si="24"/>
        <v>T521V226M025ATE040A521V226M025ASMHSPKBP52</v>
      </c>
    </row>
    <row r="1591" spans="1:9" hidden="1">
      <c r="A1591" s="96" t="s">
        <v>1784</v>
      </c>
      <c r="B1591" s="96" t="s">
        <v>4541</v>
      </c>
      <c r="C1591" s="96" t="s">
        <v>4542</v>
      </c>
      <c r="D1591" s="96">
        <v>482.13311666040681</v>
      </c>
      <c r="E1591" s="96">
        <v>204.7979000012856</v>
      </c>
      <c r="F1591" s="96">
        <v>1</v>
      </c>
      <c r="G1591" s="96" t="s">
        <v>4468</v>
      </c>
      <c r="H1591" s="96">
        <v>1</v>
      </c>
      <c r="I1591" s="96" t="str">
        <f t="shared" si="24"/>
        <v>T521V226M025ATE040A521V226M025AS9997KBP54E</v>
      </c>
    </row>
    <row r="1592" spans="1:9" hidden="1">
      <c r="A1592" s="96" t="s">
        <v>1486</v>
      </c>
      <c r="B1592" s="96" t="s">
        <v>4435</v>
      </c>
      <c r="C1592" s="96" t="s">
        <v>87</v>
      </c>
      <c r="D1592" s="96">
        <v>1030.7976666698232</v>
      </c>
      <c r="E1592" s="96">
        <v>369.60756667074742</v>
      </c>
      <c r="F1592" s="96">
        <v>1</v>
      </c>
      <c r="G1592" s="96" t="s">
        <v>4468</v>
      </c>
      <c r="H1592" s="96">
        <v>1</v>
      </c>
      <c r="I1592" s="96" t="str">
        <f t="shared" si="24"/>
        <v>T521V336M035ATE065A521V336M035AS9997TTS50</v>
      </c>
    </row>
    <row r="1593" spans="1:9" hidden="1">
      <c r="A1593" s="96" t="s">
        <v>1486</v>
      </c>
      <c r="B1593" s="96" t="s">
        <v>1464</v>
      </c>
      <c r="C1593" s="96" t="s">
        <v>87</v>
      </c>
      <c r="D1593" s="96">
        <v>1040.9356141657918</v>
      </c>
      <c r="E1593" s="96">
        <v>329.19295583304483</v>
      </c>
      <c r="F1593" s="96">
        <v>1</v>
      </c>
      <c r="G1593" s="96" t="s">
        <v>4468</v>
      </c>
      <c r="H1593" s="96">
        <v>20</v>
      </c>
      <c r="I1593" s="96" t="str">
        <f t="shared" si="24"/>
        <v>T521V336M035ATE065A521V336M035ASE100TTS50</v>
      </c>
    </row>
    <row r="1594" spans="1:9" hidden="1">
      <c r="A1594" s="96" t="s">
        <v>4293</v>
      </c>
      <c r="B1594" s="96" t="s">
        <v>1182</v>
      </c>
      <c r="C1594" s="96" t="s">
        <v>4426</v>
      </c>
      <c r="D1594" s="96">
        <v>388.3411111158785</v>
      </c>
      <c r="E1594" s="96">
        <v>191.42668888438493</v>
      </c>
      <c r="F1594" s="96">
        <v>1</v>
      </c>
      <c r="G1594" s="96" t="s">
        <v>4468</v>
      </c>
      <c r="H1594" s="96">
        <v>3</v>
      </c>
      <c r="I1594" s="96" t="str">
        <f t="shared" si="24"/>
        <v>T598B107M004ATE070A598B107M004ASKBP74</v>
      </c>
    </row>
    <row r="1595" spans="1:9" hidden="1">
      <c r="A1595" s="96" t="s">
        <v>3446</v>
      </c>
      <c r="B1595" s="96" t="s">
        <v>3341</v>
      </c>
      <c r="C1595" s="96" t="s">
        <v>4441</v>
      </c>
      <c r="D1595" s="96">
        <v>564.53433888877044</v>
      </c>
      <c r="E1595" s="96">
        <v>211.6486208353308</v>
      </c>
      <c r="F1595" s="96">
        <v>1</v>
      </c>
      <c r="G1595" s="96" t="s">
        <v>4468</v>
      </c>
      <c r="H1595" s="96">
        <v>24</v>
      </c>
      <c r="I1595" s="96" t="str">
        <f t="shared" si="24"/>
        <v>T520V477M006ATE035A520V477M006ASMHSPSTA156KA</v>
      </c>
    </row>
    <row r="1596" spans="1:9" hidden="1">
      <c r="A1596" s="96" t="s">
        <v>2052</v>
      </c>
      <c r="B1596" s="96" t="s">
        <v>796</v>
      </c>
      <c r="C1596" s="96" t="s">
        <v>4426</v>
      </c>
      <c r="D1596" s="96">
        <v>811.17499999701988</v>
      </c>
      <c r="E1596" s="96">
        <v>204.4398333330173</v>
      </c>
      <c r="F1596" s="96">
        <v>1</v>
      </c>
      <c r="G1596" s="96" t="s">
        <v>4468</v>
      </c>
      <c r="H1596" s="96">
        <v>1</v>
      </c>
      <c r="I1596" s="96" t="str">
        <f t="shared" si="24"/>
        <v>T521B336M016ATE090A521B336M016ASKBP74</v>
      </c>
    </row>
    <row r="1597" spans="1:9" hidden="1">
      <c r="A1597" s="96" t="s">
        <v>2052</v>
      </c>
      <c r="B1597" s="96" t="s">
        <v>796</v>
      </c>
      <c r="C1597" s="96" t="s">
        <v>4500</v>
      </c>
      <c r="D1597" s="96">
        <v>427.50404999940656</v>
      </c>
      <c r="E1597" s="96">
        <v>189.07383333309551</v>
      </c>
      <c r="F1597" s="96">
        <v>1</v>
      </c>
      <c r="G1597" s="96" t="s">
        <v>4468</v>
      </c>
      <c r="H1597" s="96">
        <v>1</v>
      </c>
      <c r="I1597" s="96" t="str">
        <f t="shared" si="24"/>
        <v>T521B336M016ATE090A521B336M016ASS706E</v>
      </c>
    </row>
    <row r="1598" spans="1:9" hidden="1">
      <c r="A1598" s="96" t="s">
        <v>2052</v>
      </c>
      <c r="B1598" s="96" t="s">
        <v>4394</v>
      </c>
      <c r="C1598" s="96" t="s">
        <v>100</v>
      </c>
      <c r="D1598" s="96">
        <v>492.24242500320543</v>
      </c>
      <c r="E1598" s="96">
        <v>183.41877499537077</v>
      </c>
      <c r="F1598" s="96">
        <v>1</v>
      </c>
      <c r="G1598" s="96" t="s">
        <v>4468</v>
      </c>
      <c r="H1598" s="96">
        <v>2</v>
      </c>
      <c r="I1598" s="96" t="str">
        <f t="shared" si="24"/>
        <v>T521B336M016ATE090A521B336M020ASS805</v>
      </c>
    </row>
    <row r="1599" spans="1:9" hidden="1">
      <c r="A1599" s="96" t="s">
        <v>103</v>
      </c>
      <c r="B1599" s="96" t="s">
        <v>4543</v>
      </c>
      <c r="C1599" s="96" t="s">
        <v>87</v>
      </c>
      <c r="D1599" s="96">
        <v>888.79711666319054</v>
      </c>
      <c r="E1599" s="96">
        <v>310.53946666361298</v>
      </c>
      <c r="F1599" s="96">
        <v>1</v>
      </c>
      <c r="G1599" s="96" t="s">
        <v>4468</v>
      </c>
      <c r="H1599" s="96">
        <v>2</v>
      </c>
      <c r="I1599" s="96" t="str">
        <f t="shared" si="24"/>
        <v>T521B106M035ATE100A521B106M035AS9997TTS50</v>
      </c>
    </row>
    <row r="1600" spans="1:9" hidden="1">
      <c r="A1600" s="96" t="s">
        <v>103</v>
      </c>
      <c r="B1600" s="96" t="s">
        <v>104</v>
      </c>
      <c r="C1600" s="96" t="s">
        <v>87</v>
      </c>
      <c r="D1600" s="96">
        <v>885.83430555823725</v>
      </c>
      <c r="E1600" s="96">
        <v>317.58684444415849</v>
      </c>
      <c r="F1600" s="96">
        <v>1</v>
      </c>
      <c r="G1600" s="96" t="s">
        <v>4468</v>
      </c>
      <c r="H1600" s="96">
        <v>12</v>
      </c>
      <c r="I1600" s="96" t="str">
        <f t="shared" si="24"/>
        <v>T521B106M035ATE100A521B106M035ASE100TTS50</v>
      </c>
    </row>
    <row r="1601" spans="1:9" hidden="1">
      <c r="A1601" s="96" t="s">
        <v>765</v>
      </c>
      <c r="B1601" s="96" t="s">
        <v>122</v>
      </c>
      <c r="C1601" s="96" t="s">
        <v>4515</v>
      </c>
      <c r="D1601" s="96">
        <v>1273.4295000031125</v>
      </c>
      <c r="E1601" s="96">
        <v>304.00828333804384</v>
      </c>
      <c r="F1601" s="96">
        <v>1</v>
      </c>
      <c r="G1601" s="96" t="s">
        <v>4468</v>
      </c>
      <c r="H1601" s="96">
        <v>1</v>
      </c>
      <c r="I1601" s="96" t="str">
        <f t="shared" si="24"/>
        <v>T523H337M020APE050A523H337M020AS9997S15HV100</v>
      </c>
    </row>
    <row r="1602" spans="1:9" hidden="1">
      <c r="A1602" s="96" t="s">
        <v>121</v>
      </c>
      <c r="B1602" s="96" t="s">
        <v>122</v>
      </c>
      <c r="C1602" s="96" t="s">
        <v>119</v>
      </c>
      <c r="D1602" s="96">
        <v>1028.4526222222485</v>
      </c>
      <c r="E1602" s="96">
        <v>342.65561110922135</v>
      </c>
      <c r="F1602" s="96">
        <v>1</v>
      </c>
      <c r="G1602" s="96" t="s">
        <v>4468</v>
      </c>
      <c r="H1602" s="96">
        <v>9</v>
      </c>
      <c r="I1602" s="96" t="str">
        <f t="shared" si="24"/>
        <v>T523H337M020APE120A523H337M020AS9997FTW102K</v>
      </c>
    </row>
    <row r="1603" spans="1:9" hidden="1">
      <c r="A1603" s="96" t="s">
        <v>3840</v>
      </c>
      <c r="B1603" s="96" t="s">
        <v>3723</v>
      </c>
      <c r="C1603" s="96" t="s">
        <v>152</v>
      </c>
      <c r="D1603" s="96">
        <v>635.38788333535194</v>
      </c>
      <c r="E1603" s="96">
        <v>123.91640000394544</v>
      </c>
      <c r="F1603" s="96">
        <v>1</v>
      </c>
      <c r="G1603" s="96" t="s">
        <v>4468</v>
      </c>
      <c r="H1603" s="96">
        <v>1</v>
      </c>
      <c r="I1603" s="96" t="str">
        <f t="shared" si="24"/>
        <v>T520B476M008AHE070A520B476M010ASMHSPKBP86</v>
      </c>
    </row>
    <row r="1604" spans="1:9" hidden="1">
      <c r="A1604" s="96" t="s">
        <v>3840</v>
      </c>
      <c r="B1604" s="96" t="s">
        <v>3723</v>
      </c>
      <c r="C1604" s="96" t="s">
        <v>4475</v>
      </c>
      <c r="D1604" s="96">
        <v>635.03938333131373</v>
      </c>
      <c r="E1604" s="96">
        <v>125.06850000238046</v>
      </c>
      <c r="F1604" s="96">
        <v>1</v>
      </c>
      <c r="G1604" s="96" t="s">
        <v>4468</v>
      </c>
      <c r="H1604" s="96">
        <v>1</v>
      </c>
      <c r="I1604" s="96" t="str">
        <f t="shared" ref="I1604:I1667" si="25">A1604&amp;B1604&amp;C1604</f>
        <v>T520B476M008AHE070A520B476M010ASMHSPKBP84</v>
      </c>
    </row>
    <row r="1605" spans="1:9" hidden="1">
      <c r="A1605" s="96" t="s">
        <v>3818</v>
      </c>
      <c r="B1605" s="96" t="s">
        <v>648</v>
      </c>
      <c r="C1605" s="96" t="s">
        <v>4474</v>
      </c>
      <c r="D1605" s="96">
        <v>617.81165833468549</v>
      </c>
      <c r="E1605" s="96">
        <v>197.01992499962216</v>
      </c>
      <c r="F1605" s="96">
        <v>1</v>
      </c>
      <c r="G1605" s="96" t="s">
        <v>4468</v>
      </c>
      <c r="H1605" s="96">
        <v>4</v>
      </c>
      <c r="I1605" s="96" t="str">
        <f t="shared" si="25"/>
        <v>T520B227M004ATE035A520B227M006ASALT1S15MB</v>
      </c>
    </row>
    <row r="1606" spans="1:9" hidden="1">
      <c r="A1606" s="96" t="s">
        <v>1841</v>
      </c>
      <c r="B1606" s="96" t="s">
        <v>960</v>
      </c>
      <c r="C1606" s="96" t="s">
        <v>4426</v>
      </c>
      <c r="D1606" s="96">
        <v>273.15338332671672</v>
      </c>
      <c r="E1606" s="96">
        <v>181.72895000316203</v>
      </c>
      <c r="F1606" s="96">
        <v>1</v>
      </c>
      <c r="G1606" s="96" t="s">
        <v>4468</v>
      </c>
      <c r="H1606" s="96">
        <v>1</v>
      </c>
      <c r="I1606" s="96" t="str">
        <f t="shared" si="25"/>
        <v>T530D227M010AHE006A530V686M010ASE006KBP74</v>
      </c>
    </row>
    <row r="1607" spans="1:9" hidden="1">
      <c r="A1607" s="96" t="s">
        <v>1758</v>
      </c>
      <c r="B1607" s="96" t="s">
        <v>1752</v>
      </c>
      <c r="C1607" s="96" t="s">
        <v>4426</v>
      </c>
      <c r="D1607" s="96">
        <v>285.39088333491236</v>
      </c>
      <c r="E1607" s="96">
        <v>127.48659999459052</v>
      </c>
      <c r="F1607" s="96">
        <v>1</v>
      </c>
      <c r="G1607" s="96" t="s">
        <v>4468</v>
      </c>
      <c r="H1607" s="96">
        <v>1</v>
      </c>
      <c r="I1607" s="96" t="str">
        <f t="shared" si="25"/>
        <v>T525D227M006AHE025A520D227M006ASMHSPKBP74</v>
      </c>
    </row>
    <row r="1608" spans="1:9" hidden="1">
      <c r="A1608" s="96" t="s">
        <v>4376</v>
      </c>
      <c r="B1608" s="96" t="s">
        <v>4324</v>
      </c>
      <c r="C1608" s="96" t="s">
        <v>100</v>
      </c>
      <c r="D1608" s="96">
        <v>543.53554791683564</v>
      </c>
      <c r="E1608" s="96">
        <v>188.23000208285521</v>
      </c>
      <c r="F1608" s="96">
        <v>1</v>
      </c>
      <c r="G1608" s="96" t="s">
        <v>4468</v>
      </c>
      <c r="H1608" s="96">
        <v>8</v>
      </c>
      <c r="I1608" s="96" t="str">
        <f t="shared" si="25"/>
        <v>T598V227M004ATE009A598V227M006AS9997S805</v>
      </c>
    </row>
    <row r="1609" spans="1:9" hidden="1">
      <c r="A1609" s="96" t="s">
        <v>4376</v>
      </c>
      <c r="B1609" s="96" t="s">
        <v>4324</v>
      </c>
      <c r="C1609" s="96" t="s">
        <v>4480</v>
      </c>
      <c r="D1609" s="96">
        <v>377.61721666669473</v>
      </c>
      <c r="E1609" s="96">
        <v>183.72876666602679</v>
      </c>
      <c r="F1609" s="96">
        <v>1</v>
      </c>
      <c r="G1609" s="96" t="s">
        <v>4468</v>
      </c>
      <c r="H1609" s="96">
        <v>1</v>
      </c>
      <c r="I1609" s="96" t="str">
        <f t="shared" si="25"/>
        <v>T598V227M004ATE009A598V227M006AS9997KBP84E</v>
      </c>
    </row>
    <row r="1610" spans="1:9" hidden="1">
      <c r="A1610" s="96" t="s">
        <v>4254</v>
      </c>
      <c r="B1610" s="96" t="s">
        <v>1170</v>
      </c>
      <c r="C1610" s="96" t="s">
        <v>4441</v>
      </c>
      <c r="D1610" s="96">
        <v>509.67399999615736</v>
      </c>
      <c r="E1610" s="96">
        <v>188.59295000089332</v>
      </c>
      <c r="F1610" s="96">
        <v>1</v>
      </c>
      <c r="G1610" s="96" t="s">
        <v>4468</v>
      </c>
      <c r="H1610" s="96">
        <v>1</v>
      </c>
      <c r="I1610" s="96" t="str">
        <f t="shared" si="25"/>
        <v>T598B157M006AHS045A598B157M006ASSTA156KA</v>
      </c>
    </row>
    <row r="1611" spans="1:9" hidden="1">
      <c r="A1611" s="96" t="s">
        <v>3535</v>
      </c>
      <c r="B1611" s="96" t="s">
        <v>1655</v>
      </c>
      <c r="C1611" s="96" t="s">
        <v>4476</v>
      </c>
      <c r="D1611" s="96">
        <v>480.69154999335296</v>
      </c>
      <c r="E1611" s="96">
        <v>122.28883333154954</v>
      </c>
      <c r="F1611" s="96">
        <v>1</v>
      </c>
      <c r="G1611" s="96" t="s">
        <v>4468</v>
      </c>
      <c r="H1611" s="96">
        <v>1</v>
      </c>
      <c r="I1611" s="96" t="str">
        <f t="shared" si="25"/>
        <v>T520V156M025ATE090A521V156M025ASMHSPKBP44</v>
      </c>
    </row>
    <row r="1612" spans="1:9" hidden="1">
      <c r="A1612" s="96" t="s">
        <v>280</v>
      </c>
      <c r="B1612" s="96" t="s">
        <v>281</v>
      </c>
      <c r="C1612" s="96" t="s">
        <v>4520</v>
      </c>
      <c r="D1612" s="96">
        <v>1609.8605874992793</v>
      </c>
      <c r="E1612" s="96">
        <v>238.32028749806341</v>
      </c>
      <c r="F1612" s="96">
        <v>1</v>
      </c>
      <c r="G1612" s="96" t="s">
        <v>4468</v>
      </c>
      <c r="H1612" s="96">
        <v>4</v>
      </c>
      <c r="I1612" s="96" t="str">
        <f t="shared" si="25"/>
        <v>T521X226M063AHE075A521V685M063ASSUZHHV200</v>
      </c>
    </row>
    <row r="1613" spans="1:9" hidden="1">
      <c r="A1613" s="96" t="s">
        <v>1292</v>
      </c>
      <c r="B1613" s="96" t="s">
        <v>1293</v>
      </c>
      <c r="C1613" s="96" t="s">
        <v>157</v>
      </c>
      <c r="D1613" s="96">
        <v>1039.5625249994921</v>
      </c>
      <c r="E1613" s="96">
        <v>196.67108333087529</v>
      </c>
      <c r="F1613" s="96">
        <v>1</v>
      </c>
      <c r="G1613" s="96" t="s">
        <v>4468</v>
      </c>
      <c r="H1613" s="96">
        <v>2</v>
      </c>
      <c r="I1613" s="96" t="str">
        <f t="shared" si="25"/>
        <v>T521D476M035ATE060A521D476M035ASTTS40</v>
      </c>
    </row>
    <row r="1614" spans="1:9" hidden="1">
      <c r="A1614" s="96" t="s">
        <v>705</v>
      </c>
      <c r="B1614" s="96" t="s">
        <v>706</v>
      </c>
      <c r="C1614" s="96" t="s">
        <v>4426</v>
      </c>
      <c r="D1614" s="96">
        <v>193.75283333240077</v>
      </c>
      <c r="E1614" s="96">
        <v>127.2695000062231</v>
      </c>
      <c r="F1614" s="96">
        <v>1</v>
      </c>
      <c r="G1614" s="96" t="s">
        <v>4468</v>
      </c>
      <c r="H1614" s="96">
        <v>1</v>
      </c>
      <c r="I1614" s="96" t="str">
        <f t="shared" si="25"/>
        <v>T528Z477M2R5ATE006A528Z247M003ASKBP74</v>
      </c>
    </row>
    <row r="1615" spans="1:9" hidden="1">
      <c r="A1615" s="96" t="s">
        <v>3729</v>
      </c>
      <c r="B1615" s="96" t="s">
        <v>3730</v>
      </c>
      <c r="C1615" s="96" t="s">
        <v>100</v>
      </c>
      <c r="D1615" s="96">
        <v>555.23399999714456</v>
      </c>
      <c r="E1615" s="96">
        <v>187.47261667158455</v>
      </c>
      <c r="F1615" s="96">
        <v>1</v>
      </c>
      <c r="G1615" s="96" t="s">
        <v>4468</v>
      </c>
      <c r="H1615" s="96">
        <v>1</v>
      </c>
      <c r="I1615" s="96" t="str">
        <f t="shared" si="25"/>
        <v>T520B127M006ATE035A520B127M006ASE035S805</v>
      </c>
    </row>
    <row r="1616" spans="1:9" hidden="1">
      <c r="A1616" s="96" t="s">
        <v>3649</v>
      </c>
      <c r="B1616" s="96" t="s">
        <v>151</v>
      </c>
      <c r="C1616" s="96" t="s">
        <v>100</v>
      </c>
      <c r="D1616" s="96">
        <v>446.31778333336109</v>
      </c>
      <c r="E1616" s="96">
        <v>182.3147833335679</v>
      </c>
      <c r="F1616" s="96">
        <v>1</v>
      </c>
      <c r="G1616" s="96" t="s">
        <v>4468</v>
      </c>
      <c r="H1616" s="96">
        <v>1</v>
      </c>
      <c r="I1616" s="96" t="str">
        <f t="shared" si="25"/>
        <v>T598X108M2R5ATE005A598V337M2R5AS9997S805</v>
      </c>
    </row>
    <row r="1617" spans="1:9" hidden="1">
      <c r="A1617" s="96" t="s">
        <v>1248</v>
      </c>
      <c r="B1617" s="96" t="s">
        <v>275</v>
      </c>
      <c r="C1617" s="96" t="s">
        <v>107</v>
      </c>
      <c r="D1617" s="96">
        <v>800.72278332780115</v>
      </c>
      <c r="E1617" s="96">
        <v>182.33905000146481</v>
      </c>
      <c r="F1617" s="96">
        <v>1</v>
      </c>
      <c r="G1617" s="96" t="s">
        <v>4468</v>
      </c>
      <c r="H1617" s="96">
        <v>1</v>
      </c>
      <c r="I1617" s="96" t="str">
        <f t="shared" si="25"/>
        <v>T521V685M050ATE070A521V685M050ASE070FTP150</v>
      </c>
    </row>
    <row r="1618" spans="1:9" hidden="1">
      <c r="A1618" s="96" t="s">
        <v>1004</v>
      </c>
      <c r="B1618" s="96" t="s">
        <v>1005</v>
      </c>
      <c r="C1618" s="96" t="s">
        <v>4426</v>
      </c>
      <c r="D1618" s="96">
        <v>274.3650500010699</v>
      </c>
      <c r="E1618" s="96">
        <v>161.8676083360333</v>
      </c>
      <c r="F1618" s="96">
        <v>1</v>
      </c>
      <c r="G1618" s="96" t="s">
        <v>4468</v>
      </c>
      <c r="H1618" s="96">
        <v>2</v>
      </c>
      <c r="I1618" s="96" t="str">
        <f t="shared" si="25"/>
        <v>T520X687M004ATE035A520X687M004ASMHSPKBP74</v>
      </c>
    </row>
    <row r="1619" spans="1:9" hidden="1">
      <c r="A1619" s="96" t="s">
        <v>2650</v>
      </c>
      <c r="B1619" s="96" t="s">
        <v>1589</v>
      </c>
      <c r="C1619" s="96" t="s">
        <v>4426</v>
      </c>
      <c r="D1619" s="96">
        <v>272.60673888958991</v>
      </c>
      <c r="E1619" s="96">
        <v>175.4385944455862</v>
      </c>
      <c r="F1619" s="96">
        <v>1</v>
      </c>
      <c r="G1619" s="96" t="s">
        <v>4468</v>
      </c>
      <c r="H1619" s="96">
        <v>3</v>
      </c>
      <c r="I1619" s="96" t="str">
        <f t="shared" si="25"/>
        <v>T520D477M004ATE025A520D477M004ASMHSPKBP74</v>
      </c>
    </row>
    <row r="1620" spans="1:9" hidden="1">
      <c r="A1620" s="96" t="s">
        <v>1779</v>
      </c>
      <c r="B1620" s="96" t="s">
        <v>1457</v>
      </c>
      <c r="C1620" s="96" t="s">
        <v>82</v>
      </c>
      <c r="D1620" s="96">
        <v>662.77458332770038</v>
      </c>
      <c r="E1620" s="96">
        <v>135.6181916675996</v>
      </c>
      <c r="F1620" s="96">
        <v>1</v>
      </c>
      <c r="G1620" s="96" t="s">
        <v>4468</v>
      </c>
      <c r="H1620" s="96">
        <v>2</v>
      </c>
      <c r="I1620" s="96" t="str">
        <f t="shared" si="25"/>
        <v>T521V686M025ATE050A521V686M025ASS706</v>
      </c>
    </row>
    <row r="1621" spans="1:9" hidden="1">
      <c r="A1621" s="96" t="s">
        <v>3184</v>
      </c>
      <c r="B1621" s="96" t="s">
        <v>701</v>
      </c>
      <c r="C1621" s="96" t="s">
        <v>126</v>
      </c>
      <c r="D1621" s="96">
        <v>462.54629999748431</v>
      </c>
      <c r="E1621" s="96">
        <v>187.27096666814759</v>
      </c>
      <c r="F1621" s="96">
        <v>1</v>
      </c>
      <c r="G1621" s="96" t="s">
        <v>4468</v>
      </c>
      <c r="H1621" s="96">
        <v>2</v>
      </c>
      <c r="I1621" s="96" t="str">
        <f t="shared" si="25"/>
        <v>T521W476M016ATE045A521W476M016ASE045KBP52</v>
      </c>
    </row>
    <row r="1622" spans="1:9" hidden="1">
      <c r="A1622" s="96" t="s">
        <v>772</v>
      </c>
      <c r="B1622" s="96" t="s">
        <v>773</v>
      </c>
      <c r="C1622" s="96" t="s">
        <v>131</v>
      </c>
      <c r="D1622" s="96">
        <v>934.27651633357164</v>
      </c>
      <c r="E1622" s="96">
        <v>195.26442733306905</v>
      </c>
      <c r="F1622" s="96">
        <v>1</v>
      </c>
      <c r="G1622" s="96" t="s">
        <v>4468</v>
      </c>
      <c r="H1622" s="96">
        <v>50</v>
      </c>
      <c r="I1622" s="96" t="str">
        <f t="shared" si="25"/>
        <v>T523H227M016APE070A523H227M016ASSZ01TTS80</v>
      </c>
    </row>
    <row r="1623" spans="1:9" hidden="1">
      <c r="A1623" s="96" t="s">
        <v>770</v>
      </c>
      <c r="B1623" s="96" t="s">
        <v>771</v>
      </c>
      <c r="C1623" s="96" t="s">
        <v>82</v>
      </c>
      <c r="D1623" s="96">
        <v>1471.8527093337848</v>
      </c>
      <c r="E1623" s="96">
        <v>209.84477566753048</v>
      </c>
      <c r="F1623" s="96">
        <v>1</v>
      </c>
      <c r="G1623" s="96" t="s">
        <v>4468</v>
      </c>
      <c r="H1623" s="96">
        <v>50</v>
      </c>
      <c r="I1623" s="96" t="str">
        <f t="shared" si="25"/>
        <v>T523H227M025APE070A523H227M025ASSZ01S706</v>
      </c>
    </row>
    <row r="1624" spans="1:9" hidden="1">
      <c r="A1624" s="96" t="s">
        <v>774</v>
      </c>
      <c r="B1624" s="96" t="s">
        <v>775</v>
      </c>
      <c r="C1624" s="96" t="s">
        <v>131</v>
      </c>
      <c r="D1624" s="96">
        <v>1038.1708276313791</v>
      </c>
      <c r="E1624" s="96">
        <v>220.3596855258557</v>
      </c>
      <c r="F1624" s="96">
        <v>1</v>
      </c>
      <c r="G1624" s="96" t="s">
        <v>4468</v>
      </c>
      <c r="H1624" s="96">
        <v>38</v>
      </c>
      <c r="I1624" s="96" t="str">
        <f t="shared" si="25"/>
        <v>T523H337M016APE070A523H337M016ASSZ01TTS80</v>
      </c>
    </row>
    <row r="1625" spans="1:9" hidden="1">
      <c r="A1625" s="96" t="s">
        <v>4287</v>
      </c>
      <c r="B1625" s="96" t="s">
        <v>4188</v>
      </c>
      <c r="C1625" s="96" t="s">
        <v>131</v>
      </c>
      <c r="D1625" s="96">
        <v>475.55033333832398</v>
      </c>
      <c r="E1625" s="96">
        <v>333.96533332765102</v>
      </c>
      <c r="F1625" s="96">
        <v>1</v>
      </c>
      <c r="G1625" s="96" t="s">
        <v>4468</v>
      </c>
      <c r="H1625" s="96">
        <v>1</v>
      </c>
      <c r="I1625" s="96" t="str">
        <f t="shared" si="25"/>
        <v>T598B336M010ATE070A598B336M010ASMHSPTTS80</v>
      </c>
    </row>
    <row r="1626" spans="1:9" hidden="1">
      <c r="A1626" s="96" t="s">
        <v>498</v>
      </c>
      <c r="B1626" s="96" t="s">
        <v>497</v>
      </c>
      <c r="C1626" s="96" t="s">
        <v>126</v>
      </c>
      <c r="D1626" s="96">
        <v>263.02300000330433</v>
      </c>
      <c r="E1626" s="96">
        <v>135.98679999879096</v>
      </c>
      <c r="F1626" s="96">
        <v>1</v>
      </c>
      <c r="G1626" s="96" t="s">
        <v>4468</v>
      </c>
      <c r="H1626" s="96">
        <v>2</v>
      </c>
      <c r="I1626" s="96" t="str">
        <f t="shared" si="25"/>
        <v>T528Z157M006ATE007A528Z157M006ASE007KBP52</v>
      </c>
    </row>
    <row r="1627" spans="1:9" hidden="1">
      <c r="A1627" s="96" t="s">
        <v>764</v>
      </c>
      <c r="B1627" s="96" t="s">
        <v>759</v>
      </c>
      <c r="C1627" s="96" t="s">
        <v>4533</v>
      </c>
      <c r="D1627" s="96">
        <v>1650.0711416669187</v>
      </c>
      <c r="E1627" s="96">
        <v>218.46240199995228</v>
      </c>
      <c r="F1627" s="96">
        <v>1</v>
      </c>
      <c r="G1627" s="96" t="s">
        <v>4468</v>
      </c>
      <c r="H1627" s="96">
        <v>50</v>
      </c>
      <c r="I1627" s="96" t="str">
        <f t="shared" si="25"/>
        <v>T523H107M035AP4407A523H107M035ASSZ01HV80</v>
      </c>
    </row>
    <row r="1628" spans="1:9" hidden="1">
      <c r="A1628" s="96" t="s">
        <v>2799</v>
      </c>
      <c r="B1628" s="96" t="s">
        <v>2794</v>
      </c>
      <c r="C1628" s="96" t="s">
        <v>4441</v>
      </c>
      <c r="D1628" s="96">
        <v>490.84250000305474</v>
      </c>
      <c r="E1628" s="96">
        <v>183.99828333640471</v>
      </c>
      <c r="F1628" s="96">
        <v>1</v>
      </c>
      <c r="G1628" s="96" t="s">
        <v>4468</v>
      </c>
      <c r="H1628" s="96">
        <v>1</v>
      </c>
      <c r="I1628" s="96" t="str">
        <f t="shared" si="25"/>
        <v>T528B277M002APE009A528B906M002ASE006STA156KA</v>
      </c>
    </row>
    <row r="1629" spans="1:9" hidden="1">
      <c r="A1629" s="96" t="s">
        <v>88</v>
      </c>
      <c r="B1629" s="96" t="s">
        <v>89</v>
      </c>
      <c r="C1629" s="96" t="s">
        <v>90</v>
      </c>
      <c r="D1629" s="96">
        <v>656.25094166665804</v>
      </c>
      <c r="E1629" s="96">
        <v>183.35472500184551</v>
      </c>
      <c r="F1629" s="96">
        <v>1</v>
      </c>
      <c r="G1629" s="96" t="s">
        <v>4468</v>
      </c>
      <c r="H1629" s="96">
        <v>2</v>
      </c>
      <c r="I1629" s="96" t="str">
        <f t="shared" si="25"/>
        <v>T521D336M050ATE065A521D336M050AS9997FTP200</v>
      </c>
    </row>
    <row r="1630" spans="1:9" hidden="1">
      <c r="A1630" s="96" t="s">
        <v>88</v>
      </c>
      <c r="B1630" s="96" t="s">
        <v>89</v>
      </c>
      <c r="C1630" s="96" t="s">
        <v>4478</v>
      </c>
      <c r="D1630" s="96">
        <v>815.36861666128971</v>
      </c>
      <c r="E1630" s="96">
        <v>196.29047500086017</v>
      </c>
      <c r="F1630" s="96">
        <v>1</v>
      </c>
      <c r="G1630" s="96" t="s">
        <v>4468</v>
      </c>
      <c r="H1630" s="96">
        <v>2</v>
      </c>
      <c r="I1630" s="96" t="str">
        <f t="shared" si="25"/>
        <v>T521D336M050ATE065A521D336M050AS9997FTW400</v>
      </c>
    </row>
    <row r="1631" spans="1:9" hidden="1">
      <c r="A1631" s="96" t="s">
        <v>88</v>
      </c>
      <c r="B1631" s="96" t="s">
        <v>89</v>
      </c>
      <c r="C1631" s="96" t="s">
        <v>4544</v>
      </c>
      <c r="D1631" s="96">
        <v>759.94466666830704</v>
      </c>
      <c r="E1631" s="96">
        <v>205.65965000423603</v>
      </c>
      <c r="F1631" s="96">
        <v>1</v>
      </c>
      <c r="G1631" s="96" t="s">
        <v>4468</v>
      </c>
      <c r="H1631" s="96">
        <v>3</v>
      </c>
      <c r="I1631" s="96" t="str">
        <f t="shared" si="25"/>
        <v>T521D336M050ATE065A521D336M050AS9997FTW400E</v>
      </c>
    </row>
    <row r="1632" spans="1:9" hidden="1">
      <c r="A1632" s="96" t="s">
        <v>3365</v>
      </c>
      <c r="B1632" s="96" t="s">
        <v>3366</v>
      </c>
      <c r="C1632" s="96" t="s">
        <v>4441</v>
      </c>
      <c r="D1632" s="96">
        <v>609.05627499741968</v>
      </c>
      <c r="E1632" s="96">
        <v>190.62010833236857</v>
      </c>
      <c r="F1632" s="96">
        <v>1</v>
      </c>
      <c r="G1632" s="96" t="s">
        <v>4468</v>
      </c>
      <c r="H1632" s="96">
        <v>2</v>
      </c>
      <c r="I1632" s="96" t="str">
        <f t="shared" si="25"/>
        <v>T591D477M004ATE025A591D477M004ASMHSPSTA156KA</v>
      </c>
    </row>
    <row r="1633" spans="1:9" hidden="1">
      <c r="A1633" s="96" t="s">
        <v>784</v>
      </c>
      <c r="B1633" s="96" t="s">
        <v>4545</v>
      </c>
      <c r="C1633" s="96" t="s">
        <v>4441</v>
      </c>
      <c r="D1633" s="96">
        <v>809.0955499978736</v>
      </c>
      <c r="E1633" s="96">
        <v>183.61469999654221</v>
      </c>
      <c r="F1633" s="96">
        <v>1</v>
      </c>
      <c r="G1633" s="96" t="s">
        <v>4468</v>
      </c>
      <c r="H1633" s="96">
        <v>3</v>
      </c>
      <c r="I1633" s="96" t="str">
        <f t="shared" si="25"/>
        <v>T523T107M010APE045A523T107M010AS9997STA156KA</v>
      </c>
    </row>
    <row r="1634" spans="1:9" hidden="1">
      <c r="A1634" s="96" t="s">
        <v>301</v>
      </c>
      <c r="B1634" s="96" t="s">
        <v>195</v>
      </c>
      <c r="C1634" s="96" t="s">
        <v>4441</v>
      </c>
      <c r="D1634" s="96">
        <v>353.25155000668019</v>
      </c>
      <c r="E1634" s="96">
        <v>122.60478332522324</v>
      </c>
      <c r="F1634" s="96">
        <v>1</v>
      </c>
      <c r="G1634" s="96" t="s">
        <v>4468</v>
      </c>
      <c r="H1634" s="96">
        <v>1</v>
      </c>
      <c r="I1634" s="96" t="str">
        <f t="shared" si="25"/>
        <v>T520T107M2R5AHE070A520T107M004ASE070STA156KA</v>
      </c>
    </row>
    <row r="1635" spans="1:9" hidden="1">
      <c r="A1635" s="96" t="s">
        <v>946</v>
      </c>
      <c r="B1635" s="96" t="s">
        <v>944</v>
      </c>
      <c r="C1635" s="96" t="s">
        <v>4501</v>
      </c>
      <c r="D1635" s="96">
        <v>364.48600000469014</v>
      </c>
      <c r="E1635" s="96">
        <v>123.54171667364426</v>
      </c>
      <c r="F1635" s="96">
        <v>1</v>
      </c>
      <c r="G1635" s="96" t="s">
        <v>4468</v>
      </c>
      <c r="H1635" s="96">
        <v>1</v>
      </c>
      <c r="I1635" s="96" t="str">
        <f t="shared" si="25"/>
        <v>T598D227M010AHE025A598D227M010ASKBP55</v>
      </c>
    </row>
    <row r="1636" spans="1:9" hidden="1">
      <c r="A1636" s="96" t="s">
        <v>4546</v>
      </c>
      <c r="B1636" s="96" t="s">
        <v>4402</v>
      </c>
      <c r="C1636" s="96" t="s">
        <v>157</v>
      </c>
      <c r="D1636" s="96">
        <v>1237.621304167842</v>
      </c>
      <c r="E1636" s="96">
        <v>368.1915466699283</v>
      </c>
      <c r="F1636" s="96">
        <v>1</v>
      </c>
      <c r="G1636" s="96" t="s">
        <v>4468</v>
      </c>
      <c r="H1636" s="96">
        <v>4</v>
      </c>
      <c r="I1636" s="96" t="str">
        <f t="shared" si="25"/>
        <v>T523T685M040APE100A523T685M040AS9997TTS40</v>
      </c>
    </row>
    <row r="1637" spans="1:9" hidden="1">
      <c r="A1637" s="96" t="s">
        <v>4546</v>
      </c>
      <c r="B1637" s="96" t="s">
        <v>4402</v>
      </c>
      <c r="C1637" s="96" t="s">
        <v>87</v>
      </c>
      <c r="D1637" s="96">
        <v>1104.5849500084296</v>
      </c>
      <c r="E1637" s="96">
        <v>338.11069166637026</v>
      </c>
      <c r="F1637" s="96">
        <v>1</v>
      </c>
      <c r="G1637" s="96" t="s">
        <v>4468</v>
      </c>
      <c r="H1637" s="96">
        <v>1</v>
      </c>
      <c r="I1637" s="96" t="str">
        <f t="shared" si="25"/>
        <v>T523T685M040APE100A523T685M040AS9997TTS50</v>
      </c>
    </row>
    <row r="1638" spans="1:9" hidden="1">
      <c r="A1638" s="96" t="s">
        <v>767</v>
      </c>
      <c r="B1638" s="96" t="s">
        <v>768</v>
      </c>
      <c r="C1638" s="96" t="s">
        <v>100</v>
      </c>
      <c r="D1638" s="96">
        <v>981.75079333281599</v>
      </c>
      <c r="E1638" s="96">
        <v>193.52609999862031</v>
      </c>
      <c r="F1638" s="96">
        <v>1</v>
      </c>
      <c r="G1638" s="96" t="s">
        <v>4468</v>
      </c>
      <c r="H1638" s="96">
        <v>10</v>
      </c>
      <c r="I1638" s="96" t="str">
        <f t="shared" si="25"/>
        <v>T523H477M016APE070A523H477M016ASSZ01S805</v>
      </c>
    </row>
    <row r="1639" spans="1:9" hidden="1">
      <c r="A1639" s="96" t="s">
        <v>4284</v>
      </c>
      <c r="B1639" s="96" t="s">
        <v>4188</v>
      </c>
      <c r="C1639" s="96" t="s">
        <v>131</v>
      </c>
      <c r="D1639" s="96">
        <v>443.24109999462962</v>
      </c>
      <c r="E1639" s="96">
        <v>183.81316666840576</v>
      </c>
      <c r="F1639" s="96">
        <v>1</v>
      </c>
      <c r="G1639" s="96" t="s">
        <v>4468</v>
      </c>
      <c r="H1639" s="96">
        <v>1</v>
      </c>
      <c r="I1639" s="96" t="str">
        <f t="shared" si="25"/>
        <v>T598B336M006ATE070A598B336M010ASMHSPTTS80</v>
      </c>
    </row>
    <row r="1640" spans="1:9" hidden="1">
      <c r="A1640" s="96" t="s">
        <v>4424</v>
      </c>
      <c r="B1640" s="96" t="s">
        <v>4324</v>
      </c>
      <c r="C1640" s="96" t="s">
        <v>152</v>
      </c>
      <c r="D1640" s="96">
        <v>577.04183332971297</v>
      </c>
      <c r="E1640" s="96">
        <v>185.62078332644887</v>
      </c>
      <c r="F1640" s="96">
        <v>1</v>
      </c>
      <c r="G1640" s="96" t="s">
        <v>4468</v>
      </c>
      <c r="H1640" s="96">
        <v>1</v>
      </c>
      <c r="I1640" s="96" t="str">
        <f t="shared" si="25"/>
        <v>T598V227M004ATE015A598V227M006AS9997KBP86</v>
      </c>
    </row>
    <row r="1641" spans="1:9" hidden="1">
      <c r="A1641" s="96" t="s">
        <v>1509</v>
      </c>
      <c r="B1641" s="96" t="s">
        <v>1510</v>
      </c>
      <c r="C1641" s="96" t="s">
        <v>4426</v>
      </c>
      <c r="D1641" s="96">
        <v>297.24610000499524</v>
      </c>
      <c r="E1641" s="96">
        <v>228.93316666712053</v>
      </c>
      <c r="F1641" s="96">
        <v>1</v>
      </c>
      <c r="G1641" s="96" t="s">
        <v>4468</v>
      </c>
      <c r="H1641" s="96">
        <v>1</v>
      </c>
      <c r="I1641" s="96" t="str">
        <f t="shared" si="25"/>
        <v>T598D337M2R5ATE006A598V167M2R5ASKBP74</v>
      </c>
    </row>
    <row r="1642" spans="1:9" hidden="1">
      <c r="A1642" s="96" t="s">
        <v>1514</v>
      </c>
      <c r="B1642" s="96" t="s">
        <v>130</v>
      </c>
      <c r="C1642" s="96" t="s">
        <v>131</v>
      </c>
      <c r="D1642" s="96">
        <v>293.41966665931977</v>
      </c>
      <c r="E1642" s="96">
        <v>123.92643333063459</v>
      </c>
      <c r="F1642" s="96">
        <v>1</v>
      </c>
      <c r="G1642" s="96" t="s">
        <v>4468</v>
      </c>
      <c r="H1642" s="96">
        <v>1</v>
      </c>
      <c r="I1642" s="96" t="str">
        <f t="shared" si="25"/>
        <v>T598D477M2R5AHE006A598V247M004ASTTS80</v>
      </c>
    </row>
    <row r="1643" spans="1:9" hidden="1">
      <c r="A1643" s="96" t="s">
        <v>1330</v>
      </c>
      <c r="B1643" s="96" t="s">
        <v>1331</v>
      </c>
      <c r="C1643" s="96" t="s">
        <v>4507</v>
      </c>
      <c r="D1643" s="96">
        <v>705.37316667032428</v>
      </c>
      <c r="E1643" s="96">
        <v>128.39528333279304</v>
      </c>
      <c r="F1643" s="96">
        <v>1</v>
      </c>
      <c r="G1643" s="96" t="s">
        <v>4468</v>
      </c>
      <c r="H1643" s="96">
        <v>1</v>
      </c>
      <c r="I1643" s="96" t="str">
        <f t="shared" si="25"/>
        <v>T521D475M063AHE075A521D475M063ASSUZHTTS12KM</v>
      </c>
    </row>
    <row r="1644" spans="1:9" hidden="1">
      <c r="A1644" s="96" t="s">
        <v>4417</v>
      </c>
      <c r="B1644" s="96" t="s">
        <v>4416</v>
      </c>
      <c r="C1644" s="96" t="s">
        <v>4515</v>
      </c>
      <c r="D1644" s="96">
        <v>990.11639999749605</v>
      </c>
      <c r="E1644" s="96">
        <v>309.97335832973476</v>
      </c>
      <c r="F1644" s="96">
        <v>1</v>
      </c>
      <c r="G1644" s="96" t="s">
        <v>4468</v>
      </c>
      <c r="H1644" s="96">
        <v>2</v>
      </c>
      <c r="I1644" s="96" t="str">
        <f t="shared" si="25"/>
        <v>T521W107M016ATE100A521W107M016AS9997S15HV100</v>
      </c>
    </row>
    <row r="1645" spans="1:9" hidden="1">
      <c r="A1645" s="96" t="s">
        <v>4335</v>
      </c>
      <c r="B1645" s="96" t="s">
        <v>4334</v>
      </c>
      <c r="C1645" s="96" t="s">
        <v>131</v>
      </c>
      <c r="D1645" s="96">
        <v>467.47549999505281</v>
      </c>
      <c r="E1645" s="96">
        <v>183.34588333033025</v>
      </c>
      <c r="F1645" s="96">
        <v>1</v>
      </c>
      <c r="G1645" s="96" t="s">
        <v>4468</v>
      </c>
      <c r="H1645" s="96">
        <v>1</v>
      </c>
      <c r="I1645" s="96" t="str">
        <f t="shared" si="25"/>
        <v>T598V157M010ATE025A598V157M010ASTTS80</v>
      </c>
    </row>
    <row r="1646" spans="1:9" hidden="1">
      <c r="A1646" s="96" t="s">
        <v>3178</v>
      </c>
      <c r="B1646" s="96" t="s">
        <v>701</v>
      </c>
      <c r="C1646" s="96" t="s">
        <v>126</v>
      </c>
      <c r="D1646" s="96">
        <v>458.57483332394622</v>
      </c>
      <c r="E1646" s="96">
        <v>218.21793333627284</v>
      </c>
      <c r="F1646" s="96">
        <v>1</v>
      </c>
      <c r="G1646" s="96" t="s">
        <v>4468</v>
      </c>
      <c r="H1646" s="96">
        <v>1</v>
      </c>
      <c r="I1646" s="96" t="str">
        <f t="shared" si="25"/>
        <v>T521W476M016ATE040A521W476M016ASE045KBP52</v>
      </c>
    </row>
    <row r="1647" spans="1:9" hidden="1">
      <c r="A1647" s="96" t="s">
        <v>2513</v>
      </c>
      <c r="B1647" s="96" t="s">
        <v>2447</v>
      </c>
      <c r="C1647" s="96" t="s">
        <v>87</v>
      </c>
      <c r="D1647" s="96">
        <v>485.33004999859259</v>
      </c>
      <c r="E1647" s="96">
        <v>315.60955000924878</v>
      </c>
      <c r="F1647" s="96">
        <v>1</v>
      </c>
      <c r="G1647" s="96" t="s">
        <v>4468</v>
      </c>
      <c r="H1647" s="96">
        <v>1</v>
      </c>
      <c r="I1647" s="96" t="str">
        <f t="shared" si="25"/>
        <v>T523W107M020APE050A523W107M020ASTTS50</v>
      </c>
    </row>
    <row r="1648" spans="1:9" hidden="1">
      <c r="A1648" s="96" t="s">
        <v>3044</v>
      </c>
      <c r="B1648" s="96" t="s">
        <v>3045</v>
      </c>
      <c r="C1648" s="96" t="s">
        <v>4475</v>
      </c>
      <c r="D1648" s="96">
        <v>269.75021666614339</v>
      </c>
      <c r="E1648" s="96">
        <v>123.9506166719366</v>
      </c>
      <c r="F1648" s="96">
        <v>1</v>
      </c>
      <c r="G1648" s="96" t="s">
        <v>4468</v>
      </c>
      <c r="H1648" s="96">
        <v>1</v>
      </c>
      <c r="I1648" s="96" t="str">
        <f t="shared" si="25"/>
        <v>T520Y687M004ATE015A520Y687M004ASMHSBKBP84</v>
      </c>
    </row>
    <row r="1649" spans="1:9" hidden="1">
      <c r="A1649" s="96" t="s">
        <v>4403</v>
      </c>
      <c r="B1649" s="96" t="s">
        <v>2636</v>
      </c>
      <c r="C1649" s="96" t="s">
        <v>126</v>
      </c>
      <c r="D1649" s="96">
        <v>255.57183333439752</v>
      </c>
      <c r="E1649" s="96">
        <v>129.28733333246782</v>
      </c>
      <c r="F1649" s="96">
        <v>1</v>
      </c>
      <c r="G1649" s="96" t="s">
        <v>4468</v>
      </c>
      <c r="H1649" s="96">
        <v>3</v>
      </c>
      <c r="I1649" s="96" t="str">
        <f t="shared" si="25"/>
        <v>T520V337M2R5ATE012A520V337M003ASE007KBP52</v>
      </c>
    </row>
    <row r="1650" spans="1:9" hidden="1">
      <c r="A1650" s="96" t="s">
        <v>3271</v>
      </c>
      <c r="B1650" s="96" t="s">
        <v>2532</v>
      </c>
      <c r="C1650" s="96" t="s">
        <v>4469</v>
      </c>
      <c r="D1650" s="96">
        <v>383.79199999733822</v>
      </c>
      <c r="E1650" s="96">
        <v>126.32921666256152</v>
      </c>
      <c r="F1650" s="96">
        <v>1</v>
      </c>
      <c r="G1650" s="96" t="s">
        <v>4468</v>
      </c>
      <c r="H1650" s="96">
        <v>1</v>
      </c>
      <c r="I1650" s="96" t="str">
        <f t="shared" si="25"/>
        <v>T520V227M010ATE040A520V227M010ASMHSPKBP126</v>
      </c>
    </row>
    <row r="1651" spans="1:9" hidden="1">
      <c r="A1651" s="96" t="s">
        <v>1084</v>
      </c>
      <c r="B1651" s="96" t="s">
        <v>1083</v>
      </c>
      <c r="C1651" s="96" t="s">
        <v>90</v>
      </c>
      <c r="D1651" s="96">
        <v>540.58243333711289</v>
      </c>
      <c r="E1651" s="96">
        <v>188.30623334040865</v>
      </c>
      <c r="F1651" s="96">
        <v>1</v>
      </c>
      <c r="G1651" s="96" t="s">
        <v>4468</v>
      </c>
      <c r="H1651" s="96">
        <v>1</v>
      </c>
      <c r="I1651" s="96" t="str">
        <f t="shared" si="25"/>
        <v>T598D476M025AHE060A598D476M025ASFTP200</v>
      </c>
    </row>
    <row r="1652" spans="1:9" hidden="1">
      <c r="A1652" s="96" t="s">
        <v>437</v>
      </c>
      <c r="B1652" s="96" t="s">
        <v>195</v>
      </c>
      <c r="C1652" s="96" t="s">
        <v>4441</v>
      </c>
      <c r="D1652" s="96">
        <v>351.22066666837782</v>
      </c>
      <c r="E1652" s="96">
        <v>122.88488333229908</v>
      </c>
      <c r="F1652" s="96">
        <v>1</v>
      </c>
      <c r="G1652" s="96" t="s">
        <v>4468</v>
      </c>
      <c r="H1652" s="96">
        <v>1</v>
      </c>
      <c r="I1652" s="96" t="str">
        <f t="shared" si="25"/>
        <v>T520T107M2R5ATE040A520T107M004ASE070STA156KA</v>
      </c>
    </row>
    <row r="1653" spans="1:9" hidden="1">
      <c r="A1653" s="96" t="s">
        <v>4415</v>
      </c>
      <c r="B1653" s="96" t="s">
        <v>4416</v>
      </c>
      <c r="C1653" s="96" t="s">
        <v>4515</v>
      </c>
      <c r="D1653" s="96">
        <v>537.59666666854173</v>
      </c>
      <c r="E1653" s="96">
        <v>129.10250000073574</v>
      </c>
      <c r="F1653" s="96">
        <v>1</v>
      </c>
      <c r="G1653" s="96" t="s">
        <v>4468</v>
      </c>
      <c r="H1653" s="96">
        <v>1</v>
      </c>
      <c r="I1653" s="96" t="str">
        <f t="shared" si="25"/>
        <v>T521W107M016ATE090A521W107M016AS9997S15HV100</v>
      </c>
    </row>
    <row r="1654" spans="1:9" hidden="1">
      <c r="A1654" s="96" t="s">
        <v>4226</v>
      </c>
      <c r="B1654" s="96" t="s">
        <v>1170</v>
      </c>
      <c r="C1654" s="96" t="s">
        <v>4441</v>
      </c>
      <c r="D1654" s="96">
        <v>686.61058409287682</v>
      </c>
      <c r="E1654" s="96">
        <v>233.29799090924843</v>
      </c>
      <c r="F1654" s="96">
        <v>1</v>
      </c>
      <c r="G1654" s="96" t="s">
        <v>4468</v>
      </c>
      <c r="H1654" s="96">
        <v>22</v>
      </c>
      <c r="I1654" s="96" t="str">
        <f t="shared" si="25"/>
        <v>T598B107M006AT4775A598B157M006ASSTA156KA</v>
      </c>
    </row>
    <row r="1655" spans="1:9" hidden="1">
      <c r="A1655" s="96" t="s">
        <v>968</v>
      </c>
      <c r="B1655" s="96" t="s">
        <v>965</v>
      </c>
      <c r="C1655" s="96" t="s">
        <v>4426</v>
      </c>
      <c r="D1655" s="96">
        <v>209.00316666229628</v>
      </c>
      <c r="E1655" s="96">
        <v>133.25533333118074</v>
      </c>
      <c r="F1655" s="96">
        <v>1</v>
      </c>
      <c r="G1655" s="96" t="s">
        <v>4468</v>
      </c>
      <c r="H1655" s="96">
        <v>1</v>
      </c>
      <c r="I1655" s="96" t="str">
        <f t="shared" si="25"/>
        <v>T530Y687M2R5ATE006A530V337K003ASE006KBP74</v>
      </c>
    </row>
    <row r="1656" spans="1:9" hidden="1">
      <c r="A1656" s="96" t="s">
        <v>911</v>
      </c>
      <c r="B1656" s="96" t="s">
        <v>912</v>
      </c>
      <c r="C1656" s="96" t="s">
        <v>4525</v>
      </c>
      <c r="D1656" s="96">
        <v>227.47805000399239</v>
      </c>
      <c r="E1656" s="96">
        <v>158.86311666341498</v>
      </c>
      <c r="F1656" s="96">
        <v>1</v>
      </c>
      <c r="G1656" s="96" t="s">
        <v>4468</v>
      </c>
      <c r="H1656" s="96">
        <v>1</v>
      </c>
      <c r="I1656" s="96" t="str">
        <f t="shared" si="25"/>
        <v>T520W107M006ATE040A520W107M006ASE040S506</v>
      </c>
    </row>
    <row r="1657" spans="1:9" hidden="1">
      <c r="A1657" s="96" t="s">
        <v>1748</v>
      </c>
      <c r="B1657" s="96" t="s">
        <v>1742</v>
      </c>
      <c r="C1657" s="96" t="s">
        <v>4426</v>
      </c>
      <c r="D1657" s="96">
        <v>247.85411666496657</v>
      </c>
      <c r="E1657" s="96">
        <v>139.82945000636391</v>
      </c>
      <c r="F1657" s="96">
        <v>1</v>
      </c>
      <c r="G1657" s="96" t="s">
        <v>4468</v>
      </c>
      <c r="H1657" s="96">
        <v>1</v>
      </c>
      <c r="I1657" s="96" t="str">
        <f t="shared" si="25"/>
        <v>T525D687M2R5ATE025A520D687M003ASMHSPKBP74</v>
      </c>
    </row>
    <row r="1658" spans="1:9" hidden="1">
      <c r="A1658" s="96" t="s">
        <v>4430</v>
      </c>
      <c r="B1658" s="96" t="s">
        <v>4431</v>
      </c>
      <c r="C1658" s="96" t="s">
        <v>87</v>
      </c>
      <c r="D1658" s="96">
        <v>862.80459583183983</v>
      </c>
      <c r="E1658" s="96">
        <v>247.70261666213628</v>
      </c>
      <c r="F1658" s="96">
        <v>1</v>
      </c>
      <c r="G1658" s="96" t="s">
        <v>4468</v>
      </c>
      <c r="H1658" s="96">
        <v>4</v>
      </c>
      <c r="I1658" s="96" t="str">
        <f t="shared" si="25"/>
        <v>TK15D686M035ASE100A523W686M035AS9997TTS50</v>
      </c>
    </row>
    <row r="1659" spans="1:9" hidden="1">
      <c r="A1659" s="96" t="s">
        <v>4430</v>
      </c>
      <c r="B1659" s="96" t="s">
        <v>4431</v>
      </c>
      <c r="C1659" s="96" t="s">
        <v>82</v>
      </c>
      <c r="D1659" s="96">
        <v>965.55508333083708</v>
      </c>
      <c r="E1659" s="96">
        <v>200.00269166717771</v>
      </c>
      <c r="F1659" s="96">
        <v>1</v>
      </c>
      <c r="G1659" s="96" t="s">
        <v>4468</v>
      </c>
      <c r="H1659" s="96">
        <v>2</v>
      </c>
      <c r="I1659" s="96" t="str">
        <f t="shared" si="25"/>
        <v>TK15D686M035ASE100A523W686M035AS9997S706</v>
      </c>
    </row>
    <row r="1660" spans="1:9" hidden="1">
      <c r="A1660" s="96" t="s">
        <v>4547</v>
      </c>
      <c r="B1660" s="96" t="s">
        <v>118</v>
      </c>
      <c r="C1660" s="96" t="s">
        <v>119</v>
      </c>
      <c r="D1660" s="96">
        <v>1048.3610600014215</v>
      </c>
      <c r="E1660" s="96">
        <v>338.99438111088239</v>
      </c>
      <c r="F1660" s="96">
        <v>1</v>
      </c>
      <c r="G1660" s="96" t="s">
        <v>4468</v>
      </c>
      <c r="H1660" s="96">
        <v>15</v>
      </c>
      <c r="I1660" s="96" t="str">
        <f t="shared" si="25"/>
        <v>T523W167M018APE080A523W167M018ASFTW102K</v>
      </c>
    </row>
    <row r="1661" spans="1:9" hidden="1">
      <c r="A1661" s="96" t="s">
        <v>1902</v>
      </c>
      <c r="B1661" s="96" t="s">
        <v>1901</v>
      </c>
      <c r="C1661" s="96" t="s">
        <v>4520</v>
      </c>
      <c r="D1661" s="96">
        <v>653.99856667011045</v>
      </c>
      <c r="E1661" s="96">
        <v>193.72320833121191</v>
      </c>
      <c r="F1661" s="96">
        <v>1</v>
      </c>
      <c r="G1661" s="96" t="s">
        <v>4468</v>
      </c>
      <c r="H1661" s="96">
        <v>5</v>
      </c>
      <c r="I1661" s="96" t="str">
        <f t="shared" si="25"/>
        <v>T523V106M063APE090A523V106M063AS9997HV200</v>
      </c>
    </row>
    <row r="1662" spans="1:9" hidden="1">
      <c r="A1662" s="96" t="s">
        <v>1071</v>
      </c>
      <c r="B1662" s="96" t="s">
        <v>1020</v>
      </c>
      <c r="C1662" s="96" t="s">
        <v>4426</v>
      </c>
      <c r="D1662" s="96">
        <v>473.47971666720696</v>
      </c>
      <c r="E1662" s="96">
        <v>125.61200000694951</v>
      </c>
      <c r="F1662" s="96">
        <v>1</v>
      </c>
      <c r="G1662" s="96" t="s">
        <v>4468</v>
      </c>
      <c r="H1662" s="96">
        <v>1</v>
      </c>
      <c r="I1662" s="96" t="str">
        <f t="shared" si="25"/>
        <v>T521D107K020ATE055A521D107M020ASMHSPKBP74</v>
      </c>
    </row>
    <row r="1663" spans="1:9" hidden="1">
      <c r="A1663" s="96" t="s">
        <v>4405</v>
      </c>
      <c r="B1663" s="96" t="s">
        <v>3839</v>
      </c>
      <c r="C1663" s="96" t="s">
        <v>4441</v>
      </c>
      <c r="D1663" s="96">
        <v>634.65671666781418</v>
      </c>
      <c r="E1663" s="96">
        <v>184.77111666463315</v>
      </c>
      <c r="F1663" s="96">
        <v>1</v>
      </c>
      <c r="G1663" s="96" t="s">
        <v>4468</v>
      </c>
      <c r="H1663" s="96">
        <v>2</v>
      </c>
      <c r="I1663" s="96" t="str">
        <f t="shared" si="25"/>
        <v>T525B107M010ATE045A520B107M010AS9997STA156KA</v>
      </c>
    </row>
    <row r="1664" spans="1:9" hidden="1">
      <c r="A1664" s="96" t="s">
        <v>2980</v>
      </c>
      <c r="B1664" s="96" t="s">
        <v>1592</v>
      </c>
      <c r="C1664" s="96" t="s">
        <v>4426</v>
      </c>
      <c r="D1664" s="96">
        <v>332.9051166633144</v>
      </c>
      <c r="E1664" s="96">
        <v>342.53883333178237</v>
      </c>
      <c r="F1664" s="96">
        <v>1</v>
      </c>
      <c r="G1664" s="96" t="s">
        <v>4468</v>
      </c>
      <c r="H1664" s="96">
        <v>1</v>
      </c>
      <c r="I1664" s="96" t="str">
        <f t="shared" si="25"/>
        <v>T520D157M010AHE025A520D157M010ASMHSPKBP74</v>
      </c>
    </row>
    <row r="1665" spans="1:9" hidden="1">
      <c r="A1665" s="96" t="s">
        <v>4548</v>
      </c>
      <c r="B1665" s="96" t="s">
        <v>4400</v>
      </c>
      <c r="C1665" s="96" t="s">
        <v>4515</v>
      </c>
      <c r="D1665" s="96">
        <v>1133.36316666333</v>
      </c>
      <c r="E1665" s="96">
        <v>289.62166666751727</v>
      </c>
      <c r="F1665" s="96">
        <v>1</v>
      </c>
      <c r="G1665" s="96" t="s">
        <v>4468</v>
      </c>
      <c r="H1665" s="96">
        <v>1</v>
      </c>
      <c r="I1665" s="96" t="str">
        <f t="shared" si="25"/>
        <v>T523T406M018APE045A523T406M018AS9997S15HV100</v>
      </c>
    </row>
    <row r="1666" spans="1:9" hidden="1">
      <c r="A1666" s="96" t="s">
        <v>4548</v>
      </c>
      <c r="B1666" s="96" t="s">
        <v>4400</v>
      </c>
      <c r="C1666" s="96" t="s">
        <v>4529</v>
      </c>
      <c r="D1666" s="96">
        <v>961.09391666308511</v>
      </c>
      <c r="E1666" s="96">
        <v>320.8778583293315</v>
      </c>
      <c r="F1666" s="96">
        <v>1</v>
      </c>
      <c r="G1666" s="96" t="s">
        <v>4468</v>
      </c>
      <c r="H1666" s="96">
        <v>2</v>
      </c>
      <c r="I1666" s="96" t="str">
        <f t="shared" si="25"/>
        <v>T523T406M018APE045A523T406M018AS9997FTW121K</v>
      </c>
    </row>
    <row r="1667" spans="1:9" hidden="1">
      <c r="A1667" s="96" t="s">
        <v>3755</v>
      </c>
      <c r="B1667" s="96" t="s">
        <v>3756</v>
      </c>
      <c r="C1667" s="96" t="s">
        <v>4426</v>
      </c>
      <c r="D1667" s="96">
        <v>212.11921666748825</v>
      </c>
      <c r="E1667" s="96">
        <v>144.2648999998346</v>
      </c>
      <c r="F1667" s="96">
        <v>1</v>
      </c>
      <c r="G1667" s="96" t="s">
        <v>4468</v>
      </c>
      <c r="H1667" s="96">
        <v>1</v>
      </c>
      <c r="I1667" s="96" t="str">
        <f t="shared" si="25"/>
        <v>T520B107M004ATE025A520B107M004ASE025KBP74</v>
      </c>
    </row>
    <row r="1668" spans="1:9" hidden="1">
      <c r="A1668" s="96" t="s">
        <v>80</v>
      </c>
      <c r="B1668" s="96" t="s">
        <v>81</v>
      </c>
      <c r="C1668" s="96" t="s">
        <v>87</v>
      </c>
      <c r="D1668" s="96">
        <v>1140.2196388912853</v>
      </c>
      <c r="E1668" s="96">
        <v>327.72211111325305</v>
      </c>
      <c r="F1668" s="96">
        <v>1</v>
      </c>
      <c r="G1668" s="96" t="s">
        <v>4468</v>
      </c>
      <c r="H1668" s="96">
        <v>6</v>
      </c>
      <c r="I1668" s="96" t="str">
        <f t="shared" ref="I1668:I1731" si="26">A1668&amp;B1668&amp;C1668</f>
        <v>TK20E157M035ASE100A523H157M035AS9897TTS50</v>
      </c>
    </row>
    <row r="1669" spans="1:9" hidden="1">
      <c r="A1669" s="96" t="s">
        <v>80</v>
      </c>
      <c r="B1669" s="96" t="s">
        <v>81</v>
      </c>
      <c r="C1669" s="96" t="s">
        <v>82</v>
      </c>
      <c r="D1669" s="96">
        <v>1385.2004444401246</v>
      </c>
      <c r="E1669" s="96">
        <v>319.22723333293106</v>
      </c>
      <c r="F1669" s="96">
        <v>1</v>
      </c>
      <c r="G1669" s="96" t="s">
        <v>4468</v>
      </c>
      <c r="H1669" s="96">
        <v>6</v>
      </c>
      <c r="I1669" s="96" t="str">
        <f t="shared" si="26"/>
        <v>TK20E157M035ASE100A523H157M035AS9897S706</v>
      </c>
    </row>
    <row r="1670" spans="1:9" hidden="1">
      <c r="A1670" s="96" t="s">
        <v>818</v>
      </c>
      <c r="B1670" s="96" t="s">
        <v>806</v>
      </c>
      <c r="C1670" s="96" t="s">
        <v>4426</v>
      </c>
      <c r="D1670" s="96">
        <v>256.60261667333543</v>
      </c>
      <c r="E1670" s="96">
        <v>262.80011666938663</v>
      </c>
      <c r="F1670" s="96">
        <v>1</v>
      </c>
      <c r="G1670" s="96" t="s">
        <v>4468</v>
      </c>
      <c r="H1670" s="96">
        <v>1</v>
      </c>
      <c r="I1670" s="96" t="str">
        <f t="shared" si="26"/>
        <v>T525B336M006AHE080A525B336M010ASE080KBP74</v>
      </c>
    </row>
    <row r="1671" spans="1:9" hidden="1">
      <c r="A1671" s="96" t="s">
        <v>3337</v>
      </c>
      <c r="B1671" s="96" t="s">
        <v>2552</v>
      </c>
      <c r="C1671" s="96" t="s">
        <v>152</v>
      </c>
      <c r="D1671" s="96">
        <v>186.40850000199865</v>
      </c>
      <c r="E1671" s="96">
        <v>137.51438333303668</v>
      </c>
      <c r="F1671" s="96">
        <v>1</v>
      </c>
      <c r="G1671" s="96" t="s">
        <v>4468</v>
      </c>
      <c r="H1671" s="96">
        <v>1</v>
      </c>
      <c r="I1671" s="96" t="str">
        <f t="shared" si="26"/>
        <v>T520V337M2R5ATE040A520V337M003ASMHSPKBP86</v>
      </c>
    </row>
    <row r="1672" spans="1:9" hidden="1">
      <c r="A1672" s="96" t="s">
        <v>548</v>
      </c>
      <c r="B1672" s="96" t="s">
        <v>231</v>
      </c>
      <c r="C1672" s="96" t="s">
        <v>4441</v>
      </c>
      <c r="D1672" s="96">
        <v>667.36160000204109</v>
      </c>
      <c r="E1672" s="96">
        <v>122.99195000203326</v>
      </c>
      <c r="F1672" s="96">
        <v>1</v>
      </c>
      <c r="G1672" s="96" t="s">
        <v>4468</v>
      </c>
      <c r="H1672" s="96">
        <v>1</v>
      </c>
      <c r="I1672" s="96" t="str">
        <f t="shared" si="26"/>
        <v>T520X687M006ATE025A520X687M006ASMHSPSTA156KA</v>
      </c>
    </row>
    <row r="1673" spans="1:9" hidden="1">
      <c r="A1673" s="96" t="s">
        <v>1060</v>
      </c>
      <c r="B1673" s="96" t="s">
        <v>1059</v>
      </c>
      <c r="C1673" s="96" t="s">
        <v>90</v>
      </c>
      <c r="D1673" s="96">
        <v>668.8337166630663</v>
      </c>
      <c r="E1673" s="96">
        <v>224.63390000048091</v>
      </c>
      <c r="F1673" s="96">
        <v>1</v>
      </c>
      <c r="G1673" s="96" t="s">
        <v>4468</v>
      </c>
      <c r="H1673" s="96">
        <v>1</v>
      </c>
      <c r="I1673" s="96" t="str">
        <f t="shared" si="26"/>
        <v>T521D186M050ATE090A521D186M050ASFTP200</v>
      </c>
    </row>
    <row r="1674" spans="1:9" hidden="1">
      <c r="A1674" s="96" t="s">
        <v>3758</v>
      </c>
      <c r="B1674" s="96" t="s">
        <v>3759</v>
      </c>
      <c r="C1674" s="96" t="s">
        <v>4441</v>
      </c>
      <c r="D1674" s="96">
        <v>815.2500499994494</v>
      </c>
      <c r="E1674" s="96">
        <v>201.92028333200145</v>
      </c>
      <c r="F1674" s="96">
        <v>1</v>
      </c>
      <c r="G1674" s="96" t="s">
        <v>4468</v>
      </c>
      <c r="H1674" s="96">
        <v>1</v>
      </c>
      <c r="I1674" s="96" t="str">
        <f t="shared" si="26"/>
        <v>T520B107M2R5ATE025A520B107M003ASE025STA156KA</v>
      </c>
    </row>
    <row r="1675" spans="1:9" hidden="1">
      <c r="A1675" s="96" t="s">
        <v>2617</v>
      </c>
      <c r="B1675" s="96" t="s">
        <v>1025</v>
      </c>
      <c r="C1675" s="96" t="s">
        <v>4426</v>
      </c>
      <c r="D1675" s="96">
        <v>350.64566666493192</v>
      </c>
      <c r="E1675" s="96">
        <v>169.46626667166129</v>
      </c>
      <c r="F1675" s="96">
        <v>1</v>
      </c>
      <c r="G1675" s="96" t="s">
        <v>4468</v>
      </c>
      <c r="H1675" s="96">
        <v>1</v>
      </c>
      <c r="I1675" s="96" t="str">
        <f t="shared" si="26"/>
        <v>T520V476M016ATE045A521V476M016ASMHSPKBP74</v>
      </c>
    </row>
    <row r="1676" spans="1:9" hidden="1">
      <c r="A1676" s="96" t="s">
        <v>3993</v>
      </c>
      <c r="B1676" s="96" t="s">
        <v>3994</v>
      </c>
      <c r="C1676" s="96" t="s">
        <v>4441</v>
      </c>
      <c r="D1676" s="96">
        <v>244.77588333422321</v>
      </c>
      <c r="E1676" s="96">
        <v>124.74778333562426</v>
      </c>
      <c r="F1676" s="96">
        <v>1</v>
      </c>
      <c r="G1676" s="96" t="s">
        <v>4468</v>
      </c>
      <c r="H1676" s="96">
        <v>1</v>
      </c>
      <c r="I1676" s="96" t="str">
        <f t="shared" si="26"/>
        <v>T520B337M2R5ATE070A520B337M003ASE070STA156KA</v>
      </c>
    </row>
    <row r="1677" spans="1:9" hidden="1">
      <c r="A1677" s="96" t="s">
        <v>752</v>
      </c>
      <c r="B1677" s="96" t="s">
        <v>624</v>
      </c>
      <c r="C1677" s="96" t="s">
        <v>4469</v>
      </c>
      <c r="D1677" s="96">
        <v>280.99278333247639</v>
      </c>
      <c r="E1677" s="96">
        <v>128.65450000623241</v>
      </c>
      <c r="F1677" s="96">
        <v>1</v>
      </c>
      <c r="G1677" s="96" t="s">
        <v>4468</v>
      </c>
      <c r="H1677" s="96">
        <v>1</v>
      </c>
      <c r="I1677" s="96" t="str">
        <f t="shared" si="26"/>
        <v>T522V337M006ATE040A520V337M006ASMHSPKBP126</v>
      </c>
    </row>
    <row r="1678" spans="1:9" hidden="1">
      <c r="A1678" s="96" t="s">
        <v>2101</v>
      </c>
      <c r="B1678" s="96" t="s">
        <v>1589</v>
      </c>
      <c r="C1678" s="96" t="s">
        <v>4428</v>
      </c>
      <c r="D1678" s="96">
        <v>243.51511666551232</v>
      </c>
      <c r="E1678" s="96">
        <v>238.4365500009153</v>
      </c>
      <c r="F1678" s="96">
        <v>1</v>
      </c>
      <c r="G1678" s="96" t="s">
        <v>4468</v>
      </c>
      <c r="H1678" s="96">
        <v>1</v>
      </c>
      <c r="I1678" s="96" t="str">
        <f t="shared" si="26"/>
        <v>T520D477M004ATE018A520D477M004ASMHSPKBP76</v>
      </c>
    </row>
    <row r="1679" spans="1:9" hidden="1">
      <c r="A1679" s="96" t="s">
        <v>4223</v>
      </c>
      <c r="B1679" s="96" t="s">
        <v>1170</v>
      </c>
      <c r="C1679" s="96" t="s">
        <v>4441</v>
      </c>
      <c r="D1679" s="96">
        <v>654.13744999445044</v>
      </c>
      <c r="E1679" s="96">
        <v>191.64616666152145</v>
      </c>
      <c r="F1679" s="96">
        <v>1</v>
      </c>
      <c r="G1679" s="96" t="s">
        <v>4468</v>
      </c>
      <c r="H1679" s="96">
        <v>1</v>
      </c>
      <c r="I1679" s="96" t="str">
        <f t="shared" si="26"/>
        <v>T598B107M006ATE055A598B157M006ASSTA156KA</v>
      </c>
    </row>
    <row r="1680" spans="1:9" hidden="1">
      <c r="A1680" s="96" t="s">
        <v>3523</v>
      </c>
      <c r="B1680" s="96" t="s">
        <v>133</v>
      </c>
      <c r="C1680" s="96" t="s">
        <v>87</v>
      </c>
      <c r="D1680" s="96">
        <v>836.68728332966555</v>
      </c>
      <c r="E1680" s="96">
        <v>190.30627499974801</v>
      </c>
      <c r="F1680" s="96">
        <v>1</v>
      </c>
      <c r="G1680" s="96" t="s">
        <v>4468</v>
      </c>
      <c r="H1680" s="96">
        <v>2</v>
      </c>
      <c r="I1680" s="96" t="str">
        <f t="shared" si="26"/>
        <v>T593W476M035APE090A523W476M035ASTTS50</v>
      </c>
    </row>
    <row r="1681" spans="1:9" hidden="1">
      <c r="A1681" s="96" t="s">
        <v>576</v>
      </c>
      <c r="B1681" s="96" t="s">
        <v>577</v>
      </c>
      <c r="C1681" s="96" t="s">
        <v>4525</v>
      </c>
      <c r="D1681" s="96">
        <v>595.10621666209772</v>
      </c>
      <c r="E1681" s="96">
        <v>177.08083333563991</v>
      </c>
      <c r="F1681" s="96">
        <v>1</v>
      </c>
      <c r="G1681" s="96" t="s">
        <v>4468</v>
      </c>
      <c r="H1681" s="96">
        <v>1</v>
      </c>
      <c r="I1681" s="96" t="str">
        <f t="shared" si="26"/>
        <v>T520C336M006ATE100A520C336M006ASE100S506</v>
      </c>
    </row>
    <row r="1682" spans="1:9" hidden="1">
      <c r="A1682" s="96" t="s">
        <v>1759</v>
      </c>
      <c r="B1682" s="96" t="s">
        <v>1752</v>
      </c>
      <c r="C1682" s="96" t="s">
        <v>4426</v>
      </c>
      <c r="D1682" s="96">
        <v>311.76750000449829</v>
      </c>
      <c r="E1682" s="96">
        <v>121.26021667267196</v>
      </c>
      <c r="F1682" s="96">
        <v>1</v>
      </c>
      <c r="G1682" s="96" t="s">
        <v>4468</v>
      </c>
      <c r="H1682" s="96">
        <v>1</v>
      </c>
      <c r="I1682" s="96" t="str">
        <f t="shared" si="26"/>
        <v>T525D227M006ATE025A520D227M006ASMHSPKBP74</v>
      </c>
    </row>
    <row r="1683" spans="1:9" hidden="1">
      <c r="A1683" s="96" t="s">
        <v>1917</v>
      </c>
      <c r="B1683" s="96" t="s">
        <v>1918</v>
      </c>
      <c r="C1683" s="96" t="s">
        <v>131</v>
      </c>
      <c r="D1683" s="96">
        <v>446.9673333351966</v>
      </c>
      <c r="E1683" s="96">
        <v>181.2991000036709</v>
      </c>
      <c r="F1683" s="96">
        <v>1</v>
      </c>
      <c r="G1683" s="96" t="s">
        <v>4468</v>
      </c>
      <c r="H1683" s="96">
        <v>1</v>
      </c>
      <c r="I1683" s="96" t="str">
        <f t="shared" si="26"/>
        <v>T599B336M006ATE070A599B336M010ASTTS80</v>
      </c>
    </row>
    <row r="1684" spans="1:9" hidden="1">
      <c r="A1684" s="96" t="s">
        <v>3660</v>
      </c>
      <c r="B1684" s="96" t="s">
        <v>3659</v>
      </c>
      <c r="C1684" s="96" t="s">
        <v>4441</v>
      </c>
      <c r="D1684" s="96">
        <v>337.92933332850225</v>
      </c>
      <c r="E1684" s="96">
        <v>124.21116666519085</v>
      </c>
      <c r="F1684" s="96">
        <v>1</v>
      </c>
      <c r="G1684" s="96" t="s">
        <v>4468</v>
      </c>
      <c r="H1684" s="96">
        <v>1</v>
      </c>
      <c r="I1684" s="96" t="str">
        <f t="shared" si="26"/>
        <v>T520B337M2R5AHE018A520B337M2R5ASE018STA156KA</v>
      </c>
    </row>
    <row r="1685" spans="1:9" hidden="1">
      <c r="A1685" s="96" t="s">
        <v>4288</v>
      </c>
      <c r="B1685" s="96" t="s">
        <v>1206</v>
      </c>
      <c r="C1685" s="96" t="s">
        <v>4477</v>
      </c>
      <c r="D1685" s="96">
        <v>429.43554999190383</v>
      </c>
      <c r="E1685" s="96">
        <v>199.2835499974899</v>
      </c>
      <c r="F1685" s="96">
        <v>1</v>
      </c>
      <c r="G1685" s="96" t="s">
        <v>4468</v>
      </c>
      <c r="H1685" s="96">
        <v>1</v>
      </c>
      <c r="I1685" s="96" t="str">
        <f t="shared" si="26"/>
        <v>T598B226M006ATE070A598B226M010ASKBP40</v>
      </c>
    </row>
    <row r="1686" spans="1:9" hidden="1">
      <c r="A1686" s="96" t="s">
        <v>3747</v>
      </c>
      <c r="B1686" s="96" t="s">
        <v>3736</v>
      </c>
      <c r="C1686" s="96" t="s">
        <v>4428</v>
      </c>
      <c r="D1686" s="96">
        <v>302.23544166656211</v>
      </c>
      <c r="E1686" s="96">
        <v>131.64221666695084</v>
      </c>
      <c r="F1686" s="96">
        <v>1</v>
      </c>
      <c r="G1686" s="96" t="s">
        <v>4468</v>
      </c>
      <c r="H1686" s="96">
        <v>2</v>
      </c>
      <c r="I1686" s="96" t="str">
        <f t="shared" si="26"/>
        <v>T520B336M010AHE025A520B336M010ASE025KBP76</v>
      </c>
    </row>
    <row r="1687" spans="1:9" hidden="1">
      <c r="A1687" s="96" t="s">
        <v>3384</v>
      </c>
      <c r="B1687" s="96" t="s">
        <v>3320</v>
      </c>
      <c r="C1687" s="96" t="s">
        <v>4501</v>
      </c>
      <c r="D1687" s="96">
        <v>199.40728333778679</v>
      </c>
      <c r="E1687" s="96">
        <v>123.50199999986216</v>
      </c>
      <c r="F1687" s="96">
        <v>1</v>
      </c>
      <c r="G1687" s="96" t="s">
        <v>4468</v>
      </c>
      <c r="H1687" s="96">
        <v>1</v>
      </c>
      <c r="I1687" s="96" t="str">
        <f t="shared" si="26"/>
        <v>T591D337M2R5ATE018A591D337M003ASKBP55</v>
      </c>
    </row>
    <row r="1688" spans="1:9" hidden="1">
      <c r="A1688" s="96" t="s">
        <v>2728</v>
      </c>
      <c r="B1688" s="96" t="s">
        <v>638</v>
      </c>
      <c r="C1688" s="96" t="s">
        <v>4428</v>
      </c>
      <c r="D1688" s="96">
        <v>343.98978332988918</v>
      </c>
      <c r="E1688" s="96">
        <v>163.78221666673198</v>
      </c>
      <c r="F1688" s="96">
        <v>1</v>
      </c>
      <c r="G1688" s="96" t="s">
        <v>4468</v>
      </c>
      <c r="H1688" s="96">
        <v>1</v>
      </c>
      <c r="I1688" s="96" t="str">
        <f t="shared" si="26"/>
        <v>T520V107M006ATE045A520V107M010ASMHSPKBP76</v>
      </c>
    </row>
    <row r="1689" spans="1:9" hidden="1">
      <c r="A1689" s="96" t="s">
        <v>1316</v>
      </c>
      <c r="B1689" s="96" t="s">
        <v>1065</v>
      </c>
      <c r="C1689" s="96" t="s">
        <v>4428</v>
      </c>
      <c r="D1689" s="96">
        <v>521.70955000212416</v>
      </c>
      <c r="E1689" s="96">
        <v>267.00333333690651</v>
      </c>
      <c r="F1689" s="96">
        <v>1</v>
      </c>
      <c r="G1689" s="96" t="s">
        <v>4468</v>
      </c>
      <c r="H1689" s="96">
        <v>1</v>
      </c>
      <c r="I1689" s="96" t="str">
        <f t="shared" si="26"/>
        <v>T521D476M020ATE040A521V476M020ASMHSPKBP76</v>
      </c>
    </row>
    <row r="1690" spans="1:9" hidden="1">
      <c r="A1690" s="96" t="s">
        <v>655</v>
      </c>
      <c r="B1690" s="96" t="s">
        <v>648</v>
      </c>
      <c r="C1690" s="96" t="s">
        <v>4474</v>
      </c>
      <c r="D1690" s="96">
        <v>674.39299999619834</v>
      </c>
      <c r="E1690" s="96">
        <v>198.23678333312273</v>
      </c>
      <c r="F1690" s="96">
        <v>1</v>
      </c>
      <c r="G1690" s="96" t="s">
        <v>4468</v>
      </c>
      <c r="H1690" s="96">
        <v>1</v>
      </c>
      <c r="I1690" s="96" t="str">
        <f t="shared" si="26"/>
        <v>T520B227M006AHE035A520B227M006ASALT1S15MB</v>
      </c>
    </row>
    <row r="1691" spans="1:9" hidden="1">
      <c r="A1691" s="96" t="s">
        <v>2622</v>
      </c>
      <c r="B1691" s="96" t="s">
        <v>2623</v>
      </c>
      <c r="C1691" s="96" t="s">
        <v>4426</v>
      </c>
      <c r="D1691" s="96">
        <v>380.69273333880119</v>
      </c>
      <c r="E1691" s="96">
        <v>124.0125000011176</v>
      </c>
      <c r="F1691" s="96">
        <v>1</v>
      </c>
      <c r="G1691" s="96" t="s">
        <v>4468</v>
      </c>
      <c r="H1691" s="96">
        <v>1</v>
      </c>
      <c r="I1691" s="96" t="str">
        <f t="shared" si="26"/>
        <v>T520V336M016ATE045A520V336M016ASMHSPKBP74</v>
      </c>
    </row>
    <row r="1692" spans="1:9" hidden="1">
      <c r="A1692" s="96" t="s">
        <v>4398</v>
      </c>
      <c r="B1692" s="96" t="s">
        <v>2189</v>
      </c>
      <c r="C1692" s="96" t="s">
        <v>4478</v>
      </c>
      <c r="D1692" s="96">
        <v>661.20395000441931</v>
      </c>
      <c r="E1692" s="96">
        <v>183.67171666701324</v>
      </c>
      <c r="F1692" s="96">
        <v>1</v>
      </c>
      <c r="G1692" s="96" t="s">
        <v>4468</v>
      </c>
      <c r="H1692" s="96">
        <v>1</v>
      </c>
      <c r="I1692" s="96" t="str">
        <f t="shared" si="26"/>
        <v>T521B685M035AHE200A521B685M035ASFTW400</v>
      </c>
    </row>
    <row r="1693" spans="1:9" hidden="1">
      <c r="A1693" s="96" t="s">
        <v>98</v>
      </c>
      <c r="B1693" s="96" t="s">
        <v>99</v>
      </c>
      <c r="C1693" s="96" t="s">
        <v>100</v>
      </c>
      <c r="D1693" s="96">
        <v>705.79859999357723</v>
      </c>
      <c r="E1693" s="96">
        <v>122.1523999935016</v>
      </c>
      <c r="F1693" s="96">
        <v>1</v>
      </c>
      <c r="G1693" s="96" t="s">
        <v>4468</v>
      </c>
      <c r="H1693" s="96">
        <v>1</v>
      </c>
      <c r="I1693" s="96" t="str">
        <f t="shared" si="26"/>
        <v>T598B226M025ATE095A521B226M025ASMHSPS805</v>
      </c>
    </row>
    <row r="1694" spans="1:9" hidden="1">
      <c r="A1694" s="96" t="s">
        <v>3697</v>
      </c>
      <c r="B1694" s="96" t="s">
        <v>3696</v>
      </c>
      <c r="C1694" s="96" t="s">
        <v>4426</v>
      </c>
      <c r="D1694" s="96">
        <v>254.98821667162699</v>
      </c>
      <c r="E1694" s="96">
        <v>130.77166666625999</v>
      </c>
      <c r="F1694" s="96">
        <v>1</v>
      </c>
      <c r="G1694" s="96" t="s">
        <v>4468</v>
      </c>
      <c r="H1694" s="96">
        <v>1</v>
      </c>
      <c r="I1694" s="96" t="str">
        <f t="shared" si="26"/>
        <v>T520B336M010ATE040A520B336M010ASMHSPKBP74</v>
      </c>
    </row>
    <row r="1695" spans="1:9" hidden="1">
      <c r="A1695" s="96" t="s">
        <v>137</v>
      </c>
      <c r="B1695" s="96" t="s">
        <v>138</v>
      </c>
      <c r="C1695" s="96" t="s">
        <v>87</v>
      </c>
      <c r="D1695" s="96">
        <v>954.83715000038501</v>
      </c>
      <c r="E1695" s="96">
        <v>218.1057083333144</v>
      </c>
      <c r="F1695" s="96">
        <v>1</v>
      </c>
      <c r="G1695" s="96" t="s">
        <v>4468</v>
      </c>
      <c r="H1695" s="96">
        <v>4</v>
      </c>
      <c r="I1695" s="96" t="str">
        <f t="shared" si="26"/>
        <v>TK20D107M035ASE100A523V107M035AS9997TTS50</v>
      </c>
    </row>
    <row r="1696" spans="1:9" hidden="1">
      <c r="A1696" s="96" t="s">
        <v>1914</v>
      </c>
      <c r="B1696" s="96" t="s">
        <v>1866</v>
      </c>
      <c r="C1696" s="96" t="s">
        <v>87</v>
      </c>
      <c r="D1696" s="96">
        <v>1036.7581166583111</v>
      </c>
      <c r="E1696" s="96">
        <v>308.07788333273493</v>
      </c>
      <c r="F1696" s="96">
        <v>1</v>
      </c>
      <c r="G1696" s="96" t="s">
        <v>4468</v>
      </c>
      <c r="H1696" s="96">
        <v>1</v>
      </c>
      <c r="I1696" s="96" t="str">
        <f t="shared" si="26"/>
        <v>T593V686M035APE070A523V686M035ASTTS50</v>
      </c>
    </row>
    <row r="1697" spans="1:9" hidden="1">
      <c r="A1697" s="96" t="s">
        <v>1916</v>
      </c>
      <c r="B1697" s="96" t="s">
        <v>1880</v>
      </c>
      <c r="C1697" s="96" t="s">
        <v>157</v>
      </c>
      <c r="D1697" s="96">
        <v>1012.9130833380624</v>
      </c>
      <c r="E1697" s="96">
        <v>311.38141666771844</v>
      </c>
      <c r="F1697" s="96">
        <v>1</v>
      </c>
      <c r="G1697" s="96" t="s">
        <v>4468</v>
      </c>
      <c r="H1697" s="96">
        <v>2</v>
      </c>
      <c r="I1697" s="96" t="str">
        <f t="shared" si="26"/>
        <v>T593V476M035APE100A523V476M035ASTTS40</v>
      </c>
    </row>
    <row r="1698" spans="1:9" hidden="1">
      <c r="A1698" s="96" t="s">
        <v>184</v>
      </c>
      <c r="B1698" s="96" t="s">
        <v>182</v>
      </c>
      <c r="C1698" s="96" t="s">
        <v>4477</v>
      </c>
      <c r="D1698" s="96">
        <v>238.74316666158848</v>
      </c>
      <c r="E1698" s="96">
        <v>154.7668333305046</v>
      </c>
      <c r="F1698" s="96">
        <v>1</v>
      </c>
      <c r="G1698" s="96" t="s">
        <v>4468</v>
      </c>
      <c r="H1698" s="96">
        <v>1</v>
      </c>
      <c r="I1698" s="96" t="str">
        <f t="shared" si="26"/>
        <v>T520T336M006ATE070A520T336M006ASKBP40</v>
      </c>
    </row>
    <row r="1699" spans="1:9" hidden="1">
      <c r="A1699" s="96" t="s">
        <v>158</v>
      </c>
      <c r="B1699" s="96" t="s">
        <v>104</v>
      </c>
      <c r="C1699" s="96" t="s">
        <v>87</v>
      </c>
      <c r="D1699" s="96">
        <v>949.59633333259262</v>
      </c>
      <c r="E1699" s="96">
        <v>309.33885833364911</v>
      </c>
      <c r="F1699" s="96">
        <v>1</v>
      </c>
      <c r="G1699" s="96" t="s">
        <v>4468</v>
      </c>
      <c r="H1699" s="96">
        <v>2</v>
      </c>
      <c r="I1699" s="96" t="str">
        <f t="shared" si="26"/>
        <v>T521B106M035AT4226A521B106M035ASE100TTS50</v>
      </c>
    </row>
    <row r="1700" spans="1:9" hidden="1">
      <c r="A1700" s="96" t="s">
        <v>4388</v>
      </c>
      <c r="B1700" s="96" t="s">
        <v>918</v>
      </c>
      <c r="C1700" s="96" t="s">
        <v>126</v>
      </c>
      <c r="D1700" s="96">
        <v>223.52140001021328</v>
      </c>
      <c r="E1700" s="96">
        <v>126.15800000843592</v>
      </c>
      <c r="F1700" s="96">
        <v>1</v>
      </c>
      <c r="G1700" s="96" t="s">
        <v>4468</v>
      </c>
      <c r="H1700" s="96">
        <v>1</v>
      </c>
      <c r="I1700" s="96" t="str">
        <f t="shared" si="26"/>
        <v>T520W686M010AHE040A520W686M010ASE040KBP52</v>
      </c>
    </row>
    <row r="1701" spans="1:9" hidden="1">
      <c r="A1701" s="96" t="s">
        <v>1390</v>
      </c>
      <c r="B1701" s="96" t="s">
        <v>4413</v>
      </c>
      <c r="C1701" s="96" t="s">
        <v>4469</v>
      </c>
      <c r="D1701" s="96">
        <v>337.7333333354909</v>
      </c>
      <c r="E1701" s="96">
        <v>135.13533333898522</v>
      </c>
      <c r="F1701" s="96">
        <v>1</v>
      </c>
      <c r="G1701" s="96" t="s">
        <v>4468</v>
      </c>
      <c r="H1701" s="96">
        <v>1</v>
      </c>
      <c r="I1701" s="96" t="str">
        <f t="shared" si="26"/>
        <v>T520C227M006AHE025A520C227M006ASMHSSKBP126</v>
      </c>
    </row>
    <row r="1702" spans="1:9" hidden="1">
      <c r="A1702" s="96" t="s">
        <v>4460</v>
      </c>
      <c r="B1702" s="96" t="s">
        <v>4461</v>
      </c>
      <c r="C1702" s="96" t="s">
        <v>4462</v>
      </c>
      <c r="D1702" s="96" t="s">
        <v>4463</v>
      </c>
      <c r="E1702" s="96" t="s">
        <v>4464</v>
      </c>
      <c r="F1702" s="96" t="s">
        <v>4465</v>
      </c>
      <c r="G1702" s="96" t="s">
        <v>4466</v>
      </c>
      <c r="H1702" s="96" t="s">
        <v>4467</v>
      </c>
      <c r="I1702" s="96" t="str">
        <f t="shared" si="26"/>
        <v>S.PNPowderPNPowder</v>
      </c>
    </row>
    <row r="1703" spans="1:9" hidden="1">
      <c r="A1703" s="96" t="s">
        <v>3776</v>
      </c>
      <c r="B1703" s="96" t="s">
        <v>3775</v>
      </c>
      <c r="C1703" s="96" t="s">
        <v>100</v>
      </c>
      <c r="D1703" s="96">
        <v>330.10805175547785</v>
      </c>
      <c r="E1703" s="96">
        <v>213.24140000083537</v>
      </c>
      <c r="F1703" s="96">
        <v>1</v>
      </c>
      <c r="G1703" s="96" t="s">
        <v>4549</v>
      </c>
      <c r="H1703" s="96">
        <v>19</v>
      </c>
      <c r="I1703" s="96" t="str">
        <f t="shared" si="26"/>
        <v>T520B107M006ATE015A520B107M006ASE015S805</v>
      </c>
    </row>
    <row r="1704" spans="1:9" hidden="1">
      <c r="A1704" s="96" t="s">
        <v>3677</v>
      </c>
      <c r="B1704" s="96" t="s">
        <v>3676</v>
      </c>
      <c r="C1704" s="96" t="s">
        <v>100</v>
      </c>
      <c r="D1704" s="96">
        <v>301.25066666747443</v>
      </c>
      <c r="E1704" s="96">
        <v>201.37123333406635</v>
      </c>
      <c r="F1704" s="96">
        <v>1</v>
      </c>
      <c r="G1704" s="96" t="s">
        <v>4549</v>
      </c>
      <c r="H1704" s="96">
        <v>1</v>
      </c>
      <c r="I1704" s="96" t="str">
        <f t="shared" si="26"/>
        <v>T520B107M006ATE018A520B107M006ASE018S805</v>
      </c>
    </row>
    <row r="1705" spans="1:9" hidden="1">
      <c r="A1705" s="96" t="s">
        <v>3677</v>
      </c>
      <c r="B1705" s="96" t="s">
        <v>4471</v>
      </c>
      <c r="C1705" s="96" t="s">
        <v>4433</v>
      </c>
      <c r="D1705" s="96">
        <v>393.81455000024289</v>
      </c>
      <c r="E1705" s="96">
        <v>131.14099999540483</v>
      </c>
      <c r="F1705" s="96">
        <v>1</v>
      </c>
      <c r="G1705" s="96" t="s">
        <v>4549</v>
      </c>
      <c r="H1705" s="96">
        <v>1</v>
      </c>
      <c r="I1705" s="96" t="str">
        <f t="shared" si="26"/>
        <v>T520B107M006ATE018A520B107M006AS9997KBP74E</v>
      </c>
    </row>
    <row r="1706" spans="1:9" hidden="1">
      <c r="A1706" s="96" t="s">
        <v>3677</v>
      </c>
      <c r="B1706" s="96" t="s">
        <v>4471</v>
      </c>
      <c r="C1706" s="96" t="s">
        <v>4470</v>
      </c>
      <c r="D1706" s="96">
        <v>420.015116664581</v>
      </c>
      <c r="E1706" s="96">
        <v>130.3703833243344</v>
      </c>
      <c r="F1706" s="96">
        <v>1</v>
      </c>
      <c r="G1706" s="96" t="s">
        <v>4549</v>
      </c>
      <c r="H1706" s="96">
        <v>1</v>
      </c>
      <c r="I1706" s="96" t="str">
        <f t="shared" si="26"/>
        <v>T520B107M006ATE018A520B107M006AS9997KBP126X</v>
      </c>
    </row>
    <row r="1707" spans="1:9" hidden="1">
      <c r="A1707" s="96" t="s">
        <v>3734</v>
      </c>
      <c r="B1707" s="96" t="s">
        <v>3674</v>
      </c>
      <c r="C1707" s="96" t="s">
        <v>4441</v>
      </c>
      <c r="D1707" s="96">
        <v>699.24465984852179</v>
      </c>
      <c r="E1707" s="96">
        <v>232.23448787831745</v>
      </c>
      <c r="F1707" s="96">
        <v>1</v>
      </c>
      <c r="G1707" s="96" t="s">
        <v>4549</v>
      </c>
      <c r="H1707" s="96">
        <v>22</v>
      </c>
      <c r="I1707" s="96" t="str">
        <f t="shared" si="26"/>
        <v>T520B107M006ATE025A520B157M006ASE025STA156KA</v>
      </c>
    </row>
    <row r="1708" spans="1:9" hidden="1">
      <c r="A1708" s="96" t="s">
        <v>3734</v>
      </c>
      <c r="B1708" s="96" t="s">
        <v>3674</v>
      </c>
      <c r="C1708" s="96" t="s">
        <v>4550</v>
      </c>
      <c r="D1708" s="96">
        <v>747.02144999639131</v>
      </c>
      <c r="E1708" s="96">
        <v>134.37533333315514</v>
      </c>
      <c r="F1708" s="96">
        <v>1</v>
      </c>
      <c r="G1708" s="96" t="s">
        <v>4549</v>
      </c>
      <c r="H1708" s="96">
        <v>1</v>
      </c>
      <c r="I1708" s="96" t="str">
        <f t="shared" si="26"/>
        <v>T520B107M006ATE025A520B157M006ASE025SKIPR</v>
      </c>
    </row>
    <row r="1709" spans="1:9" hidden="1">
      <c r="A1709" s="96" t="s">
        <v>3734</v>
      </c>
      <c r="B1709" s="96" t="s">
        <v>4471</v>
      </c>
      <c r="C1709" s="96" t="s">
        <v>4470</v>
      </c>
      <c r="D1709" s="96">
        <v>562.92383333318867</v>
      </c>
      <c r="E1709" s="96">
        <v>123.99150000186636</v>
      </c>
      <c r="F1709" s="96">
        <v>1</v>
      </c>
      <c r="G1709" s="96" t="s">
        <v>4549</v>
      </c>
      <c r="H1709" s="96">
        <v>1</v>
      </c>
      <c r="I1709" s="96" t="str">
        <f t="shared" si="26"/>
        <v>T520B107M006ATE025A520B107M006AS9997KBP126X</v>
      </c>
    </row>
    <row r="1710" spans="1:9" hidden="1">
      <c r="A1710" s="96" t="s">
        <v>3802</v>
      </c>
      <c r="B1710" s="96" t="s">
        <v>3683</v>
      </c>
      <c r="C1710" s="96" t="s">
        <v>4469</v>
      </c>
      <c r="D1710" s="96">
        <v>447.1361199991079</v>
      </c>
      <c r="E1710" s="96">
        <v>167.97344499968457</v>
      </c>
      <c r="F1710" s="96">
        <v>1</v>
      </c>
      <c r="G1710" s="96" t="s">
        <v>4549</v>
      </c>
      <c r="H1710" s="96">
        <v>50</v>
      </c>
      <c r="I1710" s="96" t="str">
        <f t="shared" si="26"/>
        <v>T520B107M006ATE040A520B107M006ASMHSPKBP126</v>
      </c>
    </row>
    <row r="1711" spans="1:9" hidden="1">
      <c r="A1711" s="96" t="s">
        <v>3777</v>
      </c>
      <c r="B1711" s="96" t="s">
        <v>3683</v>
      </c>
      <c r="C1711" s="96" t="s">
        <v>4469</v>
      </c>
      <c r="D1711" s="96">
        <v>472.4260609998135</v>
      </c>
      <c r="E1711" s="96">
        <v>178.60597899933344</v>
      </c>
      <c r="F1711" s="96">
        <v>1</v>
      </c>
      <c r="G1711" s="96" t="s">
        <v>4549</v>
      </c>
      <c r="H1711" s="96">
        <v>50</v>
      </c>
      <c r="I1711" s="96" t="str">
        <f t="shared" si="26"/>
        <v>T520B107M006ATE045A520B107M006ASMHSPKBP126</v>
      </c>
    </row>
    <row r="1712" spans="1:9" hidden="1">
      <c r="A1712" s="96" t="s">
        <v>3669</v>
      </c>
      <c r="B1712" s="96" t="s">
        <v>4472</v>
      </c>
      <c r="C1712" s="96" t="s">
        <v>4551</v>
      </c>
      <c r="D1712" s="96">
        <v>514.21486250124872</v>
      </c>
      <c r="E1712" s="96">
        <v>278.97182916523889</v>
      </c>
      <c r="F1712" s="96">
        <v>1</v>
      </c>
      <c r="G1712" s="96" t="s">
        <v>4549</v>
      </c>
      <c r="H1712" s="96">
        <v>4</v>
      </c>
      <c r="I1712" s="96" t="str">
        <f t="shared" si="26"/>
        <v>T520B157M006ATE018A520B157M006AS9997PTSA</v>
      </c>
    </row>
    <row r="1713" spans="1:9" hidden="1">
      <c r="A1713" s="96" t="s">
        <v>3669</v>
      </c>
      <c r="B1713" s="96" t="s">
        <v>4472</v>
      </c>
      <c r="C1713" s="96" t="s">
        <v>4473</v>
      </c>
      <c r="D1713" s="96">
        <v>474.30600208346738</v>
      </c>
      <c r="E1713" s="96">
        <v>161.66374583102879</v>
      </c>
      <c r="F1713" s="96">
        <v>1</v>
      </c>
      <c r="G1713" s="96" t="s">
        <v>4549</v>
      </c>
      <c r="H1713" s="96">
        <v>8</v>
      </c>
      <c r="I1713" s="96" t="str">
        <f t="shared" si="26"/>
        <v>T520B157M006ATE018A520B157M006AS9997TTS150</v>
      </c>
    </row>
    <row r="1714" spans="1:9" hidden="1">
      <c r="A1714" s="96" t="s">
        <v>3669</v>
      </c>
      <c r="B1714" s="96" t="s">
        <v>4472</v>
      </c>
      <c r="C1714" s="96" t="s">
        <v>4552</v>
      </c>
      <c r="D1714" s="96">
        <v>357.51280833093915</v>
      </c>
      <c r="E1714" s="96">
        <v>190.48758333432488</v>
      </c>
      <c r="F1714" s="96">
        <v>1</v>
      </c>
      <c r="G1714" s="96" t="s">
        <v>4549</v>
      </c>
      <c r="H1714" s="96">
        <v>2</v>
      </c>
      <c r="I1714" s="96" t="str">
        <f t="shared" si="26"/>
        <v>T520B157M006ATE018A520B157M006AS9997STA156KX</v>
      </c>
    </row>
    <row r="1715" spans="1:9" hidden="1">
      <c r="A1715" s="96" t="s">
        <v>3669</v>
      </c>
      <c r="B1715" s="96" t="s">
        <v>3674</v>
      </c>
      <c r="C1715" s="96" t="s">
        <v>4441</v>
      </c>
      <c r="D1715" s="96">
        <v>586.30956833374216</v>
      </c>
      <c r="E1715" s="96">
        <v>206.69712033332328</v>
      </c>
      <c r="F1715" s="96">
        <v>1</v>
      </c>
      <c r="G1715" s="96" t="s">
        <v>4549</v>
      </c>
      <c r="H1715" s="96">
        <v>50</v>
      </c>
      <c r="I1715" s="96" t="str">
        <f t="shared" si="26"/>
        <v>T520B157M006ATE018A520B157M006ASE025STA156KA</v>
      </c>
    </row>
    <row r="1716" spans="1:9" hidden="1">
      <c r="A1716" s="96" t="s">
        <v>671</v>
      </c>
      <c r="B1716" s="96" t="s">
        <v>668</v>
      </c>
      <c r="C1716" s="96" t="s">
        <v>4474</v>
      </c>
      <c r="D1716" s="96">
        <v>538.49527233350091</v>
      </c>
      <c r="E1716" s="96">
        <v>208.07325833360665</v>
      </c>
      <c r="F1716" s="96">
        <v>1</v>
      </c>
      <c r="G1716" s="96" t="s">
        <v>4549</v>
      </c>
      <c r="H1716" s="96">
        <v>50</v>
      </c>
      <c r="I1716" s="96" t="str">
        <f t="shared" si="26"/>
        <v>T520B157M006ATE035A520B157M006ASMHSPS15MB</v>
      </c>
    </row>
    <row r="1717" spans="1:9" hidden="1">
      <c r="A1717" s="96" t="s">
        <v>4009</v>
      </c>
      <c r="B1717" s="96" t="s">
        <v>660</v>
      </c>
      <c r="C1717" s="96" t="s">
        <v>4441</v>
      </c>
      <c r="D1717" s="96">
        <v>541.87538866752288</v>
      </c>
      <c r="E1717" s="96">
        <v>210.26136833389756</v>
      </c>
      <c r="F1717" s="96">
        <v>1</v>
      </c>
      <c r="G1717" s="96" t="s">
        <v>4549</v>
      </c>
      <c r="H1717" s="96">
        <v>50</v>
      </c>
      <c r="I1717" s="96" t="str">
        <f t="shared" si="26"/>
        <v>T520B227M006ATE025A520B227M006ASMHSPSTA156KA</v>
      </c>
    </row>
    <row r="1718" spans="1:9" hidden="1">
      <c r="A1718" s="96" t="s">
        <v>654</v>
      </c>
      <c r="B1718" s="96" t="s">
        <v>4553</v>
      </c>
      <c r="C1718" s="96" t="s">
        <v>4527</v>
      </c>
      <c r="D1718" s="96">
        <v>562.06905000144616</v>
      </c>
      <c r="E1718" s="96">
        <v>199.77552500262391</v>
      </c>
      <c r="F1718" s="96">
        <v>1</v>
      </c>
      <c r="G1718" s="96" t="s">
        <v>4549</v>
      </c>
      <c r="H1718" s="96">
        <v>2</v>
      </c>
      <c r="I1718" s="96" t="str">
        <f t="shared" si="26"/>
        <v>T520B227M006ATE035A520B227M006AS9997STA200KE</v>
      </c>
    </row>
    <row r="1719" spans="1:9" hidden="1">
      <c r="A1719" s="96" t="s">
        <v>654</v>
      </c>
      <c r="B1719" s="96" t="s">
        <v>648</v>
      </c>
      <c r="C1719" s="96" t="s">
        <v>4474</v>
      </c>
      <c r="D1719" s="96">
        <v>519.15681266561148</v>
      </c>
      <c r="E1719" s="96">
        <v>201.05397133408115</v>
      </c>
      <c r="F1719" s="96">
        <v>1</v>
      </c>
      <c r="G1719" s="96" t="s">
        <v>4549</v>
      </c>
      <c r="H1719" s="96">
        <v>50</v>
      </c>
      <c r="I1719" s="96" t="str">
        <f t="shared" si="26"/>
        <v>T520B227M006ATE035A520B227M006ASALT1S15MB</v>
      </c>
    </row>
    <row r="1720" spans="1:9" hidden="1">
      <c r="A1720" s="96" t="s">
        <v>654</v>
      </c>
      <c r="B1720" s="96" t="s">
        <v>648</v>
      </c>
      <c r="C1720" s="96" t="s">
        <v>4554</v>
      </c>
      <c r="D1720" s="96">
        <v>582.40921666729264</v>
      </c>
      <c r="E1720" s="96">
        <v>197.60839999420568</v>
      </c>
      <c r="F1720" s="96">
        <v>1</v>
      </c>
      <c r="G1720" s="96" t="s">
        <v>4549</v>
      </c>
      <c r="H1720" s="96">
        <v>1</v>
      </c>
      <c r="I1720" s="96" t="str">
        <f t="shared" si="26"/>
        <v>T520B227M006ATE035A520B227M006ASALT1S15MBF</v>
      </c>
    </row>
    <row r="1721" spans="1:9" hidden="1">
      <c r="A1721" s="96" t="s">
        <v>3967</v>
      </c>
      <c r="B1721" s="96" t="s">
        <v>648</v>
      </c>
      <c r="C1721" s="96" t="s">
        <v>4474</v>
      </c>
      <c r="D1721" s="96">
        <v>520.46242300097367</v>
      </c>
      <c r="E1721" s="96">
        <v>210.17124100013172</v>
      </c>
      <c r="F1721" s="96">
        <v>1</v>
      </c>
      <c r="G1721" s="96" t="s">
        <v>4549</v>
      </c>
      <c r="H1721" s="96">
        <v>50</v>
      </c>
      <c r="I1721" s="96" t="str">
        <f t="shared" si="26"/>
        <v>T520B227M006ATE045A520B227M006ASALT1S15MB</v>
      </c>
    </row>
    <row r="1722" spans="1:9" hidden="1">
      <c r="A1722" s="96" t="s">
        <v>3905</v>
      </c>
      <c r="B1722" s="96" t="s">
        <v>648</v>
      </c>
      <c r="C1722" s="96" t="s">
        <v>4474</v>
      </c>
      <c r="D1722" s="96">
        <v>482.24316666601231</v>
      </c>
      <c r="E1722" s="96">
        <v>185.81137222470716</v>
      </c>
      <c r="F1722" s="96">
        <v>1</v>
      </c>
      <c r="G1722" s="96" t="s">
        <v>4549</v>
      </c>
      <c r="H1722" s="96">
        <v>3</v>
      </c>
      <c r="I1722" s="96" t="str">
        <f t="shared" si="26"/>
        <v>T520B227M006ATE070A520B227M006ASALT1S15MB</v>
      </c>
    </row>
    <row r="1723" spans="1:9" hidden="1">
      <c r="A1723" s="96" t="s">
        <v>109</v>
      </c>
      <c r="B1723" s="96" t="s">
        <v>110</v>
      </c>
      <c r="C1723" s="96" t="s">
        <v>111</v>
      </c>
      <c r="D1723" s="96">
        <v>462.52642199979169</v>
      </c>
      <c r="E1723" s="96">
        <v>220.02300799987279</v>
      </c>
      <c r="F1723" s="96">
        <v>1</v>
      </c>
      <c r="G1723" s="96" t="s">
        <v>4549</v>
      </c>
      <c r="H1723" s="96">
        <v>25</v>
      </c>
      <c r="I1723" s="96" t="str">
        <f t="shared" si="26"/>
        <v>T520B337M006ATE040A520B337M006ASALT1STA200KA</v>
      </c>
    </row>
    <row r="1724" spans="1:9" hidden="1">
      <c r="A1724" s="96" t="s">
        <v>3769</v>
      </c>
      <c r="B1724" s="96" t="s">
        <v>1200</v>
      </c>
      <c r="C1724" s="96" t="s">
        <v>4441</v>
      </c>
      <c r="D1724" s="96">
        <v>383.99487184019409</v>
      </c>
      <c r="E1724" s="96">
        <v>227.28248111042191</v>
      </c>
      <c r="F1724" s="96">
        <v>1</v>
      </c>
      <c r="G1724" s="96" t="s">
        <v>4549</v>
      </c>
      <c r="H1724" s="96">
        <v>29</v>
      </c>
      <c r="I1724" s="96" t="str">
        <f t="shared" si="26"/>
        <v>T520B337M2R5ATE015A520B337M2R5ASE015STA156KA</v>
      </c>
    </row>
    <row r="1725" spans="1:9" hidden="1">
      <c r="A1725" s="96" t="s">
        <v>3769</v>
      </c>
      <c r="B1725" s="96" t="s">
        <v>4555</v>
      </c>
      <c r="C1725" s="96" t="s">
        <v>4556</v>
      </c>
      <c r="D1725" s="96">
        <v>404.7884625018923</v>
      </c>
      <c r="E1725" s="96">
        <v>180.79298750177259</v>
      </c>
      <c r="F1725" s="96">
        <v>1</v>
      </c>
      <c r="G1725" s="96" t="s">
        <v>4549</v>
      </c>
      <c r="H1725" s="96">
        <v>4</v>
      </c>
      <c r="I1725" s="96" t="str">
        <f t="shared" si="26"/>
        <v>T520B337M2R5ATE015A520B337M2R5AS9997STA156KE</v>
      </c>
    </row>
    <row r="1726" spans="1:9" hidden="1">
      <c r="A1726" s="96" t="s">
        <v>3926</v>
      </c>
      <c r="B1726" s="96" t="s">
        <v>3691</v>
      </c>
      <c r="C1726" s="96" t="s">
        <v>4426</v>
      </c>
      <c r="D1726" s="96">
        <v>251.37794999987815</v>
      </c>
      <c r="E1726" s="96">
        <v>182.39694999880157</v>
      </c>
      <c r="F1726" s="96">
        <v>1</v>
      </c>
      <c r="G1726" s="96" t="s">
        <v>4549</v>
      </c>
      <c r="H1726" s="96">
        <v>1</v>
      </c>
      <c r="I1726" s="96" t="str">
        <f t="shared" si="26"/>
        <v>T520B476M006ATE070A520B476K006ASKBP74</v>
      </c>
    </row>
    <row r="1727" spans="1:9" hidden="1">
      <c r="A1727" s="96" t="s">
        <v>3724</v>
      </c>
      <c r="B1727" s="96" t="s">
        <v>3723</v>
      </c>
      <c r="C1727" s="96" t="s">
        <v>152</v>
      </c>
      <c r="D1727" s="96">
        <v>637.04601309619773</v>
      </c>
      <c r="E1727" s="96">
        <v>177.02917142904229</v>
      </c>
      <c r="F1727" s="96">
        <v>1</v>
      </c>
      <c r="G1727" s="96" t="s">
        <v>4549</v>
      </c>
      <c r="H1727" s="96">
        <v>14</v>
      </c>
      <c r="I1727" s="96" t="str">
        <f t="shared" si="26"/>
        <v>T520B476M010ATE035A520B476M010ASMHSPKBP86</v>
      </c>
    </row>
    <row r="1728" spans="1:9" hidden="1">
      <c r="A1728" s="96" t="s">
        <v>203</v>
      </c>
      <c r="B1728" s="96" t="s">
        <v>201</v>
      </c>
      <c r="C1728" s="96" t="s">
        <v>4426</v>
      </c>
      <c r="D1728" s="96">
        <v>296.05953333782963</v>
      </c>
      <c r="E1728" s="96">
        <v>127.8870000061579</v>
      </c>
      <c r="F1728" s="96">
        <v>1</v>
      </c>
      <c r="G1728" s="96" t="s">
        <v>4549</v>
      </c>
      <c r="H1728" s="96">
        <v>3</v>
      </c>
      <c r="I1728" s="96" t="str">
        <f t="shared" si="26"/>
        <v>T520C107M006ATE045A520C107M006ASMHSBKBP74</v>
      </c>
    </row>
    <row r="1729" spans="1:9" hidden="1">
      <c r="A1729" s="96" t="s">
        <v>1382</v>
      </c>
      <c r="B1729" s="96" t="s">
        <v>345</v>
      </c>
      <c r="C1729" s="96" t="s">
        <v>4469</v>
      </c>
      <c r="D1729" s="96">
        <v>489.43775666691357</v>
      </c>
      <c r="E1729" s="96">
        <v>198.95263999979943</v>
      </c>
      <c r="F1729" s="96">
        <v>1</v>
      </c>
      <c r="G1729" s="96" t="s">
        <v>4549</v>
      </c>
      <c r="H1729" s="96">
        <v>5</v>
      </c>
      <c r="I1729" s="96" t="str">
        <f t="shared" si="26"/>
        <v>T520C107M010ATE025A520C107M010ASMHSBKBP126</v>
      </c>
    </row>
    <row r="1730" spans="1:9" hidden="1">
      <c r="A1730" s="96" t="s">
        <v>424</v>
      </c>
      <c r="B1730" s="96" t="s">
        <v>420</v>
      </c>
      <c r="C1730" s="96" t="s">
        <v>4469</v>
      </c>
      <c r="D1730" s="96">
        <v>424.32051388837863</v>
      </c>
      <c r="E1730" s="96">
        <v>167.87866666680202</v>
      </c>
      <c r="F1730" s="96">
        <v>1</v>
      </c>
      <c r="G1730" s="96" t="s">
        <v>4549</v>
      </c>
      <c r="H1730" s="96">
        <v>6</v>
      </c>
      <c r="I1730" s="96" t="str">
        <f t="shared" si="26"/>
        <v>T520C157M010ATE055A520C157M010ASMHSPKBP126</v>
      </c>
    </row>
    <row r="1731" spans="1:9" hidden="1">
      <c r="A1731" s="96" t="s">
        <v>566</v>
      </c>
      <c r="B1731" s="96" t="s">
        <v>565</v>
      </c>
      <c r="C1731" s="96" t="s">
        <v>126</v>
      </c>
      <c r="D1731" s="96">
        <v>372.6517333308002</v>
      </c>
      <c r="E1731" s="96">
        <v>136.23149999964517</v>
      </c>
      <c r="F1731" s="96">
        <v>1</v>
      </c>
      <c r="G1731" s="96" t="s">
        <v>4549</v>
      </c>
      <c r="H1731" s="96">
        <v>10</v>
      </c>
      <c r="I1731" s="96" t="str">
        <f t="shared" si="26"/>
        <v>T520C226M016ATE080A520C226M016ASMHSPKBP52</v>
      </c>
    </row>
    <row r="1732" spans="1:9" hidden="1">
      <c r="A1732" s="96" t="s">
        <v>1391</v>
      </c>
      <c r="B1732" s="96" t="s">
        <v>327</v>
      </c>
      <c r="C1732" s="96" t="s">
        <v>4469</v>
      </c>
      <c r="D1732" s="96">
        <v>343.07598666613922</v>
      </c>
      <c r="E1732" s="96">
        <v>205.21723333583213</v>
      </c>
      <c r="F1732" s="96">
        <v>1</v>
      </c>
      <c r="G1732" s="96" t="s">
        <v>4549</v>
      </c>
      <c r="H1732" s="96">
        <v>5</v>
      </c>
      <c r="I1732" s="96" t="str">
        <f t="shared" ref="I1732:I1795" si="27">A1732&amp;B1732&amp;C1732</f>
        <v>T520C227M006ATE025A520C227M006ASMHSPKBP126</v>
      </c>
    </row>
    <row r="1733" spans="1:9" hidden="1">
      <c r="A1733" s="96" t="s">
        <v>581</v>
      </c>
      <c r="B1733" s="96" t="s">
        <v>429</v>
      </c>
      <c r="C1733" s="96" t="s">
        <v>4469</v>
      </c>
      <c r="D1733" s="96">
        <v>260.04187222220935</v>
      </c>
      <c r="E1733" s="96">
        <v>145.69251666544005</v>
      </c>
      <c r="F1733" s="96">
        <v>1</v>
      </c>
      <c r="G1733" s="96" t="s">
        <v>4549</v>
      </c>
      <c r="H1733" s="96">
        <v>3</v>
      </c>
      <c r="I1733" s="96" t="str">
        <f t="shared" si="27"/>
        <v>T520C337M2R5ATE015A520C337M003ASE015KBP126</v>
      </c>
    </row>
    <row r="1734" spans="1:9" hidden="1">
      <c r="A1734" s="96" t="s">
        <v>2567</v>
      </c>
      <c r="B1734" s="96" t="s">
        <v>1595</v>
      </c>
      <c r="C1734" s="96" t="s">
        <v>4426</v>
      </c>
      <c r="D1734" s="96">
        <v>304.66352666378953</v>
      </c>
      <c r="E1734" s="96">
        <v>138.10556666669436</v>
      </c>
      <c r="F1734" s="96">
        <v>1</v>
      </c>
      <c r="G1734" s="96" t="s">
        <v>4549</v>
      </c>
      <c r="H1734" s="96">
        <v>5</v>
      </c>
      <c r="I1734" s="96" t="str">
        <f t="shared" si="27"/>
        <v>T520D107M010ATE055A520D107M010ASMHSPKBP74</v>
      </c>
    </row>
    <row r="1735" spans="1:9" hidden="1">
      <c r="A1735" s="96" t="s">
        <v>2497</v>
      </c>
      <c r="B1735" s="96" t="s">
        <v>2496</v>
      </c>
      <c r="C1735" s="96" t="s">
        <v>4469</v>
      </c>
      <c r="D1735" s="96">
        <v>443.22177778172767</v>
      </c>
      <c r="E1735" s="96">
        <v>199.19721388723701</v>
      </c>
      <c r="F1735" s="96">
        <v>1</v>
      </c>
      <c r="G1735" s="96" t="s">
        <v>4549</v>
      </c>
      <c r="H1735" s="96">
        <v>6</v>
      </c>
      <c r="I1735" s="96" t="str">
        <f t="shared" si="27"/>
        <v>T520D108M2R5ATE006A520D108M2R5ASE006KBP126</v>
      </c>
    </row>
    <row r="1736" spans="1:9" hidden="1">
      <c r="A1736" s="96" t="s">
        <v>2642</v>
      </c>
      <c r="B1736" s="96" t="s">
        <v>1750</v>
      </c>
      <c r="C1736" s="96" t="s">
        <v>4428</v>
      </c>
      <c r="D1736" s="96">
        <v>211.07773333671503</v>
      </c>
      <c r="E1736" s="96">
        <v>222.77933333767575</v>
      </c>
      <c r="F1736" s="96">
        <v>1</v>
      </c>
      <c r="G1736" s="96" t="s">
        <v>4549</v>
      </c>
      <c r="H1736" s="96">
        <v>1</v>
      </c>
      <c r="I1736" s="96" t="str">
        <f t="shared" si="27"/>
        <v>T520D157M006ATE025A520D157M006ASMHSPKBP76</v>
      </c>
    </row>
    <row r="1737" spans="1:9" hidden="1">
      <c r="A1737" s="96" t="s">
        <v>2157</v>
      </c>
      <c r="B1737" s="96" t="s">
        <v>2106</v>
      </c>
      <c r="C1737" s="96" t="s">
        <v>4426</v>
      </c>
      <c r="D1737" s="96">
        <v>281.31027777912095</v>
      </c>
      <c r="E1737" s="96">
        <v>177.33483333780896</v>
      </c>
      <c r="F1737" s="96">
        <v>1</v>
      </c>
      <c r="G1737" s="96" t="s">
        <v>4549</v>
      </c>
      <c r="H1737" s="96">
        <v>3</v>
      </c>
      <c r="I1737" s="96" t="str">
        <f t="shared" si="27"/>
        <v>T520D157M010ATE015A520D157M010ASMHSBKBP74</v>
      </c>
    </row>
    <row r="1738" spans="1:9" hidden="1">
      <c r="A1738" s="96" t="s">
        <v>2981</v>
      </c>
      <c r="B1738" s="96" t="s">
        <v>1592</v>
      </c>
      <c r="C1738" s="96" t="s">
        <v>4426</v>
      </c>
      <c r="D1738" s="96">
        <v>369.77308333211113</v>
      </c>
      <c r="E1738" s="96">
        <v>129.45774999854621</v>
      </c>
      <c r="F1738" s="96">
        <v>1</v>
      </c>
      <c r="G1738" s="96" t="s">
        <v>4549</v>
      </c>
      <c r="H1738" s="96">
        <v>2</v>
      </c>
      <c r="I1738" s="96" t="str">
        <f t="shared" si="27"/>
        <v>T520D157M010ATE025A520D157M010ASMHSPKBP74</v>
      </c>
    </row>
    <row r="1739" spans="1:9" hidden="1">
      <c r="A1739" s="96" t="s">
        <v>2083</v>
      </c>
      <c r="B1739" s="96" t="s">
        <v>1592</v>
      </c>
      <c r="C1739" s="96" t="s">
        <v>4426</v>
      </c>
      <c r="D1739" s="96">
        <v>490.31941110966727</v>
      </c>
      <c r="E1739" s="96">
        <v>165.77822222141549</v>
      </c>
      <c r="F1739" s="96">
        <v>1</v>
      </c>
      <c r="G1739" s="96" t="s">
        <v>4549</v>
      </c>
      <c r="H1739" s="96">
        <v>3</v>
      </c>
      <c r="I1739" s="96" t="str">
        <f t="shared" si="27"/>
        <v>T520D157M010ATE040A520D157M010ASMHSPKBP74</v>
      </c>
    </row>
    <row r="1740" spans="1:9" hidden="1">
      <c r="A1740" s="96" t="s">
        <v>2397</v>
      </c>
      <c r="B1740" s="96" t="s">
        <v>2394</v>
      </c>
      <c r="C1740" s="96" t="s">
        <v>4428</v>
      </c>
      <c r="D1740" s="96">
        <v>317.39005000563338</v>
      </c>
      <c r="E1740" s="96">
        <v>135.84828333347104</v>
      </c>
      <c r="F1740" s="96">
        <v>1</v>
      </c>
      <c r="G1740" s="96" t="s">
        <v>4549</v>
      </c>
      <c r="H1740" s="96">
        <v>1</v>
      </c>
      <c r="I1740" s="96" t="str">
        <f t="shared" si="27"/>
        <v>T520D227M006ATE015A520D227M006ASPGLRKBP76</v>
      </c>
    </row>
    <row r="1741" spans="1:9" hidden="1">
      <c r="A1741" s="96" t="s">
        <v>2226</v>
      </c>
      <c r="B1741" s="96" t="s">
        <v>2222</v>
      </c>
      <c r="C1741" s="96" t="s">
        <v>4426</v>
      </c>
      <c r="D1741" s="96">
        <v>369.02498749725055</v>
      </c>
      <c r="E1741" s="96">
        <v>216.61734722263645</v>
      </c>
      <c r="F1741" s="96">
        <v>1</v>
      </c>
      <c r="G1741" s="96" t="s">
        <v>4549</v>
      </c>
      <c r="H1741" s="96">
        <v>12</v>
      </c>
      <c r="I1741" s="96" t="str">
        <f t="shared" si="27"/>
        <v>T520D227M010ATE018A520D227M010ASMHSBKBP74</v>
      </c>
    </row>
    <row r="1742" spans="1:9" hidden="1">
      <c r="A1742" s="96" t="s">
        <v>2915</v>
      </c>
      <c r="B1742" s="96" t="s">
        <v>1587</v>
      </c>
      <c r="C1742" s="96" t="s">
        <v>4426</v>
      </c>
      <c r="D1742" s="96">
        <v>394.4670791675162</v>
      </c>
      <c r="E1742" s="96">
        <v>144.23637592466548</v>
      </c>
      <c r="F1742" s="96">
        <v>1</v>
      </c>
      <c r="G1742" s="96" t="s">
        <v>4549</v>
      </c>
      <c r="H1742" s="96">
        <v>8</v>
      </c>
      <c r="I1742" s="96" t="str">
        <f t="shared" si="27"/>
        <v>T520D227M010ATE025A520D227M010ASMHSPKBP74</v>
      </c>
    </row>
    <row r="1743" spans="1:9" hidden="1">
      <c r="A1743" s="96" t="s">
        <v>2258</v>
      </c>
      <c r="B1743" s="96" t="s">
        <v>1587</v>
      </c>
      <c r="C1743" s="96" t="s">
        <v>4426</v>
      </c>
      <c r="D1743" s="96">
        <v>324.10733333788812</v>
      </c>
      <c r="E1743" s="96">
        <v>143.61283334204927</v>
      </c>
      <c r="F1743" s="96">
        <v>1</v>
      </c>
      <c r="G1743" s="96" t="s">
        <v>4549</v>
      </c>
      <c r="H1743" s="96">
        <v>1</v>
      </c>
      <c r="I1743" s="96" t="str">
        <f t="shared" si="27"/>
        <v>T520D227M010ATE040A520D227M010ASMHSPKBP74</v>
      </c>
    </row>
    <row r="1744" spans="1:9" hidden="1">
      <c r="A1744" s="96" t="s">
        <v>2668</v>
      </c>
      <c r="B1744" s="96" t="s">
        <v>1430</v>
      </c>
      <c r="C1744" s="96" t="s">
        <v>4428</v>
      </c>
      <c r="D1744" s="96">
        <v>198.64455000380983</v>
      </c>
      <c r="E1744" s="96">
        <v>126.03404999594204</v>
      </c>
      <c r="F1744" s="96">
        <v>1</v>
      </c>
      <c r="G1744" s="96" t="s">
        <v>4549</v>
      </c>
      <c r="H1744" s="96">
        <v>1</v>
      </c>
      <c r="I1744" s="96" t="str">
        <f t="shared" si="27"/>
        <v>T520D337M004ATE012A520D337M004ASPGLRKBP76</v>
      </c>
    </row>
    <row r="1745" spans="1:9" hidden="1">
      <c r="A1745" s="96" t="s">
        <v>2993</v>
      </c>
      <c r="B1745" s="96" t="s">
        <v>2364</v>
      </c>
      <c r="C1745" s="96" t="s">
        <v>4426</v>
      </c>
      <c r="D1745" s="96">
        <v>330.71319100004621</v>
      </c>
      <c r="E1745" s="96">
        <v>179.7428866673028</v>
      </c>
      <c r="F1745" s="96">
        <v>1</v>
      </c>
      <c r="G1745" s="96" t="s">
        <v>4549</v>
      </c>
      <c r="H1745" s="96">
        <v>50</v>
      </c>
      <c r="I1745" s="96" t="str">
        <f t="shared" si="27"/>
        <v>T520D337M006ATE009A520D337M006ASPGLRKBP74</v>
      </c>
    </row>
    <row r="1746" spans="1:9" hidden="1">
      <c r="A1746" s="96" t="s">
        <v>2993</v>
      </c>
      <c r="B1746" s="96" t="s">
        <v>2364</v>
      </c>
      <c r="C1746" s="96" t="s">
        <v>142</v>
      </c>
      <c r="D1746" s="96">
        <v>400.78558333392721</v>
      </c>
      <c r="E1746" s="96">
        <v>505.49705000245007</v>
      </c>
      <c r="F1746" s="96">
        <v>1</v>
      </c>
      <c r="G1746" s="96" t="s">
        <v>4549</v>
      </c>
      <c r="H1746" s="96">
        <v>2</v>
      </c>
      <c r="I1746" s="96" t="str">
        <f t="shared" si="27"/>
        <v>T520D337M006ATE009A520D337M006ASPGLRKBP86E</v>
      </c>
    </row>
    <row r="1747" spans="1:9" hidden="1">
      <c r="A1747" s="96" t="s">
        <v>2993</v>
      </c>
      <c r="B1747" s="96" t="s">
        <v>4439</v>
      </c>
      <c r="C1747" s="96" t="s">
        <v>142</v>
      </c>
      <c r="D1747" s="96">
        <v>289.88763750472572</v>
      </c>
      <c r="E1747" s="96">
        <v>176.40651666704798</v>
      </c>
      <c r="F1747" s="96">
        <v>1</v>
      </c>
      <c r="G1747" s="96" t="s">
        <v>4549</v>
      </c>
      <c r="H1747" s="96">
        <v>4</v>
      </c>
      <c r="I1747" s="96" t="str">
        <f t="shared" si="27"/>
        <v>T520D337M006ATE009A520D337M006AS9997KBP86E</v>
      </c>
    </row>
    <row r="1748" spans="1:9" hidden="1">
      <c r="A1748" s="96" t="s">
        <v>2993</v>
      </c>
      <c r="B1748" s="96" t="s">
        <v>4439</v>
      </c>
      <c r="C1748" s="96" t="s">
        <v>4440</v>
      </c>
      <c r="D1748" s="96">
        <v>378.34677999978891</v>
      </c>
      <c r="E1748" s="96">
        <v>284.18009999999776</v>
      </c>
      <c r="F1748" s="96">
        <v>1</v>
      </c>
      <c r="G1748" s="96" t="s">
        <v>4549</v>
      </c>
      <c r="H1748" s="96">
        <v>5</v>
      </c>
      <c r="I1748" s="96" t="str">
        <f t="shared" si="27"/>
        <v>T520D337M006ATE009A520D337M006AS9997KBP86F</v>
      </c>
    </row>
    <row r="1749" spans="1:9" hidden="1">
      <c r="A1749" s="96" t="s">
        <v>2365</v>
      </c>
      <c r="B1749" s="96" t="s">
        <v>2364</v>
      </c>
      <c r="C1749" s="96" t="s">
        <v>4426</v>
      </c>
      <c r="D1749" s="96">
        <v>316.65112222195603</v>
      </c>
      <c r="E1749" s="96">
        <v>183.19420097827199</v>
      </c>
      <c r="F1749" s="96">
        <v>1</v>
      </c>
      <c r="G1749" s="96" t="s">
        <v>4549</v>
      </c>
      <c r="H1749" s="96">
        <v>18</v>
      </c>
      <c r="I1749" s="96" t="str">
        <f t="shared" si="27"/>
        <v>T520D337M006ATE010A520D337M006ASPGLRKBP74</v>
      </c>
    </row>
    <row r="1750" spans="1:9" hidden="1">
      <c r="A1750" s="96" t="s">
        <v>1998</v>
      </c>
      <c r="B1750" s="96" t="s">
        <v>1740</v>
      </c>
      <c r="C1750" s="96" t="s">
        <v>4428</v>
      </c>
      <c r="D1750" s="96">
        <v>278.70526666520163</v>
      </c>
      <c r="E1750" s="96">
        <v>373.40286389167886</v>
      </c>
      <c r="F1750" s="96">
        <v>1</v>
      </c>
      <c r="G1750" s="96" t="s">
        <v>4549</v>
      </c>
      <c r="H1750" s="96">
        <v>6</v>
      </c>
      <c r="I1750" s="96" t="str">
        <f t="shared" si="27"/>
        <v>T520D337M006ATE015A520D337M006ASMHSBKBP76</v>
      </c>
    </row>
    <row r="1751" spans="1:9" hidden="1">
      <c r="A1751" s="96" t="s">
        <v>2234</v>
      </c>
      <c r="B1751" s="96" t="s">
        <v>1407</v>
      </c>
      <c r="C1751" s="96" t="s">
        <v>4426</v>
      </c>
      <c r="D1751" s="96">
        <v>278.47299814689904</v>
      </c>
      <c r="E1751" s="96">
        <v>174.44418889004737</v>
      </c>
      <c r="F1751" s="96">
        <v>1</v>
      </c>
      <c r="G1751" s="96" t="s">
        <v>4549</v>
      </c>
      <c r="H1751" s="96">
        <v>9</v>
      </c>
      <c r="I1751" s="96" t="str">
        <f t="shared" si="27"/>
        <v>T520D337M006ATE018A520D337M006ASMHSPKBP74</v>
      </c>
    </row>
    <row r="1752" spans="1:9" hidden="1">
      <c r="A1752" s="96" t="s">
        <v>2473</v>
      </c>
      <c r="B1752" s="96" t="s">
        <v>1407</v>
      </c>
      <c r="C1752" s="96" t="s">
        <v>4426</v>
      </c>
      <c r="D1752" s="96">
        <v>292.41106904610723</v>
      </c>
      <c r="E1752" s="96">
        <v>166.70541190276188</v>
      </c>
      <c r="F1752" s="96">
        <v>1</v>
      </c>
      <c r="G1752" s="96" t="s">
        <v>4549</v>
      </c>
      <c r="H1752" s="96">
        <v>7</v>
      </c>
      <c r="I1752" s="96" t="str">
        <f t="shared" si="27"/>
        <v>T520D337M006ATE025A520D337M006ASMHSPKBP74</v>
      </c>
    </row>
    <row r="1753" spans="1:9" hidden="1">
      <c r="A1753" s="96" t="s">
        <v>2033</v>
      </c>
      <c r="B1753" s="96" t="s">
        <v>1407</v>
      </c>
      <c r="C1753" s="96" t="s">
        <v>4426</v>
      </c>
      <c r="D1753" s="96">
        <v>296.55649583466584</v>
      </c>
      <c r="E1753" s="96">
        <v>154.76593333412893</v>
      </c>
      <c r="F1753" s="96">
        <v>1</v>
      </c>
      <c r="G1753" s="96" t="s">
        <v>4549</v>
      </c>
      <c r="H1753" s="96">
        <v>4</v>
      </c>
      <c r="I1753" s="96" t="str">
        <f t="shared" si="27"/>
        <v>T520D337M006ATE040A520D337M006ASMHSPKBP74</v>
      </c>
    </row>
    <row r="1754" spans="1:9" hidden="1">
      <c r="A1754" s="96" t="s">
        <v>2368</v>
      </c>
      <c r="B1754" s="96" t="s">
        <v>2337</v>
      </c>
      <c r="C1754" s="96" t="s">
        <v>4428</v>
      </c>
      <c r="D1754" s="96">
        <v>310.41890833235811</v>
      </c>
      <c r="E1754" s="96">
        <v>166.83021527744131</v>
      </c>
      <c r="F1754" s="96">
        <v>1</v>
      </c>
      <c r="G1754" s="96" t="s">
        <v>4549</v>
      </c>
      <c r="H1754" s="96">
        <v>12</v>
      </c>
      <c r="I1754" s="96" t="str">
        <f t="shared" si="27"/>
        <v>T520D477M004ATE010A520D477M004ASPGLRKBP76</v>
      </c>
    </row>
    <row r="1755" spans="1:9" hidden="1">
      <c r="A1755" s="96" t="s">
        <v>2607</v>
      </c>
      <c r="B1755" s="96" t="s">
        <v>2337</v>
      </c>
      <c r="C1755" s="96" t="s">
        <v>4428</v>
      </c>
      <c r="D1755" s="96">
        <v>301.68407381046563</v>
      </c>
      <c r="E1755" s="96">
        <v>175.42589404894639</v>
      </c>
      <c r="F1755" s="96">
        <v>1</v>
      </c>
      <c r="G1755" s="96" t="s">
        <v>4549</v>
      </c>
      <c r="H1755" s="96">
        <v>14</v>
      </c>
      <c r="I1755" s="96" t="str">
        <f t="shared" si="27"/>
        <v>T520D477M004ATE012A520D477M004ASPGLRKBP76</v>
      </c>
    </row>
    <row r="1756" spans="1:9" hidden="1">
      <c r="A1756" s="96" t="s">
        <v>1420</v>
      </c>
      <c r="B1756" s="96" t="s">
        <v>1421</v>
      </c>
      <c r="C1756" s="96" t="s">
        <v>4426</v>
      </c>
      <c r="D1756" s="96">
        <v>251.89819166378584</v>
      </c>
      <c r="E1756" s="96">
        <v>223.78210832714103</v>
      </c>
      <c r="F1756" s="96">
        <v>1</v>
      </c>
      <c r="G1756" s="96" t="s">
        <v>4549</v>
      </c>
      <c r="H1756" s="96">
        <v>2</v>
      </c>
      <c r="I1756" s="96" t="str">
        <f t="shared" si="27"/>
        <v>T520D477M004ATE015A520D477M004ASMHSBKBP74</v>
      </c>
    </row>
    <row r="1757" spans="1:9" hidden="1">
      <c r="A1757" s="96" t="s">
        <v>2253</v>
      </c>
      <c r="B1757" s="96" t="s">
        <v>1589</v>
      </c>
      <c r="C1757" s="96" t="s">
        <v>4426</v>
      </c>
      <c r="D1757" s="96">
        <v>265.71402777917683</v>
      </c>
      <c r="E1757" s="96">
        <v>165.3084433323238</v>
      </c>
      <c r="F1757" s="96">
        <v>1</v>
      </c>
      <c r="G1757" s="96" t="s">
        <v>4549</v>
      </c>
      <c r="H1757" s="96">
        <v>6</v>
      </c>
      <c r="I1757" s="96" t="str">
        <f t="shared" si="27"/>
        <v>T520D477M004ATE040A520D477M004ASMHSPKBP74</v>
      </c>
    </row>
    <row r="1758" spans="1:9" hidden="1">
      <c r="A1758" s="96" t="s">
        <v>2162</v>
      </c>
      <c r="B1758" s="96" t="s">
        <v>2159</v>
      </c>
      <c r="C1758" s="96" t="s">
        <v>4426</v>
      </c>
      <c r="D1758" s="96">
        <v>360.81670624858816</v>
      </c>
      <c r="E1758" s="96">
        <v>155.67518958458095</v>
      </c>
      <c r="F1758" s="96">
        <v>1</v>
      </c>
      <c r="G1758" s="96" t="s">
        <v>4549</v>
      </c>
      <c r="H1758" s="96">
        <v>8</v>
      </c>
      <c r="I1758" s="96" t="str">
        <f t="shared" si="27"/>
        <v>T520D477M006ATE015A520D477M006ASMHSPKBP74</v>
      </c>
    </row>
    <row r="1759" spans="1:9" hidden="1">
      <c r="A1759" s="96" t="s">
        <v>2610</v>
      </c>
      <c r="B1759" s="96" t="s">
        <v>2159</v>
      </c>
      <c r="C1759" s="96" t="s">
        <v>4426</v>
      </c>
      <c r="D1759" s="96">
        <v>366.44319667015225</v>
      </c>
      <c r="E1759" s="96">
        <v>218.60593333491124</v>
      </c>
      <c r="F1759" s="96">
        <v>1</v>
      </c>
      <c r="G1759" s="96" t="s">
        <v>4549</v>
      </c>
      <c r="H1759" s="96">
        <v>5</v>
      </c>
      <c r="I1759" s="96" t="str">
        <f t="shared" si="27"/>
        <v>T520D477M006ATE025A520D477M006ASMHSPKBP74</v>
      </c>
    </row>
    <row r="1760" spans="1:9" hidden="1">
      <c r="A1760" s="96" t="s">
        <v>2342</v>
      </c>
      <c r="B1760" s="96" t="s">
        <v>2159</v>
      </c>
      <c r="C1760" s="96" t="s">
        <v>4426</v>
      </c>
      <c r="D1760" s="96">
        <v>370.18189166381489</v>
      </c>
      <c r="E1760" s="96">
        <v>137.78610833105631</v>
      </c>
      <c r="F1760" s="96">
        <v>1</v>
      </c>
      <c r="G1760" s="96" t="s">
        <v>4549</v>
      </c>
      <c r="H1760" s="96">
        <v>2</v>
      </c>
      <c r="I1760" s="96" t="str">
        <f t="shared" si="27"/>
        <v>T520D477M006ATE030A520D477M006ASMHSPKBP74</v>
      </c>
    </row>
    <row r="1761" spans="1:9" hidden="1">
      <c r="A1761" s="96" t="s">
        <v>2582</v>
      </c>
      <c r="B1761" s="96" t="s">
        <v>2580</v>
      </c>
      <c r="C1761" s="96" t="s">
        <v>4426</v>
      </c>
      <c r="D1761" s="96">
        <v>207.48315454450096</v>
      </c>
      <c r="E1761" s="96">
        <v>136.04594697138634</v>
      </c>
      <c r="F1761" s="96">
        <v>1</v>
      </c>
      <c r="G1761" s="96" t="s">
        <v>4549</v>
      </c>
      <c r="H1761" s="96">
        <v>11</v>
      </c>
      <c r="I1761" s="96" t="str">
        <f t="shared" si="27"/>
        <v>T520D477M2R5ATE006A520V247M003ASE006KBP74</v>
      </c>
    </row>
    <row r="1762" spans="1:9" hidden="1">
      <c r="A1762" s="96" t="s">
        <v>2677</v>
      </c>
      <c r="B1762" s="96" t="s">
        <v>2674</v>
      </c>
      <c r="C1762" s="96" t="s">
        <v>4428</v>
      </c>
      <c r="D1762" s="96">
        <v>354.0588333341293</v>
      </c>
      <c r="E1762" s="96">
        <v>196.33455000235699</v>
      </c>
      <c r="F1762" s="96">
        <v>1</v>
      </c>
      <c r="G1762" s="96" t="s">
        <v>4549</v>
      </c>
      <c r="H1762" s="96">
        <v>1</v>
      </c>
      <c r="I1762" s="96" t="str">
        <f t="shared" si="27"/>
        <v>T520D687M004ATE012A520D687M004ASE012KBP76</v>
      </c>
    </row>
    <row r="1763" spans="1:9" hidden="1">
      <c r="A1763" s="96" t="s">
        <v>2484</v>
      </c>
      <c r="B1763" s="96" t="s">
        <v>2383</v>
      </c>
      <c r="C1763" s="96" t="s">
        <v>4428</v>
      </c>
      <c r="D1763" s="96">
        <v>263.81356666213833</v>
      </c>
      <c r="E1763" s="96">
        <v>326.94121666252613</v>
      </c>
      <c r="F1763" s="96">
        <v>1</v>
      </c>
      <c r="G1763" s="96" t="s">
        <v>4549</v>
      </c>
      <c r="H1763" s="96">
        <v>1</v>
      </c>
      <c r="I1763" s="96" t="str">
        <f t="shared" si="27"/>
        <v>T520D687M004ATE025A520D687M004ASMHSPKBP76</v>
      </c>
    </row>
    <row r="1764" spans="1:9" hidden="1">
      <c r="A1764" s="96" t="s">
        <v>2362</v>
      </c>
      <c r="B1764" s="96" t="s">
        <v>2361</v>
      </c>
      <c r="C1764" s="96" t="s">
        <v>4428</v>
      </c>
      <c r="D1764" s="96">
        <v>285.3189749980811</v>
      </c>
      <c r="E1764" s="96">
        <v>153.42605000187177</v>
      </c>
      <c r="F1764" s="96">
        <v>1</v>
      </c>
      <c r="G1764" s="96" t="s">
        <v>4549</v>
      </c>
      <c r="H1764" s="96">
        <v>2</v>
      </c>
      <c r="I1764" s="96" t="str">
        <f t="shared" si="27"/>
        <v>T520D687M2R5ATE010A520D687M003ASPGLRKBP76</v>
      </c>
    </row>
    <row r="1765" spans="1:9" hidden="1">
      <c r="A1765" s="96" t="s">
        <v>2044</v>
      </c>
      <c r="B1765" s="96" t="s">
        <v>1742</v>
      </c>
      <c r="C1765" s="96" t="s">
        <v>4426</v>
      </c>
      <c r="D1765" s="96">
        <v>295.79243332729675</v>
      </c>
      <c r="E1765" s="96">
        <v>194.89950000308457</v>
      </c>
      <c r="F1765" s="96">
        <v>1</v>
      </c>
      <c r="G1765" s="96" t="s">
        <v>4549</v>
      </c>
      <c r="H1765" s="96">
        <v>1</v>
      </c>
      <c r="I1765" s="96" t="str">
        <f t="shared" si="27"/>
        <v>T520D687M2R5ATE040A520D687M003ASMHSPKBP74</v>
      </c>
    </row>
    <row r="1766" spans="1:9" hidden="1">
      <c r="A1766" s="96" t="s">
        <v>607</v>
      </c>
      <c r="B1766" s="96" t="s">
        <v>590</v>
      </c>
      <c r="C1766" s="96" t="s">
        <v>4474</v>
      </c>
      <c r="D1766" s="96">
        <v>549.09594761856295</v>
      </c>
      <c r="E1766" s="96">
        <v>210.49077380930871</v>
      </c>
      <c r="F1766" s="96">
        <v>1</v>
      </c>
      <c r="G1766" s="96" t="s">
        <v>4549</v>
      </c>
      <c r="H1766" s="96">
        <v>21</v>
      </c>
      <c r="I1766" s="96" t="str">
        <f t="shared" si="27"/>
        <v>T520M157M006ATE035A520M157M006ASALT1S15MB</v>
      </c>
    </row>
    <row r="1767" spans="1:9" hidden="1">
      <c r="A1767" s="96" t="s">
        <v>173</v>
      </c>
      <c r="B1767" s="96" t="s">
        <v>171</v>
      </c>
      <c r="C1767" s="96" t="s">
        <v>4441</v>
      </c>
      <c r="D1767" s="96">
        <v>419.17291583464248</v>
      </c>
      <c r="E1767" s="96">
        <v>169.94351579041808</v>
      </c>
      <c r="F1767" s="96">
        <v>1</v>
      </c>
      <c r="G1767" s="96" t="s">
        <v>4549</v>
      </c>
      <c r="H1767" s="96">
        <v>20</v>
      </c>
      <c r="I1767" s="96" t="str">
        <f t="shared" si="27"/>
        <v>T520T107M006APE070A520T107M006ASE055STA156KA</v>
      </c>
    </row>
    <row r="1768" spans="1:9" hidden="1">
      <c r="A1768" s="96" t="s">
        <v>456</v>
      </c>
      <c r="B1768" s="96" t="s">
        <v>180</v>
      </c>
      <c r="C1768" s="96" t="s">
        <v>4477</v>
      </c>
      <c r="D1768" s="96">
        <v>357.86244999733754</v>
      </c>
      <c r="E1768" s="96">
        <v>127.05095000099392</v>
      </c>
      <c r="F1768" s="96">
        <v>1</v>
      </c>
      <c r="G1768" s="96" t="s">
        <v>4549</v>
      </c>
      <c r="H1768" s="96">
        <v>1</v>
      </c>
      <c r="I1768" s="96" t="str">
        <f t="shared" si="27"/>
        <v>T520T156M006AHE100A520T156M006ASKBP40</v>
      </c>
    </row>
    <row r="1769" spans="1:9" hidden="1">
      <c r="A1769" s="96" t="s">
        <v>457</v>
      </c>
      <c r="B1769" s="96" t="s">
        <v>180</v>
      </c>
      <c r="C1769" s="96" t="s">
        <v>4477</v>
      </c>
      <c r="D1769" s="96">
        <v>386.21449999627657</v>
      </c>
      <c r="E1769" s="96">
        <v>380.3430000005755</v>
      </c>
      <c r="F1769" s="96">
        <v>1</v>
      </c>
      <c r="G1769" s="96" t="s">
        <v>4549</v>
      </c>
      <c r="H1769" s="96">
        <v>1</v>
      </c>
      <c r="I1769" s="96" t="str">
        <f t="shared" si="27"/>
        <v>T520T156M006ATE100A520T156M006ASKBP40</v>
      </c>
    </row>
    <row r="1770" spans="1:9" hidden="1">
      <c r="A1770" s="96" t="s">
        <v>457</v>
      </c>
      <c r="B1770" s="96" t="s">
        <v>4557</v>
      </c>
      <c r="C1770" s="96" t="s">
        <v>4558</v>
      </c>
      <c r="D1770" s="96">
        <v>329.90583333245013</v>
      </c>
      <c r="E1770" s="96">
        <v>124.13797500135844</v>
      </c>
      <c r="F1770" s="96">
        <v>1</v>
      </c>
      <c r="G1770" s="96" t="s">
        <v>4549</v>
      </c>
      <c r="H1770" s="96">
        <v>2</v>
      </c>
      <c r="I1770" s="96" t="str">
        <f t="shared" si="27"/>
        <v>T520T156M006ATE100A520T156M006AS9997KBP40X</v>
      </c>
    </row>
    <row r="1771" spans="1:9" hidden="1">
      <c r="A1771" s="96" t="s">
        <v>675</v>
      </c>
      <c r="B1771" s="96" t="s">
        <v>676</v>
      </c>
      <c r="C1771" s="96" t="s">
        <v>4478</v>
      </c>
      <c r="D1771" s="96">
        <v>847.51659166475292</v>
      </c>
      <c r="E1771" s="96">
        <v>317.60911666613538</v>
      </c>
      <c r="F1771" s="96">
        <v>1</v>
      </c>
      <c r="G1771" s="96" t="s">
        <v>4549</v>
      </c>
      <c r="H1771" s="96">
        <v>2</v>
      </c>
      <c r="I1771" s="96" t="str">
        <f t="shared" si="27"/>
        <v>T520T156M12RATE080A520T156M12RASE080FTW400</v>
      </c>
    </row>
    <row r="1772" spans="1:9" hidden="1">
      <c r="A1772" s="96" t="s">
        <v>441</v>
      </c>
      <c r="B1772" s="96" t="s">
        <v>439</v>
      </c>
      <c r="C1772" s="96" t="s">
        <v>152</v>
      </c>
      <c r="D1772" s="96">
        <v>251.64287500345381</v>
      </c>
      <c r="E1772" s="96">
        <v>168.21757916623028</v>
      </c>
      <c r="F1772" s="96">
        <v>1</v>
      </c>
      <c r="G1772" s="96" t="s">
        <v>4549</v>
      </c>
      <c r="H1772" s="96">
        <v>4</v>
      </c>
      <c r="I1772" s="96" t="str">
        <f t="shared" si="27"/>
        <v>T520T476M006ATE040A520T476M006ASE040KBP86</v>
      </c>
    </row>
    <row r="1773" spans="1:9" hidden="1">
      <c r="A1773" s="96" t="s">
        <v>309</v>
      </c>
      <c r="B1773" s="96" t="s">
        <v>192</v>
      </c>
      <c r="C1773" s="96" t="s">
        <v>152</v>
      </c>
      <c r="D1773" s="96">
        <v>265.97312142673348</v>
      </c>
      <c r="E1773" s="96">
        <v>156.08999999938533</v>
      </c>
      <c r="F1773" s="96">
        <v>1</v>
      </c>
      <c r="G1773" s="96" t="s">
        <v>4549</v>
      </c>
      <c r="H1773" s="96">
        <v>7</v>
      </c>
      <c r="I1773" s="96" t="str">
        <f t="shared" si="27"/>
        <v>T520T476M006ATE070A520T476M006ASE070KBP86</v>
      </c>
    </row>
    <row r="1774" spans="1:9" hidden="1">
      <c r="A1774" s="96" t="s">
        <v>4069</v>
      </c>
      <c r="B1774" s="96" t="s">
        <v>4068</v>
      </c>
      <c r="C1774" s="96" t="s">
        <v>4426</v>
      </c>
      <c r="D1774" s="96">
        <v>272.13600000017323</v>
      </c>
      <c r="E1774" s="96">
        <v>128.00966666894965</v>
      </c>
      <c r="F1774" s="96">
        <v>1</v>
      </c>
      <c r="G1774" s="96" t="s">
        <v>4549</v>
      </c>
      <c r="H1774" s="96">
        <v>1</v>
      </c>
      <c r="I1774" s="96" t="str">
        <f t="shared" si="27"/>
        <v>T520U476M010ATE055A520U476M010ASE055KBP74</v>
      </c>
    </row>
    <row r="1775" spans="1:9" hidden="1">
      <c r="A1775" s="96" t="s">
        <v>4479</v>
      </c>
      <c r="B1775" s="96" t="s">
        <v>2699</v>
      </c>
      <c r="C1775" s="96" t="s">
        <v>4426</v>
      </c>
      <c r="D1775" s="96">
        <v>335.89466666104272</v>
      </c>
      <c r="E1775" s="96">
        <v>131.23623333522119</v>
      </c>
      <c r="F1775" s="96">
        <v>1</v>
      </c>
      <c r="G1775" s="96" t="s">
        <v>4549</v>
      </c>
      <c r="H1775" s="96">
        <v>1</v>
      </c>
      <c r="I1775" s="96" t="str">
        <f t="shared" si="27"/>
        <v>T520V107M006ATE009A520V107M010ASE009KBP74</v>
      </c>
    </row>
    <row r="1776" spans="1:9" hidden="1">
      <c r="A1776" s="96" t="s">
        <v>3424</v>
      </c>
      <c r="B1776" s="96" t="s">
        <v>2699</v>
      </c>
      <c r="C1776" s="96" t="s">
        <v>4426</v>
      </c>
      <c r="D1776" s="96">
        <v>340.43059444287792</v>
      </c>
      <c r="E1776" s="96">
        <v>169.09051111084409</v>
      </c>
      <c r="F1776" s="96">
        <v>1</v>
      </c>
      <c r="G1776" s="96" t="s">
        <v>4549</v>
      </c>
      <c r="H1776" s="96">
        <v>3</v>
      </c>
      <c r="I1776" s="96" t="str">
        <f t="shared" si="27"/>
        <v>T520V107M006ATE012A520V107M010ASE009KBP74</v>
      </c>
    </row>
    <row r="1777" spans="1:9" hidden="1">
      <c r="A1777" s="96" t="s">
        <v>2736</v>
      </c>
      <c r="B1777" s="96" t="s">
        <v>638</v>
      </c>
      <c r="C1777" s="96" t="s">
        <v>4426</v>
      </c>
      <c r="D1777" s="96">
        <v>332.50563332985621</v>
      </c>
      <c r="E1777" s="96">
        <v>571.65183333330788</v>
      </c>
      <c r="F1777" s="96">
        <v>1</v>
      </c>
      <c r="G1777" s="96" t="s">
        <v>4549</v>
      </c>
      <c r="H1777" s="96">
        <v>2</v>
      </c>
      <c r="I1777" s="96" t="str">
        <f t="shared" si="27"/>
        <v>T520V107M010ATE045A520V107M010ASMHSPKBP74</v>
      </c>
    </row>
    <row r="1778" spans="1:9" hidden="1">
      <c r="A1778" s="96" t="s">
        <v>3293</v>
      </c>
      <c r="B1778" s="96" t="s">
        <v>622</v>
      </c>
      <c r="C1778" s="96" t="s">
        <v>4426</v>
      </c>
      <c r="D1778" s="96">
        <v>224.30796363782559</v>
      </c>
      <c r="E1778" s="96">
        <v>164.66196363590743</v>
      </c>
      <c r="F1778" s="96">
        <v>1</v>
      </c>
      <c r="G1778" s="96" t="s">
        <v>4549</v>
      </c>
      <c r="H1778" s="96">
        <v>11</v>
      </c>
      <c r="I1778" s="96" t="str">
        <f t="shared" si="27"/>
        <v>T520V157M006ATE040A520V157M006ASMHSPKBP74</v>
      </c>
    </row>
    <row r="1779" spans="1:9" hidden="1">
      <c r="A1779" s="96" t="s">
        <v>3218</v>
      </c>
      <c r="B1779" s="96" t="s">
        <v>645</v>
      </c>
      <c r="C1779" s="96" t="s">
        <v>4426</v>
      </c>
      <c r="D1779" s="96">
        <v>337.29347499785945</v>
      </c>
      <c r="E1779" s="96">
        <v>129.90903333120514</v>
      </c>
      <c r="F1779" s="96">
        <v>1</v>
      </c>
      <c r="G1779" s="96" t="s">
        <v>4549</v>
      </c>
      <c r="H1779" s="96">
        <v>2</v>
      </c>
      <c r="I1779" s="96" t="str">
        <f t="shared" si="27"/>
        <v>T520V157M010ATE018A520V157M010ASMHSPKBP74</v>
      </c>
    </row>
    <row r="1780" spans="1:9" hidden="1">
      <c r="A1780" s="96" t="s">
        <v>3274</v>
      </c>
      <c r="B1780" s="96" t="s">
        <v>4559</v>
      </c>
      <c r="C1780" s="96" t="s">
        <v>4478</v>
      </c>
      <c r="D1780" s="96">
        <v>789.94016667245887</v>
      </c>
      <c r="E1780" s="96">
        <v>185.90250000357628</v>
      </c>
      <c r="F1780" s="96">
        <v>1</v>
      </c>
      <c r="G1780" s="96" t="s">
        <v>4549</v>
      </c>
      <c r="H1780" s="96">
        <v>1</v>
      </c>
      <c r="I1780" s="96" t="str">
        <f t="shared" si="27"/>
        <v>T520V226M020ATE040A520V226M020ASE040FTW400</v>
      </c>
    </row>
    <row r="1781" spans="1:9" hidden="1">
      <c r="A1781" s="96" t="s">
        <v>3274</v>
      </c>
      <c r="B1781" s="96" t="s">
        <v>2733</v>
      </c>
      <c r="C1781" s="96" t="s">
        <v>126</v>
      </c>
      <c r="D1781" s="96">
        <v>491.29826666903682</v>
      </c>
      <c r="E1781" s="96">
        <v>127.7268833317794</v>
      </c>
      <c r="F1781" s="96">
        <v>1</v>
      </c>
      <c r="G1781" s="96" t="s">
        <v>4549</v>
      </c>
      <c r="H1781" s="96">
        <v>1</v>
      </c>
      <c r="I1781" s="96" t="str">
        <f t="shared" si="27"/>
        <v>T520V226M020ATE040A521V226M020ASMHSPKBP52</v>
      </c>
    </row>
    <row r="1782" spans="1:9" hidden="1">
      <c r="A1782" s="96" t="s">
        <v>3478</v>
      </c>
      <c r="B1782" s="96" t="s">
        <v>2708</v>
      </c>
      <c r="C1782" s="96" t="s">
        <v>4428</v>
      </c>
      <c r="D1782" s="96">
        <v>237.24374166573401</v>
      </c>
      <c r="E1782" s="96">
        <v>131.2689499987755</v>
      </c>
      <c r="F1782" s="96">
        <v>1</v>
      </c>
      <c r="G1782" s="96" t="s">
        <v>4549</v>
      </c>
      <c r="H1782" s="96">
        <v>2</v>
      </c>
      <c r="I1782" s="96" t="str">
        <f t="shared" si="27"/>
        <v>T520V227M004ATE015A520V227M004ASPGLRKBP76</v>
      </c>
    </row>
    <row r="1783" spans="1:9" hidden="1">
      <c r="A1783" s="96" t="s">
        <v>2740</v>
      </c>
      <c r="B1783" s="96" t="s">
        <v>3360</v>
      </c>
      <c r="C1783" s="96" t="s">
        <v>4428</v>
      </c>
      <c r="D1783" s="96">
        <v>290.65327499527484</v>
      </c>
      <c r="E1783" s="96">
        <v>127.31861666485202</v>
      </c>
      <c r="F1783" s="96">
        <v>1</v>
      </c>
      <c r="G1783" s="96" t="s">
        <v>4549</v>
      </c>
      <c r="H1783" s="96">
        <v>2</v>
      </c>
      <c r="I1783" s="96" t="str">
        <f t="shared" si="27"/>
        <v>T520V227M006ATE009A520V227M006ASPGLRKBP76</v>
      </c>
    </row>
    <row r="1784" spans="1:9" hidden="1">
      <c r="A1784" s="96" t="s">
        <v>2740</v>
      </c>
      <c r="B1784" s="96" t="s">
        <v>3360</v>
      </c>
      <c r="C1784" s="96" t="s">
        <v>4560</v>
      </c>
      <c r="D1784" s="96">
        <v>250.84345000097528</v>
      </c>
      <c r="E1784" s="96">
        <v>235.49549999996088</v>
      </c>
      <c r="F1784" s="96">
        <v>1</v>
      </c>
      <c r="G1784" s="96" t="s">
        <v>4549</v>
      </c>
      <c r="H1784" s="96">
        <v>1</v>
      </c>
      <c r="I1784" s="96" t="str">
        <f t="shared" si="27"/>
        <v>T520V227M006ATE009A520V227M006ASPGLRKBP76X</v>
      </c>
    </row>
    <row r="1785" spans="1:9" hidden="1">
      <c r="A1785" s="96" t="s">
        <v>3483</v>
      </c>
      <c r="B1785" s="96" t="s">
        <v>3482</v>
      </c>
      <c r="C1785" s="96" t="s">
        <v>152</v>
      </c>
      <c r="D1785" s="96">
        <v>303.3795687489328</v>
      </c>
      <c r="E1785" s="96">
        <v>147.87947291493765</v>
      </c>
      <c r="F1785" s="96">
        <v>1</v>
      </c>
      <c r="G1785" s="96" t="s">
        <v>4549</v>
      </c>
      <c r="H1785" s="96">
        <v>8</v>
      </c>
      <c r="I1785" s="96" t="str">
        <f t="shared" si="27"/>
        <v>T520V227M006ATE015A520V227M006ASMHSBKBP86</v>
      </c>
    </row>
    <row r="1786" spans="1:9" hidden="1">
      <c r="A1786" s="96" t="s">
        <v>3212</v>
      </c>
      <c r="B1786" s="96" t="s">
        <v>2458</v>
      </c>
      <c r="C1786" s="96" t="s">
        <v>152</v>
      </c>
      <c r="D1786" s="96">
        <v>296.44477000040933</v>
      </c>
      <c r="E1786" s="96">
        <v>161.11134333489463</v>
      </c>
      <c r="F1786" s="96">
        <v>1</v>
      </c>
      <c r="G1786" s="96" t="s">
        <v>4549</v>
      </c>
      <c r="H1786" s="96">
        <v>15</v>
      </c>
      <c r="I1786" s="96" t="str">
        <f t="shared" si="27"/>
        <v>T520V227M006ATE018A520V227M006ASMHSPKBP86</v>
      </c>
    </row>
    <row r="1787" spans="1:9" hidden="1">
      <c r="A1787" s="96" t="s">
        <v>2457</v>
      </c>
      <c r="B1787" s="96" t="s">
        <v>2458</v>
      </c>
      <c r="C1787" s="96" t="s">
        <v>152</v>
      </c>
      <c r="D1787" s="96">
        <v>331.51079444680363</v>
      </c>
      <c r="E1787" s="96">
        <v>195.01655416621361</v>
      </c>
      <c r="F1787" s="96">
        <v>1</v>
      </c>
      <c r="G1787" s="96" t="s">
        <v>4549</v>
      </c>
      <c r="H1787" s="96">
        <v>3</v>
      </c>
      <c r="I1787" s="96" t="str">
        <f t="shared" si="27"/>
        <v>T520V227M006ATE025A520V227M006ASMHSPKBP86</v>
      </c>
    </row>
    <row r="1788" spans="1:9" hidden="1">
      <c r="A1788" s="96" t="s">
        <v>2534</v>
      </c>
      <c r="B1788" s="96" t="s">
        <v>2532</v>
      </c>
      <c r="C1788" s="96" t="s">
        <v>4469</v>
      </c>
      <c r="D1788" s="96">
        <v>384.52496874917415</v>
      </c>
      <c r="E1788" s="96">
        <v>172.37588125106413</v>
      </c>
      <c r="F1788" s="96">
        <v>1</v>
      </c>
      <c r="G1788" s="96" t="s">
        <v>4549</v>
      </c>
      <c r="H1788" s="96">
        <v>8</v>
      </c>
      <c r="I1788" s="96" t="str">
        <f t="shared" si="27"/>
        <v>T520V227M010ATE025A520V227M010ASMHSPKBP126</v>
      </c>
    </row>
    <row r="1789" spans="1:9" hidden="1">
      <c r="A1789" s="96" t="s">
        <v>3506</v>
      </c>
      <c r="B1789" s="96" t="s">
        <v>2623</v>
      </c>
      <c r="C1789" s="96" t="s">
        <v>4428</v>
      </c>
      <c r="D1789" s="96">
        <v>397.37557500251569</v>
      </c>
      <c r="E1789" s="96">
        <v>216.19216666789723</v>
      </c>
      <c r="F1789" s="96">
        <v>1</v>
      </c>
      <c r="G1789" s="96" t="s">
        <v>4549</v>
      </c>
      <c r="H1789" s="96">
        <v>2</v>
      </c>
      <c r="I1789" s="96" t="str">
        <f t="shared" si="27"/>
        <v>T520V336M016ATE070A520V336M016ASMHSPKBP76</v>
      </c>
    </row>
    <row r="1790" spans="1:9" hidden="1">
      <c r="A1790" s="96" t="s">
        <v>3135</v>
      </c>
      <c r="B1790" s="96" t="s">
        <v>3138</v>
      </c>
      <c r="C1790" s="96" t="s">
        <v>4428</v>
      </c>
      <c r="D1790" s="96">
        <v>227.39275555475615</v>
      </c>
      <c r="E1790" s="96">
        <v>164.52774583274731</v>
      </c>
      <c r="F1790" s="96">
        <v>1</v>
      </c>
      <c r="G1790" s="96" t="s">
        <v>4549</v>
      </c>
      <c r="H1790" s="96">
        <v>3</v>
      </c>
      <c r="I1790" s="96" t="str">
        <f t="shared" si="27"/>
        <v>T520V337M004ATE009A520V337M004ASPGLRKBP76</v>
      </c>
    </row>
    <row r="1791" spans="1:9" hidden="1">
      <c r="A1791" s="96" t="s">
        <v>3135</v>
      </c>
      <c r="B1791" s="96" t="s">
        <v>3138</v>
      </c>
      <c r="C1791" s="96" t="s">
        <v>4503</v>
      </c>
      <c r="D1791" s="96">
        <v>219.67298000003211</v>
      </c>
      <c r="E1791" s="96">
        <v>164.3398333301302</v>
      </c>
      <c r="F1791" s="96">
        <v>1</v>
      </c>
      <c r="G1791" s="96" t="s">
        <v>4549</v>
      </c>
      <c r="H1791" s="96">
        <v>5</v>
      </c>
      <c r="I1791" s="96" t="str">
        <f t="shared" si="27"/>
        <v>T520V337M004ATE009A520V337M004ASPGLRKBP76E</v>
      </c>
    </row>
    <row r="1792" spans="1:9" hidden="1">
      <c r="A1792" s="96" t="s">
        <v>3187</v>
      </c>
      <c r="B1792" s="96" t="s">
        <v>2544</v>
      </c>
      <c r="C1792" s="96" t="s">
        <v>4426</v>
      </c>
      <c r="D1792" s="96">
        <v>251.58861666801383</v>
      </c>
      <c r="E1792" s="96">
        <v>196.19054999551736</v>
      </c>
      <c r="F1792" s="96">
        <v>1</v>
      </c>
      <c r="G1792" s="96" t="s">
        <v>4549</v>
      </c>
      <c r="H1792" s="96">
        <v>1</v>
      </c>
      <c r="I1792" s="96" t="str">
        <f t="shared" si="27"/>
        <v>T520V337M004ATE018A520V337M004ASMHSPKBP74</v>
      </c>
    </row>
    <row r="1793" spans="1:9" hidden="1">
      <c r="A1793" s="96" t="s">
        <v>3418</v>
      </c>
      <c r="B1793" s="96" t="s">
        <v>3413</v>
      </c>
      <c r="C1793" s="96" t="s">
        <v>4469</v>
      </c>
      <c r="D1793" s="96">
        <v>295.9763249984826</v>
      </c>
      <c r="E1793" s="96">
        <v>201.70271249808135</v>
      </c>
      <c r="F1793" s="96">
        <v>1</v>
      </c>
      <c r="G1793" s="96" t="s">
        <v>4549</v>
      </c>
      <c r="H1793" s="96">
        <v>8</v>
      </c>
      <c r="I1793" s="96" t="str">
        <f t="shared" si="27"/>
        <v>T520V337M006ATE015A520V337M006ASMHSBKBP126</v>
      </c>
    </row>
    <row r="1794" spans="1:9" hidden="1">
      <c r="A1794" s="96" t="s">
        <v>3199</v>
      </c>
      <c r="B1794" s="96" t="s">
        <v>624</v>
      </c>
      <c r="C1794" s="96" t="s">
        <v>4469</v>
      </c>
      <c r="D1794" s="96">
        <v>520.08474999689497</v>
      </c>
      <c r="E1794" s="96">
        <v>231.97336666169576</v>
      </c>
      <c r="F1794" s="96">
        <v>1</v>
      </c>
      <c r="G1794" s="96" t="s">
        <v>4549</v>
      </c>
      <c r="H1794" s="96">
        <v>2</v>
      </c>
      <c r="I1794" s="96" t="str">
        <f t="shared" si="27"/>
        <v>T520V337M006ATE018A520V337M006ASMHSPKBP126</v>
      </c>
    </row>
    <row r="1795" spans="1:9" hidden="1">
      <c r="A1795" s="96" t="s">
        <v>2536</v>
      </c>
      <c r="B1795" s="96" t="s">
        <v>624</v>
      </c>
      <c r="C1795" s="96" t="s">
        <v>4469</v>
      </c>
      <c r="D1795" s="96">
        <v>367.46190633333754</v>
      </c>
      <c r="E1795" s="96">
        <v>173.91579066656996</v>
      </c>
      <c r="F1795" s="96">
        <v>1</v>
      </c>
      <c r="G1795" s="96" t="s">
        <v>4549</v>
      </c>
      <c r="H1795" s="96">
        <v>50</v>
      </c>
      <c r="I1795" s="96" t="str">
        <f t="shared" si="27"/>
        <v>T520V337M006ATE025A520V337M006ASMHSPKBP126</v>
      </c>
    </row>
    <row r="1796" spans="1:9" hidden="1">
      <c r="A1796" s="96" t="s">
        <v>2627</v>
      </c>
      <c r="B1796" s="96" t="s">
        <v>624</v>
      </c>
      <c r="C1796" s="96" t="s">
        <v>4469</v>
      </c>
      <c r="D1796" s="96">
        <v>363.85485000209877</v>
      </c>
      <c r="E1796" s="96">
        <v>163.79988333326764</v>
      </c>
      <c r="F1796" s="96">
        <v>1</v>
      </c>
      <c r="G1796" s="96" t="s">
        <v>4549</v>
      </c>
      <c r="H1796" s="96">
        <v>3</v>
      </c>
      <c r="I1796" s="96" t="str">
        <f t="shared" ref="I1796:I1859" si="28">A1796&amp;B1796&amp;C1796</f>
        <v>T520V337M006ATE045A520V337M006ASMHSPKBP126</v>
      </c>
    </row>
    <row r="1797" spans="1:9" hidden="1">
      <c r="A1797" s="96" t="s">
        <v>2640</v>
      </c>
      <c r="B1797" s="96" t="s">
        <v>2636</v>
      </c>
      <c r="C1797" s="96" t="s">
        <v>126</v>
      </c>
      <c r="D1797" s="96">
        <v>224.8048746673856</v>
      </c>
      <c r="E1797" s="96">
        <v>166.8022106663324</v>
      </c>
      <c r="F1797" s="96">
        <v>1</v>
      </c>
      <c r="G1797" s="96" t="s">
        <v>4549</v>
      </c>
      <c r="H1797" s="96">
        <v>25</v>
      </c>
      <c r="I1797" s="96" t="str">
        <f t="shared" si="28"/>
        <v>T520V337M2R5ATE007A520V337M003ASE007KBP52</v>
      </c>
    </row>
    <row r="1798" spans="1:9" hidden="1">
      <c r="A1798" s="96" t="s">
        <v>3152</v>
      </c>
      <c r="B1798" s="96" t="s">
        <v>2752</v>
      </c>
      <c r="C1798" s="96" t="s">
        <v>126</v>
      </c>
      <c r="D1798" s="96">
        <v>261.83860000079113</v>
      </c>
      <c r="E1798" s="96">
        <v>202.96252647058711</v>
      </c>
      <c r="F1798" s="96">
        <v>1</v>
      </c>
      <c r="G1798" s="96" t="s">
        <v>4549</v>
      </c>
      <c r="H1798" s="96">
        <v>17</v>
      </c>
      <c r="I1798" s="96" t="str">
        <f t="shared" si="28"/>
        <v>T520V337M2R5ATE009A520V337M003ASE009KBP52</v>
      </c>
    </row>
    <row r="1799" spans="1:9" hidden="1">
      <c r="A1799" s="96" t="s">
        <v>3152</v>
      </c>
      <c r="B1799" s="96" t="s">
        <v>3147</v>
      </c>
      <c r="C1799" s="96" t="s">
        <v>4428</v>
      </c>
      <c r="D1799" s="96">
        <v>212.01978675349471</v>
      </c>
      <c r="E1799" s="96">
        <v>162.868111538253</v>
      </c>
      <c r="F1799" s="96">
        <v>1</v>
      </c>
      <c r="G1799" s="96" t="s">
        <v>4549</v>
      </c>
      <c r="H1799" s="96">
        <v>39</v>
      </c>
      <c r="I1799" s="96" t="str">
        <f t="shared" si="28"/>
        <v>T520V337M2R5ATE009A520V337M003ASPGLRKBP76</v>
      </c>
    </row>
    <row r="1800" spans="1:9" hidden="1">
      <c r="A1800" s="96" t="s">
        <v>2553</v>
      </c>
      <c r="B1800" s="96" t="s">
        <v>2552</v>
      </c>
      <c r="C1800" s="96" t="s">
        <v>152</v>
      </c>
      <c r="D1800" s="96">
        <v>336.13837500233785</v>
      </c>
      <c r="E1800" s="96">
        <v>276.17415624772548</v>
      </c>
      <c r="F1800" s="96">
        <v>1</v>
      </c>
      <c r="G1800" s="96" t="s">
        <v>4549</v>
      </c>
      <c r="H1800" s="96">
        <v>8</v>
      </c>
      <c r="I1800" s="96" t="str">
        <f t="shared" si="28"/>
        <v>T520V337M2R5ATE025A520V337M003ASMHSPKBP86</v>
      </c>
    </row>
    <row r="1801" spans="1:9" hidden="1">
      <c r="A1801" s="96" t="s">
        <v>3527</v>
      </c>
      <c r="B1801" s="96" t="s">
        <v>3341</v>
      </c>
      <c r="C1801" s="96" t="s">
        <v>4441</v>
      </c>
      <c r="D1801" s="96">
        <v>567.14501083450159</v>
      </c>
      <c r="E1801" s="96">
        <v>242.61490925739056</v>
      </c>
      <c r="F1801" s="96">
        <v>1</v>
      </c>
      <c r="G1801" s="96" t="s">
        <v>4549</v>
      </c>
      <c r="H1801" s="96">
        <v>20</v>
      </c>
      <c r="I1801" s="96" t="str">
        <f t="shared" si="28"/>
        <v>T520V477M006ATE055A520V477M006ASMHSPSTA156KA</v>
      </c>
    </row>
    <row r="1802" spans="1:9" hidden="1">
      <c r="A1802" s="96" t="s">
        <v>2703</v>
      </c>
      <c r="B1802" s="96" t="s">
        <v>2704</v>
      </c>
      <c r="C1802" s="96" t="s">
        <v>4428</v>
      </c>
      <c r="D1802" s="96">
        <v>249.58956999988297</v>
      </c>
      <c r="E1802" s="96">
        <v>180.35591299943627</v>
      </c>
      <c r="F1802" s="96">
        <v>1</v>
      </c>
      <c r="G1802" s="96" t="s">
        <v>4549</v>
      </c>
      <c r="H1802" s="96">
        <v>50</v>
      </c>
      <c r="I1802" s="96" t="str">
        <f t="shared" si="28"/>
        <v>T520V477M2R5ATE007A520V477M2R5ASE009KBP76</v>
      </c>
    </row>
    <row r="1803" spans="1:9" hidden="1">
      <c r="A1803" s="96" t="s">
        <v>3082</v>
      </c>
      <c r="B1803" s="96" t="s">
        <v>2704</v>
      </c>
      <c r="C1803" s="96" t="s">
        <v>4428</v>
      </c>
      <c r="D1803" s="96">
        <v>231.73480000114068</v>
      </c>
      <c r="E1803" s="96">
        <v>173.8191888879519</v>
      </c>
      <c r="F1803" s="96">
        <v>1</v>
      </c>
      <c r="G1803" s="96" t="s">
        <v>4549</v>
      </c>
      <c r="H1803" s="96">
        <v>15</v>
      </c>
      <c r="I1803" s="96" t="str">
        <f t="shared" si="28"/>
        <v>T520V477M2R5ATE009A520V477M2R5ASE009KBP76</v>
      </c>
    </row>
    <row r="1804" spans="1:9" hidden="1">
      <c r="A1804" s="96" t="s">
        <v>3343</v>
      </c>
      <c r="B1804" s="96" t="s">
        <v>2704</v>
      </c>
      <c r="C1804" s="96" t="s">
        <v>4428</v>
      </c>
      <c r="D1804" s="96">
        <v>227.74383787743071</v>
      </c>
      <c r="E1804" s="96">
        <v>190.46203072957724</v>
      </c>
      <c r="F1804" s="96">
        <v>1</v>
      </c>
      <c r="G1804" s="96" t="s">
        <v>4549</v>
      </c>
      <c r="H1804" s="96">
        <v>33</v>
      </c>
      <c r="I1804" s="96" t="str">
        <f t="shared" si="28"/>
        <v>T520V477M2R5ATE012A520V477M2R5ASE009KBP76</v>
      </c>
    </row>
    <row r="1805" spans="1:9" hidden="1">
      <c r="A1805" s="96" t="s">
        <v>3343</v>
      </c>
      <c r="B1805" s="96" t="s">
        <v>2704</v>
      </c>
      <c r="C1805" s="96" t="s">
        <v>4560</v>
      </c>
      <c r="D1805" s="96">
        <v>328.33890000125393</v>
      </c>
      <c r="E1805" s="96">
        <v>142.88838333450258</v>
      </c>
      <c r="F1805" s="96">
        <v>1</v>
      </c>
      <c r="G1805" s="96" t="s">
        <v>4549</v>
      </c>
      <c r="H1805" s="96">
        <v>1</v>
      </c>
      <c r="I1805" s="96" t="str">
        <f t="shared" si="28"/>
        <v>T520V477M2R5ATE012A520V477M2R5ASE009KBP76X</v>
      </c>
    </row>
    <row r="1806" spans="1:9" hidden="1">
      <c r="A1806" s="96" t="s">
        <v>689</v>
      </c>
      <c r="B1806" s="96" t="s">
        <v>690</v>
      </c>
      <c r="C1806" s="96" t="s">
        <v>4441</v>
      </c>
      <c r="D1806" s="96">
        <v>459.33579083334195</v>
      </c>
      <c r="E1806" s="96">
        <v>177.33810916577931</v>
      </c>
      <c r="F1806" s="96">
        <v>1</v>
      </c>
      <c r="G1806" s="96" t="s">
        <v>4549</v>
      </c>
      <c r="H1806" s="96">
        <v>20</v>
      </c>
      <c r="I1806" s="96" t="str">
        <f t="shared" si="28"/>
        <v>T520W477M006ATE035A520W477M006ASMHSPSTA156KA</v>
      </c>
    </row>
    <row r="1807" spans="1:9" hidden="1">
      <c r="A1807" s="96" t="s">
        <v>390</v>
      </c>
      <c r="B1807" s="96" t="s">
        <v>387</v>
      </c>
      <c r="C1807" s="96" t="s">
        <v>4428</v>
      </c>
      <c r="D1807" s="96">
        <v>474.69351833383553</v>
      </c>
      <c r="E1807" s="96">
        <v>176.67319166584639</v>
      </c>
      <c r="F1807" s="96">
        <v>1</v>
      </c>
      <c r="G1807" s="96" t="s">
        <v>4549</v>
      </c>
      <c r="H1807" s="96">
        <v>20</v>
      </c>
      <c r="I1807" s="96" t="str">
        <f t="shared" si="28"/>
        <v>T520X157M016ATE040A520X157M016ASMHSPKBP76</v>
      </c>
    </row>
    <row r="1808" spans="1:9" hidden="1">
      <c r="A1808" s="96" t="s">
        <v>556</v>
      </c>
      <c r="B1808" s="96" t="s">
        <v>557</v>
      </c>
      <c r="C1808" s="96" t="s">
        <v>4441</v>
      </c>
      <c r="D1808" s="96">
        <v>381.15105416614824</v>
      </c>
      <c r="E1808" s="96">
        <v>211.72048131332056</v>
      </c>
      <c r="F1808" s="96">
        <v>1</v>
      </c>
      <c r="G1808" s="96" t="s">
        <v>4549</v>
      </c>
      <c r="H1808" s="96">
        <v>32</v>
      </c>
      <c r="I1808" s="96" t="str">
        <f t="shared" si="28"/>
        <v>T520X158M2R5ATE015A520X158M003ASE015STA156KA</v>
      </c>
    </row>
    <row r="1809" spans="1:9" hidden="1">
      <c r="A1809" s="96" t="s">
        <v>556</v>
      </c>
      <c r="B1809" s="96" t="s">
        <v>557</v>
      </c>
      <c r="C1809" s="96" t="s">
        <v>4561</v>
      </c>
      <c r="D1809" s="96">
        <v>542.79519166855607</v>
      </c>
      <c r="E1809" s="96">
        <v>134.71241666644346</v>
      </c>
      <c r="F1809" s="96">
        <v>1</v>
      </c>
      <c r="G1809" s="96" t="s">
        <v>4549</v>
      </c>
      <c r="H1809" s="96">
        <v>2</v>
      </c>
      <c r="I1809" s="96" t="str">
        <f t="shared" si="28"/>
        <v>T520X158M2R5ATE015A520X158M003ASE015S15MBX</v>
      </c>
    </row>
    <row r="1810" spans="1:9" hidden="1">
      <c r="A1810" s="96" t="s">
        <v>546</v>
      </c>
      <c r="B1810" s="96" t="s">
        <v>244</v>
      </c>
      <c r="C1810" s="96" t="s">
        <v>4426</v>
      </c>
      <c r="D1810" s="96">
        <v>389.02788266662975</v>
      </c>
      <c r="E1810" s="96">
        <v>184.00819700011053</v>
      </c>
      <c r="F1810" s="96">
        <v>1</v>
      </c>
      <c r="G1810" s="96" t="s">
        <v>4549</v>
      </c>
      <c r="H1810" s="96">
        <v>50</v>
      </c>
      <c r="I1810" s="96" t="str">
        <f t="shared" si="28"/>
        <v>T520X337M010ATE025A520X337M010ASMHSPKBP74</v>
      </c>
    </row>
    <row r="1811" spans="1:9" hidden="1">
      <c r="A1811" s="96" t="s">
        <v>243</v>
      </c>
      <c r="B1811" s="96" t="s">
        <v>244</v>
      </c>
      <c r="C1811" s="96" t="s">
        <v>4426</v>
      </c>
      <c r="D1811" s="96">
        <v>392.82294444157742</v>
      </c>
      <c r="E1811" s="96">
        <v>141.9706333335489</v>
      </c>
      <c r="F1811" s="96">
        <v>1</v>
      </c>
      <c r="G1811" s="96" t="s">
        <v>4549</v>
      </c>
      <c r="H1811" s="96">
        <v>3</v>
      </c>
      <c r="I1811" s="96" t="str">
        <f t="shared" si="28"/>
        <v>T520X337M010ATE040A520X337M010ASMHSPKBP74</v>
      </c>
    </row>
    <row r="1812" spans="1:9" hidden="1">
      <c r="A1812" s="96" t="s">
        <v>235</v>
      </c>
      <c r="B1812" s="96" t="s">
        <v>233</v>
      </c>
      <c r="C1812" s="96" t="s">
        <v>4426</v>
      </c>
      <c r="D1812" s="96">
        <v>344.7198833321454</v>
      </c>
      <c r="E1812" s="96">
        <v>186.64867083309215</v>
      </c>
      <c r="F1812" s="96">
        <v>1</v>
      </c>
      <c r="G1812" s="96" t="s">
        <v>4549</v>
      </c>
      <c r="H1812" s="96">
        <v>8</v>
      </c>
      <c r="I1812" s="96" t="str">
        <f t="shared" si="28"/>
        <v>T520X477M006ATE018A520X477M006ASMHSPKBP74</v>
      </c>
    </row>
    <row r="1813" spans="1:9" hidden="1">
      <c r="A1813" s="96" t="s">
        <v>3093</v>
      </c>
      <c r="B1813" s="96" t="s">
        <v>1419</v>
      </c>
      <c r="C1813" s="96" t="s">
        <v>4441</v>
      </c>
      <c r="D1813" s="96">
        <v>357.41238333983347</v>
      </c>
      <c r="E1813" s="96">
        <v>254.37254999997097</v>
      </c>
      <c r="F1813" s="96">
        <v>1</v>
      </c>
      <c r="G1813" s="96" t="s">
        <v>4549</v>
      </c>
      <c r="H1813" s="96">
        <v>1</v>
      </c>
      <c r="I1813" s="96" t="str">
        <f t="shared" si="28"/>
        <v>T520Y108M2R5ATE010A520Y108M2R5ASE010STA156KA</v>
      </c>
    </row>
    <row r="1814" spans="1:9" hidden="1">
      <c r="A1814" s="96" t="s">
        <v>3109</v>
      </c>
      <c r="B1814" s="96" t="s">
        <v>3107</v>
      </c>
      <c r="C1814" s="96" t="s">
        <v>4426</v>
      </c>
      <c r="D1814" s="96">
        <v>376.96848939532754</v>
      </c>
      <c r="E1814" s="96">
        <v>147.22086833207868</v>
      </c>
      <c r="F1814" s="96">
        <v>1</v>
      </c>
      <c r="G1814" s="96" t="s">
        <v>4549</v>
      </c>
      <c r="H1814" s="96">
        <v>11</v>
      </c>
      <c r="I1814" s="96" t="str">
        <f t="shared" si="28"/>
        <v>T520Y227M010ATE040A520Y227M010ASMHSPKBP74</v>
      </c>
    </row>
    <row r="1815" spans="1:9" hidden="1">
      <c r="A1815" s="96" t="s">
        <v>3020</v>
      </c>
      <c r="B1815" s="96" t="s">
        <v>555</v>
      </c>
      <c r="C1815" s="96" t="s">
        <v>4426</v>
      </c>
      <c r="D1815" s="96">
        <v>594.43805000279099</v>
      </c>
      <c r="E1815" s="96">
        <v>130.57604999863543</v>
      </c>
      <c r="F1815" s="96">
        <v>1</v>
      </c>
      <c r="G1815" s="96" t="s">
        <v>4549</v>
      </c>
      <c r="H1815" s="96">
        <v>1</v>
      </c>
      <c r="I1815" s="96" t="str">
        <f t="shared" si="28"/>
        <v>T520Y337M010ATE015A520Y337M010ASMHSBKBP74</v>
      </c>
    </row>
    <row r="1816" spans="1:9" hidden="1">
      <c r="A1816" s="96" t="s">
        <v>3160</v>
      </c>
      <c r="B1816" s="96" t="s">
        <v>2782</v>
      </c>
      <c r="C1816" s="96" t="s">
        <v>4426</v>
      </c>
      <c r="D1816" s="96">
        <v>477.40732500096783</v>
      </c>
      <c r="E1816" s="96">
        <v>196.10327500035055</v>
      </c>
      <c r="F1816" s="96">
        <v>1</v>
      </c>
      <c r="G1816" s="96" t="s">
        <v>4549</v>
      </c>
      <c r="H1816" s="96">
        <v>2</v>
      </c>
      <c r="I1816" s="96" t="str">
        <f t="shared" si="28"/>
        <v>T520Y337M010ATE035A520Y337M010ASMHSPKBP74</v>
      </c>
    </row>
    <row r="1817" spans="1:9" hidden="1">
      <c r="A1817" s="96" t="s">
        <v>3064</v>
      </c>
      <c r="B1817" s="96" t="s">
        <v>3056</v>
      </c>
      <c r="C1817" s="96" t="s">
        <v>4428</v>
      </c>
      <c r="D1817" s="96">
        <v>346.01947533383498</v>
      </c>
      <c r="E1817" s="96">
        <v>164.70653566662222</v>
      </c>
      <c r="F1817" s="96">
        <v>1</v>
      </c>
      <c r="G1817" s="96" t="s">
        <v>4549</v>
      </c>
      <c r="H1817" s="96">
        <v>50</v>
      </c>
      <c r="I1817" s="96" t="str">
        <f t="shared" si="28"/>
        <v>T520Y477M006ATE010A520Y477M006ASPGLRKBP76</v>
      </c>
    </row>
    <row r="1818" spans="1:9" hidden="1">
      <c r="A1818" s="96" t="s">
        <v>3064</v>
      </c>
      <c r="B1818" s="96" t="s">
        <v>3056</v>
      </c>
      <c r="C1818" s="96" t="s">
        <v>142</v>
      </c>
      <c r="D1818" s="96">
        <v>216.03095000144097</v>
      </c>
      <c r="E1818" s="96">
        <v>255.32154999906197</v>
      </c>
      <c r="F1818" s="96">
        <v>1</v>
      </c>
      <c r="G1818" s="96" t="s">
        <v>4549</v>
      </c>
      <c r="H1818" s="96">
        <v>1</v>
      </c>
      <c r="I1818" s="96" t="str">
        <f t="shared" si="28"/>
        <v>T520Y477M006ATE010A520Y477M006ASPGLRKBP86E</v>
      </c>
    </row>
    <row r="1819" spans="1:9" hidden="1">
      <c r="A1819" s="96" t="s">
        <v>3064</v>
      </c>
      <c r="B1819" s="96" t="s">
        <v>3056</v>
      </c>
      <c r="C1819" s="96" t="s">
        <v>4440</v>
      </c>
      <c r="D1819" s="96">
        <v>337.09700000239536</v>
      </c>
      <c r="E1819" s="96">
        <v>133.37033333606087</v>
      </c>
      <c r="F1819" s="96">
        <v>1</v>
      </c>
      <c r="G1819" s="96" t="s">
        <v>4549</v>
      </c>
      <c r="H1819" s="96">
        <v>1</v>
      </c>
      <c r="I1819" s="96" t="str">
        <f t="shared" si="28"/>
        <v>T520Y477M006ATE010A520Y477M006ASPGLRKBP86F</v>
      </c>
    </row>
    <row r="1820" spans="1:9" hidden="1">
      <c r="A1820" s="96" t="s">
        <v>3064</v>
      </c>
      <c r="B1820" s="96" t="s">
        <v>3056</v>
      </c>
      <c r="C1820" s="96" t="s">
        <v>4494</v>
      </c>
      <c r="D1820" s="96">
        <v>466.66116666980088</v>
      </c>
      <c r="E1820" s="96">
        <v>185.16828332911248</v>
      </c>
      <c r="F1820" s="96">
        <v>1</v>
      </c>
      <c r="G1820" s="96" t="s">
        <v>4549</v>
      </c>
      <c r="H1820" s="96">
        <v>1</v>
      </c>
      <c r="I1820" s="96" t="str">
        <f t="shared" si="28"/>
        <v>T520Y477M006ATE010A520Y477M006ASPGLRKBP86X</v>
      </c>
    </row>
    <row r="1821" spans="1:9" hidden="1">
      <c r="A1821" s="96" t="s">
        <v>3064</v>
      </c>
      <c r="B1821" s="96" t="s">
        <v>3062</v>
      </c>
      <c r="C1821" s="96" t="s">
        <v>152</v>
      </c>
      <c r="D1821" s="96">
        <v>286.91659666341729</v>
      </c>
      <c r="E1821" s="96">
        <v>192.30282999901101</v>
      </c>
      <c r="F1821" s="96">
        <v>1</v>
      </c>
      <c r="G1821" s="96" t="s">
        <v>4549</v>
      </c>
      <c r="H1821" s="96">
        <v>5</v>
      </c>
      <c r="I1821" s="96" t="str">
        <f t="shared" si="28"/>
        <v>T520Y477M006ATE010A520V227M006ASMHSMKBP86</v>
      </c>
    </row>
    <row r="1822" spans="1:9" hidden="1">
      <c r="A1822" s="96" t="s">
        <v>3164</v>
      </c>
      <c r="B1822" s="96" t="s">
        <v>2784</v>
      </c>
      <c r="C1822" s="96" t="s">
        <v>4426</v>
      </c>
      <c r="D1822" s="96">
        <v>322.19451049381559</v>
      </c>
      <c r="E1822" s="96">
        <v>180.47884102467484</v>
      </c>
      <c r="F1822" s="96">
        <v>1</v>
      </c>
      <c r="G1822" s="96" t="s">
        <v>4549</v>
      </c>
      <c r="H1822" s="96">
        <v>27</v>
      </c>
      <c r="I1822" s="96" t="str">
        <f t="shared" si="28"/>
        <v>T520Y477M006ATE035A520Y477M006ASMHSPKBP74</v>
      </c>
    </row>
    <row r="1823" spans="1:9" hidden="1">
      <c r="A1823" s="96" t="s">
        <v>2313</v>
      </c>
      <c r="B1823" s="96" t="s">
        <v>2193</v>
      </c>
      <c r="C1823" s="96" t="s">
        <v>157</v>
      </c>
      <c r="D1823" s="96">
        <v>627.27353333277279</v>
      </c>
      <c r="E1823" s="96">
        <v>189.69403541457723</v>
      </c>
      <c r="F1823" s="96">
        <v>1</v>
      </c>
      <c r="G1823" s="96" t="s">
        <v>4549</v>
      </c>
      <c r="H1823" s="96">
        <v>8</v>
      </c>
      <c r="I1823" s="96" t="str">
        <f t="shared" si="28"/>
        <v>T521B106M035ATE200A521B106M035ASTTS40</v>
      </c>
    </row>
    <row r="1824" spans="1:9" hidden="1">
      <c r="A1824" s="96" t="s">
        <v>2207</v>
      </c>
      <c r="B1824" s="96" t="s">
        <v>2208</v>
      </c>
      <c r="C1824" s="96" t="s">
        <v>4426</v>
      </c>
      <c r="D1824" s="96">
        <v>476.19965999952984</v>
      </c>
      <c r="E1824" s="96">
        <v>135.45674066659996</v>
      </c>
      <c r="F1824" s="96">
        <v>1</v>
      </c>
      <c r="G1824" s="96" t="s">
        <v>4549</v>
      </c>
      <c r="H1824" s="96">
        <v>50</v>
      </c>
      <c r="I1824" s="96" t="str">
        <f t="shared" si="28"/>
        <v>T521B156M025ATE100A521B156M025ASMHSPKBP74</v>
      </c>
    </row>
    <row r="1825" spans="1:9" hidden="1">
      <c r="A1825" s="96" t="s">
        <v>619</v>
      </c>
      <c r="B1825" s="96" t="s">
        <v>620</v>
      </c>
      <c r="C1825" s="96" t="s">
        <v>4426</v>
      </c>
      <c r="D1825" s="96">
        <v>366.01799999945803</v>
      </c>
      <c r="E1825" s="96">
        <v>128.54560000472702</v>
      </c>
      <c r="F1825" s="96">
        <v>1</v>
      </c>
      <c r="G1825" s="96" t="s">
        <v>4549</v>
      </c>
      <c r="H1825" s="96">
        <v>1</v>
      </c>
      <c r="I1825" s="96" t="str">
        <f t="shared" si="28"/>
        <v>T521B226M016ATE090A521B226M016ASMHSPKBP74</v>
      </c>
    </row>
    <row r="1826" spans="1:9" hidden="1">
      <c r="A1826" s="96" t="s">
        <v>2297</v>
      </c>
      <c r="B1826" s="96" t="s">
        <v>4483</v>
      </c>
      <c r="C1826" s="96" t="s">
        <v>4562</v>
      </c>
      <c r="D1826" s="96">
        <v>470.12450000387616</v>
      </c>
      <c r="E1826" s="96">
        <v>159.45093333022669</v>
      </c>
      <c r="F1826" s="96">
        <v>1</v>
      </c>
      <c r="G1826" s="96" t="s">
        <v>4549</v>
      </c>
      <c r="H1826" s="96">
        <v>1</v>
      </c>
      <c r="I1826" s="96" t="str">
        <f t="shared" si="28"/>
        <v>T521B226M025ATE100A521B226M025AS9997S805X</v>
      </c>
    </row>
    <row r="1827" spans="1:9" hidden="1">
      <c r="A1827" s="96" t="s">
        <v>2297</v>
      </c>
      <c r="B1827" s="96" t="s">
        <v>611</v>
      </c>
      <c r="C1827" s="96" t="s">
        <v>82</v>
      </c>
      <c r="D1827" s="96">
        <v>416.28989097218442</v>
      </c>
      <c r="E1827" s="96">
        <v>155.94572222151328</v>
      </c>
      <c r="F1827" s="96">
        <v>1</v>
      </c>
      <c r="G1827" s="96" t="s">
        <v>4549</v>
      </c>
      <c r="H1827" s="96">
        <v>48</v>
      </c>
      <c r="I1827" s="96" t="str">
        <f t="shared" si="28"/>
        <v>T521B226M025ATE100A521B226M025AS4146S706</v>
      </c>
    </row>
    <row r="1828" spans="1:9" hidden="1">
      <c r="A1828" s="96" t="s">
        <v>2297</v>
      </c>
      <c r="B1828" s="96" t="s">
        <v>99</v>
      </c>
      <c r="C1828" s="96" t="s">
        <v>100</v>
      </c>
      <c r="D1828" s="96">
        <v>473.49640666586345</v>
      </c>
      <c r="E1828" s="96">
        <v>135.81216900029685</v>
      </c>
      <c r="F1828" s="96">
        <v>1</v>
      </c>
      <c r="G1828" s="96" t="s">
        <v>4549</v>
      </c>
      <c r="H1828" s="96">
        <v>50</v>
      </c>
      <c r="I1828" s="96" t="str">
        <f t="shared" si="28"/>
        <v>T521B226M025ATE100A521B226M025ASMHSPS805</v>
      </c>
    </row>
    <row r="1829" spans="1:9" hidden="1">
      <c r="A1829" s="96" t="s">
        <v>2297</v>
      </c>
      <c r="B1829" s="96" t="s">
        <v>4563</v>
      </c>
      <c r="C1829" s="96" t="s">
        <v>4564</v>
      </c>
      <c r="D1829" s="96">
        <v>500.19213333260274</v>
      </c>
      <c r="E1829" s="96">
        <v>142.32502499828115</v>
      </c>
      <c r="F1829" s="96">
        <v>1</v>
      </c>
      <c r="G1829" s="96" t="s">
        <v>4549</v>
      </c>
      <c r="H1829" s="96">
        <v>2</v>
      </c>
      <c r="I1829" s="96" t="str">
        <f t="shared" si="28"/>
        <v>T521B226M025ATE100A521B226M025ASMHSSKBP80N</v>
      </c>
    </row>
    <row r="1830" spans="1:9" hidden="1">
      <c r="A1830" s="96" t="s">
        <v>2308</v>
      </c>
      <c r="B1830" s="96" t="s">
        <v>2309</v>
      </c>
      <c r="C1830" s="96" t="s">
        <v>4485</v>
      </c>
      <c r="D1830" s="96">
        <v>537.95511667267419</v>
      </c>
      <c r="E1830" s="96">
        <v>138.43650000169873</v>
      </c>
      <c r="F1830" s="96">
        <v>1</v>
      </c>
      <c r="G1830" s="96" t="s">
        <v>4549</v>
      </c>
      <c r="H1830" s="96">
        <v>1</v>
      </c>
      <c r="I1830" s="96" t="str">
        <f t="shared" si="28"/>
        <v>T521B335M050ATE200A521B335M050ASC275</v>
      </c>
    </row>
    <row r="1831" spans="1:9" hidden="1">
      <c r="A1831" s="96" t="s">
        <v>1049</v>
      </c>
      <c r="B1831" s="96" t="s">
        <v>1047</v>
      </c>
      <c r="C1831" s="96" t="s">
        <v>90</v>
      </c>
      <c r="D1831" s="96">
        <v>718.41610104194842</v>
      </c>
      <c r="E1831" s="96">
        <v>226.565659374246</v>
      </c>
      <c r="F1831" s="96">
        <v>1</v>
      </c>
      <c r="G1831" s="96" t="s">
        <v>4549</v>
      </c>
      <c r="H1831" s="96">
        <v>16</v>
      </c>
      <c r="I1831" s="96" t="str">
        <f t="shared" si="28"/>
        <v>T521D106M050ATE090A521V106M050ASFTP200</v>
      </c>
    </row>
    <row r="1832" spans="1:9" hidden="1">
      <c r="A1832" s="96" t="s">
        <v>1049</v>
      </c>
      <c r="B1832" s="96" t="s">
        <v>1051</v>
      </c>
      <c r="C1832" s="96" t="s">
        <v>107</v>
      </c>
      <c r="D1832" s="96">
        <v>784.00350233351344</v>
      </c>
      <c r="E1832" s="96">
        <v>254.47118033340664</v>
      </c>
      <c r="F1832" s="96">
        <v>1</v>
      </c>
      <c r="G1832" s="96" t="s">
        <v>4549</v>
      </c>
      <c r="H1832" s="96">
        <v>50</v>
      </c>
      <c r="I1832" s="96" t="str">
        <f t="shared" si="28"/>
        <v>T521D106M050ATE090A521D106M050ASE060FTP150</v>
      </c>
    </row>
    <row r="1833" spans="1:9" hidden="1">
      <c r="A1833" s="96" t="s">
        <v>1049</v>
      </c>
      <c r="B1833" s="96" t="s">
        <v>4436</v>
      </c>
      <c r="C1833" s="96" t="s">
        <v>107</v>
      </c>
      <c r="D1833" s="96">
        <v>701.34350000065751</v>
      </c>
      <c r="E1833" s="96">
        <v>186.8023333302699</v>
      </c>
      <c r="F1833" s="96">
        <v>1</v>
      </c>
      <c r="G1833" s="96" t="s">
        <v>4549</v>
      </c>
      <c r="H1833" s="96">
        <v>1</v>
      </c>
      <c r="I1833" s="96" t="str">
        <f t="shared" si="28"/>
        <v>T521D106M050ATE090A521D106M050AS9997FTP150</v>
      </c>
    </row>
    <row r="1834" spans="1:9" hidden="1">
      <c r="A1834" s="96" t="s">
        <v>1049</v>
      </c>
      <c r="B1834" s="96" t="s">
        <v>4436</v>
      </c>
      <c r="C1834" s="96" t="s">
        <v>4438</v>
      </c>
      <c r="D1834" s="96">
        <v>764.5216642829057</v>
      </c>
      <c r="E1834" s="96">
        <v>252.1992854164273</v>
      </c>
      <c r="F1834" s="96">
        <v>1</v>
      </c>
      <c r="G1834" s="96" t="s">
        <v>4549</v>
      </c>
      <c r="H1834" s="96">
        <v>7</v>
      </c>
      <c r="I1834" s="96" t="str">
        <f t="shared" si="28"/>
        <v>T521D106M050ATE090A521D106M050AS9997KBP23E</v>
      </c>
    </row>
    <row r="1835" spans="1:9" hidden="1">
      <c r="A1835" s="96" t="s">
        <v>1357</v>
      </c>
      <c r="B1835" s="96" t="s">
        <v>1047</v>
      </c>
      <c r="C1835" s="96" t="s">
        <v>90</v>
      </c>
      <c r="D1835" s="96">
        <v>674.66352499905042</v>
      </c>
      <c r="E1835" s="96">
        <v>234.90094285508215</v>
      </c>
      <c r="F1835" s="96">
        <v>1</v>
      </c>
      <c r="G1835" s="96" t="s">
        <v>4549</v>
      </c>
      <c r="H1835" s="96">
        <v>6</v>
      </c>
      <c r="I1835" s="96" t="str">
        <f t="shared" si="28"/>
        <v>T521D106M050ATE120A521V106M050ASFTP200</v>
      </c>
    </row>
    <row r="1836" spans="1:9" hidden="1">
      <c r="A1836" s="96" t="s">
        <v>1069</v>
      </c>
      <c r="B1836" s="96" t="s">
        <v>1020</v>
      </c>
      <c r="C1836" s="96" t="s">
        <v>4426</v>
      </c>
      <c r="D1836" s="96">
        <v>503.48124166659545</v>
      </c>
      <c r="E1836" s="96">
        <v>142.47790312514553</v>
      </c>
      <c r="F1836" s="96">
        <v>1</v>
      </c>
      <c r="G1836" s="96" t="s">
        <v>4549</v>
      </c>
      <c r="H1836" s="96">
        <v>36</v>
      </c>
      <c r="I1836" s="96" t="str">
        <f t="shared" si="28"/>
        <v>T521D107M020ATE055A521D107M020ASMHSPKBP74</v>
      </c>
    </row>
    <row r="1837" spans="1:9" hidden="1">
      <c r="A1837" s="96" t="s">
        <v>144</v>
      </c>
      <c r="B1837" s="96" t="s">
        <v>4565</v>
      </c>
      <c r="C1837" s="96" t="s">
        <v>126</v>
      </c>
      <c r="D1837" s="96">
        <v>629.72244374992442</v>
      </c>
      <c r="E1837" s="96">
        <v>139.68968333210796</v>
      </c>
      <c r="F1837" s="96">
        <v>1</v>
      </c>
      <c r="G1837" s="96" t="s">
        <v>4549</v>
      </c>
      <c r="H1837" s="96">
        <v>8</v>
      </c>
      <c r="I1837" s="96" t="str">
        <f t="shared" si="28"/>
        <v>T521D107M025ATE040A521D107M025AS9997KBP52</v>
      </c>
    </row>
    <row r="1838" spans="1:9" hidden="1">
      <c r="A1838" s="96" t="s">
        <v>144</v>
      </c>
      <c r="B1838" s="96" t="s">
        <v>145</v>
      </c>
      <c r="C1838" s="96" t="s">
        <v>87</v>
      </c>
      <c r="D1838" s="96">
        <v>429.99445033434313</v>
      </c>
      <c r="E1838" s="96">
        <v>130.9234109992627</v>
      </c>
      <c r="F1838" s="96">
        <v>1</v>
      </c>
      <c r="G1838" s="96" t="s">
        <v>4549</v>
      </c>
      <c r="H1838" s="96">
        <v>50</v>
      </c>
      <c r="I1838" s="96" t="str">
        <f t="shared" si="28"/>
        <v>T521D107M025ATE040A521D107M025ASMHSPTTS50</v>
      </c>
    </row>
    <row r="1839" spans="1:9" hidden="1">
      <c r="A1839" s="96" t="s">
        <v>144</v>
      </c>
      <c r="B1839" s="96" t="s">
        <v>145</v>
      </c>
      <c r="C1839" s="96" t="s">
        <v>126</v>
      </c>
      <c r="D1839" s="96">
        <v>485.099296666123</v>
      </c>
      <c r="E1839" s="96">
        <v>153.1560429993784</v>
      </c>
      <c r="F1839" s="96">
        <v>1</v>
      </c>
      <c r="G1839" s="96" t="s">
        <v>4549</v>
      </c>
      <c r="H1839" s="96">
        <v>50</v>
      </c>
      <c r="I1839" s="96" t="str">
        <f t="shared" si="28"/>
        <v>T521D107M025ATE040A521D107M025ASMHSPKBP52</v>
      </c>
    </row>
    <row r="1840" spans="1:9" hidden="1">
      <c r="A1840" s="96" t="s">
        <v>144</v>
      </c>
      <c r="B1840" s="96" t="s">
        <v>145</v>
      </c>
      <c r="C1840" s="96" t="s">
        <v>4523</v>
      </c>
      <c r="D1840" s="96">
        <v>394.9660000030417</v>
      </c>
      <c r="E1840" s="96">
        <v>131.58139999257401</v>
      </c>
      <c r="F1840" s="96">
        <v>1</v>
      </c>
      <c r="G1840" s="96" t="s">
        <v>4549</v>
      </c>
      <c r="H1840" s="96">
        <v>1</v>
      </c>
      <c r="I1840" s="96" t="str">
        <f t="shared" si="28"/>
        <v>T521D107M025ATE040A521D107M025ASMHSPKBP52E</v>
      </c>
    </row>
    <row r="1841" spans="1:9" hidden="1">
      <c r="A1841" s="96" t="s">
        <v>144</v>
      </c>
      <c r="B1841" s="96" t="s">
        <v>145</v>
      </c>
      <c r="C1841" s="96" t="s">
        <v>4486</v>
      </c>
      <c r="D1841" s="96">
        <v>611.36125000193715</v>
      </c>
      <c r="E1841" s="96">
        <v>138.08249444351532</v>
      </c>
      <c r="F1841" s="96">
        <v>1</v>
      </c>
      <c r="G1841" s="96" t="s">
        <v>4549</v>
      </c>
      <c r="H1841" s="96">
        <v>9</v>
      </c>
      <c r="I1841" s="96" t="str">
        <f t="shared" si="28"/>
        <v>T521D107M025ATE040A521D107M025ASMHSPKBP80X</v>
      </c>
    </row>
    <row r="1842" spans="1:9" hidden="1">
      <c r="A1842" s="96" t="s">
        <v>144</v>
      </c>
      <c r="B1842" s="96" t="s">
        <v>1319</v>
      </c>
      <c r="C1842" s="96" t="s">
        <v>126</v>
      </c>
      <c r="D1842" s="96">
        <v>452.73877300056631</v>
      </c>
      <c r="E1842" s="96">
        <v>142.86667466671207</v>
      </c>
      <c r="F1842" s="96">
        <v>1</v>
      </c>
      <c r="G1842" s="96" t="s">
        <v>4549</v>
      </c>
      <c r="H1842" s="96">
        <v>50</v>
      </c>
      <c r="I1842" s="96" t="str">
        <f t="shared" si="28"/>
        <v>T521D107M025ATE040A521D107M025ASMH01KBP52</v>
      </c>
    </row>
    <row r="1843" spans="1:9" hidden="1">
      <c r="A1843" s="96" t="s">
        <v>1291</v>
      </c>
      <c r="B1843" s="96" t="s">
        <v>145</v>
      </c>
      <c r="C1843" s="96" t="s">
        <v>87</v>
      </c>
      <c r="D1843" s="96">
        <v>445.22406099974177</v>
      </c>
      <c r="E1843" s="96">
        <v>148.09847233209294</v>
      </c>
      <c r="F1843" s="96">
        <v>1</v>
      </c>
      <c r="G1843" s="96" t="s">
        <v>4549</v>
      </c>
      <c r="H1843" s="96">
        <v>50</v>
      </c>
      <c r="I1843" s="96" t="str">
        <f t="shared" si="28"/>
        <v>T521D107M025ATE060A521D107M025ASMHSPTTS50</v>
      </c>
    </row>
    <row r="1844" spans="1:9" hidden="1">
      <c r="A1844" s="96" t="s">
        <v>1291</v>
      </c>
      <c r="B1844" s="96" t="s">
        <v>145</v>
      </c>
      <c r="C1844" s="96" t="s">
        <v>126</v>
      </c>
      <c r="D1844" s="96">
        <v>481.84709566624366</v>
      </c>
      <c r="E1844" s="96">
        <v>153.72544499896466</v>
      </c>
      <c r="F1844" s="96">
        <v>1</v>
      </c>
      <c r="G1844" s="96" t="s">
        <v>4549</v>
      </c>
      <c r="H1844" s="96">
        <v>50</v>
      </c>
      <c r="I1844" s="96" t="str">
        <f t="shared" si="28"/>
        <v>T521D107M025ATE060A521D107M025ASMHSPKBP52</v>
      </c>
    </row>
    <row r="1845" spans="1:9" hidden="1">
      <c r="A1845" s="96" t="s">
        <v>1291</v>
      </c>
      <c r="B1845" s="96" t="s">
        <v>1319</v>
      </c>
      <c r="C1845" s="96" t="s">
        <v>126</v>
      </c>
      <c r="D1845" s="96">
        <v>464.22068300005049</v>
      </c>
      <c r="E1845" s="96">
        <v>135.50045333371963</v>
      </c>
      <c r="F1845" s="96">
        <v>1</v>
      </c>
      <c r="G1845" s="96" t="s">
        <v>4549</v>
      </c>
      <c r="H1845" s="96">
        <v>50</v>
      </c>
      <c r="I1845" s="96" t="str">
        <f t="shared" si="28"/>
        <v>T521D107M025ATE060A521D107M025ASMH01KBP52</v>
      </c>
    </row>
    <row r="1846" spans="1:9" hidden="1">
      <c r="A1846" s="96" t="s">
        <v>1344</v>
      </c>
      <c r="B1846" s="96" t="s">
        <v>1068</v>
      </c>
      <c r="C1846" s="96" t="s">
        <v>4428</v>
      </c>
      <c r="D1846" s="96">
        <v>477.83237301561581</v>
      </c>
      <c r="E1846" s="96">
        <v>140.86150317519372</v>
      </c>
      <c r="F1846" s="96">
        <v>1</v>
      </c>
      <c r="G1846" s="96" t="s">
        <v>4549</v>
      </c>
      <c r="H1846" s="96">
        <v>21</v>
      </c>
      <c r="I1846" s="96" t="str">
        <f t="shared" si="28"/>
        <v>T521D157M016ATE050A521D157M016ASMHSPKBP76</v>
      </c>
    </row>
    <row r="1847" spans="1:9" hidden="1">
      <c r="A1847" s="96" t="s">
        <v>1369</v>
      </c>
      <c r="B1847" s="96" t="s">
        <v>4566</v>
      </c>
      <c r="C1847" s="96" t="s">
        <v>4567</v>
      </c>
      <c r="D1847" s="96">
        <v>532.91549999965355</v>
      </c>
      <c r="E1847" s="96">
        <v>131.65311666671187</v>
      </c>
      <c r="F1847" s="96">
        <v>1</v>
      </c>
      <c r="G1847" s="96" t="s">
        <v>4549</v>
      </c>
      <c r="H1847" s="96">
        <v>1</v>
      </c>
      <c r="I1847" s="96" t="str">
        <f t="shared" si="28"/>
        <v>T521D336M035ATE065A521D336M035AS9997KBP44E</v>
      </c>
    </row>
    <row r="1848" spans="1:9" hidden="1">
      <c r="A1848" s="96" t="s">
        <v>1369</v>
      </c>
      <c r="B1848" s="96" t="s">
        <v>1367</v>
      </c>
      <c r="C1848" s="96" t="s">
        <v>90</v>
      </c>
      <c r="D1848" s="96">
        <v>627.56515000015497</v>
      </c>
      <c r="E1848" s="96">
        <v>204.63849583233241</v>
      </c>
      <c r="F1848" s="96">
        <v>1</v>
      </c>
      <c r="G1848" s="96" t="s">
        <v>4549</v>
      </c>
      <c r="H1848" s="96">
        <v>4</v>
      </c>
      <c r="I1848" s="96" t="str">
        <f t="shared" si="28"/>
        <v>T521D336M035ATE065A521D336M035ASE065FTP200</v>
      </c>
    </row>
    <row r="1849" spans="1:9" hidden="1">
      <c r="A1849" s="96" t="s">
        <v>1369</v>
      </c>
      <c r="B1849" s="96" t="s">
        <v>1367</v>
      </c>
      <c r="C1849" s="96" t="s">
        <v>4567</v>
      </c>
      <c r="D1849" s="96">
        <v>471.50200000265613</v>
      </c>
      <c r="E1849" s="96">
        <v>122.97678333590738</v>
      </c>
      <c r="F1849" s="96">
        <v>1</v>
      </c>
      <c r="G1849" s="96" t="s">
        <v>4549</v>
      </c>
      <c r="H1849" s="96">
        <v>1</v>
      </c>
      <c r="I1849" s="96" t="str">
        <f t="shared" si="28"/>
        <v>T521D336M035ATE065A521D336M035ASE065KBP44E</v>
      </c>
    </row>
    <row r="1850" spans="1:9" hidden="1">
      <c r="A1850" s="96" t="s">
        <v>1369</v>
      </c>
      <c r="B1850" s="96" t="s">
        <v>1370</v>
      </c>
      <c r="C1850" s="96" t="s">
        <v>4476</v>
      </c>
      <c r="D1850" s="96">
        <v>561.40632548937845</v>
      </c>
      <c r="E1850" s="96">
        <v>161.13105370430276</v>
      </c>
      <c r="F1850" s="96">
        <v>1</v>
      </c>
      <c r="G1850" s="96" t="s">
        <v>4549</v>
      </c>
      <c r="H1850" s="96">
        <v>17</v>
      </c>
      <c r="I1850" s="96" t="str">
        <f t="shared" si="28"/>
        <v>T521D336M035ATE065A521D336M035ASMHSPKBP44</v>
      </c>
    </row>
    <row r="1851" spans="1:9" hidden="1">
      <c r="A1851" s="96" t="s">
        <v>1037</v>
      </c>
      <c r="B1851" s="96" t="s">
        <v>1036</v>
      </c>
      <c r="C1851" s="96" t="s">
        <v>4478</v>
      </c>
      <c r="D1851" s="96">
        <v>492.61611904666222</v>
      </c>
      <c r="E1851" s="96">
        <v>216.95802142860231</v>
      </c>
      <c r="F1851" s="96">
        <v>1</v>
      </c>
      <c r="G1851" s="96" t="s">
        <v>4549</v>
      </c>
      <c r="H1851" s="96">
        <v>7</v>
      </c>
      <c r="I1851" s="96" t="str">
        <f t="shared" si="28"/>
        <v>T521D476M016ATE070A521V476M020ASFTW400</v>
      </c>
    </row>
    <row r="1852" spans="1:9" hidden="1">
      <c r="A1852" s="96" t="s">
        <v>1037</v>
      </c>
      <c r="B1852" s="96" t="s">
        <v>1025</v>
      </c>
      <c r="C1852" s="96" t="s">
        <v>4428</v>
      </c>
      <c r="D1852" s="96">
        <v>359.7650974384473</v>
      </c>
      <c r="E1852" s="96">
        <v>132.76761153865104</v>
      </c>
      <c r="F1852" s="96">
        <v>1</v>
      </c>
      <c r="G1852" s="96" t="s">
        <v>4549</v>
      </c>
      <c r="H1852" s="96">
        <v>13</v>
      </c>
      <c r="I1852" s="96" t="str">
        <f t="shared" si="28"/>
        <v>T521D476M016ATE070A521V476M016ASMHSPKBP76</v>
      </c>
    </row>
    <row r="1853" spans="1:9" hidden="1">
      <c r="A1853" s="96" t="s">
        <v>1066</v>
      </c>
      <c r="B1853" s="96" t="s">
        <v>1065</v>
      </c>
      <c r="C1853" s="96" t="s">
        <v>4428</v>
      </c>
      <c r="D1853" s="96">
        <v>377.30842111213138</v>
      </c>
      <c r="E1853" s="96">
        <v>135.16248666658066</v>
      </c>
      <c r="F1853" s="96">
        <v>1</v>
      </c>
      <c r="G1853" s="96" t="s">
        <v>4549</v>
      </c>
      <c r="H1853" s="96">
        <v>15</v>
      </c>
      <c r="I1853" s="96" t="str">
        <f t="shared" si="28"/>
        <v>T521D476M020ATE055A521V476M020ASMHSPKBP76</v>
      </c>
    </row>
    <row r="1854" spans="1:9" hidden="1">
      <c r="A1854" s="96" t="s">
        <v>124</v>
      </c>
      <c r="B1854" s="96" t="s">
        <v>4491</v>
      </c>
      <c r="C1854" s="96" t="s">
        <v>126</v>
      </c>
      <c r="D1854" s="96">
        <v>519.49473958302406</v>
      </c>
      <c r="E1854" s="96">
        <v>129.7252520811162</v>
      </c>
      <c r="F1854" s="96">
        <v>1</v>
      </c>
      <c r="G1854" s="96" t="s">
        <v>4549</v>
      </c>
      <c r="H1854" s="96">
        <v>8</v>
      </c>
      <c r="I1854" s="96" t="str">
        <f t="shared" si="28"/>
        <v>T521D686M025ATE070A521D686M025AS9997KBP52</v>
      </c>
    </row>
    <row r="1855" spans="1:9" hidden="1">
      <c r="A1855" s="96" t="s">
        <v>124</v>
      </c>
      <c r="B1855" s="96" t="s">
        <v>125</v>
      </c>
      <c r="C1855" s="96" t="s">
        <v>126</v>
      </c>
      <c r="D1855" s="96">
        <v>459.3132590004243</v>
      </c>
      <c r="E1855" s="96">
        <v>140.6185573333176</v>
      </c>
      <c r="F1855" s="96">
        <v>1</v>
      </c>
      <c r="G1855" s="96" t="s">
        <v>4549</v>
      </c>
      <c r="H1855" s="96">
        <v>50</v>
      </c>
      <c r="I1855" s="96" t="str">
        <f t="shared" si="28"/>
        <v>T521D686M025ATE070A521D686M025ASMHSPKBP52</v>
      </c>
    </row>
    <row r="1856" spans="1:9" hidden="1">
      <c r="A1856" s="96" t="s">
        <v>4095</v>
      </c>
      <c r="B1856" s="96" t="s">
        <v>4092</v>
      </c>
      <c r="C1856" s="96" t="s">
        <v>119</v>
      </c>
      <c r="D1856" s="96">
        <v>562.90754433253312</v>
      </c>
      <c r="E1856" s="96">
        <v>157.75629999996164</v>
      </c>
      <c r="F1856" s="96">
        <v>1</v>
      </c>
      <c r="G1856" s="96" t="s">
        <v>4549</v>
      </c>
      <c r="H1856" s="96">
        <v>50</v>
      </c>
      <c r="I1856" s="96" t="str">
        <f t="shared" si="28"/>
        <v>T521Q336M016ATE040A521Q336M016ASMHSPFTW102K</v>
      </c>
    </row>
    <row r="1857" spans="1:9" hidden="1">
      <c r="A1857" s="96" t="s">
        <v>4118</v>
      </c>
      <c r="B1857" s="96" t="s">
        <v>4103</v>
      </c>
      <c r="C1857" s="96" t="s">
        <v>4492</v>
      </c>
      <c r="D1857" s="96">
        <v>529.21065300079067</v>
      </c>
      <c r="E1857" s="96">
        <v>199.18671866627409</v>
      </c>
      <c r="F1857" s="96">
        <v>1</v>
      </c>
      <c r="G1857" s="96" t="s">
        <v>4549</v>
      </c>
      <c r="H1857" s="96">
        <v>50</v>
      </c>
      <c r="I1857" s="96" t="str">
        <f t="shared" si="28"/>
        <v>T521T106M025ATE060A521T106M025ASFTW700</v>
      </c>
    </row>
    <row r="1858" spans="1:9" hidden="1">
      <c r="A1858" s="96" t="s">
        <v>4118</v>
      </c>
      <c r="B1858" s="96" t="s">
        <v>4493</v>
      </c>
      <c r="C1858" s="96" t="s">
        <v>4494</v>
      </c>
      <c r="D1858" s="96">
        <v>367.19158666720614</v>
      </c>
      <c r="E1858" s="96">
        <v>131.37432999908924</v>
      </c>
      <c r="F1858" s="96">
        <v>1</v>
      </c>
      <c r="G1858" s="96" t="s">
        <v>4549</v>
      </c>
      <c r="H1858" s="96">
        <v>5</v>
      </c>
      <c r="I1858" s="96" t="str">
        <f t="shared" si="28"/>
        <v>T521T106M025ATE060A521T106M025AS9997KBP86X</v>
      </c>
    </row>
    <row r="1859" spans="1:9" hidden="1">
      <c r="A1859" s="96" t="s">
        <v>4104</v>
      </c>
      <c r="B1859" s="96" t="s">
        <v>4103</v>
      </c>
      <c r="C1859" s="96" t="s">
        <v>4492</v>
      </c>
      <c r="D1859" s="96">
        <v>542.61431833358949</v>
      </c>
      <c r="E1859" s="96">
        <v>250.5304339996772</v>
      </c>
      <c r="F1859" s="96">
        <v>1</v>
      </c>
      <c r="G1859" s="96" t="s">
        <v>4549</v>
      </c>
      <c r="H1859" s="96">
        <v>50</v>
      </c>
      <c r="I1859" s="96" t="str">
        <f t="shared" si="28"/>
        <v>T521T106M025ATE100A521T106M025ASFTW700</v>
      </c>
    </row>
    <row r="1860" spans="1:9" hidden="1">
      <c r="A1860" s="96" t="s">
        <v>4098</v>
      </c>
      <c r="B1860" s="96" t="s">
        <v>4099</v>
      </c>
      <c r="C1860" s="96" t="s">
        <v>152</v>
      </c>
      <c r="D1860" s="96">
        <v>503.8273689992493</v>
      </c>
      <c r="E1860" s="96">
        <v>160.75935366635676</v>
      </c>
      <c r="F1860" s="96">
        <v>1</v>
      </c>
      <c r="G1860" s="96" t="s">
        <v>4549</v>
      </c>
      <c r="H1860" s="96">
        <v>50</v>
      </c>
      <c r="I1860" s="96" t="str">
        <f t="shared" ref="I1860:I1923" si="29">A1860&amp;B1860&amp;C1860</f>
        <v>T521T336M016ATE045A521T336M016ASMHSPKBP86</v>
      </c>
    </row>
    <row r="1861" spans="1:9" hidden="1">
      <c r="A1861" s="96" t="s">
        <v>4129</v>
      </c>
      <c r="B1861" s="96" t="s">
        <v>4568</v>
      </c>
      <c r="C1861" s="96" t="s">
        <v>119</v>
      </c>
      <c r="D1861" s="96">
        <v>505.33711665775621</v>
      </c>
      <c r="E1861" s="96">
        <v>193.33883333369161</v>
      </c>
      <c r="F1861" s="96">
        <v>1</v>
      </c>
      <c r="G1861" s="96" t="s">
        <v>4549</v>
      </c>
      <c r="H1861" s="96">
        <v>1</v>
      </c>
      <c r="I1861" s="96" t="str">
        <f t="shared" si="29"/>
        <v>T521T336M016ATE050A521T336M016AS9997FTW102K</v>
      </c>
    </row>
    <row r="1862" spans="1:9" hidden="1">
      <c r="A1862" s="96" t="s">
        <v>4129</v>
      </c>
      <c r="B1862" s="96" t="s">
        <v>4099</v>
      </c>
      <c r="C1862" s="96" t="s">
        <v>152</v>
      </c>
      <c r="D1862" s="96">
        <v>505.88072000113323</v>
      </c>
      <c r="E1862" s="96">
        <v>149.04167066719384</v>
      </c>
      <c r="F1862" s="96">
        <v>1</v>
      </c>
      <c r="G1862" s="96" t="s">
        <v>4549</v>
      </c>
      <c r="H1862" s="96">
        <v>50</v>
      </c>
      <c r="I1862" s="96" t="str">
        <f t="shared" si="29"/>
        <v>T521T336M016ATE050A521T336M016ASMHSPKBP86</v>
      </c>
    </row>
    <row r="1863" spans="1:9" hidden="1">
      <c r="A1863" s="96" t="s">
        <v>4495</v>
      </c>
      <c r="B1863" s="96" t="s">
        <v>3564</v>
      </c>
      <c r="C1863" s="96" t="s">
        <v>4441</v>
      </c>
      <c r="D1863" s="96">
        <v>713.89885299880984</v>
      </c>
      <c r="E1863" s="96">
        <v>210.64860266691539</v>
      </c>
      <c r="F1863" s="96">
        <v>1</v>
      </c>
      <c r="G1863" s="96" t="s">
        <v>4549</v>
      </c>
      <c r="H1863" s="96">
        <v>50</v>
      </c>
      <c r="I1863" s="96" t="str">
        <f t="shared" si="29"/>
        <v>T521T476M016ATE090A521T476M016ASE090STA156KA</v>
      </c>
    </row>
    <row r="1864" spans="1:9" hidden="1">
      <c r="A1864" s="96" t="s">
        <v>4126</v>
      </c>
      <c r="B1864" s="96" t="s">
        <v>4127</v>
      </c>
      <c r="C1864" s="96" t="s">
        <v>126</v>
      </c>
      <c r="D1864" s="96">
        <v>549.39254499999811</v>
      </c>
      <c r="E1864" s="96">
        <v>205.66437533400023</v>
      </c>
      <c r="F1864" s="96">
        <v>1</v>
      </c>
      <c r="G1864" s="96" t="s">
        <v>4549</v>
      </c>
      <c r="H1864" s="96">
        <v>50</v>
      </c>
      <c r="I1864" s="96" t="str">
        <f t="shared" si="29"/>
        <v>T521T685M035APE090A521T685M035ASE090KBP52</v>
      </c>
    </row>
    <row r="1865" spans="1:9" hidden="1">
      <c r="A1865" s="96" t="s">
        <v>4126</v>
      </c>
      <c r="B1865" s="96" t="s">
        <v>4127</v>
      </c>
      <c r="C1865" s="96" t="s">
        <v>4496</v>
      </c>
      <c r="D1865" s="96">
        <v>551.70079444418661</v>
      </c>
      <c r="E1865" s="96">
        <v>184.80885000200945</v>
      </c>
      <c r="F1865" s="96">
        <v>1</v>
      </c>
      <c r="G1865" s="96" t="s">
        <v>4549</v>
      </c>
      <c r="H1865" s="96">
        <v>3</v>
      </c>
      <c r="I1865" s="96" t="str">
        <f t="shared" si="29"/>
        <v>T521T685M035APE090A521T685M035ASE090S706F</v>
      </c>
    </row>
    <row r="1866" spans="1:9" hidden="1">
      <c r="A1866" s="96" t="s">
        <v>1713</v>
      </c>
      <c r="B1866" s="96" t="s">
        <v>1712</v>
      </c>
      <c r="C1866" s="96" t="s">
        <v>4478</v>
      </c>
      <c r="D1866" s="96">
        <v>713.46489743687789</v>
      </c>
      <c r="E1866" s="96">
        <v>250.09021111092383</v>
      </c>
      <c r="F1866" s="96">
        <v>1</v>
      </c>
      <c r="G1866" s="96" t="s">
        <v>4549</v>
      </c>
      <c r="H1866" s="96">
        <v>39</v>
      </c>
      <c r="I1866" s="96" t="str">
        <f t="shared" si="29"/>
        <v>T521V106M035ATE120A521V106M035ASE120FTW400</v>
      </c>
    </row>
    <row r="1867" spans="1:9" hidden="1">
      <c r="A1867" s="96" t="s">
        <v>1713</v>
      </c>
      <c r="B1867" s="96" t="s">
        <v>1714</v>
      </c>
      <c r="C1867" s="96" t="s">
        <v>4497</v>
      </c>
      <c r="D1867" s="96">
        <v>464.41966111189686</v>
      </c>
      <c r="E1867" s="96">
        <v>140.38872222066857</v>
      </c>
      <c r="F1867" s="96">
        <v>1</v>
      </c>
      <c r="G1867" s="96" t="s">
        <v>4549</v>
      </c>
      <c r="H1867" s="96">
        <v>6</v>
      </c>
      <c r="I1867" s="96" t="str">
        <f t="shared" si="29"/>
        <v>T521V106M035ATE120A521V106M035ASMHSPKBP23</v>
      </c>
    </row>
    <row r="1868" spans="1:9" hidden="1">
      <c r="A1868" s="96" t="s">
        <v>1704</v>
      </c>
      <c r="B1868" s="96" t="s">
        <v>857</v>
      </c>
      <c r="C1868" s="96" t="s">
        <v>152</v>
      </c>
      <c r="D1868" s="96">
        <v>374.54510099999607</v>
      </c>
      <c r="E1868" s="96">
        <v>141.54186233205257</v>
      </c>
      <c r="F1868" s="96">
        <v>1</v>
      </c>
      <c r="G1868" s="96" t="s">
        <v>4549</v>
      </c>
      <c r="H1868" s="96">
        <v>50</v>
      </c>
      <c r="I1868" s="96" t="str">
        <f t="shared" si="29"/>
        <v>T521V107M016ATE050A521V107M016ASMHSPKBP86</v>
      </c>
    </row>
    <row r="1869" spans="1:9" hidden="1">
      <c r="A1869" s="96" t="s">
        <v>1704</v>
      </c>
      <c r="B1869" s="96" t="s">
        <v>1771</v>
      </c>
      <c r="C1869" s="96" t="s">
        <v>142</v>
      </c>
      <c r="D1869" s="96">
        <v>450.80600000568666</v>
      </c>
      <c r="E1869" s="96">
        <v>175.06428332417272</v>
      </c>
      <c r="F1869" s="96">
        <v>1</v>
      </c>
      <c r="G1869" s="96" t="s">
        <v>4549</v>
      </c>
      <c r="H1869" s="96">
        <v>1</v>
      </c>
      <c r="I1869" s="96" t="str">
        <f t="shared" si="29"/>
        <v>T521V107M016ATE050A521V107M016AS9997KBP86E</v>
      </c>
    </row>
    <row r="1870" spans="1:9" hidden="1">
      <c r="A1870" s="96" t="s">
        <v>1638</v>
      </c>
      <c r="B1870" s="96" t="s">
        <v>1684</v>
      </c>
      <c r="C1870" s="96" t="s">
        <v>4426</v>
      </c>
      <c r="D1870" s="96">
        <v>511.79273416742217</v>
      </c>
      <c r="E1870" s="96">
        <v>217.55459249904379</v>
      </c>
      <c r="F1870" s="96">
        <v>1</v>
      </c>
      <c r="G1870" s="96" t="s">
        <v>4549</v>
      </c>
      <c r="H1870" s="96">
        <v>20</v>
      </c>
      <c r="I1870" s="96" t="str">
        <f t="shared" si="29"/>
        <v>T521V107M020ATE055A521V107M020ASE050KBP74</v>
      </c>
    </row>
    <row r="1871" spans="1:9" hidden="1">
      <c r="A1871" s="96" t="s">
        <v>1638</v>
      </c>
      <c r="B1871" s="96" t="s">
        <v>1684</v>
      </c>
      <c r="C1871" s="96" t="s">
        <v>4428</v>
      </c>
      <c r="D1871" s="96">
        <v>540.65007500068623</v>
      </c>
      <c r="E1871" s="96">
        <v>252.35584871718089</v>
      </c>
      <c r="F1871" s="96">
        <v>1</v>
      </c>
      <c r="G1871" s="96" t="s">
        <v>4549</v>
      </c>
      <c r="H1871" s="96">
        <v>38</v>
      </c>
      <c r="I1871" s="96" t="str">
        <f t="shared" si="29"/>
        <v>T521V107M020ATE055A521V107M020ASE050KBP76</v>
      </c>
    </row>
    <row r="1872" spans="1:9" hidden="1">
      <c r="A1872" s="96" t="s">
        <v>1638</v>
      </c>
      <c r="B1872" s="96" t="s">
        <v>1232</v>
      </c>
      <c r="C1872" s="96" t="s">
        <v>152</v>
      </c>
      <c r="D1872" s="96">
        <v>446.21434700021058</v>
      </c>
      <c r="E1872" s="96">
        <v>157.88155366682912</v>
      </c>
      <c r="F1872" s="96">
        <v>1</v>
      </c>
      <c r="G1872" s="96" t="s">
        <v>4549</v>
      </c>
      <c r="H1872" s="96">
        <v>50</v>
      </c>
      <c r="I1872" s="96" t="str">
        <f t="shared" si="29"/>
        <v>T521V107M020ATE055A521V107M020ASMHSPKBP86</v>
      </c>
    </row>
    <row r="1873" spans="1:9" hidden="1">
      <c r="A1873" s="96" t="s">
        <v>1656</v>
      </c>
      <c r="B1873" s="96" t="s">
        <v>1653</v>
      </c>
      <c r="C1873" s="96" t="s">
        <v>4478</v>
      </c>
      <c r="D1873" s="96">
        <v>902.93618889176287</v>
      </c>
      <c r="E1873" s="96">
        <v>294.71607221988961</v>
      </c>
      <c r="F1873" s="96">
        <v>1</v>
      </c>
      <c r="G1873" s="96" t="s">
        <v>4549</v>
      </c>
      <c r="H1873" s="96">
        <v>3</v>
      </c>
      <c r="I1873" s="96" t="str">
        <f t="shared" si="29"/>
        <v>T521V156M025ATE090A521V156M025ASE090FTW400</v>
      </c>
    </row>
    <row r="1874" spans="1:9" hidden="1">
      <c r="A1874" s="96" t="s">
        <v>1614</v>
      </c>
      <c r="B1874" s="96" t="s">
        <v>521</v>
      </c>
      <c r="C1874" s="96" t="s">
        <v>4478</v>
      </c>
      <c r="D1874" s="96">
        <v>730.2101216664305</v>
      </c>
      <c r="E1874" s="96">
        <v>256.74848333734553</v>
      </c>
      <c r="F1874" s="96">
        <v>1</v>
      </c>
      <c r="G1874" s="96" t="s">
        <v>4549</v>
      </c>
      <c r="H1874" s="96">
        <v>10</v>
      </c>
      <c r="I1874" s="96" t="str">
        <f t="shared" si="29"/>
        <v>T521V156M035ATE125A521V156M035ASE090FTW400</v>
      </c>
    </row>
    <row r="1875" spans="1:9" hidden="1">
      <c r="A1875" s="96" t="s">
        <v>1614</v>
      </c>
      <c r="B1875" s="96" t="s">
        <v>1462</v>
      </c>
      <c r="C1875" s="96" t="s">
        <v>4427</v>
      </c>
      <c r="D1875" s="96">
        <v>607.23821666208096</v>
      </c>
      <c r="E1875" s="96">
        <v>181.95233333855867</v>
      </c>
      <c r="F1875" s="96">
        <v>1</v>
      </c>
      <c r="G1875" s="96" t="s">
        <v>4549</v>
      </c>
      <c r="H1875" s="96">
        <v>1</v>
      </c>
      <c r="I1875" s="96" t="str">
        <f t="shared" si="29"/>
        <v>T521V156M035ATE125A521V156M035ASMHSPKBP34</v>
      </c>
    </row>
    <row r="1876" spans="1:9" hidden="1">
      <c r="A1876" s="96" t="s">
        <v>1627</v>
      </c>
      <c r="B1876" s="96" t="s">
        <v>1623</v>
      </c>
      <c r="C1876" s="96" t="s">
        <v>126</v>
      </c>
      <c r="D1876" s="96">
        <v>472.02881766795178</v>
      </c>
      <c r="E1876" s="96">
        <v>154.637478668103</v>
      </c>
      <c r="F1876" s="96">
        <v>1</v>
      </c>
      <c r="G1876" s="96" t="s">
        <v>4549</v>
      </c>
      <c r="H1876" s="96">
        <v>50</v>
      </c>
      <c r="I1876" s="96" t="str">
        <f t="shared" si="29"/>
        <v>T521V226M025ATE060A521V226M025ASMHSPKBP52</v>
      </c>
    </row>
    <row r="1877" spans="1:9" hidden="1">
      <c r="A1877" s="96" t="s">
        <v>1795</v>
      </c>
      <c r="B1877" s="96" t="s">
        <v>1598</v>
      </c>
      <c r="C1877" s="96" t="s">
        <v>126</v>
      </c>
      <c r="D1877" s="96">
        <v>477.28369566709733</v>
      </c>
      <c r="E1877" s="96">
        <v>166.5222243333701</v>
      </c>
      <c r="F1877" s="96">
        <v>1</v>
      </c>
      <c r="G1877" s="96" t="s">
        <v>4549</v>
      </c>
      <c r="H1877" s="96">
        <v>50</v>
      </c>
      <c r="I1877" s="96" t="str">
        <f t="shared" si="29"/>
        <v>T521V336M025ATE040A521V336M025ASMHSPKBP52</v>
      </c>
    </row>
    <row r="1878" spans="1:9" hidden="1">
      <c r="A1878" s="96" t="s">
        <v>140</v>
      </c>
      <c r="B1878" s="96" t="s">
        <v>1598</v>
      </c>
      <c r="C1878" s="96" t="s">
        <v>126</v>
      </c>
      <c r="D1878" s="96">
        <v>453.04848533445039</v>
      </c>
      <c r="E1878" s="96">
        <v>134.64148233295418</v>
      </c>
      <c r="F1878" s="96">
        <v>1</v>
      </c>
      <c r="G1878" s="96" t="s">
        <v>4549</v>
      </c>
      <c r="H1878" s="96">
        <v>50</v>
      </c>
      <c r="I1878" s="96" t="str">
        <f t="shared" si="29"/>
        <v>T521V336M025ATE060A521V336M025ASMHSPKBP52</v>
      </c>
    </row>
    <row r="1879" spans="1:9" hidden="1">
      <c r="A1879" s="96" t="s">
        <v>1241</v>
      </c>
      <c r="B1879" s="96" t="s">
        <v>1025</v>
      </c>
      <c r="C1879" s="96" t="s">
        <v>4428</v>
      </c>
      <c r="D1879" s="96">
        <v>367.95234545520299</v>
      </c>
      <c r="E1879" s="96">
        <v>138.42180909096814</v>
      </c>
      <c r="F1879" s="96">
        <v>1</v>
      </c>
      <c r="G1879" s="96" t="s">
        <v>4549</v>
      </c>
      <c r="H1879" s="96">
        <v>22</v>
      </c>
      <c r="I1879" s="96" t="str">
        <f t="shared" si="29"/>
        <v>T521V476M016ATE070A521V476M016ASMHSPKBP76</v>
      </c>
    </row>
    <row r="1880" spans="1:9" hidden="1">
      <c r="A1880" s="96" t="s">
        <v>1643</v>
      </c>
      <c r="B1880" s="96" t="s">
        <v>1065</v>
      </c>
      <c r="C1880" s="96" t="s">
        <v>4428</v>
      </c>
      <c r="D1880" s="96">
        <v>409.31648676406923</v>
      </c>
      <c r="E1880" s="96">
        <v>146.27494476296539</v>
      </c>
      <c r="F1880" s="96">
        <v>1</v>
      </c>
      <c r="G1880" s="96" t="s">
        <v>4549</v>
      </c>
      <c r="H1880" s="96">
        <v>34</v>
      </c>
      <c r="I1880" s="96" t="str">
        <f t="shared" si="29"/>
        <v>T521V476M020ATE055A521V476M020ASMHSPKBP76</v>
      </c>
    </row>
    <row r="1881" spans="1:9" hidden="1">
      <c r="A1881" s="96" t="s">
        <v>1679</v>
      </c>
      <c r="B1881" s="96" t="s">
        <v>1414</v>
      </c>
      <c r="C1881" s="96" t="s">
        <v>4426</v>
      </c>
      <c r="D1881" s="96">
        <v>371.8482636664063</v>
      </c>
      <c r="E1881" s="96">
        <v>158.98044066641015</v>
      </c>
      <c r="F1881" s="96">
        <v>1</v>
      </c>
      <c r="G1881" s="96" t="s">
        <v>4549</v>
      </c>
      <c r="H1881" s="96">
        <v>50</v>
      </c>
      <c r="I1881" s="96" t="str">
        <f t="shared" si="29"/>
        <v>T521V686M016ATE050A521V686M016ASMHSPKBP74</v>
      </c>
    </row>
    <row r="1882" spans="1:9" hidden="1">
      <c r="A1882" s="96" t="s">
        <v>1679</v>
      </c>
      <c r="B1882" s="96" t="s">
        <v>1671</v>
      </c>
      <c r="C1882" s="96" t="s">
        <v>152</v>
      </c>
      <c r="D1882" s="96">
        <v>356.00802599976305</v>
      </c>
      <c r="E1882" s="96">
        <v>140.599324666732</v>
      </c>
      <c r="F1882" s="96">
        <v>1</v>
      </c>
      <c r="G1882" s="96" t="s">
        <v>4549</v>
      </c>
      <c r="H1882" s="96">
        <v>50</v>
      </c>
      <c r="I1882" s="96" t="str">
        <f t="shared" si="29"/>
        <v>T521V686M016ATE050A521V686M016ASMHSSKBP86</v>
      </c>
    </row>
    <row r="1883" spans="1:9" hidden="1">
      <c r="A1883" s="96" t="s">
        <v>3241</v>
      </c>
      <c r="B1883" s="96" t="s">
        <v>3171</v>
      </c>
      <c r="C1883" s="96" t="s">
        <v>4433</v>
      </c>
      <c r="D1883" s="96">
        <v>505.92221666593105</v>
      </c>
      <c r="E1883" s="96">
        <v>178.09583333088085</v>
      </c>
      <c r="F1883" s="96">
        <v>1</v>
      </c>
      <c r="G1883" s="96" t="s">
        <v>4549</v>
      </c>
      <c r="H1883" s="96">
        <v>1</v>
      </c>
      <c r="I1883" s="96" t="str">
        <f t="shared" si="29"/>
        <v>T521W476M020ATE045A521W476M020ASE045KBP74E</v>
      </c>
    </row>
    <row r="1884" spans="1:9" hidden="1">
      <c r="A1884" s="96" t="s">
        <v>3241</v>
      </c>
      <c r="B1884" s="96" t="s">
        <v>3171</v>
      </c>
      <c r="C1884" s="96" t="s">
        <v>126</v>
      </c>
      <c r="D1884" s="96">
        <v>557.94790700047747</v>
      </c>
      <c r="E1884" s="96">
        <v>152.3601940004155</v>
      </c>
      <c r="F1884" s="96">
        <v>1</v>
      </c>
      <c r="G1884" s="96" t="s">
        <v>4549</v>
      </c>
      <c r="H1884" s="96">
        <v>50</v>
      </c>
      <c r="I1884" s="96" t="str">
        <f t="shared" si="29"/>
        <v>T521W476M020ATE045A521W476M020ASE045KBP52</v>
      </c>
    </row>
    <row r="1885" spans="1:9" hidden="1">
      <c r="A1885" s="96" t="s">
        <v>3241</v>
      </c>
      <c r="B1885" s="96" t="s">
        <v>4432</v>
      </c>
      <c r="C1885" s="96" t="s">
        <v>4433</v>
      </c>
      <c r="D1885" s="96">
        <v>464.48044444201514</v>
      </c>
      <c r="E1885" s="96">
        <v>210.71505000523757</v>
      </c>
      <c r="F1885" s="96">
        <v>1</v>
      </c>
      <c r="G1885" s="96" t="s">
        <v>4549</v>
      </c>
      <c r="H1885" s="96">
        <v>3</v>
      </c>
      <c r="I1885" s="96" t="str">
        <f t="shared" si="29"/>
        <v>T521W476M020ATE045A521W476M020AS9997KBP74E</v>
      </c>
    </row>
    <row r="1886" spans="1:9" hidden="1">
      <c r="A1886" s="96" t="s">
        <v>350</v>
      </c>
      <c r="B1886" s="96" t="s">
        <v>349</v>
      </c>
      <c r="C1886" s="96" t="s">
        <v>126</v>
      </c>
      <c r="D1886" s="96">
        <v>474.63253821181019</v>
      </c>
      <c r="E1886" s="96">
        <v>173.36572560947388</v>
      </c>
      <c r="F1886" s="96">
        <v>1</v>
      </c>
      <c r="G1886" s="96" t="s">
        <v>4549</v>
      </c>
      <c r="H1886" s="96">
        <v>41</v>
      </c>
      <c r="I1886" s="96" t="str">
        <f t="shared" si="29"/>
        <v>T521X107M025ATE030A521V506M025ASMHSPKBP52</v>
      </c>
    </row>
    <row r="1887" spans="1:9" hidden="1">
      <c r="A1887" s="96" t="s">
        <v>736</v>
      </c>
      <c r="B1887" s="96" t="s">
        <v>349</v>
      </c>
      <c r="C1887" s="96" t="s">
        <v>126</v>
      </c>
      <c r="D1887" s="96">
        <v>477.52084549544759</v>
      </c>
      <c r="E1887" s="96">
        <v>158.88710765816222</v>
      </c>
      <c r="F1887" s="96">
        <v>1</v>
      </c>
      <c r="G1887" s="96" t="s">
        <v>4549</v>
      </c>
      <c r="H1887" s="96">
        <v>37</v>
      </c>
      <c r="I1887" s="96" t="str">
        <f t="shared" si="29"/>
        <v>T521X107M025ATE060A521V506M025ASMHSPKBP52</v>
      </c>
    </row>
    <row r="1888" spans="1:9" hidden="1">
      <c r="A1888" s="96" t="s">
        <v>515</v>
      </c>
      <c r="B1888" s="96" t="s">
        <v>378</v>
      </c>
      <c r="C1888" s="96" t="s">
        <v>90</v>
      </c>
      <c r="D1888" s="96">
        <v>664.11776666762307</v>
      </c>
      <c r="E1888" s="96">
        <v>181.18050000281073</v>
      </c>
      <c r="F1888" s="96">
        <v>1</v>
      </c>
      <c r="G1888" s="96" t="s">
        <v>4549</v>
      </c>
      <c r="H1888" s="96">
        <v>1</v>
      </c>
      <c r="I1888" s="96" t="str">
        <f t="shared" si="29"/>
        <v>T521X186M050ATE070A521V905M050ASFTP200</v>
      </c>
    </row>
    <row r="1889" spans="1:9" hidden="1">
      <c r="A1889" s="96" t="s">
        <v>510</v>
      </c>
      <c r="B1889" s="96" t="s">
        <v>371</v>
      </c>
      <c r="C1889" s="96" t="s">
        <v>152</v>
      </c>
      <c r="D1889" s="96">
        <v>407.82707666815259</v>
      </c>
      <c r="E1889" s="96">
        <v>177.91072878711432</v>
      </c>
      <c r="F1889" s="96">
        <v>1</v>
      </c>
      <c r="G1889" s="96" t="s">
        <v>4549</v>
      </c>
      <c r="H1889" s="96">
        <v>10</v>
      </c>
      <c r="I1889" s="96" t="str">
        <f t="shared" si="29"/>
        <v>T521X227M016ATE035A521V117M016ASMHSPKBP86</v>
      </c>
    </row>
    <row r="1890" spans="1:9" hidden="1">
      <c r="A1890" s="96" t="s">
        <v>372</v>
      </c>
      <c r="B1890" s="96" t="s">
        <v>373</v>
      </c>
      <c r="C1890" s="96" t="s">
        <v>152</v>
      </c>
      <c r="D1890" s="96">
        <v>514.01050000393298</v>
      </c>
      <c r="E1890" s="96">
        <v>210.9362444432918</v>
      </c>
      <c r="F1890" s="96">
        <v>1</v>
      </c>
      <c r="G1890" s="96" t="s">
        <v>4549</v>
      </c>
      <c r="H1890" s="96">
        <v>2</v>
      </c>
      <c r="I1890" s="96" t="str">
        <f t="shared" si="29"/>
        <v>T521X227M016ATE050A521X227M016ASKBP86</v>
      </c>
    </row>
    <row r="1891" spans="1:9" hidden="1">
      <c r="A1891" s="96" t="s">
        <v>359</v>
      </c>
      <c r="B1891" s="96" t="s">
        <v>284</v>
      </c>
      <c r="C1891" s="96" t="s">
        <v>90</v>
      </c>
      <c r="D1891" s="96">
        <v>675.49157393147027</v>
      </c>
      <c r="E1891" s="96">
        <v>246.68193999992215</v>
      </c>
      <c r="F1891" s="96">
        <v>1</v>
      </c>
      <c r="G1891" s="96" t="s">
        <v>4549</v>
      </c>
      <c r="H1891" s="96">
        <v>39</v>
      </c>
      <c r="I1891" s="96" t="str">
        <f t="shared" si="29"/>
        <v>T521X336M050ATE050A521V156M050ASFTP200</v>
      </c>
    </row>
    <row r="1892" spans="1:9" hidden="1">
      <c r="A1892" s="96" t="s">
        <v>285</v>
      </c>
      <c r="B1892" s="96" t="s">
        <v>284</v>
      </c>
      <c r="C1892" s="96" t="s">
        <v>90</v>
      </c>
      <c r="D1892" s="96">
        <v>669.71476354112383</v>
      </c>
      <c r="E1892" s="96">
        <v>226.42649652858381</v>
      </c>
      <c r="F1892" s="96">
        <v>1</v>
      </c>
      <c r="G1892" s="96" t="s">
        <v>4549</v>
      </c>
      <c r="H1892" s="96">
        <v>48</v>
      </c>
      <c r="I1892" s="96" t="str">
        <f t="shared" si="29"/>
        <v>T521X336M050ATE075A521V156M050ASFTP200</v>
      </c>
    </row>
    <row r="1893" spans="1:9" hidden="1">
      <c r="A1893" s="96" t="s">
        <v>257</v>
      </c>
      <c r="B1893" s="96" t="s">
        <v>258</v>
      </c>
      <c r="C1893" s="96" t="s">
        <v>152</v>
      </c>
      <c r="D1893" s="96">
        <v>378.58839722226543</v>
      </c>
      <c r="E1893" s="96">
        <v>155.58156007042271</v>
      </c>
      <c r="F1893" s="96">
        <v>1</v>
      </c>
      <c r="G1893" s="96" t="s">
        <v>4549</v>
      </c>
      <c r="H1893" s="96">
        <v>48</v>
      </c>
      <c r="I1893" s="96" t="str">
        <f t="shared" si="29"/>
        <v>T521X337M016ATE025A521V177M016ASMHSPKBP86</v>
      </c>
    </row>
    <row r="1894" spans="1:9" hidden="1">
      <c r="A1894" s="96" t="s">
        <v>257</v>
      </c>
      <c r="B1894" s="96" t="s">
        <v>4569</v>
      </c>
      <c r="C1894" s="96" t="s">
        <v>152</v>
      </c>
      <c r="D1894" s="96">
        <v>382.24388333153911</v>
      </c>
      <c r="E1894" s="96">
        <v>124.64271667180584</v>
      </c>
      <c r="F1894" s="96">
        <v>1</v>
      </c>
      <c r="G1894" s="96" t="s">
        <v>4549</v>
      </c>
      <c r="H1894" s="96">
        <v>1</v>
      </c>
      <c r="I1894" s="96" t="str">
        <f t="shared" si="29"/>
        <v>T521X337M016ATE025A521V177M016AS9997KBP86</v>
      </c>
    </row>
    <row r="1895" spans="1:9" hidden="1">
      <c r="A1895" s="96" t="s">
        <v>295</v>
      </c>
      <c r="B1895" s="96" t="s">
        <v>354</v>
      </c>
      <c r="C1895" s="96" t="s">
        <v>4478</v>
      </c>
      <c r="D1895" s="96">
        <v>713.7736306678969</v>
      </c>
      <c r="E1895" s="96">
        <v>220.69758033317049</v>
      </c>
      <c r="F1895" s="96">
        <v>1</v>
      </c>
      <c r="G1895" s="96" t="s">
        <v>4549</v>
      </c>
      <c r="H1895" s="96">
        <v>50</v>
      </c>
      <c r="I1895" s="96" t="str">
        <f t="shared" si="29"/>
        <v>T521X476M035ATE030A521V156M035ASE030FTW400</v>
      </c>
    </row>
    <row r="1896" spans="1:9" hidden="1">
      <c r="A1896" s="96" t="s">
        <v>295</v>
      </c>
      <c r="B1896" s="96" t="s">
        <v>296</v>
      </c>
      <c r="C1896" s="96" t="s">
        <v>4427</v>
      </c>
      <c r="D1896" s="96">
        <v>575.8148333360441</v>
      </c>
      <c r="E1896" s="96">
        <v>135.52985555143096</v>
      </c>
      <c r="F1896" s="96">
        <v>1</v>
      </c>
      <c r="G1896" s="96" t="s">
        <v>4549</v>
      </c>
      <c r="H1896" s="96">
        <v>3</v>
      </c>
      <c r="I1896" s="96" t="str">
        <f t="shared" si="29"/>
        <v>T521X476M035ATE030A521V226M035ASMHSBKBP34</v>
      </c>
    </row>
    <row r="1897" spans="1:9" hidden="1">
      <c r="A1897" s="96" t="s">
        <v>518</v>
      </c>
      <c r="B1897" s="96" t="s">
        <v>354</v>
      </c>
      <c r="C1897" s="96" t="s">
        <v>4478</v>
      </c>
      <c r="D1897" s="96">
        <v>719.66186600101651</v>
      </c>
      <c r="E1897" s="96">
        <v>276.69214899970683</v>
      </c>
      <c r="F1897" s="96">
        <v>1</v>
      </c>
      <c r="G1897" s="96" t="s">
        <v>4549</v>
      </c>
      <c r="H1897" s="96">
        <v>50</v>
      </c>
      <c r="I1897" s="96" t="str">
        <f t="shared" si="29"/>
        <v>T521X476M035ATE070A521V156M035ASE030FTW400</v>
      </c>
    </row>
    <row r="1898" spans="1:9" hidden="1">
      <c r="A1898" s="96" t="s">
        <v>518</v>
      </c>
      <c r="B1898" s="96" t="s">
        <v>296</v>
      </c>
      <c r="C1898" s="96" t="s">
        <v>4427</v>
      </c>
      <c r="D1898" s="96">
        <v>598.9929041673895</v>
      </c>
      <c r="E1898" s="96">
        <v>138.09007917065173</v>
      </c>
      <c r="F1898" s="96">
        <v>1</v>
      </c>
      <c r="G1898" s="96" t="s">
        <v>4549</v>
      </c>
      <c r="H1898" s="96">
        <v>4</v>
      </c>
      <c r="I1898" s="96" t="str">
        <f t="shared" si="29"/>
        <v>T521X476M035ATE070A521V226M035ASMHSBKBP34</v>
      </c>
    </row>
    <row r="1899" spans="1:9" hidden="1">
      <c r="A1899" s="96" t="s">
        <v>783</v>
      </c>
      <c r="B1899" s="96" t="s">
        <v>782</v>
      </c>
      <c r="C1899" s="96" t="s">
        <v>4441</v>
      </c>
      <c r="D1899" s="96">
        <v>499.34590555494646</v>
      </c>
      <c r="E1899" s="96">
        <v>197.09390555508435</v>
      </c>
      <c r="F1899" s="96">
        <v>1</v>
      </c>
      <c r="G1899" s="96" t="s">
        <v>4549</v>
      </c>
      <c r="H1899" s="96">
        <v>9</v>
      </c>
      <c r="I1899" s="96" t="str">
        <f t="shared" si="29"/>
        <v>T523T157M006APE030A523T157M006ASSTA156KA</v>
      </c>
    </row>
    <row r="1900" spans="1:9" hidden="1">
      <c r="A1900" s="96" t="s">
        <v>2507</v>
      </c>
      <c r="B1900" s="96" t="s">
        <v>2431</v>
      </c>
      <c r="C1900" s="96" t="s">
        <v>119</v>
      </c>
      <c r="D1900" s="96">
        <v>710.9714944451116</v>
      </c>
      <c r="E1900" s="96">
        <v>219.07475499913559</v>
      </c>
      <c r="F1900" s="96">
        <v>1</v>
      </c>
      <c r="G1900" s="96" t="s">
        <v>4549</v>
      </c>
      <c r="H1900" s="96">
        <v>9</v>
      </c>
      <c r="I1900" s="96" t="str">
        <f t="shared" si="29"/>
        <v>T523W157M016APE070A523W157M016ASFTW102K</v>
      </c>
    </row>
    <row r="1901" spans="1:9" hidden="1">
      <c r="A1901" s="96" t="s">
        <v>132</v>
      </c>
      <c r="B1901" s="96" t="s">
        <v>133</v>
      </c>
      <c r="C1901" s="96" t="s">
        <v>87</v>
      </c>
      <c r="D1901" s="96">
        <v>906.91665266740597</v>
      </c>
      <c r="E1901" s="96">
        <v>247.75315266551917</v>
      </c>
      <c r="F1901" s="96">
        <v>1</v>
      </c>
      <c r="G1901" s="96" t="s">
        <v>4549</v>
      </c>
      <c r="H1901" s="96">
        <v>50</v>
      </c>
      <c r="I1901" s="96" t="str">
        <f t="shared" si="29"/>
        <v>T523W476M035APE100A523W476M035ASTTS50</v>
      </c>
    </row>
    <row r="1902" spans="1:9" hidden="1">
      <c r="A1902" s="96" t="s">
        <v>812</v>
      </c>
      <c r="B1902" s="96" t="s">
        <v>813</v>
      </c>
      <c r="C1902" s="96" t="s">
        <v>4441</v>
      </c>
      <c r="D1902" s="96">
        <v>390.70833334000781</v>
      </c>
      <c r="E1902" s="96">
        <v>128.23283333214931</v>
      </c>
      <c r="F1902" s="96">
        <v>1</v>
      </c>
      <c r="G1902" s="96" t="s">
        <v>4549</v>
      </c>
      <c r="H1902" s="96">
        <v>1</v>
      </c>
      <c r="I1902" s="96" t="str">
        <f t="shared" si="29"/>
        <v>T525B107M004ATE080A525B107M004ASE080STA156KA</v>
      </c>
    </row>
    <row r="1903" spans="1:9" hidden="1">
      <c r="A1903" s="96" t="s">
        <v>1762</v>
      </c>
      <c r="B1903" s="96" t="s">
        <v>1587</v>
      </c>
      <c r="C1903" s="96" t="s">
        <v>4426</v>
      </c>
      <c r="D1903" s="96">
        <v>538.47815000452101</v>
      </c>
      <c r="E1903" s="96">
        <v>312.39052777527831</v>
      </c>
      <c r="F1903" s="96">
        <v>1</v>
      </c>
      <c r="G1903" s="96" t="s">
        <v>4549</v>
      </c>
      <c r="H1903" s="96">
        <v>3</v>
      </c>
      <c r="I1903" s="96" t="str">
        <f t="shared" si="29"/>
        <v>T525D227M010ATE025A520D227M010ASMHSPKBP74</v>
      </c>
    </row>
    <row r="1904" spans="1:9" hidden="1">
      <c r="A1904" s="96" t="s">
        <v>1756</v>
      </c>
      <c r="B1904" s="96" t="s">
        <v>1407</v>
      </c>
      <c r="C1904" s="96" t="s">
        <v>4426</v>
      </c>
      <c r="D1904" s="96">
        <v>369.37238333397545</v>
      </c>
      <c r="E1904" s="96">
        <v>157.6981666625943</v>
      </c>
      <c r="F1904" s="96">
        <v>1</v>
      </c>
      <c r="G1904" s="96" t="s">
        <v>4549</v>
      </c>
      <c r="H1904" s="96">
        <v>1</v>
      </c>
      <c r="I1904" s="96" t="str">
        <f t="shared" si="29"/>
        <v>T525D337M006ATE025A520D337M006ASMHSPKBP74</v>
      </c>
    </row>
    <row r="1905" spans="1:9" hidden="1">
      <c r="A1905" s="96" t="s">
        <v>3574</v>
      </c>
      <c r="B1905" s="96" t="s">
        <v>3573</v>
      </c>
      <c r="C1905" s="96" t="s">
        <v>152</v>
      </c>
      <c r="D1905" s="96">
        <v>685.57919999817386</v>
      </c>
      <c r="E1905" s="96">
        <v>209.63056110776961</v>
      </c>
      <c r="F1905" s="96">
        <v>1</v>
      </c>
      <c r="G1905" s="96" t="s">
        <v>4549</v>
      </c>
      <c r="H1905" s="96">
        <v>3</v>
      </c>
      <c r="I1905" s="96" t="str">
        <f t="shared" si="29"/>
        <v>T525T336M010ATE080A525T336M010ASE070KBP86</v>
      </c>
    </row>
    <row r="1906" spans="1:9" hidden="1">
      <c r="A1906" s="96" t="s">
        <v>2793</v>
      </c>
      <c r="B1906" s="96" t="s">
        <v>2794</v>
      </c>
      <c r="C1906" s="96" t="s">
        <v>4441</v>
      </c>
      <c r="D1906" s="96">
        <v>442.40228636486626</v>
      </c>
      <c r="E1906" s="96">
        <v>204.99399848356416</v>
      </c>
      <c r="F1906" s="96">
        <v>1</v>
      </c>
      <c r="G1906" s="96" t="s">
        <v>4549</v>
      </c>
      <c r="H1906" s="96">
        <v>11</v>
      </c>
      <c r="I1906" s="96" t="str">
        <f t="shared" si="29"/>
        <v>T528B277M002APE006A528B906M002ASE006STA156KA</v>
      </c>
    </row>
    <row r="1907" spans="1:9" hidden="1">
      <c r="A1907" s="96" t="s">
        <v>835</v>
      </c>
      <c r="B1907" s="96" t="s">
        <v>714</v>
      </c>
      <c r="C1907" s="96" t="s">
        <v>4428</v>
      </c>
      <c r="D1907" s="96">
        <v>327.42747499491088</v>
      </c>
      <c r="E1907" s="96">
        <v>161.88191666908097</v>
      </c>
      <c r="F1907" s="96">
        <v>1</v>
      </c>
      <c r="G1907" s="96" t="s">
        <v>4549</v>
      </c>
      <c r="H1907" s="96">
        <v>2</v>
      </c>
      <c r="I1907" s="96" t="str">
        <f t="shared" si="29"/>
        <v>T528Z227M006ATE009A528Z227M006ASE009KBP76</v>
      </c>
    </row>
    <row r="1908" spans="1:9" hidden="1">
      <c r="A1908" s="96" t="s">
        <v>722</v>
      </c>
      <c r="B1908" s="96" t="s">
        <v>706</v>
      </c>
      <c r="C1908" s="96" t="s">
        <v>4426</v>
      </c>
      <c r="D1908" s="96">
        <v>256.99361388862599</v>
      </c>
      <c r="E1908" s="96">
        <v>188.14122777781449</v>
      </c>
      <c r="F1908" s="96">
        <v>1</v>
      </c>
      <c r="G1908" s="96" t="s">
        <v>4549</v>
      </c>
      <c r="H1908" s="96">
        <v>6</v>
      </c>
      <c r="I1908" s="96" t="str">
        <f t="shared" si="29"/>
        <v>T528Z477M2R5ATE005A528Z247M003ASKBP74</v>
      </c>
    </row>
    <row r="1909" spans="1:9" hidden="1">
      <c r="A1909" s="96" t="s">
        <v>841</v>
      </c>
      <c r="B1909" s="96" t="s">
        <v>717</v>
      </c>
      <c r="C1909" s="96" t="s">
        <v>152</v>
      </c>
      <c r="D1909" s="96">
        <v>283.04545000079088</v>
      </c>
      <c r="E1909" s="96">
        <v>185.34066667081788</v>
      </c>
      <c r="F1909" s="96">
        <v>1</v>
      </c>
      <c r="G1909" s="96" t="s">
        <v>4549</v>
      </c>
      <c r="H1909" s="96">
        <v>1</v>
      </c>
      <c r="I1909" s="96" t="str">
        <f t="shared" si="29"/>
        <v>T528Z477M2R5ATE009A528Z477M003ASE009KBP86</v>
      </c>
    </row>
    <row r="1910" spans="1:9" hidden="1">
      <c r="A1910" s="96" t="s">
        <v>1986</v>
      </c>
      <c r="B1910" s="96" t="s">
        <v>1985</v>
      </c>
      <c r="C1910" s="96" t="s">
        <v>126</v>
      </c>
      <c r="D1910" s="96">
        <v>266.13535555545241</v>
      </c>
      <c r="E1910" s="96">
        <v>184.99888055725023</v>
      </c>
      <c r="F1910" s="96">
        <v>1</v>
      </c>
      <c r="G1910" s="96" t="s">
        <v>4549</v>
      </c>
      <c r="H1910" s="96">
        <v>6</v>
      </c>
      <c r="I1910" s="96" t="str">
        <f t="shared" si="29"/>
        <v>T530D157M010ATE005A530V476M010ASE005KBP52</v>
      </c>
    </row>
    <row r="1911" spans="1:9" hidden="1">
      <c r="A1911" s="96" t="s">
        <v>2130</v>
      </c>
      <c r="B1911" s="96" t="s">
        <v>1978</v>
      </c>
      <c r="C1911" s="96" t="s">
        <v>4426</v>
      </c>
      <c r="D1911" s="96">
        <v>313.63446699986235</v>
      </c>
      <c r="E1911" s="96">
        <v>172.67658033273182</v>
      </c>
      <c r="F1911" s="96">
        <v>1</v>
      </c>
      <c r="G1911" s="96" t="s">
        <v>4549</v>
      </c>
      <c r="H1911" s="96">
        <v>50</v>
      </c>
      <c r="I1911" s="96" t="str">
        <f t="shared" si="29"/>
        <v>T530D227M006ATE005A530V686M006ASE005KBP74</v>
      </c>
    </row>
    <row r="1912" spans="1:9" hidden="1">
      <c r="A1912" s="96" t="s">
        <v>1842</v>
      </c>
      <c r="B1912" s="96" t="s">
        <v>960</v>
      </c>
      <c r="C1912" s="96" t="s">
        <v>4426</v>
      </c>
      <c r="D1912" s="96">
        <v>320.32458809403971</v>
      </c>
      <c r="E1912" s="96">
        <v>204.9363791680662</v>
      </c>
      <c r="F1912" s="96">
        <v>1</v>
      </c>
      <c r="G1912" s="96" t="s">
        <v>4549</v>
      </c>
      <c r="H1912" s="96">
        <v>7</v>
      </c>
      <c r="I1912" s="96" t="str">
        <f t="shared" si="29"/>
        <v>T530D227M010ATE006A530V686M010ASE006KBP74</v>
      </c>
    </row>
    <row r="1913" spans="1:9" hidden="1">
      <c r="A1913" s="96" t="s">
        <v>1969</v>
      </c>
      <c r="B1913" s="96" t="s">
        <v>960</v>
      </c>
      <c r="C1913" s="96" t="s">
        <v>4426</v>
      </c>
      <c r="D1913" s="96">
        <v>440.82028666511178</v>
      </c>
      <c r="E1913" s="96">
        <v>240.00518666789867</v>
      </c>
      <c r="F1913" s="96">
        <v>1</v>
      </c>
      <c r="G1913" s="96" t="s">
        <v>4549</v>
      </c>
      <c r="H1913" s="96">
        <v>5</v>
      </c>
      <c r="I1913" s="96" t="str">
        <f t="shared" si="29"/>
        <v>T530D227M010ATE010A530V686M010ASE006KBP74</v>
      </c>
    </row>
    <row r="1914" spans="1:9" hidden="1">
      <c r="A1914" s="96" t="s">
        <v>1989</v>
      </c>
      <c r="B1914" s="96" t="s">
        <v>1858</v>
      </c>
      <c r="C1914" s="96" t="s">
        <v>126</v>
      </c>
      <c r="D1914" s="96">
        <v>274.98392500332557</v>
      </c>
      <c r="E1914" s="96">
        <v>250.02895000157881</v>
      </c>
      <c r="F1914" s="96">
        <v>1</v>
      </c>
      <c r="G1914" s="96" t="s">
        <v>4549</v>
      </c>
      <c r="H1914" s="96">
        <v>2</v>
      </c>
      <c r="I1914" s="96" t="str">
        <f t="shared" si="29"/>
        <v>T530D337M004ATE005A530V117M004ASE005KBP52</v>
      </c>
    </row>
    <row r="1915" spans="1:9" hidden="1">
      <c r="A1915" s="96" t="s">
        <v>1939</v>
      </c>
      <c r="B1915" s="96" t="s">
        <v>1860</v>
      </c>
      <c r="C1915" s="96" t="s">
        <v>4426</v>
      </c>
      <c r="D1915" s="96">
        <v>264.02122407453135</v>
      </c>
      <c r="E1915" s="96">
        <v>167.87993888719939</v>
      </c>
      <c r="F1915" s="96">
        <v>1</v>
      </c>
      <c r="G1915" s="96" t="s">
        <v>4549</v>
      </c>
      <c r="H1915" s="96">
        <v>9</v>
      </c>
      <c r="I1915" s="96" t="str">
        <f t="shared" si="29"/>
        <v>T530D337M006ATE006A530V117M006ASE006KBP74</v>
      </c>
    </row>
    <row r="1916" spans="1:9" hidden="1">
      <c r="A1916" s="96" t="s">
        <v>1944</v>
      </c>
      <c r="B1916" s="96" t="s">
        <v>975</v>
      </c>
      <c r="C1916" s="96" t="s">
        <v>4426</v>
      </c>
      <c r="D1916" s="96">
        <v>355.91997916752007</v>
      </c>
      <c r="E1916" s="96">
        <v>262.94521249743411</v>
      </c>
      <c r="F1916" s="96">
        <v>1</v>
      </c>
      <c r="G1916" s="96" t="s">
        <v>4549</v>
      </c>
      <c r="H1916" s="96">
        <v>4</v>
      </c>
      <c r="I1916" s="96" t="str">
        <f t="shared" si="29"/>
        <v>T530D337M006ATE010A530V157M006ASE010KBP74</v>
      </c>
    </row>
    <row r="1917" spans="1:9" hidden="1">
      <c r="A1917" s="96" t="s">
        <v>1944</v>
      </c>
      <c r="B1917" s="96" t="s">
        <v>4570</v>
      </c>
      <c r="C1917" s="96" t="s">
        <v>4433</v>
      </c>
      <c r="D1917" s="96">
        <v>232.98418333026348</v>
      </c>
      <c r="E1917" s="96">
        <v>136.03902500239201</v>
      </c>
      <c r="F1917" s="96">
        <v>1</v>
      </c>
      <c r="G1917" s="96" t="s">
        <v>4549</v>
      </c>
      <c r="H1917" s="96">
        <v>4</v>
      </c>
      <c r="I1917" s="96" t="str">
        <f t="shared" si="29"/>
        <v>T530D337M006ATE010A530V157M006AS9997KBP74E</v>
      </c>
    </row>
    <row r="1918" spans="1:9" hidden="1">
      <c r="A1918" s="96" t="s">
        <v>1944</v>
      </c>
      <c r="B1918" s="96" t="s">
        <v>1943</v>
      </c>
      <c r="C1918" s="96" t="s">
        <v>152</v>
      </c>
      <c r="D1918" s="96">
        <v>251.25462366635912</v>
      </c>
      <c r="E1918" s="96">
        <v>158.84130566683598</v>
      </c>
      <c r="F1918" s="96">
        <v>1</v>
      </c>
      <c r="G1918" s="96" t="s">
        <v>4549</v>
      </c>
      <c r="H1918" s="96">
        <v>50</v>
      </c>
      <c r="I1918" s="96" t="str">
        <f t="shared" si="29"/>
        <v>T530D337M006ATE010A530V157M006ASMHSPKBP86</v>
      </c>
    </row>
    <row r="1919" spans="1:9" hidden="1">
      <c r="A1919" s="96" t="s">
        <v>1848</v>
      </c>
      <c r="B1919" s="96" t="s">
        <v>1845</v>
      </c>
      <c r="C1919" s="96" t="s">
        <v>4426</v>
      </c>
      <c r="D1919" s="96">
        <v>269.4435366676189</v>
      </c>
      <c r="E1919" s="96">
        <v>215.79677000152881</v>
      </c>
      <c r="F1919" s="96">
        <v>1</v>
      </c>
      <c r="G1919" s="96" t="s">
        <v>4549</v>
      </c>
      <c r="H1919" s="96">
        <v>5</v>
      </c>
      <c r="I1919" s="96" t="str">
        <f t="shared" si="29"/>
        <v>T530D477M004ATE006A530V157M004ASE006KBP74</v>
      </c>
    </row>
    <row r="1920" spans="1:9" hidden="1">
      <c r="A1920" s="96" t="s">
        <v>1948</v>
      </c>
      <c r="B1920" s="96" t="s">
        <v>1947</v>
      </c>
      <c r="C1920" s="96" t="s">
        <v>4428</v>
      </c>
      <c r="D1920" s="96">
        <v>300.36906433368569</v>
      </c>
      <c r="E1920" s="96">
        <v>185.87488033322151</v>
      </c>
      <c r="F1920" s="96">
        <v>1</v>
      </c>
      <c r="G1920" s="96" t="s">
        <v>4549</v>
      </c>
      <c r="H1920" s="96">
        <v>50</v>
      </c>
      <c r="I1920" s="96" t="str">
        <f t="shared" si="29"/>
        <v>T530D477M004ATE010A530V227M004ASALT1KBP76</v>
      </c>
    </row>
    <row r="1921" spans="1:9" hidden="1">
      <c r="A1921" s="96" t="s">
        <v>1948</v>
      </c>
      <c r="B1921" s="96" t="s">
        <v>1951</v>
      </c>
      <c r="C1921" s="96" t="s">
        <v>4571</v>
      </c>
      <c r="D1921" s="96">
        <v>198.54575000179463</v>
      </c>
      <c r="E1921" s="96">
        <v>141.30435833882075</v>
      </c>
      <c r="F1921" s="96">
        <v>1</v>
      </c>
      <c r="G1921" s="96" t="s">
        <v>4549</v>
      </c>
      <c r="H1921" s="96">
        <v>2</v>
      </c>
      <c r="I1921" s="96" t="str">
        <f t="shared" si="29"/>
        <v>T530D477M004ATE010A530V227M004ASE010KBP72F</v>
      </c>
    </row>
    <row r="1922" spans="1:9" hidden="1">
      <c r="A1922" s="96" t="s">
        <v>2127</v>
      </c>
      <c r="B1922" s="96" t="s">
        <v>1992</v>
      </c>
      <c r="C1922" s="96" t="s">
        <v>4426</v>
      </c>
      <c r="D1922" s="96">
        <v>182.10223889211193</v>
      </c>
      <c r="E1922" s="96">
        <v>310.87811111239716</v>
      </c>
      <c r="F1922" s="96">
        <v>1</v>
      </c>
      <c r="G1922" s="96" t="s">
        <v>4549</v>
      </c>
      <c r="H1922" s="96">
        <v>3</v>
      </c>
      <c r="I1922" s="96" t="str">
        <f t="shared" si="29"/>
        <v>T530D477M2R5ATE005A530V157M2R5ASE005KBP74</v>
      </c>
    </row>
    <row r="1923" spans="1:9" hidden="1">
      <c r="A1923" s="96" t="s">
        <v>1983</v>
      </c>
      <c r="B1923" s="96" t="s">
        <v>1980</v>
      </c>
      <c r="C1923" s="96" t="s">
        <v>4426</v>
      </c>
      <c r="D1923" s="96">
        <v>220.6311375007499</v>
      </c>
      <c r="E1923" s="96">
        <v>169.01780625135871</v>
      </c>
      <c r="F1923" s="96">
        <v>1</v>
      </c>
      <c r="G1923" s="96" t="s">
        <v>4549</v>
      </c>
      <c r="H1923" s="96">
        <v>16</v>
      </c>
      <c r="I1923" s="96" t="str">
        <f t="shared" si="29"/>
        <v>T530D567M2R5ATE005A530V197M2R5ASE005KBP74</v>
      </c>
    </row>
    <row r="1924" spans="1:9" hidden="1">
      <c r="A1924" s="96" t="s">
        <v>1957</v>
      </c>
      <c r="B1924" s="96" t="s">
        <v>1958</v>
      </c>
      <c r="C1924" s="96" t="s">
        <v>4426</v>
      </c>
      <c r="D1924" s="96">
        <v>237.84164761891589</v>
      </c>
      <c r="E1924" s="96">
        <v>161.60457618883811</v>
      </c>
      <c r="F1924" s="96">
        <v>1</v>
      </c>
      <c r="G1924" s="96" t="s">
        <v>4549</v>
      </c>
      <c r="H1924" s="96">
        <v>7</v>
      </c>
      <c r="I1924" s="96" t="str">
        <f t="shared" ref="I1924:I1987" si="30">A1924&amp;B1924&amp;C1924</f>
        <v>T530D687M003ATE010A530V337M003ASE010KBP74</v>
      </c>
    </row>
    <row r="1925" spans="1:9" hidden="1">
      <c r="A1925" s="96" t="s">
        <v>1825</v>
      </c>
      <c r="B1925" s="96" t="s">
        <v>1832</v>
      </c>
      <c r="C1925" s="96" t="s">
        <v>4426</v>
      </c>
      <c r="D1925" s="96">
        <v>228.17491600073407</v>
      </c>
      <c r="E1925" s="96">
        <v>181.57855900030117</v>
      </c>
      <c r="F1925" s="96">
        <v>1</v>
      </c>
      <c r="G1925" s="96" t="s">
        <v>4549</v>
      </c>
      <c r="H1925" s="96">
        <v>50</v>
      </c>
      <c r="I1925" s="96" t="str">
        <f t="shared" si="30"/>
        <v>T530D687M2R5ATE006A530V227M003ASE006KBP74</v>
      </c>
    </row>
    <row r="1926" spans="1:9" hidden="1">
      <c r="A1926" s="96" t="s">
        <v>1825</v>
      </c>
      <c r="B1926" s="96" t="s">
        <v>970</v>
      </c>
      <c r="C1926" s="96" t="s">
        <v>142</v>
      </c>
      <c r="D1926" s="96">
        <v>396.06005555600854</v>
      </c>
      <c r="E1926" s="96">
        <v>191.49052221793681</v>
      </c>
      <c r="F1926" s="96">
        <v>1</v>
      </c>
      <c r="G1926" s="96" t="s">
        <v>4549</v>
      </c>
      <c r="H1926" s="96">
        <v>3</v>
      </c>
      <c r="I1926" s="96" t="str">
        <f t="shared" si="30"/>
        <v>T530D687M2R5ATE006A530V337M003ASE006KBP86E</v>
      </c>
    </row>
    <row r="1927" spans="1:9" hidden="1">
      <c r="A1927" s="96" t="s">
        <v>1825</v>
      </c>
      <c r="B1927" s="96" t="s">
        <v>1824</v>
      </c>
      <c r="C1927" s="96" t="s">
        <v>152</v>
      </c>
      <c r="D1927" s="96">
        <v>379.31595740839839</v>
      </c>
      <c r="E1927" s="96">
        <v>221.8590222223429</v>
      </c>
      <c r="F1927" s="96">
        <v>1</v>
      </c>
      <c r="G1927" s="96" t="s">
        <v>4549</v>
      </c>
      <c r="H1927" s="96">
        <v>18</v>
      </c>
      <c r="I1927" s="96" t="str">
        <f t="shared" si="30"/>
        <v>T530D687M2R5ATE006A530V347M2R5ASKBP86</v>
      </c>
    </row>
    <row r="1928" spans="1:9" hidden="1">
      <c r="A1928" s="96" t="s">
        <v>2888</v>
      </c>
      <c r="B1928" s="96" t="s">
        <v>2886</v>
      </c>
      <c r="C1928" s="96" t="s">
        <v>152</v>
      </c>
      <c r="D1928" s="96">
        <v>350.01903333555674</v>
      </c>
      <c r="E1928" s="96">
        <v>192.59351666846601</v>
      </c>
      <c r="F1928" s="96">
        <v>1</v>
      </c>
      <c r="G1928" s="96" t="s">
        <v>4549</v>
      </c>
      <c r="H1928" s="96">
        <v>12</v>
      </c>
      <c r="I1928" s="96" t="str">
        <f t="shared" si="30"/>
        <v>T530X108M004ATE006A530V477M004ASE010KBP86</v>
      </c>
    </row>
    <row r="1929" spans="1:9" hidden="1">
      <c r="A1929" s="96" t="s">
        <v>2888</v>
      </c>
      <c r="B1929" s="96" t="s">
        <v>2886</v>
      </c>
      <c r="C1929" s="96" t="s">
        <v>4572</v>
      </c>
      <c r="D1929" s="96">
        <v>314.37521666754037</v>
      </c>
      <c r="E1929" s="96">
        <v>133.22278333129361</v>
      </c>
      <c r="F1929" s="96">
        <v>1</v>
      </c>
      <c r="G1929" s="96" t="s">
        <v>4549</v>
      </c>
      <c r="H1929" s="96">
        <v>1</v>
      </c>
      <c r="I1929" s="96" t="str">
        <f t="shared" si="30"/>
        <v>T530X108M004ATE006A530V477M004ASE010S15MBE</v>
      </c>
    </row>
    <row r="1930" spans="1:9" hidden="1">
      <c r="A1930" s="96" t="s">
        <v>3025</v>
      </c>
      <c r="B1930" s="96" t="s">
        <v>2929</v>
      </c>
      <c r="C1930" s="96" t="s">
        <v>4426</v>
      </c>
      <c r="D1930" s="96">
        <v>382.47370124916773</v>
      </c>
      <c r="E1930" s="96">
        <v>152.25627708173124</v>
      </c>
      <c r="F1930" s="96">
        <v>1</v>
      </c>
      <c r="G1930" s="96" t="s">
        <v>4549</v>
      </c>
      <c r="H1930" s="96">
        <v>40</v>
      </c>
      <c r="I1930" s="96" t="str">
        <f t="shared" si="30"/>
        <v>T530X157M016ATE015A530V756M016ASMHSPKBP74</v>
      </c>
    </row>
    <row r="1931" spans="1:9" hidden="1">
      <c r="A1931" s="96" t="s">
        <v>3022</v>
      </c>
      <c r="B1931" s="96" t="s">
        <v>2929</v>
      </c>
      <c r="C1931" s="96" t="s">
        <v>4426</v>
      </c>
      <c r="D1931" s="96">
        <v>350.64638667041436</v>
      </c>
      <c r="E1931" s="96">
        <v>123.53533333312951</v>
      </c>
      <c r="F1931" s="96">
        <v>1</v>
      </c>
      <c r="G1931" s="96" t="s">
        <v>4549</v>
      </c>
      <c r="H1931" s="96">
        <v>5</v>
      </c>
      <c r="I1931" s="96" t="str">
        <f t="shared" si="30"/>
        <v>T530X157M016ATE025A530V756M016ASMHSPKBP74</v>
      </c>
    </row>
    <row r="1932" spans="1:9" hidden="1">
      <c r="A1932" s="96" t="s">
        <v>2948</v>
      </c>
      <c r="B1932" s="96" t="s">
        <v>2946</v>
      </c>
      <c r="C1932" s="96" t="s">
        <v>4426</v>
      </c>
      <c r="D1932" s="96">
        <v>209.6273606050421</v>
      </c>
      <c r="E1932" s="96">
        <v>153.19312916690251</v>
      </c>
      <c r="F1932" s="96">
        <v>1</v>
      </c>
      <c r="G1932" s="96" t="s">
        <v>4549</v>
      </c>
      <c r="H1932" s="96">
        <v>11</v>
      </c>
      <c r="I1932" s="96" t="str">
        <f t="shared" si="30"/>
        <v>T530X158M003ATE008A530V477M003ASKBP74</v>
      </c>
    </row>
    <row r="1933" spans="1:9" hidden="1">
      <c r="A1933" s="96" t="s">
        <v>2948</v>
      </c>
      <c r="B1933" s="96" t="s">
        <v>2946</v>
      </c>
      <c r="C1933" s="96" t="s">
        <v>4540</v>
      </c>
      <c r="D1933" s="96">
        <v>297.51179444370791</v>
      </c>
      <c r="E1933" s="96">
        <v>373.8697777781635</v>
      </c>
      <c r="F1933" s="96">
        <v>1</v>
      </c>
      <c r="G1933" s="96" t="s">
        <v>4549</v>
      </c>
      <c r="H1933" s="96">
        <v>3</v>
      </c>
      <c r="I1933" s="96" t="str">
        <f t="shared" si="30"/>
        <v>T530X158M003ATE008A530V477M003ASTTS150E</v>
      </c>
    </row>
    <row r="1934" spans="1:9" hidden="1">
      <c r="A1934" s="96" t="s">
        <v>2938</v>
      </c>
      <c r="B1934" s="96" t="s">
        <v>2935</v>
      </c>
      <c r="C1934" s="96" t="s">
        <v>4426</v>
      </c>
      <c r="D1934" s="96">
        <v>234.76593166622337</v>
      </c>
      <c r="E1934" s="96">
        <v>153.94107166689355</v>
      </c>
      <c r="F1934" s="96">
        <v>1</v>
      </c>
      <c r="G1934" s="96" t="s">
        <v>4549</v>
      </c>
      <c r="H1934" s="96">
        <v>50</v>
      </c>
      <c r="I1934" s="96" t="str">
        <f t="shared" si="30"/>
        <v>T530X158M2R5ATE005A530V477M2R5ASE005KBP74</v>
      </c>
    </row>
    <row r="1935" spans="1:9" hidden="1">
      <c r="A1935" s="96" t="s">
        <v>2938</v>
      </c>
      <c r="B1935" s="96" t="s">
        <v>2935</v>
      </c>
      <c r="C1935" s="96" t="s">
        <v>4572</v>
      </c>
      <c r="D1935" s="96">
        <v>333.29899166012183</v>
      </c>
      <c r="E1935" s="96">
        <v>194.08564166980796</v>
      </c>
      <c r="F1935" s="96">
        <v>1</v>
      </c>
      <c r="G1935" s="96" t="s">
        <v>4549</v>
      </c>
      <c r="H1935" s="96">
        <v>2</v>
      </c>
      <c r="I1935" s="96" t="str">
        <f t="shared" si="30"/>
        <v>T530X158M2R5ATE005A530V477M2R5ASE005S15MBE</v>
      </c>
    </row>
    <row r="1936" spans="1:9" hidden="1">
      <c r="A1936" s="96" t="s">
        <v>2824</v>
      </c>
      <c r="B1936" s="96" t="s">
        <v>2821</v>
      </c>
      <c r="C1936" s="96" t="s">
        <v>4426</v>
      </c>
      <c r="D1936" s="96">
        <v>401.82427261901984</v>
      </c>
      <c r="E1936" s="96">
        <v>163.71557321432712</v>
      </c>
      <c r="F1936" s="96">
        <v>1</v>
      </c>
      <c r="G1936" s="96" t="s">
        <v>4549</v>
      </c>
      <c r="H1936" s="96">
        <v>28</v>
      </c>
      <c r="I1936" s="96" t="str">
        <f t="shared" si="30"/>
        <v>T530X337M010ATE004A530V117M010ASE004KBP74</v>
      </c>
    </row>
    <row r="1937" spans="1:9" hidden="1">
      <c r="A1937" s="96" t="s">
        <v>2918</v>
      </c>
      <c r="B1937" s="96" t="s">
        <v>2917</v>
      </c>
      <c r="C1937" s="96" t="s">
        <v>126</v>
      </c>
      <c r="D1937" s="96">
        <v>378.52048300111198</v>
      </c>
      <c r="E1937" s="96">
        <v>224.01134199940137</v>
      </c>
      <c r="F1937" s="96">
        <v>1</v>
      </c>
      <c r="G1937" s="96" t="s">
        <v>4549</v>
      </c>
      <c r="H1937" s="96">
        <v>50</v>
      </c>
      <c r="I1937" s="96" t="str">
        <f t="shared" si="30"/>
        <v>T530X337M010ATE006A530V117M010ASE006KBP52</v>
      </c>
    </row>
    <row r="1938" spans="1:9" hidden="1">
      <c r="A1938" s="96" t="s">
        <v>2837</v>
      </c>
      <c r="B1938" s="96" t="s">
        <v>2831</v>
      </c>
      <c r="C1938" s="96" t="s">
        <v>4426</v>
      </c>
      <c r="D1938" s="96">
        <v>453.26099266600789</v>
      </c>
      <c r="E1938" s="96">
        <v>203.34159866720441</v>
      </c>
      <c r="F1938" s="96">
        <v>1</v>
      </c>
      <c r="G1938" s="96" t="s">
        <v>4549</v>
      </c>
      <c r="H1938" s="96">
        <v>50</v>
      </c>
      <c r="I1938" s="96" t="str">
        <f t="shared" si="30"/>
        <v>T530X337M010ATE010A530V157M010ASE010KBP74</v>
      </c>
    </row>
    <row r="1939" spans="1:9" hidden="1">
      <c r="A1939" s="96" t="s">
        <v>2837</v>
      </c>
      <c r="B1939" s="96" t="s">
        <v>2831</v>
      </c>
      <c r="C1939" s="96" t="s">
        <v>4433</v>
      </c>
      <c r="D1939" s="96">
        <v>232.91488332906735</v>
      </c>
      <c r="E1939" s="96">
        <v>322.90066666784696</v>
      </c>
      <c r="F1939" s="96">
        <v>1</v>
      </c>
      <c r="G1939" s="96" t="s">
        <v>4549</v>
      </c>
      <c r="H1939" s="96">
        <v>1</v>
      </c>
      <c r="I1939" s="96" t="str">
        <f t="shared" si="30"/>
        <v>T530X337M010ATE010A530V157M010ASE010KBP74E</v>
      </c>
    </row>
    <row r="1940" spans="1:9" hidden="1">
      <c r="A1940" s="96" t="s">
        <v>2819</v>
      </c>
      <c r="B1940" s="96" t="s">
        <v>2815</v>
      </c>
      <c r="C1940" s="96" t="s">
        <v>4426</v>
      </c>
      <c r="D1940" s="96">
        <v>366.64979015053672</v>
      </c>
      <c r="E1940" s="96">
        <v>210.99689924121111</v>
      </c>
      <c r="F1940" s="96">
        <v>1</v>
      </c>
      <c r="G1940" s="96" t="s">
        <v>4549</v>
      </c>
      <c r="H1940" s="96">
        <v>22</v>
      </c>
      <c r="I1940" s="96" t="str">
        <f t="shared" si="30"/>
        <v>T530X477M006ATE004A530V157M006ASE004KBP74</v>
      </c>
    </row>
    <row r="1941" spans="1:9" hidden="1">
      <c r="A1941" s="96" t="s">
        <v>2852</v>
      </c>
      <c r="B1941" s="96" t="s">
        <v>2853</v>
      </c>
      <c r="C1941" s="96" t="s">
        <v>4426</v>
      </c>
      <c r="D1941" s="96">
        <v>362.44423333363119</v>
      </c>
      <c r="E1941" s="96">
        <v>210.21277569685481</v>
      </c>
      <c r="F1941" s="96">
        <v>1</v>
      </c>
      <c r="G1941" s="96" t="s">
        <v>4549</v>
      </c>
      <c r="H1941" s="96">
        <v>23</v>
      </c>
      <c r="I1941" s="96" t="str">
        <f t="shared" si="30"/>
        <v>T530X477M006ATE010A530V227K006ASE010KBP74</v>
      </c>
    </row>
    <row r="1942" spans="1:9" hidden="1">
      <c r="A1942" s="96" t="s">
        <v>2852</v>
      </c>
      <c r="B1942" s="96" t="s">
        <v>2853</v>
      </c>
      <c r="C1942" s="96" t="s">
        <v>4433</v>
      </c>
      <c r="D1942" s="96">
        <v>307.06149999867193</v>
      </c>
      <c r="E1942" s="96">
        <v>177.06561667146161</v>
      </c>
      <c r="F1942" s="96">
        <v>1</v>
      </c>
      <c r="G1942" s="96" t="s">
        <v>4549</v>
      </c>
      <c r="H1942" s="96">
        <v>1</v>
      </c>
      <c r="I1942" s="96" t="str">
        <f t="shared" si="30"/>
        <v>T530X477M006ATE010A530V227K006ASE010KBP74E</v>
      </c>
    </row>
    <row r="1943" spans="1:9" hidden="1">
      <c r="A1943" s="96" t="s">
        <v>2962</v>
      </c>
      <c r="B1943" s="96" t="s">
        <v>2851</v>
      </c>
      <c r="C1943" s="96" t="s">
        <v>4426</v>
      </c>
      <c r="D1943" s="96">
        <v>298.29765833099373</v>
      </c>
      <c r="E1943" s="96">
        <v>138.04939166817348</v>
      </c>
      <c r="F1943" s="96">
        <v>1</v>
      </c>
      <c r="G1943" s="96" t="s">
        <v>4549</v>
      </c>
      <c r="H1943" s="96">
        <v>2</v>
      </c>
      <c r="I1943" s="96" t="str">
        <f t="shared" si="30"/>
        <v>T530X687M004AHE010A530V337M004ASE010KBP74</v>
      </c>
    </row>
    <row r="1944" spans="1:9" hidden="1">
      <c r="A1944" s="96" t="s">
        <v>2872</v>
      </c>
      <c r="B1944" s="96" t="s">
        <v>2869</v>
      </c>
      <c r="C1944" s="96" t="s">
        <v>4426</v>
      </c>
      <c r="D1944" s="96">
        <v>321.8757899999153</v>
      </c>
      <c r="E1944" s="96">
        <v>181.63421739231916</v>
      </c>
      <c r="F1944" s="96">
        <v>1</v>
      </c>
      <c r="G1944" s="96" t="s">
        <v>4549</v>
      </c>
      <c r="H1944" s="96">
        <v>25</v>
      </c>
      <c r="I1944" s="96" t="str">
        <f t="shared" si="30"/>
        <v>T530X687M004ATE004A530V227M004ASE004KBP74</v>
      </c>
    </row>
    <row r="1945" spans="1:9" hidden="1">
      <c r="A1945" s="96" t="s">
        <v>2849</v>
      </c>
      <c r="B1945" s="96" t="s">
        <v>2846</v>
      </c>
      <c r="C1945" s="96" t="s">
        <v>4426</v>
      </c>
      <c r="D1945" s="96">
        <v>332.96332708181581</v>
      </c>
      <c r="E1945" s="96">
        <v>221.80064999934984</v>
      </c>
      <c r="F1945" s="96">
        <v>1</v>
      </c>
      <c r="G1945" s="96" t="s">
        <v>4549</v>
      </c>
      <c r="H1945" s="96">
        <v>8</v>
      </c>
      <c r="I1945" s="96" t="str">
        <f t="shared" si="30"/>
        <v>T530X687M006ATE010A530V227M006ASE010KBP74</v>
      </c>
    </row>
    <row r="1946" spans="1:9" hidden="1">
      <c r="A1946" s="96" t="s">
        <v>2849</v>
      </c>
      <c r="B1946" s="96" t="s">
        <v>2846</v>
      </c>
      <c r="C1946" s="96" t="s">
        <v>4550</v>
      </c>
      <c r="D1946" s="96">
        <v>599.76157916535158</v>
      </c>
      <c r="E1946" s="96">
        <v>221.15101250092263</v>
      </c>
      <c r="F1946" s="96">
        <v>1</v>
      </c>
      <c r="G1946" s="96" t="s">
        <v>4549</v>
      </c>
      <c r="H1946" s="96">
        <v>4</v>
      </c>
      <c r="I1946" s="96" t="str">
        <f t="shared" si="30"/>
        <v>T530X687M006ATE010A530V227M006ASE010SKIPR</v>
      </c>
    </row>
    <row r="1947" spans="1:9" hidden="1">
      <c r="A1947" s="96" t="s">
        <v>2849</v>
      </c>
      <c r="B1947" s="96" t="s">
        <v>2846</v>
      </c>
      <c r="C1947" s="96" t="s">
        <v>4573</v>
      </c>
      <c r="D1947" s="96">
        <v>587.59805000270717</v>
      </c>
      <c r="E1947" s="96">
        <v>184.34778333292343</v>
      </c>
      <c r="F1947" s="96">
        <v>1</v>
      </c>
      <c r="G1947" s="96" t="s">
        <v>4549</v>
      </c>
      <c r="H1947" s="96">
        <v>1</v>
      </c>
      <c r="I1947" s="96" t="str">
        <f t="shared" si="30"/>
        <v>T530X687M006ATE010A530V227M006ASE010S15MF</v>
      </c>
    </row>
    <row r="1948" spans="1:9" hidden="1">
      <c r="A1948" s="96" t="s">
        <v>2849</v>
      </c>
      <c r="B1948" s="96" t="s">
        <v>2846</v>
      </c>
      <c r="C1948" s="96" t="s">
        <v>4574</v>
      </c>
      <c r="D1948" s="96">
        <v>363.27645000186754</v>
      </c>
      <c r="E1948" s="96">
        <v>126.4839500002563</v>
      </c>
      <c r="F1948" s="96">
        <v>1</v>
      </c>
      <c r="G1948" s="96" t="s">
        <v>4549</v>
      </c>
      <c r="H1948" s="96">
        <v>1</v>
      </c>
      <c r="I1948" s="96" t="str">
        <f t="shared" si="30"/>
        <v>T530X687M006ATE010A530V227M006ASE010S15ME</v>
      </c>
    </row>
    <row r="1949" spans="1:9" hidden="1">
      <c r="A1949" s="96" t="s">
        <v>1002</v>
      </c>
      <c r="B1949" s="96" t="s">
        <v>999</v>
      </c>
      <c r="C1949" s="96" t="s">
        <v>4426</v>
      </c>
      <c r="D1949" s="96">
        <v>255.099856350072</v>
      </c>
      <c r="E1949" s="96">
        <v>204.94353070187285</v>
      </c>
      <c r="F1949" s="96">
        <v>1</v>
      </c>
      <c r="G1949" s="96" t="s">
        <v>4549</v>
      </c>
      <c r="H1949" s="96">
        <v>21</v>
      </c>
      <c r="I1949" s="96" t="str">
        <f t="shared" si="30"/>
        <v>T530Y108M2R5ATE005A530V337M003ASE005KBP74</v>
      </c>
    </row>
    <row r="1950" spans="1:9" hidden="1">
      <c r="A1950" s="96" t="s">
        <v>972</v>
      </c>
      <c r="B1950" s="96" t="s">
        <v>970</v>
      </c>
      <c r="C1950" s="96" t="s">
        <v>4426</v>
      </c>
      <c r="D1950" s="96">
        <v>219.77364583255255</v>
      </c>
      <c r="E1950" s="96">
        <v>191.40860916796373</v>
      </c>
      <c r="F1950" s="96">
        <v>1</v>
      </c>
      <c r="G1950" s="96" t="s">
        <v>4549</v>
      </c>
      <c r="H1950" s="96">
        <v>20</v>
      </c>
      <c r="I1950" s="96" t="str">
        <f t="shared" si="30"/>
        <v>T530Y108M2R5ATE006A530V337M003ASE006KBP74</v>
      </c>
    </row>
    <row r="1951" spans="1:9" hidden="1">
      <c r="A1951" s="96" t="s">
        <v>958</v>
      </c>
      <c r="B1951" s="96" t="s">
        <v>956</v>
      </c>
      <c r="C1951" s="96" t="s">
        <v>4426</v>
      </c>
      <c r="D1951" s="96">
        <v>343.50196666549891</v>
      </c>
      <c r="E1951" s="96">
        <v>175.00055666780099</v>
      </c>
      <c r="F1951" s="96">
        <v>1</v>
      </c>
      <c r="G1951" s="96" t="s">
        <v>4549</v>
      </c>
      <c r="H1951" s="96">
        <v>5</v>
      </c>
      <c r="I1951" s="96" t="str">
        <f t="shared" si="30"/>
        <v>T530Y337M006ATE006A530V157K006ASE006KBP74</v>
      </c>
    </row>
    <row r="1952" spans="1:9" hidden="1">
      <c r="A1952" s="96" t="s">
        <v>993</v>
      </c>
      <c r="B1952" s="96" t="s">
        <v>992</v>
      </c>
      <c r="C1952" s="96" t="s">
        <v>4426</v>
      </c>
      <c r="D1952" s="96">
        <v>313.31164999958128</v>
      </c>
      <c r="E1952" s="96">
        <v>213.66708000283688</v>
      </c>
      <c r="F1952" s="96">
        <v>1</v>
      </c>
      <c r="G1952" s="96" t="s">
        <v>4549</v>
      </c>
      <c r="H1952" s="96">
        <v>5</v>
      </c>
      <c r="I1952" s="96" t="str">
        <f t="shared" si="30"/>
        <v>T530Y477M006ATE005A530V157M006ASE005KBP74</v>
      </c>
    </row>
    <row r="1953" spans="1:9" hidden="1">
      <c r="A1953" s="96" t="s">
        <v>987</v>
      </c>
      <c r="B1953" s="96" t="s">
        <v>986</v>
      </c>
      <c r="C1953" s="96" t="s">
        <v>4426</v>
      </c>
      <c r="D1953" s="96">
        <v>294.93833974397813</v>
      </c>
      <c r="E1953" s="96">
        <v>210.65326153784275</v>
      </c>
      <c r="F1953" s="96">
        <v>1</v>
      </c>
      <c r="G1953" s="96" t="s">
        <v>4549</v>
      </c>
      <c r="H1953" s="96">
        <v>13</v>
      </c>
      <c r="I1953" s="96" t="str">
        <f t="shared" si="30"/>
        <v>T530Y687M004ATE005A530V227M004ASE005KBP74</v>
      </c>
    </row>
    <row r="1954" spans="1:9" hidden="1">
      <c r="A1954" s="96" t="s">
        <v>1269</v>
      </c>
      <c r="B1954" s="96" t="s">
        <v>1210</v>
      </c>
      <c r="C1954" s="96" t="s">
        <v>4426</v>
      </c>
      <c r="D1954" s="96">
        <v>575.32333333336283</v>
      </c>
      <c r="E1954" s="96">
        <v>258.27770333038643</v>
      </c>
      <c r="F1954" s="96">
        <v>1</v>
      </c>
      <c r="G1954" s="96" t="s">
        <v>4549</v>
      </c>
      <c r="H1954" s="96">
        <v>6</v>
      </c>
      <c r="I1954" s="96" t="str">
        <f t="shared" si="30"/>
        <v>T591B476M006ATE070A591B476M010ASE070KBP74</v>
      </c>
    </row>
    <row r="1955" spans="1:9" hidden="1">
      <c r="A1955" s="96" t="s">
        <v>3299</v>
      </c>
      <c r="B1955" s="96" t="s">
        <v>3300</v>
      </c>
      <c r="C1955" s="96" t="s">
        <v>90</v>
      </c>
      <c r="D1955" s="96">
        <v>442.09822500881273</v>
      </c>
      <c r="E1955" s="96">
        <v>209.27144999848679</v>
      </c>
      <c r="F1955" s="96">
        <v>1</v>
      </c>
      <c r="G1955" s="96" t="s">
        <v>4549</v>
      </c>
      <c r="H1955" s="96">
        <v>2</v>
      </c>
      <c r="I1955" s="96" t="str">
        <f t="shared" si="30"/>
        <v>T591D336M025ATE060A591D336M025ASFTP200</v>
      </c>
    </row>
    <row r="1956" spans="1:9" hidden="1">
      <c r="A1956" s="96" t="s">
        <v>4257</v>
      </c>
      <c r="B1956" s="96" t="s">
        <v>4258</v>
      </c>
      <c r="C1956" s="96" t="s">
        <v>90</v>
      </c>
      <c r="D1956" s="96">
        <v>712.20802948819119</v>
      </c>
      <c r="E1956" s="96">
        <v>219.59284743571729</v>
      </c>
      <c r="F1956" s="96">
        <v>1</v>
      </c>
      <c r="G1956" s="96" t="s">
        <v>4549</v>
      </c>
      <c r="H1956" s="96">
        <v>13</v>
      </c>
      <c r="I1956" s="96" t="str">
        <f t="shared" si="30"/>
        <v>T598B475M035ATE200A598B475M035ASFTP200</v>
      </c>
    </row>
    <row r="1957" spans="1:9" hidden="1">
      <c r="A1957" s="96" t="s">
        <v>4303</v>
      </c>
      <c r="B1957" s="96" t="s">
        <v>4228</v>
      </c>
      <c r="C1957" s="96" t="s">
        <v>4426</v>
      </c>
      <c r="D1957" s="96">
        <v>487.71662539652817</v>
      </c>
      <c r="E1957" s="96">
        <v>263.35804227608958</v>
      </c>
      <c r="F1957" s="96">
        <v>1</v>
      </c>
      <c r="G1957" s="96" t="s">
        <v>4549</v>
      </c>
      <c r="H1957" s="96">
        <v>42</v>
      </c>
      <c r="I1957" s="96" t="str">
        <f t="shared" si="30"/>
        <v>T598B476M010ATE070A598B476M010ASKBP74</v>
      </c>
    </row>
    <row r="1958" spans="1:9" hidden="1">
      <c r="A1958" s="96" t="s">
        <v>4307</v>
      </c>
      <c r="B1958" s="96" t="s">
        <v>4230</v>
      </c>
      <c r="C1958" s="96" t="s">
        <v>4426</v>
      </c>
      <c r="D1958" s="96">
        <v>434.85942644942753</v>
      </c>
      <c r="E1958" s="96">
        <v>250.57152173929828</v>
      </c>
      <c r="F1958" s="96">
        <v>1</v>
      </c>
      <c r="G1958" s="96" t="s">
        <v>4549</v>
      </c>
      <c r="H1958" s="96">
        <v>46</v>
      </c>
      <c r="I1958" s="96" t="str">
        <f t="shared" si="30"/>
        <v>T598B686M006ATE070A598B686M006ASKBP74</v>
      </c>
    </row>
    <row r="1959" spans="1:9" hidden="1">
      <c r="A1959" s="96" t="s">
        <v>1541</v>
      </c>
      <c r="B1959" s="96" t="s">
        <v>1091</v>
      </c>
      <c r="C1959" s="96" t="s">
        <v>4502</v>
      </c>
      <c r="D1959" s="96">
        <v>713.84981666668318</v>
      </c>
      <c r="E1959" s="96">
        <v>250.26556071434501</v>
      </c>
      <c r="F1959" s="96">
        <v>1</v>
      </c>
      <c r="G1959" s="96" t="s">
        <v>4549</v>
      </c>
      <c r="H1959" s="96">
        <v>15</v>
      </c>
      <c r="I1959" s="96" t="str">
        <f t="shared" si="30"/>
        <v>T598D106M035ATE120A598D106M035ASTTS175</v>
      </c>
    </row>
    <row r="1960" spans="1:9" hidden="1">
      <c r="A1960" s="96" t="s">
        <v>1537</v>
      </c>
      <c r="B1960" s="96" t="s">
        <v>1101</v>
      </c>
      <c r="C1960" s="96" t="s">
        <v>107</v>
      </c>
      <c r="D1960" s="96">
        <v>781.76300666613963</v>
      </c>
      <c r="E1960" s="96">
        <v>218.81941000011284</v>
      </c>
      <c r="F1960" s="96">
        <v>1</v>
      </c>
      <c r="G1960" s="96" t="s">
        <v>4549</v>
      </c>
      <c r="H1960" s="96">
        <v>50</v>
      </c>
      <c r="I1960" s="96" t="str">
        <f t="shared" si="30"/>
        <v>T598D106M050ATE090A598D106M050ASFTP150</v>
      </c>
    </row>
    <row r="1961" spans="1:9" hidden="1">
      <c r="A1961" s="96" t="s">
        <v>953</v>
      </c>
      <c r="B1961" s="96" t="s">
        <v>954</v>
      </c>
      <c r="C1961" s="96" t="s">
        <v>4501</v>
      </c>
      <c r="D1961" s="96">
        <v>335.1179377787048</v>
      </c>
      <c r="E1961" s="96">
        <v>177.63270645150766</v>
      </c>
      <c r="F1961" s="96">
        <v>1</v>
      </c>
      <c r="G1961" s="96" t="s">
        <v>4549</v>
      </c>
      <c r="H1961" s="96">
        <v>30</v>
      </c>
      <c r="I1961" s="96" t="str">
        <f t="shared" si="30"/>
        <v>T598D107M010ATE025A598D107M010AS4143KBP55</v>
      </c>
    </row>
    <row r="1962" spans="1:9" hidden="1">
      <c r="A1962" s="96" t="s">
        <v>1118</v>
      </c>
      <c r="B1962" s="96" t="s">
        <v>954</v>
      </c>
      <c r="C1962" s="96" t="s">
        <v>4501</v>
      </c>
      <c r="D1962" s="96">
        <v>280.29307083052117</v>
      </c>
      <c r="E1962" s="96">
        <v>208.1971958334907</v>
      </c>
      <c r="F1962" s="96">
        <v>1</v>
      </c>
      <c r="G1962" s="96" t="s">
        <v>4549</v>
      </c>
      <c r="H1962" s="96">
        <v>4</v>
      </c>
      <c r="I1962" s="96" t="str">
        <f t="shared" si="30"/>
        <v>T598D107M010ATE040A598D107M010AS4143KBP55</v>
      </c>
    </row>
    <row r="1963" spans="1:9" hidden="1">
      <c r="A1963" s="96" t="s">
        <v>1493</v>
      </c>
      <c r="B1963" s="96" t="s">
        <v>954</v>
      </c>
      <c r="C1963" s="96" t="s">
        <v>4501</v>
      </c>
      <c r="D1963" s="96">
        <v>274.832416670979</v>
      </c>
      <c r="E1963" s="96">
        <v>156.36943333083764</v>
      </c>
      <c r="F1963" s="96">
        <v>1</v>
      </c>
      <c r="G1963" s="96" t="s">
        <v>4549</v>
      </c>
      <c r="H1963" s="96">
        <v>2</v>
      </c>
      <c r="I1963" s="96" t="str">
        <f t="shared" si="30"/>
        <v>T598D107M010ATE080A598D107M010AS4143KBP55</v>
      </c>
    </row>
    <row r="1964" spans="1:9" hidden="1">
      <c r="A1964" s="96" t="s">
        <v>1095</v>
      </c>
      <c r="B1964" s="96" t="s">
        <v>1096</v>
      </c>
      <c r="C1964" s="96" t="s">
        <v>87</v>
      </c>
      <c r="D1964" s="96">
        <v>474.68454545257953</v>
      </c>
      <c r="E1964" s="96">
        <v>228.11050000134856</v>
      </c>
      <c r="F1964" s="96">
        <v>1</v>
      </c>
      <c r="G1964" s="96" t="s">
        <v>4549</v>
      </c>
      <c r="H1964" s="96">
        <v>11</v>
      </c>
      <c r="I1964" s="96" t="str">
        <f t="shared" si="30"/>
        <v>T598D107M016ATE050A598D107M016ASTTS50</v>
      </c>
    </row>
    <row r="1965" spans="1:9" hidden="1">
      <c r="A1965" s="96" t="s">
        <v>1523</v>
      </c>
      <c r="B1965" s="96" t="s">
        <v>1127</v>
      </c>
      <c r="C1965" s="96" t="s">
        <v>87</v>
      </c>
      <c r="D1965" s="96">
        <v>473.59444199963474</v>
      </c>
      <c r="E1965" s="96">
        <v>203.92149999963584</v>
      </c>
      <c r="F1965" s="96">
        <v>1</v>
      </c>
      <c r="G1965" s="96" t="s">
        <v>4549</v>
      </c>
      <c r="H1965" s="96">
        <v>50</v>
      </c>
      <c r="I1965" s="96" t="str">
        <f t="shared" si="30"/>
        <v>T598D157M016ATE065A598D157M016ASTTS50</v>
      </c>
    </row>
    <row r="1966" spans="1:9" hidden="1">
      <c r="A1966" s="96" t="s">
        <v>1438</v>
      </c>
      <c r="B1966" s="96" t="s">
        <v>1093</v>
      </c>
      <c r="C1966" s="96" t="s">
        <v>90</v>
      </c>
      <c r="D1966" s="96">
        <v>625.80228387058958</v>
      </c>
      <c r="E1966" s="96">
        <v>221.54307812477785</v>
      </c>
      <c r="F1966" s="96">
        <v>1</v>
      </c>
      <c r="G1966" s="96" t="s">
        <v>4549</v>
      </c>
      <c r="H1966" s="96">
        <v>31</v>
      </c>
      <c r="I1966" s="96" t="str">
        <f t="shared" si="30"/>
        <v>T598D226M035AT4335A598D226M035ASFTP200</v>
      </c>
    </row>
    <row r="1967" spans="1:9" hidden="1">
      <c r="A1967" s="96" t="s">
        <v>1525</v>
      </c>
      <c r="B1967" s="96" t="s">
        <v>1093</v>
      </c>
      <c r="C1967" s="96" t="s">
        <v>90</v>
      </c>
      <c r="D1967" s="96">
        <v>618.0937479154818</v>
      </c>
      <c r="E1967" s="96">
        <v>201.13784791683429</v>
      </c>
      <c r="F1967" s="96">
        <v>1</v>
      </c>
      <c r="G1967" s="96" t="s">
        <v>4549</v>
      </c>
      <c r="H1967" s="96">
        <v>16</v>
      </c>
      <c r="I1967" s="96" t="str">
        <f t="shared" si="30"/>
        <v>T598D226M035ATE065A598D226M035ASFTP200</v>
      </c>
    </row>
    <row r="1968" spans="1:9" hidden="1">
      <c r="A1968" s="96" t="s">
        <v>947</v>
      </c>
      <c r="B1968" s="96" t="s">
        <v>944</v>
      </c>
      <c r="C1968" s="96" t="s">
        <v>4501</v>
      </c>
      <c r="D1968" s="96">
        <v>388.76934366608037</v>
      </c>
      <c r="E1968" s="96">
        <v>164.46454899993259</v>
      </c>
      <c r="F1968" s="96">
        <v>1</v>
      </c>
      <c r="G1968" s="96" t="s">
        <v>4549</v>
      </c>
      <c r="H1968" s="96">
        <v>50</v>
      </c>
      <c r="I1968" s="96" t="str">
        <f t="shared" si="30"/>
        <v>T598D227M010ATE025A598D227M010ASKBP55</v>
      </c>
    </row>
    <row r="1969" spans="1:9" hidden="1">
      <c r="A1969" s="96" t="s">
        <v>947</v>
      </c>
      <c r="B1969" s="96" t="s">
        <v>944</v>
      </c>
      <c r="C1969" s="96" t="s">
        <v>4503</v>
      </c>
      <c r="D1969" s="96">
        <v>317.2050500032492</v>
      </c>
      <c r="E1969" s="96">
        <v>144.12489999434911</v>
      </c>
      <c r="F1969" s="96">
        <v>1</v>
      </c>
      <c r="G1969" s="96" t="s">
        <v>4549</v>
      </c>
      <c r="H1969" s="96">
        <v>1</v>
      </c>
      <c r="I1969" s="96" t="str">
        <f t="shared" si="30"/>
        <v>T598D227M010ATE025A598D227M010ASKBP76E</v>
      </c>
    </row>
    <row r="1970" spans="1:9" hidden="1">
      <c r="A1970" s="96" t="s">
        <v>1116</v>
      </c>
      <c r="B1970" s="96" t="s">
        <v>944</v>
      </c>
      <c r="C1970" s="96" t="s">
        <v>4501</v>
      </c>
      <c r="D1970" s="96">
        <v>427.45513788016979</v>
      </c>
      <c r="E1970" s="96">
        <v>205.5588499996388</v>
      </c>
      <c r="F1970" s="96">
        <v>1</v>
      </c>
      <c r="G1970" s="96" t="s">
        <v>4549</v>
      </c>
      <c r="H1970" s="96">
        <v>22</v>
      </c>
      <c r="I1970" s="96" t="str">
        <f t="shared" si="30"/>
        <v>T598D227M010ATE040A598D227M010ASKBP55</v>
      </c>
    </row>
    <row r="1971" spans="1:9" hidden="1">
      <c r="A1971" s="96" t="s">
        <v>1080</v>
      </c>
      <c r="B1971" s="96" t="s">
        <v>1079</v>
      </c>
      <c r="C1971" s="96" t="s">
        <v>90</v>
      </c>
      <c r="D1971" s="96">
        <v>519.36527833482251</v>
      </c>
      <c r="E1971" s="96">
        <v>183.99560185265727</v>
      </c>
      <c r="F1971" s="96">
        <v>1</v>
      </c>
      <c r="G1971" s="96" t="s">
        <v>4549</v>
      </c>
      <c r="H1971" s="96">
        <v>10</v>
      </c>
      <c r="I1971" s="96" t="str">
        <f t="shared" si="30"/>
        <v>T598D336M025ATE060A598D336M025ASFTP200</v>
      </c>
    </row>
    <row r="1972" spans="1:9" hidden="1">
      <c r="A1972" s="96" t="s">
        <v>1529</v>
      </c>
      <c r="B1972" s="96" t="s">
        <v>1433</v>
      </c>
      <c r="C1972" s="96" t="s">
        <v>90</v>
      </c>
      <c r="D1972" s="96">
        <v>623.1710520847264</v>
      </c>
      <c r="E1972" s="96">
        <v>219.17758529581241</v>
      </c>
      <c r="F1972" s="96">
        <v>1</v>
      </c>
      <c r="G1972" s="96" t="s">
        <v>4549</v>
      </c>
      <c r="H1972" s="96">
        <v>16</v>
      </c>
      <c r="I1972" s="96" t="str">
        <f t="shared" si="30"/>
        <v>T598D336M035ATE065A598D336M035ASFTP200</v>
      </c>
    </row>
    <row r="1973" spans="1:9" hidden="1">
      <c r="A1973" s="96" t="s">
        <v>1503</v>
      </c>
      <c r="B1973" s="96" t="s">
        <v>949</v>
      </c>
      <c r="C1973" s="96" t="s">
        <v>4501</v>
      </c>
      <c r="D1973" s="96">
        <v>303.55641566792036</v>
      </c>
      <c r="E1973" s="96">
        <v>167.98789766679982</v>
      </c>
      <c r="F1973" s="96">
        <v>1</v>
      </c>
      <c r="G1973" s="96" t="s">
        <v>4549</v>
      </c>
      <c r="H1973" s="96">
        <v>50</v>
      </c>
      <c r="I1973" s="96" t="str">
        <f t="shared" si="30"/>
        <v>T598D337M006AT4143A598D337M006ASKBP55</v>
      </c>
    </row>
    <row r="1974" spans="1:9" hidden="1">
      <c r="A1974" s="96" t="s">
        <v>950</v>
      </c>
      <c r="B1974" s="96" t="s">
        <v>949</v>
      </c>
      <c r="C1974" s="96" t="s">
        <v>4433</v>
      </c>
      <c r="D1974" s="96">
        <v>729.89421249891166</v>
      </c>
      <c r="E1974" s="96">
        <v>203.35969999898225</v>
      </c>
      <c r="F1974" s="96">
        <v>1</v>
      </c>
      <c r="G1974" s="96" t="s">
        <v>4549</v>
      </c>
      <c r="H1974" s="96">
        <v>4</v>
      </c>
      <c r="I1974" s="96" t="str">
        <f t="shared" si="30"/>
        <v>T598D337M006ATE025A598D337M006ASKBP74E</v>
      </c>
    </row>
    <row r="1975" spans="1:9" hidden="1">
      <c r="A1975" s="96" t="s">
        <v>950</v>
      </c>
      <c r="B1975" s="96" t="s">
        <v>949</v>
      </c>
      <c r="C1975" s="96" t="s">
        <v>4501</v>
      </c>
      <c r="D1975" s="96">
        <v>322.43744433377867</v>
      </c>
      <c r="E1975" s="96">
        <v>177.87338200046216</v>
      </c>
      <c r="F1975" s="96">
        <v>1</v>
      </c>
      <c r="G1975" s="96" t="s">
        <v>4549</v>
      </c>
      <c r="H1975" s="96">
        <v>50</v>
      </c>
      <c r="I1975" s="96" t="str">
        <f t="shared" si="30"/>
        <v>T598D337M006ATE025A598D337M006ASKBP55</v>
      </c>
    </row>
    <row r="1976" spans="1:9" hidden="1">
      <c r="A1976" s="96" t="s">
        <v>950</v>
      </c>
      <c r="B1976" s="96" t="s">
        <v>949</v>
      </c>
      <c r="C1976" s="96" t="s">
        <v>4575</v>
      </c>
      <c r="D1976" s="96">
        <v>517.87321666488424</v>
      </c>
      <c r="E1976" s="96">
        <v>235.91428333078511</v>
      </c>
      <c r="F1976" s="96">
        <v>1</v>
      </c>
      <c r="G1976" s="96" t="s">
        <v>4549</v>
      </c>
      <c r="H1976" s="96">
        <v>1</v>
      </c>
      <c r="I1976" s="96" t="str">
        <f t="shared" si="30"/>
        <v>T598D337M006ATE025A598D337M006ASKBP74F</v>
      </c>
    </row>
    <row r="1977" spans="1:9" hidden="1">
      <c r="A1977" s="96" t="s">
        <v>950</v>
      </c>
      <c r="B1977" s="96" t="s">
        <v>949</v>
      </c>
      <c r="C1977" s="96" t="s">
        <v>4576</v>
      </c>
      <c r="D1977" s="96">
        <v>260.37154999561608</v>
      </c>
      <c r="E1977" s="96">
        <v>159.1098833293654</v>
      </c>
      <c r="F1977" s="96">
        <v>1</v>
      </c>
      <c r="G1977" s="96" t="s">
        <v>4549</v>
      </c>
      <c r="H1977" s="96">
        <v>1</v>
      </c>
      <c r="I1977" s="96" t="str">
        <f t="shared" si="30"/>
        <v>T598D337M006ATE025A598D337M006ASKBP76F</v>
      </c>
    </row>
    <row r="1978" spans="1:9" hidden="1">
      <c r="A1978" s="96" t="s">
        <v>1120</v>
      </c>
      <c r="B1978" s="96" t="s">
        <v>949</v>
      </c>
      <c r="C1978" s="96" t="s">
        <v>4501</v>
      </c>
      <c r="D1978" s="96">
        <v>307.78352222288959</v>
      </c>
      <c r="E1978" s="96">
        <v>200.21741666598248</v>
      </c>
      <c r="F1978" s="96">
        <v>1</v>
      </c>
      <c r="G1978" s="96" t="s">
        <v>4549</v>
      </c>
      <c r="H1978" s="96">
        <v>3</v>
      </c>
      <c r="I1978" s="96" t="str">
        <f t="shared" si="30"/>
        <v>T598D337M006ATE040A598D337M006ASKBP55</v>
      </c>
    </row>
    <row r="1979" spans="1:9" hidden="1">
      <c r="A1979" s="96" t="s">
        <v>1085</v>
      </c>
      <c r="B1979" s="96" t="s">
        <v>1083</v>
      </c>
      <c r="C1979" s="96" t="s">
        <v>90</v>
      </c>
      <c r="D1979" s="96">
        <v>563.78847066687888</v>
      </c>
      <c r="E1979" s="96">
        <v>200.23982033366337</v>
      </c>
      <c r="F1979" s="96">
        <v>1</v>
      </c>
      <c r="G1979" s="96" t="s">
        <v>4549</v>
      </c>
      <c r="H1979" s="96">
        <v>50</v>
      </c>
      <c r="I1979" s="96" t="str">
        <f t="shared" si="30"/>
        <v>T598D476M025ATE060A598D476M025ASFTP200</v>
      </c>
    </row>
    <row r="1980" spans="1:9" hidden="1">
      <c r="A1980" s="96" t="s">
        <v>3626</v>
      </c>
      <c r="B1980" s="96" t="s">
        <v>3624</v>
      </c>
      <c r="C1980" s="96" t="s">
        <v>90</v>
      </c>
      <c r="D1980" s="96">
        <v>647.47691433266732</v>
      </c>
      <c r="E1980" s="96">
        <v>252.35885399908292</v>
      </c>
      <c r="F1980" s="96">
        <v>1</v>
      </c>
      <c r="G1980" s="96" t="s">
        <v>4549</v>
      </c>
      <c r="H1980" s="96">
        <v>50</v>
      </c>
      <c r="I1980" s="96" t="str">
        <f t="shared" si="30"/>
        <v>T598X336M035ATE065A598X336M035ASFTP200</v>
      </c>
    </row>
    <row r="1981" spans="1:9" hidden="1">
      <c r="A1981" s="96" t="s">
        <v>1561</v>
      </c>
      <c r="B1981" s="96" t="s">
        <v>1562</v>
      </c>
      <c r="C1981" s="96" t="s">
        <v>90</v>
      </c>
      <c r="D1981" s="96">
        <v>654.72873866641896</v>
      </c>
      <c r="E1981" s="96">
        <v>215.5598529996816</v>
      </c>
      <c r="F1981" s="96">
        <v>1</v>
      </c>
      <c r="G1981" s="96" t="s">
        <v>4549</v>
      </c>
      <c r="H1981" s="96">
        <v>50</v>
      </c>
      <c r="I1981" s="96" t="str">
        <f t="shared" si="30"/>
        <v>T599X336M035ATE065A599X336M035ASFTP200</v>
      </c>
    </row>
    <row r="1982" spans="1:9" hidden="1">
      <c r="A1982" s="96" t="s">
        <v>1561</v>
      </c>
      <c r="B1982" s="96" t="s">
        <v>4506</v>
      </c>
      <c r="C1982" s="96" t="s">
        <v>90</v>
      </c>
      <c r="D1982" s="96">
        <v>605.57444167148788</v>
      </c>
      <c r="E1982" s="96">
        <v>236.88324999762699</v>
      </c>
      <c r="F1982" s="96">
        <v>1</v>
      </c>
      <c r="G1982" s="96" t="s">
        <v>4549</v>
      </c>
      <c r="H1982" s="96">
        <v>2</v>
      </c>
      <c r="I1982" s="96" t="str">
        <f t="shared" si="30"/>
        <v>T599X336M035ATE065A599X336M035AS9997FTP200</v>
      </c>
    </row>
    <row r="1983" spans="1:9" hidden="1">
      <c r="A1983" s="96" t="s">
        <v>1634</v>
      </c>
      <c r="B1983" s="96" t="s">
        <v>1684</v>
      </c>
      <c r="C1983" s="96" t="s">
        <v>4426</v>
      </c>
      <c r="D1983" s="96">
        <v>519.45049299972595</v>
      </c>
      <c r="E1983" s="96">
        <v>206.95139333344997</v>
      </c>
      <c r="F1983" s="96">
        <v>1</v>
      </c>
      <c r="G1983" s="96" t="s">
        <v>4549</v>
      </c>
      <c r="H1983" s="96">
        <v>50</v>
      </c>
      <c r="I1983" s="96" t="str">
        <f t="shared" si="30"/>
        <v>T521V107M016AT4146A521V107M020ASE050KBP74</v>
      </c>
    </row>
    <row r="1984" spans="1:9" hidden="1">
      <c r="A1984" s="96" t="s">
        <v>1634</v>
      </c>
      <c r="B1984" s="96" t="s">
        <v>1684</v>
      </c>
      <c r="C1984" s="96" t="s">
        <v>4428</v>
      </c>
      <c r="D1984" s="96">
        <v>612.70537262125538</v>
      </c>
      <c r="E1984" s="96">
        <v>307.62491785838</v>
      </c>
      <c r="F1984" s="96">
        <v>1</v>
      </c>
      <c r="G1984" s="96" t="s">
        <v>4549</v>
      </c>
      <c r="H1984" s="96">
        <v>14</v>
      </c>
      <c r="I1984" s="96" t="str">
        <f t="shared" si="30"/>
        <v>T521V107M016AT4146A521V107M020ASE050KBP76</v>
      </c>
    </row>
    <row r="1985" spans="1:9" hidden="1">
      <c r="A1985" s="96" t="s">
        <v>3301</v>
      </c>
      <c r="B1985" s="96" t="s">
        <v>3302</v>
      </c>
      <c r="C1985" s="96" t="s">
        <v>90</v>
      </c>
      <c r="D1985" s="96">
        <v>445.85984687488229</v>
      </c>
      <c r="E1985" s="96">
        <v>146.85732451041557</v>
      </c>
      <c r="F1985" s="96">
        <v>1</v>
      </c>
      <c r="G1985" s="96" t="s">
        <v>4549</v>
      </c>
      <c r="H1985" s="96">
        <v>16</v>
      </c>
      <c r="I1985" s="96" t="str">
        <f t="shared" si="30"/>
        <v>T591D226M025ATE060A591D226M025ASFTP200</v>
      </c>
    </row>
    <row r="1986" spans="1:9" hidden="1">
      <c r="A1986" s="96" t="s">
        <v>1317</v>
      </c>
      <c r="B1986" s="96" t="s">
        <v>1298</v>
      </c>
      <c r="C1986" s="96" t="s">
        <v>126</v>
      </c>
      <c r="D1986" s="96">
        <v>536.74340000026859</v>
      </c>
      <c r="E1986" s="96">
        <v>123.84666666621342</v>
      </c>
      <c r="F1986" s="96">
        <v>1</v>
      </c>
      <c r="G1986" s="96" t="s">
        <v>4549</v>
      </c>
      <c r="H1986" s="96">
        <v>1</v>
      </c>
      <c r="I1986" s="96" t="str">
        <f t="shared" si="30"/>
        <v>T521D336M025ATE040A521D336M025ASMHSPKBP52</v>
      </c>
    </row>
    <row r="1987" spans="1:9" hidden="1">
      <c r="A1987" s="96" t="s">
        <v>3921</v>
      </c>
      <c r="B1987" s="96" t="s">
        <v>3708</v>
      </c>
      <c r="C1987" s="96" t="s">
        <v>4441</v>
      </c>
      <c r="D1987" s="96">
        <v>293.8101666723378</v>
      </c>
      <c r="E1987" s="96">
        <v>155.08393333177082</v>
      </c>
      <c r="F1987" s="96">
        <v>1</v>
      </c>
      <c r="G1987" s="96" t="s">
        <v>4549</v>
      </c>
      <c r="H1987" s="96">
        <v>1</v>
      </c>
      <c r="I1987" s="96" t="str">
        <f t="shared" si="30"/>
        <v>T520B157M004ATE070A520B157K004ASE040STA156KA</v>
      </c>
    </row>
    <row r="1988" spans="1:9" hidden="1">
      <c r="A1988" s="96" t="s">
        <v>1332</v>
      </c>
      <c r="B1988" s="96" t="s">
        <v>367</v>
      </c>
      <c r="C1988" s="96" t="s">
        <v>4507</v>
      </c>
      <c r="D1988" s="96">
        <v>681.57388888823334</v>
      </c>
      <c r="E1988" s="96">
        <v>173.5917194414651</v>
      </c>
      <c r="F1988" s="96">
        <v>1</v>
      </c>
      <c r="G1988" s="96" t="s">
        <v>4549</v>
      </c>
      <c r="H1988" s="96">
        <v>12</v>
      </c>
      <c r="I1988" s="96" t="str">
        <f t="shared" ref="I1988:I2051" si="31">A1988&amp;B1988&amp;C1988</f>
        <v>T521D475M063ATE075A521V475M063ASSUZHTTS12KM</v>
      </c>
    </row>
    <row r="1989" spans="1:9" hidden="1">
      <c r="A1989" s="96" t="s">
        <v>366</v>
      </c>
      <c r="B1989" s="96" t="s">
        <v>367</v>
      </c>
      <c r="C1989" s="96" t="s">
        <v>4507</v>
      </c>
      <c r="D1989" s="96">
        <v>705.91453055560123</v>
      </c>
      <c r="E1989" s="96">
        <v>128.17252777924296</v>
      </c>
      <c r="F1989" s="96">
        <v>1</v>
      </c>
      <c r="G1989" s="96" t="s">
        <v>4549</v>
      </c>
      <c r="H1989" s="96">
        <v>6</v>
      </c>
      <c r="I1989" s="96" t="str">
        <f t="shared" si="31"/>
        <v>T521X106M063ATE050A521V475M063ASSUZHTTS12KM</v>
      </c>
    </row>
    <row r="1990" spans="1:9" hidden="1">
      <c r="A1990" s="96" t="s">
        <v>928</v>
      </c>
      <c r="B1990" s="96" t="s">
        <v>927</v>
      </c>
      <c r="C1990" s="96" t="s">
        <v>4426</v>
      </c>
      <c r="D1990" s="96">
        <v>311.18861452953962</v>
      </c>
      <c r="E1990" s="96">
        <v>170.93121381993291</v>
      </c>
      <c r="F1990" s="96">
        <v>1</v>
      </c>
      <c r="G1990" s="96" t="s">
        <v>4549</v>
      </c>
      <c r="H1990" s="96">
        <v>39</v>
      </c>
      <c r="I1990" s="96" t="str">
        <f t="shared" si="31"/>
        <v>T598D477M2R5ATE009A598D477M2R5ASKBP74</v>
      </c>
    </row>
    <row r="1991" spans="1:9" hidden="1">
      <c r="A1991" s="96" t="s">
        <v>1439</v>
      </c>
      <c r="B1991" s="96" t="s">
        <v>1093</v>
      </c>
      <c r="C1991" s="96" t="s">
        <v>90</v>
      </c>
      <c r="D1991" s="96">
        <v>633.59383666757492</v>
      </c>
      <c r="E1991" s="96">
        <v>246.04171066707931</v>
      </c>
      <c r="F1991" s="96">
        <v>1</v>
      </c>
      <c r="G1991" s="96" t="s">
        <v>4549</v>
      </c>
      <c r="H1991" s="96">
        <v>50</v>
      </c>
      <c r="I1991" s="96" t="str">
        <f t="shared" si="31"/>
        <v>T598D226M035AT4164A598D226M035ASFTP200</v>
      </c>
    </row>
    <row r="1992" spans="1:9" hidden="1">
      <c r="A1992" s="96" t="s">
        <v>3635</v>
      </c>
      <c r="B1992" s="96" t="s">
        <v>3634</v>
      </c>
      <c r="C1992" s="96" t="s">
        <v>157</v>
      </c>
      <c r="D1992" s="96">
        <v>705.99340796926185</v>
      </c>
      <c r="E1992" s="96">
        <v>297.74088985661206</v>
      </c>
      <c r="F1992" s="96">
        <v>1</v>
      </c>
      <c r="G1992" s="96" t="s">
        <v>4549</v>
      </c>
      <c r="H1992" s="96">
        <v>23</v>
      </c>
      <c r="I1992" s="96" t="str">
        <f t="shared" si="31"/>
        <v>T598X476M035ATE075A598V226M035ASTTS40</v>
      </c>
    </row>
    <row r="1993" spans="1:9" hidden="1">
      <c r="A1993" s="96" t="s">
        <v>4220</v>
      </c>
      <c r="B1993" s="96" t="s">
        <v>1182</v>
      </c>
      <c r="C1993" s="96" t="s">
        <v>4426</v>
      </c>
      <c r="D1993" s="96">
        <v>395.59542444511322</v>
      </c>
      <c r="E1993" s="96">
        <v>237.43398481537588</v>
      </c>
      <c r="F1993" s="96">
        <v>1</v>
      </c>
      <c r="G1993" s="96" t="s">
        <v>4549</v>
      </c>
      <c r="H1993" s="96">
        <v>45</v>
      </c>
      <c r="I1993" s="96" t="str">
        <f t="shared" si="31"/>
        <v>T598B107M2R5ATE055A598B107M004ASKBP74</v>
      </c>
    </row>
    <row r="1994" spans="1:9" hidden="1">
      <c r="A1994" s="96" t="s">
        <v>2212</v>
      </c>
      <c r="B1994" s="96" t="s">
        <v>615</v>
      </c>
      <c r="C1994" s="96" t="s">
        <v>4477</v>
      </c>
      <c r="D1994" s="96">
        <v>500.29361666471232</v>
      </c>
      <c r="E1994" s="96">
        <v>184.79405000747647</v>
      </c>
      <c r="F1994" s="96">
        <v>1</v>
      </c>
      <c r="G1994" s="96" t="s">
        <v>4549</v>
      </c>
      <c r="H1994" s="96">
        <v>2</v>
      </c>
      <c r="I1994" s="96" t="str">
        <f t="shared" si="31"/>
        <v>T521B106M016ATE100A520B106M016ASE100KBP40</v>
      </c>
    </row>
    <row r="1995" spans="1:9" hidden="1">
      <c r="A1995" s="96" t="s">
        <v>4281</v>
      </c>
      <c r="B1995" s="96" t="s">
        <v>4228</v>
      </c>
      <c r="C1995" s="96" t="s">
        <v>4426</v>
      </c>
      <c r="D1995" s="96">
        <v>473.21309999912046</v>
      </c>
      <c r="E1995" s="96">
        <v>185.5732166650705</v>
      </c>
      <c r="F1995" s="96">
        <v>1</v>
      </c>
      <c r="G1995" s="96" t="s">
        <v>4549</v>
      </c>
      <c r="H1995" s="96">
        <v>1</v>
      </c>
      <c r="I1995" s="96" t="str">
        <f t="shared" si="31"/>
        <v>T598B476M006ATE070A598B476M010ASKBP74</v>
      </c>
    </row>
    <row r="1996" spans="1:9" hidden="1">
      <c r="A1996" s="96" t="s">
        <v>1881</v>
      </c>
      <c r="B1996" s="96" t="s">
        <v>1866</v>
      </c>
      <c r="C1996" s="96" t="s">
        <v>87</v>
      </c>
      <c r="D1996" s="96">
        <v>808.39969666837715</v>
      </c>
      <c r="E1996" s="96">
        <v>341.21269166702405</v>
      </c>
      <c r="F1996" s="96">
        <v>1</v>
      </c>
      <c r="G1996" s="96" t="s">
        <v>4549</v>
      </c>
      <c r="H1996" s="96">
        <v>5</v>
      </c>
      <c r="I1996" s="96" t="str">
        <f t="shared" si="31"/>
        <v>T523V686M035APE100A523V686M035ASTTS50</v>
      </c>
    </row>
    <row r="1997" spans="1:9" hidden="1">
      <c r="A1997" s="96" t="s">
        <v>4113</v>
      </c>
      <c r="B1997" s="96" t="s">
        <v>4112</v>
      </c>
      <c r="C1997" s="96" t="s">
        <v>4469</v>
      </c>
      <c r="D1997" s="96">
        <v>902.78752900036068</v>
      </c>
      <c r="E1997" s="96">
        <v>203.92561533346307</v>
      </c>
      <c r="F1997" s="96">
        <v>1</v>
      </c>
      <c r="G1997" s="96" t="s">
        <v>4549</v>
      </c>
      <c r="H1997" s="96">
        <v>50</v>
      </c>
      <c r="I1997" s="96" t="str">
        <f t="shared" si="31"/>
        <v>T521T276M018ATE055A521T276M018ASALT1KBP126</v>
      </c>
    </row>
    <row r="1998" spans="1:9" hidden="1">
      <c r="A1998" s="96" t="s">
        <v>4113</v>
      </c>
      <c r="B1998" s="96" t="s">
        <v>4577</v>
      </c>
      <c r="C1998" s="96" t="s">
        <v>152</v>
      </c>
      <c r="D1998" s="96">
        <v>582.96158100070897</v>
      </c>
      <c r="E1998" s="96">
        <v>173.52377066707703</v>
      </c>
      <c r="F1998" s="96">
        <v>1</v>
      </c>
      <c r="G1998" s="96" t="s">
        <v>4549</v>
      </c>
      <c r="H1998" s="96">
        <v>50</v>
      </c>
      <c r="I1998" s="96" t="str">
        <f t="shared" si="31"/>
        <v>T521T276M018ATE055A521T276M018ASMHSPKBP86</v>
      </c>
    </row>
    <row r="1999" spans="1:9" hidden="1">
      <c r="A1999" s="96" t="s">
        <v>1691</v>
      </c>
      <c r="B1999" s="96" t="s">
        <v>4578</v>
      </c>
      <c r="C1999" s="96" t="s">
        <v>142</v>
      </c>
      <c r="D1999" s="96">
        <v>453.38922083436046</v>
      </c>
      <c r="E1999" s="96">
        <v>128.00124999921536</v>
      </c>
      <c r="F1999" s="96">
        <v>1</v>
      </c>
      <c r="G1999" s="96" t="s">
        <v>4549</v>
      </c>
      <c r="H1999" s="96">
        <v>4</v>
      </c>
      <c r="I1999" s="96" t="str">
        <f t="shared" si="31"/>
        <v>T521V686M020ATE050A521V686M020AS9997KBP86E</v>
      </c>
    </row>
    <row r="2000" spans="1:9" hidden="1">
      <c r="A2000" s="96" t="s">
        <v>941</v>
      </c>
      <c r="B2000" s="96" t="s">
        <v>942</v>
      </c>
      <c r="C2000" s="96" t="s">
        <v>4441</v>
      </c>
      <c r="D2000" s="96">
        <v>581.37499252819975</v>
      </c>
      <c r="E2000" s="96">
        <v>222.12584367840839</v>
      </c>
      <c r="F2000" s="96">
        <v>1</v>
      </c>
      <c r="G2000" s="96" t="s">
        <v>4549</v>
      </c>
      <c r="H2000" s="96">
        <v>29</v>
      </c>
      <c r="I2000" s="96" t="str">
        <f t="shared" si="31"/>
        <v>T598D477M004ATE025A598D477M004ASSTA156KA</v>
      </c>
    </row>
    <row r="2001" spans="1:9" hidden="1">
      <c r="A2001" s="96" t="s">
        <v>4332</v>
      </c>
      <c r="B2001" s="96" t="s">
        <v>4331</v>
      </c>
      <c r="C2001" s="96" t="s">
        <v>131</v>
      </c>
      <c r="D2001" s="96">
        <v>357.9871929998975</v>
      </c>
      <c r="E2001" s="96">
        <v>212.60901833313983</v>
      </c>
      <c r="F2001" s="96">
        <v>1</v>
      </c>
      <c r="G2001" s="96" t="s">
        <v>4549</v>
      </c>
      <c r="H2001" s="96">
        <v>50</v>
      </c>
      <c r="I2001" s="96" t="str">
        <f t="shared" si="31"/>
        <v>T598V337M004ATE025A598V337M004ASTTS80</v>
      </c>
    </row>
    <row r="2002" spans="1:9" hidden="1">
      <c r="A2002" s="96" t="s">
        <v>2781</v>
      </c>
      <c r="B2002" s="96" t="s">
        <v>2782</v>
      </c>
      <c r="C2002" s="96" t="s">
        <v>4426</v>
      </c>
      <c r="D2002" s="96">
        <v>479.57194999675266</v>
      </c>
      <c r="E2002" s="96">
        <v>182.63910555629991</v>
      </c>
      <c r="F2002" s="96">
        <v>1</v>
      </c>
      <c r="G2002" s="96" t="s">
        <v>4549</v>
      </c>
      <c r="H2002" s="96">
        <v>2</v>
      </c>
      <c r="I2002" s="96" t="str">
        <f t="shared" si="31"/>
        <v>T525Y337M010ATE025A520Y337M010ASMHSPKBP74</v>
      </c>
    </row>
    <row r="2003" spans="1:9" hidden="1">
      <c r="A2003" s="96" t="s">
        <v>4342</v>
      </c>
      <c r="B2003" s="96" t="s">
        <v>4341</v>
      </c>
      <c r="C2003" s="96" t="s">
        <v>131</v>
      </c>
      <c r="D2003" s="96">
        <v>459.8479666672647</v>
      </c>
      <c r="E2003" s="96">
        <v>258.29902000003494</v>
      </c>
      <c r="F2003" s="96">
        <v>1</v>
      </c>
      <c r="G2003" s="96" t="s">
        <v>4549</v>
      </c>
      <c r="H2003" s="96">
        <v>5</v>
      </c>
      <c r="I2003" s="96" t="str">
        <f t="shared" si="31"/>
        <v>T598V107M010ATE025A598V107M010ASTTS80</v>
      </c>
    </row>
    <row r="2004" spans="1:9" hidden="1">
      <c r="A2004" s="96" t="s">
        <v>1563</v>
      </c>
      <c r="B2004" s="96" t="s">
        <v>1063</v>
      </c>
      <c r="C2004" s="96" t="s">
        <v>119</v>
      </c>
      <c r="D2004" s="96">
        <v>505.01059944543522</v>
      </c>
      <c r="E2004" s="96">
        <v>250.58092333353125</v>
      </c>
      <c r="F2004" s="96">
        <v>1</v>
      </c>
      <c r="G2004" s="96" t="s">
        <v>4549</v>
      </c>
      <c r="H2004" s="96">
        <v>30</v>
      </c>
      <c r="I2004" s="96" t="str">
        <f t="shared" si="31"/>
        <v>T521D227M016ATE050A521D227M016ASFTW102K</v>
      </c>
    </row>
    <row r="2005" spans="1:9" hidden="1">
      <c r="A2005" s="96" t="s">
        <v>4208</v>
      </c>
      <c r="B2005" s="96" t="s">
        <v>1170</v>
      </c>
      <c r="C2005" s="96" t="s">
        <v>4441</v>
      </c>
      <c r="D2005" s="96">
        <v>668.89058866566052</v>
      </c>
      <c r="E2005" s="96">
        <v>202.95051199912561</v>
      </c>
      <c r="F2005" s="96">
        <v>1</v>
      </c>
      <c r="G2005" s="96" t="s">
        <v>4549</v>
      </c>
      <c r="H2005" s="96">
        <v>50</v>
      </c>
      <c r="I2005" s="96" t="str">
        <f t="shared" si="31"/>
        <v>T598B107M006ATE045A598B157M006ASSTA156KA</v>
      </c>
    </row>
    <row r="2006" spans="1:9" hidden="1">
      <c r="A2006" s="96" t="s">
        <v>2200</v>
      </c>
      <c r="B2006" s="96" t="s">
        <v>613</v>
      </c>
      <c r="C2006" s="96" t="s">
        <v>119</v>
      </c>
      <c r="D2006" s="96">
        <v>564.06416666926816</v>
      </c>
      <c r="E2006" s="96">
        <v>192.3109499970451</v>
      </c>
      <c r="F2006" s="96">
        <v>1</v>
      </c>
      <c r="G2006" s="96" t="s">
        <v>4549</v>
      </c>
      <c r="H2006" s="96">
        <v>1</v>
      </c>
      <c r="I2006" s="96" t="str">
        <f t="shared" si="31"/>
        <v>T521B476M016ATE055A521B476M016ASFTW102K</v>
      </c>
    </row>
    <row r="2007" spans="1:9" hidden="1">
      <c r="A2007" s="96" t="s">
        <v>1437</v>
      </c>
      <c r="B2007" s="96" t="s">
        <v>2587</v>
      </c>
      <c r="C2007" s="96" t="s">
        <v>4426</v>
      </c>
      <c r="D2007" s="96">
        <v>284.2183613327332</v>
      </c>
      <c r="E2007" s="96">
        <v>193.2294305555115</v>
      </c>
      <c r="F2007" s="96">
        <v>1</v>
      </c>
      <c r="G2007" s="96" t="s">
        <v>4549</v>
      </c>
      <c r="H2007" s="96">
        <v>25</v>
      </c>
      <c r="I2007" s="96" t="str">
        <f t="shared" si="31"/>
        <v>T598D477M2R5AT4186A598V247M003ASALT1KBP74</v>
      </c>
    </row>
    <row r="2008" spans="1:9" hidden="1">
      <c r="A2008" s="96" t="s">
        <v>129</v>
      </c>
      <c r="B2008" s="96" t="s">
        <v>130</v>
      </c>
      <c r="C2008" s="96" t="s">
        <v>131</v>
      </c>
      <c r="D2008" s="96">
        <v>240.41286933305673</v>
      </c>
      <c r="E2008" s="96">
        <v>176.22756266668438</v>
      </c>
      <c r="F2008" s="96">
        <v>1</v>
      </c>
      <c r="G2008" s="96" t="s">
        <v>4549</v>
      </c>
      <c r="H2008" s="96">
        <v>50</v>
      </c>
      <c r="I2008" s="96" t="str">
        <f t="shared" si="31"/>
        <v>T598D477M2R5ATE006A598V247M004ASTTS80</v>
      </c>
    </row>
    <row r="2009" spans="1:9" hidden="1">
      <c r="A2009" s="96" t="s">
        <v>2295</v>
      </c>
      <c r="B2009" s="96" t="s">
        <v>891</v>
      </c>
      <c r="C2009" s="96" t="s">
        <v>4476</v>
      </c>
      <c r="D2009" s="96">
        <v>487.68473888863809</v>
      </c>
      <c r="E2009" s="96">
        <v>162.4139899990987</v>
      </c>
      <c r="F2009" s="96">
        <v>1</v>
      </c>
      <c r="G2009" s="96" t="s">
        <v>4549</v>
      </c>
      <c r="H2009" s="96">
        <v>6</v>
      </c>
      <c r="I2009" s="96" t="str">
        <f t="shared" si="31"/>
        <v>T520D156M025ATE080A520D156M025ASMHSPKBP44</v>
      </c>
    </row>
    <row r="2010" spans="1:9" hidden="1">
      <c r="A2010" s="96" t="s">
        <v>1687</v>
      </c>
      <c r="B2010" s="96" t="s">
        <v>1234</v>
      </c>
      <c r="C2010" s="96" t="s">
        <v>119</v>
      </c>
      <c r="D2010" s="96">
        <v>508.5686833331755</v>
      </c>
      <c r="E2010" s="96">
        <v>154.11471794968327</v>
      </c>
      <c r="F2010" s="96">
        <v>1</v>
      </c>
      <c r="G2010" s="96" t="s">
        <v>4549</v>
      </c>
      <c r="H2010" s="96">
        <v>13</v>
      </c>
      <c r="I2010" s="96" t="str">
        <f t="shared" si="31"/>
        <v>T521V157M016ATE050A521V157M016ASFTW102K</v>
      </c>
    </row>
    <row r="2011" spans="1:9" hidden="1">
      <c r="A2011" s="96" t="s">
        <v>4512</v>
      </c>
      <c r="B2011" s="96" t="s">
        <v>4110</v>
      </c>
      <c r="C2011" s="96" t="s">
        <v>119</v>
      </c>
      <c r="D2011" s="96">
        <v>530.17257733424196</v>
      </c>
      <c r="E2011" s="96">
        <v>205.41784599954264</v>
      </c>
      <c r="F2011" s="96">
        <v>1</v>
      </c>
      <c r="G2011" s="96" t="s">
        <v>4549</v>
      </c>
      <c r="H2011" s="96">
        <v>50</v>
      </c>
      <c r="I2011" s="96" t="str">
        <f t="shared" si="31"/>
        <v>T521T336M016ATE055A521T336M016ASALT1FTW102K</v>
      </c>
    </row>
    <row r="2012" spans="1:9" hidden="1">
      <c r="A2012" s="96" t="s">
        <v>4513</v>
      </c>
      <c r="B2012" s="96" t="s">
        <v>1696</v>
      </c>
      <c r="C2012" s="96" t="s">
        <v>119</v>
      </c>
      <c r="D2012" s="96">
        <v>636.12549629586283</v>
      </c>
      <c r="E2012" s="96">
        <v>210.48715509270551</v>
      </c>
      <c r="F2012" s="96">
        <v>1</v>
      </c>
      <c r="G2012" s="96" t="s">
        <v>4549</v>
      </c>
      <c r="H2012" s="96">
        <v>36</v>
      </c>
      <c r="I2012" s="96" t="str">
        <f t="shared" si="31"/>
        <v>T521V167M018ATE050A521V167M018ASFTW102K</v>
      </c>
    </row>
    <row r="2013" spans="1:9" hidden="1">
      <c r="A2013" s="96" t="s">
        <v>1738</v>
      </c>
      <c r="B2013" s="96" t="s">
        <v>1025</v>
      </c>
      <c r="C2013" s="96" t="s">
        <v>4428</v>
      </c>
      <c r="D2013" s="96">
        <v>373.3033738098207</v>
      </c>
      <c r="E2013" s="96">
        <v>158.31530384486541</v>
      </c>
      <c r="F2013" s="96">
        <v>1</v>
      </c>
      <c r="G2013" s="96" t="s">
        <v>4549</v>
      </c>
      <c r="H2013" s="96">
        <v>14</v>
      </c>
      <c r="I2013" s="96" t="str">
        <f t="shared" si="31"/>
        <v>T525D476M016ATE065A521V476M016ASMHSPKBP76</v>
      </c>
    </row>
    <row r="2014" spans="1:9" hidden="1">
      <c r="A2014" s="96" t="s">
        <v>2322</v>
      </c>
      <c r="B2014" s="96" t="s">
        <v>133</v>
      </c>
      <c r="C2014" s="96" t="s">
        <v>87</v>
      </c>
      <c r="D2014" s="96">
        <v>898.11301766652605</v>
      </c>
      <c r="E2014" s="96">
        <v>235.62690133368596</v>
      </c>
      <c r="F2014" s="96">
        <v>1</v>
      </c>
      <c r="G2014" s="96" t="s">
        <v>4549</v>
      </c>
      <c r="H2014" s="96">
        <v>50</v>
      </c>
      <c r="I2014" s="96" t="str">
        <f t="shared" si="31"/>
        <v>T523W476M035AP4291A523W476M035ASTTS50</v>
      </c>
    </row>
    <row r="2015" spans="1:9" hidden="1">
      <c r="A2015" s="96" t="s">
        <v>1360</v>
      </c>
      <c r="B2015" s="96" t="s">
        <v>1063</v>
      </c>
      <c r="C2015" s="96" t="s">
        <v>119</v>
      </c>
      <c r="D2015" s="96">
        <v>508.30792500288226</v>
      </c>
      <c r="E2015" s="96">
        <v>185.35039166919887</v>
      </c>
      <c r="F2015" s="96">
        <v>1</v>
      </c>
      <c r="G2015" s="96" t="s">
        <v>4549</v>
      </c>
      <c r="H2015" s="96">
        <v>2</v>
      </c>
      <c r="I2015" s="96" t="str">
        <f t="shared" si="31"/>
        <v>T521D227M016ATE025A521D227M016ASFTW102K</v>
      </c>
    </row>
    <row r="2016" spans="1:9" hidden="1">
      <c r="A2016" s="96" t="s">
        <v>929</v>
      </c>
      <c r="B2016" s="96" t="s">
        <v>930</v>
      </c>
      <c r="C2016" s="96" t="s">
        <v>152</v>
      </c>
      <c r="D2016" s="96">
        <v>431.17046666855458</v>
      </c>
      <c r="E2016" s="96">
        <v>273.66002499649767</v>
      </c>
      <c r="F2016" s="96">
        <v>1</v>
      </c>
      <c r="G2016" s="96" t="s">
        <v>4549</v>
      </c>
      <c r="H2016" s="96">
        <v>2</v>
      </c>
      <c r="I2016" s="96" t="str">
        <f t="shared" si="31"/>
        <v>T598D687M2R5ATE009A598D687M2R5ASKBP86</v>
      </c>
    </row>
    <row r="2017" spans="1:9" hidden="1">
      <c r="A2017" s="96" t="s">
        <v>2527</v>
      </c>
      <c r="B2017" s="96" t="s">
        <v>2443</v>
      </c>
      <c r="C2017" s="96" t="s">
        <v>87</v>
      </c>
      <c r="D2017" s="96">
        <v>483.27171966615134</v>
      </c>
      <c r="E2017" s="96">
        <v>320.36042366568</v>
      </c>
      <c r="F2017" s="96">
        <v>1</v>
      </c>
      <c r="G2017" s="96" t="s">
        <v>4549</v>
      </c>
      <c r="H2017" s="96">
        <v>50</v>
      </c>
      <c r="I2017" s="96" t="str">
        <f t="shared" si="31"/>
        <v>T523W107K020APE100A523W107K020ASTTS50</v>
      </c>
    </row>
    <row r="2018" spans="1:9" hidden="1">
      <c r="A2018" s="96" t="s">
        <v>2527</v>
      </c>
      <c r="B2018" s="96" t="s">
        <v>2443</v>
      </c>
      <c r="C2018" s="96" t="s">
        <v>4579</v>
      </c>
      <c r="D2018" s="96">
        <v>514.17651633506171</v>
      </c>
      <c r="E2018" s="96">
        <v>351.00505399969404</v>
      </c>
      <c r="F2018" s="96">
        <v>1</v>
      </c>
      <c r="G2018" s="96" t="s">
        <v>4549</v>
      </c>
      <c r="H2018" s="96">
        <v>50</v>
      </c>
      <c r="I2018" s="96" t="str">
        <f t="shared" si="31"/>
        <v>T523W107K020APE100A523W107K020ASTTS50K</v>
      </c>
    </row>
    <row r="2019" spans="1:9" hidden="1">
      <c r="A2019" s="96" t="s">
        <v>155</v>
      </c>
      <c r="B2019" s="96" t="s">
        <v>156</v>
      </c>
      <c r="C2019" s="96" t="s">
        <v>157</v>
      </c>
      <c r="D2019" s="96">
        <v>155.32083333469927</v>
      </c>
      <c r="E2019" s="96">
        <v>322.27899999939837</v>
      </c>
      <c r="F2019" s="96">
        <v>1</v>
      </c>
      <c r="G2019" s="96" t="s">
        <v>4549</v>
      </c>
      <c r="H2019" s="96">
        <v>1</v>
      </c>
      <c r="I2019" s="96" t="str">
        <f t="shared" si="31"/>
        <v>T521D476M035ATE070A521D476M035AS9997TTS40</v>
      </c>
    </row>
    <row r="2020" spans="1:9" hidden="1">
      <c r="A2020" s="96" t="s">
        <v>155</v>
      </c>
      <c r="B2020" s="96" t="s">
        <v>156</v>
      </c>
      <c r="C2020" s="96" t="s">
        <v>4580</v>
      </c>
      <c r="D2020" s="96">
        <v>1005.1026166614612</v>
      </c>
      <c r="E2020" s="96">
        <v>201.09695000108331</v>
      </c>
      <c r="F2020" s="96">
        <v>1</v>
      </c>
      <c r="G2020" s="96" t="s">
        <v>4549</v>
      </c>
      <c r="H2020" s="96">
        <v>1</v>
      </c>
      <c r="I2020" s="96" t="str">
        <f t="shared" si="31"/>
        <v>T521D476M035ATE070A521D476M035AS9997TTS40H</v>
      </c>
    </row>
    <row r="2021" spans="1:9" hidden="1">
      <c r="A2021" s="96" t="s">
        <v>155</v>
      </c>
      <c r="B2021" s="96" t="s">
        <v>156</v>
      </c>
      <c r="C2021" s="96" t="s">
        <v>4581</v>
      </c>
      <c r="D2021" s="96">
        <v>740.1446916628629</v>
      </c>
      <c r="E2021" s="96">
        <v>201.73110832984096</v>
      </c>
      <c r="F2021" s="96">
        <v>1</v>
      </c>
      <c r="G2021" s="96" t="s">
        <v>4549</v>
      </c>
      <c r="H2021" s="96">
        <v>2</v>
      </c>
      <c r="I2021" s="96" t="str">
        <f t="shared" si="31"/>
        <v>T521D476M035ATE070A521D476M035AS9997KBP44F</v>
      </c>
    </row>
    <row r="2022" spans="1:9" hidden="1">
      <c r="A2022" s="96" t="s">
        <v>155</v>
      </c>
      <c r="B2022" s="96" t="s">
        <v>1293</v>
      </c>
      <c r="C2022" s="96" t="s">
        <v>157</v>
      </c>
      <c r="D2022" s="96">
        <v>980.83002222119819</v>
      </c>
      <c r="E2022" s="96">
        <v>274.42609999881824</v>
      </c>
      <c r="F2022" s="96">
        <v>1</v>
      </c>
      <c r="G2022" s="96" t="s">
        <v>4549</v>
      </c>
      <c r="H2022" s="96">
        <v>3</v>
      </c>
      <c r="I2022" s="96" t="str">
        <f t="shared" si="31"/>
        <v>T521D476M035ATE070A521D476M035ASTTS40</v>
      </c>
    </row>
    <row r="2023" spans="1:9" hidden="1">
      <c r="A2023" s="96" t="s">
        <v>4199</v>
      </c>
      <c r="B2023" s="96" t="s">
        <v>4200</v>
      </c>
      <c r="C2023" s="96" t="s">
        <v>4441</v>
      </c>
      <c r="D2023" s="96">
        <v>697.77408333378844</v>
      </c>
      <c r="E2023" s="96">
        <v>220.72029184366755</v>
      </c>
      <c r="F2023" s="96">
        <v>1</v>
      </c>
      <c r="G2023" s="96" t="s">
        <v>4549</v>
      </c>
      <c r="H2023" s="96">
        <v>48</v>
      </c>
      <c r="I2023" s="96" t="str">
        <f t="shared" si="31"/>
        <v>T598B107M004AT4162A598B107M006AS4162STA156KA</v>
      </c>
    </row>
    <row r="2024" spans="1:9" hidden="1">
      <c r="A2024" s="96" t="s">
        <v>1276</v>
      </c>
      <c r="B2024" s="96" t="s">
        <v>1277</v>
      </c>
      <c r="C2024" s="96" t="s">
        <v>107</v>
      </c>
      <c r="D2024" s="96">
        <v>747.39744999795221</v>
      </c>
      <c r="E2024" s="96">
        <v>200.7731666683685</v>
      </c>
      <c r="F2024" s="96">
        <v>1</v>
      </c>
      <c r="G2024" s="96" t="s">
        <v>4549</v>
      </c>
      <c r="H2024" s="96">
        <v>1</v>
      </c>
      <c r="I2024" s="96" t="str">
        <f t="shared" si="31"/>
        <v>T599D106M050ATE120A599D106M050ASFTP150</v>
      </c>
    </row>
    <row r="2025" spans="1:9" hidden="1">
      <c r="A2025" s="96" t="s">
        <v>528</v>
      </c>
      <c r="B2025" s="96" t="s">
        <v>4514</v>
      </c>
      <c r="C2025" s="96" t="s">
        <v>119</v>
      </c>
      <c r="D2025" s="96">
        <v>464.06262799878607</v>
      </c>
      <c r="E2025" s="96">
        <v>203.90370133398105</v>
      </c>
      <c r="F2025" s="96">
        <v>1</v>
      </c>
      <c r="G2025" s="96" t="s">
        <v>4549</v>
      </c>
      <c r="H2025" s="96">
        <v>50</v>
      </c>
      <c r="I2025" s="96" t="str">
        <f t="shared" si="31"/>
        <v>T521X477M016ATE020A521V247M016ASFTW102K</v>
      </c>
    </row>
    <row r="2026" spans="1:9" hidden="1">
      <c r="A2026" s="96" t="s">
        <v>528</v>
      </c>
      <c r="B2026" s="96" t="s">
        <v>273</v>
      </c>
      <c r="C2026" s="96" t="s">
        <v>4515</v>
      </c>
      <c r="D2026" s="96">
        <v>663.616433335701</v>
      </c>
      <c r="E2026" s="96">
        <v>187.43526667007245</v>
      </c>
      <c r="F2026" s="96">
        <v>1</v>
      </c>
      <c r="G2026" s="96" t="s">
        <v>4549</v>
      </c>
      <c r="H2026" s="96">
        <v>1</v>
      </c>
      <c r="I2026" s="96" t="str">
        <f t="shared" si="31"/>
        <v>T521X477M016ATE020A521V247M016ASMHSPS15HV100</v>
      </c>
    </row>
    <row r="2027" spans="1:9" hidden="1">
      <c r="A2027" s="96" t="s">
        <v>2926</v>
      </c>
      <c r="B2027" s="96" t="s">
        <v>2923</v>
      </c>
      <c r="C2027" s="96" t="s">
        <v>4426</v>
      </c>
      <c r="D2027" s="96">
        <v>274.14714266736991</v>
      </c>
      <c r="E2027" s="96">
        <v>154.15900833201596</v>
      </c>
      <c r="F2027" s="96">
        <v>1</v>
      </c>
      <c r="G2027" s="96" t="s">
        <v>4549</v>
      </c>
      <c r="H2027" s="96">
        <v>50</v>
      </c>
      <c r="I2027" s="96" t="str">
        <f t="shared" si="31"/>
        <v>T530X687M006ATE018A530V227M006ASE018KBP74</v>
      </c>
    </row>
    <row r="2028" spans="1:9" hidden="1">
      <c r="A2028" s="96" t="s">
        <v>2926</v>
      </c>
      <c r="B2028" s="96" t="s">
        <v>2923</v>
      </c>
      <c r="C2028" s="96" t="s">
        <v>4574</v>
      </c>
      <c r="D2028" s="96">
        <v>378.69221666129306</v>
      </c>
      <c r="E2028" s="96">
        <v>251.43656666041352</v>
      </c>
      <c r="F2028" s="96">
        <v>1</v>
      </c>
      <c r="G2028" s="96" t="s">
        <v>4549</v>
      </c>
      <c r="H2028" s="96">
        <v>1</v>
      </c>
      <c r="I2028" s="96" t="str">
        <f t="shared" si="31"/>
        <v>T530X687M006ATE018A530V227M006ASE018S15ME</v>
      </c>
    </row>
    <row r="2029" spans="1:9" hidden="1">
      <c r="A2029" s="96" t="s">
        <v>2959</v>
      </c>
      <c r="B2029" s="96" t="s">
        <v>2931</v>
      </c>
      <c r="C2029" s="96" t="s">
        <v>4426</v>
      </c>
      <c r="D2029" s="96">
        <v>263.83928333641961</v>
      </c>
      <c r="E2029" s="96">
        <v>121.42716666567139</v>
      </c>
      <c r="F2029" s="96">
        <v>1</v>
      </c>
      <c r="G2029" s="96" t="s">
        <v>4549</v>
      </c>
      <c r="H2029" s="96">
        <v>1</v>
      </c>
      <c r="I2029" s="96" t="str">
        <f t="shared" si="31"/>
        <v>T530X108M003ATE010A530V477M003ASE010KBP74</v>
      </c>
    </row>
    <row r="2030" spans="1:9" hidden="1">
      <c r="A2030" s="96" t="s">
        <v>2836</v>
      </c>
      <c r="B2030" s="96" t="s">
        <v>2831</v>
      </c>
      <c r="C2030" s="96" t="s">
        <v>4426</v>
      </c>
      <c r="D2030" s="96">
        <v>480.0941583301755</v>
      </c>
      <c r="E2030" s="96">
        <v>142.38274166898918</v>
      </c>
      <c r="F2030" s="96">
        <v>1</v>
      </c>
      <c r="G2030" s="96" t="s">
        <v>4549</v>
      </c>
      <c r="H2030" s="96">
        <v>8</v>
      </c>
      <c r="I2030" s="96" t="str">
        <f t="shared" si="31"/>
        <v>T530X337M010AHE010A530V157M010ASE010KBP74</v>
      </c>
    </row>
    <row r="2031" spans="1:9" hidden="1">
      <c r="A2031" s="96" t="s">
        <v>337</v>
      </c>
      <c r="B2031" s="96" t="s">
        <v>327</v>
      </c>
      <c r="C2031" s="96" t="s">
        <v>4469</v>
      </c>
      <c r="D2031" s="96">
        <v>329.80456667253748</v>
      </c>
      <c r="E2031" s="96">
        <v>130.71649999707006</v>
      </c>
      <c r="F2031" s="96">
        <v>1</v>
      </c>
      <c r="G2031" s="96" t="s">
        <v>4549</v>
      </c>
      <c r="H2031" s="96">
        <v>1</v>
      </c>
      <c r="I2031" s="96" t="str">
        <f t="shared" si="31"/>
        <v>T520C227M006ATE045A520C227M006ASMHSPKBP126</v>
      </c>
    </row>
    <row r="2032" spans="1:9" hidden="1">
      <c r="A2032" s="96" t="s">
        <v>2963</v>
      </c>
      <c r="B2032" s="96" t="s">
        <v>2851</v>
      </c>
      <c r="C2032" s="96" t="s">
        <v>4426</v>
      </c>
      <c r="D2032" s="96">
        <v>313.46301666693762</v>
      </c>
      <c r="E2032" s="96">
        <v>218.94534999621101</v>
      </c>
      <c r="F2032" s="96">
        <v>1</v>
      </c>
      <c r="G2032" s="96" t="s">
        <v>4549</v>
      </c>
      <c r="H2032" s="96">
        <v>3</v>
      </c>
      <c r="I2032" s="96" t="str">
        <f t="shared" si="31"/>
        <v>T530X687M004ATE010A530V337M004ASE010KBP74</v>
      </c>
    </row>
    <row r="2033" spans="1:9" hidden="1">
      <c r="A2033" s="96" t="s">
        <v>2963</v>
      </c>
      <c r="B2033" s="96" t="s">
        <v>2851</v>
      </c>
      <c r="C2033" s="96" t="s">
        <v>4433</v>
      </c>
      <c r="D2033" s="96">
        <v>298.2277833390981</v>
      </c>
      <c r="E2033" s="96">
        <v>191.77233333117329</v>
      </c>
      <c r="F2033" s="96">
        <v>1</v>
      </c>
      <c r="G2033" s="96" t="s">
        <v>4549</v>
      </c>
      <c r="H2033" s="96">
        <v>1</v>
      </c>
      <c r="I2033" s="96" t="str">
        <f t="shared" si="31"/>
        <v>T530X687M004ATE010A530V337M004ASE010KBP74E</v>
      </c>
    </row>
    <row r="2034" spans="1:9" hidden="1">
      <c r="A2034" s="96" t="s">
        <v>4205</v>
      </c>
      <c r="B2034" s="96" t="s">
        <v>1170</v>
      </c>
      <c r="C2034" s="96" t="s">
        <v>4441</v>
      </c>
      <c r="D2034" s="96">
        <v>558.76542857116351</v>
      </c>
      <c r="E2034" s="96">
        <v>219.97477142955177</v>
      </c>
      <c r="F2034" s="96">
        <v>1</v>
      </c>
      <c r="G2034" s="96" t="s">
        <v>4549</v>
      </c>
      <c r="H2034" s="96">
        <v>7</v>
      </c>
      <c r="I2034" s="96" t="str">
        <f t="shared" si="31"/>
        <v>T598B157M006ATE045A598B157M006ASSTA156KA</v>
      </c>
    </row>
    <row r="2035" spans="1:9" hidden="1">
      <c r="A2035" s="96" t="s">
        <v>1043</v>
      </c>
      <c r="B2035" s="96" t="s">
        <v>1042</v>
      </c>
      <c r="C2035" s="96" t="s">
        <v>90</v>
      </c>
      <c r="D2035" s="96">
        <v>670.51483333460055</v>
      </c>
      <c r="E2035" s="96">
        <v>249.73445833486039</v>
      </c>
      <c r="F2035" s="96">
        <v>1</v>
      </c>
      <c r="G2035" s="96" t="s">
        <v>4549</v>
      </c>
      <c r="H2035" s="96">
        <v>4</v>
      </c>
      <c r="I2035" s="96" t="str">
        <f t="shared" si="31"/>
        <v>T521D226M050ATE090A521D226M050ASFTP200</v>
      </c>
    </row>
    <row r="2036" spans="1:9" hidden="1">
      <c r="A2036" s="96" t="s">
        <v>2941</v>
      </c>
      <c r="B2036" s="96" t="s">
        <v>2821</v>
      </c>
      <c r="C2036" s="96" t="s">
        <v>4426</v>
      </c>
      <c r="D2036" s="96">
        <v>491.30393000040198</v>
      </c>
      <c r="E2036" s="96">
        <v>153.41216666693799</v>
      </c>
      <c r="F2036" s="96">
        <v>1</v>
      </c>
      <c r="G2036" s="96" t="s">
        <v>4549</v>
      </c>
      <c r="H2036" s="96">
        <v>5</v>
      </c>
      <c r="I2036" s="96" t="str">
        <f t="shared" si="31"/>
        <v>T530X337M010ATE005A530V117M010ASE004KBP74</v>
      </c>
    </row>
    <row r="2037" spans="1:9" hidden="1">
      <c r="A2037" s="96" t="s">
        <v>2811</v>
      </c>
      <c r="B2037" s="96" t="s">
        <v>2812</v>
      </c>
      <c r="C2037" s="96" t="s">
        <v>4426</v>
      </c>
      <c r="D2037" s="96">
        <v>232.18717666715384</v>
      </c>
      <c r="E2037" s="96">
        <v>158.68533000326715</v>
      </c>
      <c r="F2037" s="96">
        <v>1</v>
      </c>
      <c r="G2037" s="96" t="s">
        <v>4549</v>
      </c>
      <c r="H2037" s="96">
        <v>5</v>
      </c>
      <c r="I2037" s="96" t="str">
        <f t="shared" si="31"/>
        <v>T530X108M2R5ATE004A530V337M003ASE004KBP74</v>
      </c>
    </row>
    <row r="2038" spans="1:9" hidden="1">
      <c r="A2038" s="96" t="s">
        <v>725</v>
      </c>
      <c r="B2038" s="96" t="s">
        <v>726</v>
      </c>
      <c r="C2038" s="96" t="s">
        <v>4426</v>
      </c>
      <c r="D2038" s="96">
        <v>242.67749999533407</v>
      </c>
      <c r="E2038" s="96">
        <v>157.20250000013041</v>
      </c>
      <c r="F2038" s="96">
        <v>1</v>
      </c>
      <c r="G2038" s="96" t="s">
        <v>4549</v>
      </c>
      <c r="H2038" s="96">
        <v>1</v>
      </c>
      <c r="I2038" s="96" t="str">
        <f t="shared" si="31"/>
        <v>T528Z337M2R5ATE005A528Z177M003ASE005KBP74</v>
      </c>
    </row>
    <row r="2039" spans="1:9" hidden="1">
      <c r="A2039" s="96" t="s">
        <v>2700</v>
      </c>
      <c r="B2039" s="96" t="s">
        <v>2697</v>
      </c>
      <c r="C2039" s="96" t="s">
        <v>126</v>
      </c>
      <c r="D2039" s="96">
        <v>233.04378333524801</v>
      </c>
      <c r="E2039" s="96">
        <v>144.37576333642937</v>
      </c>
      <c r="F2039" s="96">
        <v>1</v>
      </c>
      <c r="G2039" s="96" t="s">
        <v>4549</v>
      </c>
      <c r="H2039" s="96">
        <v>5</v>
      </c>
      <c r="I2039" s="96" t="str">
        <f t="shared" si="31"/>
        <v>T520V227M004ATE007A520V227M004ASE007KBP52</v>
      </c>
    </row>
    <row r="2040" spans="1:9" hidden="1">
      <c r="A2040" s="96" t="s">
        <v>3127</v>
      </c>
      <c r="B2040" s="96" t="s">
        <v>2784</v>
      </c>
      <c r="C2040" s="96" t="s">
        <v>4426</v>
      </c>
      <c r="D2040" s="96">
        <v>339.62807222502306</v>
      </c>
      <c r="E2040" s="96">
        <v>127.74864443927072</v>
      </c>
      <c r="F2040" s="96">
        <v>1</v>
      </c>
      <c r="G2040" s="96" t="s">
        <v>4549</v>
      </c>
      <c r="H2040" s="96">
        <v>3</v>
      </c>
      <c r="I2040" s="96" t="str">
        <f t="shared" si="31"/>
        <v>T520Y477M006ATE025A520Y477M006ASMHSPKBP74</v>
      </c>
    </row>
    <row r="2041" spans="1:9" hidden="1">
      <c r="A2041" s="96" t="s">
        <v>848</v>
      </c>
      <c r="B2041" s="96" t="s">
        <v>721</v>
      </c>
      <c r="C2041" s="96" t="s">
        <v>4426</v>
      </c>
      <c r="D2041" s="96">
        <v>320.42584444605745</v>
      </c>
      <c r="E2041" s="96">
        <v>161.6295155568514</v>
      </c>
      <c r="F2041" s="96">
        <v>1</v>
      </c>
      <c r="G2041" s="96" t="s">
        <v>4549</v>
      </c>
      <c r="H2041" s="96">
        <v>15</v>
      </c>
      <c r="I2041" s="96" t="str">
        <f t="shared" si="31"/>
        <v>T528Z227M004ATE009A528Z227M004ASE009KBP74</v>
      </c>
    </row>
    <row r="2042" spans="1:9" hidden="1">
      <c r="A2042" s="96" t="s">
        <v>333</v>
      </c>
      <c r="B2042" s="96" t="s">
        <v>329</v>
      </c>
      <c r="C2042" s="96" t="s">
        <v>4426</v>
      </c>
      <c r="D2042" s="96">
        <v>391.71873888932168</v>
      </c>
      <c r="E2042" s="96">
        <v>178.95877777948044</v>
      </c>
      <c r="F2042" s="96">
        <v>1</v>
      </c>
      <c r="G2042" s="96" t="s">
        <v>4549</v>
      </c>
      <c r="H2042" s="96">
        <v>3</v>
      </c>
      <c r="I2042" s="96" t="str">
        <f t="shared" si="31"/>
        <v>T520C686M010ATE045A520C686M010ASMHSPKBP74</v>
      </c>
    </row>
    <row r="2043" spans="1:9" hidden="1">
      <c r="A2043" s="96" t="s">
        <v>3370</v>
      </c>
      <c r="B2043" s="96" t="s">
        <v>3328</v>
      </c>
      <c r="C2043" s="96" t="s">
        <v>4501</v>
      </c>
      <c r="D2043" s="96">
        <v>476.82774444459938</v>
      </c>
      <c r="E2043" s="96">
        <v>128.57777777826414</v>
      </c>
      <c r="F2043" s="96">
        <v>1</v>
      </c>
      <c r="G2043" s="96" t="s">
        <v>4549</v>
      </c>
      <c r="H2043" s="96">
        <v>3</v>
      </c>
      <c r="I2043" s="96" t="str">
        <f t="shared" si="31"/>
        <v>T591D227M010ATE025A591D227M010ASKBP55</v>
      </c>
    </row>
    <row r="2044" spans="1:9" hidden="1">
      <c r="A2044" s="96" t="s">
        <v>3389</v>
      </c>
      <c r="B2044" s="96" t="s">
        <v>3390</v>
      </c>
      <c r="C2044" s="96" t="s">
        <v>90</v>
      </c>
      <c r="D2044" s="96">
        <v>658.41480158701802</v>
      </c>
      <c r="E2044" s="96">
        <v>235.51413888843464</v>
      </c>
      <c r="F2044" s="96">
        <v>1</v>
      </c>
      <c r="G2044" s="96" t="s">
        <v>4549</v>
      </c>
      <c r="H2044" s="96">
        <v>21</v>
      </c>
      <c r="I2044" s="96" t="str">
        <f t="shared" si="31"/>
        <v>T591D336M035ATE065A591D336M035ASFTP200</v>
      </c>
    </row>
    <row r="2045" spans="1:9" hidden="1">
      <c r="A2045" s="96" t="s">
        <v>3743</v>
      </c>
      <c r="B2045" s="96" t="s">
        <v>3670</v>
      </c>
      <c r="C2045" s="96" t="s">
        <v>4441</v>
      </c>
      <c r="D2045" s="96">
        <v>565.8226803921998</v>
      </c>
      <c r="E2045" s="96">
        <v>209.16112009637908</v>
      </c>
      <c r="F2045" s="96">
        <v>1</v>
      </c>
      <c r="G2045" s="96" t="s">
        <v>4549</v>
      </c>
      <c r="H2045" s="96">
        <v>34</v>
      </c>
      <c r="I2045" s="96" t="str">
        <f t="shared" si="31"/>
        <v>T520B157M006ATE025A520B157M006ASMHSBSTA156KA</v>
      </c>
    </row>
    <row r="2046" spans="1:9" hidden="1">
      <c r="A2046" s="96" t="s">
        <v>3303</v>
      </c>
      <c r="B2046" s="96" t="s">
        <v>3304</v>
      </c>
      <c r="C2046" s="96" t="s">
        <v>90</v>
      </c>
      <c r="D2046" s="96">
        <v>555.43409999809228</v>
      </c>
      <c r="E2046" s="96">
        <v>193.97478333092295</v>
      </c>
      <c r="F2046" s="96">
        <v>1</v>
      </c>
      <c r="G2046" s="96" t="s">
        <v>4549</v>
      </c>
      <c r="H2046" s="96">
        <v>1</v>
      </c>
      <c r="I2046" s="96" t="str">
        <f t="shared" si="31"/>
        <v>T591D476M025ATE060A591D476M025ASFTP200</v>
      </c>
    </row>
    <row r="2047" spans="1:9" hidden="1">
      <c r="A2047" s="96" t="s">
        <v>1461</v>
      </c>
      <c r="B2047" s="96" t="s">
        <v>1459</v>
      </c>
      <c r="C2047" s="96" t="s">
        <v>4478</v>
      </c>
      <c r="D2047" s="96">
        <v>684.02989999623969</v>
      </c>
      <c r="E2047" s="96">
        <v>185.81211666343737</v>
      </c>
      <c r="F2047" s="96">
        <v>1</v>
      </c>
      <c r="G2047" s="96" t="s">
        <v>4549</v>
      </c>
      <c r="H2047" s="96">
        <v>1</v>
      </c>
      <c r="I2047" s="96" t="str">
        <f t="shared" si="31"/>
        <v>T521V156M035ATE100A521V156M035ASE100FTW400</v>
      </c>
    </row>
    <row r="2048" spans="1:9" hidden="1">
      <c r="A2048" s="96" t="s">
        <v>4191</v>
      </c>
      <c r="B2048" s="96" t="s">
        <v>4190</v>
      </c>
      <c r="C2048" s="96" t="s">
        <v>4501</v>
      </c>
      <c r="D2048" s="96">
        <v>282.31512777761304</v>
      </c>
      <c r="E2048" s="96">
        <v>189.51159293075432</v>
      </c>
      <c r="F2048" s="96">
        <v>1</v>
      </c>
      <c r="G2048" s="96" t="s">
        <v>4549</v>
      </c>
      <c r="H2048" s="96">
        <v>33</v>
      </c>
      <c r="I2048" s="96" t="str">
        <f t="shared" si="31"/>
        <v>T598B336M010ATE080A598B336M010ASKBP55</v>
      </c>
    </row>
    <row r="2049" spans="1:9" hidden="1">
      <c r="A2049" s="96" t="s">
        <v>1219</v>
      </c>
      <c r="B2049" s="96" t="s">
        <v>1221</v>
      </c>
      <c r="C2049" s="96" t="s">
        <v>126</v>
      </c>
      <c r="D2049" s="96">
        <v>430.75683333096094</v>
      </c>
      <c r="E2049" s="96">
        <v>138.68649999727495</v>
      </c>
      <c r="F2049" s="96">
        <v>1</v>
      </c>
      <c r="G2049" s="96" t="s">
        <v>4549</v>
      </c>
      <c r="H2049" s="96">
        <v>1</v>
      </c>
      <c r="I2049" s="96" t="str">
        <f t="shared" si="31"/>
        <v>T520W107M010ATE040A520W107M010ASE040KBP52</v>
      </c>
    </row>
    <row r="2050" spans="1:9" hidden="1">
      <c r="A2050" s="96" t="s">
        <v>1219</v>
      </c>
      <c r="B2050" s="96" t="s">
        <v>1218</v>
      </c>
      <c r="C2050" s="96" t="s">
        <v>152</v>
      </c>
      <c r="D2050" s="96">
        <v>306.57633333583362</v>
      </c>
      <c r="E2050" s="96">
        <v>125.40489999577404</v>
      </c>
      <c r="F2050" s="96">
        <v>1</v>
      </c>
      <c r="G2050" s="96" t="s">
        <v>4549</v>
      </c>
      <c r="H2050" s="96">
        <v>1</v>
      </c>
      <c r="I2050" s="96" t="str">
        <f t="shared" si="31"/>
        <v>T520W107M010ATE040A520W107M010ASMHSPKBP86</v>
      </c>
    </row>
    <row r="2051" spans="1:9" hidden="1">
      <c r="A2051" s="96" t="s">
        <v>807</v>
      </c>
      <c r="B2051" s="96" t="s">
        <v>806</v>
      </c>
      <c r="C2051" s="96" t="s">
        <v>4426</v>
      </c>
      <c r="D2051" s="96">
        <v>382.33954999479465</v>
      </c>
      <c r="E2051" s="96">
        <v>141.64145000162534</v>
      </c>
      <c r="F2051" s="96">
        <v>1</v>
      </c>
      <c r="G2051" s="96" t="s">
        <v>4549</v>
      </c>
      <c r="H2051" s="96">
        <v>1</v>
      </c>
      <c r="I2051" s="96" t="str">
        <f t="shared" si="31"/>
        <v>T525B336M010ATE080A525B336M010ASE080KBP74</v>
      </c>
    </row>
    <row r="2052" spans="1:9" hidden="1">
      <c r="A2052" s="96" t="s">
        <v>2790</v>
      </c>
      <c r="B2052" s="96" t="s">
        <v>2791</v>
      </c>
      <c r="C2052" s="96" t="s">
        <v>4441</v>
      </c>
      <c r="D2052" s="96">
        <v>431.30507222260354</v>
      </c>
      <c r="E2052" s="96">
        <v>206.27017222694121</v>
      </c>
      <c r="F2052" s="96">
        <v>1</v>
      </c>
      <c r="G2052" s="96" t="s">
        <v>4549</v>
      </c>
      <c r="H2052" s="96">
        <v>3</v>
      </c>
      <c r="I2052" s="96" t="str">
        <f t="shared" ref="I2052:I2115" si="32">A2052&amp;B2052&amp;C2052</f>
        <v>T528B277M2R5APE006A528B906M2R5ASSTA156KA</v>
      </c>
    </row>
    <row r="2053" spans="1:9" hidden="1">
      <c r="A2053" s="96" t="s">
        <v>2318</v>
      </c>
      <c r="B2053" s="96" t="s">
        <v>2191</v>
      </c>
      <c r="C2053" s="96" t="s">
        <v>4478</v>
      </c>
      <c r="D2053" s="96">
        <v>695.98870416521095</v>
      </c>
      <c r="E2053" s="96">
        <v>229.11108750267888</v>
      </c>
      <c r="F2053" s="96">
        <v>1</v>
      </c>
      <c r="G2053" s="96" t="s">
        <v>4549</v>
      </c>
      <c r="H2053" s="96">
        <v>4</v>
      </c>
      <c r="I2053" s="96" t="str">
        <f t="shared" si="32"/>
        <v>T521B475M035ATE200A521B475M035ASFTW400</v>
      </c>
    </row>
    <row r="2054" spans="1:9" hidden="1">
      <c r="A2054" s="96" t="s">
        <v>1353</v>
      </c>
      <c r="B2054" s="96" t="s">
        <v>1023</v>
      </c>
      <c r="C2054" s="96" t="s">
        <v>4478</v>
      </c>
      <c r="D2054" s="96">
        <v>786.6186083375942</v>
      </c>
      <c r="E2054" s="96">
        <v>185.70416667207607</v>
      </c>
      <c r="F2054" s="96">
        <v>1</v>
      </c>
      <c r="G2054" s="96" t="s">
        <v>4549</v>
      </c>
      <c r="H2054" s="96">
        <v>2</v>
      </c>
      <c r="I2054" s="96" t="str">
        <f t="shared" si="32"/>
        <v>T521D226M035ATE060A521D226M035ASFTW400</v>
      </c>
    </row>
    <row r="2055" spans="1:9" hidden="1">
      <c r="A2055" s="96" t="s">
        <v>845</v>
      </c>
      <c r="B2055" s="96" t="s">
        <v>708</v>
      </c>
      <c r="C2055" s="96" t="s">
        <v>4426</v>
      </c>
      <c r="D2055" s="96">
        <v>262.73368666484021</v>
      </c>
      <c r="E2055" s="96">
        <v>178.26426666928455</v>
      </c>
      <c r="F2055" s="96">
        <v>1</v>
      </c>
      <c r="G2055" s="96" t="s">
        <v>4549</v>
      </c>
      <c r="H2055" s="96">
        <v>5</v>
      </c>
      <c r="I2055" s="96" t="str">
        <f t="shared" si="32"/>
        <v>T528Z337M2R5ATE009A528Z337M003ASE009KBP74</v>
      </c>
    </row>
    <row r="2056" spans="1:9" hidden="1">
      <c r="A2056" s="96" t="s">
        <v>2709</v>
      </c>
      <c r="B2056" s="96" t="s">
        <v>2708</v>
      </c>
      <c r="C2056" s="96" t="s">
        <v>4428</v>
      </c>
      <c r="D2056" s="96">
        <v>273.42053888831288</v>
      </c>
      <c r="E2056" s="96">
        <v>199.58443889161572</v>
      </c>
      <c r="F2056" s="96">
        <v>1</v>
      </c>
      <c r="G2056" s="96" t="s">
        <v>4549</v>
      </c>
      <c r="H2056" s="96">
        <v>3</v>
      </c>
      <c r="I2056" s="96" t="str">
        <f t="shared" si="32"/>
        <v>T520V227M004ATE009A520V227M004ASPGLRKBP76</v>
      </c>
    </row>
    <row r="2057" spans="1:9" hidden="1">
      <c r="A2057" s="96" t="s">
        <v>315</v>
      </c>
      <c r="B2057" s="96" t="s">
        <v>316</v>
      </c>
      <c r="C2057" s="96" t="s">
        <v>152</v>
      </c>
      <c r="D2057" s="96">
        <v>668.40780869632476</v>
      </c>
      <c r="E2057" s="96">
        <v>233.48255072472332</v>
      </c>
      <c r="F2057" s="96">
        <v>1</v>
      </c>
      <c r="G2057" s="96" t="s">
        <v>4549</v>
      </c>
      <c r="H2057" s="96">
        <v>23</v>
      </c>
      <c r="I2057" s="96" t="str">
        <f t="shared" si="32"/>
        <v>T520T336M010ATE040A520T336M010ASE040KBP86</v>
      </c>
    </row>
    <row r="2058" spans="1:9" hidden="1">
      <c r="A2058" s="96" t="s">
        <v>870</v>
      </c>
      <c r="B2058" s="96" t="s">
        <v>864</v>
      </c>
      <c r="C2058" s="96" t="s">
        <v>131</v>
      </c>
      <c r="D2058" s="96">
        <v>445.97628332907334</v>
      </c>
      <c r="E2058" s="96">
        <v>211.94490000838417</v>
      </c>
      <c r="F2058" s="96">
        <v>1</v>
      </c>
      <c r="G2058" s="96" t="s">
        <v>4549</v>
      </c>
      <c r="H2058" s="96">
        <v>1</v>
      </c>
      <c r="I2058" s="96" t="str">
        <f t="shared" si="32"/>
        <v>T545V227M010ATE045A545V227M010ASTTS80</v>
      </c>
    </row>
    <row r="2059" spans="1:9" hidden="1">
      <c r="A2059" s="96" t="s">
        <v>3629</v>
      </c>
      <c r="B2059" s="96" t="s">
        <v>1544</v>
      </c>
      <c r="C2059" s="96" t="s">
        <v>4516</v>
      </c>
      <c r="D2059" s="96">
        <v>834.47831666632555</v>
      </c>
      <c r="E2059" s="96">
        <v>199.0630499990657</v>
      </c>
      <c r="F2059" s="96">
        <v>1</v>
      </c>
      <c r="G2059" s="96" t="s">
        <v>4549</v>
      </c>
      <c r="H2059" s="96">
        <v>5</v>
      </c>
      <c r="I2059" s="96" t="str">
        <f t="shared" si="32"/>
        <v>T598X156M075ATE075A598V475M075ASSUZHTTS125</v>
      </c>
    </row>
    <row r="2060" spans="1:9" hidden="1">
      <c r="A2060" s="96" t="s">
        <v>507</v>
      </c>
      <c r="B2060" s="96" t="s">
        <v>380</v>
      </c>
      <c r="C2060" s="96" t="s">
        <v>4516</v>
      </c>
      <c r="D2060" s="96">
        <v>886.62474166674656</v>
      </c>
      <c r="E2060" s="96">
        <v>225.1876687501499</v>
      </c>
      <c r="F2060" s="96">
        <v>1</v>
      </c>
      <c r="G2060" s="96" t="s">
        <v>4549</v>
      </c>
      <c r="H2060" s="96">
        <v>24</v>
      </c>
      <c r="I2060" s="96" t="str">
        <f t="shared" si="32"/>
        <v>T521X156M075ATE035A521V475M075ASSUZHTTS125</v>
      </c>
    </row>
    <row r="2061" spans="1:9" hidden="1">
      <c r="A2061" s="96" t="s">
        <v>1145</v>
      </c>
      <c r="B2061" s="96" t="s">
        <v>1142</v>
      </c>
      <c r="C2061" s="96" t="s">
        <v>4441</v>
      </c>
      <c r="D2061" s="96">
        <v>408.64036874860176</v>
      </c>
      <c r="E2061" s="96">
        <v>182.47386875314987</v>
      </c>
      <c r="F2061" s="96">
        <v>1</v>
      </c>
      <c r="G2061" s="96" t="s">
        <v>4549</v>
      </c>
      <c r="H2061" s="96">
        <v>8</v>
      </c>
      <c r="I2061" s="96" t="str">
        <f t="shared" si="32"/>
        <v>T545W477M006ATE035A545W477M006ASMHSPSTA156KA</v>
      </c>
    </row>
    <row r="2062" spans="1:9" hidden="1">
      <c r="A2062" s="96" t="s">
        <v>1865</v>
      </c>
      <c r="B2062" s="96" t="s">
        <v>1866</v>
      </c>
      <c r="C2062" s="96" t="s">
        <v>87</v>
      </c>
      <c r="D2062" s="96">
        <v>1090.251599997282</v>
      </c>
      <c r="E2062" s="96">
        <v>307.82694166700821</v>
      </c>
      <c r="F2062" s="96">
        <v>1</v>
      </c>
      <c r="G2062" s="96" t="s">
        <v>4549</v>
      </c>
      <c r="H2062" s="96">
        <v>1</v>
      </c>
      <c r="I2062" s="96" t="str">
        <f t="shared" si="32"/>
        <v>T523V686M035APE070A523V686M035ASTTS50</v>
      </c>
    </row>
    <row r="2063" spans="1:9" hidden="1">
      <c r="A2063" s="96" t="s">
        <v>369</v>
      </c>
      <c r="B2063" s="96" t="s">
        <v>288</v>
      </c>
      <c r="C2063" s="96" t="s">
        <v>90</v>
      </c>
      <c r="D2063" s="96">
        <v>729.86439117552334</v>
      </c>
      <c r="E2063" s="96">
        <v>239.30765098015613</v>
      </c>
      <c r="F2063" s="96">
        <v>1</v>
      </c>
      <c r="G2063" s="96" t="s">
        <v>4549</v>
      </c>
      <c r="H2063" s="96">
        <v>17</v>
      </c>
      <c r="I2063" s="96" t="str">
        <f t="shared" si="32"/>
        <v>T521X226M050ATE050A521V116M050ASFTP200</v>
      </c>
    </row>
    <row r="2064" spans="1:9" hidden="1">
      <c r="A2064" s="96" t="s">
        <v>176</v>
      </c>
      <c r="B2064" s="96" t="s">
        <v>177</v>
      </c>
      <c r="C2064" s="96" t="s">
        <v>4441</v>
      </c>
      <c r="D2064" s="96">
        <v>288.61975097843884</v>
      </c>
      <c r="E2064" s="96">
        <v>164.92732647224329</v>
      </c>
      <c r="F2064" s="96">
        <v>1</v>
      </c>
      <c r="G2064" s="96" t="s">
        <v>4549</v>
      </c>
      <c r="H2064" s="96">
        <v>17</v>
      </c>
      <c r="I2064" s="96" t="str">
        <f t="shared" si="32"/>
        <v>T520T227M2R5ATE070A520T227M2R5ASE070STA156KA</v>
      </c>
    </row>
    <row r="2065" spans="1:9" hidden="1">
      <c r="A2065" s="96" t="s">
        <v>3621</v>
      </c>
      <c r="B2065" s="96" t="s">
        <v>3622</v>
      </c>
      <c r="C2065" s="96" t="s">
        <v>157</v>
      </c>
      <c r="D2065" s="96">
        <v>645.0097833329346</v>
      </c>
      <c r="E2065" s="96">
        <v>229.35008333239239</v>
      </c>
      <c r="F2065" s="96">
        <v>1</v>
      </c>
      <c r="G2065" s="96" t="s">
        <v>4549</v>
      </c>
      <c r="H2065" s="96">
        <v>2</v>
      </c>
      <c r="I2065" s="96" t="str">
        <f t="shared" si="32"/>
        <v>T598X476M035AT4264A598V226M035AS4264TTS40</v>
      </c>
    </row>
    <row r="2066" spans="1:9" hidden="1">
      <c r="A2066" s="96" t="s">
        <v>3009</v>
      </c>
      <c r="B2066" s="96" t="s">
        <v>3010</v>
      </c>
      <c r="C2066" s="96" t="s">
        <v>4426</v>
      </c>
      <c r="D2066" s="96">
        <v>332.56967500434257</v>
      </c>
      <c r="E2066" s="96">
        <v>199.62158333568368</v>
      </c>
      <c r="F2066" s="96">
        <v>1</v>
      </c>
      <c r="G2066" s="96" t="s">
        <v>4549</v>
      </c>
      <c r="H2066" s="96">
        <v>2</v>
      </c>
      <c r="I2066" s="96" t="str">
        <f t="shared" si="32"/>
        <v>T520Y477M006ATE018A520Y477M006ASMHSBKBP74</v>
      </c>
    </row>
    <row r="2067" spans="1:9" hidden="1">
      <c r="A2067" s="96" t="s">
        <v>1021</v>
      </c>
      <c r="B2067" s="96" t="s">
        <v>125</v>
      </c>
      <c r="C2067" s="96" t="s">
        <v>126</v>
      </c>
      <c r="D2067" s="96">
        <v>451.22827533418314</v>
      </c>
      <c r="E2067" s="96">
        <v>143.11561433330644</v>
      </c>
      <c r="F2067" s="96">
        <v>1</v>
      </c>
      <c r="G2067" s="96" t="s">
        <v>4549</v>
      </c>
      <c r="H2067" s="96">
        <v>50</v>
      </c>
      <c r="I2067" s="96" t="str">
        <f t="shared" si="32"/>
        <v>T521D686M025AT4146A521D686M025ASMHSPKBP52</v>
      </c>
    </row>
    <row r="2068" spans="1:9" hidden="1">
      <c r="A2068" s="96" t="s">
        <v>499</v>
      </c>
      <c r="B2068" s="96" t="s">
        <v>261</v>
      </c>
      <c r="C2068" s="96" t="s">
        <v>4492</v>
      </c>
      <c r="D2068" s="96">
        <v>533.11383749853121</v>
      </c>
      <c r="E2068" s="96">
        <v>188.90257083257893</v>
      </c>
      <c r="F2068" s="96">
        <v>1</v>
      </c>
      <c r="G2068" s="96" t="s">
        <v>4549</v>
      </c>
      <c r="H2068" s="96">
        <v>4</v>
      </c>
      <c r="I2068" s="96" t="str">
        <f t="shared" si="32"/>
        <v>T521X337M016ATE015A521V117M016ASE050FTW700</v>
      </c>
    </row>
    <row r="2069" spans="1:9" hidden="1">
      <c r="A2069" s="96" t="s">
        <v>2825</v>
      </c>
      <c r="B2069" s="96" t="s">
        <v>2821</v>
      </c>
      <c r="C2069" s="96" t="s">
        <v>4426</v>
      </c>
      <c r="D2069" s="96">
        <v>354.82568333245581</v>
      </c>
      <c r="E2069" s="96">
        <v>218.27022083482009</v>
      </c>
      <c r="F2069" s="96">
        <v>1</v>
      </c>
      <c r="G2069" s="96" t="s">
        <v>4549</v>
      </c>
      <c r="H2069" s="96">
        <v>4</v>
      </c>
      <c r="I2069" s="96" t="str">
        <f t="shared" si="32"/>
        <v>T530X337M010AHE004A530V117M010ASE004KBP74</v>
      </c>
    </row>
    <row r="2070" spans="1:9" hidden="1">
      <c r="A2070" s="96" t="s">
        <v>4037</v>
      </c>
      <c r="B2070" s="96" t="s">
        <v>4032</v>
      </c>
      <c r="C2070" s="96" t="s">
        <v>4426</v>
      </c>
      <c r="D2070" s="96">
        <v>408.82288333727047</v>
      </c>
      <c r="E2070" s="96">
        <v>157.74704999523237</v>
      </c>
      <c r="F2070" s="96">
        <v>1</v>
      </c>
      <c r="G2070" s="96" t="s">
        <v>4549</v>
      </c>
      <c r="H2070" s="96">
        <v>1</v>
      </c>
      <c r="I2070" s="96" t="str">
        <f t="shared" si="32"/>
        <v>T520L107M010ATE025A520L107M010ASE025KBP74</v>
      </c>
    </row>
    <row r="2071" spans="1:9" hidden="1">
      <c r="A2071" s="96" t="s">
        <v>3327</v>
      </c>
      <c r="B2071" s="96" t="s">
        <v>3328</v>
      </c>
      <c r="C2071" s="96" t="s">
        <v>4501</v>
      </c>
      <c r="D2071" s="96">
        <v>460.41192878683262</v>
      </c>
      <c r="E2071" s="96">
        <v>242.01253999967591</v>
      </c>
      <c r="F2071" s="96">
        <v>1</v>
      </c>
      <c r="G2071" s="96" t="s">
        <v>4549</v>
      </c>
      <c r="H2071" s="96">
        <v>11</v>
      </c>
      <c r="I2071" s="96" t="str">
        <f t="shared" si="32"/>
        <v>T591D227M010ATE040A591D227M010ASKBP55</v>
      </c>
    </row>
    <row r="2072" spans="1:9" hidden="1">
      <c r="A2072" s="96" t="s">
        <v>4050</v>
      </c>
      <c r="B2072" s="96" t="s">
        <v>4030</v>
      </c>
      <c r="C2072" s="96" t="s">
        <v>4469</v>
      </c>
      <c r="D2072" s="96">
        <v>263.07298666890711</v>
      </c>
      <c r="E2072" s="96">
        <v>158.75000666454434</v>
      </c>
      <c r="F2072" s="96">
        <v>1</v>
      </c>
      <c r="G2072" s="96" t="s">
        <v>4549</v>
      </c>
      <c r="H2072" s="96">
        <v>5</v>
      </c>
      <c r="I2072" s="96" t="str">
        <f t="shared" si="32"/>
        <v>T520L337M2R5ATE012A520L337M003ASE012KBP126</v>
      </c>
    </row>
    <row r="2073" spans="1:9" hidden="1">
      <c r="A2073" s="96" t="s">
        <v>289</v>
      </c>
      <c r="B2073" s="96" t="s">
        <v>288</v>
      </c>
      <c r="C2073" s="96" t="s">
        <v>90</v>
      </c>
      <c r="D2073" s="96">
        <v>735.50651666687122</v>
      </c>
      <c r="E2073" s="96">
        <v>215.49636508138585</v>
      </c>
      <c r="F2073" s="96">
        <v>1</v>
      </c>
      <c r="G2073" s="96" t="s">
        <v>4549</v>
      </c>
      <c r="H2073" s="96">
        <v>22</v>
      </c>
      <c r="I2073" s="96" t="str">
        <f t="shared" si="32"/>
        <v>T521X226M050ATE075A521V116M050ASFTP200</v>
      </c>
    </row>
    <row r="2074" spans="1:9" hidden="1">
      <c r="A2074" s="96" t="s">
        <v>1402</v>
      </c>
      <c r="B2074" s="96" t="s">
        <v>223</v>
      </c>
      <c r="C2074" s="96" t="s">
        <v>4469</v>
      </c>
      <c r="D2074" s="96">
        <v>389.57292221719399</v>
      </c>
      <c r="E2074" s="96">
        <v>129.93131111492403</v>
      </c>
      <c r="F2074" s="96">
        <v>1</v>
      </c>
      <c r="G2074" s="96" t="s">
        <v>4549</v>
      </c>
      <c r="H2074" s="96">
        <v>3</v>
      </c>
      <c r="I2074" s="96" t="str">
        <f t="shared" si="32"/>
        <v>T520C157M006ATE025A520C157M006ASMHSPKBP126</v>
      </c>
    </row>
    <row r="2075" spans="1:9" hidden="1">
      <c r="A2075" s="96" t="s">
        <v>940</v>
      </c>
      <c r="B2075" s="96" t="s">
        <v>939</v>
      </c>
      <c r="C2075" s="96" t="s">
        <v>131</v>
      </c>
      <c r="D2075" s="96">
        <v>400.83430866622371</v>
      </c>
      <c r="E2075" s="96">
        <v>226.07282599986064</v>
      </c>
      <c r="F2075" s="96">
        <v>1</v>
      </c>
      <c r="G2075" s="96" t="s">
        <v>4549</v>
      </c>
      <c r="H2075" s="96">
        <v>50</v>
      </c>
      <c r="I2075" s="96" t="str">
        <f t="shared" si="32"/>
        <v>T598D227M006ATE025A598D227M006ASTTS80</v>
      </c>
    </row>
    <row r="2076" spans="1:9" hidden="1">
      <c r="A2076" s="96" t="s">
        <v>3236</v>
      </c>
      <c r="B2076" s="96" t="s">
        <v>2458</v>
      </c>
      <c r="C2076" s="96" t="s">
        <v>152</v>
      </c>
      <c r="D2076" s="96">
        <v>413.19976666476578</v>
      </c>
      <c r="E2076" s="96">
        <v>227.68817777512595</v>
      </c>
      <c r="F2076" s="96">
        <v>1</v>
      </c>
      <c r="G2076" s="96" t="s">
        <v>4549</v>
      </c>
      <c r="H2076" s="96">
        <v>3</v>
      </c>
      <c r="I2076" s="96" t="str">
        <f t="shared" si="32"/>
        <v>T520V227M006ATE040A520V227M006ASMHSPKBP86</v>
      </c>
    </row>
    <row r="2077" spans="1:9" hidden="1">
      <c r="A2077" s="96" t="s">
        <v>187</v>
      </c>
      <c r="B2077" s="96" t="s">
        <v>188</v>
      </c>
      <c r="C2077" s="96" t="s">
        <v>4426</v>
      </c>
      <c r="D2077" s="96">
        <v>312.82624999643303</v>
      </c>
      <c r="E2077" s="96">
        <v>136.54951666889249</v>
      </c>
      <c r="F2077" s="96">
        <v>1</v>
      </c>
      <c r="G2077" s="96" t="s">
        <v>4549</v>
      </c>
      <c r="H2077" s="96">
        <v>6</v>
      </c>
      <c r="I2077" s="96" t="str">
        <f t="shared" si="32"/>
        <v>T520T226M008ATE070A520T226M010ASE070KBP74</v>
      </c>
    </row>
    <row r="2078" spans="1:9" hidden="1">
      <c r="A2078" s="96" t="s">
        <v>1314</v>
      </c>
      <c r="B2078" s="96" t="s">
        <v>1315</v>
      </c>
      <c r="C2078" s="96" t="s">
        <v>90</v>
      </c>
      <c r="D2078" s="96">
        <v>616.95557499857387</v>
      </c>
      <c r="E2078" s="96">
        <v>233.13468333275523</v>
      </c>
      <c r="F2078" s="96">
        <v>1</v>
      </c>
      <c r="G2078" s="96" t="s">
        <v>4549</v>
      </c>
      <c r="H2078" s="96">
        <v>4</v>
      </c>
      <c r="I2078" s="96" t="str">
        <f t="shared" si="32"/>
        <v>T521D226M035ATE040A521D226M035ASE040FTP200</v>
      </c>
    </row>
    <row r="2079" spans="1:9" hidden="1">
      <c r="A2079" s="96" t="s">
        <v>2194</v>
      </c>
      <c r="B2079" s="96" t="s">
        <v>2193</v>
      </c>
      <c r="C2079" s="96" t="s">
        <v>157</v>
      </c>
      <c r="D2079" s="96">
        <v>633.95619222312234</v>
      </c>
      <c r="E2079" s="96">
        <v>225.72976333578117</v>
      </c>
      <c r="F2079" s="96">
        <v>1</v>
      </c>
      <c r="G2079" s="96" t="s">
        <v>4549</v>
      </c>
      <c r="H2079" s="96">
        <v>15</v>
      </c>
      <c r="I2079" s="96" t="str">
        <f t="shared" si="32"/>
        <v>T521B106M035ATE150A521B106M035ASTTS40</v>
      </c>
    </row>
    <row r="2080" spans="1:9" hidden="1">
      <c r="A2080" s="96" t="s">
        <v>3395</v>
      </c>
      <c r="B2080" s="96" t="s">
        <v>3360</v>
      </c>
      <c r="C2080" s="96" t="s">
        <v>4428</v>
      </c>
      <c r="D2080" s="96">
        <v>306.81695000035688</v>
      </c>
      <c r="E2080" s="96">
        <v>126.59445000230336</v>
      </c>
      <c r="F2080" s="96">
        <v>1</v>
      </c>
      <c r="G2080" s="96" t="s">
        <v>4549</v>
      </c>
      <c r="H2080" s="96">
        <v>1</v>
      </c>
      <c r="I2080" s="96" t="str">
        <f t="shared" si="32"/>
        <v>T520V227M006ATE012A520V227M006ASPGLRKBP76</v>
      </c>
    </row>
    <row r="2081" spans="1:9" hidden="1">
      <c r="A2081" s="96" t="s">
        <v>4253</v>
      </c>
      <c r="B2081" s="96" t="s">
        <v>4228</v>
      </c>
      <c r="C2081" s="96" t="s">
        <v>4426</v>
      </c>
      <c r="D2081" s="96">
        <v>500.48554266700518</v>
      </c>
      <c r="E2081" s="96">
        <v>238.36192300049589</v>
      </c>
      <c r="F2081" s="96">
        <v>1</v>
      </c>
      <c r="G2081" s="96" t="s">
        <v>4549</v>
      </c>
      <c r="H2081" s="96">
        <v>50</v>
      </c>
      <c r="I2081" s="96" t="str">
        <f t="shared" si="32"/>
        <v>T598B476M006AT4336A598B476M010ASKBP74</v>
      </c>
    </row>
    <row r="2082" spans="1:9" hidden="1">
      <c r="A2082" s="96" t="s">
        <v>3843</v>
      </c>
      <c r="B2082" s="96" t="s">
        <v>110</v>
      </c>
      <c r="C2082" s="96" t="s">
        <v>111</v>
      </c>
      <c r="D2082" s="96">
        <v>507.47611111029983</v>
      </c>
      <c r="E2082" s="96">
        <v>229.00744444224983</v>
      </c>
      <c r="F2082" s="96">
        <v>1</v>
      </c>
      <c r="G2082" s="96" t="s">
        <v>4549</v>
      </c>
      <c r="H2082" s="96">
        <v>3</v>
      </c>
      <c r="I2082" s="96" t="str">
        <f t="shared" si="32"/>
        <v>T520B337M006ATE070A520B337M006ASALT1STA200KA</v>
      </c>
    </row>
    <row r="2083" spans="1:9" hidden="1">
      <c r="A2083" s="96" t="s">
        <v>1873</v>
      </c>
      <c r="B2083" s="96" t="s">
        <v>1798</v>
      </c>
      <c r="C2083" s="96" t="s">
        <v>4582</v>
      </c>
      <c r="D2083" s="96">
        <v>1087.5045000063255</v>
      </c>
      <c r="E2083" s="96">
        <v>322.77783333440311</v>
      </c>
      <c r="F2083" s="96">
        <v>1</v>
      </c>
      <c r="G2083" s="96" t="s">
        <v>4549</v>
      </c>
      <c r="H2083" s="96">
        <v>1</v>
      </c>
      <c r="I2083" s="96" t="str">
        <f t="shared" si="32"/>
        <v>T523V227M016APE100A523V227M016AS9997FTW102S</v>
      </c>
    </row>
    <row r="2084" spans="1:9" hidden="1">
      <c r="A2084" s="96" t="s">
        <v>4042</v>
      </c>
      <c r="B2084" s="96" t="s">
        <v>4043</v>
      </c>
      <c r="C2084" s="96" t="s">
        <v>152</v>
      </c>
      <c r="D2084" s="96">
        <v>278.93157499667723</v>
      </c>
      <c r="E2084" s="96">
        <v>222.03663333377335</v>
      </c>
      <c r="F2084" s="96">
        <v>1</v>
      </c>
      <c r="G2084" s="96" t="s">
        <v>4549</v>
      </c>
      <c r="H2084" s="96">
        <v>4</v>
      </c>
      <c r="I2084" s="96" t="str">
        <f t="shared" si="32"/>
        <v>T520L157M006ATE025A520L157M006ASMHSPKBP86</v>
      </c>
    </row>
    <row r="2085" spans="1:9" hidden="1">
      <c r="A2085" s="96" t="s">
        <v>3650</v>
      </c>
      <c r="B2085" s="96" t="s">
        <v>3651</v>
      </c>
      <c r="C2085" s="96" t="s">
        <v>4583</v>
      </c>
      <c r="D2085" s="96">
        <v>1472.6985000015702</v>
      </c>
      <c r="E2085" s="96">
        <v>306.90083334222436</v>
      </c>
      <c r="F2085" s="96">
        <v>1</v>
      </c>
      <c r="G2085" s="96" t="s">
        <v>4549</v>
      </c>
      <c r="H2085" s="96">
        <v>1</v>
      </c>
      <c r="I2085" s="96" t="str">
        <f t="shared" si="32"/>
        <v>T598X226M050ATE120A598V116M050AS9997FTP200H</v>
      </c>
    </row>
    <row r="2086" spans="1:9" hidden="1">
      <c r="A2086" s="96" t="s">
        <v>2920</v>
      </c>
      <c r="B2086" s="96" t="s">
        <v>965</v>
      </c>
      <c r="C2086" s="96" t="s">
        <v>4426</v>
      </c>
      <c r="D2086" s="96">
        <v>189.35833332594484</v>
      </c>
      <c r="E2086" s="96">
        <v>274.71900000236928</v>
      </c>
      <c r="F2086" s="96">
        <v>1</v>
      </c>
      <c r="G2086" s="96" t="s">
        <v>4549</v>
      </c>
      <c r="H2086" s="96">
        <v>1</v>
      </c>
      <c r="I2086" s="96" t="str">
        <f t="shared" si="32"/>
        <v>T530X687M2R5AHE006A530V337K003ASE006KBP74</v>
      </c>
    </row>
    <row r="2087" spans="1:9" hidden="1">
      <c r="A2087" s="96" t="s">
        <v>4584</v>
      </c>
      <c r="B2087" s="96" t="s">
        <v>4137</v>
      </c>
      <c r="C2087" s="96" t="s">
        <v>4585</v>
      </c>
      <c r="D2087" s="96">
        <v>622.46287222369574</v>
      </c>
      <c r="E2087" s="96">
        <v>185.29233333072625</v>
      </c>
      <c r="F2087" s="96">
        <v>1</v>
      </c>
      <c r="G2087" s="96" t="s">
        <v>4549</v>
      </c>
      <c r="H2087" s="96">
        <v>3</v>
      </c>
      <c r="I2087" s="96" t="str">
        <f t="shared" si="32"/>
        <v>T521T336M018ATE080A521T336M018AS9997FTW120K</v>
      </c>
    </row>
    <row r="2088" spans="1:9" hidden="1">
      <c r="A2088" s="96" t="s">
        <v>3542</v>
      </c>
      <c r="B2088" s="96" t="s">
        <v>2733</v>
      </c>
      <c r="C2088" s="96" t="s">
        <v>126</v>
      </c>
      <c r="D2088" s="96">
        <v>459.7065500007011</v>
      </c>
      <c r="E2088" s="96">
        <v>125.68944999715312</v>
      </c>
      <c r="F2088" s="96">
        <v>1</v>
      </c>
      <c r="G2088" s="96" t="s">
        <v>4549</v>
      </c>
      <c r="H2088" s="96">
        <v>1</v>
      </c>
      <c r="I2088" s="96" t="str">
        <f t="shared" si="32"/>
        <v>T520V226M020ATE090A521V226M020ASMHSPKBP52</v>
      </c>
    </row>
    <row r="2089" spans="1:9" hidden="1">
      <c r="A2089" s="96" t="s">
        <v>1836</v>
      </c>
      <c r="B2089" s="96" t="s">
        <v>1835</v>
      </c>
      <c r="C2089" s="96" t="s">
        <v>4426</v>
      </c>
      <c r="D2089" s="96">
        <v>257.27961666416377</v>
      </c>
      <c r="E2089" s="96">
        <v>288.44505000044592</v>
      </c>
      <c r="F2089" s="96">
        <v>1</v>
      </c>
      <c r="G2089" s="96" t="s">
        <v>4549</v>
      </c>
      <c r="H2089" s="96">
        <v>1</v>
      </c>
      <c r="I2089" s="96" t="str">
        <f t="shared" si="32"/>
        <v>T530D227M006ATE006A530V686M006ASE006KBP74</v>
      </c>
    </row>
    <row r="2090" spans="1:9" hidden="1">
      <c r="A2090" s="96" t="s">
        <v>931</v>
      </c>
      <c r="B2090" s="96" t="s">
        <v>932</v>
      </c>
      <c r="C2090" s="96" t="s">
        <v>4501</v>
      </c>
      <c r="D2090" s="96">
        <v>227.3978833341971</v>
      </c>
      <c r="E2090" s="96">
        <v>342.20021667075343</v>
      </c>
      <c r="F2090" s="96">
        <v>1</v>
      </c>
      <c r="G2090" s="96" t="s">
        <v>4549</v>
      </c>
      <c r="H2090" s="96">
        <v>1</v>
      </c>
      <c r="I2090" s="96" t="str">
        <f t="shared" si="32"/>
        <v>T598D227M2R5ATE009A598D227M004ASKBP55</v>
      </c>
    </row>
    <row r="2091" spans="1:9" hidden="1">
      <c r="A2091" s="96" t="s">
        <v>4201</v>
      </c>
      <c r="B2091" s="96" t="s">
        <v>4202</v>
      </c>
      <c r="C2091" s="96" t="s">
        <v>4441</v>
      </c>
      <c r="D2091" s="96">
        <v>505.70310166678394</v>
      </c>
      <c r="E2091" s="96">
        <v>212.66880733505823</v>
      </c>
      <c r="F2091" s="96">
        <v>1</v>
      </c>
      <c r="G2091" s="96" t="s">
        <v>4549</v>
      </c>
      <c r="H2091" s="96">
        <v>50</v>
      </c>
      <c r="I2091" s="96" t="str">
        <f t="shared" si="32"/>
        <v>T598B227M2R5ATE025A598B227M2R5ASSTA156KA</v>
      </c>
    </row>
    <row r="2092" spans="1:9" hidden="1">
      <c r="A2092" s="96" t="s">
        <v>2818</v>
      </c>
      <c r="B2092" s="96" t="s">
        <v>2815</v>
      </c>
      <c r="C2092" s="96" t="s">
        <v>4426</v>
      </c>
      <c r="D2092" s="96">
        <v>305.60683333897032</v>
      </c>
      <c r="E2092" s="96">
        <v>149.27939999615774</v>
      </c>
      <c r="F2092" s="96">
        <v>1</v>
      </c>
      <c r="G2092" s="96" t="s">
        <v>4549</v>
      </c>
      <c r="H2092" s="96">
        <v>1</v>
      </c>
      <c r="I2092" s="96" t="str">
        <f t="shared" si="32"/>
        <v>T530X477M006AHE004A530V157M006ASE004KBP74</v>
      </c>
    </row>
    <row r="2093" spans="1:9" hidden="1">
      <c r="A2093" s="96" t="s">
        <v>612</v>
      </c>
      <c r="B2093" s="96" t="s">
        <v>613</v>
      </c>
      <c r="C2093" s="96" t="s">
        <v>119</v>
      </c>
      <c r="D2093" s="96">
        <v>575.11657222174108</v>
      </c>
      <c r="E2093" s="96">
        <v>218.71557222213596</v>
      </c>
      <c r="F2093" s="96">
        <v>1</v>
      </c>
      <c r="G2093" s="96" t="s">
        <v>4549</v>
      </c>
      <c r="H2093" s="96">
        <v>3</v>
      </c>
      <c r="I2093" s="96" t="str">
        <f t="shared" si="32"/>
        <v>T521B476M016ATE090A521B476M016ASFTW102K</v>
      </c>
    </row>
    <row r="2094" spans="1:9" hidden="1">
      <c r="A2094" s="96" t="s">
        <v>2301</v>
      </c>
      <c r="B2094" s="96" t="s">
        <v>2300</v>
      </c>
      <c r="C2094" s="96" t="s">
        <v>4516</v>
      </c>
      <c r="D2094" s="96">
        <v>770.56825952221902</v>
      </c>
      <c r="E2094" s="96">
        <v>211.81933333182573</v>
      </c>
      <c r="F2094" s="96">
        <v>1</v>
      </c>
      <c r="G2094" s="96" t="s">
        <v>4549</v>
      </c>
      <c r="H2094" s="96">
        <v>7</v>
      </c>
      <c r="I2094" s="96" t="str">
        <f t="shared" si="32"/>
        <v>T521B105M063ATE200A521B105M063ASTTS125</v>
      </c>
    </row>
    <row r="2095" spans="1:9" hidden="1">
      <c r="A2095" s="96" t="s">
        <v>610</v>
      </c>
      <c r="B2095" s="96" t="s">
        <v>4483</v>
      </c>
      <c r="C2095" s="96" t="s">
        <v>82</v>
      </c>
      <c r="D2095" s="96">
        <v>367.12538333027624</v>
      </c>
      <c r="E2095" s="96">
        <v>137.84794999170117</v>
      </c>
      <c r="F2095" s="96">
        <v>1</v>
      </c>
      <c r="G2095" s="96" t="s">
        <v>4549</v>
      </c>
      <c r="H2095" s="96">
        <v>1</v>
      </c>
      <c r="I2095" s="96" t="str">
        <f t="shared" si="32"/>
        <v>T521B226M025AT4146A521B226M025AS9997S706</v>
      </c>
    </row>
    <row r="2096" spans="1:9" hidden="1">
      <c r="A2096" s="96" t="s">
        <v>610</v>
      </c>
      <c r="B2096" s="96" t="s">
        <v>611</v>
      </c>
      <c r="C2096" s="96" t="s">
        <v>82</v>
      </c>
      <c r="D2096" s="96">
        <v>386.36389266711194</v>
      </c>
      <c r="E2096" s="96">
        <v>139.99353733342139</v>
      </c>
      <c r="F2096" s="96">
        <v>1</v>
      </c>
      <c r="G2096" s="96" t="s">
        <v>4549</v>
      </c>
      <c r="H2096" s="96">
        <v>50</v>
      </c>
      <c r="I2096" s="96" t="str">
        <f t="shared" si="32"/>
        <v>T521B226M025AT4146A521B226M025AS4146S706</v>
      </c>
    </row>
    <row r="2097" spans="1:9" hidden="1">
      <c r="A2097" s="96" t="s">
        <v>1511</v>
      </c>
      <c r="B2097" s="96" t="s">
        <v>4586</v>
      </c>
      <c r="C2097" s="96" t="s">
        <v>4441</v>
      </c>
      <c r="D2097" s="96">
        <v>743.00745000480674</v>
      </c>
      <c r="E2097" s="96">
        <v>205.92835833434947</v>
      </c>
      <c r="F2097" s="96">
        <v>1</v>
      </c>
      <c r="G2097" s="96" t="s">
        <v>4549</v>
      </c>
      <c r="H2097" s="96">
        <v>2</v>
      </c>
      <c r="I2097" s="96" t="str">
        <f t="shared" si="32"/>
        <v>T598D687M2R5ATE006A598V347M2R5AS9997STA156KA</v>
      </c>
    </row>
    <row r="2098" spans="1:9" hidden="1">
      <c r="A2098" s="96" t="s">
        <v>1511</v>
      </c>
      <c r="B2098" s="96" t="s">
        <v>4586</v>
      </c>
      <c r="C2098" s="96" t="s">
        <v>152</v>
      </c>
      <c r="D2098" s="96">
        <v>425.05965555319563</v>
      </c>
      <c r="E2098" s="96">
        <v>216.48885000031439</v>
      </c>
      <c r="F2098" s="96">
        <v>1</v>
      </c>
      <c r="G2098" s="96" t="s">
        <v>4549</v>
      </c>
      <c r="H2098" s="96">
        <v>9</v>
      </c>
      <c r="I2098" s="96" t="str">
        <f t="shared" si="32"/>
        <v>T598D687M2R5ATE006A598V347M2R5AS9997KBP86</v>
      </c>
    </row>
    <row r="2099" spans="1:9" hidden="1">
      <c r="A2099" s="96" t="s">
        <v>1511</v>
      </c>
      <c r="B2099" s="96" t="s">
        <v>1512</v>
      </c>
      <c r="C2099" s="96" t="s">
        <v>152</v>
      </c>
      <c r="D2099" s="96">
        <v>434.60662222350942</v>
      </c>
      <c r="E2099" s="96">
        <v>233.31637833395507</v>
      </c>
      <c r="F2099" s="96">
        <v>1</v>
      </c>
      <c r="G2099" s="96" t="s">
        <v>4549</v>
      </c>
      <c r="H2099" s="96">
        <v>9</v>
      </c>
      <c r="I2099" s="96" t="str">
        <f t="shared" si="32"/>
        <v>T598D687M2R5ATE006A598V347M2R5ASKBP86</v>
      </c>
    </row>
    <row r="2100" spans="1:9" hidden="1">
      <c r="A2100" s="96" t="s">
        <v>3630</v>
      </c>
      <c r="B2100" s="96" t="s">
        <v>1544</v>
      </c>
      <c r="C2100" s="96" t="s">
        <v>4516</v>
      </c>
      <c r="D2100" s="96">
        <v>846.03383333422244</v>
      </c>
      <c r="E2100" s="96">
        <v>192.22233333159241</v>
      </c>
      <c r="F2100" s="96">
        <v>1</v>
      </c>
      <c r="G2100" s="96" t="s">
        <v>4549</v>
      </c>
      <c r="H2100" s="96">
        <v>1</v>
      </c>
      <c r="I2100" s="96" t="str">
        <f t="shared" si="32"/>
        <v>T598X156M063ATE075A598V475M075ASSUZHTTS125</v>
      </c>
    </row>
    <row r="2101" spans="1:9" hidden="1">
      <c r="A2101" s="96" t="s">
        <v>1473</v>
      </c>
      <c r="B2101" s="96" t="s">
        <v>4587</v>
      </c>
      <c r="C2101" s="96" t="s">
        <v>82</v>
      </c>
      <c r="D2101" s="96">
        <v>916.19572499825153</v>
      </c>
      <c r="E2101" s="96">
        <v>629.1289555595722</v>
      </c>
      <c r="F2101" s="96">
        <v>1</v>
      </c>
      <c r="G2101" s="96" t="s">
        <v>4549</v>
      </c>
      <c r="H2101" s="96">
        <v>2</v>
      </c>
      <c r="I2101" s="96" t="str">
        <f t="shared" si="32"/>
        <v>T521V476M035ATE100A521V476M035AS9997S706</v>
      </c>
    </row>
    <row r="2102" spans="1:9" hidden="1">
      <c r="A2102" s="96" t="s">
        <v>1473</v>
      </c>
      <c r="B2102" s="96" t="s">
        <v>1474</v>
      </c>
      <c r="C2102" s="96" t="s">
        <v>82</v>
      </c>
      <c r="D2102" s="96">
        <v>950.71070666774176</v>
      </c>
      <c r="E2102" s="96">
        <v>314.46469666482881</v>
      </c>
      <c r="F2102" s="96">
        <v>1</v>
      </c>
      <c r="G2102" s="96" t="s">
        <v>4549</v>
      </c>
      <c r="H2102" s="96">
        <v>5</v>
      </c>
      <c r="I2102" s="96" t="str">
        <f t="shared" si="32"/>
        <v>T521V476M035ATE100A521V476M035ASS706</v>
      </c>
    </row>
    <row r="2103" spans="1:9" hidden="1">
      <c r="A2103" s="96" t="s">
        <v>1385</v>
      </c>
      <c r="B2103" s="96" t="s">
        <v>211</v>
      </c>
      <c r="C2103" s="96" t="s">
        <v>4469</v>
      </c>
      <c r="D2103" s="96">
        <v>285.30861666309647</v>
      </c>
      <c r="E2103" s="96">
        <v>148.55794999748468</v>
      </c>
      <c r="F2103" s="96">
        <v>1</v>
      </c>
      <c r="G2103" s="96" t="s">
        <v>4549</v>
      </c>
      <c r="H2103" s="96">
        <v>1</v>
      </c>
      <c r="I2103" s="96" t="str">
        <f t="shared" si="32"/>
        <v>T520C337M004ATE025A520C337M004ASMHSPKBP126</v>
      </c>
    </row>
    <row r="2104" spans="1:9" hidden="1">
      <c r="A2104" s="96" t="s">
        <v>1790</v>
      </c>
      <c r="B2104" s="96" t="s">
        <v>857</v>
      </c>
      <c r="C2104" s="96" t="s">
        <v>152</v>
      </c>
      <c r="D2104" s="96">
        <v>377.89446666534059</v>
      </c>
      <c r="E2104" s="96">
        <v>147.72993333684281</v>
      </c>
      <c r="F2104" s="96">
        <v>1</v>
      </c>
      <c r="G2104" s="96" t="s">
        <v>4549</v>
      </c>
      <c r="H2104" s="96">
        <v>5</v>
      </c>
      <c r="I2104" s="96" t="str">
        <f t="shared" si="32"/>
        <v>T521V107M016ATE040A521V107M016ASMHSPKBP86</v>
      </c>
    </row>
    <row r="2105" spans="1:9" hidden="1">
      <c r="A2105" s="96" t="s">
        <v>4365</v>
      </c>
      <c r="B2105" s="96" t="s">
        <v>4364</v>
      </c>
      <c r="C2105" s="96" t="s">
        <v>4502</v>
      </c>
      <c r="D2105" s="96">
        <v>613.33150000311434</v>
      </c>
      <c r="E2105" s="96">
        <v>252.15188333764672</v>
      </c>
      <c r="F2105" s="96">
        <v>1</v>
      </c>
      <c r="G2105" s="96" t="s">
        <v>4549</v>
      </c>
      <c r="H2105" s="96">
        <v>1</v>
      </c>
      <c r="I2105" s="96" t="str">
        <f t="shared" si="32"/>
        <v>T598V106M035ATE120A598V106M035ASTTS175</v>
      </c>
    </row>
    <row r="2106" spans="1:9" hidden="1">
      <c r="A2106" s="96" t="s">
        <v>1056</v>
      </c>
      <c r="B2106" s="96" t="s">
        <v>1055</v>
      </c>
      <c r="C2106" s="96" t="s">
        <v>107</v>
      </c>
      <c r="D2106" s="96">
        <v>830.47456665895868</v>
      </c>
      <c r="E2106" s="96">
        <v>184.15938333724625</v>
      </c>
      <c r="F2106" s="96">
        <v>1</v>
      </c>
      <c r="G2106" s="96" t="s">
        <v>4549</v>
      </c>
      <c r="H2106" s="96">
        <v>1</v>
      </c>
      <c r="I2106" s="96" t="str">
        <f t="shared" si="32"/>
        <v>T521D565M050ATE090A521D565M050ASE090FTP150</v>
      </c>
    </row>
    <row r="2107" spans="1:9" hidden="1">
      <c r="A2107" s="96" t="s">
        <v>2916</v>
      </c>
      <c r="B2107" s="96" t="s">
        <v>2917</v>
      </c>
      <c r="C2107" s="96" t="s">
        <v>126</v>
      </c>
      <c r="D2107" s="96">
        <v>376.08559166779742</v>
      </c>
      <c r="E2107" s="96">
        <v>212.92838333523832</v>
      </c>
      <c r="F2107" s="96">
        <v>1</v>
      </c>
      <c r="G2107" s="96" t="s">
        <v>4549</v>
      </c>
      <c r="H2107" s="96">
        <v>2</v>
      </c>
      <c r="I2107" s="96" t="str">
        <f t="shared" si="32"/>
        <v>T530X337M010AHE006A530V117M010ASE006KBP52</v>
      </c>
    </row>
    <row r="2108" spans="1:9" hidden="1">
      <c r="A2108" s="96" t="s">
        <v>4374</v>
      </c>
      <c r="B2108" s="96" t="s">
        <v>4375</v>
      </c>
      <c r="C2108" s="96" t="s">
        <v>152</v>
      </c>
      <c r="D2108" s="96">
        <v>527.14371666661464</v>
      </c>
      <c r="E2108" s="96">
        <v>222.8313833323773</v>
      </c>
      <c r="F2108" s="96">
        <v>1</v>
      </c>
      <c r="G2108" s="96" t="s">
        <v>4549</v>
      </c>
      <c r="H2108" s="96">
        <v>1</v>
      </c>
      <c r="I2108" s="96" t="str">
        <f t="shared" si="32"/>
        <v>T598V227M2R5ATE009A598V227M004ASE009KBP86</v>
      </c>
    </row>
    <row r="2109" spans="1:9" hidden="1">
      <c r="A2109" s="96" t="s">
        <v>1029</v>
      </c>
      <c r="B2109" s="96" t="s">
        <v>367</v>
      </c>
      <c r="C2109" s="96" t="s">
        <v>4507</v>
      </c>
      <c r="D2109" s="96">
        <v>691.95560000371188</v>
      </c>
      <c r="E2109" s="96">
        <v>206.4809999987483</v>
      </c>
      <c r="F2109" s="96">
        <v>1</v>
      </c>
      <c r="G2109" s="96" t="s">
        <v>4549</v>
      </c>
      <c r="H2109" s="96">
        <v>1</v>
      </c>
      <c r="I2109" s="96" t="str">
        <f t="shared" si="32"/>
        <v>T521D475M063ATE300A521V475M063ASSUZHTTS12KM</v>
      </c>
    </row>
    <row r="2110" spans="1:9" hidden="1">
      <c r="A2110" s="96" t="s">
        <v>3763</v>
      </c>
      <c r="B2110" s="96" t="s">
        <v>3764</v>
      </c>
      <c r="C2110" s="96" t="s">
        <v>4441</v>
      </c>
      <c r="D2110" s="96">
        <v>433.74174428684643</v>
      </c>
      <c r="E2110" s="96">
        <v>173.65481715710999</v>
      </c>
      <c r="F2110" s="96">
        <v>1</v>
      </c>
      <c r="G2110" s="96" t="s">
        <v>4549</v>
      </c>
      <c r="H2110" s="96">
        <v>35</v>
      </c>
      <c r="I2110" s="96" t="str">
        <f t="shared" si="32"/>
        <v>T520B227M2R5ATE015A520B227M2R5ASE021STA156KA</v>
      </c>
    </row>
    <row r="2111" spans="1:9" hidden="1">
      <c r="A2111" s="96" t="s">
        <v>2319</v>
      </c>
      <c r="B2111" s="96" t="s">
        <v>4588</v>
      </c>
      <c r="C2111" s="96" t="s">
        <v>87</v>
      </c>
      <c r="D2111" s="96">
        <v>830.16396999824804</v>
      </c>
      <c r="E2111" s="96">
        <v>305.26489999867044</v>
      </c>
      <c r="F2111" s="96">
        <v>1</v>
      </c>
      <c r="G2111" s="96" t="s">
        <v>4549</v>
      </c>
      <c r="H2111" s="96">
        <v>5</v>
      </c>
      <c r="I2111" s="96" t="str">
        <f t="shared" si="32"/>
        <v>T521B156M035ATE200A521B156M035AS9997TTS50</v>
      </c>
    </row>
    <row r="2112" spans="1:9" hidden="1">
      <c r="A2112" s="96" t="s">
        <v>2319</v>
      </c>
      <c r="B2112" s="96" t="s">
        <v>2073</v>
      </c>
      <c r="C2112" s="96" t="s">
        <v>87</v>
      </c>
      <c r="D2112" s="96">
        <v>909.56814166624099</v>
      </c>
      <c r="E2112" s="96">
        <v>318.90299166378099</v>
      </c>
      <c r="F2112" s="96">
        <v>1</v>
      </c>
      <c r="G2112" s="96" t="s">
        <v>4549</v>
      </c>
      <c r="H2112" s="96">
        <v>2</v>
      </c>
      <c r="I2112" s="96" t="str">
        <f t="shared" si="32"/>
        <v>T521B156M035ATE200A521B156M035ASTTS50</v>
      </c>
    </row>
    <row r="2113" spans="1:9" hidden="1">
      <c r="A2113" s="96" t="s">
        <v>2317</v>
      </c>
      <c r="B2113" s="96" t="s">
        <v>2303</v>
      </c>
      <c r="C2113" s="96" t="s">
        <v>4502</v>
      </c>
      <c r="D2113" s="96">
        <v>828.6778777744621</v>
      </c>
      <c r="E2113" s="96">
        <v>302.40225555491634</v>
      </c>
      <c r="F2113" s="96">
        <v>1</v>
      </c>
      <c r="G2113" s="96" t="s">
        <v>4549</v>
      </c>
      <c r="H2113" s="96">
        <v>3</v>
      </c>
      <c r="I2113" s="96" t="str">
        <f t="shared" si="32"/>
        <v>T521B155M063ATE200A521B155M063ASTTS175</v>
      </c>
    </row>
    <row r="2114" spans="1:9" hidden="1">
      <c r="A2114" s="96" t="s">
        <v>2315</v>
      </c>
      <c r="B2114" s="96" t="s">
        <v>2300</v>
      </c>
      <c r="C2114" s="96" t="s">
        <v>4516</v>
      </c>
      <c r="D2114" s="96">
        <v>857.39079167047748</v>
      </c>
      <c r="E2114" s="96">
        <v>187.5996666654828</v>
      </c>
      <c r="F2114" s="96">
        <v>1</v>
      </c>
      <c r="G2114" s="96" t="s">
        <v>4549</v>
      </c>
      <c r="H2114" s="96">
        <v>4</v>
      </c>
      <c r="I2114" s="96" t="str">
        <f t="shared" si="32"/>
        <v>T521B105M050ATE200A521B105M063ASTTS125</v>
      </c>
    </row>
    <row r="2115" spans="1:9" hidden="1">
      <c r="A2115" s="96" t="s">
        <v>678</v>
      </c>
      <c r="B2115" s="96" t="s">
        <v>445</v>
      </c>
      <c r="C2115" s="96" t="s">
        <v>4477</v>
      </c>
      <c r="D2115" s="96">
        <v>368.56391666515265</v>
      </c>
      <c r="E2115" s="96">
        <v>181.52808333572463</v>
      </c>
      <c r="F2115" s="96">
        <v>1</v>
      </c>
      <c r="G2115" s="96" t="s">
        <v>4549</v>
      </c>
      <c r="H2115" s="96">
        <v>2</v>
      </c>
      <c r="I2115" s="96" t="str">
        <f t="shared" si="32"/>
        <v>T520T106M12RATE080A520T106M016ASE080KBP40</v>
      </c>
    </row>
    <row r="2116" spans="1:9" hidden="1">
      <c r="A2116" s="96" t="s">
        <v>678</v>
      </c>
      <c r="B2116" s="96" t="s">
        <v>445</v>
      </c>
      <c r="C2116" s="96" t="s">
        <v>4558</v>
      </c>
      <c r="D2116" s="96">
        <v>339.70433332957327</v>
      </c>
      <c r="E2116" s="96">
        <v>121.23459999449553</v>
      </c>
      <c r="F2116" s="96">
        <v>1</v>
      </c>
      <c r="G2116" s="96" t="s">
        <v>4549</v>
      </c>
      <c r="H2116" s="96">
        <v>1</v>
      </c>
      <c r="I2116" s="96" t="str">
        <f t="shared" ref="I2116:I2179" si="33">A2116&amp;B2116&amp;C2116</f>
        <v>T520T106M12RATE080A520T106M016ASE080KBP40X</v>
      </c>
    </row>
    <row r="2117" spans="1:9" hidden="1">
      <c r="A2117" s="96" t="s">
        <v>1327</v>
      </c>
      <c r="B2117" s="96" t="s">
        <v>380</v>
      </c>
      <c r="C2117" s="96" t="s">
        <v>4516</v>
      </c>
      <c r="D2117" s="96">
        <v>851.0621166630882</v>
      </c>
      <c r="E2117" s="96">
        <v>197.36291666573379</v>
      </c>
      <c r="F2117" s="96">
        <v>1</v>
      </c>
      <c r="G2117" s="96" t="s">
        <v>4549</v>
      </c>
      <c r="H2117" s="96">
        <v>2</v>
      </c>
      <c r="I2117" s="96" t="str">
        <f t="shared" si="33"/>
        <v>T521D475M075ATE075A521V475M075ASSUZHTTS125</v>
      </c>
    </row>
    <row r="2118" spans="1:9" hidden="1">
      <c r="A2118" s="96" t="s">
        <v>266</v>
      </c>
      <c r="B2118" s="96" t="s">
        <v>261</v>
      </c>
      <c r="C2118" s="96" t="s">
        <v>4492</v>
      </c>
      <c r="D2118" s="96">
        <v>474.2446166707669</v>
      </c>
      <c r="E2118" s="96">
        <v>191.16095000063069</v>
      </c>
      <c r="F2118" s="96">
        <v>1</v>
      </c>
      <c r="G2118" s="96" t="s">
        <v>4549</v>
      </c>
      <c r="H2118" s="96">
        <v>1</v>
      </c>
      <c r="I2118" s="96" t="str">
        <f t="shared" si="33"/>
        <v>T521X337M016AHE025A521V117M016ASE050FTW700</v>
      </c>
    </row>
    <row r="2119" spans="1:9" hidden="1">
      <c r="A2119" s="96" t="s">
        <v>3362</v>
      </c>
      <c r="B2119" s="96" t="s">
        <v>3328</v>
      </c>
      <c r="C2119" s="96" t="s">
        <v>4501</v>
      </c>
      <c r="D2119" s="96">
        <v>700.10599999688566</v>
      </c>
      <c r="E2119" s="96">
        <v>127.26949999574572</v>
      </c>
      <c r="F2119" s="96">
        <v>1</v>
      </c>
      <c r="G2119" s="96" t="s">
        <v>4549</v>
      </c>
      <c r="H2119" s="96">
        <v>1</v>
      </c>
      <c r="I2119" s="96" t="str">
        <f t="shared" si="33"/>
        <v>T591D227M010ATE080A591D227M010ASKBP55</v>
      </c>
    </row>
    <row r="2120" spans="1:9" hidden="1">
      <c r="A2120" s="96" t="s">
        <v>3024</v>
      </c>
      <c r="B2120" s="96" t="s">
        <v>2929</v>
      </c>
      <c r="C2120" s="96" t="s">
        <v>4426</v>
      </c>
      <c r="D2120" s="96">
        <v>393.57328332960606</v>
      </c>
      <c r="E2120" s="96">
        <v>154.64523333124816</v>
      </c>
      <c r="F2120" s="96">
        <v>1</v>
      </c>
      <c r="G2120" s="96" t="s">
        <v>4549</v>
      </c>
      <c r="H2120" s="96">
        <v>1</v>
      </c>
      <c r="I2120" s="96" t="str">
        <f t="shared" si="33"/>
        <v>T530X157M016AHE015A530V756M016ASMHSPKBP74</v>
      </c>
    </row>
    <row r="2121" spans="1:9" hidden="1">
      <c r="A2121" s="96" t="s">
        <v>1166</v>
      </c>
      <c r="B2121" s="96" t="s">
        <v>1165</v>
      </c>
      <c r="C2121" s="96" t="s">
        <v>4441</v>
      </c>
      <c r="D2121" s="96">
        <v>549.81052500021178</v>
      </c>
      <c r="E2121" s="96">
        <v>321.79315832618158</v>
      </c>
      <c r="F2121" s="96">
        <v>1</v>
      </c>
      <c r="G2121" s="96" t="s">
        <v>4549</v>
      </c>
      <c r="H2121" s="96">
        <v>2</v>
      </c>
      <c r="I2121" s="96" t="str">
        <f t="shared" si="33"/>
        <v>T591B227M006ATE045A591B227M006ASSTA156KA</v>
      </c>
    </row>
    <row r="2122" spans="1:9" hidden="1">
      <c r="A2122" s="96" t="s">
        <v>503</v>
      </c>
      <c r="B2122" s="96" t="s">
        <v>367</v>
      </c>
      <c r="C2122" s="96" t="s">
        <v>4516</v>
      </c>
      <c r="D2122" s="96">
        <v>776.10673055809457</v>
      </c>
      <c r="E2122" s="96">
        <v>203.9355666632764</v>
      </c>
      <c r="F2122" s="96">
        <v>1</v>
      </c>
      <c r="G2122" s="96" t="s">
        <v>4549</v>
      </c>
      <c r="H2122" s="96">
        <v>6</v>
      </c>
      <c r="I2122" s="96" t="str">
        <f t="shared" si="33"/>
        <v>T521X156M063ATE035A521V475M063ASSUZHTTS125</v>
      </c>
    </row>
    <row r="2123" spans="1:9" hidden="1">
      <c r="A2123" s="96" t="s">
        <v>503</v>
      </c>
      <c r="B2123" s="96" t="s">
        <v>380</v>
      </c>
      <c r="C2123" s="96" t="s">
        <v>4516</v>
      </c>
      <c r="D2123" s="96">
        <v>869.11430761909924</v>
      </c>
      <c r="E2123" s="96">
        <v>232.82670416752808</v>
      </c>
      <c r="F2123" s="96">
        <v>1</v>
      </c>
      <c r="G2123" s="96" t="s">
        <v>4549</v>
      </c>
      <c r="H2123" s="96">
        <v>35</v>
      </c>
      <c r="I2123" s="96" t="str">
        <f t="shared" si="33"/>
        <v>T521X156M063ATE035A521V475M075ASSUZHTTS125</v>
      </c>
    </row>
    <row r="2124" spans="1:9" hidden="1">
      <c r="A2124" s="96" t="s">
        <v>902</v>
      </c>
      <c r="B2124" s="96" t="s">
        <v>685</v>
      </c>
      <c r="C2124" s="96" t="s">
        <v>4426</v>
      </c>
      <c r="D2124" s="96">
        <v>210.87343333172612</v>
      </c>
      <c r="E2124" s="96">
        <v>146.51889999280684</v>
      </c>
      <c r="F2124" s="96">
        <v>1</v>
      </c>
      <c r="G2124" s="96" t="s">
        <v>4549</v>
      </c>
      <c r="H2124" s="96">
        <v>1</v>
      </c>
      <c r="I2124" s="96" t="str">
        <f t="shared" si="33"/>
        <v>T520W337M2R5ATE025A520W337M003ASMHSPKBP74</v>
      </c>
    </row>
    <row r="2125" spans="1:9" hidden="1">
      <c r="A2125" s="96" t="s">
        <v>2883</v>
      </c>
      <c r="B2125" s="96" t="s">
        <v>2876</v>
      </c>
      <c r="C2125" s="96" t="s">
        <v>4426</v>
      </c>
      <c r="D2125" s="96">
        <v>288.82061666809022</v>
      </c>
      <c r="E2125" s="96">
        <v>151.68316667200995</v>
      </c>
      <c r="F2125" s="96">
        <v>1</v>
      </c>
      <c r="G2125" s="96" t="s">
        <v>4549</v>
      </c>
      <c r="H2125" s="96">
        <v>1</v>
      </c>
      <c r="I2125" s="96" t="str">
        <f t="shared" si="33"/>
        <v>T530X477M006AHE006A530V157M006ASE006KBP74</v>
      </c>
    </row>
    <row r="2126" spans="1:9" hidden="1">
      <c r="A2126" s="96" t="s">
        <v>364</v>
      </c>
      <c r="B2126" s="96" t="s">
        <v>4589</v>
      </c>
      <c r="C2126" s="96" t="s">
        <v>4478</v>
      </c>
      <c r="D2126" s="96">
        <v>671.21141666779295</v>
      </c>
      <c r="E2126" s="96">
        <v>193.37553333432879</v>
      </c>
      <c r="F2126" s="96">
        <v>1</v>
      </c>
      <c r="G2126" s="96" t="s">
        <v>4549</v>
      </c>
      <c r="H2126" s="96">
        <v>2</v>
      </c>
      <c r="I2126" s="96" t="str">
        <f t="shared" si="33"/>
        <v>T521X686M035ATE050A521V336M035ASFTW400</v>
      </c>
    </row>
    <row r="2127" spans="1:9" hidden="1">
      <c r="A2127" s="96" t="s">
        <v>364</v>
      </c>
      <c r="B2127" s="96" t="s">
        <v>365</v>
      </c>
      <c r="C2127" s="96" t="s">
        <v>4476</v>
      </c>
      <c r="D2127" s="96">
        <v>619.69779999868479</v>
      </c>
      <c r="E2127" s="96">
        <v>190.35608333302665</v>
      </c>
      <c r="F2127" s="96">
        <v>1</v>
      </c>
      <c r="G2127" s="96" t="s">
        <v>4549</v>
      </c>
      <c r="H2127" s="96">
        <v>2</v>
      </c>
      <c r="I2127" s="96" t="str">
        <f t="shared" si="33"/>
        <v>T521X686M035ATE050A521V336M035ASMHSPKBP44</v>
      </c>
    </row>
    <row r="2128" spans="1:9" hidden="1">
      <c r="A2128" s="96" t="s">
        <v>460</v>
      </c>
      <c r="B2128" s="96" t="s">
        <v>171</v>
      </c>
      <c r="C2128" s="96" t="s">
        <v>4441</v>
      </c>
      <c r="D2128" s="96">
        <v>427.19656666042277</v>
      </c>
      <c r="E2128" s="96">
        <v>133.52849999559112</v>
      </c>
      <c r="F2128" s="96">
        <v>1</v>
      </c>
      <c r="G2128" s="96" t="s">
        <v>4549</v>
      </c>
      <c r="H2128" s="96">
        <v>1</v>
      </c>
      <c r="I2128" s="96" t="str">
        <f t="shared" si="33"/>
        <v>T520T107M006APE055A520T107M006ASE055STA156KA</v>
      </c>
    </row>
    <row r="2129" spans="1:9" hidden="1">
      <c r="A2129" s="96" t="s">
        <v>3647</v>
      </c>
      <c r="B2129" s="96" t="s">
        <v>3648</v>
      </c>
      <c r="C2129" s="96" t="s">
        <v>4428</v>
      </c>
      <c r="D2129" s="96">
        <v>458.42695476104774</v>
      </c>
      <c r="E2129" s="96">
        <v>213.11696428423079</v>
      </c>
      <c r="F2129" s="96">
        <v>1</v>
      </c>
      <c r="G2129" s="96" t="s">
        <v>4549</v>
      </c>
      <c r="H2129" s="96">
        <v>21</v>
      </c>
      <c r="I2129" s="96" t="str">
        <f t="shared" si="33"/>
        <v>T598X687M006ATE025A598V337M006ASKBP76</v>
      </c>
    </row>
    <row r="2130" spans="1:9" hidden="1">
      <c r="A2130" s="96" t="s">
        <v>379</v>
      </c>
      <c r="B2130" s="96" t="s">
        <v>380</v>
      </c>
      <c r="C2130" s="96" t="s">
        <v>4516</v>
      </c>
      <c r="D2130" s="96">
        <v>861.53414367702146</v>
      </c>
      <c r="E2130" s="96">
        <v>218.36662931086752</v>
      </c>
      <c r="F2130" s="96">
        <v>1</v>
      </c>
      <c r="G2130" s="96" t="s">
        <v>4549</v>
      </c>
      <c r="H2130" s="96">
        <v>29</v>
      </c>
      <c r="I2130" s="96" t="str">
        <f t="shared" si="33"/>
        <v>T521X106M075ATE050A521V475M075ASSUZHTTS125</v>
      </c>
    </row>
    <row r="2131" spans="1:9" hidden="1">
      <c r="A2131" s="96" t="s">
        <v>1140</v>
      </c>
      <c r="B2131" s="96" t="s">
        <v>701</v>
      </c>
      <c r="C2131" s="96" t="s">
        <v>126</v>
      </c>
      <c r="D2131" s="96">
        <v>469.59188333479688</v>
      </c>
      <c r="E2131" s="96">
        <v>184.68178333598189</v>
      </c>
      <c r="F2131" s="96">
        <v>1</v>
      </c>
      <c r="G2131" s="96" t="s">
        <v>4549</v>
      </c>
      <c r="H2131" s="96">
        <v>1</v>
      </c>
      <c r="I2131" s="96" t="str">
        <f t="shared" si="33"/>
        <v>T545W476M016ATE045A521W476M016ASE045KBP52</v>
      </c>
    </row>
    <row r="2132" spans="1:9" hidden="1">
      <c r="A2132" s="96" t="s">
        <v>93</v>
      </c>
      <c r="B2132" s="96" t="s">
        <v>94</v>
      </c>
      <c r="C2132" s="96" t="s">
        <v>4441</v>
      </c>
      <c r="D2132" s="96">
        <v>318.39105416613165</v>
      </c>
      <c r="E2132" s="96">
        <v>241.24905416829279</v>
      </c>
      <c r="F2132" s="96">
        <v>1</v>
      </c>
      <c r="G2132" s="96" t="s">
        <v>4549</v>
      </c>
      <c r="H2132" s="96">
        <v>4</v>
      </c>
      <c r="I2132" s="96" t="str">
        <f t="shared" si="33"/>
        <v>T520B337M2R5ATE010A520B167M2R5AS9997STA156KA</v>
      </c>
    </row>
    <row r="2133" spans="1:9" hidden="1">
      <c r="A2133" s="96" t="s">
        <v>93</v>
      </c>
      <c r="B2133" s="96" t="s">
        <v>94</v>
      </c>
      <c r="C2133" s="96" t="s">
        <v>4590</v>
      </c>
      <c r="D2133" s="96">
        <v>539.43069167027716</v>
      </c>
      <c r="E2133" s="96">
        <v>215.51430833875199</v>
      </c>
      <c r="F2133" s="96">
        <v>1</v>
      </c>
      <c r="G2133" s="96" t="s">
        <v>4549</v>
      </c>
      <c r="H2133" s="96">
        <v>2</v>
      </c>
      <c r="I2133" s="96" t="str">
        <f t="shared" si="33"/>
        <v>T520B337M2R5ATE010A520B167M2R5AS9997S15MBHS</v>
      </c>
    </row>
    <row r="2134" spans="1:9" hidden="1">
      <c r="A2134" s="96" t="s">
        <v>746</v>
      </c>
      <c r="B2134" s="96" t="s">
        <v>367</v>
      </c>
      <c r="C2134" s="96" t="s">
        <v>4516</v>
      </c>
      <c r="D2134" s="96">
        <v>847.66283334349282</v>
      </c>
      <c r="E2134" s="96">
        <v>375.90454999823118</v>
      </c>
      <c r="F2134" s="96">
        <v>1</v>
      </c>
      <c r="G2134" s="96" t="s">
        <v>4549</v>
      </c>
      <c r="H2134" s="96">
        <v>1</v>
      </c>
      <c r="I2134" s="96" t="str">
        <f t="shared" si="33"/>
        <v>T521X156M063ATE150A521V475M063ASSUZHTTS125</v>
      </c>
    </row>
    <row r="2135" spans="1:9" hidden="1">
      <c r="A2135" s="96" t="s">
        <v>746</v>
      </c>
      <c r="B2135" s="96" t="s">
        <v>380</v>
      </c>
      <c r="C2135" s="96" t="s">
        <v>4516</v>
      </c>
      <c r="D2135" s="96">
        <v>851.75988000375219</v>
      </c>
      <c r="E2135" s="96">
        <v>204.37732333084568</v>
      </c>
      <c r="F2135" s="96">
        <v>1</v>
      </c>
      <c r="G2135" s="96" t="s">
        <v>4549</v>
      </c>
      <c r="H2135" s="96">
        <v>5</v>
      </c>
      <c r="I2135" s="96" t="str">
        <f t="shared" si="33"/>
        <v>T521X156M063ATE150A521V475M075ASSUZHTTS125</v>
      </c>
    </row>
    <row r="2136" spans="1:9" hidden="1">
      <c r="A2136" s="96" t="s">
        <v>826</v>
      </c>
      <c r="B2136" s="96" t="s">
        <v>796</v>
      </c>
      <c r="C2136" s="96" t="s">
        <v>4426</v>
      </c>
      <c r="D2136" s="96">
        <v>1064.1913833352737</v>
      </c>
      <c r="E2136" s="96">
        <v>194.52388332691044</v>
      </c>
      <c r="F2136" s="96">
        <v>1</v>
      </c>
      <c r="G2136" s="96" t="s">
        <v>4549</v>
      </c>
      <c r="H2136" s="96">
        <v>1</v>
      </c>
      <c r="I2136" s="96" t="str">
        <f t="shared" si="33"/>
        <v>T525B336M016ATE070A521B336M016ASKBP74</v>
      </c>
    </row>
    <row r="2137" spans="1:9" hidden="1">
      <c r="A2137" s="96" t="s">
        <v>1826</v>
      </c>
      <c r="B2137" s="96" t="s">
        <v>1832</v>
      </c>
      <c r="C2137" s="96" t="s">
        <v>4426</v>
      </c>
      <c r="D2137" s="96">
        <v>410.64949999912642</v>
      </c>
      <c r="E2137" s="96">
        <v>246.84538332629015</v>
      </c>
      <c r="F2137" s="96">
        <v>1</v>
      </c>
      <c r="G2137" s="96" t="s">
        <v>4549</v>
      </c>
      <c r="H2137" s="96">
        <v>1</v>
      </c>
      <c r="I2137" s="96" t="str">
        <f t="shared" si="33"/>
        <v>T530D687M2R5AHE006A530V227M003ASE006KBP74</v>
      </c>
    </row>
    <row r="2138" spans="1:9" hidden="1">
      <c r="A2138" s="96" t="s">
        <v>873</v>
      </c>
      <c r="B2138" s="96" t="s">
        <v>857</v>
      </c>
      <c r="C2138" s="96" t="s">
        <v>152</v>
      </c>
      <c r="D2138" s="96">
        <v>398.30433333409019</v>
      </c>
      <c r="E2138" s="96">
        <v>126.78473332780412</v>
      </c>
      <c r="F2138" s="96">
        <v>1</v>
      </c>
      <c r="G2138" s="96" t="s">
        <v>4549</v>
      </c>
      <c r="H2138" s="96">
        <v>1</v>
      </c>
      <c r="I2138" s="96" t="str">
        <f t="shared" si="33"/>
        <v>T545V107M016ATE050A521V107M016ASMHSPKBP86</v>
      </c>
    </row>
    <row r="2139" spans="1:9" hidden="1">
      <c r="A2139" s="96" t="s">
        <v>1062</v>
      </c>
      <c r="B2139" s="96" t="s">
        <v>1063</v>
      </c>
      <c r="C2139" s="96" t="s">
        <v>119</v>
      </c>
      <c r="D2139" s="96">
        <v>489.40548958533327</v>
      </c>
      <c r="E2139" s="96">
        <v>202.51885208352175</v>
      </c>
      <c r="F2139" s="96">
        <v>1</v>
      </c>
      <c r="G2139" s="96" t="s">
        <v>4549</v>
      </c>
      <c r="H2139" s="96">
        <v>16</v>
      </c>
      <c r="I2139" s="96" t="str">
        <f t="shared" si="33"/>
        <v>T521D227M016ATE035A521D227M016ASFTW102K</v>
      </c>
    </row>
    <row r="2140" spans="1:9" hidden="1">
      <c r="A2140" s="96" t="s">
        <v>2430</v>
      </c>
      <c r="B2140" s="96" t="s">
        <v>2431</v>
      </c>
      <c r="C2140" s="96" t="s">
        <v>119</v>
      </c>
      <c r="D2140" s="96">
        <v>636.40283333254047</v>
      </c>
      <c r="E2140" s="96">
        <v>193.60633333912119</v>
      </c>
      <c r="F2140" s="96">
        <v>1</v>
      </c>
      <c r="G2140" s="96" t="s">
        <v>4549</v>
      </c>
      <c r="H2140" s="96">
        <v>1</v>
      </c>
      <c r="I2140" s="96" t="str">
        <f t="shared" si="33"/>
        <v>T523W157M016APE100A523W157M016ASFTW102K</v>
      </c>
    </row>
    <row r="2141" spans="1:9" hidden="1">
      <c r="A2141" s="96" t="s">
        <v>1543</v>
      </c>
      <c r="B2141" s="96" t="s">
        <v>1544</v>
      </c>
      <c r="C2141" s="96" t="s">
        <v>4516</v>
      </c>
      <c r="D2141" s="96">
        <v>1152.2133333329111</v>
      </c>
      <c r="E2141" s="96">
        <v>727.92371667106636</v>
      </c>
      <c r="F2141" s="96">
        <v>1</v>
      </c>
      <c r="G2141" s="96" t="s">
        <v>4549</v>
      </c>
      <c r="H2141" s="96">
        <v>1</v>
      </c>
      <c r="I2141" s="96" t="str">
        <f t="shared" si="33"/>
        <v>T598D475M075ATE200A598V475M075ASSUZHTTS125</v>
      </c>
    </row>
    <row r="2142" spans="1:9" hidden="1">
      <c r="A2142" s="96" t="s">
        <v>3003</v>
      </c>
      <c r="B2142" s="96" t="s">
        <v>3004</v>
      </c>
      <c r="C2142" s="96" t="s">
        <v>4441</v>
      </c>
      <c r="D2142" s="96">
        <v>649.66566667193547</v>
      </c>
      <c r="E2142" s="96">
        <v>124.22333333292045</v>
      </c>
      <c r="F2142" s="96">
        <v>1</v>
      </c>
      <c r="G2142" s="96" t="s">
        <v>4549</v>
      </c>
      <c r="H2142" s="96">
        <v>1</v>
      </c>
      <c r="I2142" s="96" t="str">
        <f t="shared" si="33"/>
        <v>T520Y687M006ATE018A520Y687M006ASMHSPSTA156KA</v>
      </c>
    </row>
    <row r="2143" spans="1:9" hidden="1">
      <c r="A2143" s="96" t="s">
        <v>3057</v>
      </c>
      <c r="B2143" s="96" t="s">
        <v>2106</v>
      </c>
      <c r="C2143" s="96" t="s">
        <v>4426</v>
      </c>
      <c r="D2143" s="96">
        <v>491.64995000464842</v>
      </c>
      <c r="E2143" s="96">
        <v>161.39100000495091</v>
      </c>
      <c r="F2143" s="96">
        <v>1</v>
      </c>
      <c r="G2143" s="96" t="s">
        <v>4549</v>
      </c>
      <c r="H2143" s="96">
        <v>1</v>
      </c>
      <c r="I2143" s="96" t="str">
        <f t="shared" si="33"/>
        <v>T520Y157M010ATE015A520D157M010ASMHSBKBP74</v>
      </c>
    </row>
    <row r="2144" spans="1:9" hidden="1">
      <c r="A2144" s="96" t="s">
        <v>1299</v>
      </c>
      <c r="B2144" s="96" t="s">
        <v>1298</v>
      </c>
      <c r="C2144" s="96" t="s">
        <v>126</v>
      </c>
      <c r="D2144" s="96">
        <v>555.85420833493117</v>
      </c>
      <c r="E2144" s="96">
        <v>132.71907083282713</v>
      </c>
      <c r="F2144" s="96">
        <v>1</v>
      </c>
      <c r="G2144" s="96" t="s">
        <v>4549</v>
      </c>
      <c r="H2144" s="96">
        <v>4</v>
      </c>
      <c r="I2144" s="96" t="str">
        <f t="shared" si="33"/>
        <v>T521D336M025ATE060A521D336M025ASMHSPKBP52</v>
      </c>
    </row>
    <row r="2145" spans="1:9" hidden="1">
      <c r="A2145" s="96" t="s">
        <v>283</v>
      </c>
      <c r="B2145" s="96" t="s">
        <v>284</v>
      </c>
      <c r="C2145" s="96" t="s">
        <v>90</v>
      </c>
      <c r="D2145" s="96">
        <v>622.78861666680314</v>
      </c>
      <c r="E2145" s="96">
        <v>194.79299999715295</v>
      </c>
      <c r="F2145" s="96">
        <v>1</v>
      </c>
      <c r="G2145" s="96" t="s">
        <v>4549</v>
      </c>
      <c r="H2145" s="96">
        <v>2</v>
      </c>
      <c r="I2145" s="96" t="str">
        <f t="shared" si="33"/>
        <v>T521X336M050AHE075A521V156M050ASFTP200</v>
      </c>
    </row>
    <row r="2146" spans="1:9" hidden="1">
      <c r="A2146" s="96" t="s">
        <v>3645</v>
      </c>
      <c r="B2146" s="96" t="s">
        <v>3618</v>
      </c>
      <c r="C2146" s="96" t="s">
        <v>119</v>
      </c>
      <c r="D2146" s="96">
        <v>418.31801666761743</v>
      </c>
      <c r="E2146" s="96">
        <v>261.62205833068583</v>
      </c>
      <c r="F2146" s="96">
        <v>1</v>
      </c>
      <c r="G2146" s="96" t="s">
        <v>4549</v>
      </c>
      <c r="H2146" s="96">
        <v>2</v>
      </c>
      <c r="I2146" s="96" t="str">
        <f t="shared" si="33"/>
        <v>T598X477M010ATE025A598V247M010ASFTW102K</v>
      </c>
    </row>
    <row r="2147" spans="1:9" hidden="1">
      <c r="A2147" s="96" t="s">
        <v>105</v>
      </c>
      <c r="B2147" s="96" t="s">
        <v>106</v>
      </c>
      <c r="C2147" s="96" t="s">
        <v>107</v>
      </c>
      <c r="D2147" s="96">
        <v>962.66171428374946</v>
      </c>
      <c r="E2147" s="96">
        <v>213.92546851770021</v>
      </c>
      <c r="F2147" s="96">
        <v>1</v>
      </c>
      <c r="G2147" s="96" t="s">
        <v>4549</v>
      </c>
      <c r="H2147" s="96">
        <v>7</v>
      </c>
      <c r="I2147" s="96" t="str">
        <f t="shared" si="33"/>
        <v>T521X226M075ATE120A521V116M075AS9997FTP150</v>
      </c>
    </row>
    <row r="2148" spans="1:9" hidden="1">
      <c r="A2148" s="96" t="s">
        <v>105</v>
      </c>
      <c r="B2148" s="96" t="s">
        <v>106</v>
      </c>
      <c r="C2148" s="96" t="s">
        <v>4591</v>
      </c>
      <c r="D2148" s="96">
        <v>605.70307500165654</v>
      </c>
      <c r="E2148" s="96">
        <v>250.72706333489623</v>
      </c>
      <c r="F2148" s="96">
        <v>1</v>
      </c>
      <c r="G2148" s="96" t="s">
        <v>4549</v>
      </c>
      <c r="H2148" s="96">
        <v>4</v>
      </c>
      <c r="I2148" s="96" t="str">
        <f t="shared" si="33"/>
        <v>T521X226M075ATE120A521V116M075AS9997HV300</v>
      </c>
    </row>
    <row r="2149" spans="1:9" hidden="1">
      <c r="A2149" s="96" t="s">
        <v>282</v>
      </c>
      <c r="B2149" s="96" t="s">
        <v>4592</v>
      </c>
      <c r="C2149" s="96" t="s">
        <v>4520</v>
      </c>
      <c r="D2149" s="96">
        <v>1691.6746166604571</v>
      </c>
      <c r="E2149" s="96">
        <v>366.02221666253166</v>
      </c>
      <c r="F2149" s="96">
        <v>1</v>
      </c>
      <c r="G2149" s="96" t="s">
        <v>4549</v>
      </c>
      <c r="H2149" s="96">
        <v>1</v>
      </c>
      <c r="I2149" s="96" t="str">
        <f t="shared" si="33"/>
        <v>T521X226M063ATE075A521V685M063AS9997HV200</v>
      </c>
    </row>
    <row r="2150" spans="1:9" hidden="1">
      <c r="A2150" s="96" t="s">
        <v>282</v>
      </c>
      <c r="B2150" s="96" t="s">
        <v>281</v>
      </c>
      <c r="C2150" s="96" t="s">
        <v>4520</v>
      </c>
      <c r="D2150" s="96">
        <v>1378.405793116671</v>
      </c>
      <c r="E2150" s="96">
        <v>216.02601444441825</v>
      </c>
      <c r="F2150" s="96">
        <v>1</v>
      </c>
      <c r="G2150" s="96" t="s">
        <v>4549</v>
      </c>
      <c r="H2150" s="96">
        <v>46</v>
      </c>
      <c r="I2150" s="96" t="str">
        <f t="shared" si="33"/>
        <v>T521X226M063ATE075A521V685M063ASSUZHHV200</v>
      </c>
    </row>
    <row r="2151" spans="1:9" hidden="1">
      <c r="A2151" s="96" t="s">
        <v>282</v>
      </c>
      <c r="B2151" s="96" t="s">
        <v>281</v>
      </c>
      <c r="C2151" s="96" t="s">
        <v>4593</v>
      </c>
      <c r="D2151" s="96">
        <v>276.4404166652821</v>
      </c>
      <c r="E2151" s="96">
        <v>172.19723333779257</v>
      </c>
      <c r="F2151" s="96">
        <v>1</v>
      </c>
      <c r="G2151" s="96" t="s">
        <v>4549</v>
      </c>
      <c r="H2151" s="96">
        <v>2</v>
      </c>
      <c r="I2151" s="96" t="str">
        <f t="shared" si="33"/>
        <v>T521X226M063ATE075A521V685M063ASSUZHHV200E</v>
      </c>
    </row>
    <row r="2152" spans="1:9" hidden="1">
      <c r="A2152" s="96" t="s">
        <v>1467</v>
      </c>
      <c r="B2152" s="96" t="s">
        <v>4499</v>
      </c>
      <c r="C2152" s="96" t="s">
        <v>157</v>
      </c>
      <c r="D2152" s="96">
        <v>1027.0966166630387</v>
      </c>
      <c r="E2152" s="96">
        <v>331.22073333361186</v>
      </c>
      <c r="F2152" s="96">
        <v>1</v>
      </c>
      <c r="G2152" s="96" t="s">
        <v>4549</v>
      </c>
      <c r="H2152" s="96">
        <v>1</v>
      </c>
      <c r="I2152" s="96" t="str">
        <f t="shared" si="33"/>
        <v>T521V226M035ATE100A521V226M035AS9997TTS40</v>
      </c>
    </row>
    <row r="2153" spans="1:9" hidden="1">
      <c r="A2153" s="96" t="s">
        <v>1467</v>
      </c>
      <c r="B2153" s="96" t="s">
        <v>4499</v>
      </c>
      <c r="C2153" s="96" t="s">
        <v>4476</v>
      </c>
      <c r="D2153" s="96">
        <v>635.28073888854124</v>
      </c>
      <c r="E2153" s="96">
        <v>193.32613750069868</v>
      </c>
      <c r="F2153" s="96">
        <v>1</v>
      </c>
      <c r="G2153" s="96" t="s">
        <v>4549</v>
      </c>
      <c r="H2153" s="96">
        <v>3</v>
      </c>
      <c r="I2153" s="96" t="str">
        <f t="shared" si="33"/>
        <v>T521V226M035ATE100A521V226M035AS9997KBP44</v>
      </c>
    </row>
    <row r="2154" spans="1:9" hidden="1">
      <c r="A2154" s="96" t="s">
        <v>1467</v>
      </c>
      <c r="B2154" s="96" t="s">
        <v>4499</v>
      </c>
      <c r="C2154" s="96" t="s">
        <v>4594</v>
      </c>
      <c r="D2154" s="96">
        <v>571.16494999383576</v>
      </c>
      <c r="E2154" s="96">
        <v>188.54773333179764</v>
      </c>
      <c r="F2154" s="96">
        <v>1</v>
      </c>
      <c r="G2154" s="96" t="s">
        <v>4549</v>
      </c>
      <c r="H2154" s="96">
        <v>1</v>
      </c>
      <c r="I2154" s="96" t="str">
        <f t="shared" si="33"/>
        <v>T521V226M035ATE100A521V226M035AS9997TTS50E</v>
      </c>
    </row>
    <row r="2155" spans="1:9" hidden="1">
      <c r="A2155" s="96" t="s">
        <v>1809</v>
      </c>
      <c r="B2155" s="96" t="s">
        <v>1595</v>
      </c>
      <c r="C2155" s="96" t="s">
        <v>4426</v>
      </c>
      <c r="D2155" s="96">
        <v>442.24578333785757</v>
      </c>
      <c r="E2155" s="96">
        <v>159.59011666593142</v>
      </c>
      <c r="F2155" s="96">
        <v>1</v>
      </c>
      <c r="G2155" s="96" t="s">
        <v>4549</v>
      </c>
      <c r="H2155" s="96">
        <v>1</v>
      </c>
      <c r="I2155" s="96" t="str">
        <f t="shared" si="33"/>
        <v>T525D107M010ATE025A520D107M010ASMHSPKBP74</v>
      </c>
    </row>
    <row r="2156" spans="1:9" hidden="1">
      <c r="A2156" s="96" t="s">
        <v>1329</v>
      </c>
      <c r="B2156" s="96" t="s">
        <v>4592</v>
      </c>
      <c r="C2156" s="96" t="s">
        <v>4520</v>
      </c>
      <c r="D2156" s="96">
        <v>1226.8036999949254</v>
      </c>
      <c r="E2156" s="96">
        <v>195.89594999793917</v>
      </c>
      <c r="F2156" s="96">
        <v>1</v>
      </c>
      <c r="G2156" s="96" t="s">
        <v>4549</v>
      </c>
      <c r="H2156" s="96">
        <v>2</v>
      </c>
      <c r="I2156" s="96" t="str">
        <f t="shared" si="33"/>
        <v>T521D685M063ATE075A521V685M063AS9997HV200</v>
      </c>
    </row>
    <row r="2157" spans="1:9" hidden="1">
      <c r="A2157" s="96" t="s">
        <v>1329</v>
      </c>
      <c r="B2157" s="96" t="s">
        <v>4592</v>
      </c>
      <c r="C2157" s="96" t="s">
        <v>4593</v>
      </c>
      <c r="D2157" s="96">
        <v>761.26117999968108</v>
      </c>
      <c r="E2157" s="96">
        <v>203.8628999995999</v>
      </c>
      <c r="F2157" s="96">
        <v>1</v>
      </c>
      <c r="G2157" s="96" t="s">
        <v>4549</v>
      </c>
      <c r="H2157" s="96">
        <v>5</v>
      </c>
      <c r="I2157" s="96" t="str">
        <f t="shared" si="33"/>
        <v>T521D685M063ATE075A521V685M063AS9997HV200E</v>
      </c>
    </row>
    <row r="2158" spans="1:9" hidden="1">
      <c r="A2158" s="96" t="s">
        <v>1329</v>
      </c>
      <c r="B2158" s="96" t="s">
        <v>281</v>
      </c>
      <c r="C2158" s="96" t="s">
        <v>4593</v>
      </c>
      <c r="D2158" s="96">
        <v>1375.8926000038628</v>
      </c>
      <c r="E2158" s="96">
        <v>122.29839999577962</v>
      </c>
      <c r="F2158" s="96">
        <v>1</v>
      </c>
      <c r="G2158" s="96" t="s">
        <v>4549</v>
      </c>
      <c r="H2158" s="96">
        <v>1</v>
      </c>
      <c r="I2158" s="96" t="str">
        <f t="shared" si="33"/>
        <v>T521D685M063ATE075A521V685M063ASSUZHHV200E</v>
      </c>
    </row>
    <row r="2159" spans="1:9" hidden="1">
      <c r="A2159" s="96" t="s">
        <v>1741</v>
      </c>
      <c r="B2159" s="96" t="s">
        <v>1742</v>
      </c>
      <c r="C2159" s="96" t="s">
        <v>4426</v>
      </c>
      <c r="D2159" s="96">
        <v>245.07271666894667</v>
      </c>
      <c r="E2159" s="96">
        <v>125.79573333612645</v>
      </c>
      <c r="F2159" s="96">
        <v>1</v>
      </c>
      <c r="G2159" s="96" t="s">
        <v>4549</v>
      </c>
      <c r="H2159" s="96">
        <v>1</v>
      </c>
      <c r="I2159" s="96" t="str">
        <f t="shared" si="33"/>
        <v>T525D687M003ATE025A520D687M003ASMHSPKBP74</v>
      </c>
    </row>
    <row r="2160" spans="1:9" hidden="1">
      <c r="A2160" s="96" t="s">
        <v>1089</v>
      </c>
      <c r="B2160" s="96" t="s">
        <v>927</v>
      </c>
      <c r="C2160" s="96" t="s">
        <v>4426</v>
      </c>
      <c r="D2160" s="96">
        <v>301.03205555642489</v>
      </c>
      <c r="E2160" s="96">
        <v>197.97367777791808</v>
      </c>
      <c r="F2160" s="96">
        <v>1</v>
      </c>
      <c r="G2160" s="96" t="s">
        <v>4549</v>
      </c>
      <c r="H2160" s="96">
        <v>6</v>
      </c>
      <c r="I2160" s="96" t="str">
        <f t="shared" si="33"/>
        <v>T598D477M2R5AHS009A598D477M2R5ASKBP74</v>
      </c>
    </row>
    <row r="2161" spans="1:9" hidden="1">
      <c r="A2161" s="96" t="s">
        <v>1278</v>
      </c>
      <c r="B2161" s="96" t="s">
        <v>1277</v>
      </c>
      <c r="C2161" s="96" t="s">
        <v>107</v>
      </c>
      <c r="D2161" s="96">
        <v>779.81715000118129</v>
      </c>
      <c r="E2161" s="96">
        <v>261.51356388931163</v>
      </c>
      <c r="F2161" s="96">
        <v>1</v>
      </c>
      <c r="G2161" s="96" t="s">
        <v>4549</v>
      </c>
      <c r="H2161" s="96">
        <v>6</v>
      </c>
      <c r="I2161" s="96" t="str">
        <f t="shared" si="33"/>
        <v>T599D106M050ATE150A599D106M050ASFTP150</v>
      </c>
    </row>
    <row r="2162" spans="1:9" hidden="1">
      <c r="A2162" s="96" t="s">
        <v>272</v>
      </c>
      <c r="B2162" s="96" t="s">
        <v>4514</v>
      </c>
      <c r="C2162" s="96" t="s">
        <v>119</v>
      </c>
      <c r="D2162" s="96">
        <v>614.70832500199322</v>
      </c>
      <c r="E2162" s="96">
        <v>225.30105000303593</v>
      </c>
      <c r="F2162" s="96">
        <v>1</v>
      </c>
      <c r="G2162" s="96" t="s">
        <v>4549</v>
      </c>
      <c r="H2162" s="96">
        <v>2</v>
      </c>
      <c r="I2162" s="96" t="str">
        <f t="shared" si="33"/>
        <v>T521X477M016ATK020A521V247M016ASFTW102K</v>
      </c>
    </row>
    <row r="2163" spans="1:9" hidden="1">
      <c r="A2163" s="96" t="s">
        <v>1401</v>
      </c>
      <c r="B2163" s="96" t="s">
        <v>223</v>
      </c>
      <c r="C2163" s="96" t="s">
        <v>4469</v>
      </c>
      <c r="D2163" s="96">
        <v>445.74554999708198</v>
      </c>
      <c r="E2163" s="96">
        <v>125.13966666650958</v>
      </c>
      <c r="F2163" s="96">
        <v>1</v>
      </c>
      <c r="G2163" s="96" t="s">
        <v>4549</v>
      </c>
      <c r="H2163" s="96">
        <v>1</v>
      </c>
      <c r="I2163" s="96" t="str">
        <f t="shared" si="33"/>
        <v>T520C157M006AHE025A520C157M006ASMHSPKBP126</v>
      </c>
    </row>
    <row r="2164" spans="1:9" hidden="1">
      <c r="A2164" s="96" t="s">
        <v>3643</v>
      </c>
      <c r="B2164" s="96" t="s">
        <v>3644</v>
      </c>
      <c r="C2164" s="96" t="s">
        <v>119</v>
      </c>
      <c r="D2164" s="96">
        <v>421.12530833110213</v>
      </c>
      <c r="E2164" s="96">
        <v>197.23660833144095</v>
      </c>
      <c r="F2164" s="96">
        <v>1</v>
      </c>
      <c r="G2164" s="96" t="s">
        <v>4549</v>
      </c>
      <c r="H2164" s="96">
        <v>2</v>
      </c>
      <c r="I2164" s="96" t="str">
        <f t="shared" si="33"/>
        <v>T598X337M010ATE025A598V177M010ASFTW102K</v>
      </c>
    </row>
    <row r="2165" spans="1:9" hidden="1">
      <c r="A2165" s="96" t="s">
        <v>3168</v>
      </c>
      <c r="B2165" s="96" t="s">
        <v>3169</v>
      </c>
      <c r="C2165" s="96" t="s">
        <v>4595</v>
      </c>
      <c r="D2165" s="96">
        <v>586.89905833394732</v>
      </c>
      <c r="E2165" s="96">
        <v>173.95585833233781</v>
      </c>
      <c r="F2165" s="96">
        <v>1</v>
      </c>
      <c r="G2165" s="96" t="s">
        <v>4549</v>
      </c>
      <c r="H2165" s="96">
        <v>2</v>
      </c>
      <c r="I2165" s="96" t="str">
        <f t="shared" si="33"/>
        <v>T521W476K020AT4277A521W476K020AS4277KBP52K</v>
      </c>
    </row>
    <row r="2166" spans="1:9" hidden="1">
      <c r="A2166" s="96" t="s">
        <v>3168</v>
      </c>
      <c r="B2166" s="96" t="s">
        <v>4596</v>
      </c>
      <c r="C2166" s="96" t="s">
        <v>4595</v>
      </c>
      <c r="D2166" s="96">
        <v>588.54275000165217</v>
      </c>
      <c r="E2166" s="96">
        <v>133.04333749751095</v>
      </c>
      <c r="F2166" s="96">
        <v>1</v>
      </c>
      <c r="G2166" s="96" t="s">
        <v>4549</v>
      </c>
      <c r="H2166" s="96">
        <v>4</v>
      </c>
      <c r="I2166" s="96" t="str">
        <f t="shared" si="33"/>
        <v>T521W476K020AT4277A521W476K020AS9997KBP52K</v>
      </c>
    </row>
    <row r="2167" spans="1:9" hidden="1">
      <c r="A2167" s="96" t="s">
        <v>3387</v>
      </c>
      <c r="B2167" s="96" t="s">
        <v>3388</v>
      </c>
      <c r="C2167" s="96" t="s">
        <v>87</v>
      </c>
      <c r="D2167" s="96">
        <v>455.66275000164751</v>
      </c>
      <c r="E2167" s="96">
        <v>221.50569166755304</v>
      </c>
      <c r="F2167" s="96">
        <v>1</v>
      </c>
      <c r="G2167" s="96" t="s">
        <v>4549</v>
      </c>
      <c r="H2167" s="96">
        <v>2</v>
      </c>
      <c r="I2167" s="96" t="str">
        <f t="shared" si="33"/>
        <v>T591D157M016ATE065A591D157M016ASTTS50</v>
      </c>
    </row>
    <row r="2168" spans="1:9" hidden="1">
      <c r="A2168" s="96" t="s">
        <v>1593</v>
      </c>
      <c r="B2168" s="96" t="s">
        <v>1592</v>
      </c>
      <c r="C2168" s="96" t="s">
        <v>4426</v>
      </c>
      <c r="D2168" s="96">
        <v>329.13700000033714</v>
      </c>
      <c r="E2168" s="96">
        <v>129.87333333352581</v>
      </c>
      <c r="F2168" s="96">
        <v>1</v>
      </c>
      <c r="G2168" s="96" t="s">
        <v>4549</v>
      </c>
      <c r="H2168" s="96">
        <v>1</v>
      </c>
      <c r="I2168" s="96" t="str">
        <f t="shared" si="33"/>
        <v>T525D157M010ATE055A520D157M010ASMHSPKBP74</v>
      </c>
    </row>
    <row r="2169" spans="1:9" hidden="1">
      <c r="A2169" s="96" t="s">
        <v>430</v>
      </c>
      <c r="B2169" s="96" t="s">
        <v>4534</v>
      </c>
      <c r="C2169" s="96" t="s">
        <v>4469</v>
      </c>
      <c r="D2169" s="96">
        <v>352.69883333472535</v>
      </c>
      <c r="E2169" s="96">
        <v>126.05411667027512</v>
      </c>
      <c r="F2169" s="96">
        <v>1</v>
      </c>
      <c r="G2169" s="96" t="s">
        <v>4549</v>
      </c>
      <c r="H2169" s="96">
        <v>1</v>
      </c>
      <c r="I2169" s="96" t="str">
        <f t="shared" si="33"/>
        <v>T520C227M004ATE018A520C227M006ASMHSBKBP126</v>
      </c>
    </row>
    <row r="2170" spans="1:9" hidden="1">
      <c r="A2170" s="96" t="s">
        <v>2937</v>
      </c>
      <c r="B2170" s="96" t="s">
        <v>2935</v>
      </c>
      <c r="C2170" s="96" t="s">
        <v>4426</v>
      </c>
      <c r="D2170" s="96">
        <v>213.46110000042245</v>
      </c>
      <c r="E2170" s="96">
        <v>140.46655000071041</v>
      </c>
      <c r="F2170" s="96">
        <v>1</v>
      </c>
      <c r="G2170" s="96" t="s">
        <v>4549</v>
      </c>
      <c r="H2170" s="96">
        <v>1</v>
      </c>
      <c r="I2170" s="96" t="str">
        <f t="shared" si="33"/>
        <v>T530X158M2R5AHE005A530V477M2R5ASE005KBP74</v>
      </c>
    </row>
    <row r="2171" spans="1:9" hidden="1">
      <c r="A2171" s="96" t="s">
        <v>2432</v>
      </c>
      <c r="B2171" s="96" t="s">
        <v>4597</v>
      </c>
      <c r="C2171" s="96" t="s">
        <v>82</v>
      </c>
      <c r="D2171" s="96">
        <v>1120.4165533322375</v>
      </c>
      <c r="E2171" s="96">
        <v>311.55725333467126</v>
      </c>
      <c r="F2171" s="96">
        <v>1</v>
      </c>
      <c r="G2171" s="96" t="s">
        <v>4549</v>
      </c>
      <c r="H2171" s="96">
        <v>5</v>
      </c>
      <c r="I2171" s="96" t="str">
        <f t="shared" si="33"/>
        <v>T523W566M035APE100A523W566M035AS9997S706</v>
      </c>
    </row>
    <row r="2172" spans="1:9" hidden="1">
      <c r="A2172" s="96" t="s">
        <v>2432</v>
      </c>
      <c r="B2172" s="96" t="s">
        <v>2433</v>
      </c>
      <c r="C2172" s="96" t="s">
        <v>82</v>
      </c>
      <c r="D2172" s="96">
        <v>950.91908645932563</v>
      </c>
      <c r="E2172" s="96">
        <v>339.02733235325502</v>
      </c>
      <c r="F2172" s="96">
        <v>1</v>
      </c>
      <c r="G2172" s="96" t="s">
        <v>4549</v>
      </c>
      <c r="H2172" s="96">
        <v>16</v>
      </c>
      <c r="I2172" s="96" t="str">
        <f t="shared" si="33"/>
        <v>T523W566M035APE100A523W566M035ASS706</v>
      </c>
    </row>
    <row r="2173" spans="1:9" hidden="1">
      <c r="A2173" s="96" t="s">
        <v>740</v>
      </c>
      <c r="B2173" s="96" t="s">
        <v>387</v>
      </c>
      <c r="C2173" s="96" t="s">
        <v>4428</v>
      </c>
      <c r="D2173" s="96">
        <v>507.55848333472386</v>
      </c>
      <c r="E2173" s="96">
        <v>135.63457222539</v>
      </c>
      <c r="F2173" s="96">
        <v>1</v>
      </c>
      <c r="G2173" s="96" t="s">
        <v>4549</v>
      </c>
      <c r="H2173" s="96">
        <v>3</v>
      </c>
      <c r="I2173" s="96" t="str">
        <f t="shared" si="33"/>
        <v>T521X157M016ATE080A520X157M016ASMHSPKBP76</v>
      </c>
    </row>
    <row r="2174" spans="1:9" hidden="1">
      <c r="A2174" s="96" t="s">
        <v>1972</v>
      </c>
      <c r="B2174" s="96" t="s">
        <v>1958</v>
      </c>
      <c r="C2174" s="96" t="s">
        <v>4433</v>
      </c>
      <c r="D2174" s="96">
        <v>199.37370833329624</v>
      </c>
      <c r="E2174" s="96">
        <v>161.43796250136802</v>
      </c>
      <c r="F2174" s="96">
        <v>1</v>
      </c>
      <c r="G2174" s="96" t="s">
        <v>4549</v>
      </c>
      <c r="H2174" s="96">
        <v>4</v>
      </c>
      <c r="I2174" s="96" t="str">
        <f t="shared" si="33"/>
        <v>T530D687M2R5ATE010A530V337M003ASE010KBP74E</v>
      </c>
    </row>
    <row r="2175" spans="1:9" hidden="1">
      <c r="A2175" s="96" t="s">
        <v>502</v>
      </c>
      <c r="B2175" s="96" t="s">
        <v>367</v>
      </c>
      <c r="C2175" s="96" t="s">
        <v>4516</v>
      </c>
      <c r="D2175" s="96">
        <v>860.02123333630141</v>
      </c>
      <c r="E2175" s="96">
        <v>571.50706666521728</v>
      </c>
      <c r="F2175" s="96">
        <v>1</v>
      </c>
      <c r="G2175" s="96" t="s">
        <v>4549</v>
      </c>
      <c r="H2175" s="96">
        <v>1</v>
      </c>
      <c r="I2175" s="96" t="str">
        <f t="shared" si="33"/>
        <v>T521X156M063AHE035A521V475M063ASSUZHTTS125</v>
      </c>
    </row>
    <row r="2176" spans="1:9" hidden="1">
      <c r="A2176" s="96" t="s">
        <v>1150</v>
      </c>
      <c r="B2176" s="96" t="s">
        <v>4598</v>
      </c>
      <c r="C2176" s="96" t="s">
        <v>82</v>
      </c>
      <c r="D2176" s="96">
        <v>469.60416666552192</v>
      </c>
      <c r="E2176" s="96">
        <v>190.3487000009045</v>
      </c>
      <c r="F2176" s="96">
        <v>1</v>
      </c>
      <c r="G2176" s="96" t="s">
        <v>4549</v>
      </c>
      <c r="H2176" s="96">
        <v>4</v>
      </c>
      <c r="I2176" s="96" t="str">
        <f t="shared" si="33"/>
        <v>T545X337M016ATE025A545V117M016ASS706</v>
      </c>
    </row>
    <row r="2177" spans="1:9" hidden="1">
      <c r="A2177" s="96" t="s">
        <v>1150</v>
      </c>
      <c r="B2177" s="96" t="s">
        <v>1151</v>
      </c>
      <c r="C2177" s="96" t="s">
        <v>152</v>
      </c>
      <c r="D2177" s="96">
        <v>375.452514001471</v>
      </c>
      <c r="E2177" s="96">
        <v>145.20827433310916</v>
      </c>
      <c r="F2177" s="96">
        <v>1</v>
      </c>
      <c r="G2177" s="96" t="s">
        <v>4549</v>
      </c>
      <c r="H2177" s="96">
        <v>50</v>
      </c>
      <c r="I2177" s="96" t="str">
        <f t="shared" si="33"/>
        <v>T545X337M016ATE025A545V177M016ASMHSPKBP86</v>
      </c>
    </row>
    <row r="2178" spans="1:9" hidden="1">
      <c r="A2178" s="96" t="s">
        <v>4108</v>
      </c>
      <c r="B2178" s="96" t="s">
        <v>4599</v>
      </c>
      <c r="C2178" s="96" t="s">
        <v>82</v>
      </c>
      <c r="D2178" s="96">
        <v>991.39399999519787</v>
      </c>
      <c r="E2178" s="96">
        <v>317.5756666646339</v>
      </c>
      <c r="F2178" s="96">
        <v>1</v>
      </c>
      <c r="G2178" s="96" t="s">
        <v>4549</v>
      </c>
      <c r="H2178" s="96">
        <v>1</v>
      </c>
      <c r="I2178" s="96" t="str">
        <f t="shared" si="33"/>
        <v>T521T106M035APE100A521T106M035AS9997S706</v>
      </c>
    </row>
    <row r="2179" spans="1:9" hidden="1">
      <c r="A2179" s="96" t="s">
        <v>4108</v>
      </c>
      <c r="B2179" s="96" t="s">
        <v>4101</v>
      </c>
      <c r="C2179" s="96" t="s">
        <v>82</v>
      </c>
      <c r="D2179" s="96">
        <v>1044.6453277776684</v>
      </c>
      <c r="E2179" s="96">
        <v>365.43690396755534</v>
      </c>
      <c r="F2179" s="96">
        <v>1</v>
      </c>
      <c r="G2179" s="96" t="s">
        <v>4549</v>
      </c>
      <c r="H2179" s="96">
        <v>21</v>
      </c>
      <c r="I2179" s="96" t="str">
        <f t="shared" si="33"/>
        <v>T521T106M035APE100A521T106M035ASS706</v>
      </c>
    </row>
    <row r="2180" spans="1:9" hidden="1">
      <c r="A2180" s="96" t="s">
        <v>1077</v>
      </c>
      <c r="B2180" s="96" t="s">
        <v>1076</v>
      </c>
      <c r="C2180" s="96" t="s">
        <v>131</v>
      </c>
      <c r="D2180" s="96">
        <v>464.42992618972704</v>
      </c>
      <c r="E2180" s="96">
        <v>240.99429047583337</v>
      </c>
      <c r="F2180" s="96">
        <v>1</v>
      </c>
      <c r="G2180" s="96" t="s">
        <v>4549</v>
      </c>
      <c r="H2180" s="96">
        <v>21</v>
      </c>
      <c r="I2180" s="96" t="str">
        <f t="shared" ref="I2180:I2243" si="34">A2180&amp;B2180&amp;C2180</f>
        <v>T598D157M010ATE025A598D157M010ASTTS80</v>
      </c>
    </row>
    <row r="2181" spans="1:9" hidden="1">
      <c r="A2181" s="96" t="s">
        <v>684</v>
      </c>
      <c r="B2181" s="96" t="s">
        <v>685</v>
      </c>
      <c r="C2181" s="96" t="s">
        <v>4426</v>
      </c>
      <c r="D2181" s="96">
        <v>215.46594999614172</v>
      </c>
      <c r="E2181" s="96">
        <v>155.61766665894538</v>
      </c>
      <c r="F2181" s="96">
        <v>1</v>
      </c>
      <c r="G2181" s="96" t="s">
        <v>4549</v>
      </c>
      <c r="H2181" s="96">
        <v>1</v>
      </c>
      <c r="I2181" s="96" t="str">
        <f t="shared" si="34"/>
        <v>T520W337M2R5ATE015A520W337M003ASMHSPKBP74</v>
      </c>
    </row>
    <row r="2182" spans="1:9" hidden="1">
      <c r="A2182" s="96" t="s">
        <v>559</v>
      </c>
      <c r="B2182" s="96" t="s">
        <v>560</v>
      </c>
      <c r="C2182" s="96" t="s">
        <v>4426</v>
      </c>
      <c r="D2182" s="96">
        <v>294.47294166195206</v>
      </c>
      <c r="E2182" s="96">
        <v>172.88588333583905</v>
      </c>
      <c r="F2182" s="96">
        <v>1</v>
      </c>
      <c r="G2182" s="96" t="s">
        <v>4549</v>
      </c>
      <c r="H2182" s="96">
        <v>2</v>
      </c>
      <c r="I2182" s="96" t="str">
        <f t="shared" si="34"/>
        <v>T520X687M004ATE015A520X687M004ASMHSBKBP74</v>
      </c>
    </row>
    <row r="2183" spans="1:9" hidden="1">
      <c r="A2183" s="96" t="s">
        <v>3875</v>
      </c>
      <c r="B2183" s="96" t="s">
        <v>3873</v>
      </c>
      <c r="C2183" s="96" t="s">
        <v>4441</v>
      </c>
      <c r="D2183" s="96">
        <v>341.75280832860153</v>
      </c>
      <c r="E2183" s="96">
        <v>225.77924999466632</v>
      </c>
      <c r="F2183" s="96">
        <v>1</v>
      </c>
      <c r="G2183" s="96" t="s">
        <v>4549</v>
      </c>
      <c r="H2183" s="96">
        <v>2</v>
      </c>
      <c r="I2183" s="96" t="str">
        <f t="shared" si="34"/>
        <v>T520B337M2R5ATE045A520B337M2R5ASE045STA156KA</v>
      </c>
    </row>
    <row r="2184" spans="1:9" hidden="1">
      <c r="A2184" s="96" t="s">
        <v>937</v>
      </c>
      <c r="B2184" s="96" t="s">
        <v>936</v>
      </c>
      <c r="C2184" s="96" t="s">
        <v>131</v>
      </c>
      <c r="D2184" s="96">
        <v>402.85589444101794</v>
      </c>
      <c r="E2184" s="96">
        <v>222.18183333403431</v>
      </c>
      <c r="F2184" s="96">
        <v>1</v>
      </c>
      <c r="G2184" s="96" t="s">
        <v>4549</v>
      </c>
      <c r="H2184" s="96">
        <v>3</v>
      </c>
      <c r="I2184" s="96" t="str">
        <f t="shared" si="34"/>
        <v>T598D157M006ATE025A598D157M006ASTTS80</v>
      </c>
    </row>
    <row r="2185" spans="1:9" hidden="1">
      <c r="A2185" s="96" t="s">
        <v>2188</v>
      </c>
      <c r="B2185" s="96" t="s">
        <v>2189</v>
      </c>
      <c r="C2185" s="96" t="s">
        <v>4478</v>
      </c>
      <c r="D2185" s="96">
        <v>661.17850000038743</v>
      </c>
      <c r="E2185" s="96">
        <v>215.44590000179596</v>
      </c>
      <c r="F2185" s="96">
        <v>1</v>
      </c>
      <c r="G2185" s="96" t="s">
        <v>4549</v>
      </c>
      <c r="H2185" s="96">
        <v>1</v>
      </c>
      <c r="I2185" s="96" t="str">
        <f t="shared" si="34"/>
        <v>T521B685M035ATE150A521B685M035ASFTW400</v>
      </c>
    </row>
    <row r="2186" spans="1:9" hidden="1">
      <c r="A2186" s="96" t="s">
        <v>3133</v>
      </c>
      <c r="B2186" s="96" t="s">
        <v>3004</v>
      </c>
      <c r="C2186" s="96" t="s">
        <v>4441</v>
      </c>
      <c r="D2186" s="96">
        <v>711.92999999737367</v>
      </c>
      <c r="E2186" s="96">
        <v>134.73005000618286</v>
      </c>
      <c r="F2186" s="96">
        <v>1</v>
      </c>
      <c r="G2186" s="96" t="s">
        <v>4549</v>
      </c>
      <c r="H2186" s="96">
        <v>1</v>
      </c>
      <c r="I2186" s="96" t="str">
        <f t="shared" si="34"/>
        <v>T520Y687M006ATE025A520Y687M006ASMHSPSTA156KA</v>
      </c>
    </row>
    <row r="2187" spans="1:9" hidden="1">
      <c r="A2187" s="96" t="s">
        <v>977</v>
      </c>
      <c r="B2187" s="96" t="s">
        <v>975</v>
      </c>
      <c r="C2187" s="96" t="s">
        <v>4426</v>
      </c>
      <c r="D2187" s="96">
        <v>341.46005000802688</v>
      </c>
      <c r="E2187" s="96">
        <v>127.68588333623484</v>
      </c>
      <c r="F2187" s="96">
        <v>1</v>
      </c>
      <c r="G2187" s="96" t="s">
        <v>4549</v>
      </c>
      <c r="H2187" s="96">
        <v>1</v>
      </c>
      <c r="I2187" s="96" t="str">
        <f t="shared" si="34"/>
        <v>T530Y337M006ATE010A530V157M006ASE010KBP74</v>
      </c>
    </row>
    <row r="2188" spans="1:9" hidden="1">
      <c r="A2188" s="96" t="s">
        <v>3637</v>
      </c>
      <c r="B2188" s="96" t="s">
        <v>1544</v>
      </c>
      <c r="C2188" s="96" t="s">
        <v>4516</v>
      </c>
      <c r="D2188" s="96">
        <v>1003.8574500032699</v>
      </c>
      <c r="E2188" s="96">
        <v>184.8816166666802</v>
      </c>
      <c r="F2188" s="96">
        <v>1</v>
      </c>
      <c r="G2188" s="96" t="s">
        <v>4549</v>
      </c>
      <c r="H2188" s="96">
        <v>1</v>
      </c>
      <c r="I2188" s="96" t="str">
        <f t="shared" si="34"/>
        <v>T598X106M063ATE090A598V475M075ASSUZHTTS125</v>
      </c>
    </row>
    <row r="2189" spans="1:9" hidden="1">
      <c r="A2189" s="96" t="s">
        <v>1968</v>
      </c>
      <c r="B2189" s="96" t="s">
        <v>960</v>
      </c>
      <c r="C2189" s="96" t="s">
        <v>4426</v>
      </c>
      <c r="D2189" s="96">
        <v>339.68502500269096</v>
      </c>
      <c r="E2189" s="96">
        <v>136.60866666992661</v>
      </c>
      <c r="F2189" s="96">
        <v>1</v>
      </c>
      <c r="G2189" s="96" t="s">
        <v>4549</v>
      </c>
      <c r="H2189" s="96">
        <v>2</v>
      </c>
      <c r="I2189" s="96" t="str">
        <f t="shared" si="34"/>
        <v>T530D227M010AHE010A530V686M010ASE006KBP74</v>
      </c>
    </row>
    <row r="2190" spans="1:9" hidden="1">
      <c r="A2190" s="96" t="s">
        <v>4521</v>
      </c>
      <c r="B2190" s="96" t="s">
        <v>2180</v>
      </c>
      <c r="C2190" s="96" t="s">
        <v>119</v>
      </c>
      <c r="D2190" s="96">
        <v>540.43716458254494</v>
      </c>
      <c r="E2190" s="96">
        <v>221.98365724650617</v>
      </c>
      <c r="F2190" s="96">
        <v>1</v>
      </c>
      <c r="G2190" s="96" t="s">
        <v>4549</v>
      </c>
      <c r="H2190" s="96">
        <v>24</v>
      </c>
      <c r="I2190" s="96" t="str">
        <f t="shared" si="34"/>
        <v>T521B556M016ATE070A521B556M016ASFTW102K</v>
      </c>
    </row>
    <row r="2191" spans="1:9" hidden="1">
      <c r="A2191" s="96" t="s">
        <v>4064</v>
      </c>
      <c r="B2191" s="96" t="s">
        <v>4065</v>
      </c>
      <c r="C2191" s="96" t="s">
        <v>100</v>
      </c>
      <c r="D2191" s="96">
        <v>280.44626666000113</v>
      </c>
      <c r="E2191" s="96">
        <v>171.47721666027792</v>
      </c>
      <c r="F2191" s="96">
        <v>1</v>
      </c>
      <c r="G2191" s="96" t="s">
        <v>4549</v>
      </c>
      <c r="H2191" s="96">
        <v>1</v>
      </c>
      <c r="I2191" s="96" t="str">
        <f t="shared" si="34"/>
        <v>T520U107M006ATE055A520U107M006ASE055S805</v>
      </c>
    </row>
    <row r="2192" spans="1:9" hidden="1">
      <c r="A2192" s="96" t="s">
        <v>3552</v>
      </c>
      <c r="B2192" s="96" t="s">
        <v>2580</v>
      </c>
      <c r="C2192" s="96" t="s">
        <v>4426</v>
      </c>
      <c r="D2192" s="96">
        <v>202.03030555625449</v>
      </c>
      <c r="E2192" s="96">
        <v>155.69813333451748</v>
      </c>
      <c r="F2192" s="96">
        <v>1</v>
      </c>
      <c r="G2192" s="96" t="s">
        <v>4549</v>
      </c>
      <c r="H2192" s="96">
        <v>9</v>
      </c>
      <c r="I2192" s="96" t="str">
        <f t="shared" si="34"/>
        <v>T520V477M2R5ATE006A520V247M003ASE006KBP74</v>
      </c>
    </row>
    <row r="2193" spans="1:9" hidden="1">
      <c r="A2193" s="96" t="s">
        <v>1637</v>
      </c>
      <c r="B2193" s="96" t="s">
        <v>1232</v>
      </c>
      <c r="C2193" s="96" t="s">
        <v>152</v>
      </c>
      <c r="D2193" s="96">
        <v>431.98908333492</v>
      </c>
      <c r="E2193" s="96">
        <v>127.8878166663344</v>
      </c>
      <c r="F2193" s="96">
        <v>1</v>
      </c>
      <c r="G2193" s="96" t="s">
        <v>4549</v>
      </c>
      <c r="H2193" s="96">
        <v>4</v>
      </c>
      <c r="I2193" s="96" t="str">
        <f t="shared" si="34"/>
        <v>T521V107M020AHE055A521V107M020ASMHSPKBP86</v>
      </c>
    </row>
    <row r="2194" spans="1:9" hidden="1">
      <c r="A2194" s="96" t="s">
        <v>3453</v>
      </c>
      <c r="B2194" s="96" t="s">
        <v>3452</v>
      </c>
      <c r="C2194" s="96" t="s">
        <v>4476</v>
      </c>
      <c r="D2194" s="96">
        <v>317.57501110900193</v>
      </c>
      <c r="E2194" s="96">
        <v>313.1263555563055</v>
      </c>
      <c r="F2194" s="96">
        <v>1</v>
      </c>
      <c r="G2194" s="96" t="s">
        <v>4549</v>
      </c>
      <c r="H2194" s="96">
        <v>3</v>
      </c>
      <c r="I2194" s="96" t="str">
        <f t="shared" si="34"/>
        <v>T520V107M006ATE015A520V107M010ASMHSSKBP44</v>
      </c>
    </row>
    <row r="2195" spans="1:9" hidden="1">
      <c r="A2195" s="96" t="s">
        <v>3940</v>
      </c>
      <c r="B2195" s="96" t="s">
        <v>668</v>
      </c>
      <c r="C2195" s="96" t="s">
        <v>4474</v>
      </c>
      <c r="D2195" s="96">
        <v>536.86341249980615</v>
      </c>
      <c r="E2195" s="96">
        <v>213.07413958522375</v>
      </c>
      <c r="F2195" s="96">
        <v>1</v>
      </c>
      <c r="G2195" s="96" t="s">
        <v>4549</v>
      </c>
      <c r="H2195" s="96">
        <v>8</v>
      </c>
      <c r="I2195" s="96" t="str">
        <f t="shared" si="34"/>
        <v>T520B157M006ATE070A520B157M006ASMHSPS15MB</v>
      </c>
    </row>
    <row r="2196" spans="1:9" hidden="1">
      <c r="A2196" s="96" t="s">
        <v>361</v>
      </c>
      <c r="B2196" s="96" t="s">
        <v>258</v>
      </c>
      <c r="C2196" s="96" t="s">
        <v>152</v>
      </c>
      <c r="D2196" s="96">
        <v>368.14091666601598</v>
      </c>
      <c r="E2196" s="96">
        <v>156.35864814626984</v>
      </c>
      <c r="F2196" s="96">
        <v>1</v>
      </c>
      <c r="G2196" s="96" t="s">
        <v>4549</v>
      </c>
      <c r="H2196" s="96">
        <v>9</v>
      </c>
      <c r="I2196" s="96" t="str">
        <f t="shared" si="34"/>
        <v>T521X337M016ATE050A521V177M016ASMHSPKBP86</v>
      </c>
    </row>
    <row r="2197" spans="1:9" hidden="1">
      <c r="A2197" s="96" t="s">
        <v>3617</v>
      </c>
      <c r="B2197" s="96" t="s">
        <v>3618</v>
      </c>
      <c r="C2197" s="96" t="s">
        <v>119</v>
      </c>
      <c r="D2197" s="96">
        <v>466.20181111211423</v>
      </c>
      <c r="E2197" s="96">
        <v>309.0948900016956</v>
      </c>
      <c r="F2197" s="96">
        <v>1</v>
      </c>
      <c r="G2197" s="96" t="s">
        <v>4549</v>
      </c>
      <c r="H2197" s="96">
        <v>6</v>
      </c>
      <c r="I2197" s="96" t="str">
        <f t="shared" si="34"/>
        <v>T598X477M010AT4143A598V247M010ASFTW102K</v>
      </c>
    </row>
    <row r="2198" spans="1:9" hidden="1">
      <c r="A2198" s="96" t="s">
        <v>1251</v>
      </c>
      <c r="B2198" s="96" t="s">
        <v>1170</v>
      </c>
      <c r="C2198" s="96" t="s">
        <v>4441</v>
      </c>
      <c r="D2198" s="96">
        <v>590.02590463089291</v>
      </c>
      <c r="E2198" s="96">
        <v>246.17451481579337</v>
      </c>
      <c r="F2198" s="96">
        <v>1</v>
      </c>
      <c r="G2198" s="96" t="s">
        <v>4549</v>
      </c>
      <c r="H2198" s="96">
        <v>18</v>
      </c>
      <c r="I2198" s="96" t="str">
        <f t="shared" si="34"/>
        <v>T591B157M006ATE045A598B157M006ASSTA156KA</v>
      </c>
    </row>
    <row r="2199" spans="1:9" hidden="1">
      <c r="A2199" s="96" t="s">
        <v>3179</v>
      </c>
      <c r="B2199" s="96" t="s">
        <v>4522</v>
      </c>
      <c r="C2199" s="96" t="s">
        <v>4523</v>
      </c>
      <c r="D2199" s="96">
        <v>462.97466666728718</v>
      </c>
      <c r="E2199" s="96">
        <v>134.10155000165105</v>
      </c>
      <c r="F2199" s="96">
        <v>1</v>
      </c>
      <c r="G2199" s="96" t="s">
        <v>4549</v>
      </c>
      <c r="H2199" s="96">
        <v>2</v>
      </c>
      <c r="I2199" s="96" t="str">
        <f t="shared" si="34"/>
        <v>T521W226M025ATE040A521W226M025AS9997KBP52E</v>
      </c>
    </row>
    <row r="2200" spans="1:9" hidden="1">
      <c r="A2200" s="96" t="s">
        <v>586</v>
      </c>
      <c r="B2200" s="96" t="s">
        <v>584</v>
      </c>
      <c r="C2200" s="96" t="s">
        <v>4469</v>
      </c>
      <c r="D2200" s="96">
        <v>425.24155833176337</v>
      </c>
      <c r="E2200" s="96">
        <v>143.94339166756254</v>
      </c>
      <c r="F2200" s="96">
        <v>1</v>
      </c>
      <c r="G2200" s="96" t="s">
        <v>4549</v>
      </c>
      <c r="H2200" s="96">
        <v>2</v>
      </c>
      <c r="I2200" s="96" t="str">
        <f t="shared" si="34"/>
        <v>T520C227M006ATE015A520C227M006ASE015KBP126</v>
      </c>
    </row>
    <row r="2201" spans="1:9" hidden="1">
      <c r="A2201" s="96" t="s">
        <v>4086</v>
      </c>
      <c r="B2201" s="96" t="s">
        <v>4085</v>
      </c>
      <c r="C2201" s="96" t="s">
        <v>4525</v>
      </c>
      <c r="D2201" s="96">
        <v>292.85953333019279</v>
      </c>
      <c r="E2201" s="96">
        <v>230.93749999883585</v>
      </c>
      <c r="F2201" s="96">
        <v>1</v>
      </c>
      <c r="G2201" s="96" t="s">
        <v>4549</v>
      </c>
      <c r="H2201" s="96">
        <v>3</v>
      </c>
      <c r="I2201" s="96" t="str">
        <f t="shared" si="34"/>
        <v>T520U336M010ATE070A520U336M010ASE070S506</v>
      </c>
    </row>
    <row r="2202" spans="1:9" hidden="1">
      <c r="A2202" s="96" t="s">
        <v>300</v>
      </c>
      <c r="B2202" s="96" t="s">
        <v>190</v>
      </c>
      <c r="C2202" s="96" t="s">
        <v>152</v>
      </c>
      <c r="D2202" s="96">
        <v>694.59819047894723</v>
      </c>
      <c r="E2202" s="96">
        <v>293.64672380832155</v>
      </c>
      <c r="F2202" s="96">
        <v>1</v>
      </c>
      <c r="G2202" s="96" t="s">
        <v>4549</v>
      </c>
      <c r="H2202" s="96">
        <v>7</v>
      </c>
      <c r="I2202" s="96" t="str">
        <f t="shared" si="34"/>
        <v>T520T336M010ATE070A520T336M010ASE070KBP86</v>
      </c>
    </row>
    <row r="2203" spans="1:9" hidden="1">
      <c r="A2203" s="96" t="s">
        <v>1266</v>
      </c>
      <c r="B2203" s="96" t="s">
        <v>1267</v>
      </c>
      <c r="C2203" s="96" t="s">
        <v>4426</v>
      </c>
      <c r="D2203" s="96">
        <v>459.26130237922609</v>
      </c>
      <c r="E2203" s="96">
        <v>323.99669166670981</v>
      </c>
      <c r="F2203" s="96">
        <v>1</v>
      </c>
      <c r="G2203" s="96" t="s">
        <v>4549</v>
      </c>
      <c r="H2203" s="96">
        <v>14</v>
      </c>
      <c r="I2203" s="96" t="str">
        <f t="shared" si="34"/>
        <v>T591B686M006ATE070A591B686M006ASKBP74</v>
      </c>
    </row>
    <row r="2204" spans="1:9" hidden="1">
      <c r="A2204" s="96" t="s">
        <v>1883</v>
      </c>
      <c r="B2204" s="96" t="s">
        <v>1884</v>
      </c>
      <c r="C2204" s="96" t="s">
        <v>119</v>
      </c>
      <c r="D2204" s="96">
        <v>1209.410015278263</v>
      </c>
      <c r="E2204" s="96">
        <v>332.38216805679258</v>
      </c>
      <c r="F2204" s="96">
        <v>1</v>
      </c>
      <c r="G2204" s="96" t="s">
        <v>4549</v>
      </c>
      <c r="H2204" s="96">
        <v>12</v>
      </c>
      <c r="I2204" s="96" t="str">
        <f t="shared" si="34"/>
        <v>T523V227M018APE100A523V227M018AS9997FTW102K</v>
      </c>
    </row>
    <row r="2205" spans="1:9" hidden="1">
      <c r="A2205" s="96" t="s">
        <v>1606</v>
      </c>
      <c r="B2205" s="96" t="s">
        <v>1232</v>
      </c>
      <c r="C2205" s="96" t="s">
        <v>152</v>
      </c>
      <c r="D2205" s="96">
        <v>441.39353633334395</v>
      </c>
      <c r="E2205" s="96">
        <v>135.93524933354928</v>
      </c>
      <c r="F2205" s="96">
        <v>1</v>
      </c>
      <c r="G2205" s="96" t="s">
        <v>4549</v>
      </c>
      <c r="H2205" s="96">
        <v>50</v>
      </c>
      <c r="I2205" s="96" t="str">
        <f t="shared" si="34"/>
        <v>T521V107M020ATE060A521V107M020ASMHSPKBP86</v>
      </c>
    </row>
    <row r="2206" spans="1:9" hidden="1">
      <c r="A2206" s="96" t="s">
        <v>1732</v>
      </c>
      <c r="B2206" s="96" t="s">
        <v>1623</v>
      </c>
      <c r="C2206" s="96" t="s">
        <v>126</v>
      </c>
      <c r="D2206" s="96">
        <v>467.83136966654558</v>
      </c>
      <c r="E2206" s="96">
        <v>141.96713866665959</v>
      </c>
      <c r="F2206" s="96">
        <v>1</v>
      </c>
      <c r="G2206" s="96" t="s">
        <v>4549</v>
      </c>
      <c r="H2206" s="96">
        <v>50</v>
      </c>
      <c r="I2206" s="96" t="str">
        <f t="shared" si="34"/>
        <v>T521V226M025ATE090A521V226M025ASMHSPKBP52</v>
      </c>
    </row>
    <row r="2207" spans="1:9" hidden="1">
      <c r="A2207" s="96" t="s">
        <v>3181</v>
      </c>
      <c r="B2207" s="96" t="s">
        <v>3180</v>
      </c>
      <c r="C2207" s="96" t="s">
        <v>157</v>
      </c>
      <c r="D2207" s="96">
        <v>487.88327499758446</v>
      </c>
      <c r="E2207" s="96">
        <v>719.18758333311416</v>
      </c>
      <c r="F2207" s="96">
        <v>1</v>
      </c>
      <c r="G2207" s="96" t="s">
        <v>4549</v>
      </c>
      <c r="H2207" s="96">
        <v>2</v>
      </c>
      <c r="I2207" s="96" t="str">
        <f t="shared" si="34"/>
        <v>T521W226M025ATE070A521W226M025ASTTS40</v>
      </c>
    </row>
    <row r="2208" spans="1:9" hidden="1">
      <c r="A2208" s="96" t="s">
        <v>1452</v>
      </c>
      <c r="B2208" s="96" t="s">
        <v>927</v>
      </c>
      <c r="C2208" s="96" t="s">
        <v>4426</v>
      </c>
      <c r="D2208" s="96">
        <v>279.77636111085303</v>
      </c>
      <c r="E2208" s="96">
        <v>244.88923499803059</v>
      </c>
      <c r="F2208" s="96">
        <v>1</v>
      </c>
      <c r="G2208" s="96" t="s">
        <v>4549</v>
      </c>
      <c r="H2208" s="96">
        <v>9</v>
      </c>
      <c r="I2208" s="96" t="str">
        <f t="shared" si="34"/>
        <v>T598D477M2R5AT4313A598D477M2R5ASKBP74</v>
      </c>
    </row>
    <row r="2209" spans="1:9" hidden="1">
      <c r="A2209" s="96" t="s">
        <v>3985</v>
      </c>
      <c r="B2209" s="96" t="s">
        <v>3723</v>
      </c>
      <c r="C2209" s="96" t="s">
        <v>152</v>
      </c>
      <c r="D2209" s="96">
        <v>574.78165416629054</v>
      </c>
      <c r="E2209" s="96">
        <v>127.10965416597899</v>
      </c>
      <c r="F2209" s="96">
        <v>1</v>
      </c>
      <c r="G2209" s="96" t="s">
        <v>4549</v>
      </c>
      <c r="H2209" s="96">
        <v>4</v>
      </c>
      <c r="I2209" s="96" t="str">
        <f t="shared" si="34"/>
        <v>T520B476M010ATE070A520B476M010ASMHSPKBP86</v>
      </c>
    </row>
    <row r="2210" spans="1:9" hidden="1">
      <c r="A2210" s="96" t="s">
        <v>2854</v>
      </c>
      <c r="B2210" s="96" t="s">
        <v>2853</v>
      </c>
      <c r="C2210" s="96" t="s">
        <v>4426</v>
      </c>
      <c r="D2210" s="96">
        <v>330.1532333297655</v>
      </c>
      <c r="E2210" s="96">
        <v>124.50650000595488</v>
      </c>
      <c r="F2210" s="96">
        <v>1</v>
      </c>
      <c r="G2210" s="96" t="s">
        <v>4549</v>
      </c>
      <c r="H2210" s="96">
        <v>1</v>
      </c>
      <c r="I2210" s="96" t="str">
        <f t="shared" si="34"/>
        <v>T530X477M006AHE010A530V227K006ASE010KBP74</v>
      </c>
    </row>
    <row r="2211" spans="1:9" hidden="1">
      <c r="A2211" s="96" t="s">
        <v>790</v>
      </c>
      <c r="B2211" s="96" t="s">
        <v>785</v>
      </c>
      <c r="C2211" s="96" t="s">
        <v>119</v>
      </c>
      <c r="D2211" s="96">
        <v>548.95396666950546</v>
      </c>
      <c r="E2211" s="96">
        <v>200.81283333012831</v>
      </c>
      <c r="F2211" s="96">
        <v>1</v>
      </c>
      <c r="G2211" s="96" t="s">
        <v>4549</v>
      </c>
      <c r="H2211" s="96">
        <v>2</v>
      </c>
      <c r="I2211" s="96" t="str">
        <f t="shared" si="34"/>
        <v>T523T476M016APE090A523T476M016ASFTW102K</v>
      </c>
    </row>
    <row r="2212" spans="1:9" hidden="1">
      <c r="A2212" s="96" t="s">
        <v>351</v>
      </c>
      <c r="B2212" s="96" t="s">
        <v>354</v>
      </c>
      <c r="C2212" s="96" t="s">
        <v>4478</v>
      </c>
      <c r="D2212" s="96">
        <v>711.13563333463389</v>
      </c>
      <c r="E2212" s="96">
        <v>335.42183333658613</v>
      </c>
      <c r="F2212" s="96">
        <v>1</v>
      </c>
      <c r="G2212" s="96" t="s">
        <v>4549</v>
      </c>
      <c r="H2212" s="96">
        <v>2</v>
      </c>
      <c r="I2212" s="96" t="str">
        <f t="shared" si="34"/>
        <v>T521X476M035AHE030A521V156M035ASE030FTW400</v>
      </c>
    </row>
    <row r="2213" spans="1:9" hidden="1">
      <c r="A2213" s="96" t="s">
        <v>4359</v>
      </c>
      <c r="B2213" s="96" t="s">
        <v>4326</v>
      </c>
      <c r="C2213" s="96" t="s">
        <v>4501</v>
      </c>
      <c r="D2213" s="96">
        <v>235.34503333386965</v>
      </c>
      <c r="E2213" s="96">
        <v>160.25874999817461</v>
      </c>
      <c r="F2213" s="96">
        <v>1</v>
      </c>
      <c r="G2213" s="96" t="s">
        <v>4549</v>
      </c>
      <c r="H2213" s="96">
        <v>4</v>
      </c>
      <c r="I2213" s="96" t="str">
        <f t="shared" si="34"/>
        <v>T598V227M2R5ATE015A598V227M004ASKBP55</v>
      </c>
    </row>
    <row r="2214" spans="1:9" hidden="1">
      <c r="A2214" s="96" t="s">
        <v>4359</v>
      </c>
      <c r="B2214" s="96" t="s">
        <v>4360</v>
      </c>
      <c r="C2214" s="96" t="s">
        <v>152</v>
      </c>
      <c r="D2214" s="96">
        <v>554.51968774648026</v>
      </c>
      <c r="E2214" s="96">
        <v>233.85228284319643</v>
      </c>
      <c r="F2214" s="96">
        <v>1</v>
      </c>
      <c r="G2214" s="96" t="s">
        <v>4549</v>
      </c>
      <c r="H2214" s="96">
        <v>34</v>
      </c>
      <c r="I2214" s="96" t="str">
        <f t="shared" si="34"/>
        <v>T598V227M2R5ATE015A598V227M004ASE015KBP86</v>
      </c>
    </row>
    <row r="2215" spans="1:9" hidden="1">
      <c r="A2215" s="96" t="s">
        <v>3371</v>
      </c>
      <c r="B2215" s="96" t="s">
        <v>3326</v>
      </c>
      <c r="C2215" s="96" t="s">
        <v>4501</v>
      </c>
      <c r="D2215" s="96">
        <v>387.92299999971874</v>
      </c>
      <c r="E2215" s="96">
        <v>148.3545000012964</v>
      </c>
      <c r="F2215" s="96">
        <v>1</v>
      </c>
      <c r="G2215" s="96" t="s">
        <v>4549</v>
      </c>
      <c r="H2215" s="96">
        <v>1</v>
      </c>
      <c r="I2215" s="96" t="str">
        <f t="shared" si="34"/>
        <v>T591D107M010ATE025A591D107M010AS4902KBP55</v>
      </c>
    </row>
    <row r="2216" spans="1:9" hidden="1">
      <c r="A2216" s="96" t="s">
        <v>1485</v>
      </c>
      <c r="B2216" s="96" t="s">
        <v>1466</v>
      </c>
      <c r="C2216" s="96" t="s">
        <v>82</v>
      </c>
      <c r="D2216" s="96">
        <v>778.83728148182843</v>
      </c>
      <c r="E2216" s="96">
        <v>263.62504285677068</v>
      </c>
      <c r="F2216" s="96">
        <v>1</v>
      </c>
      <c r="G2216" s="96" t="s">
        <v>4549</v>
      </c>
      <c r="H2216" s="96">
        <v>9</v>
      </c>
      <c r="I2216" s="96" t="str">
        <f t="shared" si="34"/>
        <v>T521V476M025ATE065A521V476M025AS9997S706</v>
      </c>
    </row>
    <row r="2217" spans="1:9" hidden="1">
      <c r="A2217" s="96" t="s">
        <v>2112</v>
      </c>
      <c r="B2217" s="96" t="s">
        <v>1752</v>
      </c>
      <c r="C2217" s="96" t="s">
        <v>4426</v>
      </c>
      <c r="D2217" s="96">
        <v>293.87009583413601</v>
      </c>
      <c r="E2217" s="96">
        <v>134.91261249873787</v>
      </c>
      <c r="F2217" s="96">
        <v>1</v>
      </c>
      <c r="G2217" s="96" t="s">
        <v>4549</v>
      </c>
      <c r="H2217" s="96">
        <v>4</v>
      </c>
      <c r="I2217" s="96" t="str">
        <f t="shared" si="34"/>
        <v>T520D227M006ATE040A520D227M006ASMHSPKBP74</v>
      </c>
    </row>
    <row r="2218" spans="1:9" hidden="1">
      <c r="A2218" s="96" t="s">
        <v>1973</v>
      </c>
      <c r="B2218" s="96" t="s">
        <v>1856</v>
      </c>
      <c r="C2218" s="96" t="s">
        <v>126</v>
      </c>
      <c r="D2218" s="96">
        <v>520.21283332491294</v>
      </c>
      <c r="E2218" s="96">
        <v>124.74161667516456</v>
      </c>
      <c r="F2218" s="96">
        <v>1</v>
      </c>
      <c r="G2218" s="96" t="s">
        <v>4549</v>
      </c>
      <c r="H2218" s="96">
        <v>1</v>
      </c>
      <c r="I2218" s="96" t="str">
        <f t="shared" si="34"/>
        <v>T530D157M010ATE010A530V476M010ASE006KBP52</v>
      </c>
    </row>
    <row r="2219" spans="1:9" hidden="1">
      <c r="A2219" s="96" t="s">
        <v>1879</v>
      </c>
      <c r="B2219" s="96" t="s">
        <v>1880</v>
      </c>
      <c r="C2219" s="96" t="s">
        <v>157</v>
      </c>
      <c r="D2219" s="96">
        <v>1095.015867222799</v>
      </c>
      <c r="E2219" s="96">
        <v>360.11988666804973</v>
      </c>
      <c r="F2219" s="96">
        <v>1</v>
      </c>
      <c r="G2219" s="96" t="s">
        <v>4549</v>
      </c>
      <c r="H2219" s="96">
        <v>30</v>
      </c>
      <c r="I2219" s="96" t="str">
        <f t="shared" si="34"/>
        <v>T523V476M035APE100A523V476M035ASTTS40</v>
      </c>
    </row>
    <row r="2220" spans="1:9" hidden="1">
      <c r="A2220" s="96" t="s">
        <v>1456</v>
      </c>
      <c r="B2220" s="96" t="s">
        <v>1621</v>
      </c>
      <c r="C2220" s="96" t="s">
        <v>82</v>
      </c>
      <c r="D2220" s="96">
        <v>1036.3388166669756</v>
      </c>
      <c r="E2220" s="96">
        <v>353.79008888849057</v>
      </c>
      <c r="F2220" s="96">
        <v>1</v>
      </c>
      <c r="G2220" s="96" t="s">
        <v>4549</v>
      </c>
      <c r="H2220" s="96">
        <v>3</v>
      </c>
      <c r="I2220" s="96" t="str">
        <f t="shared" si="34"/>
        <v>T521V686M025ATE100A521V686M025AS9997S706</v>
      </c>
    </row>
    <row r="2221" spans="1:9" hidden="1">
      <c r="A2221" s="96" t="s">
        <v>1471</v>
      </c>
      <c r="B2221" s="96" t="s">
        <v>1472</v>
      </c>
      <c r="C2221" s="96" t="s">
        <v>100</v>
      </c>
      <c r="D2221" s="96">
        <v>800.96037222188897</v>
      </c>
      <c r="E2221" s="96">
        <v>215.53743333555761</v>
      </c>
      <c r="F2221" s="96">
        <v>1</v>
      </c>
      <c r="G2221" s="96" t="s">
        <v>4549</v>
      </c>
      <c r="H2221" s="96">
        <v>3</v>
      </c>
      <c r="I2221" s="96" t="str">
        <f t="shared" si="34"/>
        <v>T521V566M025ATE100A521V566M025AS9997S805</v>
      </c>
    </row>
    <row r="2222" spans="1:9" hidden="1">
      <c r="A2222" s="96" t="s">
        <v>804</v>
      </c>
      <c r="B2222" s="96" t="s">
        <v>802</v>
      </c>
      <c r="C2222" s="96" t="s">
        <v>126</v>
      </c>
      <c r="D2222" s="96">
        <v>266.11435833619907</v>
      </c>
      <c r="E2222" s="96">
        <v>155.1999166700989</v>
      </c>
      <c r="F2222" s="96">
        <v>1</v>
      </c>
      <c r="G2222" s="96" t="s">
        <v>4549</v>
      </c>
      <c r="H2222" s="96">
        <v>2</v>
      </c>
      <c r="I2222" s="96" t="str">
        <f t="shared" si="34"/>
        <v>T525B226M010ATE080A525B226M010ASE080KBP52</v>
      </c>
    </row>
    <row r="2223" spans="1:9" hidden="1">
      <c r="A2223" s="96" t="s">
        <v>3367</v>
      </c>
      <c r="B2223" s="96" t="s">
        <v>3333</v>
      </c>
      <c r="C2223" s="96" t="s">
        <v>131</v>
      </c>
      <c r="D2223" s="96">
        <v>488.88006665976718</v>
      </c>
      <c r="E2223" s="96">
        <v>253.17199999233708</v>
      </c>
      <c r="F2223" s="96">
        <v>1</v>
      </c>
      <c r="G2223" s="96" t="s">
        <v>4549</v>
      </c>
      <c r="H2223" s="96">
        <v>1</v>
      </c>
      <c r="I2223" s="96" t="str">
        <f t="shared" si="34"/>
        <v>T591D227M006ATE025A591D227M006ASTTS80</v>
      </c>
    </row>
    <row r="2224" spans="1:9" hidden="1">
      <c r="A2224" s="96" t="s">
        <v>1930</v>
      </c>
      <c r="B2224" s="96" t="s">
        <v>1918</v>
      </c>
      <c r="C2224" s="96" t="s">
        <v>131</v>
      </c>
      <c r="D2224" s="96">
        <v>434.86711666337214</v>
      </c>
      <c r="E2224" s="96">
        <v>232.38995000487191</v>
      </c>
      <c r="F2224" s="96">
        <v>1</v>
      </c>
      <c r="G2224" s="96" t="s">
        <v>4549</v>
      </c>
      <c r="H2224" s="96">
        <v>1</v>
      </c>
      <c r="I2224" s="96" t="str">
        <f t="shared" si="34"/>
        <v>T599B336M010ATE150A599B336M010ASTTS80</v>
      </c>
    </row>
    <row r="2225" spans="1:9" hidden="1">
      <c r="A2225" s="96" t="s">
        <v>3002</v>
      </c>
      <c r="B2225" s="96" t="s">
        <v>2682</v>
      </c>
      <c r="C2225" s="96" t="s">
        <v>126</v>
      </c>
      <c r="D2225" s="96">
        <v>220.26547083514745</v>
      </c>
      <c r="E2225" s="96">
        <v>172.27076249895617</v>
      </c>
      <c r="F2225" s="96">
        <v>1</v>
      </c>
      <c r="G2225" s="96" t="s">
        <v>4549</v>
      </c>
      <c r="H2225" s="96">
        <v>4</v>
      </c>
      <c r="I2225" s="96" t="str">
        <f t="shared" si="34"/>
        <v>T520D157M006ATE009A520V157M006ASE009KBP52</v>
      </c>
    </row>
    <row r="2226" spans="1:9" hidden="1">
      <c r="A2226" s="96" t="s">
        <v>1568</v>
      </c>
      <c r="B2226" s="96" t="s">
        <v>145</v>
      </c>
      <c r="C2226" s="96" t="s">
        <v>87</v>
      </c>
      <c r="D2226" s="96">
        <v>483.89982738132994</v>
      </c>
      <c r="E2226" s="96">
        <v>147.03132142936479</v>
      </c>
      <c r="F2226" s="96">
        <v>1</v>
      </c>
      <c r="G2226" s="96" t="s">
        <v>4549</v>
      </c>
      <c r="H2226" s="96">
        <v>14</v>
      </c>
      <c r="I2226" s="96" t="str">
        <f t="shared" si="34"/>
        <v>T521D107M025ATE050A521D107M025ASMHSPTTS50</v>
      </c>
    </row>
    <row r="2227" spans="1:9" hidden="1">
      <c r="A2227" s="96" t="s">
        <v>1568</v>
      </c>
      <c r="B2227" s="96" t="s">
        <v>145</v>
      </c>
      <c r="C2227" s="96" t="s">
        <v>126</v>
      </c>
      <c r="D2227" s="96">
        <v>516.65659999474883</v>
      </c>
      <c r="E2227" s="96">
        <v>122.60973333148286</v>
      </c>
      <c r="F2227" s="96">
        <v>1</v>
      </c>
      <c r="G2227" s="96" t="s">
        <v>4549</v>
      </c>
      <c r="H2227" s="96">
        <v>1</v>
      </c>
      <c r="I2227" s="96" t="str">
        <f t="shared" si="34"/>
        <v>T521D107M025ATE050A521D107M025ASMHSPKBP52</v>
      </c>
    </row>
    <row r="2228" spans="1:9" hidden="1">
      <c r="A2228" s="96" t="s">
        <v>1568</v>
      </c>
      <c r="B2228" s="96" t="s">
        <v>1319</v>
      </c>
      <c r="C2228" s="96" t="s">
        <v>126</v>
      </c>
      <c r="D2228" s="96">
        <v>463.12207833502902</v>
      </c>
      <c r="E2228" s="96">
        <v>157.6338600005256</v>
      </c>
      <c r="F2228" s="96">
        <v>1</v>
      </c>
      <c r="G2228" s="96" t="s">
        <v>4549</v>
      </c>
      <c r="H2228" s="96">
        <v>10</v>
      </c>
      <c r="I2228" s="96" t="str">
        <f t="shared" si="34"/>
        <v>T521D107M025ATE050A521D107M025ASMH01KBP52</v>
      </c>
    </row>
    <row r="2229" spans="1:9" hidden="1">
      <c r="A2229" s="96" t="s">
        <v>2863</v>
      </c>
      <c r="B2229" s="96" t="s">
        <v>2864</v>
      </c>
      <c r="C2229" s="96" t="s">
        <v>4426</v>
      </c>
      <c r="D2229" s="96">
        <v>214.02461666031741</v>
      </c>
      <c r="E2229" s="96">
        <v>130.26661667274311</v>
      </c>
      <c r="F2229" s="96">
        <v>1</v>
      </c>
      <c r="G2229" s="96" t="s">
        <v>4549</v>
      </c>
      <c r="H2229" s="96">
        <v>1</v>
      </c>
      <c r="I2229" s="96" t="str">
        <f t="shared" si="34"/>
        <v>T530X687M004AHE006A530V227M004ASE006KBP74</v>
      </c>
    </row>
    <row r="2230" spans="1:9" hidden="1">
      <c r="A2230" s="96" t="s">
        <v>1788</v>
      </c>
      <c r="B2230" s="96" t="s">
        <v>1234</v>
      </c>
      <c r="C2230" s="96" t="s">
        <v>119</v>
      </c>
      <c r="D2230" s="96">
        <v>495.51341666781809</v>
      </c>
      <c r="E2230" s="96">
        <v>159.23189166351222</v>
      </c>
      <c r="F2230" s="96">
        <v>1</v>
      </c>
      <c r="G2230" s="96" t="s">
        <v>4549</v>
      </c>
      <c r="H2230" s="96">
        <v>2</v>
      </c>
      <c r="I2230" s="96" t="str">
        <f t="shared" si="34"/>
        <v>T521V157M016ATE040A521V157M016ASFTW102K</v>
      </c>
    </row>
    <row r="2231" spans="1:9" hidden="1">
      <c r="A2231" s="96" t="s">
        <v>3455</v>
      </c>
      <c r="B2231" s="96" t="s">
        <v>3147</v>
      </c>
      <c r="C2231" s="96" t="s">
        <v>4428</v>
      </c>
      <c r="D2231" s="96">
        <v>353.24272499943618</v>
      </c>
      <c r="E2231" s="96">
        <v>213.01558333856519</v>
      </c>
      <c r="F2231" s="96">
        <v>1</v>
      </c>
      <c r="G2231" s="96" t="s">
        <v>4549</v>
      </c>
      <c r="H2231" s="96">
        <v>2</v>
      </c>
      <c r="I2231" s="96" t="str">
        <f t="shared" si="34"/>
        <v>T520V337M2R5ATE015A520V337M003ASPGLRKBP76</v>
      </c>
    </row>
    <row r="2232" spans="1:9" hidden="1">
      <c r="A2232" s="96" t="s">
        <v>1729</v>
      </c>
      <c r="B2232" s="96" t="s">
        <v>1047</v>
      </c>
      <c r="C2232" s="96" t="s">
        <v>90</v>
      </c>
      <c r="D2232" s="96">
        <v>737.67847666726448</v>
      </c>
      <c r="E2232" s="96">
        <v>245.19342999905348</v>
      </c>
      <c r="F2232" s="96">
        <v>1</v>
      </c>
      <c r="G2232" s="96" t="s">
        <v>4549</v>
      </c>
      <c r="H2232" s="96">
        <v>5</v>
      </c>
      <c r="I2232" s="96" t="str">
        <f t="shared" si="34"/>
        <v>T521V106M050ATE090A521V106M050ASFTP200</v>
      </c>
    </row>
    <row r="2233" spans="1:9" hidden="1">
      <c r="A2233" s="96" t="s">
        <v>1094</v>
      </c>
      <c r="B2233" s="96" t="s">
        <v>2587</v>
      </c>
      <c r="C2233" s="96" t="s">
        <v>4426</v>
      </c>
      <c r="D2233" s="96">
        <v>274.32661665952764</v>
      </c>
      <c r="E2233" s="96">
        <v>807.21261666622013</v>
      </c>
      <c r="F2233" s="96">
        <v>1</v>
      </c>
      <c r="G2233" s="96" t="s">
        <v>4549</v>
      </c>
      <c r="H2233" s="96">
        <v>1</v>
      </c>
      <c r="I2233" s="96" t="str">
        <f t="shared" si="34"/>
        <v>T598D477M2R5AT4541A598V247M003ASALT1KBP74</v>
      </c>
    </row>
    <row r="2234" spans="1:9" hidden="1">
      <c r="A2234" s="96" t="s">
        <v>2269</v>
      </c>
      <c r="B2234" s="96" t="s">
        <v>1407</v>
      </c>
      <c r="C2234" s="96" t="s">
        <v>4426</v>
      </c>
      <c r="D2234" s="96">
        <v>373.85810000021593</v>
      </c>
      <c r="E2234" s="96">
        <v>152.34036666661268</v>
      </c>
      <c r="F2234" s="96">
        <v>1</v>
      </c>
      <c r="G2234" s="96" t="s">
        <v>4549</v>
      </c>
      <c r="H2234" s="96">
        <v>8</v>
      </c>
      <c r="I2234" s="96" t="str">
        <f t="shared" si="34"/>
        <v>T520D337M006ATE045A520D337M006ASMHSPKBP74</v>
      </c>
    </row>
    <row r="2235" spans="1:9" hidden="1">
      <c r="A2235" s="96" t="s">
        <v>1393</v>
      </c>
      <c r="B2235" s="96" t="s">
        <v>201</v>
      </c>
      <c r="C2235" s="96" t="s">
        <v>4426</v>
      </c>
      <c r="D2235" s="96">
        <v>287.91228333720937</v>
      </c>
      <c r="E2235" s="96">
        <v>127.29766666889192</v>
      </c>
      <c r="F2235" s="96">
        <v>1</v>
      </c>
      <c r="G2235" s="96" t="s">
        <v>4549</v>
      </c>
      <c r="H2235" s="96">
        <v>1</v>
      </c>
      <c r="I2235" s="96" t="str">
        <f t="shared" si="34"/>
        <v>T520C107M006ATE025A520C107M006ASMHSBKBP74</v>
      </c>
    </row>
    <row r="2236" spans="1:9" hidden="1">
      <c r="A2236" s="96" t="s">
        <v>3294</v>
      </c>
      <c r="B2236" s="96" t="s">
        <v>3295</v>
      </c>
      <c r="C2236" s="96" t="s">
        <v>87</v>
      </c>
      <c r="D2236" s="96">
        <v>766.95406667422492</v>
      </c>
      <c r="E2236" s="96">
        <v>254.58804999827407</v>
      </c>
      <c r="F2236" s="96">
        <v>1</v>
      </c>
      <c r="G2236" s="96" t="s">
        <v>4549</v>
      </c>
      <c r="H2236" s="96">
        <v>1</v>
      </c>
      <c r="I2236" s="96" t="str">
        <f t="shared" si="34"/>
        <v>T591D686M020ATE050A591D686M020ASTTS50</v>
      </c>
    </row>
    <row r="2237" spans="1:9" hidden="1">
      <c r="A2237" s="96" t="s">
        <v>1380</v>
      </c>
      <c r="B2237" s="96" t="s">
        <v>1313</v>
      </c>
      <c r="C2237" s="96" t="s">
        <v>100</v>
      </c>
      <c r="D2237" s="96">
        <v>681.6254547634162</v>
      </c>
      <c r="E2237" s="96">
        <v>224.66594285930373</v>
      </c>
      <c r="F2237" s="96">
        <v>1</v>
      </c>
      <c r="G2237" s="96" t="s">
        <v>4549</v>
      </c>
      <c r="H2237" s="96">
        <v>7</v>
      </c>
      <c r="I2237" s="96" t="str">
        <f t="shared" si="34"/>
        <v>T521D157M025ATE050A521D157M025ASS805</v>
      </c>
    </row>
    <row r="2238" spans="1:9" hidden="1">
      <c r="A2238" s="96" t="s">
        <v>3927</v>
      </c>
      <c r="B2238" s="96" t="s">
        <v>3691</v>
      </c>
      <c r="C2238" s="96" t="s">
        <v>4426</v>
      </c>
      <c r="D2238" s="96">
        <v>275.14878333429806</v>
      </c>
      <c r="E2238" s="96">
        <v>168.69633333524689</v>
      </c>
      <c r="F2238" s="96">
        <v>1</v>
      </c>
      <c r="G2238" s="96" t="s">
        <v>4549</v>
      </c>
      <c r="H2238" s="96">
        <v>1</v>
      </c>
      <c r="I2238" s="96" t="str">
        <f t="shared" si="34"/>
        <v>T520B476M006AHE070A520B476K006ASKBP74</v>
      </c>
    </row>
    <row r="2239" spans="1:9" hidden="1">
      <c r="A2239" s="96" t="s">
        <v>493</v>
      </c>
      <c r="B2239" s="96" t="s">
        <v>491</v>
      </c>
      <c r="C2239" s="96" t="s">
        <v>4426</v>
      </c>
      <c r="D2239" s="96">
        <v>274.90097500209231</v>
      </c>
      <c r="E2239" s="96">
        <v>139.73072500142734</v>
      </c>
      <c r="F2239" s="96">
        <v>1</v>
      </c>
      <c r="G2239" s="96" t="s">
        <v>4549</v>
      </c>
      <c r="H2239" s="96">
        <v>2</v>
      </c>
      <c r="I2239" s="96" t="str">
        <f t="shared" si="34"/>
        <v>T528W337M2R5ATE009A528W337M003ASE009KBP74</v>
      </c>
    </row>
    <row r="2240" spans="1:9" hidden="1">
      <c r="A2240" s="96" t="s">
        <v>2015</v>
      </c>
      <c r="B2240" s="96" t="s">
        <v>1025</v>
      </c>
      <c r="C2240" s="96" t="s">
        <v>4428</v>
      </c>
      <c r="D2240" s="96">
        <v>444.06116666737944</v>
      </c>
      <c r="E2240" s="96">
        <v>247.88011666852981</v>
      </c>
      <c r="F2240" s="96">
        <v>1</v>
      </c>
      <c r="G2240" s="96" t="s">
        <v>4549</v>
      </c>
      <c r="H2240" s="96">
        <v>1</v>
      </c>
      <c r="I2240" s="96" t="str">
        <f t="shared" si="34"/>
        <v>T520D476M016AHE070A521V476M016ASMHSPKBP76</v>
      </c>
    </row>
    <row r="2241" spans="1:9" hidden="1">
      <c r="A2241" s="96" t="s">
        <v>2554</v>
      </c>
      <c r="B2241" s="96" t="s">
        <v>2552</v>
      </c>
      <c r="C2241" s="96" t="s">
        <v>152</v>
      </c>
      <c r="D2241" s="96">
        <v>213.05480000039097</v>
      </c>
      <c r="E2241" s="96">
        <v>143.5950333281653</v>
      </c>
      <c r="F2241" s="96">
        <v>1</v>
      </c>
      <c r="G2241" s="96" t="s">
        <v>4549</v>
      </c>
      <c r="H2241" s="96">
        <v>2</v>
      </c>
      <c r="I2241" s="96" t="str">
        <f t="shared" si="34"/>
        <v>T520V337M2R5AHE025A520V337M003ASMHSPKBP86</v>
      </c>
    </row>
    <row r="2242" spans="1:9" hidden="1">
      <c r="A2242" s="96" t="s">
        <v>3879</v>
      </c>
      <c r="B2242" s="96" t="s">
        <v>668</v>
      </c>
      <c r="C2242" s="96" t="s">
        <v>4474</v>
      </c>
      <c r="D2242" s="96">
        <v>549.22710833488964</v>
      </c>
      <c r="E2242" s="96">
        <v>201.82464166777208</v>
      </c>
      <c r="F2242" s="96">
        <v>1</v>
      </c>
      <c r="G2242" s="96" t="s">
        <v>4549</v>
      </c>
      <c r="H2242" s="96">
        <v>2</v>
      </c>
      <c r="I2242" s="96" t="str">
        <f t="shared" si="34"/>
        <v>T520B157M006ATE045A520B157M006ASMHSPS15MB</v>
      </c>
    </row>
    <row r="2243" spans="1:9" hidden="1">
      <c r="A2243" s="96" t="s">
        <v>1040</v>
      </c>
      <c r="B2243" s="96" t="s">
        <v>1031</v>
      </c>
      <c r="C2243" s="96" t="s">
        <v>107</v>
      </c>
      <c r="D2243" s="96">
        <v>803.94945000065491</v>
      </c>
      <c r="E2243" s="96">
        <v>193.0964499944821</v>
      </c>
      <c r="F2243" s="96">
        <v>1</v>
      </c>
      <c r="G2243" s="96" t="s">
        <v>4549</v>
      </c>
      <c r="H2243" s="96">
        <v>1</v>
      </c>
      <c r="I2243" s="96" t="str">
        <f t="shared" si="34"/>
        <v>T521D685M050ATE090A521D685M050ASE070FTP150</v>
      </c>
    </row>
    <row r="2244" spans="1:9" hidden="1">
      <c r="A2244" s="96" t="s">
        <v>2528</v>
      </c>
      <c r="B2244" s="96" t="s">
        <v>2447</v>
      </c>
      <c r="C2244" s="96" t="s">
        <v>87</v>
      </c>
      <c r="D2244" s="96">
        <v>491.53228333918378</v>
      </c>
      <c r="E2244" s="96">
        <v>366.34921666583978</v>
      </c>
      <c r="F2244" s="96">
        <v>1</v>
      </c>
      <c r="G2244" s="96" t="s">
        <v>4549</v>
      </c>
      <c r="H2244" s="96">
        <v>1</v>
      </c>
      <c r="I2244" s="96" t="str">
        <f t="shared" ref="I2244:I2307" si="35">A2244&amp;B2244&amp;C2244</f>
        <v>T523W107M020APE100A523W107M020ASTTS50</v>
      </c>
    </row>
    <row r="2245" spans="1:9" hidden="1">
      <c r="A2245" s="96" t="s">
        <v>2528</v>
      </c>
      <c r="B2245" s="96" t="s">
        <v>2447</v>
      </c>
      <c r="C2245" s="96" t="s">
        <v>4600</v>
      </c>
      <c r="D2245" s="96">
        <v>490.8917666610796</v>
      </c>
      <c r="E2245" s="96">
        <v>150.41810000315309</v>
      </c>
      <c r="F2245" s="96">
        <v>1</v>
      </c>
      <c r="G2245" s="96" t="s">
        <v>4549</v>
      </c>
      <c r="H2245" s="96">
        <v>1</v>
      </c>
      <c r="I2245" s="96" t="str">
        <f t="shared" si="35"/>
        <v>T523W107M020APE100A523W107M020ASTTS80X</v>
      </c>
    </row>
    <row r="2246" spans="1:9" hidden="1">
      <c r="A2246" s="96" t="s">
        <v>3280</v>
      </c>
      <c r="B2246" s="96" t="s">
        <v>624</v>
      </c>
      <c r="C2246" s="96" t="s">
        <v>4469</v>
      </c>
      <c r="D2246" s="96">
        <v>339.18007999984547</v>
      </c>
      <c r="E2246" s="96">
        <v>214.46256666700356</v>
      </c>
      <c r="F2246" s="96">
        <v>1</v>
      </c>
      <c r="G2246" s="96" t="s">
        <v>4549</v>
      </c>
      <c r="H2246" s="96">
        <v>5</v>
      </c>
      <c r="I2246" s="96" t="str">
        <f t="shared" si="35"/>
        <v>T520V337M006ATE040A520V337M006ASMHSPKBP126</v>
      </c>
    </row>
    <row r="2247" spans="1:9" hidden="1">
      <c r="A2247" s="96" t="s">
        <v>2084</v>
      </c>
      <c r="B2247" s="96" t="s">
        <v>1592</v>
      </c>
      <c r="C2247" s="96" t="s">
        <v>4426</v>
      </c>
      <c r="D2247" s="96">
        <v>412.48782500100782</v>
      </c>
      <c r="E2247" s="96">
        <v>168.39246111048851</v>
      </c>
      <c r="F2247" s="96">
        <v>1</v>
      </c>
      <c r="G2247" s="96" t="s">
        <v>4549</v>
      </c>
      <c r="H2247" s="96">
        <v>6</v>
      </c>
      <c r="I2247" s="96" t="str">
        <f t="shared" si="35"/>
        <v>T520D157M010AHE040A520D157M010ASMHSPKBP74</v>
      </c>
    </row>
    <row r="2248" spans="1:9" hidden="1">
      <c r="A2248" s="96" t="s">
        <v>1545</v>
      </c>
      <c r="B2248" s="96" t="s">
        <v>1544</v>
      </c>
      <c r="C2248" s="96" t="s">
        <v>4516</v>
      </c>
      <c r="D2248" s="96">
        <v>861.57942083387741</v>
      </c>
      <c r="E2248" s="96">
        <v>204.75317500022356</v>
      </c>
      <c r="F2248" s="96">
        <v>1</v>
      </c>
      <c r="G2248" s="96" t="s">
        <v>4549</v>
      </c>
      <c r="H2248" s="96">
        <v>8</v>
      </c>
      <c r="I2248" s="96" t="str">
        <f t="shared" si="35"/>
        <v>T598D475M063ATE200A598V475M075ASSUZHTTS125</v>
      </c>
    </row>
    <row r="2249" spans="1:9" hidden="1">
      <c r="A2249" s="96" t="s">
        <v>3891</v>
      </c>
      <c r="B2249" s="96" t="s">
        <v>3683</v>
      </c>
      <c r="C2249" s="96" t="s">
        <v>4469</v>
      </c>
      <c r="D2249" s="96">
        <v>423.50966666825121</v>
      </c>
      <c r="E2249" s="96">
        <v>158.64540384670434</v>
      </c>
      <c r="F2249" s="96">
        <v>1</v>
      </c>
      <c r="G2249" s="96" t="s">
        <v>4549</v>
      </c>
      <c r="H2249" s="96">
        <v>13</v>
      </c>
      <c r="I2249" s="96" t="str">
        <f t="shared" si="35"/>
        <v>T520B107M006ATE070A520B107M006ASMHSPKBP126</v>
      </c>
    </row>
    <row r="2250" spans="1:9" hidden="1">
      <c r="A2250" s="96" t="s">
        <v>1469</v>
      </c>
      <c r="B2250" s="96" t="s">
        <v>1470</v>
      </c>
      <c r="C2250" s="96" t="s">
        <v>4515</v>
      </c>
      <c r="D2250" s="96">
        <v>536.80294166406384</v>
      </c>
      <c r="E2250" s="96">
        <v>185.84905416268157</v>
      </c>
      <c r="F2250" s="96">
        <v>1</v>
      </c>
      <c r="G2250" s="96" t="s">
        <v>4549</v>
      </c>
      <c r="H2250" s="96">
        <v>4</v>
      </c>
      <c r="I2250" s="96" t="str">
        <f t="shared" si="35"/>
        <v>T521V227M016ATE100A521V227M016AS9997S15HV100</v>
      </c>
    </row>
    <row r="2251" spans="1:9" hidden="1">
      <c r="A2251" s="96" t="s">
        <v>3021</v>
      </c>
      <c r="B2251" s="96" t="s">
        <v>555</v>
      </c>
      <c r="C2251" s="96" t="s">
        <v>4426</v>
      </c>
      <c r="D2251" s="96">
        <v>477.97576666809618</v>
      </c>
      <c r="E2251" s="96">
        <v>138.69045000057667</v>
      </c>
      <c r="F2251" s="96">
        <v>1</v>
      </c>
      <c r="G2251" s="96" t="s">
        <v>4549</v>
      </c>
      <c r="H2251" s="96">
        <v>1</v>
      </c>
      <c r="I2251" s="96" t="str">
        <f t="shared" si="35"/>
        <v>T520Y337M010AHE015A520Y337M010ASMHSBKBP74</v>
      </c>
    </row>
    <row r="2252" spans="1:9" hidden="1">
      <c r="A2252" s="96" t="s">
        <v>1566</v>
      </c>
      <c r="B2252" s="96" t="s">
        <v>1567</v>
      </c>
      <c r="C2252" s="96" t="s">
        <v>100</v>
      </c>
      <c r="D2252" s="96">
        <v>623.30433333409019</v>
      </c>
      <c r="E2252" s="96">
        <v>185.92400000430644</v>
      </c>
      <c r="F2252" s="96">
        <v>1</v>
      </c>
      <c r="G2252" s="96" t="s">
        <v>4549</v>
      </c>
      <c r="H2252" s="96">
        <v>1</v>
      </c>
      <c r="I2252" s="96" t="str">
        <f t="shared" si="35"/>
        <v>T521D127M025ATE050A521D127M025AS9997S805</v>
      </c>
    </row>
    <row r="2253" spans="1:9" hidden="1">
      <c r="A2253" s="96" t="s">
        <v>4072</v>
      </c>
      <c r="B2253" s="96" t="s">
        <v>4073</v>
      </c>
      <c r="C2253" s="96" t="s">
        <v>100</v>
      </c>
      <c r="D2253" s="96">
        <v>188.18288333597593</v>
      </c>
      <c r="E2253" s="96">
        <v>139.98304999549873</v>
      </c>
      <c r="F2253" s="96">
        <v>1</v>
      </c>
      <c r="G2253" s="96" t="s">
        <v>4549</v>
      </c>
      <c r="H2253" s="96">
        <v>1</v>
      </c>
      <c r="I2253" s="96" t="str">
        <f t="shared" si="35"/>
        <v>T520U227M2R5ATE055A520U227M003ASE055S805</v>
      </c>
    </row>
    <row r="2254" spans="1:9" hidden="1">
      <c r="A2254" s="96" t="s">
        <v>3735</v>
      </c>
      <c r="B2254" s="96" t="s">
        <v>3736</v>
      </c>
      <c r="C2254" s="96" t="s">
        <v>4426</v>
      </c>
      <c r="D2254" s="96">
        <v>284.65145000489429</v>
      </c>
      <c r="E2254" s="96">
        <v>328.78149999654852</v>
      </c>
      <c r="F2254" s="96">
        <v>1</v>
      </c>
      <c r="G2254" s="96" t="s">
        <v>4549</v>
      </c>
      <c r="H2254" s="96">
        <v>1</v>
      </c>
      <c r="I2254" s="96" t="str">
        <f t="shared" si="35"/>
        <v>T520B336M008ATE025A520B336M010ASE025KBP74</v>
      </c>
    </row>
    <row r="2255" spans="1:9" hidden="1">
      <c r="A2255" s="96" t="s">
        <v>896</v>
      </c>
      <c r="B2255" s="96" t="s">
        <v>701</v>
      </c>
      <c r="C2255" s="96" t="s">
        <v>126</v>
      </c>
      <c r="D2255" s="96">
        <v>466.34197500126902</v>
      </c>
      <c r="E2255" s="96">
        <v>264.69805000000633</v>
      </c>
      <c r="F2255" s="96">
        <v>1</v>
      </c>
      <c r="G2255" s="96" t="s">
        <v>4549</v>
      </c>
      <c r="H2255" s="96">
        <v>2</v>
      </c>
      <c r="I2255" s="96" t="str">
        <f t="shared" si="35"/>
        <v>T520W476M016ATE045A521W476M016ASE045KBP52</v>
      </c>
    </row>
    <row r="2256" spans="1:9" hidden="1">
      <c r="A2256" s="96" t="s">
        <v>150</v>
      </c>
      <c r="B2256" s="96" t="s">
        <v>151</v>
      </c>
      <c r="C2256" s="96" t="s">
        <v>152</v>
      </c>
      <c r="D2256" s="96">
        <v>466.53251111099962</v>
      </c>
      <c r="E2256" s="96">
        <v>236.58094444486775</v>
      </c>
      <c r="F2256" s="96">
        <v>1</v>
      </c>
      <c r="G2256" s="96" t="s">
        <v>4549</v>
      </c>
      <c r="H2256" s="96">
        <v>6</v>
      </c>
      <c r="I2256" s="96" t="str">
        <f t="shared" si="35"/>
        <v>T598V337M2R5ATE009A598V337M2R5AS9997KBP86</v>
      </c>
    </row>
    <row r="2257" spans="1:9" hidden="1">
      <c r="A2257" s="96" t="s">
        <v>1283</v>
      </c>
      <c r="B2257" s="96" t="s">
        <v>942</v>
      </c>
      <c r="C2257" s="96" t="s">
        <v>4441</v>
      </c>
      <c r="D2257" s="96">
        <v>704.12100000190549</v>
      </c>
      <c r="E2257" s="96">
        <v>223.36233333335255</v>
      </c>
      <c r="F2257" s="96">
        <v>1</v>
      </c>
      <c r="G2257" s="96" t="s">
        <v>4549</v>
      </c>
      <c r="H2257" s="96">
        <v>1</v>
      </c>
      <c r="I2257" s="96" t="str">
        <f t="shared" si="35"/>
        <v>T599D477M004ATE025A598D477M004ASSTA156KA</v>
      </c>
    </row>
    <row r="2258" spans="1:9" hidden="1">
      <c r="A2258" s="96" t="s">
        <v>4329</v>
      </c>
      <c r="B2258" s="96" t="s">
        <v>4324</v>
      </c>
      <c r="C2258" s="96" t="s">
        <v>152</v>
      </c>
      <c r="D2258" s="96">
        <v>491.55253750359407</v>
      </c>
      <c r="E2258" s="96">
        <v>280.31157083285507</v>
      </c>
      <c r="F2258" s="96">
        <v>1</v>
      </c>
      <c r="G2258" s="96" t="s">
        <v>4549</v>
      </c>
      <c r="H2258" s="96">
        <v>4</v>
      </c>
      <c r="I2258" s="96" t="str">
        <f t="shared" si="35"/>
        <v>T598V227M004ATE018A598V227M006AS9997KBP86</v>
      </c>
    </row>
    <row r="2259" spans="1:9" hidden="1">
      <c r="A2259" s="96" t="s">
        <v>4329</v>
      </c>
      <c r="B2259" s="96" t="s">
        <v>4324</v>
      </c>
      <c r="C2259" s="96" t="s">
        <v>4601</v>
      </c>
      <c r="D2259" s="96">
        <v>557.67347500019241</v>
      </c>
      <c r="E2259" s="96">
        <v>227.78825833636799</v>
      </c>
      <c r="F2259" s="96">
        <v>1</v>
      </c>
      <c r="G2259" s="96" t="s">
        <v>4549</v>
      </c>
      <c r="H2259" s="96">
        <v>2</v>
      </c>
      <c r="I2259" s="96" t="str">
        <f t="shared" si="35"/>
        <v>T598V227M004ATE018A598V227M006AS9997KBP86H</v>
      </c>
    </row>
    <row r="2260" spans="1:9" hidden="1">
      <c r="A2260" s="96" t="s">
        <v>3117</v>
      </c>
      <c r="B2260" s="96" t="s">
        <v>2782</v>
      </c>
      <c r="C2260" s="96" t="s">
        <v>4426</v>
      </c>
      <c r="D2260" s="96">
        <v>356.61994999973103</v>
      </c>
      <c r="E2260" s="96">
        <v>129.04678333201446</v>
      </c>
      <c r="F2260" s="96">
        <v>1</v>
      </c>
      <c r="G2260" s="96" t="s">
        <v>4549</v>
      </c>
      <c r="H2260" s="96">
        <v>1</v>
      </c>
      <c r="I2260" s="96" t="str">
        <f t="shared" si="35"/>
        <v>T520Y337M006ATE025A520Y337M010ASMHSPKBP74</v>
      </c>
    </row>
    <row r="2261" spans="1:9" hidden="1">
      <c r="A2261" s="96" t="s">
        <v>3774</v>
      </c>
      <c r="B2261" s="96" t="s">
        <v>3775</v>
      </c>
      <c r="C2261" s="96" t="s">
        <v>100</v>
      </c>
      <c r="D2261" s="96">
        <v>292.09324444527738</v>
      </c>
      <c r="E2261" s="96">
        <v>322.78916666284204</v>
      </c>
      <c r="F2261" s="96">
        <v>1</v>
      </c>
      <c r="G2261" s="96" t="s">
        <v>4549</v>
      </c>
      <c r="H2261" s="96">
        <v>3</v>
      </c>
      <c r="I2261" s="96" t="str">
        <f t="shared" si="35"/>
        <v>T520B107M006AHE015A520B107M006ASE015S805</v>
      </c>
    </row>
    <row r="2262" spans="1:9" hidden="1">
      <c r="A2262" s="96" t="s">
        <v>4179</v>
      </c>
      <c r="B2262" s="96" t="s">
        <v>4180</v>
      </c>
      <c r="C2262" s="96" t="s">
        <v>157</v>
      </c>
      <c r="D2262" s="96">
        <v>623.12306667328812</v>
      </c>
      <c r="E2262" s="96">
        <v>589.06021667411551</v>
      </c>
      <c r="F2262" s="96">
        <v>1</v>
      </c>
      <c r="G2262" s="96" t="s">
        <v>4549</v>
      </c>
      <c r="H2262" s="96">
        <v>1</v>
      </c>
      <c r="I2262" s="96" t="str">
        <f t="shared" si="35"/>
        <v>T591X476M035ATE075A591V226M035ASTTS40</v>
      </c>
    </row>
    <row r="2263" spans="1:9" hidden="1">
      <c r="A2263" s="96" t="s">
        <v>583</v>
      </c>
      <c r="B2263" s="96" t="s">
        <v>584</v>
      </c>
      <c r="C2263" s="96" t="s">
        <v>4469</v>
      </c>
      <c r="D2263" s="96">
        <v>346.20940000168048</v>
      </c>
      <c r="E2263" s="96">
        <v>127.5260499981232</v>
      </c>
      <c r="F2263" s="96">
        <v>1</v>
      </c>
      <c r="G2263" s="96" t="s">
        <v>4549</v>
      </c>
      <c r="H2263" s="96">
        <v>1</v>
      </c>
      <c r="I2263" s="96" t="str">
        <f t="shared" si="35"/>
        <v>T520C227M004ATE015A520C227M006ASE015KBP126</v>
      </c>
    </row>
    <row r="2264" spans="1:9" hidden="1">
      <c r="A2264" s="96" t="s">
        <v>1399</v>
      </c>
      <c r="B2264" s="96" t="s">
        <v>1400</v>
      </c>
      <c r="C2264" s="96" t="s">
        <v>4426</v>
      </c>
      <c r="D2264" s="96">
        <v>268.70800000266172</v>
      </c>
      <c r="E2264" s="96">
        <v>314.78678332641721</v>
      </c>
      <c r="F2264" s="96">
        <v>1</v>
      </c>
      <c r="G2264" s="96" t="s">
        <v>4549</v>
      </c>
      <c r="H2264" s="96">
        <v>1</v>
      </c>
      <c r="I2264" s="96" t="str">
        <f t="shared" si="35"/>
        <v>T520C826M008ATE025A520C826M008ASE025KBP74</v>
      </c>
    </row>
    <row r="2265" spans="1:9" hidden="1">
      <c r="A2265" s="96" t="s">
        <v>3087</v>
      </c>
      <c r="B2265" s="96" t="s">
        <v>3138</v>
      </c>
      <c r="C2265" s="96" t="s">
        <v>4428</v>
      </c>
      <c r="D2265" s="96">
        <v>214.01149999815971</v>
      </c>
      <c r="E2265" s="96">
        <v>124.91994999465533</v>
      </c>
      <c r="F2265" s="96">
        <v>1</v>
      </c>
      <c r="G2265" s="96" t="s">
        <v>4549</v>
      </c>
      <c r="H2265" s="96">
        <v>1</v>
      </c>
      <c r="I2265" s="96" t="str">
        <f t="shared" si="35"/>
        <v>T520V337M004AHE009A520V337M004ASPGLRKBP76</v>
      </c>
    </row>
    <row r="2266" spans="1:9" hidden="1">
      <c r="A2266" s="96" t="s">
        <v>3848</v>
      </c>
      <c r="B2266" s="96" t="s">
        <v>3997</v>
      </c>
      <c r="C2266" s="96" t="s">
        <v>4426</v>
      </c>
      <c r="D2266" s="96">
        <v>273.79667499626521</v>
      </c>
      <c r="E2266" s="96">
        <v>199.81830833712593</v>
      </c>
      <c r="F2266" s="96">
        <v>1</v>
      </c>
      <c r="G2266" s="96" t="s">
        <v>4549</v>
      </c>
      <c r="H2266" s="96">
        <v>2</v>
      </c>
      <c r="I2266" s="96" t="str">
        <f t="shared" si="35"/>
        <v>T520B686M006ATE070A520B686M006ASE035KBP74</v>
      </c>
    </row>
    <row r="2267" spans="1:9" hidden="1">
      <c r="A2267" s="96" t="s">
        <v>4327</v>
      </c>
      <c r="B2267" s="96" t="s">
        <v>4328</v>
      </c>
      <c r="C2267" s="96" t="s">
        <v>152</v>
      </c>
      <c r="D2267" s="96">
        <v>532.22456666640937</v>
      </c>
      <c r="E2267" s="96">
        <v>201.65400000172667</v>
      </c>
      <c r="F2267" s="96">
        <v>1</v>
      </c>
      <c r="G2267" s="96" t="s">
        <v>4549</v>
      </c>
      <c r="H2267" s="96">
        <v>1</v>
      </c>
      <c r="I2267" s="96" t="str">
        <f t="shared" si="35"/>
        <v>T598V227M2R5ATE012A598V227M004ASE012KBP86</v>
      </c>
    </row>
    <row r="2268" spans="1:9" hidden="1">
      <c r="A2268" s="96" t="s">
        <v>2066</v>
      </c>
      <c r="B2268" s="96" t="s">
        <v>2061</v>
      </c>
      <c r="C2268" s="96" t="s">
        <v>4477</v>
      </c>
      <c r="D2268" s="96">
        <v>520.10954333329573</v>
      </c>
      <c r="E2268" s="96">
        <v>200.34862999920733</v>
      </c>
      <c r="F2268" s="96">
        <v>1</v>
      </c>
      <c r="G2268" s="96" t="s">
        <v>4549</v>
      </c>
      <c r="H2268" s="96">
        <v>5</v>
      </c>
      <c r="I2268" s="96" t="str">
        <f t="shared" si="35"/>
        <v>T521B106M025ATE100A521B106M025ASE100KBP40</v>
      </c>
    </row>
    <row r="2269" spans="1:9" hidden="1">
      <c r="A2269" s="96" t="s">
        <v>2066</v>
      </c>
      <c r="B2269" s="96" t="s">
        <v>2061</v>
      </c>
      <c r="C2269" s="96" t="s">
        <v>4558</v>
      </c>
      <c r="D2269" s="96">
        <v>562.89461666950956</v>
      </c>
      <c r="E2269" s="96">
        <v>121.6540666599758</v>
      </c>
      <c r="F2269" s="96">
        <v>1</v>
      </c>
      <c r="G2269" s="96" t="s">
        <v>4549</v>
      </c>
      <c r="H2269" s="96">
        <v>1</v>
      </c>
      <c r="I2269" s="96" t="str">
        <f t="shared" si="35"/>
        <v>T521B106M025ATE100A521B106M025ASE100KBP40X</v>
      </c>
    </row>
    <row r="2270" spans="1:9" hidden="1">
      <c r="A2270" s="96" t="s">
        <v>2693</v>
      </c>
      <c r="B2270" s="96" t="s">
        <v>2694</v>
      </c>
      <c r="C2270" s="96" t="s">
        <v>126</v>
      </c>
      <c r="D2270" s="96">
        <v>247.16188332997265</v>
      </c>
      <c r="E2270" s="96">
        <v>185.23906666785479</v>
      </c>
      <c r="F2270" s="96">
        <v>1</v>
      </c>
      <c r="G2270" s="96" t="s">
        <v>4549</v>
      </c>
      <c r="H2270" s="96">
        <v>1</v>
      </c>
      <c r="I2270" s="96" t="str">
        <f t="shared" si="35"/>
        <v>T520V157M006ATE007A520V157M006ASE007KBP52</v>
      </c>
    </row>
    <row r="2271" spans="1:9" hidden="1">
      <c r="A2271" s="96" t="s">
        <v>3310</v>
      </c>
      <c r="B2271" s="96" t="s">
        <v>3309</v>
      </c>
      <c r="C2271" s="96" t="s">
        <v>131</v>
      </c>
      <c r="D2271" s="96">
        <v>218.39061666629277</v>
      </c>
      <c r="E2271" s="96">
        <v>148.90616666176356</v>
      </c>
      <c r="F2271" s="96">
        <v>1</v>
      </c>
      <c r="G2271" s="96" t="s">
        <v>4549</v>
      </c>
      <c r="H2271" s="96">
        <v>2</v>
      </c>
      <c r="I2271" s="96" t="str">
        <f t="shared" si="35"/>
        <v>T591D477M2R5ATE006A591V247M004ASTTS80</v>
      </c>
    </row>
    <row r="2272" spans="1:9" hidden="1">
      <c r="A2272" s="96" t="s">
        <v>4351</v>
      </c>
      <c r="B2272" s="96" t="s">
        <v>4334</v>
      </c>
      <c r="C2272" s="96" t="s">
        <v>131</v>
      </c>
      <c r="D2272" s="96">
        <v>540.82540833391249</v>
      </c>
      <c r="E2272" s="96">
        <v>223.21611666935496</v>
      </c>
      <c r="F2272" s="96">
        <v>1</v>
      </c>
      <c r="G2272" s="96" t="s">
        <v>4549</v>
      </c>
      <c r="H2272" s="96">
        <v>2</v>
      </c>
      <c r="I2272" s="96" t="str">
        <f t="shared" si="35"/>
        <v>T598V157M010ATE045A598V157M010ASTTS80</v>
      </c>
    </row>
    <row r="2273" spans="1:9" hidden="1">
      <c r="A2273" s="96" t="s">
        <v>799</v>
      </c>
      <c r="B2273" s="96" t="s">
        <v>800</v>
      </c>
      <c r="C2273" s="96" t="s">
        <v>4441</v>
      </c>
      <c r="D2273" s="96">
        <v>337.85543332574889</v>
      </c>
      <c r="E2273" s="96">
        <v>200.30433333828111</v>
      </c>
      <c r="F2273" s="96">
        <v>1</v>
      </c>
      <c r="G2273" s="96" t="s">
        <v>4549</v>
      </c>
      <c r="H2273" s="96">
        <v>1</v>
      </c>
      <c r="I2273" s="96" t="str">
        <f t="shared" si="35"/>
        <v>T525B157M003ATE080A525B157M003ASE080STA156KA</v>
      </c>
    </row>
    <row r="2274" spans="1:9" hidden="1">
      <c r="A2274" s="96" t="s">
        <v>2168</v>
      </c>
      <c r="B2274" s="96" t="s">
        <v>2167</v>
      </c>
      <c r="C2274" s="96" t="s">
        <v>4426</v>
      </c>
      <c r="D2274" s="96">
        <v>258.28094999771565</v>
      </c>
      <c r="E2274" s="96">
        <v>126.22338333749212</v>
      </c>
      <c r="F2274" s="96">
        <v>1</v>
      </c>
      <c r="G2274" s="96" t="s">
        <v>4549</v>
      </c>
      <c r="H2274" s="96">
        <v>1</v>
      </c>
      <c r="I2274" s="96" t="str">
        <f t="shared" si="35"/>
        <v>T520D687M2R5AHE015A520D687M003ASMHSBKBP74</v>
      </c>
    </row>
    <row r="2275" spans="1:9" hidden="1">
      <c r="A2275" s="96" t="s">
        <v>788</v>
      </c>
      <c r="B2275" s="96" t="s">
        <v>789</v>
      </c>
      <c r="C2275" s="96" t="s">
        <v>100</v>
      </c>
      <c r="D2275" s="96">
        <v>559.32774033397436</v>
      </c>
      <c r="E2275" s="96">
        <v>200.17110933309883</v>
      </c>
      <c r="F2275" s="96">
        <v>1</v>
      </c>
      <c r="G2275" s="96" t="s">
        <v>4549</v>
      </c>
      <c r="H2275" s="96">
        <v>50</v>
      </c>
      <c r="I2275" s="96" t="str">
        <f t="shared" si="35"/>
        <v>T523T226M025AP4279A523T226M025ASS805</v>
      </c>
    </row>
    <row r="2276" spans="1:9" hidden="1">
      <c r="A2276" s="96" t="s">
        <v>788</v>
      </c>
      <c r="B2276" s="96" t="s">
        <v>789</v>
      </c>
      <c r="C2276" s="96" t="s">
        <v>4562</v>
      </c>
      <c r="D2276" s="96">
        <v>636.81996666477062</v>
      </c>
      <c r="E2276" s="96">
        <v>185.59133333154023</v>
      </c>
      <c r="F2276" s="96">
        <v>1</v>
      </c>
      <c r="G2276" s="96" t="s">
        <v>4549</v>
      </c>
      <c r="H2276" s="96">
        <v>2</v>
      </c>
      <c r="I2276" s="96" t="str">
        <f t="shared" si="35"/>
        <v>T523T226M025AP4279A523T226M025ASS805X</v>
      </c>
    </row>
    <row r="2277" spans="1:9" hidden="1">
      <c r="A2277" s="96" t="s">
        <v>788</v>
      </c>
      <c r="B2277" s="96" t="s">
        <v>789</v>
      </c>
      <c r="C2277" s="96" t="s">
        <v>4602</v>
      </c>
      <c r="D2277" s="96">
        <v>828.17063333233818</v>
      </c>
      <c r="E2277" s="96">
        <v>239.44690555566919</v>
      </c>
      <c r="F2277" s="96">
        <v>1</v>
      </c>
      <c r="G2277" s="96" t="s">
        <v>4549</v>
      </c>
      <c r="H2277" s="96">
        <v>3</v>
      </c>
      <c r="I2277" s="96" t="str">
        <f t="shared" si="35"/>
        <v>T523T226M025AP4279A523T226M025ASS805H</v>
      </c>
    </row>
    <row r="2278" spans="1:9" hidden="1">
      <c r="A2278" s="96" t="s">
        <v>3690</v>
      </c>
      <c r="B2278" s="96" t="s">
        <v>3691</v>
      </c>
      <c r="C2278" s="96" t="s">
        <v>4426</v>
      </c>
      <c r="D2278" s="96">
        <v>301.9616916636005</v>
      </c>
      <c r="E2278" s="96">
        <v>177.88516666798387</v>
      </c>
      <c r="F2278" s="96">
        <v>1</v>
      </c>
      <c r="G2278" s="96" t="s">
        <v>4549</v>
      </c>
      <c r="H2278" s="96">
        <v>2</v>
      </c>
      <c r="I2278" s="96" t="str">
        <f t="shared" si="35"/>
        <v>T520B476M006ATE040A520B476K006ASKBP74</v>
      </c>
    </row>
    <row r="2279" spans="1:9" hidden="1">
      <c r="A2279" s="96" t="s">
        <v>2424</v>
      </c>
      <c r="B2279" s="96" t="s">
        <v>2425</v>
      </c>
      <c r="C2279" s="96" t="s">
        <v>87</v>
      </c>
      <c r="D2279" s="96">
        <v>909.49033332872204</v>
      </c>
      <c r="E2279" s="96">
        <v>350.05686666467227</v>
      </c>
      <c r="F2279" s="96">
        <v>1</v>
      </c>
      <c r="G2279" s="96" t="s">
        <v>4549</v>
      </c>
      <c r="H2279" s="96">
        <v>1</v>
      </c>
      <c r="I2279" s="96" t="str">
        <f t="shared" si="35"/>
        <v>T523W476M040APE100A523W476M040AS9997TTS50</v>
      </c>
    </row>
    <row r="2280" spans="1:9" hidden="1">
      <c r="A2280" s="96" t="s">
        <v>3613</v>
      </c>
      <c r="B2280" s="96" t="s">
        <v>3604</v>
      </c>
      <c r="C2280" s="96" t="s">
        <v>4501</v>
      </c>
      <c r="D2280" s="96">
        <v>201.77311666309831</v>
      </c>
      <c r="E2280" s="96">
        <v>130.89449999970384</v>
      </c>
      <c r="F2280" s="96">
        <v>1</v>
      </c>
      <c r="G2280" s="96" t="s">
        <v>4549</v>
      </c>
      <c r="H2280" s="96">
        <v>1</v>
      </c>
      <c r="I2280" s="96" t="str">
        <f t="shared" si="35"/>
        <v>T591V337M2R5ATE012A591V337M003ASKBP55</v>
      </c>
    </row>
    <row r="2281" spans="1:9" hidden="1">
      <c r="A2281" s="96" t="s">
        <v>2401</v>
      </c>
      <c r="B2281" s="96" t="s">
        <v>1430</v>
      </c>
      <c r="C2281" s="96" t="s">
        <v>4428</v>
      </c>
      <c r="D2281" s="96">
        <v>204.43204999202865</v>
      </c>
      <c r="E2281" s="96">
        <v>203.13938332954424</v>
      </c>
      <c r="F2281" s="96">
        <v>1</v>
      </c>
      <c r="G2281" s="96" t="s">
        <v>4549</v>
      </c>
      <c r="H2281" s="96">
        <v>1</v>
      </c>
      <c r="I2281" s="96" t="str">
        <f t="shared" si="35"/>
        <v>T520D337M004ATE015A520D337M004ASPGLRKBP76</v>
      </c>
    </row>
    <row r="2282" spans="1:9" hidden="1">
      <c r="A2282" s="96" t="s">
        <v>3835</v>
      </c>
      <c r="B2282" s="96" t="s">
        <v>3997</v>
      </c>
      <c r="C2282" s="96" t="s">
        <v>4426</v>
      </c>
      <c r="D2282" s="96">
        <v>299.9852899981197</v>
      </c>
      <c r="E2282" s="96">
        <v>191.11659666756168</v>
      </c>
      <c r="F2282" s="96">
        <v>1</v>
      </c>
      <c r="G2282" s="96" t="s">
        <v>4549</v>
      </c>
      <c r="H2282" s="96">
        <v>5</v>
      </c>
      <c r="I2282" s="96" t="str">
        <f t="shared" si="35"/>
        <v>T520B686M006ATE040A520B686M006ASE035KBP74</v>
      </c>
    </row>
    <row r="2283" spans="1:9" hidden="1">
      <c r="A2283" s="96" t="s">
        <v>816</v>
      </c>
      <c r="B2283" s="96" t="s">
        <v>817</v>
      </c>
      <c r="C2283" s="96" t="s">
        <v>4426</v>
      </c>
      <c r="D2283" s="96">
        <v>232.82288333983161</v>
      </c>
      <c r="E2283" s="96">
        <v>183.35071667097509</v>
      </c>
      <c r="F2283" s="96">
        <v>1</v>
      </c>
      <c r="G2283" s="96" t="s">
        <v>4549</v>
      </c>
      <c r="H2283" s="96">
        <v>1</v>
      </c>
      <c r="I2283" s="96" t="str">
        <f t="shared" si="35"/>
        <v>T525B686M006ATE080A525B686M006ASE080KBP74</v>
      </c>
    </row>
    <row r="2284" spans="1:9" hidden="1">
      <c r="A2284" s="96" t="s">
        <v>682</v>
      </c>
      <c r="B2284" s="96" t="s">
        <v>443</v>
      </c>
      <c r="C2284" s="96" t="s">
        <v>4527</v>
      </c>
      <c r="D2284" s="96">
        <v>596.36792777222581</v>
      </c>
      <c r="E2284" s="96">
        <v>213.34715000353751</v>
      </c>
      <c r="F2284" s="96">
        <v>1</v>
      </c>
      <c r="G2284" s="96" t="s">
        <v>4549</v>
      </c>
      <c r="H2284" s="96">
        <v>3</v>
      </c>
      <c r="I2284" s="96" t="str">
        <f t="shared" si="35"/>
        <v>T520T157M006ATE030A520T157M006AS9997STA200KE</v>
      </c>
    </row>
    <row r="2285" spans="1:9" hidden="1">
      <c r="A2285" s="96" t="s">
        <v>3072</v>
      </c>
      <c r="B2285" s="96" t="s">
        <v>2633</v>
      </c>
      <c r="C2285" s="96" t="s">
        <v>4428</v>
      </c>
      <c r="D2285" s="96">
        <v>296.91216666949913</v>
      </c>
      <c r="E2285" s="96">
        <v>133.3913833333645</v>
      </c>
      <c r="F2285" s="96">
        <v>1</v>
      </c>
      <c r="G2285" s="96" t="s">
        <v>4549</v>
      </c>
      <c r="H2285" s="96">
        <v>1</v>
      </c>
      <c r="I2285" s="96" t="str">
        <f t="shared" si="35"/>
        <v>T520V686M010ATE060A520V686M010ASMHSPKBP76</v>
      </c>
    </row>
    <row r="2286" spans="1:9" hidden="1">
      <c r="A2286" s="96" t="s">
        <v>2219</v>
      </c>
      <c r="B2286" s="96" t="s">
        <v>2218</v>
      </c>
      <c r="C2286" s="96" t="s">
        <v>4426</v>
      </c>
      <c r="D2286" s="96">
        <v>237.90778333379421</v>
      </c>
      <c r="E2286" s="96">
        <v>220.41547500353772</v>
      </c>
      <c r="F2286" s="96">
        <v>1</v>
      </c>
      <c r="G2286" s="96" t="s">
        <v>4549</v>
      </c>
      <c r="H2286" s="96">
        <v>2</v>
      </c>
      <c r="I2286" s="96" t="str">
        <f t="shared" si="35"/>
        <v>T520D107M010ATE018A520D107M010ASMHSBKBP74</v>
      </c>
    </row>
    <row r="2287" spans="1:9" hidden="1">
      <c r="A2287" s="96" t="s">
        <v>3173</v>
      </c>
      <c r="B2287" s="96" t="s">
        <v>3174</v>
      </c>
      <c r="C2287" s="96" t="s">
        <v>4476</v>
      </c>
      <c r="D2287" s="96">
        <v>580.26433333754539</v>
      </c>
      <c r="E2287" s="96">
        <v>186.51100833085368</v>
      </c>
      <c r="F2287" s="96">
        <v>1</v>
      </c>
      <c r="G2287" s="96" t="s">
        <v>4549</v>
      </c>
      <c r="H2287" s="96">
        <v>2</v>
      </c>
      <c r="I2287" s="96" t="str">
        <f t="shared" si="35"/>
        <v>T521W156M035ATE040A521W156M035AS9997KBP44</v>
      </c>
    </row>
    <row r="2288" spans="1:9" hidden="1">
      <c r="A2288" s="96" t="s">
        <v>1396</v>
      </c>
      <c r="B2288" s="96" t="s">
        <v>327</v>
      </c>
      <c r="C2288" s="96" t="s">
        <v>4469</v>
      </c>
      <c r="D2288" s="96">
        <v>358.84283332969062</v>
      </c>
      <c r="E2288" s="96">
        <v>201.1898333276622</v>
      </c>
      <c r="F2288" s="96">
        <v>1</v>
      </c>
      <c r="G2288" s="96" t="s">
        <v>4549</v>
      </c>
      <c r="H2288" s="96">
        <v>1</v>
      </c>
      <c r="I2288" s="96" t="str">
        <f t="shared" si="35"/>
        <v>T520C227M004ATE025A520C227M006ASMHSPKBP126</v>
      </c>
    </row>
    <row r="2289" spans="1:9" hidden="1">
      <c r="A2289" s="96" t="s">
        <v>1896</v>
      </c>
      <c r="B2289" s="96" t="s">
        <v>1864</v>
      </c>
      <c r="C2289" s="96" t="s">
        <v>4603</v>
      </c>
      <c r="D2289" s="96">
        <v>712.47921666945331</v>
      </c>
      <c r="E2289" s="96">
        <v>202.24833333631975</v>
      </c>
      <c r="F2289" s="96">
        <v>1</v>
      </c>
      <c r="G2289" s="96" t="s">
        <v>4549</v>
      </c>
      <c r="H2289" s="96">
        <v>1</v>
      </c>
      <c r="I2289" s="96" t="str">
        <f t="shared" si="35"/>
        <v>T523V157M016APE050A523V157M016ASTTS50S</v>
      </c>
    </row>
    <row r="2290" spans="1:9" hidden="1">
      <c r="A2290" s="96" t="s">
        <v>1484</v>
      </c>
      <c r="B2290" s="96" t="s">
        <v>1025</v>
      </c>
      <c r="C2290" s="96" t="s">
        <v>4428</v>
      </c>
      <c r="D2290" s="96">
        <v>393.56878332677297</v>
      </c>
      <c r="E2290" s="96">
        <v>126.3057666644454</v>
      </c>
      <c r="F2290" s="96">
        <v>1</v>
      </c>
      <c r="G2290" s="96" t="s">
        <v>4549</v>
      </c>
      <c r="H2290" s="96">
        <v>1</v>
      </c>
      <c r="I2290" s="96" t="str">
        <f t="shared" si="35"/>
        <v>T521V476M016ATE040A521V476M016ASMHSPKBP76</v>
      </c>
    </row>
    <row r="2291" spans="1:9" hidden="1">
      <c r="A2291" s="96" t="s">
        <v>193</v>
      </c>
      <c r="B2291" s="96" t="s">
        <v>192</v>
      </c>
      <c r="C2291" s="96" t="s">
        <v>152</v>
      </c>
      <c r="D2291" s="96">
        <v>282.17011667322367</v>
      </c>
      <c r="E2291" s="96">
        <v>122.69294999772684</v>
      </c>
      <c r="F2291" s="96">
        <v>1</v>
      </c>
      <c r="G2291" s="96" t="s">
        <v>4549</v>
      </c>
      <c r="H2291" s="96">
        <v>1</v>
      </c>
      <c r="I2291" s="96" t="str">
        <f t="shared" si="35"/>
        <v>T520T476M004ATE070A520T476M006ASE070KBP86</v>
      </c>
    </row>
    <row r="2292" spans="1:9" hidden="1">
      <c r="A2292" s="96" t="s">
        <v>4311</v>
      </c>
      <c r="B2292" s="96" t="s">
        <v>4312</v>
      </c>
      <c r="C2292" s="96" t="s">
        <v>4502</v>
      </c>
      <c r="D2292" s="96">
        <v>774.76771666668355</v>
      </c>
      <c r="E2292" s="96">
        <v>192.74611665867269</v>
      </c>
      <c r="F2292" s="96">
        <v>1</v>
      </c>
      <c r="G2292" s="96" t="s">
        <v>4549</v>
      </c>
      <c r="H2292" s="96">
        <v>1</v>
      </c>
      <c r="I2292" s="96" t="str">
        <f t="shared" si="35"/>
        <v>T598B225M050ATE150A598B225M050ASTTS175</v>
      </c>
    </row>
    <row r="2293" spans="1:9" hidden="1">
      <c r="A2293" s="96" t="s">
        <v>2739</v>
      </c>
      <c r="B2293" s="96" t="s">
        <v>3360</v>
      </c>
      <c r="C2293" s="96" t="s">
        <v>4428</v>
      </c>
      <c r="D2293" s="96">
        <v>286.44378333119676</v>
      </c>
      <c r="E2293" s="96">
        <v>133.40961666544899</v>
      </c>
      <c r="F2293" s="96">
        <v>1</v>
      </c>
      <c r="G2293" s="96" t="s">
        <v>4549</v>
      </c>
      <c r="H2293" s="96">
        <v>1</v>
      </c>
      <c r="I2293" s="96" t="str">
        <f t="shared" si="35"/>
        <v>T520V227M006AHE009A520V227M006ASPGLRKBP76</v>
      </c>
    </row>
    <row r="2294" spans="1:9" hidden="1">
      <c r="A2294" s="96" t="s">
        <v>1388</v>
      </c>
      <c r="B2294" s="96" t="s">
        <v>340</v>
      </c>
      <c r="C2294" s="96" t="s">
        <v>4469</v>
      </c>
      <c r="D2294" s="96">
        <v>347.48716666828841</v>
      </c>
      <c r="E2294" s="96">
        <v>176.79438333492726</v>
      </c>
      <c r="F2294" s="96">
        <v>1</v>
      </c>
      <c r="G2294" s="96" t="s">
        <v>4549</v>
      </c>
      <c r="H2294" s="96">
        <v>1</v>
      </c>
      <c r="I2294" s="96" t="str">
        <f t="shared" si="35"/>
        <v>T520C337M2R5ATE025A520C337M2R5ASMHSPKBP126</v>
      </c>
    </row>
    <row r="2295" spans="1:9" hidden="1">
      <c r="A2295" s="96" t="s">
        <v>1782</v>
      </c>
      <c r="B2295" s="96" t="s">
        <v>1414</v>
      </c>
      <c r="C2295" s="96" t="s">
        <v>4426</v>
      </c>
      <c r="D2295" s="96">
        <v>339.46483333362266</v>
      </c>
      <c r="E2295" s="96">
        <v>171.21394999790937</v>
      </c>
      <c r="F2295" s="96">
        <v>1</v>
      </c>
      <c r="G2295" s="96" t="s">
        <v>4549</v>
      </c>
      <c r="H2295" s="96">
        <v>1</v>
      </c>
      <c r="I2295" s="96" t="str">
        <f t="shared" si="35"/>
        <v>T521V686M016ATE040A521V686M016ASMHSPKBP74</v>
      </c>
    </row>
    <row r="2296" spans="1:9" hidden="1">
      <c r="A2296" s="96" t="s">
        <v>914</v>
      </c>
      <c r="B2296" s="96" t="s">
        <v>4604</v>
      </c>
      <c r="C2296" s="96" t="s">
        <v>126</v>
      </c>
      <c r="D2296" s="96">
        <v>227.31333333766088</v>
      </c>
      <c r="E2296" s="96">
        <v>128.32283333642408</v>
      </c>
      <c r="F2296" s="96">
        <v>1</v>
      </c>
      <c r="G2296" s="96" t="s">
        <v>4549</v>
      </c>
      <c r="H2296" s="96">
        <v>1</v>
      </c>
      <c r="I2296" s="96" t="str">
        <f t="shared" si="35"/>
        <v>T520W157M006ATE040A520W157M006ASE040KBP52</v>
      </c>
    </row>
    <row r="2297" spans="1:9" hidden="1">
      <c r="A2297" s="96" t="s">
        <v>1850</v>
      </c>
      <c r="B2297" s="96" t="s">
        <v>1851</v>
      </c>
      <c r="C2297" s="96" t="s">
        <v>4426</v>
      </c>
      <c r="D2297" s="96">
        <v>223.44433666602708</v>
      </c>
      <c r="E2297" s="96">
        <v>174.13533452282925</v>
      </c>
      <c r="F2297" s="96">
        <v>1</v>
      </c>
      <c r="G2297" s="96" t="s">
        <v>4549</v>
      </c>
      <c r="H2297" s="96">
        <v>15</v>
      </c>
      <c r="I2297" s="96" t="str">
        <f t="shared" si="35"/>
        <v>T530D477M2R5ATE006A530V157M2R5ASE006KBP74</v>
      </c>
    </row>
    <row r="2298" spans="1:9" hidden="1">
      <c r="A2298" s="96" t="s">
        <v>4044</v>
      </c>
      <c r="B2298" s="96" t="s">
        <v>4045</v>
      </c>
      <c r="C2298" s="96" t="s">
        <v>4469</v>
      </c>
      <c r="D2298" s="96">
        <v>417.88358333345968</v>
      </c>
      <c r="E2298" s="96">
        <v>134.28018333041109</v>
      </c>
      <c r="F2298" s="96">
        <v>1</v>
      </c>
      <c r="G2298" s="96" t="s">
        <v>4549</v>
      </c>
      <c r="H2298" s="96">
        <v>2</v>
      </c>
      <c r="I2298" s="96" t="str">
        <f t="shared" si="35"/>
        <v>T520L157M006ATE012A520L157M006ASE012KBP126</v>
      </c>
    </row>
    <row r="2299" spans="1:9" hidden="1">
      <c r="A2299" s="96" t="s">
        <v>991</v>
      </c>
      <c r="B2299" s="96" t="s">
        <v>992</v>
      </c>
      <c r="C2299" s="96" t="s">
        <v>4426</v>
      </c>
      <c r="D2299" s="96">
        <v>315.11016666423529</v>
      </c>
      <c r="E2299" s="96">
        <v>150.60871666646565</v>
      </c>
      <c r="F2299" s="96">
        <v>1</v>
      </c>
      <c r="G2299" s="96" t="s">
        <v>4549</v>
      </c>
      <c r="H2299" s="96">
        <v>1</v>
      </c>
      <c r="I2299" s="96" t="str">
        <f t="shared" si="35"/>
        <v>T530Y477M006AHE005A530V157M006ASE005KBP74</v>
      </c>
    </row>
    <row r="2300" spans="1:9" hidden="1">
      <c r="A2300" s="96" t="s">
        <v>4345</v>
      </c>
      <c r="B2300" s="96" t="s">
        <v>4344</v>
      </c>
      <c r="C2300" s="96" t="s">
        <v>131</v>
      </c>
      <c r="D2300" s="96">
        <v>382.23371666972525</v>
      </c>
      <c r="E2300" s="96">
        <v>183.84811665862799</v>
      </c>
      <c r="F2300" s="96">
        <v>1</v>
      </c>
      <c r="G2300" s="96" t="s">
        <v>4549</v>
      </c>
      <c r="H2300" s="96">
        <v>1</v>
      </c>
      <c r="I2300" s="96" t="str">
        <f t="shared" si="35"/>
        <v>T598V157M006ATE025A598V157M006ASTTS80</v>
      </c>
    </row>
    <row r="2301" spans="1:9" hidden="1">
      <c r="A2301" s="96" t="s">
        <v>2304</v>
      </c>
      <c r="B2301" s="96" t="s">
        <v>2305</v>
      </c>
      <c r="C2301" s="96" t="s">
        <v>4516</v>
      </c>
      <c r="D2301" s="96">
        <v>724.06321667251189</v>
      </c>
      <c r="E2301" s="96">
        <v>183.43844444258141</v>
      </c>
      <c r="F2301" s="96">
        <v>1</v>
      </c>
      <c r="G2301" s="96" t="s">
        <v>4549</v>
      </c>
      <c r="H2301" s="96">
        <v>3</v>
      </c>
      <c r="I2301" s="96" t="str">
        <f t="shared" si="35"/>
        <v>T521B225M050ATE200A521B225M050ASTTS125</v>
      </c>
    </row>
    <row r="2302" spans="1:9" hidden="1">
      <c r="A2302" s="96" t="s">
        <v>967</v>
      </c>
      <c r="B2302" s="96" t="s">
        <v>965</v>
      </c>
      <c r="C2302" s="96" t="s">
        <v>4426</v>
      </c>
      <c r="D2302" s="96">
        <v>195.85316665819849</v>
      </c>
      <c r="E2302" s="96">
        <v>129.42971666576341</v>
      </c>
      <c r="F2302" s="96">
        <v>1</v>
      </c>
      <c r="G2302" s="96" t="s">
        <v>4549</v>
      </c>
      <c r="H2302" s="96">
        <v>1</v>
      </c>
      <c r="I2302" s="96" t="str">
        <f t="shared" si="35"/>
        <v>T530Y687M2R5AHE006A530V337K003ASE006KBP74</v>
      </c>
    </row>
    <row r="2303" spans="1:9" hidden="1">
      <c r="A2303" s="96" t="s">
        <v>795</v>
      </c>
      <c r="B2303" s="96" t="s">
        <v>796</v>
      </c>
      <c r="C2303" s="96" t="s">
        <v>4426</v>
      </c>
      <c r="D2303" s="96">
        <v>777.23249999340624</v>
      </c>
      <c r="E2303" s="96">
        <v>222.14273333433084</v>
      </c>
      <c r="F2303" s="96">
        <v>1</v>
      </c>
      <c r="G2303" s="96" t="s">
        <v>4549</v>
      </c>
      <c r="H2303" s="96">
        <v>1</v>
      </c>
      <c r="I2303" s="96" t="str">
        <f t="shared" si="35"/>
        <v>T525B336M016ATE090A521B336M016ASKBP74</v>
      </c>
    </row>
    <row r="2304" spans="1:9" hidden="1">
      <c r="A2304" s="96" t="s">
        <v>922</v>
      </c>
      <c r="B2304" s="96" t="s">
        <v>920</v>
      </c>
      <c r="C2304" s="96" t="s">
        <v>4492</v>
      </c>
      <c r="D2304" s="96">
        <v>373.05416666669765</v>
      </c>
      <c r="E2304" s="96">
        <v>235.16521665849723</v>
      </c>
      <c r="F2304" s="96">
        <v>1</v>
      </c>
      <c r="G2304" s="96" t="s">
        <v>4549</v>
      </c>
      <c r="H2304" s="96">
        <v>1</v>
      </c>
      <c r="I2304" s="96" t="str">
        <f t="shared" si="35"/>
        <v>T545Y337M010ATE035A545Y337M010ASMHSPFTW700</v>
      </c>
    </row>
    <row r="2305" spans="1:9" hidden="1">
      <c r="A2305" s="96" t="s">
        <v>1201</v>
      </c>
      <c r="B2305" s="96" t="s">
        <v>1170</v>
      </c>
      <c r="C2305" s="96" t="s">
        <v>4441</v>
      </c>
      <c r="D2305" s="96">
        <v>894.8968999972567</v>
      </c>
      <c r="E2305" s="96">
        <v>183.78506666282192</v>
      </c>
      <c r="F2305" s="96">
        <v>1</v>
      </c>
      <c r="G2305" s="96" t="s">
        <v>4549</v>
      </c>
      <c r="H2305" s="96">
        <v>1</v>
      </c>
      <c r="I2305" s="96" t="str">
        <f t="shared" si="35"/>
        <v>T591B107M006ATE070A598B157M006ASSTA156KA</v>
      </c>
    </row>
    <row r="2306" spans="1:9" hidden="1">
      <c r="A2306" s="96" t="s">
        <v>4323</v>
      </c>
      <c r="B2306" s="96" t="s">
        <v>4324</v>
      </c>
      <c r="C2306" s="96" t="s">
        <v>100</v>
      </c>
      <c r="D2306" s="96">
        <v>569.95446666609496</v>
      </c>
      <c r="E2306" s="96">
        <v>202.12755833112169</v>
      </c>
      <c r="F2306" s="96">
        <v>1</v>
      </c>
      <c r="G2306" s="96" t="s">
        <v>4549</v>
      </c>
      <c r="H2306" s="96">
        <v>2</v>
      </c>
      <c r="I2306" s="96" t="str">
        <f t="shared" si="35"/>
        <v>T598V227M006ATE015A598V227M006AS9997S805</v>
      </c>
    </row>
    <row r="2307" spans="1:9" hidden="1">
      <c r="A2307" s="96" t="s">
        <v>3695</v>
      </c>
      <c r="B2307" s="96" t="s">
        <v>3654</v>
      </c>
      <c r="C2307" s="96" t="s">
        <v>4426</v>
      </c>
      <c r="D2307" s="96">
        <v>346.68211666750722</v>
      </c>
      <c r="E2307" s="96">
        <v>123.693883336382</v>
      </c>
      <c r="F2307" s="96">
        <v>1</v>
      </c>
      <c r="G2307" s="96" t="s">
        <v>4549</v>
      </c>
      <c r="H2307" s="96">
        <v>1</v>
      </c>
      <c r="I2307" s="96" t="str">
        <f t="shared" si="35"/>
        <v>T520B336M010AHE040A520B336K010ASKBP74</v>
      </c>
    </row>
    <row r="2308" spans="1:9" hidden="1">
      <c r="A2308" s="96" t="s">
        <v>4528</v>
      </c>
      <c r="B2308" s="96" t="s">
        <v>147</v>
      </c>
      <c r="C2308" s="96" t="s">
        <v>4529</v>
      </c>
      <c r="D2308" s="96">
        <v>790.27637537915405</v>
      </c>
      <c r="E2308" s="96">
        <v>211.47929128717143</v>
      </c>
      <c r="F2308" s="96">
        <v>1</v>
      </c>
      <c r="G2308" s="96" t="s">
        <v>4549</v>
      </c>
      <c r="H2308" s="96">
        <v>44</v>
      </c>
      <c r="I2308" s="96" t="str">
        <f t="shared" ref="I2308:I2371" si="36">A2308&amp;B2308&amp;C2308</f>
        <v>T521T336M018APE055A521T336M018ASFTW121K</v>
      </c>
    </row>
    <row r="2309" spans="1:9" hidden="1">
      <c r="A2309" s="96" t="s">
        <v>4528</v>
      </c>
      <c r="B2309" s="96" t="s">
        <v>147</v>
      </c>
      <c r="C2309" s="96" t="s">
        <v>4509</v>
      </c>
      <c r="D2309" s="96">
        <v>593.98049444658682</v>
      </c>
      <c r="E2309" s="96">
        <v>221.07642777613364</v>
      </c>
      <c r="F2309" s="96">
        <v>1</v>
      </c>
      <c r="G2309" s="96" t="s">
        <v>4549</v>
      </c>
      <c r="H2309" s="96">
        <v>3</v>
      </c>
      <c r="I2309" s="96" t="str">
        <f t="shared" si="36"/>
        <v>T521T336M018APE055A521T336M018ASS15HVE</v>
      </c>
    </row>
    <row r="2310" spans="1:9" hidden="1">
      <c r="A2310" s="96" t="s">
        <v>4528</v>
      </c>
      <c r="B2310" s="96" t="s">
        <v>147</v>
      </c>
      <c r="C2310" s="96" t="s">
        <v>4605</v>
      </c>
      <c r="D2310" s="96">
        <v>611.80911667062901</v>
      </c>
      <c r="E2310" s="96">
        <v>192.62583333067596</v>
      </c>
      <c r="F2310" s="96">
        <v>1</v>
      </c>
      <c r="G2310" s="96" t="s">
        <v>4549</v>
      </c>
      <c r="H2310" s="96">
        <v>1</v>
      </c>
      <c r="I2310" s="96" t="str">
        <f t="shared" si="36"/>
        <v>T521T336M018APE055A521T336M018ASS15HVG</v>
      </c>
    </row>
    <row r="2311" spans="1:9" hidden="1">
      <c r="A2311" s="96" t="s">
        <v>2444</v>
      </c>
      <c r="B2311" s="96" t="s">
        <v>2445</v>
      </c>
      <c r="C2311" s="96" t="s">
        <v>87</v>
      </c>
      <c r="D2311" s="96">
        <v>568.54755000094883</v>
      </c>
      <c r="E2311" s="96">
        <v>399.6187166590243</v>
      </c>
      <c r="F2311" s="96">
        <v>1</v>
      </c>
      <c r="G2311" s="96" t="s">
        <v>4549</v>
      </c>
      <c r="H2311" s="96">
        <v>1</v>
      </c>
      <c r="I2311" s="96" t="str">
        <f t="shared" si="36"/>
        <v>T523W107M016APE070A523W107M016ASTTS50</v>
      </c>
    </row>
    <row r="2312" spans="1:9" hidden="1">
      <c r="A2312" s="96" t="s">
        <v>3702</v>
      </c>
      <c r="B2312" s="96" t="s">
        <v>3654</v>
      </c>
      <c r="C2312" s="96" t="s">
        <v>4426</v>
      </c>
      <c r="D2312" s="96">
        <v>304.19466665829532</v>
      </c>
      <c r="E2312" s="96">
        <v>124.05744999996386</v>
      </c>
      <c r="F2312" s="96">
        <v>1</v>
      </c>
      <c r="G2312" s="96" t="s">
        <v>4549</v>
      </c>
      <c r="H2312" s="96">
        <v>1</v>
      </c>
      <c r="I2312" s="96" t="str">
        <f t="shared" si="36"/>
        <v>T520B336M006ATE040A520B336K010ASKBP74</v>
      </c>
    </row>
    <row r="2313" spans="1:9" hidden="1">
      <c r="A2313" s="96" t="s">
        <v>758</v>
      </c>
      <c r="B2313" s="96" t="s">
        <v>4532</v>
      </c>
      <c r="C2313" s="96" t="s">
        <v>4533</v>
      </c>
      <c r="D2313" s="96">
        <v>1479.6895181807815</v>
      </c>
      <c r="E2313" s="96">
        <v>241.85674722190015</v>
      </c>
      <c r="F2313" s="96">
        <v>1</v>
      </c>
      <c r="G2313" s="96" t="s">
        <v>4549</v>
      </c>
      <c r="H2313" s="96">
        <v>11</v>
      </c>
      <c r="I2313" s="96" t="str">
        <f t="shared" si="36"/>
        <v>T523H107M035APE070A523H107M035AS9997HV80</v>
      </c>
    </row>
    <row r="2314" spans="1:9" hidden="1">
      <c r="A2314" s="96" t="s">
        <v>758</v>
      </c>
      <c r="B2314" s="96" t="s">
        <v>4532</v>
      </c>
      <c r="C2314" s="96" t="s">
        <v>4500</v>
      </c>
      <c r="D2314" s="96">
        <v>951.60458333732095</v>
      </c>
      <c r="E2314" s="96">
        <v>347.47452499810606</v>
      </c>
      <c r="F2314" s="96">
        <v>1</v>
      </c>
      <c r="G2314" s="96" t="s">
        <v>4549</v>
      </c>
      <c r="H2314" s="96">
        <v>2</v>
      </c>
      <c r="I2314" s="96" t="str">
        <f t="shared" si="36"/>
        <v>T523H107M035APE070A523H107M035AS9997S706E</v>
      </c>
    </row>
    <row r="2315" spans="1:9" hidden="1">
      <c r="A2315" s="96" t="s">
        <v>2723</v>
      </c>
      <c r="B2315" s="96" t="s">
        <v>2268</v>
      </c>
      <c r="C2315" s="96" t="s">
        <v>4428</v>
      </c>
      <c r="D2315" s="96">
        <v>197.81866666744463</v>
      </c>
      <c r="E2315" s="96">
        <v>147.84409999614579</v>
      </c>
      <c r="F2315" s="96">
        <v>1</v>
      </c>
      <c r="G2315" s="96" t="s">
        <v>4549</v>
      </c>
      <c r="H2315" s="96">
        <v>1</v>
      </c>
      <c r="I2315" s="96" t="str">
        <f t="shared" si="36"/>
        <v>T520V227M004ATE045A520V227M004ASMHSPKBP76</v>
      </c>
    </row>
    <row r="2316" spans="1:9" hidden="1">
      <c r="A2316" s="96" t="s">
        <v>3403</v>
      </c>
      <c r="B2316" s="96" t="s">
        <v>2708</v>
      </c>
      <c r="C2316" s="96" t="s">
        <v>4428</v>
      </c>
      <c r="D2316" s="96">
        <v>224.35588333639316</v>
      </c>
      <c r="E2316" s="96">
        <v>158.27688333811238</v>
      </c>
      <c r="F2316" s="96">
        <v>1</v>
      </c>
      <c r="G2316" s="96" t="s">
        <v>4549</v>
      </c>
      <c r="H2316" s="96">
        <v>1</v>
      </c>
      <c r="I2316" s="96" t="str">
        <f t="shared" si="36"/>
        <v>T520V227M2R5ATE015A520V227M004ASPGLRKBP76</v>
      </c>
    </row>
    <row r="2317" spans="1:9" hidden="1">
      <c r="A2317" s="96" t="s">
        <v>4206</v>
      </c>
      <c r="B2317" s="96" t="s">
        <v>1170</v>
      </c>
      <c r="C2317" s="96" t="s">
        <v>4441</v>
      </c>
      <c r="D2317" s="96">
        <v>528.17938333377242</v>
      </c>
      <c r="E2317" s="96">
        <v>211.75228333915584</v>
      </c>
      <c r="F2317" s="96">
        <v>1</v>
      </c>
      <c r="G2317" s="96" t="s">
        <v>4549</v>
      </c>
      <c r="H2317" s="96">
        <v>1</v>
      </c>
      <c r="I2317" s="96" t="str">
        <f t="shared" si="36"/>
        <v>T598B157M006AHE045A598B157M006ASSTA156KA</v>
      </c>
    </row>
    <row r="2318" spans="1:9" hidden="1">
      <c r="A2318" s="96" t="s">
        <v>2330</v>
      </c>
      <c r="B2318" s="96" t="s">
        <v>1595</v>
      </c>
      <c r="C2318" s="96" t="s">
        <v>4426</v>
      </c>
      <c r="D2318" s="96">
        <v>305.23036666447297</v>
      </c>
      <c r="E2318" s="96">
        <v>171.56360833381768</v>
      </c>
      <c r="F2318" s="96">
        <v>1</v>
      </c>
      <c r="G2318" s="96" t="s">
        <v>4549</v>
      </c>
      <c r="H2318" s="96">
        <v>2</v>
      </c>
      <c r="I2318" s="96" t="str">
        <f t="shared" si="36"/>
        <v>T520D107M010ATE080A520D107M010ASMHSPKBP74</v>
      </c>
    </row>
    <row r="2319" spans="1:9" hidden="1">
      <c r="A2319" s="96" t="s">
        <v>3273</v>
      </c>
      <c r="B2319" s="96" t="s">
        <v>2733</v>
      </c>
      <c r="C2319" s="96" t="s">
        <v>126</v>
      </c>
      <c r="D2319" s="96">
        <v>448.16328333341522</v>
      </c>
      <c r="E2319" s="96">
        <v>122.58978333324194</v>
      </c>
      <c r="F2319" s="96">
        <v>1</v>
      </c>
      <c r="G2319" s="96" t="s">
        <v>4549</v>
      </c>
      <c r="H2319" s="96">
        <v>1</v>
      </c>
      <c r="I2319" s="96" t="str">
        <f t="shared" si="36"/>
        <v>T520V226M020AHE040A521V226M020ASMHSPKBP52</v>
      </c>
    </row>
    <row r="2320" spans="1:9" hidden="1">
      <c r="A2320" s="96" t="s">
        <v>3646</v>
      </c>
      <c r="B2320" s="96" t="s">
        <v>3618</v>
      </c>
      <c r="C2320" s="96" t="s">
        <v>119</v>
      </c>
      <c r="D2320" s="96">
        <v>452.02389999758446</v>
      </c>
      <c r="E2320" s="96">
        <v>235.62561667291448</v>
      </c>
      <c r="F2320" s="96">
        <v>1</v>
      </c>
      <c r="G2320" s="96" t="s">
        <v>4549</v>
      </c>
      <c r="H2320" s="96">
        <v>1</v>
      </c>
      <c r="I2320" s="96" t="str">
        <f t="shared" si="36"/>
        <v>T598X477M006ATE025A598V247M010ASFTW102K</v>
      </c>
    </row>
    <row r="2321" spans="1:9" hidden="1">
      <c r="A2321" s="96" t="s">
        <v>1048</v>
      </c>
      <c r="B2321" s="96" t="s">
        <v>1047</v>
      </c>
      <c r="C2321" s="96" t="s">
        <v>90</v>
      </c>
      <c r="D2321" s="96">
        <v>1157.6417333318386</v>
      </c>
      <c r="E2321" s="96">
        <v>228.44599999836649</v>
      </c>
      <c r="F2321" s="96">
        <v>1</v>
      </c>
      <c r="G2321" s="96" t="s">
        <v>4549</v>
      </c>
      <c r="H2321" s="96">
        <v>1</v>
      </c>
      <c r="I2321" s="96" t="str">
        <f t="shared" si="36"/>
        <v>T521D106M050AHE090A521V106M050ASFTP200</v>
      </c>
    </row>
    <row r="2322" spans="1:9" hidden="1">
      <c r="A2322" s="96" t="s">
        <v>2744</v>
      </c>
      <c r="B2322" s="96" t="s">
        <v>2708</v>
      </c>
      <c r="C2322" s="96" t="s">
        <v>4428</v>
      </c>
      <c r="D2322" s="96">
        <v>227.37961667357013</v>
      </c>
      <c r="E2322" s="96">
        <v>125.18071666010655</v>
      </c>
      <c r="F2322" s="96">
        <v>1</v>
      </c>
      <c r="G2322" s="96" t="s">
        <v>4549</v>
      </c>
      <c r="H2322" s="96">
        <v>1</v>
      </c>
      <c r="I2322" s="96" t="str">
        <f t="shared" si="36"/>
        <v>T520V227M2R5ATE009A520V227M004ASPGLRKBP76</v>
      </c>
    </row>
    <row r="2323" spans="1:9" hidden="1">
      <c r="A2323" s="96" t="s">
        <v>3972</v>
      </c>
      <c r="B2323" s="96" t="s">
        <v>648</v>
      </c>
      <c r="C2323" s="96" t="s">
        <v>4474</v>
      </c>
      <c r="D2323" s="96">
        <v>504.55571666825563</v>
      </c>
      <c r="E2323" s="96">
        <v>201.57728333375417</v>
      </c>
      <c r="F2323" s="96">
        <v>1</v>
      </c>
      <c r="G2323" s="96" t="s">
        <v>4549</v>
      </c>
      <c r="H2323" s="96">
        <v>1</v>
      </c>
      <c r="I2323" s="96" t="str">
        <f t="shared" si="36"/>
        <v>T520B227M004ATE045A520B227M006ASALT1S15MB</v>
      </c>
    </row>
    <row r="2324" spans="1:9" hidden="1">
      <c r="A2324" s="96" t="s">
        <v>427</v>
      </c>
      <c r="B2324" s="96" t="s">
        <v>4534</v>
      </c>
      <c r="C2324" s="96" t="s">
        <v>4469</v>
      </c>
      <c r="D2324" s="96">
        <v>333.3394999941811</v>
      </c>
      <c r="E2324" s="96">
        <v>125.5482166679576</v>
      </c>
      <c r="F2324" s="96">
        <v>1</v>
      </c>
      <c r="G2324" s="96" t="s">
        <v>4549</v>
      </c>
      <c r="H2324" s="96">
        <v>1</v>
      </c>
      <c r="I2324" s="96" t="str">
        <f t="shared" si="36"/>
        <v>T520C227M006ATE018A520C227M006ASMHSBKBP126</v>
      </c>
    </row>
    <row r="2325" spans="1:9" hidden="1">
      <c r="A2325" s="96" t="s">
        <v>3518</v>
      </c>
      <c r="B2325" s="96" t="s">
        <v>2544</v>
      </c>
      <c r="C2325" s="96" t="s">
        <v>4426</v>
      </c>
      <c r="D2325" s="96">
        <v>184.26906666951257</v>
      </c>
      <c r="E2325" s="96">
        <v>160.4897666699253</v>
      </c>
      <c r="F2325" s="96">
        <v>1</v>
      </c>
      <c r="G2325" s="96" t="s">
        <v>4549</v>
      </c>
      <c r="H2325" s="96">
        <v>1</v>
      </c>
      <c r="I2325" s="96" t="str">
        <f t="shared" si="36"/>
        <v>T520V337M004ATE040A520V337M004ASMHSPKBP74</v>
      </c>
    </row>
    <row r="2326" spans="1:9" hidden="1">
      <c r="A2326" s="96" t="s">
        <v>1097</v>
      </c>
      <c r="B2326" s="96" t="s">
        <v>1096</v>
      </c>
      <c r="C2326" s="96" t="s">
        <v>87</v>
      </c>
      <c r="D2326" s="96">
        <v>489.52673332882114</v>
      </c>
      <c r="E2326" s="96">
        <v>183.64150000037623</v>
      </c>
      <c r="F2326" s="96">
        <v>1</v>
      </c>
      <c r="G2326" s="96" t="s">
        <v>4549</v>
      </c>
      <c r="H2326" s="96">
        <v>1</v>
      </c>
      <c r="I2326" s="96" t="str">
        <f t="shared" si="36"/>
        <v>T598D107M016AHE050A598D107M016ASTTS50</v>
      </c>
    </row>
    <row r="2327" spans="1:9" hidden="1">
      <c r="A2327" s="96" t="s">
        <v>3268</v>
      </c>
      <c r="B2327" s="96" t="s">
        <v>3269</v>
      </c>
      <c r="C2327" s="96" t="s">
        <v>90</v>
      </c>
      <c r="D2327" s="96">
        <v>435.7379499985837</v>
      </c>
      <c r="E2327" s="96">
        <v>121.5625000046566</v>
      </c>
      <c r="F2327" s="96">
        <v>1</v>
      </c>
      <c r="G2327" s="96" t="s">
        <v>4549</v>
      </c>
      <c r="H2327" s="96">
        <v>1</v>
      </c>
      <c r="I2327" s="96" t="str">
        <f t="shared" si="36"/>
        <v>T591D476M020ATE050A591D476M020ASFTP200</v>
      </c>
    </row>
    <row r="2328" spans="1:9" hidden="1">
      <c r="A2328" s="96" t="s">
        <v>933</v>
      </c>
      <c r="B2328" s="96" t="s">
        <v>925</v>
      </c>
      <c r="C2328" s="96" t="s">
        <v>4426</v>
      </c>
      <c r="D2328" s="96">
        <v>288.73126666992903</v>
      </c>
      <c r="E2328" s="96">
        <v>135.39409999852069</v>
      </c>
      <c r="F2328" s="96">
        <v>1</v>
      </c>
      <c r="G2328" s="96" t="s">
        <v>4549</v>
      </c>
      <c r="H2328" s="96">
        <v>1</v>
      </c>
      <c r="I2328" s="96" t="str">
        <f t="shared" si="36"/>
        <v>T598D337M2R5ATE012A598D337M2R5ASKBP74</v>
      </c>
    </row>
    <row r="2329" spans="1:9" hidden="1">
      <c r="A2329" s="96" t="s">
        <v>3602</v>
      </c>
      <c r="B2329" s="96" t="s">
        <v>3587</v>
      </c>
      <c r="C2329" s="96" t="s">
        <v>131</v>
      </c>
      <c r="D2329" s="96">
        <v>376.32611666573217</v>
      </c>
      <c r="E2329" s="96">
        <v>188.12861666316169</v>
      </c>
      <c r="F2329" s="96">
        <v>1</v>
      </c>
      <c r="G2329" s="96" t="s">
        <v>4549</v>
      </c>
      <c r="H2329" s="96">
        <v>1</v>
      </c>
      <c r="I2329" s="96" t="str">
        <f t="shared" si="36"/>
        <v>T591V227M006ATE025A591V227M006ASTTS80</v>
      </c>
    </row>
    <row r="2330" spans="1:9" hidden="1">
      <c r="A2330" s="96" t="s">
        <v>3586</v>
      </c>
      <c r="B2330" s="96" t="s">
        <v>3587</v>
      </c>
      <c r="C2330" s="96" t="s">
        <v>131</v>
      </c>
      <c r="D2330" s="96">
        <v>399.50276665971614</v>
      </c>
      <c r="E2330" s="96">
        <v>190.83988333703019</v>
      </c>
      <c r="F2330" s="96">
        <v>1</v>
      </c>
      <c r="G2330" s="96" t="s">
        <v>4549</v>
      </c>
      <c r="H2330" s="96">
        <v>1</v>
      </c>
      <c r="I2330" s="96" t="str">
        <f t="shared" si="36"/>
        <v>T591V227M006ATE045A591V227M006ASTTS80</v>
      </c>
    </row>
    <row r="2331" spans="1:9" hidden="1">
      <c r="A2331" s="96" t="s">
        <v>2350</v>
      </c>
      <c r="B2331" s="96" t="s">
        <v>1025</v>
      </c>
      <c r="C2331" s="96" t="s">
        <v>4428</v>
      </c>
      <c r="D2331" s="96">
        <v>396.95399999502109</v>
      </c>
      <c r="E2331" s="96">
        <v>153.45804999698885</v>
      </c>
      <c r="F2331" s="96">
        <v>1</v>
      </c>
      <c r="G2331" s="96" t="s">
        <v>4549</v>
      </c>
      <c r="H2331" s="96">
        <v>1</v>
      </c>
      <c r="I2331" s="96" t="str">
        <f t="shared" si="36"/>
        <v>T520D476M016ATE035A521V476M016ASMHSPKBP76</v>
      </c>
    </row>
    <row r="2332" spans="1:9" hidden="1">
      <c r="A2332" s="96" t="s">
        <v>1346</v>
      </c>
      <c r="B2332" s="96" t="s">
        <v>1347</v>
      </c>
      <c r="C2332" s="96" t="s">
        <v>126</v>
      </c>
      <c r="D2332" s="96">
        <v>547.9827333369758</v>
      </c>
      <c r="E2332" s="96">
        <v>273.43426666455343</v>
      </c>
      <c r="F2332" s="96">
        <v>1</v>
      </c>
      <c r="G2332" s="96" t="s">
        <v>4549</v>
      </c>
      <c r="H2332" s="96">
        <v>1</v>
      </c>
      <c r="I2332" s="96" t="str">
        <f t="shared" si="36"/>
        <v>T521D157M020AHE050A521D157M020ASKBP52</v>
      </c>
    </row>
    <row r="2333" spans="1:9" hidden="1">
      <c r="A2333" s="96" t="s">
        <v>1122</v>
      </c>
      <c r="B2333" s="96" t="s">
        <v>939</v>
      </c>
      <c r="C2333" s="96" t="s">
        <v>131</v>
      </c>
      <c r="D2333" s="96">
        <v>402.38450000644661</v>
      </c>
      <c r="E2333" s="96">
        <v>334.55526666599326</v>
      </c>
      <c r="F2333" s="96">
        <v>1</v>
      </c>
      <c r="G2333" s="96" t="s">
        <v>4549</v>
      </c>
      <c r="H2333" s="96">
        <v>1</v>
      </c>
      <c r="I2333" s="96" t="str">
        <f t="shared" si="36"/>
        <v>T598D227M006ATE040A598D227M006ASTTS80</v>
      </c>
    </row>
    <row r="2334" spans="1:9" hidden="1">
      <c r="A2334" s="96" t="s">
        <v>2190</v>
      </c>
      <c r="B2334" s="96" t="s">
        <v>2191</v>
      </c>
      <c r="C2334" s="96" t="s">
        <v>4478</v>
      </c>
      <c r="D2334" s="96">
        <v>1028.700127779739</v>
      </c>
      <c r="E2334" s="96">
        <v>210.29312777915041</v>
      </c>
      <c r="F2334" s="96">
        <v>1</v>
      </c>
      <c r="G2334" s="96" t="s">
        <v>4549</v>
      </c>
      <c r="H2334" s="96">
        <v>3</v>
      </c>
      <c r="I2334" s="96" t="str">
        <f t="shared" si="36"/>
        <v>T521B475M035ATE150A521B475M035ASFTW400</v>
      </c>
    </row>
    <row r="2335" spans="1:9" hidden="1">
      <c r="A2335" s="96" t="s">
        <v>1373</v>
      </c>
      <c r="B2335" s="96" t="s">
        <v>1347</v>
      </c>
      <c r="C2335" s="96" t="s">
        <v>126</v>
      </c>
      <c r="D2335" s="96">
        <v>538.65528333233669</v>
      </c>
      <c r="E2335" s="96">
        <v>185.8593833365012</v>
      </c>
      <c r="F2335" s="96">
        <v>1</v>
      </c>
      <c r="G2335" s="96" t="s">
        <v>4549</v>
      </c>
      <c r="H2335" s="96">
        <v>1</v>
      </c>
      <c r="I2335" s="96" t="str">
        <f t="shared" si="36"/>
        <v>T521D157M020AHE065A521D157M020ASKBP52</v>
      </c>
    </row>
    <row r="2336" spans="1:9" hidden="1">
      <c r="A2336" s="96" t="s">
        <v>3325</v>
      </c>
      <c r="B2336" s="96" t="s">
        <v>3326</v>
      </c>
      <c r="C2336" s="96" t="s">
        <v>4501</v>
      </c>
      <c r="D2336" s="96">
        <v>334.23561666975729</v>
      </c>
      <c r="E2336" s="96">
        <v>142.55916666355915</v>
      </c>
      <c r="F2336" s="96">
        <v>1</v>
      </c>
      <c r="G2336" s="96" t="s">
        <v>4549</v>
      </c>
      <c r="H2336" s="96">
        <v>1</v>
      </c>
      <c r="I2336" s="96" t="str">
        <f t="shared" si="36"/>
        <v>T591D107M010ATE040A591D107M010AS4902KBP55</v>
      </c>
    </row>
    <row r="2337" spans="1:9" hidden="1">
      <c r="A2337" s="96" t="s">
        <v>2077</v>
      </c>
      <c r="B2337" s="96" t="s">
        <v>796</v>
      </c>
      <c r="C2337" s="96" t="s">
        <v>4426</v>
      </c>
      <c r="D2337" s="96">
        <v>954.53670444502495</v>
      </c>
      <c r="E2337" s="96">
        <v>202.90502000064589</v>
      </c>
      <c r="F2337" s="96">
        <v>1</v>
      </c>
      <c r="G2337" s="96" t="s">
        <v>4549</v>
      </c>
      <c r="H2337" s="96">
        <v>15</v>
      </c>
      <c r="I2337" s="96" t="str">
        <f t="shared" si="36"/>
        <v>T521B336M016ATE070A521B336M016ASKBP74</v>
      </c>
    </row>
    <row r="2338" spans="1:9" hidden="1">
      <c r="A2338" s="96" t="s">
        <v>640</v>
      </c>
      <c r="B2338" s="96" t="s">
        <v>638</v>
      </c>
      <c r="C2338" s="96" t="s">
        <v>4426</v>
      </c>
      <c r="D2338" s="96">
        <v>422.09416666184552</v>
      </c>
      <c r="E2338" s="96">
        <v>123.52728334022686</v>
      </c>
      <c r="F2338" s="96">
        <v>1</v>
      </c>
      <c r="G2338" s="96" t="s">
        <v>4549</v>
      </c>
      <c r="H2338" s="96">
        <v>1</v>
      </c>
      <c r="I2338" s="96" t="str">
        <f t="shared" si="36"/>
        <v>T520V107M010ATE025A520V107M010ASMHSPKBP74</v>
      </c>
    </row>
    <row r="2339" spans="1:9" hidden="1">
      <c r="A2339" s="96" t="s">
        <v>2225</v>
      </c>
      <c r="B2339" s="96" t="s">
        <v>2222</v>
      </c>
      <c r="C2339" s="96" t="s">
        <v>4426</v>
      </c>
      <c r="D2339" s="96">
        <v>474.2742833273951</v>
      </c>
      <c r="E2339" s="96">
        <v>183.58716667047705</v>
      </c>
      <c r="F2339" s="96">
        <v>1</v>
      </c>
      <c r="G2339" s="96" t="s">
        <v>4549</v>
      </c>
      <c r="H2339" s="96">
        <v>1</v>
      </c>
      <c r="I2339" s="96" t="str">
        <f t="shared" si="36"/>
        <v>T520D227M010AHE018A520D227M010ASMHSBKBP74</v>
      </c>
    </row>
    <row r="2340" spans="1:9" hidden="1">
      <c r="A2340" s="96" t="s">
        <v>1013</v>
      </c>
      <c r="B2340" s="96" t="s">
        <v>233</v>
      </c>
      <c r="C2340" s="96" t="s">
        <v>4426</v>
      </c>
      <c r="D2340" s="96">
        <v>303.63516666926444</v>
      </c>
      <c r="E2340" s="96">
        <v>133.28288333723322</v>
      </c>
      <c r="F2340" s="96">
        <v>1</v>
      </c>
      <c r="G2340" s="96" t="s">
        <v>4549</v>
      </c>
      <c r="H2340" s="96">
        <v>1</v>
      </c>
      <c r="I2340" s="96" t="str">
        <f t="shared" si="36"/>
        <v>T520X477M006ATE035A520X477M006ASMHSPKBP74</v>
      </c>
    </row>
    <row r="2341" spans="1:9" hidden="1">
      <c r="A2341" s="96" t="s">
        <v>2439</v>
      </c>
      <c r="B2341" s="96" t="s">
        <v>133</v>
      </c>
      <c r="C2341" s="96" t="s">
        <v>87</v>
      </c>
      <c r="D2341" s="96">
        <v>841.96604333189316</v>
      </c>
      <c r="E2341" s="96">
        <v>210.01355666737072</v>
      </c>
      <c r="F2341" s="96">
        <v>1</v>
      </c>
      <c r="G2341" s="96" t="s">
        <v>4549</v>
      </c>
      <c r="H2341" s="96">
        <v>5</v>
      </c>
      <c r="I2341" s="96" t="str">
        <f t="shared" si="36"/>
        <v>T523W476M035AP4276A523W476M035ASTTS50</v>
      </c>
    </row>
    <row r="2342" spans="1:9" hidden="1">
      <c r="A2342" s="96" t="s">
        <v>1381</v>
      </c>
      <c r="B2342" s="96" t="s">
        <v>345</v>
      </c>
      <c r="C2342" s="96" t="s">
        <v>4469</v>
      </c>
      <c r="D2342" s="96">
        <v>453.23550000437535</v>
      </c>
      <c r="E2342" s="96">
        <v>145.39946666511241</v>
      </c>
      <c r="F2342" s="96">
        <v>1</v>
      </c>
      <c r="G2342" s="96" t="s">
        <v>4549</v>
      </c>
      <c r="H2342" s="96">
        <v>2</v>
      </c>
      <c r="I2342" s="96" t="str">
        <f t="shared" si="36"/>
        <v>T520C107M010AHE025A520C107M010ASMHSBKBP126</v>
      </c>
    </row>
    <row r="2343" spans="1:9" hidden="1">
      <c r="A2343" s="96" t="s">
        <v>3828</v>
      </c>
      <c r="B2343" s="96" t="s">
        <v>3827</v>
      </c>
      <c r="C2343" s="96" t="s">
        <v>4441</v>
      </c>
      <c r="D2343" s="96">
        <v>293.03806666634046</v>
      </c>
      <c r="E2343" s="96">
        <v>127.83795000286771</v>
      </c>
      <c r="F2343" s="96">
        <v>1</v>
      </c>
      <c r="G2343" s="96" t="s">
        <v>4549</v>
      </c>
      <c r="H2343" s="96">
        <v>1</v>
      </c>
      <c r="I2343" s="96" t="str">
        <f t="shared" si="36"/>
        <v>T520B227M2R5ATE035A520B227M2R5ASE035STA156KA</v>
      </c>
    </row>
    <row r="2344" spans="1:9" hidden="1">
      <c r="A2344" s="96" t="s">
        <v>1903</v>
      </c>
      <c r="B2344" s="96" t="s">
        <v>1866</v>
      </c>
      <c r="C2344" s="96" t="s">
        <v>87</v>
      </c>
      <c r="D2344" s="96">
        <v>936.36659814976156</v>
      </c>
      <c r="E2344" s="96">
        <v>310.00702037243173</v>
      </c>
      <c r="F2344" s="96">
        <v>1</v>
      </c>
      <c r="G2344" s="96" t="s">
        <v>4549</v>
      </c>
      <c r="H2344" s="96">
        <v>9</v>
      </c>
      <c r="I2344" s="96" t="str">
        <f t="shared" si="36"/>
        <v>T523V686M035AP4546A523V686M035ASTTS50</v>
      </c>
    </row>
    <row r="2345" spans="1:9" hidden="1">
      <c r="A2345" s="96" t="s">
        <v>3422</v>
      </c>
      <c r="B2345" s="96" t="s">
        <v>3203</v>
      </c>
      <c r="C2345" s="96" t="s">
        <v>4426</v>
      </c>
      <c r="D2345" s="96">
        <v>254.34517499757931</v>
      </c>
      <c r="E2345" s="96">
        <v>129.60958333394956</v>
      </c>
      <c r="F2345" s="96">
        <v>1</v>
      </c>
      <c r="G2345" s="96" t="s">
        <v>4549</v>
      </c>
      <c r="H2345" s="96">
        <v>2</v>
      </c>
      <c r="I2345" s="96" t="str">
        <f t="shared" si="36"/>
        <v>T520V477M2R5ATE015A520V477M003ASMHSPKBP74</v>
      </c>
    </row>
    <row r="2346" spans="1:9" hidden="1">
      <c r="A2346" s="96" t="s">
        <v>762</v>
      </c>
      <c r="B2346" s="96" t="s">
        <v>4606</v>
      </c>
      <c r="C2346" s="96" t="s">
        <v>111</v>
      </c>
      <c r="D2346" s="96">
        <v>1021.4991333300712</v>
      </c>
      <c r="E2346" s="96">
        <v>192.3174388858024</v>
      </c>
      <c r="F2346" s="96">
        <v>1</v>
      </c>
      <c r="G2346" s="96" t="s">
        <v>4549</v>
      </c>
      <c r="H2346" s="96">
        <v>3</v>
      </c>
      <c r="I2346" s="96" t="str">
        <f t="shared" si="36"/>
        <v>T523H108M010APE070A523H108M010AS9997STA200KA</v>
      </c>
    </row>
    <row r="2347" spans="1:9" hidden="1">
      <c r="A2347" s="96" t="s">
        <v>762</v>
      </c>
      <c r="B2347" s="96" t="s">
        <v>4607</v>
      </c>
      <c r="C2347" s="96" t="s">
        <v>111</v>
      </c>
      <c r="D2347" s="96">
        <v>968.602899997495</v>
      </c>
      <c r="E2347" s="96">
        <v>202.3374749996583</v>
      </c>
      <c r="F2347" s="96">
        <v>1</v>
      </c>
      <c r="G2347" s="96" t="s">
        <v>4549</v>
      </c>
      <c r="H2347" s="96">
        <v>4</v>
      </c>
      <c r="I2347" s="96" t="str">
        <f t="shared" si="36"/>
        <v>T523H108M010APE070A523H108M010AS9998STA200KA</v>
      </c>
    </row>
    <row r="2348" spans="1:9" hidden="1">
      <c r="A2348" s="96" t="s">
        <v>1620</v>
      </c>
      <c r="B2348" s="96" t="s">
        <v>1621</v>
      </c>
      <c r="C2348" s="96" t="s">
        <v>100</v>
      </c>
      <c r="D2348" s="96">
        <v>642.3983333283104</v>
      </c>
      <c r="E2348" s="96">
        <v>165.24849999987055</v>
      </c>
      <c r="F2348" s="96">
        <v>1</v>
      </c>
      <c r="G2348" s="96" t="s">
        <v>4549</v>
      </c>
      <c r="H2348" s="96">
        <v>2</v>
      </c>
      <c r="I2348" s="96" t="str">
        <f t="shared" si="36"/>
        <v>T521V686M025ATE060A521V686M025AS9997S805</v>
      </c>
    </row>
    <row r="2349" spans="1:9" hidden="1">
      <c r="A2349" s="96" t="s">
        <v>1620</v>
      </c>
      <c r="B2349" s="96" t="s">
        <v>1621</v>
      </c>
      <c r="C2349" s="96" t="s">
        <v>82</v>
      </c>
      <c r="D2349" s="96">
        <v>633.01435208326438</v>
      </c>
      <c r="E2349" s="96">
        <v>141.34913749876432</v>
      </c>
      <c r="F2349" s="96">
        <v>1</v>
      </c>
      <c r="G2349" s="96" t="s">
        <v>4549</v>
      </c>
      <c r="H2349" s="96">
        <v>8</v>
      </c>
      <c r="I2349" s="96" t="str">
        <f t="shared" si="36"/>
        <v>T521V686M025ATE060A521V686M025AS9997S706</v>
      </c>
    </row>
    <row r="2350" spans="1:9" hidden="1">
      <c r="A2350" s="96" t="s">
        <v>2009</v>
      </c>
      <c r="B2350" s="96" t="s">
        <v>1752</v>
      </c>
      <c r="C2350" s="96" t="s">
        <v>4426</v>
      </c>
      <c r="D2350" s="96">
        <v>292.21843332750723</v>
      </c>
      <c r="E2350" s="96">
        <v>125.90328332735226</v>
      </c>
      <c r="F2350" s="96">
        <v>1</v>
      </c>
      <c r="G2350" s="96" t="s">
        <v>4549</v>
      </c>
      <c r="H2350" s="96">
        <v>1</v>
      </c>
      <c r="I2350" s="96" t="str">
        <f t="shared" si="36"/>
        <v>T520D227M006ATE050A520D227M006ASMHSPKBP74</v>
      </c>
    </row>
    <row r="2351" spans="1:9" hidden="1">
      <c r="A2351" s="96" t="s">
        <v>803</v>
      </c>
      <c r="B2351" s="96" t="s">
        <v>802</v>
      </c>
      <c r="C2351" s="96" t="s">
        <v>126</v>
      </c>
      <c r="D2351" s="96">
        <v>272.25749999284744</v>
      </c>
      <c r="E2351" s="96">
        <v>180.90549999615175</v>
      </c>
      <c r="F2351" s="96">
        <v>1</v>
      </c>
      <c r="G2351" s="96" t="s">
        <v>4549</v>
      </c>
      <c r="H2351" s="96">
        <v>1</v>
      </c>
      <c r="I2351" s="96" t="str">
        <f t="shared" si="36"/>
        <v>T525B226M010AHE080A525B226M010ASE080KBP52</v>
      </c>
    </row>
    <row r="2352" spans="1:9" hidden="1">
      <c r="A2352" s="96" t="s">
        <v>1725</v>
      </c>
      <c r="B2352" s="96" t="s">
        <v>1065</v>
      </c>
      <c r="C2352" s="96" t="s">
        <v>4428</v>
      </c>
      <c r="D2352" s="96">
        <v>402.93332222267054</v>
      </c>
      <c r="E2352" s="96">
        <v>126.89455555519088</v>
      </c>
      <c r="F2352" s="96">
        <v>1</v>
      </c>
      <c r="G2352" s="96" t="s">
        <v>4549</v>
      </c>
      <c r="H2352" s="96">
        <v>3</v>
      </c>
      <c r="I2352" s="96" t="str">
        <f t="shared" si="36"/>
        <v>T521V476M020ATE090A521V476M020ASMHSPKBP76</v>
      </c>
    </row>
    <row r="2353" spans="1:9" hidden="1">
      <c r="A2353" s="96" t="s">
        <v>405</v>
      </c>
      <c r="B2353" s="96" t="s">
        <v>4608</v>
      </c>
      <c r="C2353" s="96" t="s">
        <v>4428</v>
      </c>
      <c r="D2353" s="96">
        <v>428.98121667327359</v>
      </c>
      <c r="E2353" s="96">
        <v>182.53940000315197</v>
      </c>
      <c r="F2353" s="96">
        <v>1</v>
      </c>
      <c r="G2353" s="96" t="s">
        <v>4549</v>
      </c>
      <c r="H2353" s="96">
        <v>1</v>
      </c>
      <c r="I2353" s="96" t="str">
        <f t="shared" si="36"/>
        <v>T520X337M010AHE010A520X337M010ASE010KBP76</v>
      </c>
    </row>
    <row r="2354" spans="1:9" hidden="1">
      <c r="A2354" s="96" t="s">
        <v>3129</v>
      </c>
      <c r="B2354" s="96" t="s">
        <v>3130</v>
      </c>
      <c r="C2354" s="96" t="s">
        <v>4426</v>
      </c>
      <c r="D2354" s="96">
        <v>281.1207666748669</v>
      </c>
      <c r="E2354" s="96">
        <v>122.80183334019966</v>
      </c>
      <c r="F2354" s="96">
        <v>1</v>
      </c>
      <c r="G2354" s="96" t="s">
        <v>4549</v>
      </c>
      <c r="H2354" s="96">
        <v>1</v>
      </c>
      <c r="I2354" s="96" t="str">
        <f t="shared" si="36"/>
        <v>T520Y687M2R5ATE025A520Y687M004ASMHSPKBP74</v>
      </c>
    </row>
    <row r="2355" spans="1:9" hidden="1">
      <c r="A2355" s="96" t="s">
        <v>3204</v>
      </c>
      <c r="B2355" s="96" t="s">
        <v>3203</v>
      </c>
      <c r="C2355" s="96" t="s">
        <v>4426</v>
      </c>
      <c r="D2355" s="96">
        <v>288.97798999934457</v>
      </c>
      <c r="E2355" s="96">
        <v>148.4319766627159</v>
      </c>
      <c r="F2355" s="96">
        <v>1</v>
      </c>
      <c r="G2355" s="96" t="s">
        <v>4549</v>
      </c>
      <c r="H2355" s="96">
        <v>5</v>
      </c>
      <c r="I2355" s="96" t="str">
        <f t="shared" si="36"/>
        <v>T520V477M2R5ATE018A520V477M003ASMHSPKBP74</v>
      </c>
    </row>
    <row r="2356" spans="1:9" hidden="1">
      <c r="A2356" s="96" t="s">
        <v>716</v>
      </c>
      <c r="B2356" s="96" t="s">
        <v>717</v>
      </c>
      <c r="C2356" s="96" t="s">
        <v>152</v>
      </c>
      <c r="D2356" s="96">
        <v>284.28495000000112</v>
      </c>
      <c r="E2356" s="96">
        <v>254.80128333088945</v>
      </c>
      <c r="F2356" s="96">
        <v>1</v>
      </c>
      <c r="G2356" s="96" t="s">
        <v>4549</v>
      </c>
      <c r="H2356" s="96">
        <v>1</v>
      </c>
      <c r="I2356" s="96" t="str">
        <f t="shared" si="36"/>
        <v>T528Z477M2R5ATE012A528Z477M003ASE009KBP86</v>
      </c>
    </row>
    <row r="2357" spans="1:9" hidden="1">
      <c r="A2357" s="96" t="s">
        <v>1263</v>
      </c>
      <c r="B2357" s="96" t="s">
        <v>1165</v>
      </c>
      <c r="C2357" s="96" t="s">
        <v>4441</v>
      </c>
      <c r="D2357" s="96">
        <v>516.85406666365452</v>
      </c>
      <c r="E2357" s="96">
        <v>185.11978334281591</v>
      </c>
      <c r="F2357" s="96">
        <v>1</v>
      </c>
      <c r="G2357" s="96" t="s">
        <v>4549</v>
      </c>
      <c r="H2357" s="96">
        <v>1</v>
      </c>
      <c r="I2357" s="96" t="str">
        <f t="shared" si="36"/>
        <v>T591B227M006ATE070A591B227M006ASSTA156KA</v>
      </c>
    </row>
    <row r="2358" spans="1:9" hidden="1">
      <c r="A2358" s="96" t="s">
        <v>1818</v>
      </c>
      <c r="B2358" s="96" t="s">
        <v>1025</v>
      </c>
      <c r="C2358" s="96" t="s">
        <v>4428</v>
      </c>
      <c r="D2358" s="96">
        <v>339.11466666148044</v>
      </c>
      <c r="E2358" s="96">
        <v>131.07706666225567</v>
      </c>
      <c r="F2358" s="96">
        <v>1</v>
      </c>
      <c r="G2358" s="96" t="s">
        <v>4549</v>
      </c>
      <c r="H2358" s="96">
        <v>1</v>
      </c>
      <c r="I2358" s="96" t="str">
        <f t="shared" si="36"/>
        <v>T525D476M016ATE035A521V476M016ASMHSPKBP76</v>
      </c>
    </row>
    <row r="2359" spans="1:9" hidden="1">
      <c r="A2359" s="96" t="s">
        <v>3208</v>
      </c>
      <c r="B2359" s="96" t="s">
        <v>3207</v>
      </c>
      <c r="C2359" s="96" t="s">
        <v>4426</v>
      </c>
      <c r="D2359" s="96">
        <v>397.08397499809502</v>
      </c>
      <c r="E2359" s="96">
        <v>125.94344166980594</v>
      </c>
      <c r="F2359" s="96">
        <v>1</v>
      </c>
      <c r="G2359" s="96" t="s">
        <v>4549</v>
      </c>
      <c r="H2359" s="96">
        <v>2</v>
      </c>
      <c r="I2359" s="96" t="str">
        <f t="shared" si="36"/>
        <v>T520V107M010ATE018A520V107M010ASMHSBKBP74</v>
      </c>
    </row>
    <row r="2360" spans="1:9" hidden="1">
      <c r="A2360" s="96" t="s">
        <v>2360</v>
      </c>
      <c r="B2360" s="96" t="s">
        <v>2361</v>
      </c>
      <c r="C2360" s="96" t="s">
        <v>4428</v>
      </c>
      <c r="D2360" s="96">
        <v>313.18871666793711</v>
      </c>
      <c r="E2360" s="96">
        <v>129.84488333109766</v>
      </c>
      <c r="F2360" s="96">
        <v>1</v>
      </c>
      <c r="G2360" s="96" t="s">
        <v>4549</v>
      </c>
      <c r="H2360" s="96">
        <v>1</v>
      </c>
      <c r="I2360" s="96" t="str">
        <f t="shared" si="36"/>
        <v>T520D687M2R5AHE010A520D687M003ASPGLRKBP76</v>
      </c>
    </row>
    <row r="2361" spans="1:9" hidden="1">
      <c r="A2361" s="96" t="s">
        <v>1092</v>
      </c>
      <c r="B2361" s="96" t="s">
        <v>1093</v>
      </c>
      <c r="C2361" s="96" t="s">
        <v>90</v>
      </c>
      <c r="D2361" s="96">
        <v>646.22668103347053</v>
      </c>
      <c r="E2361" s="96">
        <v>195.00011896678441</v>
      </c>
      <c r="F2361" s="96">
        <v>1</v>
      </c>
      <c r="G2361" s="96" t="s">
        <v>4549</v>
      </c>
      <c r="H2361" s="96">
        <v>29</v>
      </c>
      <c r="I2361" s="96" t="str">
        <f t="shared" si="36"/>
        <v>T598D226M035AT4334A598D226M035ASFTP200</v>
      </c>
    </row>
    <row r="2362" spans="1:9" hidden="1">
      <c r="A2362" s="96" t="s">
        <v>621</v>
      </c>
      <c r="B2362" s="96" t="s">
        <v>622</v>
      </c>
      <c r="C2362" s="96" t="s">
        <v>4426</v>
      </c>
      <c r="D2362" s="96">
        <v>204.19776666210964</v>
      </c>
      <c r="E2362" s="96">
        <v>122.70950000267476</v>
      </c>
      <c r="F2362" s="96">
        <v>1</v>
      </c>
      <c r="G2362" s="96" t="s">
        <v>4549</v>
      </c>
      <c r="H2362" s="96">
        <v>1</v>
      </c>
      <c r="I2362" s="96" t="str">
        <f t="shared" si="36"/>
        <v>T520V157M006ATE025A520V157M006ASMHSPKBP74</v>
      </c>
    </row>
    <row r="2363" spans="1:9" hidden="1">
      <c r="A2363" s="96" t="s">
        <v>3170</v>
      </c>
      <c r="B2363" s="96" t="s">
        <v>3171</v>
      </c>
      <c r="C2363" s="96" t="s">
        <v>126</v>
      </c>
      <c r="D2363" s="96">
        <v>524.67810000060126</v>
      </c>
      <c r="E2363" s="96">
        <v>128.83756667026319</v>
      </c>
      <c r="F2363" s="96">
        <v>1</v>
      </c>
      <c r="G2363" s="96" t="s">
        <v>4549</v>
      </c>
      <c r="H2363" s="96">
        <v>1</v>
      </c>
      <c r="I2363" s="96" t="str">
        <f t="shared" si="36"/>
        <v>T521W476M020AHE040A521W476M020ASE045KBP52</v>
      </c>
    </row>
    <row r="2364" spans="1:9" hidden="1">
      <c r="A2364" s="96" t="s">
        <v>3788</v>
      </c>
      <c r="B2364" s="96" t="s">
        <v>3786</v>
      </c>
      <c r="C2364" s="96" t="s">
        <v>4441</v>
      </c>
      <c r="D2364" s="96">
        <v>333.75439999974333</v>
      </c>
      <c r="E2364" s="96">
        <v>123.40099999448285</v>
      </c>
      <c r="F2364" s="96">
        <v>1</v>
      </c>
      <c r="G2364" s="96" t="s">
        <v>4549</v>
      </c>
      <c r="H2364" s="96">
        <v>1</v>
      </c>
      <c r="I2364" s="96" t="str">
        <f t="shared" si="36"/>
        <v>T520B107M004ATE040A520B107K004ASSTA156KA</v>
      </c>
    </row>
    <row r="2365" spans="1:9" hidden="1">
      <c r="A2365" s="96" t="s">
        <v>1534</v>
      </c>
      <c r="B2365" s="96" t="s">
        <v>1114</v>
      </c>
      <c r="C2365" s="96" t="s">
        <v>87</v>
      </c>
      <c r="D2365" s="96">
        <v>511.2229999992997</v>
      </c>
      <c r="E2365" s="96">
        <v>225.60466667055152</v>
      </c>
      <c r="F2365" s="96">
        <v>1</v>
      </c>
      <c r="G2365" s="96" t="s">
        <v>4549</v>
      </c>
      <c r="H2365" s="96">
        <v>1</v>
      </c>
      <c r="I2365" s="96" t="str">
        <f t="shared" si="36"/>
        <v>T598D476M016ATE070A598D476M016ASTTS50</v>
      </c>
    </row>
    <row r="2366" spans="1:9" hidden="1">
      <c r="A2366" s="96" t="s">
        <v>3323</v>
      </c>
      <c r="B2366" s="96" t="s">
        <v>3324</v>
      </c>
      <c r="C2366" s="96" t="s">
        <v>4502</v>
      </c>
      <c r="D2366" s="96">
        <v>640.25226666242816</v>
      </c>
      <c r="E2366" s="96">
        <v>287.28211666457355</v>
      </c>
      <c r="F2366" s="96">
        <v>1</v>
      </c>
      <c r="G2366" s="96" t="s">
        <v>4549</v>
      </c>
      <c r="H2366" s="96">
        <v>1</v>
      </c>
      <c r="I2366" s="96" t="str">
        <f t="shared" si="36"/>
        <v>T591D106M035ATE120A591V106M035ASTTS175</v>
      </c>
    </row>
    <row r="2367" spans="1:9" hidden="1">
      <c r="A2367" s="96" t="s">
        <v>4231</v>
      </c>
      <c r="B2367" s="96" t="s">
        <v>1182</v>
      </c>
      <c r="C2367" s="96" t="s">
        <v>4426</v>
      </c>
      <c r="D2367" s="96">
        <v>371.3101666735019</v>
      </c>
      <c r="E2367" s="96">
        <v>220.72488332516511</v>
      </c>
      <c r="F2367" s="96">
        <v>1</v>
      </c>
      <c r="G2367" s="96" t="s">
        <v>4549</v>
      </c>
      <c r="H2367" s="96">
        <v>1</v>
      </c>
      <c r="I2367" s="96" t="str">
        <f t="shared" si="36"/>
        <v>T598B107M004ATW070A598B107M004ASKBP74</v>
      </c>
    </row>
    <row r="2368" spans="1:9" hidden="1">
      <c r="A2368" s="96" t="s">
        <v>2240</v>
      </c>
      <c r="B2368" s="96" t="s">
        <v>891</v>
      </c>
      <c r="C2368" s="96" t="s">
        <v>4476</v>
      </c>
      <c r="D2368" s="96">
        <v>474.56204999936745</v>
      </c>
      <c r="E2368" s="96">
        <v>126.14771667052992</v>
      </c>
      <c r="F2368" s="96">
        <v>1</v>
      </c>
      <c r="G2368" s="96" t="s">
        <v>4549</v>
      </c>
      <c r="H2368" s="96">
        <v>1</v>
      </c>
      <c r="I2368" s="96" t="str">
        <f t="shared" si="36"/>
        <v>T520D156M025AHE060A520D156M025ASMHSPKBP44</v>
      </c>
    </row>
    <row r="2369" spans="1:9" hidden="1">
      <c r="A2369" s="96" t="s">
        <v>4227</v>
      </c>
      <c r="B2369" s="96" t="s">
        <v>4228</v>
      </c>
      <c r="C2369" s="96" t="s">
        <v>4426</v>
      </c>
      <c r="D2369" s="96">
        <v>477.99840000690898</v>
      </c>
      <c r="E2369" s="96">
        <v>200.04206666839309</v>
      </c>
      <c r="F2369" s="96">
        <v>1</v>
      </c>
      <c r="G2369" s="96" t="s">
        <v>4549</v>
      </c>
      <c r="H2369" s="96">
        <v>1</v>
      </c>
      <c r="I2369" s="96" t="str">
        <f t="shared" si="36"/>
        <v>T598B476M010ATW070A598B476M010ASKBP74</v>
      </c>
    </row>
    <row r="2370" spans="1:9" hidden="1">
      <c r="A2370" s="96" t="s">
        <v>217</v>
      </c>
      <c r="B2370" s="96" t="s">
        <v>216</v>
      </c>
      <c r="C2370" s="96" t="s">
        <v>4469</v>
      </c>
      <c r="D2370" s="96">
        <v>261.74704999895766</v>
      </c>
      <c r="E2370" s="96">
        <v>139.60571666364558</v>
      </c>
      <c r="F2370" s="96">
        <v>1</v>
      </c>
      <c r="G2370" s="96" t="s">
        <v>4549</v>
      </c>
      <c r="H2370" s="96">
        <v>1</v>
      </c>
      <c r="I2370" s="96" t="str">
        <f t="shared" si="36"/>
        <v>T520C477M2R5ATE045A520C477M2R5ASMHSPKBP126</v>
      </c>
    </row>
    <row r="2371" spans="1:9" hidden="1">
      <c r="A2371" s="96" t="s">
        <v>2209</v>
      </c>
      <c r="B2371" s="96" t="s">
        <v>4535</v>
      </c>
      <c r="C2371" s="96" t="s">
        <v>100</v>
      </c>
      <c r="D2371" s="96">
        <v>428.48077916511102</v>
      </c>
      <c r="E2371" s="96">
        <v>179.82148333423538</v>
      </c>
      <c r="F2371" s="96">
        <v>1</v>
      </c>
      <c r="G2371" s="96" t="s">
        <v>4549</v>
      </c>
      <c r="H2371" s="96">
        <v>4</v>
      </c>
      <c r="I2371" s="96" t="str">
        <f t="shared" si="36"/>
        <v>T521B336M020ATE100A521B336M020AS9997S805</v>
      </c>
    </row>
    <row r="2372" spans="1:9" hidden="1">
      <c r="A2372" s="96" t="s">
        <v>2209</v>
      </c>
      <c r="B2372" s="96" t="s">
        <v>4535</v>
      </c>
      <c r="C2372" s="96" t="s">
        <v>4609</v>
      </c>
      <c r="D2372" s="96">
        <v>490.27016666019335</v>
      </c>
      <c r="E2372" s="96">
        <v>191.78083333536051</v>
      </c>
      <c r="F2372" s="96">
        <v>1</v>
      </c>
      <c r="G2372" s="96" t="s">
        <v>4549</v>
      </c>
      <c r="H2372" s="96">
        <v>1</v>
      </c>
      <c r="I2372" s="96" t="str">
        <f t="shared" ref="I2372:I2435" si="37">A2372&amp;B2372&amp;C2372</f>
        <v>T521B336M020ATE100A521B336M020AS9997S805E</v>
      </c>
    </row>
    <row r="2373" spans="1:9" hidden="1">
      <c r="A2373" s="96" t="s">
        <v>2209</v>
      </c>
      <c r="B2373" s="96" t="s">
        <v>4535</v>
      </c>
      <c r="C2373" s="96" t="s">
        <v>4536</v>
      </c>
      <c r="D2373" s="96">
        <v>363.51713333744561</v>
      </c>
      <c r="E2373" s="96">
        <v>150.73959445115179</v>
      </c>
      <c r="F2373" s="96">
        <v>1</v>
      </c>
      <c r="G2373" s="96" t="s">
        <v>4549</v>
      </c>
      <c r="H2373" s="96">
        <v>3</v>
      </c>
      <c r="I2373" s="96" t="str">
        <f t="shared" si="37"/>
        <v>T521B336M020ATE100A521B336M020AS9997S8053</v>
      </c>
    </row>
    <row r="2374" spans="1:9" hidden="1">
      <c r="A2374" s="96" t="s">
        <v>2209</v>
      </c>
      <c r="B2374" s="96" t="s">
        <v>4535</v>
      </c>
      <c r="C2374" s="96" t="s">
        <v>4610</v>
      </c>
      <c r="D2374" s="96">
        <v>357.44899999815971</v>
      </c>
      <c r="E2374" s="96">
        <v>122.29290000046603</v>
      </c>
      <c r="F2374" s="96">
        <v>1</v>
      </c>
      <c r="G2374" s="96" t="s">
        <v>4549</v>
      </c>
      <c r="H2374" s="96">
        <v>1</v>
      </c>
      <c r="I2374" s="96" t="str">
        <f t="shared" si="37"/>
        <v>T521B336M020ATE100A521B336M020AS9997S8054</v>
      </c>
    </row>
    <row r="2375" spans="1:9" hidden="1">
      <c r="A2375" s="96" t="s">
        <v>4029</v>
      </c>
      <c r="B2375" s="96" t="s">
        <v>4030</v>
      </c>
      <c r="C2375" s="96" t="s">
        <v>4469</v>
      </c>
      <c r="D2375" s="96">
        <v>232.54454999696463</v>
      </c>
      <c r="E2375" s="96">
        <v>152.65104999882169</v>
      </c>
      <c r="F2375" s="96">
        <v>1</v>
      </c>
      <c r="G2375" s="96" t="s">
        <v>4549</v>
      </c>
      <c r="H2375" s="96">
        <v>1</v>
      </c>
      <c r="I2375" s="96" t="str">
        <f t="shared" si="37"/>
        <v>T520L337M2R5ATE025A520L337M003ASE012KBP126</v>
      </c>
    </row>
    <row r="2376" spans="1:9" hidden="1">
      <c r="A2376" s="96" t="s">
        <v>4244</v>
      </c>
      <c r="B2376" s="96" t="s">
        <v>4228</v>
      </c>
      <c r="C2376" s="96" t="s">
        <v>4426</v>
      </c>
      <c r="D2376" s="96">
        <v>475.55421667406335</v>
      </c>
      <c r="E2376" s="96">
        <v>189.11166666657664</v>
      </c>
      <c r="F2376" s="96">
        <v>1</v>
      </c>
      <c r="G2376" s="96" t="s">
        <v>4549</v>
      </c>
      <c r="H2376" s="96">
        <v>1</v>
      </c>
      <c r="I2376" s="96" t="str">
        <f t="shared" si="37"/>
        <v>T598B476M010ATS070A598B476M010ASKBP74</v>
      </c>
    </row>
    <row r="2377" spans="1:9" hidden="1">
      <c r="A2377" s="96" t="s">
        <v>4537</v>
      </c>
      <c r="B2377" s="96" t="s">
        <v>1866</v>
      </c>
      <c r="C2377" s="96" t="s">
        <v>87</v>
      </c>
      <c r="D2377" s="96">
        <v>924.95275666820817</v>
      </c>
      <c r="E2377" s="96">
        <v>306.98225666885264</v>
      </c>
      <c r="F2377" s="96">
        <v>1</v>
      </c>
      <c r="G2377" s="96" t="s">
        <v>4549</v>
      </c>
      <c r="H2377" s="96">
        <v>5</v>
      </c>
      <c r="I2377" s="96" t="str">
        <f t="shared" si="37"/>
        <v>T523V686M035AP4291A523V686M035ASTTS50</v>
      </c>
    </row>
    <row r="2378" spans="1:9" hidden="1">
      <c r="A2378" s="96" t="s">
        <v>517</v>
      </c>
      <c r="B2378" s="96" t="s">
        <v>382</v>
      </c>
      <c r="C2378" s="96" t="s">
        <v>87</v>
      </c>
      <c r="D2378" s="96">
        <v>575.09190000244416</v>
      </c>
      <c r="E2378" s="96">
        <v>191.2366166675929</v>
      </c>
      <c r="F2378" s="96">
        <v>1</v>
      </c>
      <c r="G2378" s="96" t="s">
        <v>4549</v>
      </c>
      <c r="H2378" s="96">
        <v>1</v>
      </c>
      <c r="I2378" s="96" t="str">
        <f t="shared" si="37"/>
        <v>T521X107M035ATE070A521V506M035AS9997TTS50</v>
      </c>
    </row>
    <row r="2379" spans="1:9" hidden="1">
      <c r="A2379" s="96" t="s">
        <v>381</v>
      </c>
      <c r="B2379" s="96" t="s">
        <v>382</v>
      </c>
      <c r="C2379" s="96" t="s">
        <v>87</v>
      </c>
      <c r="D2379" s="96">
        <v>629.2997833318077</v>
      </c>
      <c r="E2379" s="96">
        <v>187.48683334328231</v>
      </c>
      <c r="F2379" s="96">
        <v>1</v>
      </c>
      <c r="G2379" s="96" t="s">
        <v>4549</v>
      </c>
      <c r="H2379" s="96">
        <v>1</v>
      </c>
      <c r="I2379" s="96" t="str">
        <f t="shared" si="37"/>
        <v>T521X107M035ATE120A521V506M035AS9997TTS50</v>
      </c>
    </row>
    <row r="2380" spans="1:9" hidden="1">
      <c r="A2380" s="96" t="s">
        <v>2072</v>
      </c>
      <c r="B2380" s="96" t="s">
        <v>2073</v>
      </c>
      <c r="C2380" s="96" t="s">
        <v>87</v>
      </c>
      <c r="D2380" s="96">
        <v>895.21366667118843</v>
      </c>
      <c r="E2380" s="96">
        <v>310.68561666528694</v>
      </c>
      <c r="F2380" s="96">
        <v>1</v>
      </c>
      <c r="G2380" s="96" t="s">
        <v>4549</v>
      </c>
      <c r="H2380" s="96">
        <v>1</v>
      </c>
      <c r="I2380" s="96" t="str">
        <f t="shared" si="37"/>
        <v>T521B156M035ATE100A521B156M035ASTTS50</v>
      </c>
    </row>
    <row r="2381" spans="1:9" hidden="1">
      <c r="A2381" s="96" t="s">
        <v>3227</v>
      </c>
      <c r="B2381" s="96" t="s">
        <v>645</v>
      </c>
      <c r="C2381" s="96" t="s">
        <v>4426</v>
      </c>
      <c r="D2381" s="96">
        <v>342.22288333810866</v>
      </c>
      <c r="E2381" s="96">
        <v>145.43026666506194</v>
      </c>
      <c r="F2381" s="96">
        <v>1</v>
      </c>
      <c r="G2381" s="96" t="s">
        <v>4549</v>
      </c>
      <c r="H2381" s="96">
        <v>1</v>
      </c>
      <c r="I2381" s="96" t="str">
        <f t="shared" si="37"/>
        <v>T520V157M010ATE040A520V157M010ASMHSPKBP74</v>
      </c>
    </row>
    <row r="2382" spans="1:9" hidden="1">
      <c r="A2382" s="96" t="s">
        <v>1312</v>
      </c>
      <c r="B2382" s="96" t="s">
        <v>1313</v>
      </c>
      <c r="C2382" s="96" t="s">
        <v>100</v>
      </c>
      <c r="D2382" s="96">
        <v>632.94056666898541</v>
      </c>
      <c r="E2382" s="96">
        <v>194.40849999664351</v>
      </c>
      <c r="F2382" s="96">
        <v>1</v>
      </c>
      <c r="G2382" s="96" t="s">
        <v>4549</v>
      </c>
      <c r="H2382" s="96">
        <v>1</v>
      </c>
      <c r="I2382" s="96" t="str">
        <f t="shared" si="37"/>
        <v>T521D157M025ATE040A521D157M025ASS805</v>
      </c>
    </row>
    <row r="2383" spans="1:9" hidden="1">
      <c r="A2383" s="96" t="s">
        <v>1292</v>
      </c>
      <c r="B2383" s="96" t="s">
        <v>1293</v>
      </c>
      <c r="C2383" s="96" t="s">
        <v>157</v>
      </c>
      <c r="D2383" s="96">
        <v>888.86616666102782</v>
      </c>
      <c r="E2383" s="96">
        <v>222.47749999864027</v>
      </c>
      <c r="F2383" s="96">
        <v>1</v>
      </c>
      <c r="G2383" s="96" t="s">
        <v>4549</v>
      </c>
      <c r="H2383" s="96">
        <v>1</v>
      </c>
      <c r="I2383" s="96" t="str">
        <f t="shared" si="37"/>
        <v>T521D476M035ATE060A521D476M035ASTTS40</v>
      </c>
    </row>
    <row r="2384" spans="1:9" hidden="1">
      <c r="A2384" s="96" t="s">
        <v>3703</v>
      </c>
      <c r="B2384" s="96" t="s">
        <v>3654</v>
      </c>
      <c r="C2384" s="96" t="s">
        <v>4426</v>
      </c>
      <c r="D2384" s="96">
        <v>375.63288332778035</v>
      </c>
      <c r="E2384" s="96">
        <v>176.56433333759196</v>
      </c>
      <c r="F2384" s="96">
        <v>1</v>
      </c>
      <c r="G2384" s="96" t="s">
        <v>4549</v>
      </c>
      <c r="H2384" s="96">
        <v>1</v>
      </c>
      <c r="I2384" s="96" t="str">
        <f t="shared" si="37"/>
        <v>T520B336M006AHE040A520B336K010ASKBP74</v>
      </c>
    </row>
    <row r="2385" spans="1:9" hidden="1">
      <c r="A2385" s="96" t="s">
        <v>3099</v>
      </c>
      <c r="B2385" s="96" t="s">
        <v>3098</v>
      </c>
      <c r="C2385" s="96" t="s">
        <v>4428</v>
      </c>
      <c r="D2385" s="96">
        <v>264.56261666491628</v>
      </c>
      <c r="E2385" s="96">
        <v>122.18628333415836</v>
      </c>
      <c r="F2385" s="96">
        <v>1</v>
      </c>
      <c r="G2385" s="96" t="s">
        <v>4549</v>
      </c>
      <c r="H2385" s="96">
        <v>1</v>
      </c>
      <c r="I2385" s="96" t="str">
        <f t="shared" si="37"/>
        <v>T520Y687M004ATE010A520Y687M004ASPGLRKBP76</v>
      </c>
    </row>
    <row r="2386" spans="1:9" hidden="1">
      <c r="A2386" s="96" t="s">
        <v>3196</v>
      </c>
      <c r="B2386" s="96" t="s">
        <v>622</v>
      </c>
      <c r="C2386" s="96" t="s">
        <v>4426</v>
      </c>
      <c r="D2386" s="96">
        <v>207.16190000530332</v>
      </c>
      <c r="E2386" s="96">
        <v>135.92161665670574</v>
      </c>
      <c r="F2386" s="96">
        <v>1</v>
      </c>
      <c r="G2386" s="96" t="s">
        <v>4549</v>
      </c>
      <c r="H2386" s="96">
        <v>1</v>
      </c>
      <c r="I2386" s="96" t="str">
        <f t="shared" si="37"/>
        <v>T520V157M006ATE018A520V157M006ASMHSPKBP74</v>
      </c>
    </row>
    <row r="2387" spans="1:9" hidden="1">
      <c r="A2387" s="96" t="s">
        <v>2346</v>
      </c>
      <c r="B2387" s="96" t="s">
        <v>1419</v>
      </c>
      <c r="C2387" s="96" t="s">
        <v>4540</v>
      </c>
      <c r="D2387" s="96">
        <v>476.12633333425038</v>
      </c>
      <c r="E2387" s="96">
        <v>208.72667500167151</v>
      </c>
      <c r="F2387" s="96">
        <v>1</v>
      </c>
      <c r="G2387" s="96" t="s">
        <v>4549</v>
      </c>
      <c r="H2387" s="96">
        <v>2</v>
      </c>
      <c r="I2387" s="96" t="str">
        <f t="shared" si="37"/>
        <v>T520D108M2R5ATE030A520Y108M2R5ASE010TTS150E</v>
      </c>
    </row>
    <row r="2388" spans="1:9" hidden="1">
      <c r="A2388" s="96" t="s">
        <v>2511</v>
      </c>
      <c r="B2388" s="96" t="s">
        <v>2445</v>
      </c>
      <c r="C2388" s="96" t="s">
        <v>87</v>
      </c>
      <c r="D2388" s="96">
        <v>661.00343332858756</v>
      </c>
      <c r="E2388" s="96">
        <v>306.30755000864156</v>
      </c>
      <c r="F2388" s="96">
        <v>1</v>
      </c>
      <c r="G2388" s="96" t="s">
        <v>4549</v>
      </c>
      <c r="H2388" s="96">
        <v>1</v>
      </c>
      <c r="I2388" s="96" t="str">
        <f t="shared" si="37"/>
        <v>T523W107M016APE050A523W107M016ASTTS50</v>
      </c>
    </row>
    <row r="2389" spans="1:9" hidden="1">
      <c r="A2389" s="96" t="s">
        <v>1099</v>
      </c>
      <c r="B2389" s="96" t="s">
        <v>1096</v>
      </c>
      <c r="C2389" s="96" t="s">
        <v>87</v>
      </c>
      <c r="D2389" s="96">
        <v>457.44665833655745</v>
      </c>
      <c r="E2389" s="96">
        <v>192.94813333894129</v>
      </c>
      <c r="F2389" s="96">
        <v>1</v>
      </c>
      <c r="G2389" s="96" t="s">
        <v>4549</v>
      </c>
      <c r="H2389" s="96">
        <v>2</v>
      </c>
      <c r="I2389" s="96" t="str">
        <f t="shared" si="37"/>
        <v>T598D107M016ATS050A598D107M016ASTTS50</v>
      </c>
    </row>
    <row r="2390" spans="1:9" hidden="1">
      <c r="A2390" s="96" t="s">
        <v>1434</v>
      </c>
      <c r="B2390" s="96" t="s">
        <v>1433</v>
      </c>
      <c r="C2390" s="96" t="s">
        <v>90</v>
      </c>
      <c r="D2390" s="96">
        <v>793.95413333550096</v>
      </c>
      <c r="E2390" s="96">
        <v>191.28683333052319</v>
      </c>
      <c r="F2390" s="96">
        <v>1</v>
      </c>
      <c r="G2390" s="96" t="s">
        <v>4549</v>
      </c>
      <c r="H2390" s="96">
        <v>2</v>
      </c>
      <c r="I2390" s="96" t="str">
        <f t="shared" si="37"/>
        <v>T598D336M035ATS065A598D336M035ASFTP200</v>
      </c>
    </row>
    <row r="2391" spans="1:9" hidden="1">
      <c r="A2391" s="96" t="s">
        <v>2799</v>
      </c>
      <c r="B2391" s="96" t="s">
        <v>2794</v>
      </c>
      <c r="C2391" s="96" t="s">
        <v>4441</v>
      </c>
      <c r="D2391" s="96">
        <v>426.75099999527447</v>
      </c>
      <c r="E2391" s="96">
        <v>187.10383333149369</v>
      </c>
      <c r="F2391" s="96">
        <v>1</v>
      </c>
      <c r="G2391" s="96" t="s">
        <v>4549</v>
      </c>
      <c r="H2391" s="96">
        <v>1</v>
      </c>
      <c r="I2391" s="96" t="str">
        <f t="shared" si="37"/>
        <v>T528B277M002APE009A528B906M002ASE006STA156KA</v>
      </c>
    </row>
    <row r="2392" spans="1:9" hidden="1">
      <c r="A2392" s="96" t="s">
        <v>2848</v>
      </c>
      <c r="B2392" s="96" t="s">
        <v>2846</v>
      </c>
      <c r="C2392" s="96" t="s">
        <v>4426</v>
      </c>
      <c r="D2392" s="96">
        <v>353.82826667628251</v>
      </c>
      <c r="E2392" s="96">
        <v>230.38061666535216</v>
      </c>
      <c r="F2392" s="96">
        <v>1</v>
      </c>
      <c r="G2392" s="96" t="s">
        <v>4549</v>
      </c>
      <c r="H2392" s="96">
        <v>1</v>
      </c>
      <c r="I2392" s="96" t="str">
        <f t="shared" si="37"/>
        <v>T530X687M006AHE010A530V227M006ASE010KBP74</v>
      </c>
    </row>
    <row r="2393" spans="1:9" hidden="1">
      <c r="A2393" s="96" t="s">
        <v>1491</v>
      </c>
      <c r="B2393" s="96" t="s">
        <v>1466</v>
      </c>
      <c r="C2393" s="96" t="s">
        <v>82</v>
      </c>
      <c r="D2393" s="96">
        <v>657.33123334008269</v>
      </c>
      <c r="E2393" s="96">
        <v>154.16599999764003</v>
      </c>
      <c r="F2393" s="96">
        <v>1</v>
      </c>
      <c r="G2393" s="96" t="s">
        <v>4549</v>
      </c>
      <c r="H2393" s="96">
        <v>1</v>
      </c>
      <c r="I2393" s="96" t="str">
        <f t="shared" si="37"/>
        <v>T521V476M025ATE060A521V476M025AS9997S706</v>
      </c>
    </row>
    <row r="2394" spans="1:9" hidden="1">
      <c r="A2394" s="96" t="s">
        <v>1793</v>
      </c>
      <c r="B2394" s="96" t="s">
        <v>1466</v>
      </c>
      <c r="C2394" s="96" t="s">
        <v>82</v>
      </c>
      <c r="D2394" s="96">
        <v>666.04444999946281</v>
      </c>
      <c r="E2394" s="96">
        <v>123.12283333623782</v>
      </c>
      <c r="F2394" s="96">
        <v>1</v>
      </c>
      <c r="G2394" s="96" t="s">
        <v>4549</v>
      </c>
      <c r="H2394" s="96">
        <v>1</v>
      </c>
      <c r="I2394" s="96" t="str">
        <f t="shared" si="37"/>
        <v>T521V476M025ATE040A521V476M025AS9997S706</v>
      </c>
    </row>
    <row r="2395" spans="1:9" hidden="1">
      <c r="A2395" s="96" t="s">
        <v>578</v>
      </c>
      <c r="B2395" s="96" t="s">
        <v>329</v>
      </c>
      <c r="C2395" s="96" t="s">
        <v>4426</v>
      </c>
      <c r="D2395" s="96">
        <v>334.83939999248832</v>
      </c>
      <c r="E2395" s="96">
        <v>123.38845000136644</v>
      </c>
      <c r="F2395" s="96">
        <v>1</v>
      </c>
      <c r="G2395" s="96" t="s">
        <v>4549</v>
      </c>
      <c r="H2395" s="96">
        <v>1</v>
      </c>
      <c r="I2395" s="96" t="str">
        <f t="shared" si="37"/>
        <v>T520C686M006ATE100A520C686M010ASMHSPKBP74</v>
      </c>
    </row>
    <row r="2396" spans="1:9" hidden="1">
      <c r="A2396" s="96" t="s">
        <v>4611</v>
      </c>
      <c r="B2396" s="96" t="s">
        <v>3566</v>
      </c>
      <c r="C2396" s="96" t="s">
        <v>4492</v>
      </c>
      <c r="D2396" s="96">
        <v>561.52483333367854</v>
      </c>
      <c r="E2396" s="96">
        <v>183.48521667066959</v>
      </c>
      <c r="F2396" s="96">
        <v>1</v>
      </c>
      <c r="G2396" s="96" t="s">
        <v>4549</v>
      </c>
      <c r="H2396" s="96">
        <v>1</v>
      </c>
      <c r="I2396" s="96" t="str">
        <f t="shared" si="37"/>
        <v>T523K156M020APE150A523K156M020ASFTW700</v>
      </c>
    </row>
    <row r="2397" spans="1:9" hidden="1">
      <c r="A2397" s="96" t="s">
        <v>3331</v>
      </c>
      <c r="B2397" s="96" t="s">
        <v>3295</v>
      </c>
      <c r="C2397" s="96" t="s">
        <v>87</v>
      </c>
      <c r="D2397" s="96">
        <v>485.43121666763909</v>
      </c>
      <c r="E2397" s="96">
        <v>187.10816667065956</v>
      </c>
      <c r="F2397" s="96">
        <v>1</v>
      </c>
      <c r="G2397" s="96" t="s">
        <v>4549</v>
      </c>
      <c r="H2397" s="96">
        <v>1</v>
      </c>
      <c r="I2397" s="96" t="str">
        <f t="shared" si="37"/>
        <v>T591D686M020ATE040A591D686M020ASTTS50</v>
      </c>
    </row>
    <row r="2398" spans="1:9" hidden="1">
      <c r="A2398" s="96" t="s">
        <v>911</v>
      </c>
      <c r="B2398" s="96" t="s">
        <v>912</v>
      </c>
      <c r="C2398" s="96" t="s">
        <v>4525</v>
      </c>
      <c r="D2398" s="96">
        <v>231.76293333526701</v>
      </c>
      <c r="E2398" s="96">
        <v>123.31840000580996</v>
      </c>
      <c r="F2398" s="96">
        <v>1</v>
      </c>
      <c r="G2398" s="96" t="s">
        <v>4549</v>
      </c>
      <c r="H2398" s="96">
        <v>1</v>
      </c>
      <c r="I2398" s="96" t="str">
        <f t="shared" si="37"/>
        <v>T520W107M006ATE040A520W107M006ASE040S506</v>
      </c>
    </row>
    <row r="2399" spans="1:9" hidden="1">
      <c r="A2399" s="96" t="s">
        <v>2049</v>
      </c>
      <c r="B2399" s="96" t="s">
        <v>2050</v>
      </c>
      <c r="C2399" s="96" t="s">
        <v>4492</v>
      </c>
      <c r="D2399" s="96">
        <v>505.90638333465904</v>
      </c>
      <c r="E2399" s="96">
        <v>215.86116667371243</v>
      </c>
      <c r="F2399" s="96">
        <v>1</v>
      </c>
      <c r="G2399" s="96" t="s">
        <v>4549</v>
      </c>
      <c r="H2399" s="96">
        <v>1</v>
      </c>
      <c r="I2399" s="96" t="str">
        <f t="shared" si="37"/>
        <v>T521B156M020ATE090A521B156M020ASE090FTW700</v>
      </c>
    </row>
    <row r="2400" spans="1:9" hidden="1">
      <c r="A2400" s="96" t="s">
        <v>4094</v>
      </c>
      <c r="B2400" s="96" t="s">
        <v>4092</v>
      </c>
      <c r="C2400" s="96" t="s">
        <v>119</v>
      </c>
      <c r="D2400" s="96">
        <v>534.28711666725576</v>
      </c>
      <c r="E2400" s="96">
        <v>124.74966666544788</v>
      </c>
      <c r="F2400" s="96">
        <v>1</v>
      </c>
      <c r="G2400" s="96" t="s">
        <v>4549</v>
      </c>
      <c r="H2400" s="96">
        <v>1</v>
      </c>
      <c r="I2400" s="96" t="str">
        <f t="shared" si="37"/>
        <v>T521Q336M016AHE040A521Q336M016ASMHSPFTW102K</v>
      </c>
    </row>
    <row r="2401" spans="1:9" hidden="1">
      <c r="A2401" s="96" t="s">
        <v>786</v>
      </c>
      <c r="B2401" s="96" t="s">
        <v>787</v>
      </c>
      <c r="C2401" s="96" t="s">
        <v>100</v>
      </c>
      <c r="D2401" s="96">
        <v>541.69166666921228</v>
      </c>
      <c r="E2401" s="96">
        <v>191.53193333884701</v>
      </c>
      <c r="F2401" s="96">
        <v>1</v>
      </c>
      <c r="G2401" s="96" t="s">
        <v>4549</v>
      </c>
      <c r="H2401" s="96">
        <v>1</v>
      </c>
      <c r="I2401" s="96" t="str">
        <f t="shared" si="37"/>
        <v>T523T226M025APE100A523T226M025AS9997S805</v>
      </c>
    </row>
    <row r="2402" spans="1:9" hidden="1">
      <c r="A2402" s="96" t="s">
        <v>4460</v>
      </c>
      <c r="B2402" s="96" t="s">
        <v>4461</v>
      </c>
      <c r="C2402" s="96" t="s">
        <v>4462</v>
      </c>
      <c r="D2402" s="96" t="s">
        <v>4463</v>
      </c>
      <c r="E2402" s="96" t="s">
        <v>4464</v>
      </c>
      <c r="F2402" s="96" t="s">
        <v>4465</v>
      </c>
      <c r="G2402" s="96" t="s">
        <v>4466</v>
      </c>
      <c r="H2402" s="96" t="s">
        <v>4467</v>
      </c>
      <c r="I2402" s="96" t="str">
        <f t="shared" si="37"/>
        <v>S.PNPowderPNPowder</v>
      </c>
    </row>
    <row r="2403" spans="1:9" hidden="1">
      <c r="A2403" s="96" t="s">
        <v>3917</v>
      </c>
      <c r="B2403" s="96" t="s">
        <v>3706</v>
      </c>
      <c r="C2403" s="96" t="s">
        <v>4441</v>
      </c>
      <c r="D2403" s="96">
        <v>365.4833333264105</v>
      </c>
      <c r="E2403" s="96">
        <v>129.06666666269302</v>
      </c>
      <c r="F2403" s="96">
        <v>1</v>
      </c>
      <c r="G2403" s="96" t="s">
        <v>4612</v>
      </c>
      <c r="H2403" s="96">
        <v>1</v>
      </c>
      <c r="I2403" s="96" t="str">
        <f t="shared" si="37"/>
        <v>T520B107M003ATE070A520B107K003ASSTA156KA</v>
      </c>
    </row>
    <row r="2404" spans="1:9" hidden="1">
      <c r="A2404" s="96" t="s">
        <v>3776</v>
      </c>
      <c r="B2404" s="96" t="s">
        <v>3775</v>
      </c>
      <c r="C2404" s="96" t="s">
        <v>100</v>
      </c>
      <c r="D2404" s="96">
        <v>288.85819375107531</v>
      </c>
      <c r="E2404" s="96">
        <v>142.00752555672079</v>
      </c>
      <c r="F2404" s="96">
        <v>1</v>
      </c>
      <c r="G2404" s="96" t="s">
        <v>4612</v>
      </c>
      <c r="H2404" s="96">
        <v>16</v>
      </c>
      <c r="I2404" s="96" t="str">
        <f t="shared" si="37"/>
        <v>T520B107M006ATE015A520B107M006ASE015S805</v>
      </c>
    </row>
    <row r="2405" spans="1:9" hidden="1">
      <c r="A2405" s="96" t="s">
        <v>3677</v>
      </c>
      <c r="B2405" s="96" t="s">
        <v>3676</v>
      </c>
      <c r="C2405" s="96" t="s">
        <v>100</v>
      </c>
      <c r="D2405" s="96">
        <v>281.09751666546799</v>
      </c>
      <c r="E2405" s="96">
        <v>128.71161110932007</v>
      </c>
      <c r="F2405" s="96">
        <v>1</v>
      </c>
      <c r="G2405" s="96" t="s">
        <v>4612</v>
      </c>
      <c r="H2405" s="96">
        <v>3</v>
      </c>
      <c r="I2405" s="96" t="str">
        <f t="shared" si="37"/>
        <v>T520B107M006ATE018A520B107M006ASE018S805</v>
      </c>
    </row>
    <row r="2406" spans="1:9" hidden="1">
      <c r="A2406" s="96" t="s">
        <v>3677</v>
      </c>
      <c r="B2406" s="96" t="s">
        <v>4471</v>
      </c>
      <c r="C2406" s="96" t="s">
        <v>4433</v>
      </c>
      <c r="D2406" s="96">
        <v>561.3584000011906</v>
      </c>
      <c r="E2406" s="96">
        <v>192.70311666768976</v>
      </c>
      <c r="F2406" s="96">
        <v>1</v>
      </c>
      <c r="G2406" s="96" t="s">
        <v>4612</v>
      </c>
      <c r="H2406" s="96">
        <v>1</v>
      </c>
      <c r="I2406" s="96" t="str">
        <f t="shared" si="37"/>
        <v>T520B107M006ATE018A520B107M006AS9997KBP74E</v>
      </c>
    </row>
    <row r="2407" spans="1:9" hidden="1">
      <c r="A2407" s="96" t="s">
        <v>3734</v>
      </c>
      <c r="B2407" s="96" t="s">
        <v>3674</v>
      </c>
      <c r="C2407" s="96" t="s">
        <v>4441</v>
      </c>
      <c r="D2407" s="96">
        <v>725.74166666687233</v>
      </c>
      <c r="E2407" s="96">
        <v>201.14861111127539</v>
      </c>
      <c r="F2407" s="96">
        <v>1</v>
      </c>
      <c r="G2407" s="96" t="s">
        <v>4612</v>
      </c>
      <c r="H2407" s="96">
        <v>12</v>
      </c>
      <c r="I2407" s="96" t="str">
        <f t="shared" si="37"/>
        <v>T520B107M006ATE025A520B157M006ASE025STA156KA</v>
      </c>
    </row>
    <row r="2408" spans="1:9" hidden="1">
      <c r="A2408" s="96" t="s">
        <v>3861</v>
      </c>
      <c r="B2408" s="96" t="s">
        <v>3683</v>
      </c>
      <c r="C2408" s="96" t="s">
        <v>4469</v>
      </c>
      <c r="D2408" s="96">
        <v>426.39444444619585</v>
      </c>
      <c r="E2408" s="96">
        <v>145.075000001234</v>
      </c>
      <c r="F2408" s="96">
        <v>1</v>
      </c>
      <c r="G2408" s="96" t="s">
        <v>4612</v>
      </c>
      <c r="H2408" s="96">
        <v>6</v>
      </c>
      <c r="I2408" s="96" t="str">
        <f t="shared" si="37"/>
        <v>T520B107M006ATE035A520B107M006ASMHSPKBP126</v>
      </c>
    </row>
    <row r="2409" spans="1:9" hidden="1">
      <c r="A2409" s="96" t="s">
        <v>3802</v>
      </c>
      <c r="B2409" s="96" t="s">
        <v>3683</v>
      </c>
      <c r="C2409" s="96" t="s">
        <v>4469</v>
      </c>
      <c r="D2409" s="96">
        <v>440.40677900137382</v>
      </c>
      <c r="E2409" s="96">
        <v>159.6607116668718</v>
      </c>
      <c r="F2409" s="96">
        <v>1</v>
      </c>
      <c r="G2409" s="96" t="s">
        <v>4612</v>
      </c>
      <c r="H2409" s="96">
        <v>50</v>
      </c>
      <c r="I2409" s="96" t="str">
        <f t="shared" si="37"/>
        <v>T520B107M006ATE040A520B107M006ASMHSPKBP126</v>
      </c>
    </row>
    <row r="2410" spans="1:9" hidden="1">
      <c r="A2410" s="96" t="s">
        <v>3777</v>
      </c>
      <c r="B2410" s="96" t="s">
        <v>3683</v>
      </c>
      <c r="C2410" s="96" t="s">
        <v>4469</v>
      </c>
      <c r="D2410" s="96">
        <v>434.04885266642088</v>
      </c>
      <c r="E2410" s="96">
        <v>149.61281866708305</v>
      </c>
      <c r="F2410" s="96">
        <v>1</v>
      </c>
      <c r="G2410" s="96" t="s">
        <v>4612</v>
      </c>
      <c r="H2410" s="96">
        <v>50</v>
      </c>
      <c r="I2410" s="96" t="str">
        <f t="shared" si="37"/>
        <v>T520B107M006ATE045A520B107M006ASMHSPKBP126</v>
      </c>
    </row>
    <row r="2411" spans="1:9" hidden="1">
      <c r="A2411" s="96" t="s">
        <v>3669</v>
      </c>
      <c r="B2411" s="96" t="s">
        <v>4472</v>
      </c>
      <c r="C2411" s="96" t="s">
        <v>4441</v>
      </c>
      <c r="D2411" s="96">
        <v>576.84696666954551</v>
      </c>
      <c r="E2411" s="96">
        <v>186.46308333263732</v>
      </c>
      <c r="F2411" s="96">
        <v>1</v>
      </c>
      <c r="G2411" s="96" t="s">
        <v>4612</v>
      </c>
      <c r="H2411" s="96">
        <v>4</v>
      </c>
      <c r="I2411" s="96" t="str">
        <f t="shared" si="37"/>
        <v>T520B157M006ATE018A520B157M006AS9997STA156KA</v>
      </c>
    </row>
    <row r="2412" spans="1:9" hidden="1">
      <c r="A2412" s="96" t="s">
        <v>3669</v>
      </c>
      <c r="B2412" s="96" t="s">
        <v>4472</v>
      </c>
      <c r="C2412" s="96" t="s">
        <v>4551</v>
      </c>
      <c r="D2412" s="96">
        <v>614.18170476215892</v>
      </c>
      <c r="E2412" s="96">
        <v>206.25530237797648</v>
      </c>
      <c r="F2412" s="96">
        <v>1</v>
      </c>
      <c r="G2412" s="96" t="s">
        <v>4612</v>
      </c>
      <c r="H2412" s="96">
        <v>7</v>
      </c>
      <c r="I2412" s="96" t="str">
        <f t="shared" si="37"/>
        <v>T520B157M006ATE018A520B157M006AS9997PTSA</v>
      </c>
    </row>
    <row r="2413" spans="1:9" hidden="1">
      <c r="A2413" s="96" t="s">
        <v>3669</v>
      </c>
      <c r="B2413" s="96" t="s">
        <v>3674</v>
      </c>
      <c r="C2413" s="96" t="s">
        <v>4441</v>
      </c>
      <c r="D2413" s="96">
        <v>587.83591266616713</v>
      </c>
      <c r="E2413" s="96">
        <v>216.96358799936715</v>
      </c>
      <c r="F2413" s="96">
        <v>1</v>
      </c>
      <c r="G2413" s="96" t="s">
        <v>4612</v>
      </c>
      <c r="H2413" s="96">
        <v>50</v>
      </c>
      <c r="I2413" s="96" t="str">
        <f t="shared" si="37"/>
        <v>T520B157M006ATE018A520B157M006ASE025STA156KA</v>
      </c>
    </row>
    <row r="2414" spans="1:9" hidden="1">
      <c r="A2414" s="96" t="s">
        <v>3669</v>
      </c>
      <c r="B2414" s="96" t="s">
        <v>3674</v>
      </c>
      <c r="C2414" s="96" t="s">
        <v>4551</v>
      </c>
      <c r="D2414" s="96">
        <v>551.81666666292585</v>
      </c>
      <c r="E2414" s="96">
        <v>207.40000000339933</v>
      </c>
      <c r="F2414" s="96">
        <v>1</v>
      </c>
      <c r="G2414" s="96" t="s">
        <v>4612</v>
      </c>
      <c r="H2414" s="96">
        <v>1</v>
      </c>
      <c r="I2414" s="96" t="str">
        <f t="shared" si="37"/>
        <v>T520B157M006ATE018A520B157M006ASE025PTSA</v>
      </c>
    </row>
    <row r="2415" spans="1:9" hidden="1">
      <c r="A2415" s="96" t="s">
        <v>671</v>
      </c>
      <c r="B2415" s="96" t="s">
        <v>668</v>
      </c>
      <c r="C2415" s="96" t="s">
        <v>4474</v>
      </c>
      <c r="D2415" s="96">
        <v>576.78242000027092</v>
      </c>
      <c r="E2415" s="96">
        <v>219.96592066765297</v>
      </c>
      <c r="F2415" s="96">
        <v>1</v>
      </c>
      <c r="G2415" s="96" t="s">
        <v>4612</v>
      </c>
      <c r="H2415" s="96">
        <v>50</v>
      </c>
      <c r="I2415" s="96" t="str">
        <f t="shared" si="37"/>
        <v>T520B157M006ATE035A520B157M006ASMHSPS15MB</v>
      </c>
    </row>
    <row r="2416" spans="1:9" hidden="1">
      <c r="A2416" s="96" t="s">
        <v>671</v>
      </c>
      <c r="B2416" s="96" t="s">
        <v>668</v>
      </c>
      <c r="C2416" s="96" t="s">
        <v>4441</v>
      </c>
      <c r="D2416" s="96">
        <v>531.17966667283326</v>
      </c>
      <c r="E2416" s="96">
        <v>199.22471666475761</v>
      </c>
      <c r="F2416" s="96">
        <v>1</v>
      </c>
      <c r="G2416" s="96" t="s">
        <v>4612</v>
      </c>
      <c r="H2416" s="96">
        <v>1</v>
      </c>
      <c r="I2416" s="96" t="str">
        <f t="shared" si="37"/>
        <v>T520B157M006ATE035A520B157M006ASMHSPSTA156KA</v>
      </c>
    </row>
    <row r="2417" spans="1:9" hidden="1">
      <c r="A2417" s="96" t="s">
        <v>4009</v>
      </c>
      <c r="B2417" s="96" t="s">
        <v>4553</v>
      </c>
      <c r="C2417" s="96" t="s">
        <v>4441</v>
      </c>
      <c r="D2417" s="96">
        <v>641.18333332822658</v>
      </c>
      <c r="E2417" s="96">
        <v>187.26666666800156</v>
      </c>
      <c r="F2417" s="96">
        <v>1</v>
      </c>
      <c r="G2417" s="96" t="s">
        <v>4612</v>
      </c>
      <c r="H2417" s="96">
        <v>1</v>
      </c>
      <c r="I2417" s="96" t="str">
        <f t="shared" si="37"/>
        <v>T520B227M006ATE025A520B227M006AS9997STA156KA</v>
      </c>
    </row>
    <row r="2418" spans="1:9" hidden="1">
      <c r="A2418" s="96" t="s">
        <v>4009</v>
      </c>
      <c r="B2418" s="96" t="s">
        <v>4553</v>
      </c>
      <c r="C2418" s="96" t="s">
        <v>4527</v>
      </c>
      <c r="D2418" s="96">
        <v>497.2833333327435</v>
      </c>
      <c r="E2418" s="96">
        <v>200.93333333381452</v>
      </c>
      <c r="F2418" s="96">
        <v>1</v>
      </c>
      <c r="G2418" s="96" t="s">
        <v>4612</v>
      </c>
      <c r="H2418" s="96">
        <v>1</v>
      </c>
      <c r="I2418" s="96" t="str">
        <f t="shared" si="37"/>
        <v>T520B227M006ATE025A520B227M006AS9997STA200KE</v>
      </c>
    </row>
    <row r="2419" spans="1:9" hidden="1">
      <c r="A2419" s="96" t="s">
        <v>4009</v>
      </c>
      <c r="B2419" s="96" t="s">
        <v>660</v>
      </c>
      <c r="C2419" s="96" t="s">
        <v>4441</v>
      </c>
      <c r="D2419" s="96">
        <v>537.51755633333232</v>
      </c>
      <c r="E2419" s="96">
        <v>211.23770266596696</v>
      </c>
      <c r="F2419" s="96">
        <v>1</v>
      </c>
      <c r="G2419" s="96" t="s">
        <v>4612</v>
      </c>
      <c r="H2419" s="96">
        <v>50</v>
      </c>
      <c r="I2419" s="96" t="str">
        <f t="shared" si="37"/>
        <v>T520B227M006ATE025A520B227M006ASMHSPSTA156KA</v>
      </c>
    </row>
    <row r="2420" spans="1:9" hidden="1">
      <c r="A2420" s="96" t="s">
        <v>654</v>
      </c>
      <c r="B2420" s="96" t="s">
        <v>648</v>
      </c>
      <c r="C2420" s="96" t="s">
        <v>4474</v>
      </c>
      <c r="D2420" s="96">
        <v>535.3462856664089</v>
      </c>
      <c r="E2420" s="96">
        <v>213.95632099939976</v>
      </c>
      <c r="F2420" s="96">
        <v>1</v>
      </c>
      <c r="G2420" s="96" t="s">
        <v>4612</v>
      </c>
      <c r="H2420" s="96">
        <v>50</v>
      </c>
      <c r="I2420" s="96" t="str">
        <f t="shared" si="37"/>
        <v>T520B227M006ATE035A520B227M006ASALT1S15MB</v>
      </c>
    </row>
    <row r="2421" spans="1:9" hidden="1">
      <c r="A2421" s="96" t="s">
        <v>3967</v>
      </c>
      <c r="B2421" s="96" t="s">
        <v>648</v>
      </c>
      <c r="C2421" s="96" t="s">
        <v>4474</v>
      </c>
      <c r="D2421" s="96">
        <v>532.18708333250584</v>
      </c>
      <c r="E2421" s="96">
        <v>202.12972380852855</v>
      </c>
      <c r="F2421" s="96">
        <v>1</v>
      </c>
      <c r="G2421" s="96" t="s">
        <v>4612</v>
      </c>
      <c r="H2421" s="96">
        <v>23</v>
      </c>
      <c r="I2421" s="96" t="str">
        <f t="shared" si="37"/>
        <v>T520B227M006ATE045A520B227M006ASALT1S15MB</v>
      </c>
    </row>
    <row r="2422" spans="1:9" hidden="1">
      <c r="A2422" s="96" t="s">
        <v>3905</v>
      </c>
      <c r="B2422" s="96" t="s">
        <v>648</v>
      </c>
      <c r="C2422" s="96" t="s">
        <v>4474</v>
      </c>
      <c r="D2422" s="96">
        <v>535.7416666665813</v>
      </c>
      <c r="E2422" s="96">
        <v>194.48333332955372</v>
      </c>
      <c r="F2422" s="96">
        <v>1</v>
      </c>
      <c r="G2422" s="96" t="s">
        <v>4612</v>
      </c>
      <c r="H2422" s="96">
        <v>2</v>
      </c>
      <c r="I2422" s="96" t="str">
        <f t="shared" si="37"/>
        <v>T520B227M006ATE070A520B227M006ASALT1S15MB</v>
      </c>
    </row>
    <row r="2423" spans="1:9" hidden="1">
      <c r="A2423" s="96" t="s">
        <v>109</v>
      </c>
      <c r="B2423" s="96" t="s">
        <v>4613</v>
      </c>
      <c r="C2423" s="96" t="s">
        <v>111</v>
      </c>
      <c r="D2423" s="96">
        <v>457.39479040504779</v>
      </c>
      <c r="E2423" s="96">
        <v>198.88460104179103</v>
      </c>
      <c r="F2423" s="96">
        <v>1</v>
      </c>
      <c r="G2423" s="96" t="s">
        <v>4612</v>
      </c>
      <c r="H2423" s="96">
        <v>33</v>
      </c>
      <c r="I2423" s="96" t="str">
        <f t="shared" si="37"/>
        <v>T520B337M006ATE040A520B337M006ASE040STA200KA</v>
      </c>
    </row>
    <row r="2424" spans="1:9" hidden="1">
      <c r="A2424" s="96" t="s">
        <v>3769</v>
      </c>
      <c r="B2424" s="96" t="s">
        <v>1200</v>
      </c>
      <c r="C2424" s="96" t="s">
        <v>4441</v>
      </c>
      <c r="D2424" s="96">
        <v>349.30654487411419</v>
      </c>
      <c r="E2424" s="96">
        <v>240.28270512810337</v>
      </c>
      <c r="F2424" s="96">
        <v>1</v>
      </c>
      <c r="G2424" s="96" t="s">
        <v>4612</v>
      </c>
      <c r="H2424" s="96">
        <v>13</v>
      </c>
      <c r="I2424" s="96" t="str">
        <f t="shared" si="37"/>
        <v>T520B337M2R5ATE015A520B337M2R5ASE015STA156KA</v>
      </c>
    </row>
    <row r="2425" spans="1:9" hidden="1">
      <c r="A2425" s="96" t="s">
        <v>3769</v>
      </c>
      <c r="B2425" s="96" t="s">
        <v>4555</v>
      </c>
      <c r="C2425" s="96" t="s">
        <v>4556</v>
      </c>
      <c r="D2425" s="96">
        <v>486.31133332732134</v>
      </c>
      <c r="E2425" s="96">
        <v>182.56671666749753</v>
      </c>
      <c r="F2425" s="96">
        <v>1</v>
      </c>
      <c r="G2425" s="96" t="s">
        <v>4612</v>
      </c>
      <c r="H2425" s="96">
        <v>1</v>
      </c>
      <c r="I2425" s="96" t="str">
        <f t="shared" si="37"/>
        <v>T520B337M2R5ATE015A520B337M2R5AS9997STA156KE</v>
      </c>
    </row>
    <row r="2426" spans="1:9" hidden="1">
      <c r="A2426" s="96" t="s">
        <v>3926</v>
      </c>
      <c r="B2426" s="96" t="s">
        <v>3691</v>
      </c>
      <c r="C2426" s="96" t="s">
        <v>4426</v>
      </c>
      <c r="D2426" s="96">
        <v>252.7267466657795</v>
      </c>
      <c r="E2426" s="96">
        <v>149.97374666668475</v>
      </c>
      <c r="F2426" s="96">
        <v>1</v>
      </c>
      <c r="G2426" s="96" t="s">
        <v>4612</v>
      </c>
      <c r="H2426" s="96">
        <v>5</v>
      </c>
      <c r="I2426" s="96" t="str">
        <f t="shared" si="37"/>
        <v>T520B476M006ATE070A520B476K006ASKBP74</v>
      </c>
    </row>
    <row r="2427" spans="1:9" hidden="1">
      <c r="A2427" s="96" t="s">
        <v>3724</v>
      </c>
      <c r="B2427" s="96" t="s">
        <v>3723</v>
      </c>
      <c r="C2427" s="96" t="s">
        <v>152</v>
      </c>
      <c r="D2427" s="96">
        <v>630.7795796287246</v>
      </c>
      <c r="E2427" s="96">
        <v>234.14491211963733</v>
      </c>
      <c r="F2427" s="96">
        <v>1</v>
      </c>
      <c r="G2427" s="96" t="s">
        <v>4612</v>
      </c>
      <c r="H2427" s="96">
        <v>9</v>
      </c>
      <c r="I2427" s="96" t="str">
        <f t="shared" si="37"/>
        <v>T520B476M010ATE035A520B476M010ASMHSPKBP86</v>
      </c>
    </row>
    <row r="2428" spans="1:9" hidden="1">
      <c r="A2428" s="96" t="s">
        <v>203</v>
      </c>
      <c r="B2428" s="96" t="s">
        <v>201</v>
      </c>
      <c r="C2428" s="96" t="s">
        <v>4426</v>
      </c>
      <c r="D2428" s="96">
        <v>289.368038889952</v>
      </c>
      <c r="E2428" s="96">
        <v>128.60398333054036</v>
      </c>
      <c r="F2428" s="96">
        <v>1</v>
      </c>
      <c r="G2428" s="96" t="s">
        <v>4612</v>
      </c>
      <c r="H2428" s="96">
        <v>3</v>
      </c>
      <c r="I2428" s="96" t="str">
        <f t="shared" si="37"/>
        <v>T520C107M006ATE045A520C107M006ASMHSBKBP74</v>
      </c>
    </row>
    <row r="2429" spans="1:9" hidden="1">
      <c r="A2429" s="96" t="s">
        <v>1382</v>
      </c>
      <c r="B2429" s="96" t="s">
        <v>345</v>
      </c>
      <c r="C2429" s="96" t="s">
        <v>4469</v>
      </c>
      <c r="D2429" s="96">
        <v>458.95562333171256</v>
      </c>
      <c r="E2429" s="96">
        <v>164.99845333490521</v>
      </c>
      <c r="F2429" s="96">
        <v>1</v>
      </c>
      <c r="G2429" s="96" t="s">
        <v>4612</v>
      </c>
      <c r="H2429" s="96">
        <v>5</v>
      </c>
      <c r="I2429" s="96" t="str">
        <f t="shared" si="37"/>
        <v>T520C107M010ATE025A520C107M010ASMHSBKBP126</v>
      </c>
    </row>
    <row r="2430" spans="1:9" hidden="1">
      <c r="A2430" s="96" t="s">
        <v>424</v>
      </c>
      <c r="B2430" s="96" t="s">
        <v>323</v>
      </c>
      <c r="C2430" s="96" t="s">
        <v>4441</v>
      </c>
      <c r="D2430" s="96">
        <v>544.00000000256114</v>
      </c>
      <c r="E2430" s="96">
        <v>190.28333332738839</v>
      </c>
      <c r="F2430" s="96">
        <v>1</v>
      </c>
      <c r="G2430" s="96" t="s">
        <v>4612</v>
      </c>
      <c r="H2430" s="96">
        <v>1</v>
      </c>
      <c r="I2430" s="96" t="str">
        <f t="shared" si="37"/>
        <v>T520C157M010ATE055A520C157M010ASE055STA156KA</v>
      </c>
    </row>
    <row r="2431" spans="1:9" hidden="1">
      <c r="A2431" s="96" t="s">
        <v>424</v>
      </c>
      <c r="B2431" s="96" t="s">
        <v>420</v>
      </c>
      <c r="C2431" s="96" t="s">
        <v>4469</v>
      </c>
      <c r="D2431" s="96">
        <v>393.36694444413297</v>
      </c>
      <c r="E2431" s="96">
        <v>134.132533329539</v>
      </c>
      <c r="F2431" s="96">
        <v>1</v>
      </c>
      <c r="G2431" s="96" t="s">
        <v>4612</v>
      </c>
      <c r="H2431" s="96">
        <v>3</v>
      </c>
      <c r="I2431" s="96" t="str">
        <f t="shared" si="37"/>
        <v>T520C157M010ATE055A520C157M010ASMHSPKBP126</v>
      </c>
    </row>
    <row r="2432" spans="1:9" hidden="1">
      <c r="A2432" s="96" t="s">
        <v>566</v>
      </c>
      <c r="B2432" s="96" t="s">
        <v>565</v>
      </c>
      <c r="C2432" s="96" t="s">
        <v>126</v>
      </c>
      <c r="D2432" s="96">
        <v>342.99359444528818</v>
      </c>
      <c r="E2432" s="96">
        <v>132.64266666490585</v>
      </c>
      <c r="F2432" s="96">
        <v>1</v>
      </c>
      <c r="G2432" s="96" t="s">
        <v>4612</v>
      </c>
      <c r="H2432" s="96">
        <v>3</v>
      </c>
      <c r="I2432" s="96" t="str">
        <f t="shared" si="37"/>
        <v>T520C226M016ATE080A520C226M016ASMHSPKBP52</v>
      </c>
    </row>
    <row r="2433" spans="1:9" hidden="1">
      <c r="A2433" s="96" t="s">
        <v>1391</v>
      </c>
      <c r="B2433" s="96" t="s">
        <v>327</v>
      </c>
      <c r="C2433" s="96" t="s">
        <v>4469</v>
      </c>
      <c r="D2433" s="96">
        <v>327.98333332990296</v>
      </c>
      <c r="E2433" s="96">
        <v>135.31666666734964</v>
      </c>
      <c r="F2433" s="96">
        <v>1</v>
      </c>
      <c r="G2433" s="96" t="s">
        <v>4612</v>
      </c>
      <c r="H2433" s="96">
        <v>1</v>
      </c>
      <c r="I2433" s="96" t="str">
        <f t="shared" si="37"/>
        <v>T520C227M006ATE025A520C227M006ASMHSPKBP126</v>
      </c>
    </row>
    <row r="2434" spans="1:9" hidden="1">
      <c r="A2434" s="96" t="s">
        <v>210</v>
      </c>
      <c r="B2434" s="96" t="s">
        <v>211</v>
      </c>
      <c r="C2434" s="96" t="s">
        <v>4469</v>
      </c>
      <c r="D2434" s="96">
        <v>303.12555555487052</v>
      </c>
      <c r="E2434" s="96">
        <v>131.20057083608117</v>
      </c>
      <c r="F2434" s="96">
        <v>1</v>
      </c>
      <c r="G2434" s="96" t="s">
        <v>4612</v>
      </c>
      <c r="H2434" s="96">
        <v>3</v>
      </c>
      <c r="I2434" s="96" t="str">
        <f t="shared" si="37"/>
        <v>T520C337M004ATE045A520C337M004ASMHSPKBP126</v>
      </c>
    </row>
    <row r="2435" spans="1:9" hidden="1">
      <c r="A2435" s="96" t="s">
        <v>581</v>
      </c>
      <c r="B2435" s="96" t="s">
        <v>429</v>
      </c>
      <c r="C2435" s="96" t="s">
        <v>4469</v>
      </c>
      <c r="D2435" s="96">
        <v>232.41433332790621</v>
      </c>
      <c r="E2435" s="96">
        <v>268.06378333247267</v>
      </c>
      <c r="F2435" s="96">
        <v>1</v>
      </c>
      <c r="G2435" s="96" t="s">
        <v>4612</v>
      </c>
      <c r="H2435" s="96">
        <v>1</v>
      </c>
      <c r="I2435" s="96" t="str">
        <f t="shared" si="37"/>
        <v>T520C337M2R5ATE015A520C337M003ASE015KBP126</v>
      </c>
    </row>
    <row r="2436" spans="1:9" hidden="1">
      <c r="A2436" s="96" t="s">
        <v>2567</v>
      </c>
      <c r="B2436" s="96" t="s">
        <v>1595</v>
      </c>
      <c r="C2436" s="96" t="s">
        <v>4426</v>
      </c>
      <c r="D2436" s="96">
        <v>299.88333333050832</v>
      </c>
      <c r="E2436" s="96">
        <v>157.87499999336433</v>
      </c>
      <c r="F2436" s="96">
        <v>1</v>
      </c>
      <c r="G2436" s="96" t="s">
        <v>4612</v>
      </c>
      <c r="H2436" s="96">
        <v>1</v>
      </c>
      <c r="I2436" s="96" t="str">
        <f t="shared" ref="I2436:I2499" si="38">A2436&amp;B2436&amp;C2436</f>
        <v>T520D107M010ATE055A520D107M010ASMHSPKBP74</v>
      </c>
    </row>
    <row r="2437" spans="1:9" hidden="1">
      <c r="A2437" s="96" t="s">
        <v>2497</v>
      </c>
      <c r="B2437" s="96" t="s">
        <v>2496</v>
      </c>
      <c r="C2437" s="96" t="s">
        <v>4469</v>
      </c>
      <c r="D2437" s="96">
        <v>427.49938889115583</v>
      </c>
      <c r="E2437" s="96">
        <v>203.46752777521033</v>
      </c>
      <c r="F2437" s="96">
        <v>1</v>
      </c>
      <c r="G2437" s="96" t="s">
        <v>4612</v>
      </c>
      <c r="H2437" s="96">
        <v>6</v>
      </c>
      <c r="I2437" s="96" t="str">
        <f t="shared" si="38"/>
        <v>T520D108M2R5ATE006A520D108M2R5ASE006KBP126</v>
      </c>
    </row>
    <row r="2438" spans="1:9" hidden="1">
      <c r="A2438" s="96" t="s">
        <v>2497</v>
      </c>
      <c r="B2438" s="96" t="s">
        <v>2496</v>
      </c>
      <c r="C2438" s="96" t="s">
        <v>4572</v>
      </c>
      <c r="D2438" s="96">
        <v>229.23135833116248</v>
      </c>
      <c r="E2438" s="96">
        <v>123.70189166336786</v>
      </c>
      <c r="F2438" s="96">
        <v>1</v>
      </c>
      <c r="G2438" s="96" t="s">
        <v>4612</v>
      </c>
      <c r="H2438" s="96">
        <v>2</v>
      </c>
      <c r="I2438" s="96" t="str">
        <f t="shared" si="38"/>
        <v>T520D108M2R5ATE006A520D108M2R5ASE006S15MBE</v>
      </c>
    </row>
    <row r="2439" spans="1:9" hidden="1">
      <c r="A2439" s="96" t="s">
        <v>2410</v>
      </c>
      <c r="B2439" s="96" t="s">
        <v>1419</v>
      </c>
      <c r="C2439" s="96" t="s">
        <v>4441</v>
      </c>
      <c r="D2439" s="96">
        <v>385.13727499928791</v>
      </c>
      <c r="E2439" s="96">
        <v>184.41663333331235</v>
      </c>
      <c r="F2439" s="96">
        <v>1</v>
      </c>
      <c r="G2439" s="96" t="s">
        <v>4612</v>
      </c>
      <c r="H2439" s="96">
        <v>2</v>
      </c>
      <c r="I2439" s="96" t="str">
        <f t="shared" si="38"/>
        <v>T520D108M2R5ATE015A520Y108M2R5ASE010STA156KA</v>
      </c>
    </row>
    <row r="2440" spans="1:9" hidden="1">
      <c r="A2440" s="96" t="s">
        <v>2410</v>
      </c>
      <c r="B2440" s="96" t="s">
        <v>4614</v>
      </c>
      <c r="C2440" s="96" t="s">
        <v>4556</v>
      </c>
      <c r="D2440" s="96">
        <v>326.89999999478459</v>
      </c>
      <c r="E2440" s="96">
        <v>188.63333332934417</v>
      </c>
      <c r="F2440" s="96">
        <v>1</v>
      </c>
      <c r="G2440" s="96" t="s">
        <v>4612</v>
      </c>
      <c r="H2440" s="96">
        <v>1</v>
      </c>
      <c r="I2440" s="96" t="str">
        <f t="shared" si="38"/>
        <v>T520D108M2R5ATE015A520D108M2R5ASE015STA156KE</v>
      </c>
    </row>
    <row r="2441" spans="1:9" hidden="1">
      <c r="A2441" s="96" t="s">
        <v>2236</v>
      </c>
      <c r="B2441" s="96" t="s">
        <v>1295</v>
      </c>
      <c r="C2441" s="96" t="s">
        <v>4478</v>
      </c>
      <c r="D2441" s="96">
        <v>660.3579055541195</v>
      </c>
      <c r="E2441" s="96">
        <v>219.92381666670553</v>
      </c>
      <c r="F2441" s="96">
        <v>1</v>
      </c>
      <c r="G2441" s="96" t="s">
        <v>4612</v>
      </c>
      <c r="H2441" s="96">
        <v>3</v>
      </c>
      <c r="I2441" s="96" t="str">
        <f t="shared" si="38"/>
        <v>T520D156M025ATE060A520D156K025ASFTW400</v>
      </c>
    </row>
    <row r="2442" spans="1:9" hidden="1">
      <c r="A2442" s="96" t="s">
        <v>2236</v>
      </c>
      <c r="B2442" s="96" t="s">
        <v>4615</v>
      </c>
      <c r="C2442" s="96" t="s">
        <v>4567</v>
      </c>
      <c r="D2442" s="96">
        <v>461.60555555834429</v>
      </c>
      <c r="E2442" s="96">
        <v>135.93333333497867</v>
      </c>
      <c r="F2442" s="96">
        <v>1</v>
      </c>
      <c r="G2442" s="96" t="s">
        <v>4612</v>
      </c>
      <c r="H2442" s="96">
        <v>3</v>
      </c>
      <c r="I2442" s="96" t="str">
        <f t="shared" si="38"/>
        <v>T520D156M025ATE060A520D156M025AS9997KBP44E</v>
      </c>
    </row>
    <row r="2443" spans="1:9" hidden="1">
      <c r="A2443" s="96" t="s">
        <v>2236</v>
      </c>
      <c r="B2443" s="96" t="s">
        <v>891</v>
      </c>
      <c r="C2443" s="96" t="s">
        <v>4476</v>
      </c>
      <c r="D2443" s="96">
        <v>476.02838333579712</v>
      </c>
      <c r="E2443" s="96">
        <v>183.15816666930911</v>
      </c>
      <c r="F2443" s="96">
        <v>1</v>
      </c>
      <c r="G2443" s="96" t="s">
        <v>4612</v>
      </c>
      <c r="H2443" s="96">
        <v>1</v>
      </c>
      <c r="I2443" s="96" t="str">
        <f t="shared" si="38"/>
        <v>T520D156M025ATE060A520D156M025ASMHSPKBP44</v>
      </c>
    </row>
    <row r="2444" spans="1:9" hidden="1">
      <c r="A2444" s="96" t="s">
        <v>2389</v>
      </c>
      <c r="B2444" s="96" t="s">
        <v>4616</v>
      </c>
      <c r="C2444" s="96" t="s">
        <v>4428</v>
      </c>
      <c r="D2444" s="96">
        <v>338.27631666557863</v>
      </c>
      <c r="E2444" s="96">
        <v>151.39142777770758</v>
      </c>
      <c r="F2444" s="96">
        <v>1</v>
      </c>
      <c r="G2444" s="96" t="s">
        <v>4612</v>
      </c>
      <c r="H2444" s="96">
        <v>3</v>
      </c>
      <c r="I2444" s="96" t="str">
        <f t="shared" si="38"/>
        <v>T520D157M006ATE015A520D157M006ASPGLRKBP76</v>
      </c>
    </row>
    <row r="2445" spans="1:9" hidden="1">
      <c r="A2445" s="96" t="s">
        <v>2642</v>
      </c>
      <c r="B2445" s="96" t="s">
        <v>1750</v>
      </c>
      <c r="C2445" s="96" t="s">
        <v>4428</v>
      </c>
      <c r="D2445" s="96">
        <v>213.00000000279397</v>
      </c>
      <c r="E2445" s="96">
        <v>127.11666666786186</v>
      </c>
      <c r="F2445" s="96">
        <v>1</v>
      </c>
      <c r="G2445" s="96" t="s">
        <v>4612</v>
      </c>
      <c r="H2445" s="96">
        <v>1</v>
      </c>
      <c r="I2445" s="96" t="str">
        <f t="shared" si="38"/>
        <v>T520D157M006ATE025A520D157M006ASMHSPKBP76</v>
      </c>
    </row>
    <row r="2446" spans="1:9" hidden="1">
      <c r="A2446" s="96" t="s">
        <v>2157</v>
      </c>
      <c r="B2446" s="96" t="s">
        <v>2106</v>
      </c>
      <c r="C2446" s="96" t="s">
        <v>4426</v>
      </c>
      <c r="D2446" s="96">
        <v>245.28333333902992</v>
      </c>
      <c r="E2446" s="96">
        <v>125.14999999199064</v>
      </c>
      <c r="F2446" s="96">
        <v>1</v>
      </c>
      <c r="G2446" s="96" t="s">
        <v>4612</v>
      </c>
      <c r="H2446" s="96">
        <v>1</v>
      </c>
      <c r="I2446" s="96" t="str">
        <f t="shared" si="38"/>
        <v>T520D157M010ATE015A520D157M010ASMHSBKBP74</v>
      </c>
    </row>
    <row r="2447" spans="1:9" hidden="1">
      <c r="A2447" s="96" t="s">
        <v>2981</v>
      </c>
      <c r="B2447" s="96" t="s">
        <v>1592</v>
      </c>
      <c r="C2447" s="96" t="s">
        <v>4426</v>
      </c>
      <c r="D2447" s="96">
        <v>324.25000000395812</v>
      </c>
      <c r="E2447" s="96">
        <v>121.80000000516884</v>
      </c>
      <c r="F2447" s="96">
        <v>1</v>
      </c>
      <c r="G2447" s="96" t="s">
        <v>4612</v>
      </c>
      <c r="H2447" s="96">
        <v>1</v>
      </c>
      <c r="I2447" s="96" t="str">
        <f t="shared" si="38"/>
        <v>T520D157M010ATE025A520D157M010ASMHSPKBP74</v>
      </c>
    </row>
    <row r="2448" spans="1:9" hidden="1">
      <c r="A2448" s="96" t="s">
        <v>2283</v>
      </c>
      <c r="B2448" s="96" t="s">
        <v>1592</v>
      </c>
      <c r="C2448" s="96" t="s">
        <v>4426</v>
      </c>
      <c r="D2448" s="96">
        <v>343.98969166330062</v>
      </c>
      <c r="E2448" s="96">
        <v>160.82905000133906</v>
      </c>
      <c r="F2448" s="96">
        <v>1</v>
      </c>
      <c r="G2448" s="96" t="s">
        <v>4612</v>
      </c>
      <c r="H2448" s="96">
        <v>2</v>
      </c>
      <c r="I2448" s="96" t="str">
        <f t="shared" si="38"/>
        <v>T520D157M010ATE055A520D157M010ASMHSPKBP74</v>
      </c>
    </row>
    <row r="2449" spans="1:9" hidden="1">
      <c r="A2449" s="96" t="s">
        <v>2686</v>
      </c>
      <c r="B2449" s="96" t="s">
        <v>2394</v>
      </c>
      <c r="C2449" s="96" t="s">
        <v>4428</v>
      </c>
      <c r="D2449" s="96">
        <v>283.77177500078687</v>
      </c>
      <c r="E2449" s="96">
        <v>139.36077778344043</v>
      </c>
      <c r="F2449" s="96">
        <v>1</v>
      </c>
      <c r="G2449" s="96" t="s">
        <v>4612</v>
      </c>
      <c r="H2449" s="96">
        <v>4</v>
      </c>
      <c r="I2449" s="96" t="str">
        <f t="shared" si="38"/>
        <v>T520D227M006ATE009A520D227M006ASPGLRKBP76</v>
      </c>
    </row>
    <row r="2450" spans="1:9" hidden="1">
      <c r="A2450" s="96" t="s">
        <v>2226</v>
      </c>
      <c r="B2450" s="96" t="s">
        <v>2222</v>
      </c>
      <c r="C2450" s="96" t="s">
        <v>4426</v>
      </c>
      <c r="D2450" s="96">
        <v>342.97166667063721</v>
      </c>
      <c r="E2450" s="96">
        <v>134.78454999974929</v>
      </c>
      <c r="F2450" s="96">
        <v>1</v>
      </c>
      <c r="G2450" s="96" t="s">
        <v>4612</v>
      </c>
      <c r="H2450" s="96">
        <v>2</v>
      </c>
      <c r="I2450" s="96" t="str">
        <f t="shared" si="38"/>
        <v>T520D227M010ATE018A520D227M010ASMHSBKBP74</v>
      </c>
    </row>
    <row r="2451" spans="1:9" hidden="1">
      <c r="A2451" s="96" t="s">
        <v>2915</v>
      </c>
      <c r="B2451" s="96" t="s">
        <v>1587</v>
      </c>
      <c r="C2451" s="96" t="s">
        <v>4426</v>
      </c>
      <c r="D2451" s="96">
        <v>355.79366111109266</v>
      </c>
      <c r="E2451" s="96">
        <v>149.30987063296405</v>
      </c>
      <c r="F2451" s="96">
        <v>1</v>
      </c>
      <c r="G2451" s="96" t="s">
        <v>4612</v>
      </c>
      <c r="H2451" s="96">
        <v>24</v>
      </c>
      <c r="I2451" s="96" t="str">
        <f t="shared" si="38"/>
        <v>T520D227M010ATE025A520D227M010ASMHSPKBP74</v>
      </c>
    </row>
    <row r="2452" spans="1:9" hidden="1">
      <c r="A2452" s="96" t="s">
        <v>2258</v>
      </c>
      <c r="B2452" s="96" t="s">
        <v>1587</v>
      </c>
      <c r="C2452" s="96" t="s">
        <v>4426</v>
      </c>
      <c r="D2452" s="96">
        <v>320.23025666526519</v>
      </c>
      <c r="E2452" s="96">
        <v>146.55816666944884</v>
      </c>
      <c r="F2452" s="96">
        <v>1</v>
      </c>
      <c r="G2452" s="96" t="s">
        <v>4612</v>
      </c>
      <c r="H2452" s="96">
        <v>5</v>
      </c>
      <c r="I2452" s="96" t="str">
        <f t="shared" si="38"/>
        <v>T520D227M010ATE040A520D227M010ASMHSPKBP74</v>
      </c>
    </row>
    <row r="2453" spans="1:9" hidden="1">
      <c r="A2453" s="96" t="s">
        <v>2258</v>
      </c>
      <c r="B2453" s="96" t="s">
        <v>1587</v>
      </c>
      <c r="C2453" s="96" t="s">
        <v>152</v>
      </c>
      <c r="D2453" s="96">
        <v>318.74528333195485</v>
      </c>
      <c r="E2453" s="96">
        <v>136.86178332427517</v>
      </c>
      <c r="F2453" s="96">
        <v>1</v>
      </c>
      <c r="G2453" s="96" t="s">
        <v>4612</v>
      </c>
      <c r="H2453" s="96">
        <v>1</v>
      </c>
      <c r="I2453" s="96" t="str">
        <f t="shared" si="38"/>
        <v>T520D227M010ATE040A520D227M010ASMHSPKBP86</v>
      </c>
    </row>
    <row r="2454" spans="1:9" hidden="1">
      <c r="A2454" s="96" t="s">
        <v>2997</v>
      </c>
      <c r="B2454" s="96" t="s">
        <v>1430</v>
      </c>
      <c r="C2454" s="96" t="s">
        <v>4428</v>
      </c>
      <c r="D2454" s="96">
        <v>197.23333332804032</v>
      </c>
      <c r="E2454" s="96">
        <v>126.81666667107493</v>
      </c>
      <c r="F2454" s="96">
        <v>1</v>
      </c>
      <c r="G2454" s="96" t="s">
        <v>4612</v>
      </c>
      <c r="H2454" s="96">
        <v>1</v>
      </c>
      <c r="I2454" s="96" t="str">
        <f t="shared" si="38"/>
        <v>T520D337M004ATE009A520D337M004ASPGLRKBP76</v>
      </c>
    </row>
    <row r="2455" spans="1:9" hidden="1">
      <c r="A2455" s="96" t="s">
        <v>2668</v>
      </c>
      <c r="B2455" s="96" t="s">
        <v>1430</v>
      </c>
      <c r="C2455" s="96" t="s">
        <v>4428</v>
      </c>
      <c r="D2455" s="96">
        <v>201.47566666128111</v>
      </c>
      <c r="E2455" s="96">
        <v>145.22266667336226</v>
      </c>
      <c r="F2455" s="96">
        <v>1</v>
      </c>
      <c r="G2455" s="96" t="s">
        <v>4612</v>
      </c>
      <c r="H2455" s="96">
        <v>1</v>
      </c>
      <c r="I2455" s="96" t="str">
        <f t="shared" si="38"/>
        <v>T520D337M004ATE012A520D337M004ASPGLRKBP76</v>
      </c>
    </row>
    <row r="2456" spans="1:9" hidden="1">
      <c r="A2456" s="96" t="s">
        <v>2993</v>
      </c>
      <c r="B2456" s="96" t="s">
        <v>2364</v>
      </c>
      <c r="C2456" s="96" t="s">
        <v>4426</v>
      </c>
      <c r="D2456" s="96">
        <v>308.93773560708559</v>
      </c>
      <c r="E2456" s="96">
        <v>137.47696969763967</v>
      </c>
      <c r="F2456" s="96">
        <v>1</v>
      </c>
      <c r="G2456" s="96" t="s">
        <v>4612</v>
      </c>
      <c r="H2456" s="96">
        <v>22</v>
      </c>
      <c r="I2456" s="96" t="str">
        <f t="shared" si="38"/>
        <v>T520D337M006ATE009A520D337M006ASPGLRKBP74</v>
      </c>
    </row>
    <row r="2457" spans="1:9" hidden="1">
      <c r="A2457" s="96" t="s">
        <v>2993</v>
      </c>
      <c r="B2457" s="96" t="s">
        <v>2364</v>
      </c>
      <c r="C2457" s="96" t="s">
        <v>4428</v>
      </c>
      <c r="D2457" s="96">
        <v>282.39166666637175</v>
      </c>
      <c r="E2457" s="96">
        <v>136.60833333211485</v>
      </c>
      <c r="F2457" s="96">
        <v>1</v>
      </c>
      <c r="G2457" s="96" t="s">
        <v>4612</v>
      </c>
      <c r="H2457" s="96">
        <v>2</v>
      </c>
      <c r="I2457" s="96" t="str">
        <f t="shared" si="38"/>
        <v>T520D337M006ATE009A520D337M006ASPGLRKBP76</v>
      </c>
    </row>
    <row r="2458" spans="1:9" hidden="1">
      <c r="A2458" s="96" t="s">
        <v>2993</v>
      </c>
      <c r="B2458" s="96" t="s">
        <v>2364</v>
      </c>
      <c r="C2458" s="96" t="s">
        <v>152</v>
      </c>
      <c r="D2458" s="96">
        <v>391.81666666525416</v>
      </c>
      <c r="E2458" s="96">
        <v>197.54999999538995</v>
      </c>
      <c r="F2458" s="96">
        <v>1</v>
      </c>
      <c r="G2458" s="96" t="s">
        <v>4612</v>
      </c>
      <c r="H2458" s="96">
        <v>1</v>
      </c>
      <c r="I2458" s="96" t="str">
        <f t="shared" si="38"/>
        <v>T520D337M006ATE009A520D337M006ASPGLRKBP86</v>
      </c>
    </row>
    <row r="2459" spans="1:9" hidden="1">
      <c r="A2459" s="96" t="s">
        <v>2365</v>
      </c>
      <c r="B2459" s="96" t="s">
        <v>2364</v>
      </c>
      <c r="C2459" s="96" t="s">
        <v>4426</v>
      </c>
      <c r="D2459" s="96">
        <v>308.4157854168734</v>
      </c>
      <c r="E2459" s="96">
        <v>136.26800833444577</v>
      </c>
      <c r="F2459" s="96">
        <v>1</v>
      </c>
      <c r="G2459" s="96" t="s">
        <v>4612</v>
      </c>
      <c r="H2459" s="96">
        <v>8</v>
      </c>
      <c r="I2459" s="96" t="str">
        <f t="shared" si="38"/>
        <v>T520D337M006ATE010A520D337M006ASPGLRKBP74</v>
      </c>
    </row>
    <row r="2460" spans="1:9" hidden="1">
      <c r="A2460" s="96" t="s">
        <v>1998</v>
      </c>
      <c r="B2460" s="96" t="s">
        <v>1740</v>
      </c>
      <c r="C2460" s="96" t="s">
        <v>4428</v>
      </c>
      <c r="D2460" s="96">
        <v>252.44627499778289</v>
      </c>
      <c r="E2460" s="96">
        <v>151.11519166210201</v>
      </c>
      <c r="F2460" s="96">
        <v>1</v>
      </c>
      <c r="G2460" s="96" t="s">
        <v>4612</v>
      </c>
      <c r="H2460" s="96">
        <v>2</v>
      </c>
      <c r="I2460" s="96" t="str">
        <f t="shared" si="38"/>
        <v>T520D337M006ATE015A520D337M006ASMHSBKBP76</v>
      </c>
    </row>
    <row r="2461" spans="1:9" hidden="1">
      <c r="A2461" s="96" t="s">
        <v>2234</v>
      </c>
      <c r="B2461" s="96" t="s">
        <v>1407</v>
      </c>
      <c r="C2461" s="96" t="s">
        <v>4426</v>
      </c>
      <c r="D2461" s="96">
        <v>260.11428571439217</v>
      </c>
      <c r="E2461" s="96">
        <v>137.71111111273058</v>
      </c>
      <c r="F2461" s="96">
        <v>1</v>
      </c>
      <c r="G2461" s="96" t="s">
        <v>4612</v>
      </c>
      <c r="H2461" s="96">
        <v>7</v>
      </c>
      <c r="I2461" s="96" t="str">
        <f t="shared" si="38"/>
        <v>T520D337M006ATE018A520D337M006ASMHSPKBP74</v>
      </c>
    </row>
    <row r="2462" spans="1:9" hidden="1">
      <c r="A2462" s="96" t="s">
        <v>2033</v>
      </c>
      <c r="B2462" s="96" t="s">
        <v>1407</v>
      </c>
      <c r="C2462" s="96" t="s">
        <v>4426</v>
      </c>
      <c r="D2462" s="96">
        <v>254.71666666679084</v>
      </c>
      <c r="E2462" s="96">
        <v>194.15000000735745</v>
      </c>
      <c r="F2462" s="96">
        <v>1</v>
      </c>
      <c r="G2462" s="96" t="s">
        <v>4612</v>
      </c>
      <c r="H2462" s="96">
        <v>1</v>
      </c>
      <c r="I2462" s="96" t="str">
        <f t="shared" si="38"/>
        <v>T520D337M006ATE040A520D337M006ASMHSPKBP74</v>
      </c>
    </row>
    <row r="2463" spans="1:9" hidden="1">
      <c r="A2463" s="96" t="s">
        <v>2600</v>
      </c>
      <c r="B2463" s="96" t="s">
        <v>2597</v>
      </c>
      <c r="C2463" s="96" t="s">
        <v>126</v>
      </c>
      <c r="D2463" s="96">
        <v>259.59999999962747</v>
      </c>
      <c r="E2463" s="96">
        <v>132.56666667410173</v>
      </c>
      <c r="F2463" s="96">
        <v>1</v>
      </c>
      <c r="G2463" s="96" t="s">
        <v>4612</v>
      </c>
      <c r="H2463" s="96">
        <v>1</v>
      </c>
      <c r="I2463" s="96" t="str">
        <f t="shared" si="38"/>
        <v>T520D337M2R5ATE007A520D337M003ASE009KBP52</v>
      </c>
    </row>
    <row r="2464" spans="1:9" hidden="1">
      <c r="A2464" s="96" t="s">
        <v>2016</v>
      </c>
      <c r="B2464" s="96" t="s">
        <v>1025</v>
      </c>
      <c r="C2464" s="96" t="s">
        <v>4428</v>
      </c>
      <c r="D2464" s="96">
        <v>338.7888888863381</v>
      </c>
      <c r="E2464" s="96">
        <v>168.2999999995809</v>
      </c>
      <c r="F2464" s="96">
        <v>1</v>
      </c>
      <c r="G2464" s="96" t="s">
        <v>4612</v>
      </c>
      <c r="H2464" s="96">
        <v>3</v>
      </c>
      <c r="I2464" s="96" t="str">
        <f t="shared" si="38"/>
        <v>T520D476M016ATE070A521V476M016ASMHSPKBP76</v>
      </c>
    </row>
    <row r="2465" spans="1:9" hidden="1">
      <c r="A2465" s="96" t="s">
        <v>2368</v>
      </c>
      <c r="B2465" s="96" t="s">
        <v>2337</v>
      </c>
      <c r="C2465" s="96" t="s">
        <v>4428</v>
      </c>
      <c r="D2465" s="96">
        <v>270.42767285672016</v>
      </c>
      <c r="E2465" s="96">
        <v>142.00461571447417</v>
      </c>
      <c r="F2465" s="96">
        <v>1</v>
      </c>
      <c r="G2465" s="96" t="s">
        <v>4612</v>
      </c>
      <c r="H2465" s="96">
        <v>35</v>
      </c>
      <c r="I2465" s="96" t="str">
        <f t="shared" si="38"/>
        <v>T520D477M004ATE010A520D477M004ASPGLRKBP76</v>
      </c>
    </row>
    <row r="2466" spans="1:9" hidden="1">
      <c r="A2466" s="96" t="s">
        <v>2607</v>
      </c>
      <c r="B2466" s="96" t="s">
        <v>2337</v>
      </c>
      <c r="C2466" s="96" t="s">
        <v>4428</v>
      </c>
      <c r="D2466" s="96">
        <v>266.35734144249</v>
      </c>
      <c r="E2466" s="96">
        <v>134.56987745183355</v>
      </c>
      <c r="F2466" s="96">
        <v>1</v>
      </c>
      <c r="G2466" s="96" t="s">
        <v>4612</v>
      </c>
      <c r="H2466" s="96">
        <v>37</v>
      </c>
      <c r="I2466" s="96" t="str">
        <f t="shared" si="38"/>
        <v>T520D477M004ATE012A520D477M004ASPGLRKBP76</v>
      </c>
    </row>
    <row r="2467" spans="1:9" hidden="1">
      <c r="A2467" s="96" t="s">
        <v>2607</v>
      </c>
      <c r="B2467" s="96" t="s">
        <v>2337</v>
      </c>
      <c r="C2467" s="96" t="s">
        <v>4617</v>
      </c>
      <c r="D2467" s="96">
        <v>256.14999999990687</v>
      </c>
      <c r="E2467" s="96">
        <v>130.43333333451301</v>
      </c>
      <c r="F2467" s="96">
        <v>1</v>
      </c>
      <c r="G2467" s="96" t="s">
        <v>4612</v>
      </c>
      <c r="H2467" s="96">
        <v>1</v>
      </c>
      <c r="I2467" s="96" t="str">
        <f t="shared" si="38"/>
        <v>T520D477M004ATE012A520D477M004ASPGLRNT50</v>
      </c>
    </row>
    <row r="2468" spans="1:9" hidden="1">
      <c r="A2468" s="96" t="s">
        <v>1420</v>
      </c>
      <c r="B2468" s="96" t="s">
        <v>1421</v>
      </c>
      <c r="C2468" s="96" t="s">
        <v>4426</v>
      </c>
      <c r="D2468" s="96">
        <v>290.10141667211428</v>
      </c>
      <c r="E2468" s="96">
        <v>139.3572166620288</v>
      </c>
      <c r="F2468" s="96">
        <v>1</v>
      </c>
      <c r="G2468" s="96" t="s">
        <v>4612</v>
      </c>
      <c r="H2468" s="96">
        <v>2</v>
      </c>
      <c r="I2468" s="96" t="str">
        <f t="shared" si="38"/>
        <v>T520D477M004ATE015A520D477M004ASMHSBKBP74</v>
      </c>
    </row>
    <row r="2469" spans="1:9" hidden="1">
      <c r="A2469" s="96" t="s">
        <v>2253</v>
      </c>
      <c r="B2469" s="96" t="s">
        <v>1589</v>
      </c>
      <c r="C2469" s="96" t="s">
        <v>4426</v>
      </c>
      <c r="D2469" s="96">
        <v>255.91250000201401</v>
      </c>
      <c r="E2469" s="96">
        <v>131.00555555778556</v>
      </c>
      <c r="F2469" s="96">
        <v>1</v>
      </c>
      <c r="G2469" s="96" t="s">
        <v>4612</v>
      </c>
      <c r="H2469" s="96">
        <v>4</v>
      </c>
      <c r="I2469" s="96" t="str">
        <f t="shared" si="38"/>
        <v>T520D477M004ATE040A520D477M004ASMHSPKBP74</v>
      </c>
    </row>
    <row r="2470" spans="1:9" hidden="1">
      <c r="A2470" s="96" t="s">
        <v>2162</v>
      </c>
      <c r="B2470" s="96" t="s">
        <v>2159</v>
      </c>
      <c r="C2470" s="96" t="s">
        <v>4426</v>
      </c>
      <c r="D2470" s="96">
        <v>318.65267343910091</v>
      </c>
      <c r="E2470" s="96">
        <v>136.59227903275149</v>
      </c>
      <c r="F2470" s="96">
        <v>1</v>
      </c>
      <c r="G2470" s="96" t="s">
        <v>4612</v>
      </c>
      <c r="H2470" s="96">
        <v>32</v>
      </c>
      <c r="I2470" s="96" t="str">
        <f t="shared" si="38"/>
        <v>T520D477M006ATE015A520D477M006ASMHSPKBP74</v>
      </c>
    </row>
    <row r="2471" spans="1:9" hidden="1">
      <c r="A2471" s="96" t="s">
        <v>2162</v>
      </c>
      <c r="B2471" s="96" t="s">
        <v>2159</v>
      </c>
      <c r="C2471" s="96" t="s">
        <v>4428</v>
      </c>
      <c r="D2471" s="96">
        <v>319.08333333441988</v>
      </c>
      <c r="E2471" s="96">
        <v>143.93333332613113</v>
      </c>
      <c r="F2471" s="96">
        <v>1</v>
      </c>
      <c r="G2471" s="96" t="s">
        <v>4612</v>
      </c>
      <c r="H2471" s="96">
        <v>1</v>
      </c>
      <c r="I2471" s="96" t="str">
        <f t="shared" si="38"/>
        <v>T520D477M006ATE015A520D477M006ASMHSPKBP76</v>
      </c>
    </row>
    <row r="2472" spans="1:9" hidden="1">
      <c r="A2472" s="96" t="s">
        <v>2610</v>
      </c>
      <c r="B2472" s="96" t="s">
        <v>2159</v>
      </c>
      <c r="C2472" s="96" t="s">
        <v>4426</v>
      </c>
      <c r="D2472" s="96">
        <v>311.01851111277938</v>
      </c>
      <c r="E2472" s="96">
        <v>157.47275909377177</v>
      </c>
      <c r="F2472" s="96">
        <v>1</v>
      </c>
      <c r="G2472" s="96" t="s">
        <v>4612</v>
      </c>
      <c r="H2472" s="96">
        <v>12</v>
      </c>
      <c r="I2472" s="96" t="str">
        <f t="shared" si="38"/>
        <v>T520D477M006ATE025A520D477M006ASMHSPKBP74</v>
      </c>
    </row>
    <row r="2473" spans="1:9" hidden="1">
      <c r="A2473" s="96" t="s">
        <v>2342</v>
      </c>
      <c r="B2473" s="96" t="s">
        <v>2159</v>
      </c>
      <c r="C2473" s="96" t="s">
        <v>4426</v>
      </c>
      <c r="D2473" s="96">
        <v>318.91285833728034</v>
      </c>
      <c r="E2473" s="96">
        <v>135.31666666734964</v>
      </c>
      <c r="F2473" s="96">
        <v>1</v>
      </c>
      <c r="G2473" s="96" t="s">
        <v>4612</v>
      </c>
      <c r="H2473" s="96">
        <v>2</v>
      </c>
      <c r="I2473" s="96" t="str">
        <f t="shared" si="38"/>
        <v>T520D477M006ATE030A520D477M006ASMHSPKBP74</v>
      </c>
    </row>
    <row r="2474" spans="1:9" hidden="1">
      <c r="A2474" s="96" t="s">
        <v>2582</v>
      </c>
      <c r="B2474" s="96" t="s">
        <v>2580</v>
      </c>
      <c r="C2474" s="96" t="s">
        <v>4426</v>
      </c>
      <c r="D2474" s="96">
        <v>220.07988333469257</v>
      </c>
      <c r="E2474" s="96">
        <v>133.12996666703839</v>
      </c>
      <c r="F2474" s="96">
        <v>1</v>
      </c>
      <c r="G2474" s="96" t="s">
        <v>4612</v>
      </c>
      <c r="H2474" s="96">
        <v>2</v>
      </c>
      <c r="I2474" s="96" t="str">
        <f t="shared" si="38"/>
        <v>T520D477M2R5ATE006A520V247M003ASE006KBP74</v>
      </c>
    </row>
    <row r="2475" spans="1:9" hidden="1">
      <c r="A2475" s="96" t="s">
        <v>2677</v>
      </c>
      <c r="B2475" s="96" t="s">
        <v>2674</v>
      </c>
      <c r="C2475" s="96" t="s">
        <v>4428</v>
      </c>
      <c r="D2475" s="96">
        <v>348.59999999636784</v>
      </c>
      <c r="E2475" s="96">
        <v>204.23333332990296</v>
      </c>
      <c r="F2475" s="96">
        <v>1</v>
      </c>
      <c r="G2475" s="96" t="s">
        <v>4612</v>
      </c>
      <c r="H2475" s="96">
        <v>1</v>
      </c>
      <c r="I2475" s="96" t="str">
        <f t="shared" si="38"/>
        <v>T520D687M004ATE012A520D687M004ASE012KBP76</v>
      </c>
    </row>
    <row r="2476" spans="1:9" hidden="1">
      <c r="A2476" s="96" t="s">
        <v>2677</v>
      </c>
      <c r="B2476" s="96" t="s">
        <v>2674</v>
      </c>
      <c r="C2476" s="96" t="s">
        <v>4503</v>
      </c>
      <c r="D2476" s="96">
        <v>361.08333333511843</v>
      </c>
      <c r="E2476" s="96">
        <v>186.53333334135823</v>
      </c>
      <c r="F2476" s="96">
        <v>1</v>
      </c>
      <c r="G2476" s="96" t="s">
        <v>4612</v>
      </c>
      <c r="H2476" s="96">
        <v>1</v>
      </c>
      <c r="I2476" s="96" t="str">
        <f t="shared" si="38"/>
        <v>T520D687M004ATE012A520D687M004ASE012KBP76E</v>
      </c>
    </row>
    <row r="2477" spans="1:9" hidden="1">
      <c r="A2477" s="96" t="s">
        <v>2484</v>
      </c>
      <c r="B2477" s="96" t="s">
        <v>2383</v>
      </c>
      <c r="C2477" s="96" t="s">
        <v>4428</v>
      </c>
      <c r="D2477" s="96">
        <v>291.61633333191276</v>
      </c>
      <c r="E2477" s="96">
        <v>125.09700000286102</v>
      </c>
      <c r="F2477" s="96">
        <v>1</v>
      </c>
      <c r="G2477" s="96" t="s">
        <v>4612</v>
      </c>
      <c r="H2477" s="96">
        <v>1</v>
      </c>
      <c r="I2477" s="96" t="str">
        <f t="shared" si="38"/>
        <v>T520D687M004ATE025A520D687M004ASMHSPKBP76</v>
      </c>
    </row>
    <row r="2478" spans="1:9" hidden="1">
      <c r="A2478" s="96" t="s">
        <v>2362</v>
      </c>
      <c r="B2478" s="96" t="s">
        <v>2361</v>
      </c>
      <c r="C2478" s="96" t="s">
        <v>4428</v>
      </c>
      <c r="D2478" s="96">
        <v>248.32309583493043</v>
      </c>
      <c r="E2478" s="96">
        <v>136.9080708338879</v>
      </c>
      <c r="F2478" s="96">
        <v>1</v>
      </c>
      <c r="G2478" s="96" t="s">
        <v>4612</v>
      </c>
      <c r="H2478" s="96">
        <v>4</v>
      </c>
      <c r="I2478" s="96" t="str">
        <f t="shared" si="38"/>
        <v>T520D687M2R5ATE010A520D687M003ASPGLRKBP76</v>
      </c>
    </row>
    <row r="2479" spans="1:9" hidden="1">
      <c r="A2479" s="96" t="s">
        <v>2166</v>
      </c>
      <c r="B2479" s="96" t="s">
        <v>1742</v>
      </c>
      <c r="C2479" s="96" t="s">
        <v>4426</v>
      </c>
      <c r="D2479" s="96">
        <v>245.76666667009704</v>
      </c>
      <c r="E2479" s="96">
        <v>122.74999999674036</v>
      </c>
      <c r="F2479" s="96">
        <v>1</v>
      </c>
      <c r="G2479" s="96" t="s">
        <v>4612</v>
      </c>
      <c r="H2479" s="96">
        <v>1</v>
      </c>
      <c r="I2479" s="96" t="str">
        <f t="shared" si="38"/>
        <v>T520D687M2R5ATE015A520D687M003ASMHSPKBP74</v>
      </c>
    </row>
    <row r="2480" spans="1:9" hidden="1">
      <c r="A2480" s="96" t="s">
        <v>2044</v>
      </c>
      <c r="B2480" s="96" t="s">
        <v>1742</v>
      </c>
      <c r="C2480" s="96" t="s">
        <v>4426</v>
      </c>
      <c r="D2480" s="96">
        <v>322.64999999664724</v>
      </c>
      <c r="E2480" s="96">
        <v>126.23333333758636</v>
      </c>
      <c r="F2480" s="96">
        <v>1</v>
      </c>
      <c r="G2480" s="96" t="s">
        <v>4612</v>
      </c>
      <c r="H2480" s="96">
        <v>1</v>
      </c>
      <c r="I2480" s="96" t="str">
        <f t="shared" si="38"/>
        <v>T520D687M2R5ATE040A520D687M003ASMHSPKBP74</v>
      </c>
    </row>
    <row r="2481" spans="1:9" hidden="1">
      <c r="A2481" s="96" t="s">
        <v>607</v>
      </c>
      <c r="B2481" s="96" t="s">
        <v>590</v>
      </c>
      <c r="C2481" s="96" t="s">
        <v>4474</v>
      </c>
      <c r="D2481" s="96">
        <v>503.84903254103847</v>
      </c>
      <c r="E2481" s="96">
        <v>312.60831507870796</v>
      </c>
      <c r="F2481" s="96">
        <v>1</v>
      </c>
      <c r="G2481" s="96" t="s">
        <v>4612</v>
      </c>
      <c r="H2481" s="96">
        <v>21</v>
      </c>
      <c r="I2481" s="96" t="str">
        <f t="shared" si="38"/>
        <v>T520M157M006ATE035A520M157M006ASALT1S15MB</v>
      </c>
    </row>
    <row r="2482" spans="1:9" hidden="1">
      <c r="A2482" s="96" t="s">
        <v>298</v>
      </c>
      <c r="B2482" s="96" t="s">
        <v>195</v>
      </c>
      <c r="C2482" s="96" t="s">
        <v>4441</v>
      </c>
      <c r="D2482" s="96">
        <v>341.79883333272301</v>
      </c>
      <c r="E2482" s="96">
        <v>125.5367750034202</v>
      </c>
      <c r="F2482" s="96">
        <v>1</v>
      </c>
      <c r="G2482" s="96" t="s">
        <v>4612</v>
      </c>
      <c r="H2482" s="96">
        <v>2</v>
      </c>
      <c r="I2482" s="96" t="str">
        <f t="shared" si="38"/>
        <v>T520T107M004ATE070A520T107M004ASE070STA156KA</v>
      </c>
    </row>
    <row r="2483" spans="1:9" hidden="1">
      <c r="A2483" s="96" t="s">
        <v>173</v>
      </c>
      <c r="B2483" s="96" t="s">
        <v>171</v>
      </c>
      <c r="C2483" s="96" t="s">
        <v>4441</v>
      </c>
      <c r="D2483" s="96">
        <v>413.87432037270622</v>
      </c>
      <c r="E2483" s="96">
        <v>171.24164583205129</v>
      </c>
      <c r="F2483" s="96">
        <v>1</v>
      </c>
      <c r="G2483" s="96" t="s">
        <v>4612</v>
      </c>
      <c r="H2483" s="96">
        <v>9</v>
      </c>
      <c r="I2483" s="96" t="str">
        <f t="shared" si="38"/>
        <v>T520T107M006APE070A520T107M006ASE055STA156KA</v>
      </c>
    </row>
    <row r="2484" spans="1:9" hidden="1">
      <c r="A2484" s="96" t="s">
        <v>456</v>
      </c>
      <c r="B2484" s="96" t="s">
        <v>180</v>
      </c>
      <c r="C2484" s="96" t="s">
        <v>4477</v>
      </c>
      <c r="D2484" s="96">
        <v>317.09894167317543</v>
      </c>
      <c r="E2484" s="96">
        <v>168.84410833125003</v>
      </c>
      <c r="F2484" s="96">
        <v>1</v>
      </c>
      <c r="G2484" s="96" t="s">
        <v>4612</v>
      </c>
      <c r="H2484" s="96">
        <v>2</v>
      </c>
      <c r="I2484" s="96" t="str">
        <f t="shared" si="38"/>
        <v>T520T156M006AHE100A520T156M006ASKBP40</v>
      </c>
    </row>
    <row r="2485" spans="1:9" hidden="1">
      <c r="A2485" s="96" t="s">
        <v>457</v>
      </c>
      <c r="B2485" s="96" t="s">
        <v>180</v>
      </c>
      <c r="C2485" s="96" t="s">
        <v>4477</v>
      </c>
      <c r="D2485" s="96">
        <v>315.51389166503213</v>
      </c>
      <c r="E2485" s="96">
        <v>138.51414166507311</v>
      </c>
      <c r="F2485" s="96">
        <v>1</v>
      </c>
      <c r="G2485" s="96" t="s">
        <v>4612</v>
      </c>
      <c r="H2485" s="96">
        <v>2</v>
      </c>
      <c r="I2485" s="96" t="str">
        <f t="shared" si="38"/>
        <v>T520T156M006ATE100A520T156M006ASKBP40</v>
      </c>
    </row>
    <row r="2486" spans="1:9" hidden="1">
      <c r="A2486" s="96" t="s">
        <v>675</v>
      </c>
      <c r="B2486" s="96" t="s">
        <v>676</v>
      </c>
      <c r="C2486" s="96" t="s">
        <v>4478</v>
      </c>
      <c r="D2486" s="96">
        <v>844.42805980482854</v>
      </c>
      <c r="E2486" s="96">
        <v>215.54765104141552</v>
      </c>
      <c r="F2486" s="96">
        <v>1</v>
      </c>
      <c r="G2486" s="96" t="s">
        <v>4612</v>
      </c>
      <c r="H2486" s="96">
        <v>17</v>
      </c>
      <c r="I2486" s="96" t="str">
        <f t="shared" si="38"/>
        <v>T520T156M12RATE080A520T156M12RASE080FTW400</v>
      </c>
    </row>
    <row r="2487" spans="1:9" hidden="1">
      <c r="A2487" s="96" t="s">
        <v>441</v>
      </c>
      <c r="B2487" s="96" t="s">
        <v>439</v>
      </c>
      <c r="C2487" s="96" t="s">
        <v>152</v>
      </c>
      <c r="D2487" s="96">
        <v>263.75387916894397</v>
      </c>
      <c r="E2487" s="96">
        <v>178.07482083473587</v>
      </c>
      <c r="F2487" s="96">
        <v>1</v>
      </c>
      <c r="G2487" s="96" t="s">
        <v>4612</v>
      </c>
      <c r="H2487" s="96">
        <v>4</v>
      </c>
      <c r="I2487" s="96" t="str">
        <f t="shared" si="38"/>
        <v>T520T476M006ATE040A520T476M006ASE040KBP86</v>
      </c>
    </row>
    <row r="2488" spans="1:9" hidden="1">
      <c r="A2488" s="96" t="s">
        <v>309</v>
      </c>
      <c r="B2488" s="96" t="s">
        <v>192</v>
      </c>
      <c r="C2488" s="96" t="s">
        <v>152</v>
      </c>
      <c r="D2488" s="96">
        <v>273.37952000205405</v>
      </c>
      <c r="E2488" s="96">
        <v>144.635390000185</v>
      </c>
      <c r="F2488" s="96">
        <v>1</v>
      </c>
      <c r="G2488" s="96" t="s">
        <v>4612</v>
      </c>
      <c r="H2488" s="96">
        <v>5</v>
      </c>
      <c r="I2488" s="96" t="str">
        <f t="shared" si="38"/>
        <v>T520T476M006ATE070A520T476M006ASE070KBP86</v>
      </c>
    </row>
    <row r="2489" spans="1:9" hidden="1">
      <c r="A2489" s="96" t="s">
        <v>4069</v>
      </c>
      <c r="B2489" s="96" t="s">
        <v>4068</v>
      </c>
      <c r="C2489" s="96" t="s">
        <v>4426</v>
      </c>
      <c r="D2489" s="96">
        <v>435.45833332871553</v>
      </c>
      <c r="E2489" s="96">
        <v>132.00833333074115</v>
      </c>
      <c r="F2489" s="96">
        <v>1</v>
      </c>
      <c r="G2489" s="96" t="s">
        <v>4612</v>
      </c>
      <c r="H2489" s="96">
        <v>2</v>
      </c>
      <c r="I2489" s="96" t="str">
        <f t="shared" si="38"/>
        <v>T520U476M010ATE055A520U476M010ASE055KBP74</v>
      </c>
    </row>
    <row r="2490" spans="1:9" hidden="1">
      <c r="A2490" s="96" t="s">
        <v>4479</v>
      </c>
      <c r="B2490" s="96" t="s">
        <v>2699</v>
      </c>
      <c r="C2490" s="96" t="s">
        <v>4426</v>
      </c>
      <c r="D2490" s="96">
        <v>267.82976666232571</v>
      </c>
      <c r="E2490" s="96">
        <v>153.3078833296895</v>
      </c>
      <c r="F2490" s="96">
        <v>1</v>
      </c>
      <c r="G2490" s="96" t="s">
        <v>4612</v>
      </c>
      <c r="H2490" s="96">
        <v>1</v>
      </c>
      <c r="I2490" s="96" t="str">
        <f t="shared" si="38"/>
        <v>T520V107M006ATE009A520V107M010ASE009KBP74</v>
      </c>
    </row>
    <row r="2491" spans="1:9" hidden="1">
      <c r="A2491" s="96" t="s">
        <v>3424</v>
      </c>
      <c r="B2491" s="96" t="s">
        <v>2699</v>
      </c>
      <c r="C2491" s="96" t="s">
        <v>4426</v>
      </c>
      <c r="D2491" s="96">
        <v>271.09766666195355</v>
      </c>
      <c r="E2491" s="96">
        <v>160.13855833676644</v>
      </c>
      <c r="F2491" s="96">
        <v>1</v>
      </c>
      <c r="G2491" s="96" t="s">
        <v>4612</v>
      </c>
      <c r="H2491" s="96">
        <v>2</v>
      </c>
      <c r="I2491" s="96" t="str">
        <f t="shared" si="38"/>
        <v>T520V107M006ATE012A520V107M010ASE009KBP74</v>
      </c>
    </row>
    <row r="2492" spans="1:9" hidden="1">
      <c r="A2492" s="96" t="s">
        <v>2736</v>
      </c>
      <c r="B2492" s="96" t="s">
        <v>638</v>
      </c>
      <c r="C2492" s="96" t="s">
        <v>4426</v>
      </c>
      <c r="D2492" s="96">
        <v>303.02546389109921</v>
      </c>
      <c r="E2492" s="96">
        <v>150.26477777806576</v>
      </c>
      <c r="F2492" s="96">
        <v>1</v>
      </c>
      <c r="G2492" s="96" t="s">
        <v>4612</v>
      </c>
      <c r="H2492" s="96">
        <v>6</v>
      </c>
      <c r="I2492" s="96" t="str">
        <f t="shared" si="38"/>
        <v>T520V107M010ATE045A520V107M010ASMHSPKBP74</v>
      </c>
    </row>
    <row r="2493" spans="1:9" hidden="1">
      <c r="A2493" s="96" t="s">
        <v>3293</v>
      </c>
      <c r="B2493" s="96" t="s">
        <v>622</v>
      </c>
      <c r="C2493" s="96" t="s">
        <v>4426</v>
      </c>
      <c r="D2493" s="96">
        <v>212.9158666706644</v>
      </c>
      <c r="E2493" s="96">
        <v>125.43846111162566</v>
      </c>
      <c r="F2493" s="96">
        <v>1</v>
      </c>
      <c r="G2493" s="96" t="s">
        <v>4612</v>
      </c>
      <c r="H2493" s="96">
        <v>3</v>
      </c>
      <c r="I2493" s="96" t="str">
        <f t="shared" si="38"/>
        <v>T520V157M006ATE040A520V157M006ASMHSPKBP74</v>
      </c>
    </row>
    <row r="2494" spans="1:9" hidden="1">
      <c r="A2494" s="96" t="s">
        <v>3218</v>
      </c>
      <c r="B2494" s="96" t="s">
        <v>645</v>
      </c>
      <c r="C2494" s="96" t="s">
        <v>4426</v>
      </c>
      <c r="D2494" s="96">
        <v>369.6358916623285</v>
      </c>
      <c r="E2494" s="96">
        <v>137.83985833812039</v>
      </c>
      <c r="F2494" s="96">
        <v>1</v>
      </c>
      <c r="G2494" s="96" t="s">
        <v>4612</v>
      </c>
      <c r="H2494" s="96">
        <v>2</v>
      </c>
      <c r="I2494" s="96" t="str">
        <f t="shared" si="38"/>
        <v>T520V157M010ATE018A520V157M010ASMHSPKBP74</v>
      </c>
    </row>
    <row r="2495" spans="1:9" hidden="1">
      <c r="A2495" s="96" t="s">
        <v>3274</v>
      </c>
      <c r="B2495" s="96" t="s">
        <v>4559</v>
      </c>
      <c r="C2495" s="96" t="s">
        <v>4478</v>
      </c>
      <c r="D2495" s="96">
        <v>622.99999999813735</v>
      </c>
      <c r="E2495" s="96">
        <v>186.75555555615577</v>
      </c>
      <c r="F2495" s="96">
        <v>1</v>
      </c>
      <c r="G2495" s="96" t="s">
        <v>4612</v>
      </c>
      <c r="H2495" s="96">
        <v>2</v>
      </c>
      <c r="I2495" s="96" t="str">
        <f t="shared" si="38"/>
        <v>T520V226M020ATE040A520V226M020ASE040FTW400</v>
      </c>
    </row>
    <row r="2496" spans="1:9" hidden="1">
      <c r="A2496" s="96" t="s">
        <v>3478</v>
      </c>
      <c r="B2496" s="96" t="s">
        <v>2708</v>
      </c>
      <c r="C2496" s="96" t="s">
        <v>4428</v>
      </c>
      <c r="D2496" s="96">
        <v>295.7203933338169</v>
      </c>
      <c r="E2496" s="96">
        <v>141.2615444441326</v>
      </c>
      <c r="F2496" s="96">
        <v>1</v>
      </c>
      <c r="G2496" s="96" t="s">
        <v>4612</v>
      </c>
      <c r="H2496" s="96">
        <v>10</v>
      </c>
      <c r="I2496" s="96" t="str">
        <f t="shared" si="38"/>
        <v>T520V227M004ATE015A520V227M004ASPGLRKBP76</v>
      </c>
    </row>
    <row r="2497" spans="1:9" hidden="1">
      <c r="A2497" s="96" t="s">
        <v>2740</v>
      </c>
      <c r="B2497" s="96" t="s">
        <v>3360</v>
      </c>
      <c r="C2497" s="96" t="s">
        <v>4428</v>
      </c>
      <c r="D2497" s="96">
        <v>307.23529047781733</v>
      </c>
      <c r="E2497" s="96">
        <v>141.5448523813393</v>
      </c>
      <c r="F2497" s="96">
        <v>1</v>
      </c>
      <c r="G2497" s="96" t="s">
        <v>4612</v>
      </c>
      <c r="H2497" s="96">
        <v>7</v>
      </c>
      <c r="I2497" s="96" t="str">
        <f t="shared" si="38"/>
        <v>T520V227M006ATE009A520V227M006ASPGLRKBP76</v>
      </c>
    </row>
    <row r="2498" spans="1:9" hidden="1">
      <c r="A2498" s="96" t="s">
        <v>2740</v>
      </c>
      <c r="B2498" s="96" t="s">
        <v>3360</v>
      </c>
      <c r="C2498" s="96" t="s">
        <v>4618</v>
      </c>
      <c r="D2498" s="96">
        <v>214.13333333912303</v>
      </c>
      <c r="E2498" s="96">
        <v>156.80000000400469</v>
      </c>
      <c r="F2498" s="96">
        <v>1</v>
      </c>
      <c r="G2498" s="96" t="s">
        <v>4612</v>
      </c>
      <c r="H2498" s="96">
        <v>1</v>
      </c>
      <c r="I2498" s="96" t="str">
        <f t="shared" si="38"/>
        <v>T520V227M006ATE009A520V227M006ASPGLRKBP72E</v>
      </c>
    </row>
    <row r="2499" spans="1:9" hidden="1">
      <c r="A2499" s="96" t="s">
        <v>3483</v>
      </c>
      <c r="B2499" s="96" t="s">
        <v>3482</v>
      </c>
      <c r="C2499" s="96" t="s">
        <v>152</v>
      </c>
      <c r="D2499" s="96">
        <v>266.94576666480862</v>
      </c>
      <c r="E2499" s="96">
        <v>138.56200999952853</v>
      </c>
      <c r="F2499" s="96">
        <v>1</v>
      </c>
      <c r="G2499" s="96" t="s">
        <v>4612</v>
      </c>
      <c r="H2499" s="96">
        <v>5</v>
      </c>
      <c r="I2499" s="96" t="str">
        <f t="shared" si="38"/>
        <v>T520V227M006ATE015A520V227M006ASMHSBKBP86</v>
      </c>
    </row>
    <row r="2500" spans="1:9" hidden="1">
      <c r="A2500" s="96" t="s">
        <v>3212</v>
      </c>
      <c r="B2500" s="96" t="s">
        <v>2458</v>
      </c>
      <c r="C2500" s="96" t="s">
        <v>152</v>
      </c>
      <c r="D2500" s="96">
        <v>276.89999999813153</v>
      </c>
      <c r="E2500" s="96">
        <v>155.32857142987527</v>
      </c>
      <c r="F2500" s="96">
        <v>1</v>
      </c>
      <c r="G2500" s="96" t="s">
        <v>4612</v>
      </c>
      <c r="H2500" s="96">
        <v>8</v>
      </c>
      <c r="I2500" s="96" t="str">
        <f t="shared" ref="I2500:I2563" si="39">A2500&amp;B2500&amp;C2500</f>
        <v>T520V227M006ATE018A520V227M006ASMHSPKBP86</v>
      </c>
    </row>
    <row r="2501" spans="1:9" hidden="1">
      <c r="A2501" s="96" t="s">
        <v>2457</v>
      </c>
      <c r="B2501" s="96" t="s">
        <v>2458</v>
      </c>
      <c r="C2501" s="96" t="s">
        <v>152</v>
      </c>
      <c r="D2501" s="96">
        <v>284.69761000061408</v>
      </c>
      <c r="E2501" s="96">
        <v>139.39221000345424</v>
      </c>
      <c r="F2501" s="96">
        <v>1</v>
      </c>
      <c r="G2501" s="96" t="s">
        <v>4612</v>
      </c>
      <c r="H2501" s="96">
        <v>5</v>
      </c>
      <c r="I2501" s="96" t="str">
        <f t="shared" si="39"/>
        <v>T520V227M006ATE025A520V227M006ASMHSPKBP86</v>
      </c>
    </row>
    <row r="2502" spans="1:9" hidden="1">
      <c r="A2502" s="96" t="s">
        <v>2534</v>
      </c>
      <c r="B2502" s="96" t="s">
        <v>2532</v>
      </c>
      <c r="C2502" s="96" t="s">
        <v>4469</v>
      </c>
      <c r="D2502" s="96">
        <v>372.95510832918808</v>
      </c>
      <c r="E2502" s="96">
        <v>135.48478333221283</v>
      </c>
      <c r="F2502" s="96">
        <v>1</v>
      </c>
      <c r="G2502" s="96" t="s">
        <v>4612</v>
      </c>
      <c r="H2502" s="96">
        <v>2</v>
      </c>
      <c r="I2502" s="96" t="str">
        <f t="shared" si="39"/>
        <v>T520V227M010ATE025A520V227M010ASMHSPKBP126</v>
      </c>
    </row>
    <row r="2503" spans="1:9" hidden="1">
      <c r="A2503" s="96" t="s">
        <v>3506</v>
      </c>
      <c r="B2503" s="96" t="s">
        <v>2623</v>
      </c>
      <c r="C2503" s="96" t="s">
        <v>4428</v>
      </c>
      <c r="D2503" s="96">
        <v>380.42333333403798</v>
      </c>
      <c r="E2503" s="96">
        <v>129.16388889017981</v>
      </c>
      <c r="F2503" s="96">
        <v>1</v>
      </c>
      <c r="G2503" s="96" t="s">
        <v>4612</v>
      </c>
      <c r="H2503" s="96">
        <v>5</v>
      </c>
      <c r="I2503" s="96" t="str">
        <f t="shared" si="39"/>
        <v>T520V336M016ATE070A520V336M016ASMHSPKBP76</v>
      </c>
    </row>
    <row r="2504" spans="1:9" hidden="1">
      <c r="A2504" s="96" t="s">
        <v>2750</v>
      </c>
      <c r="B2504" s="96" t="s">
        <v>3147</v>
      </c>
      <c r="C2504" s="96" t="s">
        <v>4428</v>
      </c>
      <c r="D2504" s="96">
        <v>197.27441666589584</v>
      </c>
      <c r="E2504" s="96">
        <v>130.35108333744574</v>
      </c>
      <c r="F2504" s="96">
        <v>1</v>
      </c>
      <c r="G2504" s="96" t="s">
        <v>4612</v>
      </c>
      <c r="H2504" s="96">
        <v>2</v>
      </c>
      <c r="I2504" s="96" t="str">
        <f t="shared" si="39"/>
        <v>T520V337M003ATE009A520V337M003ASPGLRKBP76</v>
      </c>
    </row>
    <row r="2505" spans="1:9" hidden="1">
      <c r="A2505" s="96" t="s">
        <v>3135</v>
      </c>
      <c r="B2505" s="96" t="s">
        <v>3138</v>
      </c>
      <c r="C2505" s="96" t="s">
        <v>4428</v>
      </c>
      <c r="D2505" s="96">
        <v>214.03101250034524</v>
      </c>
      <c r="E2505" s="96">
        <v>154.50871333060786</v>
      </c>
      <c r="F2505" s="96">
        <v>1</v>
      </c>
      <c r="G2505" s="96" t="s">
        <v>4612</v>
      </c>
      <c r="H2505" s="96">
        <v>4</v>
      </c>
      <c r="I2505" s="96" t="str">
        <f t="shared" si="39"/>
        <v>T520V337M004ATE009A520V337M004ASPGLRKBP76</v>
      </c>
    </row>
    <row r="2506" spans="1:9" hidden="1">
      <c r="A2506" s="96" t="s">
        <v>3135</v>
      </c>
      <c r="B2506" s="96" t="s">
        <v>3138</v>
      </c>
      <c r="C2506" s="96" t="s">
        <v>4503</v>
      </c>
      <c r="D2506" s="96">
        <v>207.08944999845696</v>
      </c>
      <c r="E2506" s="96">
        <v>125.04259999492206</v>
      </c>
      <c r="F2506" s="96">
        <v>1</v>
      </c>
      <c r="G2506" s="96" t="s">
        <v>4612</v>
      </c>
      <c r="H2506" s="96">
        <v>1</v>
      </c>
      <c r="I2506" s="96" t="str">
        <f t="shared" si="39"/>
        <v>T520V337M004ATE009A520V337M004ASPGLRKBP76E</v>
      </c>
    </row>
    <row r="2507" spans="1:9" hidden="1">
      <c r="A2507" s="96" t="s">
        <v>3438</v>
      </c>
      <c r="B2507" s="96" t="s">
        <v>3138</v>
      </c>
      <c r="C2507" s="96" t="s">
        <v>4428</v>
      </c>
      <c r="D2507" s="96">
        <v>218.56154259410687</v>
      </c>
      <c r="E2507" s="96">
        <v>148.05084999883547</v>
      </c>
      <c r="F2507" s="96">
        <v>1</v>
      </c>
      <c r="G2507" s="96" t="s">
        <v>4612</v>
      </c>
      <c r="H2507" s="96">
        <v>9</v>
      </c>
      <c r="I2507" s="96" t="str">
        <f t="shared" si="39"/>
        <v>T520V337M004ATE012A520V337M004ASPGLRKBP76</v>
      </c>
    </row>
    <row r="2508" spans="1:9" hidden="1">
      <c r="A2508" s="96" t="s">
        <v>3187</v>
      </c>
      <c r="B2508" s="96" t="s">
        <v>2544</v>
      </c>
      <c r="C2508" s="96" t="s">
        <v>4426</v>
      </c>
      <c r="D2508" s="96">
        <v>193.96666667307727</v>
      </c>
      <c r="E2508" s="96">
        <v>127.18333333963528</v>
      </c>
      <c r="F2508" s="96">
        <v>1</v>
      </c>
      <c r="G2508" s="96" t="s">
        <v>4612</v>
      </c>
      <c r="H2508" s="96">
        <v>1</v>
      </c>
      <c r="I2508" s="96" t="str">
        <f t="shared" si="39"/>
        <v>T520V337M004ATE018A520V337M004ASMHSPKBP74</v>
      </c>
    </row>
    <row r="2509" spans="1:9" hidden="1">
      <c r="A2509" s="96" t="s">
        <v>3418</v>
      </c>
      <c r="B2509" s="96" t="s">
        <v>3413</v>
      </c>
      <c r="C2509" s="96" t="s">
        <v>4469</v>
      </c>
      <c r="D2509" s="96">
        <v>285.0350166647695</v>
      </c>
      <c r="E2509" s="96">
        <v>122.34561666031368</v>
      </c>
      <c r="F2509" s="96">
        <v>1</v>
      </c>
      <c r="G2509" s="96" t="s">
        <v>4612</v>
      </c>
      <c r="H2509" s="96">
        <v>3</v>
      </c>
      <c r="I2509" s="96" t="str">
        <f t="shared" si="39"/>
        <v>T520V337M006ATE015A520V337M006ASMHSBKBP126</v>
      </c>
    </row>
    <row r="2510" spans="1:9" hidden="1">
      <c r="A2510" s="96" t="s">
        <v>3199</v>
      </c>
      <c r="B2510" s="96" t="s">
        <v>624</v>
      </c>
      <c r="C2510" s="96" t="s">
        <v>4469</v>
      </c>
      <c r="D2510" s="96">
        <v>326.13876111223362</v>
      </c>
      <c r="E2510" s="96">
        <v>142.66733333584853</v>
      </c>
      <c r="F2510" s="96">
        <v>1</v>
      </c>
      <c r="G2510" s="96" t="s">
        <v>4612</v>
      </c>
      <c r="H2510" s="96">
        <v>3</v>
      </c>
      <c r="I2510" s="96" t="str">
        <f t="shared" si="39"/>
        <v>T520V337M006ATE018A520V337M006ASMHSPKBP126</v>
      </c>
    </row>
    <row r="2511" spans="1:9" hidden="1">
      <c r="A2511" s="96" t="s">
        <v>2536</v>
      </c>
      <c r="B2511" s="96" t="s">
        <v>624</v>
      </c>
      <c r="C2511" s="96" t="s">
        <v>4469</v>
      </c>
      <c r="D2511" s="96">
        <v>361.06475233342496</v>
      </c>
      <c r="E2511" s="96">
        <v>168.21686199917457</v>
      </c>
      <c r="F2511" s="96">
        <v>1</v>
      </c>
      <c r="G2511" s="96" t="s">
        <v>4612</v>
      </c>
      <c r="H2511" s="96">
        <v>50</v>
      </c>
      <c r="I2511" s="96" t="str">
        <f t="shared" si="39"/>
        <v>T520V337M006ATE025A520V337M006ASMHSPKBP126</v>
      </c>
    </row>
    <row r="2512" spans="1:9" hidden="1">
      <c r="A2512" s="96" t="s">
        <v>2627</v>
      </c>
      <c r="B2512" s="96" t="s">
        <v>624</v>
      </c>
      <c r="C2512" s="96" t="s">
        <v>4469</v>
      </c>
      <c r="D2512" s="96">
        <v>353.61332575758837</v>
      </c>
      <c r="E2512" s="96">
        <v>137.98435000025412</v>
      </c>
      <c r="F2512" s="96">
        <v>1</v>
      </c>
      <c r="G2512" s="96" t="s">
        <v>4612</v>
      </c>
      <c r="H2512" s="96">
        <v>33</v>
      </c>
      <c r="I2512" s="96" t="str">
        <f t="shared" si="39"/>
        <v>T520V337M006ATE045A520V337M006ASMHSPKBP126</v>
      </c>
    </row>
    <row r="2513" spans="1:9" hidden="1">
      <c r="A2513" s="96" t="s">
        <v>2640</v>
      </c>
      <c r="B2513" s="96" t="s">
        <v>2636</v>
      </c>
      <c r="C2513" s="96" t="s">
        <v>126</v>
      </c>
      <c r="D2513" s="96">
        <v>203.69872916751777</v>
      </c>
      <c r="E2513" s="96">
        <v>135.54594479224761</v>
      </c>
      <c r="F2513" s="96">
        <v>1</v>
      </c>
      <c r="G2513" s="96" t="s">
        <v>4612</v>
      </c>
      <c r="H2513" s="96">
        <v>16</v>
      </c>
      <c r="I2513" s="96" t="str">
        <f t="shared" si="39"/>
        <v>T520V337M2R5ATE007A520V337M003ASE007KBP52</v>
      </c>
    </row>
    <row r="2514" spans="1:9" hidden="1">
      <c r="A2514" s="96" t="s">
        <v>2640</v>
      </c>
      <c r="B2514" s="96" t="s">
        <v>4619</v>
      </c>
      <c r="C2514" s="96" t="s">
        <v>4620</v>
      </c>
      <c r="D2514" s="96">
        <v>365.79999999376014</v>
      </c>
      <c r="E2514" s="96">
        <v>128.96666666027158</v>
      </c>
      <c r="F2514" s="96">
        <v>1</v>
      </c>
      <c r="G2514" s="96" t="s">
        <v>4612</v>
      </c>
      <c r="H2514" s="96">
        <v>1</v>
      </c>
      <c r="I2514" s="96" t="str">
        <f t="shared" si="39"/>
        <v>T520V337M2R5ATE007A520V337M003AS9997KBP74X</v>
      </c>
    </row>
    <row r="2515" spans="1:9" hidden="1">
      <c r="A2515" s="96" t="s">
        <v>3152</v>
      </c>
      <c r="B2515" s="96" t="s">
        <v>2752</v>
      </c>
      <c r="C2515" s="96" t="s">
        <v>126</v>
      </c>
      <c r="D2515" s="96">
        <v>229.33833645984123</v>
      </c>
      <c r="E2515" s="96">
        <v>149.67977548860398</v>
      </c>
      <c r="F2515" s="96">
        <v>1</v>
      </c>
      <c r="G2515" s="96" t="s">
        <v>4612</v>
      </c>
      <c r="H2515" s="96">
        <v>16</v>
      </c>
      <c r="I2515" s="96" t="str">
        <f t="shared" si="39"/>
        <v>T520V337M2R5ATE009A520V337M003ASE009KBP52</v>
      </c>
    </row>
    <row r="2516" spans="1:9" hidden="1">
      <c r="A2516" s="96" t="s">
        <v>3152</v>
      </c>
      <c r="B2516" s="96" t="s">
        <v>3147</v>
      </c>
      <c r="C2516" s="96" t="s">
        <v>4428</v>
      </c>
      <c r="D2516" s="96">
        <v>231.43316866597161</v>
      </c>
      <c r="E2516" s="96">
        <v>170.41624400024301</v>
      </c>
      <c r="F2516" s="96">
        <v>1</v>
      </c>
      <c r="G2516" s="96" t="s">
        <v>4612</v>
      </c>
      <c r="H2516" s="96">
        <v>50</v>
      </c>
      <c r="I2516" s="96" t="str">
        <f t="shared" si="39"/>
        <v>T520V337M2R5ATE009A520V337M003ASPGLRKBP76</v>
      </c>
    </row>
    <row r="2517" spans="1:9" hidden="1">
      <c r="A2517" s="96" t="s">
        <v>3152</v>
      </c>
      <c r="B2517" s="96" t="s">
        <v>4619</v>
      </c>
      <c r="C2517" s="96" t="s">
        <v>4621</v>
      </c>
      <c r="D2517" s="96">
        <v>311.13333333050832</v>
      </c>
      <c r="E2517" s="96">
        <v>123.2999999995809</v>
      </c>
      <c r="F2517" s="96">
        <v>1</v>
      </c>
      <c r="G2517" s="96" t="s">
        <v>4612</v>
      </c>
      <c r="H2517" s="96">
        <v>1</v>
      </c>
      <c r="I2517" s="96" t="str">
        <f t="shared" si="39"/>
        <v>T520V337M2R5ATE009A520V337M003AS9997KBP121E</v>
      </c>
    </row>
    <row r="2518" spans="1:9" hidden="1">
      <c r="A2518" s="96" t="s">
        <v>3152</v>
      </c>
      <c r="B2518" s="96" t="s">
        <v>4619</v>
      </c>
      <c r="C2518" s="96" t="s">
        <v>4428</v>
      </c>
      <c r="D2518" s="96">
        <v>263.1649055541493</v>
      </c>
      <c r="E2518" s="96">
        <v>141.20853333268315</v>
      </c>
      <c r="F2518" s="96">
        <v>1</v>
      </c>
      <c r="G2518" s="96" t="s">
        <v>4612</v>
      </c>
      <c r="H2518" s="96">
        <v>3</v>
      </c>
      <c r="I2518" s="96" t="str">
        <f t="shared" si="39"/>
        <v>T520V337M2R5ATE009A520V337M003AS9997KBP76</v>
      </c>
    </row>
    <row r="2519" spans="1:9" hidden="1">
      <c r="A2519" s="96" t="s">
        <v>2553</v>
      </c>
      <c r="B2519" s="96" t="s">
        <v>2552</v>
      </c>
      <c r="C2519" s="96" t="s">
        <v>152</v>
      </c>
      <c r="D2519" s="96">
        <v>190.99566666875037</v>
      </c>
      <c r="E2519" s="96">
        <v>141.63173888577148</v>
      </c>
      <c r="F2519" s="96">
        <v>1</v>
      </c>
      <c r="G2519" s="96" t="s">
        <v>4612</v>
      </c>
      <c r="H2519" s="96">
        <v>3</v>
      </c>
      <c r="I2519" s="96" t="str">
        <f t="shared" si="39"/>
        <v>T520V337M2R5ATE025A520V337M003ASMHSPKBP86</v>
      </c>
    </row>
    <row r="2520" spans="1:9" hidden="1">
      <c r="A2520" s="96" t="s">
        <v>3498</v>
      </c>
      <c r="B2520" s="96" t="s">
        <v>1025</v>
      </c>
      <c r="C2520" s="96" t="s">
        <v>4428</v>
      </c>
      <c r="D2520" s="96">
        <v>343.15883333387319</v>
      </c>
      <c r="E2520" s="96">
        <v>140.00750277831685</v>
      </c>
      <c r="F2520" s="96">
        <v>1</v>
      </c>
      <c r="G2520" s="96" t="s">
        <v>4612</v>
      </c>
      <c r="H2520" s="96">
        <v>6</v>
      </c>
      <c r="I2520" s="96" t="str">
        <f t="shared" si="39"/>
        <v>T520V476M016ATE070A521V476M016ASMHSPKBP76</v>
      </c>
    </row>
    <row r="2521" spans="1:9" hidden="1">
      <c r="A2521" s="96" t="s">
        <v>3527</v>
      </c>
      <c r="B2521" s="96" t="s">
        <v>3341</v>
      </c>
      <c r="C2521" s="96" t="s">
        <v>4441</v>
      </c>
      <c r="D2521" s="96">
        <v>625.9224928576233</v>
      </c>
      <c r="E2521" s="96">
        <v>234.22306666499935</v>
      </c>
      <c r="F2521" s="96">
        <v>1</v>
      </c>
      <c r="G2521" s="96" t="s">
        <v>4612</v>
      </c>
      <c r="H2521" s="96">
        <v>7</v>
      </c>
      <c r="I2521" s="96" t="str">
        <f t="shared" si="39"/>
        <v>T520V477M006ATE055A520V477M006ASMHSPSTA156KA</v>
      </c>
    </row>
    <row r="2522" spans="1:9" hidden="1">
      <c r="A2522" s="96" t="s">
        <v>2703</v>
      </c>
      <c r="B2522" s="96" t="s">
        <v>4481</v>
      </c>
      <c r="C2522" s="96" t="s">
        <v>4428</v>
      </c>
      <c r="D2522" s="96">
        <v>195.47912618993516</v>
      </c>
      <c r="E2522" s="96">
        <v>133.18999285909482</v>
      </c>
      <c r="F2522" s="96">
        <v>1</v>
      </c>
      <c r="G2522" s="96" t="s">
        <v>4612</v>
      </c>
      <c r="H2522" s="96">
        <v>7</v>
      </c>
      <c r="I2522" s="96" t="str">
        <f t="shared" si="39"/>
        <v>T520V477M2R5ATE007A520V477M2R5AS9997KBP76</v>
      </c>
    </row>
    <row r="2523" spans="1:9" hidden="1">
      <c r="A2523" s="96" t="s">
        <v>2703</v>
      </c>
      <c r="B2523" s="96" t="s">
        <v>2704</v>
      </c>
      <c r="C2523" s="96" t="s">
        <v>4428</v>
      </c>
      <c r="D2523" s="96">
        <v>206.76849799971097</v>
      </c>
      <c r="E2523" s="96">
        <v>150.61906500037293</v>
      </c>
      <c r="F2523" s="96">
        <v>1</v>
      </c>
      <c r="G2523" s="96" t="s">
        <v>4612</v>
      </c>
      <c r="H2523" s="96">
        <v>50</v>
      </c>
      <c r="I2523" s="96" t="str">
        <f t="shared" si="39"/>
        <v>T520V477M2R5ATE007A520V477M2R5ASE009KBP76</v>
      </c>
    </row>
    <row r="2524" spans="1:9" hidden="1">
      <c r="A2524" s="96" t="s">
        <v>3082</v>
      </c>
      <c r="B2524" s="96" t="s">
        <v>4481</v>
      </c>
      <c r="C2524" s="96" t="s">
        <v>4621</v>
      </c>
      <c r="D2524" s="96">
        <v>212.55000000237487</v>
      </c>
      <c r="E2524" s="96">
        <v>163.25833332783077</v>
      </c>
      <c r="F2524" s="96">
        <v>1</v>
      </c>
      <c r="G2524" s="96" t="s">
        <v>4612</v>
      </c>
      <c r="H2524" s="96">
        <v>2</v>
      </c>
      <c r="I2524" s="96" t="str">
        <f t="shared" si="39"/>
        <v>T520V477M2R5ATE009A520V477M2R5AS9997KBP121E</v>
      </c>
    </row>
    <row r="2525" spans="1:9" hidden="1">
      <c r="A2525" s="96" t="s">
        <v>3082</v>
      </c>
      <c r="B2525" s="96" t="s">
        <v>2704</v>
      </c>
      <c r="C2525" s="96" t="s">
        <v>4621</v>
      </c>
      <c r="D2525" s="96">
        <v>184.98333333525807</v>
      </c>
      <c r="E2525" s="96">
        <v>177.54999999306165</v>
      </c>
      <c r="F2525" s="96">
        <v>1</v>
      </c>
      <c r="G2525" s="96" t="s">
        <v>4612</v>
      </c>
      <c r="H2525" s="96">
        <v>1</v>
      </c>
      <c r="I2525" s="96" t="str">
        <f t="shared" si="39"/>
        <v>T520V477M2R5ATE009A520V477M2R5ASE009KBP121E</v>
      </c>
    </row>
    <row r="2526" spans="1:9" hidden="1">
      <c r="A2526" s="96" t="s">
        <v>3082</v>
      </c>
      <c r="B2526" s="96" t="s">
        <v>2704</v>
      </c>
      <c r="C2526" s="96" t="s">
        <v>4428</v>
      </c>
      <c r="D2526" s="96">
        <v>209.65239333347415</v>
      </c>
      <c r="E2526" s="96">
        <v>145.70299858289297</v>
      </c>
      <c r="F2526" s="96">
        <v>1</v>
      </c>
      <c r="G2526" s="96" t="s">
        <v>4612</v>
      </c>
      <c r="H2526" s="96">
        <v>50</v>
      </c>
      <c r="I2526" s="96" t="str">
        <f t="shared" si="39"/>
        <v>T520V477M2R5ATE009A520V477M2R5ASE009KBP76</v>
      </c>
    </row>
    <row r="2527" spans="1:9" hidden="1">
      <c r="A2527" s="96" t="s">
        <v>3343</v>
      </c>
      <c r="B2527" s="96" t="s">
        <v>2704</v>
      </c>
      <c r="C2527" s="96" t="s">
        <v>4428</v>
      </c>
      <c r="D2527" s="96">
        <v>195.30011111288331</v>
      </c>
      <c r="E2527" s="96">
        <v>141.38627708307467</v>
      </c>
      <c r="F2527" s="96">
        <v>1</v>
      </c>
      <c r="G2527" s="96" t="s">
        <v>4612</v>
      </c>
      <c r="H2527" s="96">
        <v>9</v>
      </c>
      <c r="I2527" s="96" t="str">
        <f t="shared" si="39"/>
        <v>T520V477M2R5ATE012A520V477M2R5ASE009KBP76</v>
      </c>
    </row>
    <row r="2528" spans="1:9" hidden="1">
      <c r="A2528" s="96" t="s">
        <v>689</v>
      </c>
      <c r="B2528" s="96" t="s">
        <v>690</v>
      </c>
      <c r="C2528" s="96" t="s">
        <v>4441</v>
      </c>
      <c r="D2528" s="96">
        <v>451.12510454528751</v>
      </c>
      <c r="E2528" s="96">
        <v>160.94975317512373</v>
      </c>
      <c r="F2528" s="96">
        <v>1</v>
      </c>
      <c r="G2528" s="96" t="s">
        <v>4612</v>
      </c>
      <c r="H2528" s="96">
        <v>22</v>
      </c>
      <c r="I2528" s="96" t="str">
        <f t="shared" si="39"/>
        <v>T520W477M006ATE035A520W477M006ASMHSPSTA156KA</v>
      </c>
    </row>
    <row r="2529" spans="1:9" hidden="1">
      <c r="A2529" s="96" t="s">
        <v>390</v>
      </c>
      <c r="B2529" s="96" t="s">
        <v>387</v>
      </c>
      <c r="C2529" s="96" t="s">
        <v>4428</v>
      </c>
      <c r="D2529" s="96">
        <v>470.64789074123843</v>
      </c>
      <c r="E2529" s="96">
        <v>149.30911666655447</v>
      </c>
      <c r="F2529" s="96">
        <v>1</v>
      </c>
      <c r="G2529" s="96" t="s">
        <v>4612</v>
      </c>
      <c r="H2529" s="96">
        <v>18</v>
      </c>
      <c r="I2529" s="96" t="str">
        <f t="shared" si="39"/>
        <v>T520X157M016ATE040A520X157M016ASMHSPKBP76</v>
      </c>
    </row>
    <row r="2530" spans="1:9" hidden="1">
      <c r="A2530" s="96" t="s">
        <v>556</v>
      </c>
      <c r="B2530" s="96" t="s">
        <v>557</v>
      </c>
      <c r="C2530" s="96" t="s">
        <v>4474</v>
      </c>
      <c r="D2530" s="96">
        <v>347.84999999916181</v>
      </c>
      <c r="E2530" s="96">
        <v>187.46666666236703</v>
      </c>
      <c r="F2530" s="96">
        <v>1</v>
      </c>
      <c r="G2530" s="96" t="s">
        <v>4612</v>
      </c>
      <c r="H2530" s="96">
        <v>1</v>
      </c>
      <c r="I2530" s="96" t="str">
        <f t="shared" si="39"/>
        <v>T520X158M2R5ATE015A520X158M003ASE015S15MB</v>
      </c>
    </row>
    <row r="2531" spans="1:9" hidden="1">
      <c r="A2531" s="96" t="s">
        <v>556</v>
      </c>
      <c r="B2531" s="96" t="s">
        <v>557</v>
      </c>
      <c r="C2531" s="96" t="s">
        <v>4441</v>
      </c>
      <c r="D2531" s="96">
        <v>354.15234583779238</v>
      </c>
      <c r="E2531" s="96">
        <v>207.47348333650737</v>
      </c>
      <c r="F2531" s="96">
        <v>1</v>
      </c>
      <c r="G2531" s="96" t="s">
        <v>4612</v>
      </c>
      <c r="H2531" s="96">
        <v>4</v>
      </c>
      <c r="I2531" s="96" t="str">
        <f t="shared" si="39"/>
        <v>T520X158M2R5ATE015A520X158M003ASE015STA156KA</v>
      </c>
    </row>
    <row r="2532" spans="1:9" hidden="1">
      <c r="A2532" s="96" t="s">
        <v>556</v>
      </c>
      <c r="B2532" s="96" t="s">
        <v>557</v>
      </c>
      <c r="C2532" s="96" t="s">
        <v>4561</v>
      </c>
      <c r="D2532" s="96">
        <v>430.34923888742929</v>
      </c>
      <c r="E2532" s="96">
        <v>192.49251666711643</v>
      </c>
      <c r="F2532" s="96">
        <v>1</v>
      </c>
      <c r="G2532" s="96" t="s">
        <v>4612</v>
      </c>
      <c r="H2532" s="96">
        <v>3</v>
      </c>
      <c r="I2532" s="96" t="str">
        <f t="shared" si="39"/>
        <v>T520X158M2R5ATE015A520X158M003ASE015S15MBX</v>
      </c>
    </row>
    <row r="2533" spans="1:9" hidden="1">
      <c r="A2533" s="96" t="s">
        <v>546</v>
      </c>
      <c r="B2533" s="96" t="s">
        <v>244</v>
      </c>
      <c r="C2533" s="96" t="s">
        <v>4426</v>
      </c>
      <c r="D2533" s="96">
        <v>377.65147121136329</v>
      </c>
      <c r="E2533" s="96">
        <v>144.56396287936843</v>
      </c>
      <c r="F2533" s="96">
        <v>1</v>
      </c>
      <c r="G2533" s="96" t="s">
        <v>4612</v>
      </c>
      <c r="H2533" s="96">
        <v>22</v>
      </c>
      <c r="I2533" s="96" t="str">
        <f t="shared" si="39"/>
        <v>T520X337M010ATE025A520X337M010ASMHSPKBP74</v>
      </c>
    </row>
    <row r="2534" spans="1:9" hidden="1">
      <c r="A2534" s="96" t="s">
        <v>546</v>
      </c>
      <c r="B2534" s="96" t="s">
        <v>244</v>
      </c>
      <c r="C2534" s="96" t="s">
        <v>152</v>
      </c>
      <c r="D2534" s="96">
        <v>848.18538332590833</v>
      </c>
      <c r="E2534" s="96">
        <v>128.79771667183377</v>
      </c>
      <c r="F2534" s="96">
        <v>1</v>
      </c>
      <c r="G2534" s="96" t="s">
        <v>4612</v>
      </c>
      <c r="H2534" s="96">
        <v>1</v>
      </c>
      <c r="I2534" s="96" t="str">
        <f t="shared" si="39"/>
        <v>T520X337M010ATE025A520X337M010ASMHSPKBP86</v>
      </c>
    </row>
    <row r="2535" spans="1:9" hidden="1">
      <c r="A2535" s="96" t="s">
        <v>243</v>
      </c>
      <c r="B2535" s="96" t="s">
        <v>244</v>
      </c>
      <c r="C2535" s="96" t="s">
        <v>4426</v>
      </c>
      <c r="D2535" s="96">
        <v>388.52908333239606</v>
      </c>
      <c r="E2535" s="96">
        <v>144.66496111010201</v>
      </c>
      <c r="F2535" s="96">
        <v>1</v>
      </c>
      <c r="G2535" s="96" t="s">
        <v>4612</v>
      </c>
      <c r="H2535" s="96">
        <v>2</v>
      </c>
      <c r="I2535" s="96" t="str">
        <f t="shared" si="39"/>
        <v>T520X337M010ATE040A520X337M010ASMHSPKBP74</v>
      </c>
    </row>
    <row r="2536" spans="1:9" hidden="1">
      <c r="A2536" s="96" t="s">
        <v>236</v>
      </c>
      <c r="B2536" s="96" t="s">
        <v>233</v>
      </c>
      <c r="C2536" s="96" t="s">
        <v>4426</v>
      </c>
      <c r="D2536" s="96">
        <v>310.37788333604112</v>
      </c>
      <c r="E2536" s="96">
        <v>134.87023333436807</v>
      </c>
      <c r="F2536" s="96">
        <v>1</v>
      </c>
      <c r="G2536" s="96" t="s">
        <v>4612</v>
      </c>
      <c r="H2536" s="96">
        <v>1</v>
      </c>
      <c r="I2536" s="96" t="str">
        <f t="shared" si="39"/>
        <v>T520X477M006AHE018A520X477M006ASMHSPKBP74</v>
      </c>
    </row>
    <row r="2537" spans="1:9" hidden="1">
      <c r="A2537" s="96" t="s">
        <v>410</v>
      </c>
      <c r="B2537" s="96" t="s">
        <v>4622</v>
      </c>
      <c r="C2537" s="96" t="s">
        <v>4428</v>
      </c>
      <c r="D2537" s="96">
        <v>378.23333333129995</v>
      </c>
      <c r="E2537" s="96">
        <v>234.68333333381452</v>
      </c>
      <c r="F2537" s="96">
        <v>1</v>
      </c>
      <c r="G2537" s="96" t="s">
        <v>4612</v>
      </c>
      <c r="H2537" s="96">
        <v>2</v>
      </c>
      <c r="I2537" s="96" t="str">
        <f t="shared" si="39"/>
        <v>T520X477M006ATE010A520X477M006AS9997KBP76</v>
      </c>
    </row>
    <row r="2538" spans="1:9" hidden="1">
      <c r="A2538" s="96" t="s">
        <v>235</v>
      </c>
      <c r="B2538" s="96" t="s">
        <v>233</v>
      </c>
      <c r="C2538" s="96" t="s">
        <v>4426</v>
      </c>
      <c r="D2538" s="96">
        <v>311.03815370472148</v>
      </c>
      <c r="E2538" s="96">
        <v>195.89336666627787</v>
      </c>
      <c r="F2538" s="96">
        <v>1</v>
      </c>
      <c r="G2538" s="96" t="s">
        <v>4612</v>
      </c>
      <c r="H2538" s="96">
        <v>9</v>
      </c>
      <c r="I2538" s="96" t="str">
        <f t="shared" si="39"/>
        <v>T520X477M006ATE018A520X477M006ASMHSPKBP74</v>
      </c>
    </row>
    <row r="2539" spans="1:9" hidden="1">
      <c r="A2539" s="96" t="s">
        <v>3093</v>
      </c>
      <c r="B2539" s="96" t="s">
        <v>1419</v>
      </c>
      <c r="C2539" s="96" t="s">
        <v>4441</v>
      </c>
      <c r="D2539" s="96">
        <v>396.68333333171904</v>
      </c>
      <c r="E2539" s="96">
        <v>196.36944444151595</v>
      </c>
      <c r="F2539" s="96">
        <v>1</v>
      </c>
      <c r="G2539" s="96" t="s">
        <v>4612</v>
      </c>
      <c r="H2539" s="96">
        <v>5</v>
      </c>
      <c r="I2539" s="96" t="str">
        <f t="shared" si="39"/>
        <v>T520Y108M2R5ATE010A520Y108M2R5ASE010STA156KA</v>
      </c>
    </row>
    <row r="2540" spans="1:9" hidden="1">
      <c r="A2540" s="96" t="s">
        <v>3109</v>
      </c>
      <c r="B2540" s="96" t="s">
        <v>3107</v>
      </c>
      <c r="C2540" s="96" t="s">
        <v>4426</v>
      </c>
      <c r="D2540" s="96">
        <v>355.92267395921226</v>
      </c>
      <c r="E2540" s="96">
        <v>143.92498888797127</v>
      </c>
      <c r="F2540" s="96">
        <v>1</v>
      </c>
      <c r="G2540" s="96" t="s">
        <v>4612</v>
      </c>
      <c r="H2540" s="96">
        <v>16</v>
      </c>
      <c r="I2540" s="96" t="str">
        <f t="shared" si="39"/>
        <v>T520Y227M010ATE040A520Y227M010ASMHSPKBP74</v>
      </c>
    </row>
    <row r="2541" spans="1:9" hidden="1">
      <c r="A2541" s="96" t="s">
        <v>3020</v>
      </c>
      <c r="B2541" s="96" t="s">
        <v>555</v>
      </c>
      <c r="C2541" s="96" t="s">
        <v>4426</v>
      </c>
      <c r="D2541" s="96">
        <v>495.57722500059754</v>
      </c>
      <c r="E2541" s="96">
        <v>271.5786888927687</v>
      </c>
      <c r="F2541" s="96">
        <v>1</v>
      </c>
      <c r="G2541" s="96" t="s">
        <v>4612</v>
      </c>
      <c r="H2541" s="96">
        <v>2</v>
      </c>
      <c r="I2541" s="96" t="str">
        <f t="shared" si="39"/>
        <v>T520Y337M010ATE015A520Y337M010ASMHSBKBP74</v>
      </c>
    </row>
    <row r="2542" spans="1:9" hidden="1">
      <c r="A2542" s="96" t="s">
        <v>3160</v>
      </c>
      <c r="B2542" s="96" t="s">
        <v>2782</v>
      </c>
      <c r="C2542" s="96" t="s">
        <v>4426</v>
      </c>
      <c r="D2542" s="96">
        <v>374.0023333264981</v>
      </c>
      <c r="E2542" s="96">
        <v>137.73956667166203</v>
      </c>
      <c r="F2542" s="96">
        <v>1</v>
      </c>
      <c r="G2542" s="96" t="s">
        <v>4612</v>
      </c>
      <c r="H2542" s="96">
        <v>1</v>
      </c>
      <c r="I2542" s="96" t="str">
        <f t="shared" si="39"/>
        <v>T520Y337M010ATE035A520Y337M010ASMHSPKBP74</v>
      </c>
    </row>
    <row r="2543" spans="1:9" hidden="1">
      <c r="A2543" s="96" t="s">
        <v>3064</v>
      </c>
      <c r="B2543" s="96" t="s">
        <v>3056</v>
      </c>
      <c r="C2543" s="96" t="s">
        <v>4428</v>
      </c>
      <c r="D2543" s="96">
        <v>336.71529729740467</v>
      </c>
      <c r="E2543" s="96">
        <v>140.02720952280131</v>
      </c>
      <c r="F2543" s="96">
        <v>1</v>
      </c>
      <c r="G2543" s="96" t="s">
        <v>4612</v>
      </c>
      <c r="H2543" s="96">
        <v>37</v>
      </c>
      <c r="I2543" s="96" t="str">
        <f t="shared" si="39"/>
        <v>T520Y477M006ATE010A520Y477M006ASPGLRKBP76</v>
      </c>
    </row>
    <row r="2544" spans="1:9" hidden="1">
      <c r="A2544" s="96" t="s">
        <v>3164</v>
      </c>
      <c r="B2544" s="96" t="s">
        <v>2784</v>
      </c>
      <c r="C2544" s="96" t="s">
        <v>4426</v>
      </c>
      <c r="D2544" s="96">
        <v>304.08025757377885</v>
      </c>
      <c r="E2544" s="96">
        <v>135.14497575657018</v>
      </c>
      <c r="F2544" s="96">
        <v>1</v>
      </c>
      <c r="G2544" s="96" t="s">
        <v>4612</v>
      </c>
      <c r="H2544" s="96">
        <v>11</v>
      </c>
      <c r="I2544" s="96" t="str">
        <f t="shared" si="39"/>
        <v>T520Y477M006ATE035A520Y477M006ASMHSPKBP74</v>
      </c>
    </row>
    <row r="2545" spans="1:9" hidden="1">
      <c r="A2545" s="96" t="s">
        <v>3164</v>
      </c>
      <c r="B2545" s="96" t="s">
        <v>2784</v>
      </c>
      <c r="C2545" s="96" t="s">
        <v>152</v>
      </c>
      <c r="D2545" s="96">
        <v>317.26325832889415</v>
      </c>
      <c r="E2545" s="96">
        <v>159.860883334768</v>
      </c>
      <c r="F2545" s="96">
        <v>1</v>
      </c>
      <c r="G2545" s="96" t="s">
        <v>4612</v>
      </c>
      <c r="H2545" s="96">
        <v>2</v>
      </c>
      <c r="I2545" s="96" t="str">
        <f t="shared" si="39"/>
        <v>T520Y477M006ATE035A520Y477M006ASMHSPKBP86</v>
      </c>
    </row>
    <row r="2546" spans="1:9" hidden="1">
      <c r="A2546" s="96" t="s">
        <v>2313</v>
      </c>
      <c r="B2546" s="96" t="s">
        <v>2193</v>
      </c>
      <c r="C2546" s="96" t="s">
        <v>157</v>
      </c>
      <c r="D2546" s="96">
        <v>611.38798333180603</v>
      </c>
      <c r="E2546" s="96">
        <v>192.72149523869825</v>
      </c>
      <c r="F2546" s="96">
        <v>1</v>
      </c>
      <c r="G2546" s="96" t="s">
        <v>4612</v>
      </c>
      <c r="H2546" s="96">
        <v>14</v>
      </c>
      <c r="I2546" s="96" t="str">
        <f t="shared" si="39"/>
        <v>T521B106M035ATE200A521B106M035ASTTS40</v>
      </c>
    </row>
    <row r="2547" spans="1:9" hidden="1">
      <c r="A2547" s="96" t="s">
        <v>2207</v>
      </c>
      <c r="B2547" s="96" t="s">
        <v>4623</v>
      </c>
      <c r="C2547" s="96" t="s">
        <v>126</v>
      </c>
      <c r="D2547" s="96">
        <v>528.92938033381938</v>
      </c>
      <c r="E2547" s="96">
        <v>212.92631566682832</v>
      </c>
      <c r="F2547" s="96">
        <v>1</v>
      </c>
      <c r="G2547" s="96" t="s">
        <v>4612</v>
      </c>
      <c r="H2547" s="96">
        <v>50</v>
      </c>
      <c r="I2547" s="96" t="str">
        <f t="shared" si="39"/>
        <v>T521B156M025ATE100A521B156M025ASKBP52</v>
      </c>
    </row>
    <row r="2548" spans="1:9" hidden="1">
      <c r="A2548" s="96" t="s">
        <v>2207</v>
      </c>
      <c r="B2548" s="96" t="s">
        <v>4623</v>
      </c>
      <c r="C2548" s="96" t="s">
        <v>4624</v>
      </c>
      <c r="D2548" s="96">
        <v>539.04902499925811</v>
      </c>
      <c r="E2548" s="96">
        <v>138.81116666772868</v>
      </c>
      <c r="F2548" s="96">
        <v>1</v>
      </c>
      <c r="G2548" s="96" t="s">
        <v>4612</v>
      </c>
      <c r="H2548" s="96">
        <v>4</v>
      </c>
      <c r="I2548" s="96" t="str">
        <f t="shared" si="39"/>
        <v>T521B156M025ATE100A521B156M025ASKBP83X</v>
      </c>
    </row>
    <row r="2549" spans="1:9" hidden="1">
      <c r="A2549" s="96" t="s">
        <v>2207</v>
      </c>
      <c r="B2549" s="96" t="s">
        <v>2208</v>
      </c>
      <c r="C2549" s="96" t="s">
        <v>4426</v>
      </c>
      <c r="D2549" s="96">
        <v>496.16217083414085</v>
      </c>
      <c r="E2549" s="96">
        <v>148.04479514015841</v>
      </c>
      <c r="F2549" s="96">
        <v>1</v>
      </c>
      <c r="G2549" s="96" t="s">
        <v>4612</v>
      </c>
      <c r="H2549" s="96">
        <v>24</v>
      </c>
      <c r="I2549" s="96" t="str">
        <f t="shared" si="39"/>
        <v>T521B156M025ATE100A521B156M025ASMHSPKBP74</v>
      </c>
    </row>
    <row r="2550" spans="1:9" hidden="1">
      <c r="A2550" s="96" t="s">
        <v>619</v>
      </c>
      <c r="B2550" s="96" t="s">
        <v>618</v>
      </c>
      <c r="C2550" s="96" t="s">
        <v>142</v>
      </c>
      <c r="D2550" s="96">
        <v>571.80183333694004</v>
      </c>
      <c r="E2550" s="96">
        <v>127.2617666737642</v>
      </c>
      <c r="F2550" s="96">
        <v>1</v>
      </c>
      <c r="G2550" s="96" t="s">
        <v>4612</v>
      </c>
      <c r="H2550" s="96">
        <v>1</v>
      </c>
      <c r="I2550" s="96" t="str">
        <f t="shared" si="39"/>
        <v>T521B226M016ATE090A521B226M020ASKBP86E</v>
      </c>
    </row>
    <row r="2551" spans="1:9" hidden="1">
      <c r="A2551" s="96" t="s">
        <v>2297</v>
      </c>
      <c r="B2551" s="96" t="s">
        <v>4625</v>
      </c>
      <c r="C2551" s="96" t="s">
        <v>4492</v>
      </c>
      <c r="D2551" s="96">
        <v>522.9615073343972</v>
      </c>
      <c r="E2551" s="96">
        <v>198.57303866723089</v>
      </c>
      <c r="F2551" s="96">
        <v>1</v>
      </c>
      <c r="G2551" s="96" t="s">
        <v>4612</v>
      </c>
      <c r="H2551" s="96">
        <v>50</v>
      </c>
      <c r="I2551" s="96" t="str">
        <f t="shared" si="39"/>
        <v>T521B226M025ATE100A521B226M025ASFTW700</v>
      </c>
    </row>
    <row r="2552" spans="1:9" hidden="1">
      <c r="A2552" s="96" t="s">
        <v>2297</v>
      </c>
      <c r="B2552" s="96" t="s">
        <v>4483</v>
      </c>
      <c r="C2552" s="96" t="s">
        <v>4562</v>
      </c>
      <c r="D2552" s="96">
        <v>485.30495063979362</v>
      </c>
      <c r="E2552" s="96">
        <v>140.38948400057853</v>
      </c>
      <c r="F2552" s="96">
        <v>1</v>
      </c>
      <c r="G2552" s="96" t="s">
        <v>4612</v>
      </c>
      <c r="H2552" s="96">
        <v>26</v>
      </c>
      <c r="I2552" s="96" t="str">
        <f t="shared" si="39"/>
        <v>T521B226M025ATE100A521B226M025AS9997S805X</v>
      </c>
    </row>
    <row r="2553" spans="1:9" hidden="1">
      <c r="A2553" s="96" t="s">
        <v>2297</v>
      </c>
      <c r="B2553" s="96" t="s">
        <v>99</v>
      </c>
      <c r="C2553" s="96" t="s">
        <v>100</v>
      </c>
      <c r="D2553" s="96">
        <v>477.66262233357406</v>
      </c>
      <c r="E2553" s="96">
        <v>153.8061506670434</v>
      </c>
      <c r="F2553" s="96">
        <v>1</v>
      </c>
      <c r="G2553" s="96" t="s">
        <v>4612</v>
      </c>
      <c r="H2553" s="96">
        <v>50</v>
      </c>
      <c r="I2553" s="96" t="str">
        <f t="shared" si="39"/>
        <v>T521B226M025ATE100A521B226M025ASMHSPS805</v>
      </c>
    </row>
    <row r="2554" spans="1:9" hidden="1">
      <c r="A2554" s="96" t="s">
        <v>2297</v>
      </c>
      <c r="B2554" s="96" t="s">
        <v>99</v>
      </c>
      <c r="C2554" s="96" t="s">
        <v>4562</v>
      </c>
      <c r="D2554" s="96">
        <v>640.78934583318187</v>
      </c>
      <c r="E2554" s="96">
        <v>188.82038750045467</v>
      </c>
      <c r="F2554" s="96">
        <v>1</v>
      </c>
      <c r="G2554" s="96" t="s">
        <v>4612</v>
      </c>
      <c r="H2554" s="96">
        <v>4</v>
      </c>
      <c r="I2554" s="96" t="str">
        <f t="shared" si="39"/>
        <v>T521B226M025ATE100A521B226M025ASMHSPS805X</v>
      </c>
    </row>
    <row r="2555" spans="1:9" hidden="1">
      <c r="A2555" s="96" t="s">
        <v>2308</v>
      </c>
      <c r="B2555" s="96" t="s">
        <v>2309</v>
      </c>
      <c r="C2555" s="96" t="s">
        <v>4485</v>
      </c>
      <c r="D2555" s="96">
        <v>556.04763333394658</v>
      </c>
      <c r="E2555" s="96">
        <v>139.18135833519045</v>
      </c>
      <c r="F2555" s="96">
        <v>1</v>
      </c>
      <c r="G2555" s="96" t="s">
        <v>4612</v>
      </c>
      <c r="H2555" s="96">
        <v>2</v>
      </c>
      <c r="I2555" s="96" t="str">
        <f t="shared" si="39"/>
        <v>T521B335M050ATE200A521B335M050ASC275</v>
      </c>
    </row>
    <row r="2556" spans="1:9" hidden="1">
      <c r="A2556" s="96" t="s">
        <v>1229</v>
      </c>
      <c r="B2556" s="96" t="s">
        <v>1230</v>
      </c>
      <c r="C2556" s="96" t="s">
        <v>4502</v>
      </c>
      <c r="D2556" s="96">
        <v>812.28406190522946</v>
      </c>
      <c r="E2556" s="96">
        <v>198.88926749979143</v>
      </c>
      <c r="F2556" s="96">
        <v>1</v>
      </c>
      <c r="G2556" s="96" t="s">
        <v>4612</v>
      </c>
      <c r="H2556" s="96">
        <v>21</v>
      </c>
      <c r="I2556" s="96" t="str">
        <f t="shared" si="39"/>
        <v>T521C475M063ATE200A521C475M063ASTTS175</v>
      </c>
    </row>
    <row r="2557" spans="1:9" hidden="1">
      <c r="A2557" s="96" t="s">
        <v>1049</v>
      </c>
      <c r="B2557" s="96" t="s">
        <v>1047</v>
      </c>
      <c r="C2557" s="96" t="s">
        <v>90</v>
      </c>
      <c r="D2557" s="96">
        <v>682.06587121197526</v>
      </c>
      <c r="E2557" s="96">
        <v>215.04420606091364</v>
      </c>
      <c r="F2557" s="96">
        <v>1</v>
      </c>
      <c r="G2557" s="96" t="s">
        <v>4612</v>
      </c>
      <c r="H2557" s="96">
        <v>11</v>
      </c>
      <c r="I2557" s="96" t="str">
        <f t="shared" si="39"/>
        <v>T521D106M050ATE090A521V106M050ASFTP200</v>
      </c>
    </row>
    <row r="2558" spans="1:9" hidden="1">
      <c r="A2558" s="96" t="s">
        <v>1049</v>
      </c>
      <c r="B2558" s="96" t="s">
        <v>1047</v>
      </c>
      <c r="C2558" s="96" t="s">
        <v>4626</v>
      </c>
      <c r="D2558" s="96">
        <v>558.3499999938067</v>
      </c>
      <c r="E2558" s="96">
        <v>126.01666667265818</v>
      </c>
      <c r="F2558" s="96">
        <v>1</v>
      </c>
      <c r="G2558" s="96" t="s">
        <v>4612</v>
      </c>
      <c r="H2558" s="96">
        <v>1</v>
      </c>
      <c r="I2558" s="96" t="str">
        <f t="shared" si="39"/>
        <v>T521D106M050ATE090A521V106M050ASFTP150H</v>
      </c>
    </row>
    <row r="2559" spans="1:9" hidden="1">
      <c r="A2559" s="96" t="s">
        <v>1049</v>
      </c>
      <c r="B2559" s="96" t="s">
        <v>1051</v>
      </c>
      <c r="C2559" s="96" t="s">
        <v>107</v>
      </c>
      <c r="D2559" s="96">
        <v>792.85798033357116</v>
      </c>
      <c r="E2559" s="96">
        <v>224.55056333367247</v>
      </c>
      <c r="F2559" s="96">
        <v>1</v>
      </c>
      <c r="G2559" s="96" t="s">
        <v>4612</v>
      </c>
      <c r="H2559" s="96">
        <v>50</v>
      </c>
      <c r="I2559" s="96" t="str">
        <f t="shared" si="39"/>
        <v>T521D106M050ATE090A521D106M050ASE060FTP150</v>
      </c>
    </row>
    <row r="2560" spans="1:9" hidden="1">
      <c r="A2560" s="96" t="s">
        <v>1049</v>
      </c>
      <c r="B2560" s="96" t="s">
        <v>1051</v>
      </c>
      <c r="C2560" s="96" t="s">
        <v>4438</v>
      </c>
      <c r="D2560" s="96">
        <v>782.18333333381452</v>
      </c>
      <c r="E2560" s="96">
        <v>127.7166666649282</v>
      </c>
      <c r="F2560" s="96">
        <v>1</v>
      </c>
      <c r="G2560" s="96" t="s">
        <v>4612</v>
      </c>
      <c r="H2560" s="96">
        <v>3</v>
      </c>
      <c r="I2560" s="96" t="str">
        <f t="shared" si="39"/>
        <v>T521D106M050ATE090A521D106M050ASE060KBP23E</v>
      </c>
    </row>
    <row r="2561" spans="1:9" hidden="1">
      <c r="A2561" s="96" t="s">
        <v>1049</v>
      </c>
      <c r="B2561" s="96" t="s">
        <v>4436</v>
      </c>
      <c r="C2561" s="96" t="s">
        <v>107</v>
      </c>
      <c r="D2561" s="96">
        <v>667.02950000180863</v>
      </c>
      <c r="E2561" s="96">
        <v>249.98187221819535</v>
      </c>
      <c r="F2561" s="96">
        <v>1</v>
      </c>
      <c r="G2561" s="96" t="s">
        <v>4612</v>
      </c>
      <c r="H2561" s="96">
        <v>3</v>
      </c>
      <c r="I2561" s="96" t="str">
        <f t="shared" si="39"/>
        <v>T521D106M050ATE090A521D106M050AS9997FTP150</v>
      </c>
    </row>
    <row r="2562" spans="1:9" hidden="1">
      <c r="A2562" s="96" t="s">
        <v>1049</v>
      </c>
      <c r="B2562" s="96" t="s">
        <v>4436</v>
      </c>
      <c r="C2562" s="96" t="s">
        <v>4438</v>
      </c>
      <c r="D2562" s="96">
        <v>753.82243541447679</v>
      </c>
      <c r="E2562" s="96">
        <v>150.50456666620448</v>
      </c>
      <c r="F2562" s="96">
        <v>1</v>
      </c>
      <c r="G2562" s="96" t="s">
        <v>4612</v>
      </c>
      <c r="H2562" s="96">
        <v>8</v>
      </c>
      <c r="I2562" s="96" t="str">
        <f t="shared" si="39"/>
        <v>T521D106M050ATE090A521D106M050AS9997KBP23E</v>
      </c>
    </row>
    <row r="2563" spans="1:9" hidden="1">
      <c r="A2563" s="96" t="s">
        <v>1357</v>
      </c>
      <c r="B2563" s="96" t="s">
        <v>1047</v>
      </c>
      <c r="C2563" s="96" t="s">
        <v>90</v>
      </c>
      <c r="D2563" s="96">
        <v>660.25627916824305</v>
      </c>
      <c r="E2563" s="96">
        <v>187.08191249897936</v>
      </c>
      <c r="F2563" s="96">
        <v>1</v>
      </c>
      <c r="G2563" s="96" t="s">
        <v>4612</v>
      </c>
      <c r="H2563" s="96">
        <v>4</v>
      </c>
      <c r="I2563" s="96" t="str">
        <f t="shared" si="39"/>
        <v>T521D106M050ATE120A521V106M050ASFTP200</v>
      </c>
    </row>
    <row r="2564" spans="1:9" hidden="1">
      <c r="A2564" s="96" t="s">
        <v>1357</v>
      </c>
      <c r="B2564" s="96" t="s">
        <v>4436</v>
      </c>
      <c r="C2564" s="96" t="s">
        <v>90</v>
      </c>
      <c r="D2564" s="96">
        <v>682.8000000002794</v>
      </c>
      <c r="E2564" s="96">
        <v>188.61666666402016</v>
      </c>
      <c r="F2564" s="96">
        <v>1</v>
      </c>
      <c r="G2564" s="96" t="s">
        <v>4612</v>
      </c>
      <c r="H2564" s="96">
        <v>2</v>
      </c>
      <c r="I2564" s="96" t="str">
        <f t="shared" ref="I2564:I2627" si="40">A2564&amp;B2564&amp;C2564</f>
        <v>T521D106M050ATE120A521D106M050AS9997FTP200</v>
      </c>
    </row>
    <row r="2565" spans="1:9" hidden="1">
      <c r="A2565" s="96" t="s">
        <v>1337</v>
      </c>
      <c r="B2565" s="96" t="s">
        <v>1336</v>
      </c>
      <c r="C2565" s="96" t="s">
        <v>4428</v>
      </c>
      <c r="D2565" s="96">
        <v>397.16666667431127</v>
      </c>
      <c r="E2565" s="96">
        <v>142.23333333386108</v>
      </c>
      <c r="F2565" s="96">
        <v>1</v>
      </c>
      <c r="G2565" s="96" t="s">
        <v>4612</v>
      </c>
      <c r="H2565" s="96">
        <v>2</v>
      </c>
      <c r="I2565" s="96" t="str">
        <f t="shared" si="40"/>
        <v>T521D107M016ATE050A521D107M016ASMHSPKBP76</v>
      </c>
    </row>
    <row r="2566" spans="1:9" hidden="1">
      <c r="A2566" s="96" t="s">
        <v>1069</v>
      </c>
      <c r="B2566" s="96" t="s">
        <v>1020</v>
      </c>
      <c r="C2566" s="96" t="s">
        <v>4426</v>
      </c>
      <c r="D2566" s="96">
        <v>487.0000000053551</v>
      </c>
      <c r="E2566" s="96">
        <v>134.46666666772217</v>
      </c>
      <c r="F2566" s="96">
        <v>1</v>
      </c>
      <c r="G2566" s="96" t="s">
        <v>4612</v>
      </c>
      <c r="H2566" s="96">
        <v>1</v>
      </c>
      <c r="I2566" s="96" t="str">
        <f t="shared" si="40"/>
        <v>T521D107M020ATE055A521D107M020ASMHSPKBP74</v>
      </c>
    </row>
    <row r="2567" spans="1:9" hidden="1">
      <c r="A2567" s="96" t="s">
        <v>1069</v>
      </c>
      <c r="B2567" s="96" t="s">
        <v>1020</v>
      </c>
      <c r="C2567" s="96" t="s">
        <v>152</v>
      </c>
      <c r="D2567" s="96">
        <v>561.53571428780981</v>
      </c>
      <c r="E2567" s="96">
        <v>141.45238095046287</v>
      </c>
      <c r="F2567" s="96">
        <v>1</v>
      </c>
      <c r="G2567" s="96" t="s">
        <v>4612</v>
      </c>
      <c r="H2567" s="96">
        <v>7</v>
      </c>
      <c r="I2567" s="96" t="str">
        <f t="shared" si="40"/>
        <v>T521D107M020ATE055A521D107M020ASMHSPKBP86</v>
      </c>
    </row>
    <row r="2568" spans="1:9" hidden="1">
      <c r="A2568" s="96" t="s">
        <v>144</v>
      </c>
      <c r="B2568" s="96" t="s">
        <v>4565</v>
      </c>
      <c r="C2568" s="96" t="s">
        <v>4433</v>
      </c>
      <c r="D2568" s="96">
        <v>506.49166666553361</v>
      </c>
      <c r="E2568" s="96">
        <v>124.5583333336981</v>
      </c>
      <c r="F2568" s="96">
        <v>1</v>
      </c>
      <c r="G2568" s="96" t="s">
        <v>4612</v>
      </c>
      <c r="H2568" s="96">
        <v>2</v>
      </c>
      <c r="I2568" s="96" t="str">
        <f t="shared" si="40"/>
        <v>T521D107M025ATE040A521D107M025AS9997KBP74E</v>
      </c>
    </row>
    <row r="2569" spans="1:9" hidden="1">
      <c r="A2569" s="96" t="s">
        <v>144</v>
      </c>
      <c r="B2569" s="96" t="s">
        <v>145</v>
      </c>
      <c r="C2569" s="96" t="s">
        <v>126</v>
      </c>
      <c r="D2569" s="96">
        <v>464.3027043339797</v>
      </c>
      <c r="E2569" s="96">
        <v>165.2026450002333</v>
      </c>
      <c r="F2569" s="96">
        <v>1</v>
      </c>
      <c r="G2569" s="96" t="s">
        <v>4612</v>
      </c>
      <c r="H2569" s="96">
        <v>50</v>
      </c>
      <c r="I2569" s="96" t="str">
        <f t="shared" si="40"/>
        <v>T521D107M025ATE040A521D107M025ASMHSPKBP52</v>
      </c>
    </row>
    <row r="2570" spans="1:9" hidden="1">
      <c r="A2570" s="96" t="s">
        <v>144</v>
      </c>
      <c r="B2570" s="96" t="s">
        <v>145</v>
      </c>
      <c r="C2570" s="96" t="s">
        <v>4486</v>
      </c>
      <c r="D2570" s="96">
        <v>542.38538889214396</v>
      </c>
      <c r="E2570" s="96">
        <v>151.32655555265956</v>
      </c>
      <c r="F2570" s="96">
        <v>1</v>
      </c>
      <c r="G2570" s="96" t="s">
        <v>4612</v>
      </c>
      <c r="H2570" s="96">
        <v>3</v>
      </c>
      <c r="I2570" s="96" t="str">
        <f t="shared" si="40"/>
        <v>T521D107M025ATE040A521D107M025ASMHSPKBP80X</v>
      </c>
    </row>
    <row r="2571" spans="1:9" hidden="1">
      <c r="A2571" s="96" t="s">
        <v>1291</v>
      </c>
      <c r="B2571" s="96" t="s">
        <v>4627</v>
      </c>
      <c r="C2571" s="96" t="s">
        <v>87</v>
      </c>
      <c r="D2571" s="96">
        <v>496.44166666315874</v>
      </c>
      <c r="E2571" s="96">
        <v>197.00833333306943</v>
      </c>
      <c r="F2571" s="96">
        <v>1</v>
      </c>
      <c r="G2571" s="96" t="s">
        <v>4612</v>
      </c>
      <c r="H2571" s="96">
        <v>2</v>
      </c>
      <c r="I2571" s="96" t="str">
        <f t="shared" si="40"/>
        <v>T521D107M025ATE060A521D107M025ASTTS50</v>
      </c>
    </row>
    <row r="2572" spans="1:9" hidden="1">
      <c r="A2572" s="96" t="s">
        <v>1291</v>
      </c>
      <c r="B2572" s="96" t="s">
        <v>145</v>
      </c>
      <c r="C2572" s="96" t="s">
        <v>126</v>
      </c>
      <c r="D2572" s="96">
        <v>495.36511200049426</v>
      </c>
      <c r="E2572" s="96">
        <v>149.48686733250506</v>
      </c>
      <c r="F2572" s="96">
        <v>1</v>
      </c>
      <c r="G2572" s="96" t="s">
        <v>4612</v>
      </c>
      <c r="H2572" s="96">
        <v>50</v>
      </c>
      <c r="I2572" s="96" t="str">
        <f t="shared" si="40"/>
        <v>T521D107M025ATE060A521D107M025ASMHSPKBP52</v>
      </c>
    </row>
    <row r="2573" spans="1:9" hidden="1">
      <c r="A2573" s="96" t="s">
        <v>1344</v>
      </c>
      <c r="B2573" s="96" t="s">
        <v>1068</v>
      </c>
      <c r="C2573" s="96" t="s">
        <v>4428</v>
      </c>
      <c r="D2573" s="96">
        <v>466.46471666707657</v>
      </c>
      <c r="E2573" s="96">
        <v>132.27155999885872</v>
      </c>
      <c r="F2573" s="96">
        <v>1</v>
      </c>
      <c r="G2573" s="96" t="s">
        <v>4612</v>
      </c>
      <c r="H2573" s="96">
        <v>5</v>
      </c>
      <c r="I2573" s="96" t="str">
        <f t="shared" si="40"/>
        <v>T521D157M016ATE050A521D157M016ASMHSPKBP76</v>
      </c>
    </row>
    <row r="2574" spans="1:9" hidden="1">
      <c r="A2574" s="96" t="s">
        <v>1369</v>
      </c>
      <c r="B2574" s="96" t="s">
        <v>4566</v>
      </c>
      <c r="C2574" s="96" t="s">
        <v>90</v>
      </c>
      <c r="D2574" s="96">
        <v>661.55144999502227</v>
      </c>
      <c r="E2574" s="96">
        <v>189.3638333317358</v>
      </c>
      <c r="F2574" s="96">
        <v>1</v>
      </c>
      <c r="G2574" s="96" t="s">
        <v>4612</v>
      </c>
      <c r="H2574" s="96">
        <v>1</v>
      </c>
      <c r="I2574" s="96" t="str">
        <f t="shared" si="40"/>
        <v>T521D336M035ATE065A521D336M035AS9997FTP200</v>
      </c>
    </row>
    <row r="2575" spans="1:9" hidden="1">
      <c r="A2575" s="96" t="s">
        <v>1369</v>
      </c>
      <c r="B2575" s="96" t="s">
        <v>4566</v>
      </c>
      <c r="C2575" s="96" t="s">
        <v>4567</v>
      </c>
      <c r="D2575" s="96">
        <v>630.04926666710526</v>
      </c>
      <c r="E2575" s="96">
        <v>137.83050208519853</v>
      </c>
      <c r="F2575" s="96">
        <v>1</v>
      </c>
      <c r="G2575" s="96" t="s">
        <v>4612</v>
      </c>
      <c r="H2575" s="96">
        <v>15</v>
      </c>
      <c r="I2575" s="96" t="str">
        <f t="shared" si="40"/>
        <v>T521D336M035ATE065A521D336M035AS9997KBP44E</v>
      </c>
    </row>
    <row r="2576" spans="1:9" hidden="1">
      <c r="A2576" s="96" t="s">
        <v>1369</v>
      </c>
      <c r="B2576" s="96" t="s">
        <v>1367</v>
      </c>
      <c r="C2576" s="96" t="s">
        <v>90</v>
      </c>
      <c r="D2576" s="96">
        <v>589.28003599997612</v>
      </c>
      <c r="E2576" s="96">
        <v>231.56392266678159</v>
      </c>
      <c r="F2576" s="96">
        <v>1</v>
      </c>
      <c r="G2576" s="96" t="s">
        <v>4612</v>
      </c>
      <c r="H2576" s="96">
        <v>50</v>
      </c>
      <c r="I2576" s="96" t="str">
        <f t="shared" si="40"/>
        <v>T521D336M035ATE065A521D336M035ASE065FTP200</v>
      </c>
    </row>
    <row r="2577" spans="1:9" hidden="1">
      <c r="A2577" s="96" t="s">
        <v>1369</v>
      </c>
      <c r="B2577" s="96" t="s">
        <v>1367</v>
      </c>
      <c r="C2577" s="96" t="s">
        <v>4567</v>
      </c>
      <c r="D2577" s="96">
        <v>492.30770833222778</v>
      </c>
      <c r="E2577" s="96">
        <v>137.54734629532322</v>
      </c>
      <c r="F2577" s="96">
        <v>1</v>
      </c>
      <c r="G2577" s="96" t="s">
        <v>4612</v>
      </c>
      <c r="H2577" s="96">
        <v>8</v>
      </c>
      <c r="I2577" s="96" t="str">
        <f t="shared" si="40"/>
        <v>T521D336M035ATE065A521D336M035ASE065KBP44E</v>
      </c>
    </row>
    <row r="2578" spans="1:9" hidden="1">
      <c r="A2578" s="96" t="s">
        <v>1037</v>
      </c>
      <c r="B2578" s="96" t="s">
        <v>1036</v>
      </c>
      <c r="C2578" s="96" t="s">
        <v>4478</v>
      </c>
      <c r="D2578" s="96">
        <v>510.34785757719715</v>
      </c>
      <c r="E2578" s="96">
        <v>206.41598181682639</v>
      </c>
      <c r="F2578" s="96">
        <v>1</v>
      </c>
      <c r="G2578" s="96" t="s">
        <v>4612</v>
      </c>
      <c r="H2578" s="96">
        <v>11</v>
      </c>
      <c r="I2578" s="96" t="str">
        <f t="shared" si="40"/>
        <v>T521D476M016ATE070A521V476M020ASFTW400</v>
      </c>
    </row>
    <row r="2579" spans="1:9" hidden="1">
      <c r="A2579" s="96" t="s">
        <v>1037</v>
      </c>
      <c r="B2579" s="96" t="s">
        <v>1025</v>
      </c>
      <c r="C2579" s="96" t="s">
        <v>4428</v>
      </c>
      <c r="D2579" s="96">
        <v>355.16770925954916</v>
      </c>
      <c r="E2579" s="96">
        <v>141.12782777636312</v>
      </c>
      <c r="F2579" s="96">
        <v>1</v>
      </c>
      <c r="G2579" s="96" t="s">
        <v>4612</v>
      </c>
      <c r="H2579" s="96">
        <v>9</v>
      </c>
      <c r="I2579" s="96" t="str">
        <f t="shared" si="40"/>
        <v>T521D476M016ATE070A521V476M016ASMHSPKBP76</v>
      </c>
    </row>
    <row r="2580" spans="1:9" hidden="1">
      <c r="A2580" s="96" t="s">
        <v>1066</v>
      </c>
      <c r="B2580" s="96" t="s">
        <v>1065</v>
      </c>
      <c r="C2580" s="96" t="s">
        <v>4428</v>
      </c>
      <c r="D2580" s="96">
        <v>394.79848484974355</v>
      </c>
      <c r="E2580" s="96">
        <v>136.35151515312663</v>
      </c>
      <c r="F2580" s="96">
        <v>1</v>
      </c>
      <c r="G2580" s="96" t="s">
        <v>4612</v>
      </c>
      <c r="H2580" s="96">
        <v>11</v>
      </c>
      <c r="I2580" s="96" t="str">
        <f t="shared" si="40"/>
        <v>T521D476M020ATE055A521V476M020ASMHSPKBP76</v>
      </c>
    </row>
    <row r="2581" spans="1:9" hidden="1">
      <c r="A2581" s="96" t="s">
        <v>124</v>
      </c>
      <c r="B2581" s="96" t="s">
        <v>4491</v>
      </c>
      <c r="C2581" s="96" t="s">
        <v>4433</v>
      </c>
      <c r="D2581" s="96">
        <v>370.33333333907649</v>
      </c>
      <c r="E2581" s="96">
        <v>129.91666666232047</v>
      </c>
      <c r="F2581" s="96">
        <v>1</v>
      </c>
      <c r="G2581" s="96" t="s">
        <v>4612</v>
      </c>
      <c r="H2581" s="96">
        <v>1</v>
      </c>
      <c r="I2581" s="96" t="str">
        <f t="shared" si="40"/>
        <v>T521D686M025ATE070A521D686M025AS9997KBP74E</v>
      </c>
    </row>
    <row r="2582" spans="1:9" hidden="1">
      <c r="A2582" s="96" t="s">
        <v>124</v>
      </c>
      <c r="B2582" s="96" t="s">
        <v>4491</v>
      </c>
      <c r="C2582" s="96" t="s">
        <v>126</v>
      </c>
      <c r="D2582" s="96">
        <v>445.54715555626893</v>
      </c>
      <c r="E2582" s="96">
        <v>138.70755555457436</v>
      </c>
      <c r="F2582" s="96">
        <v>1</v>
      </c>
      <c r="G2582" s="96" t="s">
        <v>4612</v>
      </c>
      <c r="H2582" s="96">
        <v>3</v>
      </c>
      <c r="I2582" s="96" t="str">
        <f t="shared" si="40"/>
        <v>T521D686M025ATE070A521D686M025AS9997KBP52</v>
      </c>
    </row>
    <row r="2583" spans="1:9" hidden="1">
      <c r="A2583" s="96" t="s">
        <v>124</v>
      </c>
      <c r="B2583" s="96" t="s">
        <v>125</v>
      </c>
      <c r="C2583" s="96" t="s">
        <v>126</v>
      </c>
      <c r="D2583" s="96">
        <v>473.16948400090911</v>
      </c>
      <c r="E2583" s="96">
        <v>148.05611999924295</v>
      </c>
      <c r="F2583" s="96">
        <v>1</v>
      </c>
      <c r="G2583" s="96" t="s">
        <v>4612</v>
      </c>
      <c r="H2583" s="96">
        <v>50</v>
      </c>
      <c r="I2583" s="96" t="str">
        <f t="shared" si="40"/>
        <v>T521D686M025ATE070A521D686M025ASMHSPKBP52</v>
      </c>
    </row>
    <row r="2584" spans="1:9" hidden="1">
      <c r="A2584" s="96" t="s">
        <v>4095</v>
      </c>
      <c r="B2584" s="96" t="s">
        <v>4092</v>
      </c>
      <c r="C2584" s="96" t="s">
        <v>119</v>
      </c>
      <c r="D2584" s="96">
        <v>546.22565466568335</v>
      </c>
      <c r="E2584" s="96">
        <v>152.78009466659279</v>
      </c>
      <c r="F2584" s="96">
        <v>1</v>
      </c>
      <c r="G2584" s="96" t="s">
        <v>4612</v>
      </c>
      <c r="H2584" s="96">
        <v>50</v>
      </c>
      <c r="I2584" s="96" t="str">
        <f t="shared" si="40"/>
        <v>T521Q336M016ATE040A521Q336M016ASMHSPFTW102K</v>
      </c>
    </row>
    <row r="2585" spans="1:9" hidden="1">
      <c r="A2585" s="96" t="s">
        <v>4095</v>
      </c>
      <c r="B2585" s="96" t="s">
        <v>4628</v>
      </c>
      <c r="C2585" s="96" t="s">
        <v>119</v>
      </c>
      <c r="D2585" s="96">
        <v>537.11245332984254</v>
      </c>
      <c r="E2585" s="96">
        <v>140.14786666841246</v>
      </c>
      <c r="F2585" s="96">
        <v>1</v>
      </c>
      <c r="G2585" s="96" t="s">
        <v>4612</v>
      </c>
      <c r="H2585" s="96">
        <v>5</v>
      </c>
      <c r="I2585" s="96" t="str">
        <f t="shared" si="40"/>
        <v>T521Q336M016ATE040A521Q336M016AS9997FTW102K</v>
      </c>
    </row>
    <row r="2586" spans="1:9" hidden="1">
      <c r="A2586" s="96" t="s">
        <v>4118</v>
      </c>
      <c r="B2586" s="96" t="s">
        <v>4103</v>
      </c>
      <c r="C2586" s="96" t="s">
        <v>4492</v>
      </c>
      <c r="D2586" s="96">
        <v>552.2273773344001</v>
      </c>
      <c r="E2586" s="96">
        <v>204.71852533249185</v>
      </c>
      <c r="F2586" s="96">
        <v>1</v>
      </c>
      <c r="G2586" s="96" t="s">
        <v>4612</v>
      </c>
      <c r="H2586" s="96">
        <v>50</v>
      </c>
      <c r="I2586" s="96" t="str">
        <f t="shared" si="40"/>
        <v>T521T106M025ATE060A521T106M025ASFTW700</v>
      </c>
    </row>
    <row r="2587" spans="1:9" hidden="1">
      <c r="A2587" s="96" t="s">
        <v>4118</v>
      </c>
      <c r="B2587" s="96" t="s">
        <v>4493</v>
      </c>
      <c r="C2587" s="96" t="s">
        <v>4629</v>
      </c>
      <c r="D2587" s="96">
        <v>356.07222222257406</v>
      </c>
      <c r="E2587" s="96">
        <v>144.82222222024575</v>
      </c>
      <c r="F2587" s="96">
        <v>1</v>
      </c>
      <c r="G2587" s="96" t="s">
        <v>4612</v>
      </c>
      <c r="H2587" s="96">
        <v>3</v>
      </c>
      <c r="I2587" s="96" t="str">
        <f t="shared" si="40"/>
        <v>T521T106M025ATE060A521T106M025AS9997KBP86Y</v>
      </c>
    </row>
    <row r="2588" spans="1:9" hidden="1">
      <c r="A2588" s="96" t="s">
        <v>4118</v>
      </c>
      <c r="B2588" s="96" t="s">
        <v>4493</v>
      </c>
      <c r="C2588" s="96" t="s">
        <v>4494</v>
      </c>
      <c r="D2588" s="96">
        <v>346.79428889066912</v>
      </c>
      <c r="E2588" s="96">
        <v>160.37016666785348</v>
      </c>
      <c r="F2588" s="96">
        <v>1</v>
      </c>
      <c r="G2588" s="96" t="s">
        <v>4612</v>
      </c>
      <c r="H2588" s="96">
        <v>6</v>
      </c>
      <c r="I2588" s="96" t="str">
        <f t="shared" si="40"/>
        <v>T521T106M025ATE060A521T106M025AS9997KBP86X</v>
      </c>
    </row>
    <row r="2589" spans="1:9" hidden="1">
      <c r="A2589" s="96" t="s">
        <v>4104</v>
      </c>
      <c r="B2589" s="96" t="s">
        <v>4103</v>
      </c>
      <c r="C2589" s="96" t="s">
        <v>4492</v>
      </c>
      <c r="D2589" s="96">
        <v>522.28725600033067</v>
      </c>
      <c r="E2589" s="96">
        <v>221.02563599946444</v>
      </c>
      <c r="F2589" s="96">
        <v>1</v>
      </c>
      <c r="G2589" s="96" t="s">
        <v>4612</v>
      </c>
      <c r="H2589" s="96">
        <v>50</v>
      </c>
      <c r="I2589" s="96" t="str">
        <f t="shared" si="40"/>
        <v>T521T106M025ATE100A521T106M025ASFTW700</v>
      </c>
    </row>
    <row r="2590" spans="1:9" hidden="1">
      <c r="A2590" s="96" t="s">
        <v>4098</v>
      </c>
      <c r="B2590" s="96" t="s">
        <v>4110</v>
      </c>
      <c r="C2590" s="96" t="s">
        <v>119</v>
      </c>
      <c r="D2590" s="96">
        <v>523.59350066701882</v>
      </c>
      <c r="E2590" s="96">
        <v>202.58895066606345</v>
      </c>
      <c r="F2590" s="96">
        <v>1</v>
      </c>
      <c r="G2590" s="96" t="s">
        <v>4612</v>
      </c>
      <c r="H2590" s="96">
        <v>50</v>
      </c>
      <c r="I2590" s="96" t="str">
        <f t="shared" si="40"/>
        <v>T521T336M016ATE045A521T336M016ASALT1FTW102K</v>
      </c>
    </row>
    <row r="2591" spans="1:9" hidden="1">
      <c r="A2591" s="96" t="s">
        <v>4098</v>
      </c>
      <c r="B2591" s="96" t="s">
        <v>4099</v>
      </c>
      <c r="C2591" s="96" t="s">
        <v>152</v>
      </c>
      <c r="D2591" s="96">
        <v>511.5023409525997</v>
      </c>
      <c r="E2591" s="96">
        <v>168.27468240662711</v>
      </c>
      <c r="F2591" s="96">
        <v>1</v>
      </c>
      <c r="G2591" s="96" t="s">
        <v>4612</v>
      </c>
      <c r="H2591" s="96">
        <v>35</v>
      </c>
      <c r="I2591" s="96" t="str">
        <f t="shared" si="40"/>
        <v>T521T336M016ATE045A521T336M016ASMHSPKBP86</v>
      </c>
    </row>
    <row r="2592" spans="1:9" hidden="1">
      <c r="A2592" s="96" t="s">
        <v>4129</v>
      </c>
      <c r="B2592" s="96" t="s">
        <v>4568</v>
      </c>
      <c r="C2592" s="96" t="s">
        <v>119</v>
      </c>
      <c r="D2592" s="96">
        <v>551.37920555658638</v>
      </c>
      <c r="E2592" s="96">
        <v>194.10475000273436</v>
      </c>
      <c r="F2592" s="96">
        <v>1</v>
      </c>
      <c r="G2592" s="96" t="s">
        <v>4612</v>
      </c>
      <c r="H2592" s="96">
        <v>6</v>
      </c>
      <c r="I2592" s="96" t="str">
        <f t="shared" si="40"/>
        <v>T521T336M016ATE050A521T336M016AS9997FTW102K</v>
      </c>
    </row>
    <row r="2593" spans="1:9" hidden="1">
      <c r="A2593" s="96" t="s">
        <v>4129</v>
      </c>
      <c r="B2593" s="96" t="s">
        <v>4568</v>
      </c>
      <c r="C2593" s="96" t="s">
        <v>152</v>
      </c>
      <c r="D2593" s="96">
        <v>470.9386433323379</v>
      </c>
      <c r="E2593" s="96">
        <v>139.08314333343878</v>
      </c>
      <c r="F2593" s="96">
        <v>1</v>
      </c>
      <c r="G2593" s="96" t="s">
        <v>4612</v>
      </c>
      <c r="H2593" s="96">
        <v>5</v>
      </c>
      <c r="I2593" s="96" t="str">
        <f t="shared" si="40"/>
        <v>T521T336M016ATE050A521T336M016AS9997KBP86</v>
      </c>
    </row>
    <row r="2594" spans="1:9" hidden="1">
      <c r="A2594" s="96" t="s">
        <v>4129</v>
      </c>
      <c r="B2594" s="96" t="s">
        <v>4568</v>
      </c>
      <c r="C2594" s="96" t="s">
        <v>4630</v>
      </c>
      <c r="D2594" s="96">
        <v>524.83999999961816</v>
      </c>
      <c r="E2594" s="96">
        <v>193.62666666484441</v>
      </c>
      <c r="F2594" s="96">
        <v>1</v>
      </c>
      <c r="G2594" s="96" t="s">
        <v>4612</v>
      </c>
      <c r="H2594" s="96">
        <v>5</v>
      </c>
      <c r="I2594" s="96" t="str">
        <f t="shared" si="40"/>
        <v>T521T336M016ATE050A521T336M016AS9997FTW102KB</v>
      </c>
    </row>
    <row r="2595" spans="1:9" hidden="1">
      <c r="A2595" s="96" t="s">
        <v>4129</v>
      </c>
      <c r="B2595" s="96" t="s">
        <v>4568</v>
      </c>
      <c r="C2595" s="96" t="s">
        <v>4631</v>
      </c>
      <c r="D2595" s="96">
        <v>503.1766666690819</v>
      </c>
      <c r="E2595" s="96">
        <v>129.96333333151415</v>
      </c>
      <c r="F2595" s="96">
        <v>1</v>
      </c>
      <c r="G2595" s="96" t="s">
        <v>4612</v>
      </c>
      <c r="H2595" s="96">
        <v>5</v>
      </c>
      <c r="I2595" s="96" t="str">
        <f t="shared" si="40"/>
        <v>T521T336M016ATE050A521T336M016AS9997KBP86B</v>
      </c>
    </row>
    <row r="2596" spans="1:9" hidden="1">
      <c r="A2596" s="96" t="s">
        <v>4129</v>
      </c>
      <c r="B2596" s="96" t="s">
        <v>4110</v>
      </c>
      <c r="C2596" s="96" t="s">
        <v>119</v>
      </c>
      <c r="D2596" s="96">
        <v>537.36019833257888</v>
      </c>
      <c r="E2596" s="96">
        <v>214.51605866672472</v>
      </c>
      <c r="F2596" s="96">
        <v>1</v>
      </c>
      <c r="G2596" s="96" t="s">
        <v>4612</v>
      </c>
      <c r="H2596" s="96">
        <v>50</v>
      </c>
      <c r="I2596" s="96" t="str">
        <f t="shared" si="40"/>
        <v>T521T336M016ATE050A521T336M016ASALT1FTW102K</v>
      </c>
    </row>
    <row r="2597" spans="1:9" hidden="1">
      <c r="A2597" s="96" t="s">
        <v>4129</v>
      </c>
      <c r="B2597" s="96" t="s">
        <v>4099</v>
      </c>
      <c r="C2597" s="96" t="s">
        <v>152</v>
      </c>
      <c r="D2597" s="96">
        <v>517.84393133330161</v>
      </c>
      <c r="E2597" s="96">
        <v>198.43975899992512</v>
      </c>
      <c r="F2597" s="96">
        <v>1</v>
      </c>
      <c r="G2597" s="96" t="s">
        <v>4612</v>
      </c>
      <c r="H2597" s="96">
        <v>50</v>
      </c>
      <c r="I2597" s="96" t="str">
        <f t="shared" si="40"/>
        <v>T521T336M016ATE050A521T336M016ASMHSPKBP86</v>
      </c>
    </row>
    <row r="2598" spans="1:9" hidden="1">
      <c r="A2598" s="96" t="s">
        <v>4495</v>
      </c>
      <c r="B2598" s="96" t="s">
        <v>3564</v>
      </c>
      <c r="C2598" s="96" t="s">
        <v>4441</v>
      </c>
      <c r="D2598" s="96">
        <v>724.39984933307858</v>
      </c>
      <c r="E2598" s="96">
        <v>215.72420533339027</v>
      </c>
      <c r="F2598" s="96">
        <v>1</v>
      </c>
      <c r="G2598" s="96" t="s">
        <v>4612</v>
      </c>
      <c r="H2598" s="96">
        <v>50</v>
      </c>
      <c r="I2598" s="96" t="str">
        <f t="shared" si="40"/>
        <v>T521T476M016ATE090A521T476M016ASE090STA156KA</v>
      </c>
    </row>
    <row r="2599" spans="1:9" hidden="1">
      <c r="A2599" s="96" t="s">
        <v>4126</v>
      </c>
      <c r="B2599" s="96" t="s">
        <v>4127</v>
      </c>
      <c r="C2599" s="96" t="s">
        <v>126</v>
      </c>
      <c r="D2599" s="96">
        <v>571.86986733307128</v>
      </c>
      <c r="E2599" s="96">
        <v>215.08903899968135</v>
      </c>
      <c r="F2599" s="96">
        <v>1</v>
      </c>
      <c r="G2599" s="96" t="s">
        <v>4612</v>
      </c>
      <c r="H2599" s="96">
        <v>50</v>
      </c>
      <c r="I2599" s="96" t="str">
        <f t="shared" si="40"/>
        <v>T521T685M035APE090A521T685M035ASE090KBP52</v>
      </c>
    </row>
    <row r="2600" spans="1:9" hidden="1">
      <c r="A2600" s="96" t="s">
        <v>1713</v>
      </c>
      <c r="B2600" s="96" t="s">
        <v>1712</v>
      </c>
      <c r="C2600" s="96" t="s">
        <v>4478</v>
      </c>
      <c r="D2600" s="96">
        <v>716.45361233388542</v>
      </c>
      <c r="E2600" s="96">
        <v>241.37812966732309</v>
      </c>
      <c r="F2600" s="96">
        <v>1</v>
      </c>
      <c r="G2600" s="96" t="s">
        <v>4612</v>
      </c>
      <c r="H2600" s="96">
        <v>50</v>
      </c>
      <c r="I2600" s="96" t="str">
        <f t="shared" si="40"/>
        <v>T521V106M035ATE120A521V106M035ASE120FTW400</v>
      </c>
    </row>
    <row r="2601" spans="1:9" hidden="1">
      <c r="A2601" s="96" t="s">
        <v>1713</v>
      </c>
      <c r="B2601" s="96" t="s">
        <v>4632</v>
      </c>
      <c r="C2601" s="96" t="s">
        <v>4433</v>
      </c>
      <c r="D2601" s="96">
        <v>535.06360476121438</v>
      </c>
      <c r="E2601" s="96">
        <v>143.23662857508421</v>
      </c>
      <c r="F2601" s="96">
        <v>1</v>
      </c>
      <c r="G2601" s="96" t="s">
        <v>4612</v>
      </c>
      <c r="H2601" s="96">
        <v>7</v>
      </c>
      <c r="I2601" s="96" t="str">
        <f t="shared" si="40"/>
        <v>T521V106M035ATE120A521V106M035AS9997KBP74E</v>
      </c>
    </row>
    <row r="2602" spans="1:9" hidden="1">
      <c r="A2602" s="96" t="s">
        <v>1704</v>
      </c>
      <c r="B2602" s="96" t="s">
        <v>857</v>
      </c>
      <c r="C2602" s="96" t="s">
        <v>152</v>
      </c>
      <c r="D2602" s="96">
        <v>377.01208733394742</v>
      </c>
      <c r="E2602" s="96">
        <v>137.67026366649662</v>
      </c>
      <c r="F2602" s="96">
        <v>1</v>
      </c>
      <c r="G2602" s="96" t="s">
        <v>4612</v>
      </c>
      <c r="H2602" s="96">
        <v>50</v>
      </c>
      <c r="I2602" s="96" t="str">
        <f t="shared" si="40"/>
        <v>T521V107M016ATE050A521V107M016ASMHSPKBP86</v>
      </c>
    </row>
    <row r="2603" spans="1:9" hidden="1">
      <c r="A2603" s="96" t="s">
        <v>1638</v>
      </c>
      <c r="B2603" s="96" t="s">
        <v>1684</v>
      </c>
      <c r="C2603" s="96" t="s">
        <v>4428</v>
      </c>
      <c r="D2603" s="96">
        <v>525.34644966702911</v>
      </c>
      <c r="E2603" s="96">
        <v>230.73115599921439</v>
      </c>
      <c r="F2603" s="96">
        <v>1</v>
      </c>
      <c r="G2603" s="96" t="s">
        <v>4612</v>
      </c>
      <c r="H2603" s="96">
        <v>50</v>
      </c>
      <c r="I2603" s="96" t="str">
        <f t="shared" si="40"/>
        <v>T521V107M020ATE055A521V107M020ASE050KBP76</v>
      </c>
    </row>
    <row r="2604" spans="1:9" hidden="1">
      <c r="A2604" s="96" t="s">
        <v>1638</v>
      </c>
      <c r="B2604" s="96" t="s">
        <v>4498</v>
      </c>
      <c r="C2604" s="96" t="s">
        <v>152</v>
      </c>
      <c r="D2604" s="96">
        <v>444.5197388890665</v>
      </c>
      <c r="E2604" s="96">
        <v>131.56231666915119</v>
      </c>
      <c r="F2604" s="96">
        <v>1</v>
      </c>
      <c r="G2604" s="96" t="s">
        <v>4612</v>
      </c>
      <c r="H2604" s="96">
        <v>3</v>
      </c>
      <c r="I2604" s="96" t="str">
        <f t="shared" si="40"/>
        <v>T521V107M020ATE055A521V107M020AS9997KBP86</v>
      </c>
    </row>
    <row r="2605" spans="1:9" hidden="1">
      <c r="A2605" s="96" t="s">
        <v>1614</v>
      </c>
      <c r="B2605" s="96" t="s">
        <v>521</v>
      </c>
      <c r="C2605" s="96" t="s">
        <v>4478</v>
      </c>
      <c r="D2605" s="96">
        <v>706.88558000035118</v>
      </c>
      <c r="E2605" s="96">
        <v>220.25634259451181</v>
      </c>
      <c r="F2605" s="96">
        <v>1</v>
      </c>
      <c r="G2605" s="96" t="s">
        <v>4612</v>
      </c>
      <c r="H2605" s="96">
        <v>10</v>
      </c>
      <c r="I2605" s="96" t="str">
        <f t="shared" si="40"/>
        <v>T521V156M035ATE125A521V156M035ASE090FTW400</v>
      </c>
    </row>
    <row r="2606" spans="1:9" hidden="1">
      <c r="A2606" s="96" t="s">
        <v>1627</v>
      </c>
      <c r="B2606" s="96" t="s">
        <v>1623</v>
      </c>
      <c r="C2606" s="96" t="s">
        <v>126</v>
      </c>
      <c r="D2606" s="96">
        <v>478.42732933354557</v>
      </c>
      <c r="E2606" s="96">
        <v>147.13975000048521</v>
      </c>
      <c r="F2606" s="96">
        <v>1</v>
      </c>
      <c r="G2606" s="96" t="s">
        <v>4612</v>
      </c>
      <c r="H2606" s="96">
        <v>50</v>
      </c>
      <c r="I2606" s="96" t="str">
        <f t="shared" si="40"/>
        <v>T521V226M025ATE060A521V226M025ASMHSPKBP52</v>
      </c>
    </row>
    <row r="2607" spans="1:9" hidden="1">
      <c r="A2607" s="96" t="s">
        <v>1795</v>
      </c>
      <c r="B2607" s="96" t="s">
        <v>1598</v>
      </c>
      <c r="C2607" s="96" t="s">
        <v>126</v>
      </c>
      <c r="D2607" s="96">
        <v>460.77005757548091</v>
      </c>
      <c r="E2607" s="96">
        <v>145.91720606041648</v>
      </c>
      <c r="F2607" s="96">
        <v>1</v>
      </c>
      <c r="G2607" s="96" t="s">
        <v>4612</v>
      </c>
      <c r="H2607" s="96">
        <v>11</v>
      </c>
      <c r="I2607" s="96" t="str">
        <f t="shared" si="40"/>
        <v>T521V336M025ATE040A521V336M025ASMHSPKBP52</v>
      </c>
    </row>
    <row r="2608" spans="1:9" hidden="1">
      <c r="A2608" s="96" t="s">
        <v>140</v>
      </c>
      <c r="B2608" s="96" t="s">
        <v>141</v>
      </c>
      <c r="C2608" s="96" t="s">
        <v>4433</v>
      </c>
      <c r="D2608" s="96">
        <v>396.65000000735745</v>
      </c>
      <c r="E2608" s="96">
        <v>130.06666667643003</v>
      </c>
      <c r="F2608" s="96">
        <v>1</v>
      </c>
      <c r="G2608" s="96" t="s">
        <v>4612</v>
      </c>
      <c r="H2608" s="96">
        <v>1</v>
      </c>
      <c r="I2608" s="96" t="str">
        <f t="shared" si="40"/>
        <v>T521V336M025ATE060A521V336M025AS9997KBP74E</v>
      </c>
    </row>
    <row r="2609" spans="1:9" hidden="1">
      <c r="A2609" s="96" t="s">
        <v>140</v>
      </c>
      <c r="B2609" s="96" t="s">
        <v>1598</v>
      </c>
      <c r="C2609" s="96" t="s">
        <v>126</v>
      </c>
      <c r="D2609" s="96">
        <v>473.16001333356837</v>
      </c>
      <c r="E2609" s="96">
        <v>147.73598199959378</v>
      </c>
      <c r="F2609" s="96">
        <v>1</v>
      </c>
      <c r="G2609" s="96" t="s">
        <v>4612</v>
      </c>
      <c r="H2609" s="96">
        <v>50</v>
      </c>
      <c r="I2609" s="96" t="str">
        <f t="shared" si="40"/>
        <v>T521V336M025ATE060A521V336M025ASMHSPKBP52</v>
      </c>
    </row>
    <row r="2610" spans="1:9" hidden="1">
      <c r="A2610" s="96" t="s">
        <v>1241</v>
      </c>
      <c r="B2610" s="96" t="s">
        <v>1025</v>
      </c>
      <c r="C2610" s="96" t="s">
        <v>4428</v>
      </c>
      <c r="D2610" s="96">
        <v>346.80293484950778</v>
      </c>
      <c r="E2610" s="96">
        <v>134.94292380704013</v>
      </c>
      <c r="F2610" s="96">
        <v>1</v>
      </c>
      <c r="G2610" s="96" t="s">
        <v>4612</v>
      </c>
      <c r="H2610" s="96">
        <v>22</v>
      </c>
      <c r="I2610" s="96" t="str">
        <f t="shared" si="40"/>
        <v>T521V476M016ATE070A521V476M016ASMHSPKBP76</v>
      </c>
    </row>
    <row r="2611" spans="1:9" hidden="1">
      <c r="A2611" s="96" t="s">
        <v>1643</v>
      </c>
      <c r="B2611" s="96" t="s">
        <v>1065</v>
      </c>
      <c r="C2611" s="96" t="s">
        <v>4428</v>
      </c>
      <c r="D2611" s="96">
        <v>405.54180238329405</v>
      </c>
      <c r="E2611" s="96">
        <v>156.85268333381308</v>
      </c>
      <c r="F2611" s="96">
        <v>1</v>
      </c>
      <c r="G2611" s="96" t="s">
        <v>4612</v>
      </c>
      <c r="H2611" s="96">
        <v>7</v>
      </c>
      <c r="I2611" s="96" t="str">
        <f t="shared" si="40"/>
        <v>T521V476M020ATE055A521V476M020ASMHSPKBP76</v>
      </c>
    </row>
    <row r="2612" spans="1:9" hidden="1">
      <c r="A2612" s="96" t="s">
        <v>1679</v>
      </c>
      <c r="B2612" s="96" t="s">
        <v>1414</v>
      </c>
      <c r="C2612" s="96" t="s">
        <v>4426</v>
      </c>
      <c r="D2612" s="96">
        <v>384.16178999980912</v>
      </c>
      <c r="E2612" s="96">
        <v>151.64598266696558</v>
      </c>
      <c r="F2612" s="96">
        <v>1</v>
      </c>
      <c r="G2612" s="96" t="s">
        <v>4612</v>
      </c>
      <c r="H2612" s="96">
        <v>50</v>
      </c>
      <c r="I2612" s="96" t="str">
        <f t="shared" si="40"/>
        <v>T521V686M016ATE050A521V686M016ASMHSPKBP74</v>
      </c>
    </row>
    <row r="2613" spans="1:9" hidden="1">
      <c r="A2613" s="96" t="s">
        <v>1679</v>
      </c>
      <c r="B2613" s="96" t="s">
        <v>4633</v>
      </c>
      <c r="C2613" s="96" t="s">
        <v>152</v>
      </c>
      <c r="D2613" s="96">
        <v>393.27701933418865</v>
      </c>
      <c r="E2613" s="96">
        <v>171.72414833321236</v>
      </c>
      <c r="F2613" s="96">
        <v>1</v>
      </c>
      <c r="G2613" s="96" t="s">
        <v>4612</v>
      </c>
      <c r="H2613" s="96">
        <v>50</v>
      </c>
      <c r="I2613" s="96" t="str">
        <f t="shared" si="40"/>
        <v>T521V686M016ATE050A521V686M016AS9997KBP86</v>
      </c>
    </row>
    <row r="2614" spans="1:9" hidden="1">
      <c r="A2614" s="96" t="s">
        <v>3241</v>
      </c>
      <c r="B2614" s="96" t="s">
        <v>3171</v>
      </c>
      <c r="C2614" s="96" t="s">
        <v>126</v>
      </c>
      <c r="D2614" s="96">
        <v>519.36319444386754</v>
      </c>
      <c r="E2614" s="96">
        <v>139.89637681186886</v>
      </c>
      <c r="F2614" s="96">
        <v>1</v>
      </c>
      <c r="G2614" s="96" t="s">
        <v>4612</v>
      </c>
      <c r="H2614" s="96">
        <v>24</v>
      </c>
      <c r="I2614" s="96" t="str">
        <f t="shared" si="40"/>
        <v>T521W476M020ATE045A521W476M020ASE045KBP52</v>
      </c>
    </row>
    <row r="2615" spans="1:9" hidden="1">
      <c r="A2615" s="96" t="s">
        <v>350</v>
      </c>
      <c r="B2615" s="96" t="s">
        <v>501</v>
      </c>
      <c r="C2615" s="96" t="s">
        <v>157</v>
      </c>
      <c r="D2615" s="96">
        <v>559.78852916654432</v>
      </c>
      <c r="E2615" s="96">
        <v>134.31222083192552</v>
      </c>
      <c r="F2615" s="96">
        <v>1</v>
      </c>
      <c r="G2615" s="96" t="s">
        <v>4612</v>
      </c>
      <c r="H2615" s="96">
        <v>4</v>
      </c>
      <c r="I2615" s="96" t="str">
        <f t="shared" si="40"/>
        <v>T521X107M025ATE030A521V336M025ASE060TTS40</v>
      </c>
    </row>
    <row r="2616" spans="1:9" hidden="1">
      <c r="A2616" s="96" t="s">
        <v>350</v>
      </c>
      <c r="B2616" s="96" t="s">
        <v>349</v>
      </c>
      <c r="C2616" s="96" t="s">
        <v>126</v>
      </c>
      <c r="D2616" s="96">
        <v>442.1225000009872</v>
      </c>
      <c r="E2616" s="96">
        <v>146.2833333411254</v>
      </c>
      <c r="F2616" s="96">
        <v>1</v>
      </c>
      <c r="G2616" s="96" t="s">
        <v>4612</v>
      </c>
      <c r="H2616" s="96">
        <v>1</v>
      </c>
      <c r="I2616" s="96" t="str">
        <f t="shared" si="40"/>
        <v>T521X107M025ATE030A521V506M025ASMHSPKBP52</v>
      </c>
    </row>
    <row r="2617" spans="1:9" hidden="1">
      <c r="A2617" s="96" t="s">
        <v>736</v>
      </c>
      <c r="B2617" s="96" t="s">
        <v>501</v>
      </c>
      <c r="C2617" s="96" t="s">
        <v>157</v>
      </c>
      <c r="D2617" s="96">
        <v>564.34333333256654</v>
      </c>
      <c r="E2617" s="96">
        <v>122.79166666528909</v>
      </c>
      <c r="F2617" s="96">
        <v>1</v>
      </c>
      <c r="G2617" s="96" t="s">
        <v>4612</v>
      </c>
      <c r="H2617" s="96">
        <v>5</v>
      </c>
      <c r="I2617" s="96" t="str">
        <f t="shared" si="40"/>
        <v>T521X107M025ATE060A521V336M025ASE060TTS40</v>
      </c>
    </row>
    <row r="2618" spans="1:9" hidden="1">
      <c r="A2618" s="96" t="s">
        <v>736</v>
      </c>
      <c r="B2618" s="96" t="s">
        <v>349</v>
      </c>
      <c r="C2618" s="96" t="s">
        <v>126</v>
      </c>
      <c r="D2618" s="96">
        <v>554.29410302873953</v>
      </c>
      <c r="E2618" s="96">
        <v>150.40979444398545</v>
      </c>
      <c r="F2618" s="96">
        <v>1</v>
      </c>
      <c r="G2618" s="96" t="s">
        <v>4612</v>
      </c>
      <c r="H2618" s="96">
        <v>11</v>
      </c>
      <c r="I2618" s="96" t="str">
        <f t="shared" si="40"/>
        <v>T521X107M025ATE060A521V506M025ASMHSPKBP52</v>
      </c>
    </row>
    <row r="2619" spans="1:9" hidden="1">
      <c r="A2619" s="96" t="s">
        <v>515</v>
      </c>
      <c r="B2619" s="96" t="s">
        <v>378</v>
      </c>
      <c r="C2619" s="96" t="s">
        <v>90</v>
      </c>
      <c r="D2619" s="96">
        <v>619.45337916484277</v>
      </c>
      <c r="E2619" s="96">
        <v>217.0674927104119</v>
      </c>
      <c r="F2619" s="96">
        <v>1</v>
      </c>
      <c r="G2619" s="96" t="s">
        <v>4612</v>
      </c>
      <c r="H2619" s="96">
        <v>16</v>
      </c>
      <c r="I2619" s="96" t="str">
        <f t="shared" si="40"/>
        <v>T521X186M050ATE070A521V905M050ASFTP200</v>
      </c>
    </row>
    <row r="2620" spans="1:9" hidden="1">
      <c r="A2620" s="96" t="s">
        <v>510</v>
      </c>
      <c r="B2620" s="96" t="s">
        <v>371</v>
      </c>
      <c r="C2620" s="96" t="s">
        <v>152</v>
      </c>
      <c r="D2620" s="96">
        <v>373.13390000048093</v>
      </c>
      <c r="E2620" s="96">
        <v>136.54989722126629</v>
      </c>
      <c r="F2620" s="96">
        <v>1</v>
      </c>
      <c r="G2620" s="96" t="s">
        <v>4612</v>
      </c>
      <c r="H2620" s="96">
        <v>5</v>
      </c>
      <c r="I2620" s="96" t="str">
        <f t="shared" si="40"/>
        <v>T521X227M016ATE035A521V117M016ASMHSPKBP86</v>
      </c>
    </row>
    <row r="2621" spans="1:9" hidden="1">
      <c r="A2621" s="96" t="s">
        <v>372</v>
      </c>
      <c r="B2621" s="96" t="s">
        <v>373</v>
      </c>
      <c r="C2621" s="96" t="s">
        <v>152</v>
      </c>
      <c r="D2621" s="96">
        <v>550.91827916476177</v>
      </c>
      <c r="E2621" s="96">
        <v>211.60331250095624</v>
      </c>
      <c r="F2621" s="96">
        <v>1</v>
      </c>
      <c r="G2621" s="96" t="s">
        <v>4612</v>
      </c>
      <c r="H2621" s="96">
        <v>8</v>
      </c>
      <c r="I2621" s="96" t="str">
        <f t="shared" si="40"/>
        <v>T521X227M016ATE050A521X227M016ASKBP86</v>
      </c>
    </row>
    <row r="2622" spans="1:9" hidden="1">
      <c r="A2622" s="96" t="s">
        <v>359</v>
      </c>
      <c r="B2622" s="96" t="s">
        <v>284</v>
      </c>
      <c r="C2622" s="96" t="s">
        <v>90</v>
      </c>
      <c r="D2622" s="96">
        <v>666.31442460164965</v>
      </c>
      <c r="E2622" s="96">
        <v>211.66903333532073</v>
      </c>
      <c r="F2622" s="96">
        <v>1</v>
      </c>
      <c r="G2622" s="96" t="s">
        <v>4612</v>
      </c>
      <c r="H2622" s="96">
        <v>21</v>
      </c>
      <c r="I2622" s="96" t="str">
        <f t="shared" si="40"/>
        <v>T521X336M050ATE050A521V156M050ASFTP200</v>
      </c>
    </row>
    <row r="2623" spans="1:9" hidden="1">
      <c r="A2623" s="96" t="s">
        <v>285</v>
      </c>
      <c r="B2623" s="96" t="s">
        <v>284</v>
      </c>
      <c r="C2623" s="96" t="s">
        <v>90</v>
      </c>
      <c r="D2623" s="96">
        <v>653.84717566617769</v>
      </c>
      <c r="E2623" s="96">
        <v>204.74197966740468</v>
      </c>
      <c r="F2623" s="96">
        <v>1</v>
      </c>
      <c r="G2623" s="96" t="s">
        <v>4612</v>
      </c>
      <c r="H2623" s="96">
        <v>50</v>
      </c>
      <c r="I2623" s="96" t="str">
        <f t="shared" si="40"/>
        <v>T521X336M050ATE075A521V156M050ASFTP200</v>
      </c>
    </row>
    <row r="2624" spans="1:9" hidden="1">
      <c r="A2624" s="96" t="s">
        <v>257</v>
      </c>
      <c r="B2624" s="96" t="s">
        <v>258</v>
      </c>
      <c r="C2624" s="96" t="s">
        <v>152</v>
      </c>
      <c r="D2624" s="96">
        <v>389.79812916571979</v>
      </c>
      <c r="E2624" s="96">
        <v>142.92616078534218</v>
      </c>
      <c r="F2624" s="96">
        <v>1</v>
      </c>
      <c r="G2624" s="96" t="s">
        <v>4612</v>
      </c>
      <c r="H2624" s="96">
        <v>16</v>
      </c>
      <c r="I2624" s="96" t="str">
        <f t="shared" si="40"/>
        <v>T521X337M016ATE025A521V177M016ASMHSPKBP86</v>
      </c>
    </row>
    <row r="2625" spans="1:9" hidden="1">
      <c r="A2625" s="96" t="s">
        <v>295</v>
      </c>
      <c r="B2625" s="96" t="s">
        <v>354</v>
      </c>
      <c r="C2625" s="96" t="s">
        <v>4478</v>
      </c>
      <c r="D2625" s="96">
        <v>704.94030033317392</v>
      </c>
      <c r="E2625" s="96">
        <v>229.32186900058295</v>
      </c>
      <c r="F2625" s="96">
        <v>1</v>
      </c>
      <c r="G2625" s="96" t="s">
        <v>4612</v>
      </c>
      <c r="H2625" s="96">
        <v>50</v>
      </c>
      <c r="I2625" s="96" t="str">
        <f t="shared" si="40"/>
        <v>T521X476M035ATE030A521V156M035ASE030FTW400</v>
      </c>
    </row>
    <row r="2626" spans="1:9" hidden="1">
      <c r="A2626" s="96" t="s">
        <v>295</v>
      </c>
      <c r="B2626" s="96" t="s">
        <v>354</v>
      </c>
      <c r="C2626" s="96" t="s">
        <v>4634</v>
      </c>
      <c r="D2626" s="96">
        <v>483.33063333062455</v>
      </c>
      <c r="E2626" s="96">
        <v>132.31165666831657</v>
      </c>
      <c r="F2626" s="96">
        <v>1</v>
      </c>
      <c r="G2626" s="96" t="s">
        <v>4612</v>
      </c>
      <c r="H2626" s="96">
        <v>5</v>
      </c>
      <c r="I2626" s="96" t="str">
        <f t="shared" si="40"/>
        <v>T521X476M035ATE030A521V156M035ASE030KBP40E</v>
      </c>
    </row>
    <row r="2627" spans="1:9" hidden="1">
      <c r="A2627" s="96" t="s">
        <v>518</v>
      </c>
      <c r="B2627" s="96" t="s">
        <v>354</v>
      </c>
      <c r="C2627" s="96" t="s">
        <v>4478</v>
      </c>
      <c r="D2627" s="96">
        <v>710.60776500029021</v>
      </c>
      <c r="E2627" s="96">
        <v>217.27284133352805</v>
      </c>
      <c r="F2627" s="96">
        <v>1</v>
      </c>
      <c r="G2627" s="96" t="s">
        <v>4612</v>
      </c>
      <c r="H2627" s="96">
        <v>50</v>
      </c>
      <c r="I2627" s="96" t="str">
        <f t="shared" si="40"/>
        <v>T521X476M035ATE070A521V156M035ASE030FTW400</v>
      </c>
    </row>
    <row r="2628" spans="1:9" hidden="1">
      <c r="A2628" s="96" t="s">
        <v>755</v>
      </c>
      <c r="B2628" s="96" t="s">
        <v>756</v>
      </c>
      <c r="C2628" s="96" t="s">
        <v>126</v>
      </c>
      <c r="D2628" s="96">
        <v>362.43291666149162</v>
      </c>
      <c r="E2628" s="96">
        <v>139.80333333194719</v>
      </c>
      <c r="F2628" s="96">
        <v>1</v>
      </c>
      <c r="G2628" s="96" t="s">
        <v>4612</v>
      </c>
      <c r="H2628" s="96">
        <v>2</v>
      </c>
      <c r="I2628" s="96" t="str">
        <f t="shared" ref="I2628:I2691" si="41">A2628&amp;B2628&amp;C2628</f>
        <v>T522V157M006ATE025A520V157M006ASE025KBP52</v>
      </c>
    </row>
    <row r="2629" spans="1:9" hidden="1">
      <c r="A2629" s="96" t="s">
        <v>783</v>
      </c>
      <c r="B2629" s="96" t="s">
        <v>782</v>
      </c>
      <c r="C2629" s="96" t="s">
        <v>4441</v>
      </c>
      <c r="D2629" s="96">
        <v>552.51029583101626</v>
      </c>
      <c r="E2629" s="96">
        <v>243.93866666810936</v>
      </c>
      <c r="F2629" s="96">
        <v>1</v>
      </c>
      <c r="G2629" s="96" t="s">
        <v>4612</v>
      </c>
      <c r="H2629" s="96">
        <v>8</v>
      </c>
      <c r="I2629" s="96" t="str">
        <f t="shared" si="41"/>
        <v>T523T157M006APE030A523T157M006ASSTA156KA</v>
      </c>
    </row>
    <row r="2630" spans="1:9" hidden="1">
      <c r="A2630" s="96" t="s">
        <v>2507</v>
      </c>
      <c r="B2630" s="96" t="s">
        <v>2431</v>
      </c>
      <c r="C2630" s="96" t="s">
        <v>131</v>
      </c>
      <c r="D2630" s="96">
        <v>1059.2298333405051</v>
      </c>
      <c r="E2630" s="96">
        <v>366.67404999956489</v>
      </c>
      <c r="F2630" s="96">
        <v>1</v>
      </c>
      <c r="G2630" s="96" t="s">
        <v>4612</v>
      </c>
      <c r="H2630" s="96">
        <v>1</v>
      </c>
      <c r="I2630" s="96" t="str">
        <f t="shared" si="41"/>
        <v>T523W157M016APE070A523W157M016ASTTS80</v>
      </c>
    </row>
    <row r="2631" spans="1:9" hidden="1">
      <c r="A2631" s="96" t="s">
        <v>2507</v>
      </c>
      <c r="B2631" s="96" t="s">
        <v>2431</v>
      </c>
      <c r="C2631" s="96" t="s">
        <v>119</v>
      </c>
      <c r="D2631" s="96">
        <v>983.64846111042436</v>
      </c>
      <c r="E2631" s="96">
        <v>296.68123889132403</v>
      </c>
      <c r="F2631" s="96">
        <v>1</v>
      </c>
      <c r="G2631" s="96" t="s">
        <v>4612</v>
      </c>
      <c r="H2631" s="96">
        <v>3</v>
      </c>
      <c r="I2631" s="96" t="str">
        <f t="shared" si="41"/>
        <v>T523W157M016APE070A523W157M016ASFTW102K</v>
      </c>
    </row>
    <row r="2632" spans="1:9" hidden="1">
      <c r="A2632" s="96" t="s">
        <v>132</v>
      </c>
      <c r="B2632" s="96" t="s">
        <v>133</v>
      </c>
      <c r="C2632" s="96" t="s">
        <v>87</v>
      </c>
      <c r="D2632" s="96">
        <v>936.53899199911393</v>
      </c>
      <c r="E2632" s="96">
        <v>345.95156600028275</v>
      </c>
      <c r="F2632" s="96">
        <v>1</v>
      </c>
      <c r="G2632" s="96" t="s">
        <v>4612</v>
      </c>
      <c r="H2632" s="96">
        <v>50</v>
      </c>
      <c r="I2632" s="96" t="str">
        <f t="shared" si="41"/>
        <v>T523W476M035APE100A523W476M035ASTTS50</v>
      </c>
    </row>
    <row r="2633" spans="1:9" hidden="1">
      <c r="A2633" s="96" t="s">
        <v>132</v>
      </c>
      <c r="B2633" s="96" t="s">
        <v>133</v>
      </c>
      <c r="C2633" s="96" t="s">
        <v>4579</v>
      </c>
      <c r="D2633" s="96">
        <v>847.83888889127411</v>
      </c>
      <c r="E2633" s="96">
        <v>214.95833333290648</v>
      </c>
      <c r="F2633" s="96">
        <v>1</v>
      </c>
      <c r="G2633" s="96" t="s">
        <v>4612</v>
      </c>
      <c r="H2633" s="96">
        <v>3</v>
      </c>
      <c r="I2633" s="96" t="str">
        <f t="shared" si="41"/>
        <v>T523W476M035APE100A523W476M035ASTTS50K</v>
      </c>
    </row>
    <row r="2634" spans="1:9" hidden="1">
      <c r="A2634" s="96" t="s">
        <v>812</v>
      </c>
      <c r="B2634" s="96" t="s">
        <v>813</v>
      </c>
      <c r="C2634" s="96" t="s">
        <v>4441</v>
      </c>
      <c r="D2634" s="96">
        <v>383.44991667021537</v>
      </c>
      <c r="E2634" s="96">
        <v>255.35044167016164</v>
      </c>
      <c r="F2634" s="96">
        <v>1</v>
      </c>
      <c r="G2634" s="96" t="s">
        <v>4612</v>
      </c>
      <c r="H2634" s="96">
        <v>2</v>
      </c>
      <c r="I2634" s="96" t="str">
        <f t="shared" si="41"/>
        <v>T525B107M004ATE080A525B107M004ASE080STA156KA</v>
      </c>
    </row>
    <row r="2635" spans="1:9" hidden="1">
      <c r="A2635" s="96" t="s">
        <v>1762</v>
      </c>
      <c r="B2635" s="96" t="s">
        <v>1587</v>
      </c>
      <c r="C2635" s="96" t="s">
        <v>4426</v>
      </c>
      <c r="D2635" s="96">
        <v>330.70213541854173</v>
      </c>
      <c r="E2635" s="96">
        <v>136.57253333234362</v>
      </c>
      <c r="F2635" s="96">
        <v>1</v>
      </c>
      <c r="G2635" s="96" t="s">
        <v>4612</v>
      </c>
      <c r="H2635" s="96">
        <v>8</v>
      </c>
      <c r="I2635" s="96" t="str">
        <f t="shared" si="41"/>
        <v>T525D227M010ATE025A520D227M010ASMHSPKBP74</v>
      </c>
    </row>
    <row r="2636" spans="1:9" hidden="1">
      <c r="A2636" s="96" t="s">
        <v>1756</v>
      </c>
      <c r="B2636" s="96" t="s">
        <v>1407</v>
      </c>
      <c r="C2636" s="96" t="s">
        <v>4426</v>
      </c>
      <c r="D2636" s="96">
        <v>264.39266111352481</v>
      </c>
      <c r="E2636" s="96">
        <v>148.23342222254723</v>
      </c>
      <c r="F2636" s="96">
        <v>1</v>
      </c>
      <c r="G2636" s="96" t="s">
        <v>4612</v>
      </c>
      <c r="H2636" s="96">
        <v>3</v>
      </c>
      <c r="I2636" s="96" t="str">
        <f t="shared" si="41"/>
        <v>T525D337M006ATE025A520D337M006ASMHSPKBP74</v>
      </c>
    </row>
    <row r="2637" spans="1:9" hidden="1">
      <c r="A2637" s="96" t="s">
        <v>3574</v>
      </c>
      <c r="B2637" s="96" t="s">
        <v>3573</v>
      </c>
      <c r="C2637" s="96" t="s">
        <v>152</v>
      </c>
      <c r="D2637" s="96">
        <v>660.07036666211206</v>
      </c>
      <c r="E2637" s="96">
        <v>187.59466666902881</v>
      </c>
      <c r="F2637" s="96">
        <v>1</v>
      </c>
      <c r="G2637" s="96" t="s">
        <v>4612</v>
      </c>
      <c r="H2637" s="96">
        <v>2</v>
      </c>
      <c r="I2637" s="96" t="str">
        <f t="shared" si="41"/>
        <v>T525T336M010ATE080A525T336M010ASE070KBP86</v>
      </c>
    </row>
    <row r="2638" spans="1:9" hidden="1">
      <c r="A2638" s="96" t="s">
        <v>2793</v>
      </c>
      <c r="B2638" s="96" t="s">
        <v>2794</v>
      </c>
      <c r="C2638" s="96" t="s">
        <v>4441</v>
      </c>
      <c r="D2638" s="96">
        <v>460.53875666577369</v>
      </c>
      <c r="E2638" s="96">
        <v>212.46150833379943</v>
      </c>
      <c r="F2638" s="96">
        <v>1</v>
      </c>
      <c r="G2638" s="96" t="s">
        <v>4612</v>
      </c>
      <c r="H2638" s="96">
        <v>5</v>
      </c>
      <c r="I2638" s="96" t="str">
        <f t="shared" si="41"/>
        <v>T528B277M002APE006A528B906M002ASE006STA156KA</v>
      </c>
    </row>
    <row r="2639" spans="1:9" hidden="1">
      <c r="A2639" s="96" t="s">
        <v>2793</v>
      </c>
      <c r="B2639" s="96" t="s">
        <v>4635</v>
      </c>
      <c r="C2639" s="96" t="s">
        <v>4441</v>
      </c>
      <c r="D2639" s="96">
        <v>490.2621666679625</v>
      </c>
      <c r="E2639" s="96">
        <v>692.37464167003054</v>
      </c>
      <c r="F2639" s="96">
        <v>1</v>
      </c>
      <c r="G2639" s="96" t="s">
        <v>4612</v>
      </c>
      <c r="H2639" s="96">
        <v>1</v>
      </c>
      <c r="I2639" s="96" t="str">
        <f t="shared" si="41"/>
        <v>T528B277M002APE006A528B906M002AS9997STA156KA</v>
      </c>
    </row>
    <row r="2640" spans="1:9" hidden="1">
      <c r="A2640" s="96" t="s">
        <v>835</v>
      </c>
      <c r="B2640" s="96" t="s">
        <v>714</v>
      </c>
      <c r="C2640" s="96" t="s">
        <v>4428</v>
      </c>
      <c r="D2640" s="96">
        <v>305.68333333474584</v>
      </c>
      <c r="E2640" s="96">
        <v>147.94166666397359</v>
      </c>
      <c r="F2640" s="96">
        <v>1</v>
      </c>
      <c r="G2640" s="96" t="s">
        <v>4612</v>
      </c>
      <c r="H2640" s="96">
        <v>2</v>
      </c>
      <c r="I2640" s="96" t="str">
        <f t="shared" si="41"/>
        <v>T528Z227M006ATE009A528Z227M006ASE009KBP76</v>
      </c>
    </row>
    <row r="2641" spans="1:9" hidden="1">
      <c r="A2641" s="96" t="s">
        <v>835</v>
      </c>
      <c r="B2641" s="96" t="s">
        <v>714</v>
      </c>
      <c r="C2641" s="96" t="s">
        <v>152</v>
      </c>
      <c r="D2641" s="96">
        <v>249.34999999240972</v>
      </c>
      <c r="E2641" s="96">
        <v>122.64999999431892</v>
      </c>
      <c r="F2641" s="96">
        <v>1</v>
      </c>
      <c r="G2641" s="96" t="s">
        <v>4612</v>
      </c>
      <c r="H2641" s="96">
        <v>1</v>
      </c>
      <c r="I2641" s="96" t="str">
        <f t="shared" si="41"/>
        <v>T528Z227M006ATE009A528Z227M006ASE009KBP86</v>
      </c>
    </row>
    <row r="2642" spans="1:9" hidden="1">
      <c r="A2642" s="96" t="s">
        <v>843</v>
      </c>
      <c r="B2642" s="96" t="s">
        <v>712</v>
      </c>
      <c r="C2642" s="96" t="s">
        <v>4428</v>
      </c>
      <c r="D2642" s="96">
        <v>282.6291500008665</v>
      </c>
      <c r="E2642" s="96">
        <v>135.75139166554436</v>
      </c>
      <c r="F2642" s="96">
        <v>1</v>
      </c>
      <c r="G2642" s="96" t="s">
        <v>4612</v>
      </c>
      <c r="H2642" s="96">
        <v>3</v>
      </c>
      <c r="I2642" s="96" t="str">
        <f t="shared" si="41"/>
        <v>T528Z337M004ATE009A528Z337M004ASE009KBP76</v>
      </c>
    </row>
    <row r="2643" spans="1:9" hidden="1">
      <c r="A2643" s="96" t="s">
        <v>843</v>
      </c>
      <c r="B2643" s="96" t="s">
        <v>712</v>
      </c>
      <c r="C2643" s="96" t="s">
        <v>152</v>
      </c>
      <c r="D2643" s="96">
        <v>271.63333332748152</v>
      </c>
      <c r="E2643" s="96">
        <v>137.3000000033062</v>
      </c>
      <c r="F2643" s="96">
        <v>1</v>
      </c>
      <c r="G2643" s="96" t="s">
        <v>4612</v>
      </c>
      <c r="H2643" s="96">
        <v>1</v>
      </c>
      <c r="I2643" s="96" t="str">
        <f t="shared" si="41"/>
        <v>T528Z337M004ATE009A528Z337M004ASE009KBP86</v>
      </c>
    </row>
    <row r="2644" spans="1:9" hidden="1">
      <c r="A2644" s="96" t="s">
        <v>722</v>
      </c>
      <c r="B2644" s="96" t="s">
        <v>706</v>
      </c>
      <c r="C2644" s="96" t="s">
        <v>4426</v>
      </c>
      <c r="D2644" s="96">
        <v>202.22178333453485</v>
      </c>
      <c r="E2644" s="96">
        <v>137.37321458509541</v>
      </c>
      <c r="F2644" s="96">
        <v>1</v>
      </c>
      <c r="G2644" s="96" t="s">
        <v>4612</v>
      </c>
      <c r="H2644" s="96">
        <v>16</v>
      </c>
      <c r="I2644" s="96" t="str">
        <f t="shared" si="41"/>
        <v>T528Z477M2R5ATE005A528Z247M003ASKBP74</v>
      </c>
    </row>
    <row r="2645" spans="1:9" hidden="1">
      <c r="A2645" s="96" t="s">
        <v>841</v>
      </c>
      <c r="B2645" s="96" t="s">
        <v>717</v>
      </c>
      <c r="C2645" s="96" t="s">
        <v>4428</v>
      </c>
      <c r="D2645" s="96">
        <v>280.14166666951496</v>
      </c>
      <c r="E2645" s="96">
        <v>162.25000000500586</v>
      </c>
      <c r="F2645" s="96">
        <v>1</v>
      </c>
      <c r="G2645" s="96" t="s">
        <v>4612</v>
      </c>
      <c r="H2645" s="96">
        <v>2</v>
      </c>
      <c r="I2645" s="96" t="str">
        <f t="shared" si="41"/>
        <v>T528Z477M2R5ATE009A528Z477M003ASE009KBP76</v>
      </c>
    </row>
    <row r="2646" spans="1:9" hidden="1">
      <c r="A2646" s="96" t="s">
        <v>841</v>
      </c>
      <c r="B2646" s="96" t="s">
        <v>717</v>
      </c>
      <c r="C2646" s="96" t="s">
        <v>152</v>
      </c>
      <c r="D2646" s="96">
        <v>260.44214761907432</v>
      </c>
      <c r="E2646" s="96">
        <v>134.4359369043793</v>
      </c>
      <c r="F2646" s="96">
        <v>1</v>
      </c>
      <c r="G2646" s="96" t="s">
        <v>4612</v>
      </c>
      <c r="H2646" s="96">
        <v>14</v>
      </c>
      <c r="I2646" s="96" t="str">
        <f t="shared" si="41"/>
        <v>T528Z477M2R5ATE009A528Z477M003ASE009KBP86</v>
      </c>
    </row>
    <row r="2647" spans="1:9" hidden="1">
      <c r="A2647" s="96" t="s">
        <v>1986</v>
      </c>
      <c r="B2647" s="96" t="s">
        <v>1985</v>
      </c>
      <c r="C2647" s="96" t="s">
        <v>126</v>
      </c>
      <c r="D2647" s="96">
        <v>272.25680972391274</v>
      </c>
      <c r="E2647" s="96">
        <v>146.34339722106233</v>
      </c>
      <c r="F2647" s="96">
        <v>1</v>
      </c>
      <c r="G2647" s="96" t="s">
        <v>4612</v>
      </c>
      <c r="H2647" s="96">
        <v>12</v>
      </c>
      <c r="I2647" s="96" t="str">
        <f t="shared" si="41"/>
        <v>T530D157M010ATE005A530V476M010ASE005KBP52</v>
      </c>
    </row>
    <row r="2648" spans="1:9" hidden="1">
      <c r="A2648" s="96" t="s">
        <v>1986</v>
      </c>
      <c r="B2648" s="96" t="s">
        <v>1985</v>
      </c>
      <c r="C2648" s="96" t="s">
        <v>4523</v>
      </c>
      <c r="D2648" s="96">
        <v>447.85244999919087</v>
      </c>
      <c r="E2648" s="96">
        <v>363.57166666653939</v>
      </c>
      <c r="F2648" s="96">
        <v>1</v>
      </c>
      <c r="G2648" s="96" t="s">
        <v>4612</v>
      </c>
      <c r="H2648" s="96">
        <v>1</v>
      </c>
      <c r="I2648" s="96" t="str">
        <f t="shared" si="41"/>
        <v>T530D157M010ATE005A530V476M010ASE005KBP52E</v>
      </c>
    </row>
    <row r="2649" spans="1:9" hidden="1">
      <c r="A2649" s="96" t="s">
        <v>2130</v>
      </c>
      <c r="B2649" s="96" t="s">
        <v>1978</v>
      </c>
      <c r="C2649" s="96" t="s">
        <v>4426</v>
      </c>
      <c r="D2649" s="96">
        <v>289.61023699957877</v>
      </c>
      <c r="E2649" s="96">
        <v>176.70487833358348</v>
      </c>
      <c r="F2649" s="96">
        <v>1</v>
      </c>
      <c r="G2649" s="96" t="s">
        <v>4612</v>
      </c>
      <c r="H2649" s="96">
        <v>50</v>
      </c>
      <c r="I2649" s="96" t="str">
        <f t="shared" si="41"/>
        <v>T530D227M006ATE005A530V686M006ASE005KBP74</v>
      </c>
    </row>
    <row r="2650" spans="1:9" hidden="1">
      <c r="A2650" s="96" t="s">
        <v>1842</v>
      </c>
      <c r="B2650" s="96" t="s">
        <v>960</v>
      </c>
      <c r="C2650" s="96" t="s">
        <v>4426</v>
      </c>
      <c r="D2650" s="96">
        <v>312.71334166711313</v>
      </c>
      <c r="E2650" s="96">
        <v>148.09156904762079</v>
      </c>
      <c r="F2650" s="96">
        <v>1</v>
      </c>
      <c r="G2650" s="96" t="s">
        <v>4612</v>
      </c>
      <c r="H2650" s="96">
        <v>8</v>
      </c>
      <c r="I2650" s="96" t="str">
        <f t="shared" si="41"/>
        <v>T530D227M010ATE006A530V686M010ASE006KBP74</v>
      </c>
    </row>
    <row r="2651" spans="1:9" hidden="1">
      <c r="A2651" s="96" t="s">
        <v>1969</v>
      </c>
      <c r="B2651" s="96" t="s">
        <v>960</v>
      </c>
      <c r="C2651" s="96" t="s">
        <v>4426</v>
      </c>
      <c r="D2651" s="96">
        <v>288.33333888673224</v>
      </c>
      <c r="E2651" s="96">
        <v>129.04756999458186</v>
      </c>
      <c r="F2651" s="96">
        <v>1</v>
      </c>
      <c r="G2651" s="96" t="s">
        <v>4612</v>
      </c>
      <c r="H2651" s="96">
        <v>6</v>
      </c>
      <c r="I2651" s="96" t="str">
        <f t="shared" si="41"/>
        <v>T530D227M010ATE010A530V686M010ASE006KBP74</v>
      </c>
    </row>
    <row r="2652" spans="1:9" hidden="1">
      <c r="A2652" s="96" t="s">
        <v>1989</v>
      </c>
      <c r="B2652" s="96" t="s">
        <v>1858</v>
      </c>
      <c r="C2652" s="96" t="s">
        <v>126</v>
      </c>
      <c r="D2652" s="96">
        <v>275.98601000080816</v>
      </c>
      <c r="E2652" s="96">
        <v>283.53949166717939</v>
      </c>
      <c r="F2652" s="96">
        <v>1</v>
      </c>
      <c r="G2652" s="96" t="s">
        <v>4612</v>
      </c>
      <c r="H2652" s="96">
        <v>5</v>
      </c>
      <c r="I2652" s="96" t="str">
        <f t="shared" si="41"/>
        <v>T530D337M004ATE005A530V117M004ASE005KBP52</v>
      </c>
    </row>
    <row r="2653" spans="1:9" hidden="1">
      <c r="A2653" s="96" t="s">
        <v>1989</v>
      </c>
      <c r="B2653" s="96" t="s">
        <v>1858</v>
      </c>
      <c r="C2653" s="96" t="s">
        <v>4523</v>
      </c>
      <c r="D2653" s="96">
        <v>201.38973333640024</v>
      </c>
      <c r="E2653" s="96">
        <v>130.00238333595917</v>
      </c>
      <c r="F2653" s="96">
        <v>1</v>
      </c>
      <c r="G2653" s="96" t="s">
        <v>4612</v>
      </c>
      <c r="H2653" s="96">
        <v>1</v>
      </c>
      <c r="I2653" s="96" t="str">
        <f t="shared" si="41"/>
        <v>T530D337M004ATE005A530V117M004ASE005KBP52E</v>
      </c>
    </row>
    <row r="2654" spans="1:9" hidden="1">
      <c r="A2654" s="96" t="s">
        <v>1942</v>
      </c>
      <c r="B2654" s="96" t="s">
        <v>975</v>
      </c>
      <c r="C2654" s="96" t="s">
        <v>4426</v>
      </c>
      <c r="D2654" s="96">
        <v>257.67645000130869</v>
      </c>
      <c r="E2654" s="96">
        <v>127.54511665902101</v>
      </c>
      <c r="F2654" s="96">
        <v>1</v>
      </c>
      <c r="G2654" s="96" t="s">
        <v>4612</v>
      </c>
      <c r="H2654" s="96">
        <v>1</v>
      </c>
      <c r="I2654" s="96" t="str">
        <f t="shared" si="41"/>
        <v>T530D337M006AHE010A530V157M006ASE010KBP74</v>
      </c>
    </row>
    <row r="2655" spans="1:9" hidden="1">
      <c r="A2655" s="96" t="s">
        <v>1939</v>
      </c>
      <c r="B2655" s="96" t="s">
        <v>1860</v>
      </c>
      <c r="C2655" s="96" t="s">
        <v>4426</v>
      </c>
      <c r="D2655" s="96">
        <v>240.66349999979136</v>
      </c>
      <c r="E2655" s="96">
        <v>132.44638666533865</v>
      </c>
      <c r="F2655" s="96">
        <v>1</v>
      </c>
      <c r="G2655" s="96" t="s">
        <v>4612</v>
      </c>
      <c r="H2655" s="96">
        <v>5</v>
      </c>
      <c r="I2655" s="96" t="str">
        <f t="shared" si="41"/>
        <v>T530D337M006ATE006A530V117M006ASE006KBP74</v>
      </c>
    </row>
    <row r="2656" spans="1:9" hidden="1">
      <c r="A2656" s="96" t="s">
        <v>1939</v>
      </c>
      <c r="B2656" s="96" t="s">
        <v>1860</v>
      </c>
      <c r="C2656" s="96" t="s">
        <v>4575</v>
      </c>
      <c r="D2656" s="96">
        <v>321.55799999367446</v>
      </c>
      <c r="E2656" s="96">
        <v>131.34150000172667</v>
      </c>
      <c r="F2656" s="96">
        <v>1</v>
      </c>
      <c r="G2656" s="96" t="s">
        <v>4612</v>
      </c>
      <c r="H2656" s="96">
        <v>1</v>
      </c>
      <c r="I2656" s="96" t="str">
        <f t="shared" si="41"/>
        <v>T530D337M006ATE006A530V117M006ASE006KBP74F</v>
      </c>
    </row>
    <row r="2657" spans="1:9" hidden="1">
      <c r="A2657" s="96" t="s">
        <v>1944</v>
      </c>
      <c r="B2657" s="96" t="s">
        <v>975</v>
      </c>
      <c r="C2657" s="96" t="s">
        <v>4426</v>
      </c>
      <c r="D2657" s="96">
        <v>323.75087891180277</v>
      </c>
      <c r="E2657" s="96">
        <v>155.71484366822989</v>
      </c>
      <c r="F2657" s="96">
        <v>1</v>
      </c>
      <c r="G2657" s="96" t="s">
        <v>4612</v>
      </c>
      <c r="H2657" s="96">
        <v>49</v>
      </c>
      <c r="I2657" s="96" t="str">
        <f t="shared" si="41"/>
        <v>T530D337M006ATE010A530V157M006ASE010KBP74</v>
      </c>
    </row>
    <row r="2658" spans="1:9" hidden="1">
      <c r="A2658" s="96" t="s">
        <v>1944</v>
      </c>
      <c r="B2658" s="96" t="s">
        <v>4570</v>
      </c>
      <c r="C2658" s="96" t="s">
        <v>4433</v>
      </c>
      <c r="D2658" s="96">
        <v>215.4000000085216</v>
      </c>
      <c r="E2658" s="96">
        <v>129.93333333288319</v>
      </c>
      <c r="F2658" s="96">
        <v>1</v>
      </c>
      <c r="G2658" s="96" t="s">
        <v>4612</v>
      </c>
      <c r="H2658" s="96">
        <v>1</v>
      </c>
      <c r="I2658" s="96" t="str">
        <f t="shared" si="41"/>
        <v>T530D337M006ATE010A530V157M006AS9997KBP74E</v>
      </c>
    </row>
    <row r="2659" spans="1:9" hidden="1">
      <c r="A2659" s="96" t="s">
        <v>1848</v>
      </c>
      <c r="B2659" s="96" t="s">
        <v>1845</v>
      </c>
      <c r="C2659" s="96" t="s">
        <v>4426</v>
      </c>
      <c r="D2659" s="96">
        <v>202.64321999950337</v>
      </c>
      <c r="E2659" s="96">
        <v>183.79888999694961</v>
      </c>
      <c r="F2659" s="96">
        <v>1</v>
      </c>
      <c r="G2659" s="96" t="s">
        <v>4612</v>
      </c>
      <c r="H2659" s="96">
        <v>5</v>
      </c>
      <c r="I2659" s="96" t="str">
        <f t="shared" si="41"/>
        <v>T530D477M004ATE006A530V157M004ASE006KBP74</v>
      </c>
    </row>
    <row r="2660" spans="1:9" hidden="1">
      <c r="A2660" s="96" t="s">
        <v>1948</v>
      </c>
      <c r="B2660" s="96" t="s">
        <v>1947</v>
      </c>
      <c r="C2660" s="96" t="s">
        <v>4428</v>
      </c>
      <c r="D2660" s="96">
        <v>265.3057353329379</v>
      </c>
      <c r="E2660" s="96">
        <v>135.35693611105671</v>
      </c>
      <c r="F2660" s="96">
        <v>1</v>
      </c>
      <c r="G2660" s="96" t="s">
        <v>4612</v>
      </c>
      <c r="H2660" s="96">
        <v>25</v>
      </c>
      <c r="I2660" s="96" t="str">
        <f t="shared" si="41"/>
        <v>T530D477M004ATE010A530V227M004ASALT1KBP76</v>
      </c>
    </row>
    <row r="2661" spans="1:9" hidden="1">
      <c r="A2661" s="96" t="s">
        <v>1948</v>
      </c>
      <c r="B2661" s="96" t="s">
        <v>1951</v>
      </c>
      <c r="C2661" s="96" t="s">
        <v>4618</v>
      </c>
      <c r="D2661" s="96">
        <v>202.4887166696135</v>
      </c>
      <c r="E2661" s="96">
        <v>148.42338333022781</v>
      </c>
      <c r="F2661" s="96">
        <v>1</v>
      </c>
      <c r="G2661" s="96" t="s">
        <v>4612</v>
      </c>
      <c r="H2661" s="96">
        <v>1</v>
      </c>
      <c r="I2661" s="96" t="str">
        <f t="shared" si="41"/>
        <v>T530D477M004ATE010A530V227M004ASE010KBP72E</v>
      </c>
    </row>
    <row r="2662" spans="1:9" hidden="1">
      <c r="A2662" s="96" t="s">
        <v>1948</v>
      </c>
      <c r="B2662" s="96" t="s">
        <v>1951</v>
      </c>
      <c r="C2662" s="96" t="s">
        <v>4571</v>
      </c>
      <c r="D2662" s="96">
        <v>194.2097166669555</v>
      </c>
      <c r="E2662" s="96">
        <v>125.22756666876376</v>
      </c>
      <c r="F2662" s="96">
        <v>1</v>
      </c>
      <c r="G2662" s="96" t="s">
        <v>4612</v>
      </c>
      <c r="H2662" s="96">
        <v>1</v>
      </c>
      <c r="I2662" s="96" t="str">
        <f t="shared" si="41"/>
        <v>T530D477M004ATE010A530V227M004ASE010KBP72F</v>
      </c>
    </row>
    <row r="2663" spans="1:9" hidden="1">
      <c r="A2663" s="96" t="s">
        <v>2127</v>
      </c>
      <c r="B2663" s="96" t="s">
        <v>1992</v>
      </c>
      <c r="C2663" s="96" t="s">
        <v>4426</v>
      </c>
      <c r="D2663" s="96">
        <v>205.87499000038952</v>
      </c>
      <c r="E2663" s="96">
        <v>134.21165333222598</v>
      </c>
      <c r="F2663" s="96">
        <v>1</v>
      </c>
      <c r="G2663" s="96" t="s">
        <v>4612</v>
      </c>
      <c r="H2663" s="96">
        <v>5</v>
      </c>
      <c r="I2663" s="96" t="str">
        <f t="shared" si="41"/>
        <v>T530D477M2R5ATE005A530V157M2R5ASE005KBP74</v>
      </c>
    </row>
    <row r="2664" spans="1:9" hidden="1">
      <c r="A2664" s="96" t="s">
        <v>1983</v>
      </c>
      <c r="B2664" s="96" t="s">
        <v>1980</v>
      </c>
      <c r="C2664" s="96" t="s">
        <v>4426</v>
      </c>
      <c r="D2664" s="96">
        <v>209.36219777888616</v>
      </c>
      <c r="E2664" s="96">
        <v>135.92227444401942</v>
      </c>
      <c r="F2664" s="96">
        <v>1</v>
      </c>
      <c r="G2664" s="96" t="s">
        <v>4612</v>
      </c>
      <c r="H2664" s="96">
        <v>15</v>
      </c>
      <c r="I2664" s="96" t="str">
        <f t="shared" si="41"/>
        <v>T530D567M2R5ATE005A530V197M2R5ASE005KBP74</v>
      </c>
    </row>
    <row r="2665" spans="1:9" hidden="1">
      <c r="A2665" s="96" t="s">
        <v>1957</v>
      </c>
      <c r="B2665" s="96" t="s">
        <v>1958</v>
      </c>
      <c r="C2665" s="96" t="s">
        <v>4426</v>
      </c>
      <c r="D2665" s="96">
        <v>186.73415000550449</v>
      </c>
      <c r="E2665" s="96">
        <v>157.31226110947318</v>
      </c>
      <c r="F2665" s="96">
        <v>1</v>
      </c>
      <c r="G2665" s="96" t="s">
        <v>4612</v>
      </c>
      <c r="H2665" s="96">
        <v>3</v>
      </c>
      <c r="I2665" s="96" t="str">
        <f t="shared" si="41"/>
        <v>T530D687M003ATE010A530V337M003ASE010KBP74</v>
      </c>
    </row>
    <row r="2666" spans="1:9" hidden="1">
      <c r="A2666" s="96" t="s">
        <v>1825</v>
      </c>
      <c r="B2666" s="96" t="s">
        <v>1832</v>
      </c>
      <c r="C2666" s="96" t="s">
        <v>4426</v>
      </c>
      <c r="D2666" s="96">
        <v>241.66085833415855</v>
      </c>
      <c r="E2666" s="96">
        <v>179.28646366603206</v>
      </c>
      <c r="F2666" s="96">
        <v>1</v>
      </c>
      <c r="G2666" s="96" t="s">
        <v>4612</v>
      </c>
      <c r="H2666" s="96">
        <v>50</v>
      </c>
      <c r="I2666" s="96" t="str">
        <f t="shared" si="41"/>
        <v>T530D687M2R5ATE006A530V227M003ASE006KBP74</v>
      </c>
    </row>
    <row r="2667" spans="1:9" hidden="1">
      <c r="A2667" s="96" t="s">
        <v>1825</v>
      </c>
      <c r="B2667" s="96" t="s">
        <v>997</v>
      </c>
      <c r="C2667" s="96" t="s">
        <v>4575</v>
      </c>
      <c r="D2667" s="96">
        <v>247.74788333452307</v>
      </c>
      <c r="E2667" s="96">
        <v>126.80144999641924</v>
      </c>
      <c r="F2667" s="96">
        <v>1</v>
      </c>
      <c r="G2667" s="96" t="s">
        <v>4612</v>
      </c>
      <c r="H2667" s="96">
        <v>1</v>
      </c>
      <c r="I2667" s="96" t="str">
        <f t="shared" si="41"/>
        <v>T530D687M2R5ATE006A530V227M003ASE005KBP74F</v>
      </c>
    </row>
    <row r="2668" spans="1:9" hidden="1">
      <c r="A2668" s="96" t="s">
        <v>2888</v>
      </c>
      <c r="B2668" s="96" t="s">
        <v>2886</v>
      </c>
      <c r="C2668" s="96" t="s">
        <v>152</v>
      </c>
      <c r="D2668" s="96">
        <v>368.65941428712438</v>
      </c>
      <c r="E2668" s="96">
        <v>149.35162856958672</v>
      </c>
      <c r="F2668" s="96">
        <v>1</v>
      </c>
      <c r="G2668" s="96" t="s">
        <v>4612</v>
      </c>
      <c r="H2668" s="96">
        <v>7</v>
      </c>
      <c r="I2668" s="96" t="str">
        <f t="shared" si="41"/>
        <v>T530X108M004ATE006A530V477M004ASE010KBP86</v>
      </c>
    </row>
    <row r="2669" spans="1:9" hidden="1">
      <c r="A2669" s="96" t="s">
        <v>3025</v>
      </c>
      <c r="B2669" s="96" t="s">
        <v>2810</v>
      </c>
      <c r="C2669" s="96" t="s">
        <v>4477</v>
      </c>
      <c r="D2669" s="96">
        <v>414.21060606154657</v>
      </c>
      <c r="E2669" s="96">
        <v>158.57481481484135</v>
      </c>
      <c r="F2669" s="96">
        <v>1</v>
      </c>
      <c r="G2669" s="96" t="s">
        <v>4612</v>
      </c>
      <c r="H2669" s="96">
        <v>44</v>
      </c>
      <c r="I2669" s="96" t="str">
        <f t="shared" si="41"/>
        <v>T530X157M016ATE015A530V476M016ASE015KBP40</v>
      </c>
    </row>
    <row r="2670" spans="1:9" hidden="1">
      <c r="A2670" s="96" t="s">
        <v>3025</v>
      </c>
      <c r="B2670" s="96" t="s">
        <v>4636</v>
      </c>
      <c r="C2670" s="96" t="s">
        <v>4426</v>
      </c>
      <c r="D2670" s="96">
        <v>344.157216665335</v>
      </c>
      <c r="E2670" s="96">
        <v>176.02876666816883</v>
      </c>
      <c r="F2670" s="96">
        <v>1</v>
      </c>
      <c r="G2670" s="96" t="s">
        <v>4612</v>
      </c>
      <c r="H2670" s="96">
        <v>1</v>
      </c>
      <c r="I2670" s="96" t="str">
        <f t="shared" si="41"/>
        <v>T530X157M016ATE015A530V756M016AS9997KBP74</v>
      </c>
    </row>
    <row r="2671" spans="1:9" hidden="1">
      <c r="A2671" s="96" t="s">
        <v>3025</v>
      </c>
      <c r="B2671" s="96" t="s">
        <v>4636</v>
      </c>
      <c r="C2671" s="96" t="s">
        <v>4575</v>
      </c>
      <c r="D2671" s="96">
        <v>338.85000000125729</v>
      </c>
      <c r="E2671" s="96">
        <v>124.93333333753981</v>
      </c>
      <c r="F2671" s="96">
        <v>1</v>
      </c>
      <c r="G2671" s="96" t="s">
        <v>4612</v>
      </c>
      <c r="H2671" s="96">
        <v>1</v>
      </c>
      <c r="I2671" s="96" t="str">
        <f t="shared" si="41"/>
        <v>T530X157M016ATE015A530V756M016AS9997KBP74F</v>
      </c>
    </row>
    <row r="2672" spans="1:9" hidden="1">
      <c r="A2672" s="96" t="s">
        <v>3025</v>
      </c>
      <c r="B2672" s="96" t="s">
        <v>2929</v>
      </c>
      <c r="C2672" s="96" t="s">
        <v>4426</v>
      </c>
      <c r="D2672" s="96">
        <v>357.07811250111263</v>
      </c>
      <c r="E2672" s="96">
        <v>165.31169777596369</v>
      </c>
      <c r="F2672" s="96">
        <v>1</v>
      </c>
      <c r="G2672" s="96" t="s">
        <v>4612</v>
      </c>
      <c r="H2672" s="96">
        <v>16</v>
      </c>
      <c r="I2672" s="96" t="str">
        <f t="shared" si="41"/>
        <v>T530X157M016ATE015A530V756M016ASMHSPKBP74</v>
      </c>
    </row>
    <row r="2673" spans="1:9" hidden="1">
      <c r="A2673" s="96" t="s">
        <v>3022</v>
      </c>
      <c r="B2673" s="96" t="s">
        <v>2971</v>
      </c>
      <c r="C2673" s="96" t="s">
        <v>4477</v>
      </c>
      <c r="D2673" s="96">
        <v>401.72722500166856</v>
      </c>
      <c r="E2673" s="96">
        <v>143.72004166594706</v>
      </c>
      <c r="F2673" s="96">
        <v>1</v>
      </c>
      <c r="G2673" s="96" t="s">
        <v>4612</v>
      </c>
      <c r="H2673" s="96">
        <v>4</v>
      </c>
      <c r="I2673" s="96" t="str">
        <f t="shared" si="41"/>
        <v>T530X157M016ATE025A530V476M016ASE025KBP40</v>
      </c>
    </row>
    <row r="2674" spans="1:9" hidden="1">
      <c r="A2674" s="96" t="s">
        <v>3022</v>
      </c>
      <c r="B2674" s="96" t="s">
        <v>2929</v>
      </c>
      <c r="C2674" s="96" t="s">
        <v>4426</v>
      </c>
      <c r="D2674" s="96">
        <v>418.39785555610433</v>
      </c>
      <c r="E2674" s="96">
        <v>131.03252222877927</v>
      </c>
      <c r="F2674" s="96">
        <v>1</v>
      </c>
      <c r="G2674" s="96" t="s">
        <v>4612</v>
      </c>
      <c r="H2674" s="96">
        <v>3</v>
      </c>
      <c r="I2674" s="96" t="str">
        <f t="shared" si="41"/>
        <v>T530X157M016ATE025A530V756M016ASMHSPKBP74</v>
      </c>
    </row>
    <row r="2675" spans="1:9" hidden="1">
      <c r="A2675" s="96" t="s">
        <v>2948</v>
      </c>
      <c r="B2675" s="96" t="s">
        <v>2946</v>
      </c>
      <c r="C2675" s="96" t="s">
        <v>4426</v>
      </c>
      <c r="D2675" s="96">
        <v>220.78896153951064</v>
      </c>
      <c r="E2675" s="96">
        <v>165.52246060434052</v>
      </c>
      <c r="F2675" s="96">
        <v>1</v>
      </c>
      <c r="G2675" s="96" t="s">
        <v>4612</v>
      </c>
      <c r="H2675" s="96">
        <v>13</v>
      </c>
      <c r="I2675" s="96" t="str">
        <f t="shared" si="41"/>
        <v>T530X158M003ATE008A530V477M003ASKBP74</v>
      </c>
    </row>
    <row r="2676" spans="1:9" hidden="1">
      <c r="A2676" s="96" t="s">
        <v>2938</v>
      </c>
      <c r="B2676" s="96" t="s">
        <v>2935</v>
      </c>
      <c r="C2676" s="96" t="s">
        <v>4426</v>
      </c>
      <c r="D2676" s="96">
        <v>233.87815763941035</v>
      </c>
      <c r="E2676" s="96">
        <v>144.3047371196603</v>
      </c>
      <c r="F2676" s="96">
        <v>1</v>
      </c>
      <c r="G2676" s="96" t="s">
        <v>4612</v>
      </c>
      <c r="H2676" s="96">
        <v>24</v>
      </c>
      <c r="I2676" s="96" t="str">
        <f t="shared" si="41"/>
        <v>T530X158M2R5ATE005A530V477M2R5ASE005KBP74</v>
      </c>
    </row>
    <row r="2677" spans="1:9" hidden="1">
      <c r="A2677" s="96" t="s">
        <v>2824</v>
      </c>
      <c r="B2677" s="96" t="s">
        <v>2821</v>
      </c>
      <c r="C2677" s="96" t="s">
        <v>4426</v>
      </c>
      <c r="D2677" s="96">
        <v>371.15927812526934</v>
      </c>
      <c r="E2677" s="96">
        <v>148.09587708485196</v>
      </c>
      <c r="F2677" s="96">
        <v>1</v>
      </c>
      <c r="G2677" s="96" t="s">
        <v>4612</v>
      </c>
      <c r="H2677" s="96">
        <v>16</v>
      </c>
      <c r="I2677" s="96" t="str">
        <f t="shared" si="41"/>
        <v>T530X337M010ATE004A530V117M010ASE004KBP74</v>
      </c>
    </row>
    <row r="2678" spans="1:9" hidden="1">
      <c r="A2678" s="96" t="s">
        <v>2918</v>
      </c>
      <c r="B2678" s="96" t="s">
        <v>2917</v>
      </c>
      <c r="C2678" s="96" t="s">
        <v>126</v>
      </c>
      <c r="D2678" s="96">
        <v>344.82165528512445</v>
      </c>
      <c r="E2678" s="96">
        <v>150.68584083323367</v>
      </c>
      <c r="F2678" s="96">
        <v>1</v>
      </c>
      <c r="G2678" s="96" t="s">
        <v>4612</v>
      </c>
      <c r="H2678" s="96">
        <v>41</v>
      </c>
      <c r="I2678" s="96" t="str">
        <f t="shared" si="41"/>
        <v>T530X337M010ATE006A530V117M010ASE006KBP52</v>
      </c>
    </row>
    <row r="2679" spans="1:9" hidden="1">
      <c r="A2679" s="96" t="s">
        <v>2837</v>
      </c>
      <c r="B2679" s="96" t="s">
        <v>2831</v>
      </c>
      <c r="C2679" s="96" t="s">
        <v>4426</v>
      </c>
      <c r="D2679" s="96">
        <v>410.6388800722325</v>
      </c>
      <c r="E2679" s="96">
        <v>189.72675451390387</v>
      </c>
      <c r="F2679" s="96">
        <v>1</v>
      </c>
      <c r="G2679" s="96" t="s">
        <v>4612</v>
      </c>
      <c r="H2679" s="96">
        <v>46</v>
      </c>
      <c r="I2679" s="96" t="str">
        <f t="shared" si="41"/>
        <v>T530X337M010ATE010A530V157M010ASE010KBP74</v>
      </c>
    </row>
    <row r="2680" spans="1:9" hidden="1">
      <c r="A2680" s="96" t="s">
        <v>2837</v>
      </c>
      <c r="B2680" s="96" t="s">
        <v>2831</v>
      </c>
      <c r="C2680" s="96" t="s">
        <v>4433</v>
      </c>
      <c r="D2680" s="96">
        <v>238.33333332790065</v>
      </c>
      <c r="E2680" s="96">
        <v>120.83333333255725</v>
      </c>
      <c r="F2680" s="96">
        <v>1</v>
      </c>
      <c r="G2680" s="96" t="s">
        <v>4612</v>
      </c>
      <c r="H2680" s="96">
        <v>1</v>
      </c>
      <c r="I2680" s="96" t="str">
        <f t="shared" si="41"/>
        <v>T530X337M010ATE010A530V157M010ASE010KBP74E</v>
      </c>
    </row>
    <row r="2681" spans="1:9" hidden="1">
      <c r="A2681" s="96" t="s">
        <v>2837</v>
      </c>
      <c r="B2681" s="96" t="s">
        <v>2831</v>
      </c>
      <c r="C2681" s="96" t="s">
        <v>4575</v>
      </c>
      <c r="D2681" s="96">
        <v>318.74059999594465</v>
      </c>
      <c r="E2681" s="96">
        <v>137.6090000057593</v>
      </c>
      <c r="F2681" s="96">
        <v>1</v>
      </c>
      <c r="G2681" s="96" t="s">
        <v>4612</v>
      </c>
      <c r="H2681" s="96">
        <v>1</v>
      </c>
      <c r="I2681" s="96" t="str">
        <f t="shared" si="41"/>
        <v>T530X337M010ATE010A530V157M010ASE010KBP74F</v>
      </c>
    </row>
    <row r="2682" spans="1:9" hidden="1">
      <c r="A2682" s="96" t="s">
        <v>2819</v>
      </c>
      <c r="B2682" s="96" t="s">
        <v>2815</v>
      </c>
      <c r="C2682" s="96" t="s">
        <v>4426</v>
      </c>
      <c r="D2682" s="96">
        <v>326.99219310415333</v>
      </c>
      <c r="E2682" s="96">
        <v>156.77611092061349</v>
      </c>
      <c r="F2682" s="96">
        <v>1</v>
      </c>
      <c r="G2682" s="96" t="s">
        <v>4612</v>
      </c>
      <c r="H2682" s="96">
        <v>29</v>
      </c>
      <c r="I2682" s="96" t="str">
        <f t="shared" si="41"/>
        <v>T530X477M006ATE004A530V157M006ASE004KBP74</v>
      </c>
    </row>
    <row r="2683" spans="1:9" hidden="1">
      <c r="A2683" s="96" t="s">
        <v>2852</v>
      </c>
      <c r="B2683" s="96" t="s">
        <v>2853</v>
      </c>
      <c r="C2683" s="96" t="s">
        <v>4426</v>
      </c>
      <c r="D2683" s="96">
        <v>323.32187142821829</v>
      </c>
      <c r="E2683" s="96">
        <v>143.10918095155753</v>
      </c>
      <c r="F2683" s="96">
        <v>1</v>
      </c>
      <c r="G2683" s="96" t="s">
        <v>4612</v>
      </c>
      <c r="H2683" s="96">
        <v>21</v>
      </c>
      <c r="I2683" s="96" t="str">
        <f t="shared" si="41"/>
        <v>T530X477M006ATE010A530V227K006ASE010KBP74</v>
      </c>
    </row>
    <row r="2684" spans="1:9" hidden="1">
      <c r="A2684" s="96" t="s">
        <v>2852</v>
      </c>
      <c r="B2684" s="96" t="s">
        <v>2853</v>
      </c>
      <c r="C2684" s="96" t="s">
        <v>4433</v>
      </c>
      <c r="D2684" s="96">
        <v>380.5255722196307</v>
      </c>
      <c r="E2684" s="96">
        <v>140.31139999860898</v>
      </c>
      <c r="F2684" s="96">
        <v>1</v>
      </c>
      <c r="G2684" s="96" t="s">
        <v>4612</v>
      </c>
      <c r="H2684" s="96">
        <v>3</v>
      </c>
      <c r="I2684" s="96" t="str">
        <f t="shared" si="41"/>
        <v>T530X477M006ATE010A530V227K006ASE010KBP74E</v>
      </c>
    </row>
    <row r="2685" spans="1:9" hidden="1">
      <c r="A2685" s="96" t="s">
        <v>2962</v>
      </c>
      <c r="B2685" s="96" t="s">
        <v>2851</v>
      </c>
      <c r="C2685" s="96" t="s">
        <v>4426</v>
      </c>
      <c r="D2685" s="96">
        <v>280.80161665915512</v>
      </c>
      <c r="E2685" s="96">
        <v>153.93194999895061</v>
      </c>
      <c r="F2685" s="96">
        <v>1</v>
      </c>
      <c r="G2685" s="96" t="s">
        <v>4612</v>
      </c>
      <c r="H2685" s="96">
        <v>1</v>
      </c>
      <c r="I2685" s="96" t="str">
        <f t="shared" si="41"/>
        <v>T530X687M004AHE010A530V337M004ASE010KBP74</v>
      </c>
    </row>
    <row r="2686" spans="1:9" hidden="1">
      <c r="A2686" s="96" t="s">
        <v>2872</v>
      </c>
      <c r="B2686" s="96" t="s">
        <v>2869</v>
      </c>
      <c r="C2686" s="96" t="s">
        <v>4426</v>
      </c>
      <c r="D2686" s="96">
        <v>234.2763014822267</v>
      </c>
      <c r="E2686" s="96">
        <v>164.58750724772236</v>
      </c>
      <c r="F2686" s="96">
        <v>1</v>
      </c>
      <c r="G2686" s="96" t="s">
        <v>4612</v>
      </c>
      <c r="H2686" s="96">
        <v>45</v>
      </c>
      <c r="I2686" s="96" t="str">
        <f t="shared" si="41"/>
        <v>T530X687M004ATE004A530V227M004ASE004KBP74</v>
      </c>
    </row>
    <row r="2687" spans="1:9" hidden="1">
      <c r="A2687" s="96" t="s">
        <v>2849</v>
      </c>
      <c r="B2687" s="96" t="s">
        <v>2846</v>
      </c>
      <c r="C2687" s="96" t="s">
        <v>4426</v>
      </c>
      <c r="D2687" s="96">
        <v>332.77351000229828</v>
      </c>
      <c r="E2687" s="96">
        <v>152.55661333166063</v>
      </c>
      <c r="F2687" s="96">
        <v>1</v>
      </c>
      <c r="G2687" s="96" t="s">
        <v>4612</v>
      </c>
      <c r="H2687" s="96">
        <v>5</v>
      </c>
      <c r="I2687" s="96" t="str">
        <f t="shared" si="41"/>
        <v>T530X687M006ATE010A530V227M006ASE010KBP74</v>
      </c>
    </row>
    <row r="2688" spans="1:9" hidden="1">
      <c r="A2688" s="96" t="s">
        <v>2849</v>
      </c>
      <c r="B2688" s="96" t="s">
        <v>2846</v>
      </c>
      <c r="C2688" s="96" t="s">
        <v>4433</v>
      </c>
      <c r="D2688" s="96">
        <v>344.89971667178907</v>
      </c>
      <c r="E2688" s="96">
        <v>166.47323333309032</v>
      </c>
      <c r="F2688" s="96">
        <v>1</v>
      </c>
      <c r="G2688" s="96" t="s">
        <v>4612</v>
      </c>
      <c r="H2688" s="96">
        <v>1</v>
      </c>
      <c r="I2688" s="96" t="str">
        <f t="shared" si="41"/>
        <v>T530X687M006ATE010A530V227M006ASE010KBP74E</v>
      </c>
    </row>
    <row r="2689" spans="1:9" hidden="1">
      <c r="A2689" s="96" t="s">
        <v>1002</v>
      </c>
      <c r="B2689" s="96" t="s">
        <v>999</v>
      </c>
      <c r="C2689" s="96" t="s">
        <v>4426</v>
      </c>
      <c r="D2689" s="96">
        <v>215.29745555575937</v>
      </c>
      <c r="E2689" s="96">
        <v>138.49348444514908</v>
      </c>
      <c r="F2689" s="96">
        <v>1</v>
      </c>
      <c r="G2689" s="96" t="s">
        <v>4612</v>
      </c>
      <c r="H2689" s="96">
        <v>15</v>
      </c>
      <c r="I2689" s="96" t="str">
        <f t="shared" si="41"/>
        <v>T530Y108M2R5ATE005A530V337M003ASE005KBP74</v>
      </c>
    </row>
    <row r="2690" spans="1:9" hidden="1">
      <c r="A2690" s="96" t="s">
        <v>972</v>
      </c>
      <c r="B2690" s="96" t="s">
        <v>970</v>
      </c>
      <c r="C2690" s="96" t="s">
        <v>4426</v>
      </c>
      <c r="D2690" s="96">
        <v>194.94682539711772</v>
      </c>
      <c r="E2690" s="96">
        <v>132.5923076933787</v>
      </c>
      <c r="F2690" s="96">
        <v>1</v>
      </c>
      <c r="G2690" s="96" t="s">
        <v>4612</v>
      </c>
      <c r="H2690" s="96">
        <v>42</v>
      </c>
      <c r="I2690" s="96" t="str">
        <f t="shared" si="41"/>
        <v>T530Y108M2R5ATE006A530V337M003ASE006KBP74</v>
      </c>
    </row>
    <row r="2691" spans="1:9" hidden="1">
      <c r="A2691" s="96" t="s">
        <v>958</v>
      </c>
      <c r="B2691" s="96" t="s">
        <v>956</v>
      </c>
      <c r="C2691" s="96" t="s">
        <v>4426</v>
      </c>
      <c r="D2691" s="96">
        <v>319.20746110961773</v>
      </c>
      <c r="E2691" s="96">
        <v>146.23515000217594</v>
      </c>
      <c r="F2691" s="96">
        <v>1</v>
      </c>
      <c r="G2691" s="96" t="s">
        <v>4612</v>
      </c>
      <c r="H2691" s="96">
        <v>3</v>
      </c>
      <c r="I2691" s="96" t="str">
        <f t="shared" si="41"/>
        <v>T530Y337M006ATE006A530V157K006ASE006KBP74</v>
      </c>
    </row>
    <row r="2692" spans="1:9" hidden="1">
      <c r="A2692" s="96" t="s">
        <v>993</v>
      </c>
      <c r="B2692" s="96" t="s">
        <v>992</v>
      </c>
      <c r="C2692" s="96" t="s">
        <v>4426</v>
      </c>
      <c r="D2692" s="96">
        <v>388.85571333300322</v>
      </c>
      <c r="E2692" s="96">
        <v>135.1176955550909</v>
      </c>
      <c r="F2692" s="96">
        <v>1</v>
      </c>
      <c r="G2692" s="96" t="s">
        <v>4612</v>
      </c>
      <c r="H2692" s="96">
        <v>15</v>
      </c>
      <c r="I2692" s="96" t="str">
        <f t="shared" ref="I2692:I2755" si="42">A2692&amp;B2692&amp;C2692</f>
        <v>T530Y477M006ATE005A530V157M006ASE005KBP74</v>
      </c>
    </row>
    <row r="2693" spans="1:9" hidden="1">
      <c r="A2693" s="96" t="s">
        <v>987</v>
      </c>
      <c r="B2693" s="96" t="s">
        <v>986</v>
      </c>
      <c r="C2693" s="96" t="s">
        <v>4426</v>
      </c>
      <c r="D2693" s="96">
        <v>209.96905000414699</v>
      </c>
      <c r="E2693" s="96">
        <v>148.67552221985534</v>
      </c>
      <c r="F2693" s="96">
        <v>1</v>
      </c>
      <c r="G2693" s="96" t="s">
        <v>4612</v>
      </c>
      <c r="H2693" s="96">
        <v>1</v>
      </c>
      <c r="I2693" s="96" t="str">
        <f t="shared" si="42"/>
        <v>T530Y687M004ATE005A530V227M004ASE005KBP74</v>
      </c>
    </row>
    <row r="2694" spans="1:9" hidden="1">
      <c r="A2694" s="96" t="s">
        <v>1269</v>
      </c>
      <c r="B2694" s="96" t="s">
        <v>1210</v>
      </c>
      <c r="C2694" s="96" t="s">
        <v>4426</v>
      </c>
      <c r="D2694" s="96">
        <v>474.65000000229338</v>
      </c>
      <c r="E2694" s="96">
        <v>189.3041666675708</v>
      </c>
      <c r="F2694" s="96">
        <v>1</v>
      </c>
      <c r="G2694" s="96" t="s">
        <v>4612</v>
      </c>
      <c r="H2694" s="96">
        <v>4</v>
      </c>
      <c r="I2694" s="96" t="str">
        <f t="shared" si="42"/>
        <v>T591B476M006ATE070A591B476M010ASE070KBP74</v>
      </c>
    </row>
    <row r="2695" spans="1:9" hidden="1">
      <c r="A2695" s="96" t="s">
        <v>3299</v>
      </c>
      <c r="B2695" s="96" t="s">
        <v>3300</v>
      </c>
      <c r="C2695" s="96" t="s">
        <v>90</v>
      </c>
      <c r="D2695" s="96">
        <v>577.56918333470821</v>
      </c>
      <c r="E2695" s="96">
        <v>164.16115000261925</v>
      </c>
      <c r="F2695" s="96">
        <v>1</v>
      </c>
      <c r="G2695" s="96" t="s">
        <v>4612</v>
      </c>
      <c r="H2695" s="96">
        <v>3</v>
      </c>
      <c r="I2695" s="96" t="str">
        <f t="shared" si="42"/>
        <v>T591D336M025ATE060A591D336M025ASFTP200</v>
      </c>
    </row>
    <row r="2696" spans="1:9" hidden="1">
      <c r="A2696" s="96" t="s">
        <v>3588</v>
      </c>
      <c r="B2696" s="96" t="s">
        <v>3589</v>
      </c>
      <c r="C2696" s="96" t="s">
        <v>4501</v>
      </c>
      <c r="D2696" s="96">
        <v>228.73324999934991</v>
      </c>
      <c r="E2696" s="96">
        <v>135.59683333674911</v>
      </c>
      <c r="F2696" s="96">
        <v>1</v>
      </c>
      <c r="G2696" s="96" t="s">
        <v>4612</v>
      </c>
      <c r="H2696" s="96">
        <v>2</v>
      </c>
      <c r="I2696" s="96" t="str">
        <f t="shared" si="42"/>
        <v>T591V227M2R5ATE009A591V227M004ASE009KBP55</v>
      </c>
    </row>
    <row r="2697" spans="1:9" hidden="1">
      <c r="A2697" s="96" t="s">
        <v>4257</v>
      </c>
      <c r="B2697" s="96" t="s">
        <v>4258</v>
      </c>
      <c r="C2697" s="96" t="s">
        <v>90</v>
      </c>
      <c r="D2697" s="96">
        <v>639.81666666164529</v>
      </c>
      <c r="E2697" s="96">
        <v>196.41666666953824</v>
      </c>
      <c r="F2697" s="96">
        <v>1</v>
      </c>
      <c r="G2697" s="96" t="s">
        <v>4612</v>
      </c>
      <c r="H2697" s="96">
        <v>2</v>
      </c>
      <c r="I2697" s="96" t="str">
        <f t="shared" si="42"/>
        <v>T598B475M035ATE200A598B475M035ASFTP200</v>
      </c>
    </row>
    <row r="2698" spans="1:9" hidden="1">
      <c r="A2698" s="96" t="s">
        <v>4303</v>
      </c>
      <c r="B2698" s="96" t="s">
        <v>4228</v>
      </c>
      <c r="C2698" s="96" t="s">
        <v>4426</v>
      </c>
      <c r="D2698" s="96">
        <v>489.48109833339697</v>
      </c>
      <c r="E2698" s="96">
        <v>204.05607099886984</v>
      </c>
      <c r="F2698" s="96">
        <v>1</v>
      </c>
      <c r="G2698" s="96" t="s">
        <v>4612</v>
      </c>
      <c r="H2698" s="96">
        <v>50</v>
      </c>
      <c r="I2698" s="96" t="str">
        <f t="shared" si="42"/>
        <v>T598B476M010ATE070A598B476M010ASKBP74</v>
      </c>
    </row>
    <row r="2699" spans="1:9" hidden="1">
      <c r="A2699" s="96" t="s">
        <v>4303</v>
      </c>
      <c r="B2699" s="96" t="s">
        <v>4637</v>
      </c>
      <c r="C2699" s="96" t="s">
        <v>4440</v>
      </c>
      <c r="D2699" s="96">
        <v>506.14999999757856</v>
      </c>
      <c r="E2699" s="96">
        <v>191.39999999315481</v>
      </c>
      <c r="F2699" s="96">
        <v>1</v>
      </c>
      <c r="G2699" s="96" t="s">
        <v>4612</v>
      </c>
      <c r="H2699" s="96">
        <v>1</v>
      </c>
      <c r="I2699" s="96" t="str">
        <f t="shared" si="42"/>
        <v>T598B476M010ATE070A598B476M010AS9997KBP86F</v>
      </c>
    </row>
    <row r="2700" spans="1:9" hidden="1">
      <c r="A2700" s="96" t="s">
        <v>4307</v>
      </c>
      <c r="B2700" s="96" t="s">
        <v>4230</v>
      </c>
      <c r="C2700" s="96" t="s">
        <v>4426</v>
      </c>
      <c r="D2700" s="96">
        <v>432.9553193331929</v>
      </c>
      <c r="E2700" s="96">
        <v>201.34565433317329</v>
      </c>
      <c r="F2700" s="96">
        <v>1</v>
      </c>
      <c r="G2700" s="96" t="s">
        <v>4612</v>
      </c>
      <c r="H2700" s="96">
        <v>50</v>
      </c>
      <c r="I2700" s="96" t="str">
        <f t="shared" si="42"/>
        <v>T598B686M006ATE070A598B686M006ASKBP74</v>
      </c>
    </row>
    <row r="2701" spans="1:9" hidden="1">
      <c r="A2701" s="96" t="s">
        <v>1541</v>
      </c>
      <c r="B2701" s="96" t="s">
        <v>1091</v>
      </c>
      <c r="C2701" s="96" t="s">
        <v>4502</v>
      </c>
      <c r="D2701" s="96">
        <v>629.63166389032267</v>
      </c>
      <c r="E2701" s="96">
        <v>199.45487407385372</v>
      </c>
      <c r="F2701" s="96">
        <v>1</v>
      </c>
      <c r="G2701" s="96" t="s">
        <v>4612</v>
      </c>
      <c r="H2701" s="96">
        <v>18</v>
      </c>
      <c r="I2701" s="96" t="str">
        <f t="shared" si="42"/>
        <v>T598D106M035ATE120A598D106M035ASTTS175</v>
      </c>
    </row>
    <row r="2702" spans="1:9" hidden="1">
      <c r="A2702" s="96" t="s">
        <v>1537</v>
      </c>
      <c r="B2702" s="96" t="s">
        <v>1101</v>
      </c>
      <c r="C2702" s="96" t="s">
        <v>107</v>
      </c>
      <c r="D2702" s="96">
        <v>757.19423066703598</v>
      </c>
      <c r="E2702" s="96">
        <v>209.77538133272901</v>
      </c>
      <c r="F2702" s="96">
        <v>1</v>
      </c>
      <c r="G2702" s="96" t="s">
        <v>4612</v>
      </c>
      <c r="H2702" s="96">
        <v>50</v>
      </c>
      <c r="I2702" s="96" t="str">
        <f t="shared" si="42"/>
        <v>T598D106M050ATE090A598D106M050ASFTP150</v>
      </c>
    </row>
    <row r="2703" spans="1:9" hidden="1">
      <c r="A2703" s="96" t="s">
        <v>953</v>
      </c>
      <c r="B2703" s="96" t="s">
        <v>954</v>
      </c>
      <c r="C2703" s="96" t="s">
        <v>4501</v>
      </c>
      <c r="D2703" s="96">
        <v>286.76043020972429</v>
      </c>
      <c r="E2703" s="96">
        <v>136.81311055482365</v>
      </c>
      <c r="F2703" s="96">
        <v>1</v>
      </c>
      <c r="G2703" s="96" t="s">
        <v>4612</v>
      </c>
      <c r="H2703" s="96">
        <v>32</v>
      </c>
      <c r="I2703" s="96" t="str">
        <f t="shared" si="42"/>
        <v>T598D107M010ATE025A598D107M010AS4143KBP55</v>
      </c>
    </row>
    <row r="2704" spans="1:9" hidden="1">
      <c r="A2704" s="96" t="s">
        <v>1118</v>
      </c>
      <c r="B2704" s="96" t="s">
        <v>954</v>
      </c>
      <c r="C2704" s="96" t="s">
        <v>4501</v>
      </c>
      <c r="D2704" s="96">
        <v>258.32392333215103</v>
      </c>
      <c r="E2704" s="96">
        <v>135.93628999963403</v>
      </c>
      <c r="F2704" s="96">
        <v>1</v>
      </c>
      <c r="G2704" s="96" t="s">
        <v>4612</v>
      </c>
      <c r="H2704" s="96">
        <v>5</v>
      </c>
      <c r="I2704" s="96" t="str">
        <f t="shared" si="42"/>
        <v>T598D107M010ATE040A598D107M010AS4143KBP55</v>
      </c>
    </row>
    <row r="2705" spans="1:9" hidden="1">
      <c r="A2705" s="96" t="s">
        <v>1493</v>
      </c>
      <c r="B2705" s="96" t="s">
        <v>954</v>
      </c>
      <c r="C2705" s="96" t="s">
        <v>4501</v>
      </c>
      <c r="D2705" s="96">
        <v>183.86666666949168</v>
      </c>
      <c r="E2705" s="96">
        <v>124.36666666413656</v>
      </c>
      <c r="F2705" s="96">
        <v>1</v>
      </c>
      <c r="G2705" s="96" t="s">
        <v>4612</v>
      </c>
      <c r="H2705" s="96">
        <v>1</v>
      </c>
      <c r="I2705" s="96" t="str">
        <f t="shared" si="42"/>
        <v>T598D107M010ATE080A598D107M010AS4143KBP55</v>
      </c>
    </row>
    <row r="2706" spans="1:9" hidden="1">
      <c r="A2706" s="96" t="s">
        <v>1095</v>
      </c>
      <c r="B2706" s="96" t="s">
        <v>1096</v>
      </c>
      <c r="C2706" s="96" t="s">
        <v>87</v>
      </c>
      <c r="D2706" s="96">
        <v>484.45644999621442</v>
      </c>
      <c r="E2706" s="96">
        <v>198.83488333784044</v>
      </c>
      <c r="F2706" s="96">
        <v>1</v>
      </c>
      <c r="G2706" s="96" t="s">
        <v>4612</v>
      </c>
      <c r="H2706" s="96">
        <v>1</v>
      </c>
      <c r="I2706" s="96" t="str">
        <f t="shared" si="42"/>
        <v>T598D107M016ATE050A598D107M016ASTTS50</v>
      </c>
    </row>
    <row r="2707" spans="1:9" hidden="1">
      <c r="A2707" s="96" t="s">
        <v>1523</v>
      </c>
      <c r="B2707" s="96" t="s">
        <v>1127</v>
      </c>
      <c r="C2707" s="96" t="s">
        <v>87</v>
      </c>
      <c r="D2707" s="96">
        <v>477.77358566732141</v>
      </c>
      <c r="E2707" s="96">
        <v>200.15076200037728</v>
      </c>
      <c r="F2707" s="96">
        <v>1</v>
      </c>
      <c r="G2707" s="96" t="s">
        <v>4612</v>
      </c>
      <c r="H2707" s="96">
        <v>50</v>
      </c>
      <c r="I2707" s="96" t="str">
        <f t="shared" si="42"/>
        <v>T598D157M016ATE065A598D157M016ASTTS50</v>
      </c>
    </row>
    <row r="2708" spans="1:9" hidden="1">
      <c r="A2708" s="96" t="s">
        <v>1438</v>
      </c>
      <c r="B2708" s="96" t="s">
        <v>1093</v>
      </c>
      <c r="C2708" s="96" t="s">
        <v>90</v>
      </c>
      <c r="D2708" s="96">
        <v>603.414837333234</v>
      </c>
      <c r="E2708" s="96">
        <v>195.53245766737965</v>
      </c>
      <c r="F2708" s="96">
        <v>1</v>
      </c>
      <c r="G2708" s="96" t="s">
        <v>4612</v>
      </c>
      <c r="H2708" s="96">
        <v>50</v>
      </c>
      <c r="I2708" s="96" t="str">
        <f t="shared" si="42"/>
        <v>T598D226M035AT4335A598D226M035ASFTP200</v>
      </c>
    </row>
    <row r="2709" spans="1:9" hidden="1">
      <c r="A2709" s="96" t="s">
        <v>1525</v>
      </c>
      <c r="B2709" s="96" t="s">
        <v>1093</v>
      </c>
      <c r="C2709" s="96" t="s">
        <v>90</v>
      </c>
      <c r="D2709" s="96">
        <v>624.11590111115947</v>
      </c>
      <c r="E2709" s="96">
        <v>215.21695595317783</v>
      </c>
      <c r="F2709" s="96">
        <v>1</v>
      </c>
      <c r="G2709" s="96" t="s">
        <v>4612</v>
      </c>
      <c r="H2709" s="96">
        <v>15</v>
      </c>
      <c r="I2709" s="96" t="str">
        <f t="shared" si="42"/>
        <v>T598D226M035ATE065A598D226M035ASFTP200</v>
      </c>
    </row>
    <row r="2710" spans="1:9" hidden="1">
      <c r="A2710" s="96" t="s">
        <v>947</v>
      </c>
      <c r="B2710" s="96" t="s">
        <v>944</v>
      </c>
      <c r="C2710" s="96" t="s">
        <v>4501</v>
      </c>
      <c r="D2710" s="96">
        <v>385.77477566704619</v>
      </c>
      <c r="E2710" s="96">
        <v>152.97833899904509</v>
      </c>
      <c r="F2710" s="96">
        <v>1</v>
      </c>
      <c r="G2710" s="96" t="s">
        <v>4612</v>
      </c>
      <c r="H2710" s="96">
        <v>50</v>
      </c>
      <c r="I2710" s="96" t="str">
        <f t="shared" si="42"/>
        <v>T598D227M010ATE025A598D227M010ASKBP55</v>
      </c>
    </row>
    <row r="2711" spans="1:9" hidden="1">
      <c r="A2711" s="96" t="s">
        <v>947</v>
      </c>
      <c r="B2711" s="96" t="s">
        <v>944</v>
      </c>
      <c r="C2711" s="96" t="s">
        <v>4523</v>
      </c>
      <c r="D2711" s="96">
        <v>348.56466667028144</v>
      </c>
      <c r="E2711" s="96">
        <v>165.50005000317469</v>
      </c>
      <c r="F2711" s="96">
        <v>1</v>
      </c>
      <c r="G2711" s="96" t="s">
        <v>4612</v>
      </c>
      <c r="H2711" s="96">
        <v>1</v>
      </c>
      <c r="I2711" s="96" t="str">
        <f t="shared" si="42"/>
        <v>T598D227M010ATE025A598D227M010ASKBP52E</v>
      </c>
    </row>
    <row r="2712" spans="1:9" hidden="1">
      <c r="A2712" s="96" t="s">
        <v>947</v>
      </c>
      <c r="B2712" s="96" t="s">
        <v>944</v>
      </c>
      <c r="C2712" s="96" t="s">
        <v>4503</v>
      </c>
      <c r="D2712" s="96">
        <v>355.40696249721805</v>
      </c>
      <c r="E2712" s="96">
        <v>133.49187916726805</v>
      </c>
      <c r="F2712" s="96">
        <v>1</v>
      </c>
      <c r="G2712" s="96" t="s">
        <v>4612</v>
      </c>
      <c r="H2712" s="96">
        <v>4</v>
      </c>
      <c r="I2712" s="96" t="str">
        <f t="shared" si="42"/>
        <v>T598D227M010ATE025A598D227M010ASKBP76E</v>
      </c>
    </row>
    <row r="2713" spans="1:9" hidden="1">
      <c r="A2713" s="96" t="s">
        <v>1116</v>
      </c>
      <c r="B2713" s="96" t="s">
        <v>944</v>
      </c>
      <c r="C2713" s="96" t="s">
        <v>4501</v>
      </c>
      <c r="D2713" s="96">
        <v>401.54841066633816</v>
      </c>
      <c r="E2713" s="96">
        <v>146.10161133385265</v>
      </c>
      <c r="F2713" s="96">
        <v>1</v>
      </c>
      <c r="G2713" s="96" t="s">
        <v>4612</v>
      </c>
      <c r="H2713" s="96">
        <v>50</v>
      </c>
      <c r="I2713" s="96" t="str">
        <f t="shared" si="42"/>
        <v>T598D227M010ATE040A598D227M010ASKBP55</v>
      </c>
    </row>
    <row r="2714" spans="1:9" hidden="1">
      <c r="A2714" s="96" t="s">
        <v>1080</v>
      </c>
      <c r="B2714" s="96" t="s">
        <v>1079</v>
      </c>
      <c r="C2714" s="96" t="s">
        <v>90</v>
      </c>
      <c r="D2714" s="96">
        <v>434.82157500344329</v>
      </c>
      <c r="E2714" s="96">
        <v>144.54981666582171</v>
      </c>
      <c r="F2714" s="96">
        <v>1</v>
      </c>
      <c r="G2714" s="96" t="s">
        <v>4612</v>
      </c>
      <c r="H2714" s="96">
        <v>6</v>
      </c>
      <c r="I2714" s="96" t="str">
        <f t="shared" si="42"/>
        <v>T598D336M025ATE060A598D336M025ASFTP200</v>
      </c>
    </row>
    <row r="2715" spans="1:9" hidden="1">
      <c r="A2715" s="96" t="s">
        <v>1529</v>
      </c>
      <c r="B2715" s="96" t="s">
        <v>1433</v>
      </c>
      <c r="C2715" s="96" t="s">
        <v>90</v>
      </c>
      <c r="D2715" s="96">
        <v>616.67876333417371</v>
      </c>
      <c r="E2715" s="96">
        <v>192.76952750072817</v>
      </c>
      <c r="F2715" s="96">
        <v>1</v>
      </c>
      <c r="G2715" s="96" t="s">
        <v>4612</v>
      </c>
      <c r="H2715" s="96">
        <v>20</v>
      </c>
      <c r="I2715" s="96" t="str">
        <f t="shared" si="42"/>
        <v>T598D336M035ATE065A598D336M035ASFTP200</v>
      </c>
    </row>
    <row r="2716" spans="1:9" hidden="1">
      <c r="A2716" s="96" t="s">
        <v>1529</v>
      </c>
      <c r="B2716" s="96" t="s">
        <v>4638</v>
      </c>
      <c r="C2716" s="96" t="s">
        <v>90</v>
      </c>
      <c r="D2716" s="96">
        <v>604.43333333940245</v>
      </c>
      <c r="E2716" s="96">
        <v>220.8499999938067</v>
      </c>
      <c r="F2716" s="96">
        <v>1</v>
      </c>
      <c r="G2716" s="96" t="s">
        <v>4612</v>
      </c>
      <c r="H2716" s="96">
        <v>1</v>
      </c>
      <c r="I2716" s="96" t="str">
        <f t="shared" si="42"/>
        <v>T598D336M035ATE065A598D336M035AS9997FTP200</v>
      </c>
    </row>
    <row r="2717" spans="1:9" hidden="1">
      <c r="A2717" s="96" t="s">
        <v>1529</v>
      </c>
      <c r="B2717" s="96" t="s">
        <v>4638</v>
      </c>
      <c r="C2717" s="96" t="s">
        <v>4639</v>
      </c>
      <c r="D2717" s="96">
        <v>587.71188333048485</v>
      </c>
      <c r="E2717" s="96">
        <v>184.45144999888728</v>
      </c>
      <c r="F2717" s="96">
        <v>1</v>
      </c>
      <c r="G2717" s="96" t="s">
        <v>4612</v>
      </c>
      <c r="H2717" s="96">
        <v>1</v>
      </c>
      <c r="I2717" s="96" t="str">
        <f t="shared" si="42"/>
        <v>T598D336M035ATE065A598D336M035AS9997FTP200X</v>
      </c>
    </row>
    <row r="2718" spans="1:9" hidden="1">
      <c r="A2718" s="96" t="s">
        <v>1503</v>
      </c>
      <c r="B2718" s="96" t="s">
        <v>949</v>
      </c>
      <c r="C2718" s="96" t="s">
        <v>4501</v>
      </c>
      <c r="D2718" s="96">
        <v>302.74665233355483</v>
      </c>
      <c r="E2718" s="96">
        <v>138.85021400023251</v>
      </c>
      <c r="F2718" s="96">
        <v>1</v>
      </c>
      <c r="G2718" s="96" t="s">
        <v>4612</v>
      </c>
      <c r="H2718" s="96">
        <v>50</v>
      </c>
      <c r="I2718" s="96" t="str">
        <f t="shared" si="42"/>
        <v>T598D337M006AT4143A598D337M006ASKBP55</v>
      </c>
    </row>
    <row r="2719" spans="1:9" hidden="1">
      <c r="A2719" s="96" t="s">
        <v>950</v>
      </c>
      <c r="B2719" s="96" t="s">
        <v>949</v>
      </c>
      <c r="C2719" s="96" t="s">
        <v>4501</v>
      </c>
      <c r="D2719" s="96">
        <v>324.78221266802865</v>
      </c>
      <c r="E2719" s="96">
        <v>144.97974933357909</v>
      </c>
      <c r="F2719" s="96">
        <v>1</v>
      </c>
      <c r="G2719" s="96" t="s">
        <v>4612</v>
      </c>
      <c r="H2719" s="96">
        <v>50</v>
      </c>
      <c r="I2719" s="96" t="str">
        <f t="shared" si="42"/>
        <v>T598D337M006ATE025A598D337M006ASKBP55</v>
      </c>
    </row>
    <row r="2720" spans="1:9" hidden="1">
      <c r="A2720" s="96" t="s">
        <v>950</v>
      </c>
      <c r="B2720" s="96" t="s">
        <v>949</v>
      </c>
      <c r="C2720" s="96" t="s">
        <v>4503</v>
      </c>
      <c r="D2720" s="96">
        <v>328.37451666709967</v>
      </c>
      <c r="E2720" s="96">
        <v>127.37569166813046</v>
      </c>
      <c r="F2720" s="96">
        <v>1</v>
      </c>
      <c r="G2720" s="96" t="s">
        <v>4612</v>
      </c>
      <c r="H2720" s="96">
        <v>3</v>
      </c>
      <c r="I2720" s="96" t="str">
        <f t="shared" si="42"/>
        <v>T598D337M006ATE025A598D337M006ASKBP76E</v>
      </c>
    </row>
    <row r="2721" spans="1:9" hidden="1">
      <c r="A2721" s="96" t="s">
        <v>950</v>
      </c>
      <c r="B2721" s="96" t="s">
        <v>949</v>
      </c>
      <c r="C2721" s="96" t="s">
        <v>4576</v>
      </c>
      <c r="D2721" s="96">
        <v>303.40229444089346</v>
      </c>
      <c r="E2721" s="96">
        <v>149.26986851496622</v>
      </c>
      <c r="F2721" s="96">
        <v>1</v>
      </c>
      <c r="G2721" s="96" t="s">
        <v>4612</v>
      </c>
      <c r="H2721" s="96">
        <v>9</v>
      </c>
      <c r="I2721" s="96" t="str">
        <f t="shared" si="42"/>
        <v>T598D337M006ATE025A598D337M006ASKBP76F</v>
      </c>
    </row>
    <row r="2722" spans="1:9" hidden="1">
      <c r="A2722" s="96" t="s">
        <v>1120</v>
      </c>
      <c r="B2722" s="96" t="s">
        <v>949</v>
      </c>
      <c r="C2722" s="96" t="s">
        <v>4501</v>
      </c>
      <c r="D2722" s="96">
        <v>293.42346666322555</v>
      </c>
      <c r="E2722" s="96">
        <v>130.57983332779258</v>
      </c>
      <c r="F2722" s="96">
        <v>1</v>
      </c>
      <c r="G2722" s="96" t="s">
        <v>4612</v>
      </c>
      <c r="H2722" s="96">
        <v>2</v>
      </c>
      <c r="I2722" s="96" t="str">
        <f t="shared" si="42"/>
        <v>T598D337M006ATE040A598D337M006ASKBP55</v>
      </c>
    </row>
    <row r="2723" spans="1:9" hidden="1">
      <c r="A2723" s="96" t="s">
        <v>1085</v>
      </c>
      <c r="B2723" s="96" t="s">
        <v>1083</v>
      </c>
      <c r="C2723" s="96" t="s">
        <v>90</v>
      </c>
      <c r="D2723" s="96">
        <v>598.10065766607875</v>
      </c>
      <c r="E2723" s="96">
        <v>217.10161599868439</v>
      </c>
      <c r="F2723" s="96">
        <v>1</v>
      </c>
      <c r="G2723" s="96" t="s">
        <v>4612</v>
      </c>
      <c r="H2723" s="96">
        <v>50</v>
      </c>
      <c r="I2723" s="96" t="str">
        <f t="shared" si="42"/>
        <v>T598D476M025ATE060A598D476M025ASFTP200</v>
      </c>
    </row>
    <row r="2724" spans="1:9" hidden="1">
      <c r="A2724" s="96" t="s">
        <v>3626</v>
      </c>
      <c r="B2724" s="96" t="s">
        <v>3624</v>
      </c>
      <c r="C2724" s="96" t="s">
        <v>90</v>
      </c>
      <c r="D2724" s="96">
        <v>615.67047233325434</v>
      </c>
      <c r="E2724" s="96">
        <v>204.12965799998491</v>
      </c>
      <c r="F2724" s="96">
        <v>1</v>
      </c>
      <c r="G2724" s="96" t="s">
        <v>4612</v>
      </c>
      <c r="H2724" s="96">
        <v>50</v>
      </c>
      <c r="I2724" s="96" t="str">
        <f t="shared" si="42"/>
        <v>T598X336M035ATE065A598X336M035ASFTP200</v>
      </c>
    </row>
    <row r="2725" spans="1:9" hidden="1">
      <c r="A2725" s="96" t="s">
        <v>1561</v>
      </c>
      <c r="B2725" s="96" t="s">
        <v>1562</v>
      </c>
      <c r="C2725" s="96" t="s">
        <v>90</v>
      </c>
      <c r="D2725" s="96">
        <v>613.72038166634741</v>
      </c>
      <c r="E2725" s="96">
        <v>210.54917433355004</v>
      </c>
      <c r="F2725" s="96">
        <v>1</v>
      </c>
      <c r="G2725" s="96" t="s">
        <v>4612</v>
      </c>
      <c r="H2725" s="96">
        <v>50</v>
      </c>
      <c r="I2725" s="96" t="str">
        <f t="shared" si="42"/>
        <v>T599X336M035ATE065A599X336M035ASFTP200</v>
      </c>
    </row>
    <row r="2726" spans="1:9" hidden="1">
      <c r="A2726" s="96" t="s">
        <v>1634</v>
      </c>
      <c r="B2726" s="96" t="s">
        <v>1684</v>
      </c>
      <c r="C2726" s="96" t="s">
        <v>4428</v>
      </c>
      <c r="D2726" s="96">
        <v>501.54697466623043</v>
      </c>
      <c r="E2726" s="96">
        <v>196.81223999876528</v>
      </c>
      <c r="F2726" s="96">
        <v>1</v>
      </c>
      <c r="G2726" s="96" t="s">
        <v>4612</v>
      </c>
      <c r="H2726" s="96">
        <v>25</v>
      </c>
      <c r="I2726" s="96" t="str">
        <f t="shared" si="42"/>
        <v>T521V107M016AT4146A521V107M020ASE050KBP76</v>
      </c>
    </row>
    <row r="2727" spans="1:9" hidden="1">
      <c r="A2727" s="96" t="s">
        <v>1454</v>
      </c>
      <c r="B2727" s="96" t="s">
        <v>949</v>
      </c>
      <c r="C2727" s="96" t="s">
        <v>4501</v>
      </c>
      <c r="D2727" s="96">
        <v>324.70833332918119</v>
      </c>
      <c r="E2727" s="96">
        <v>153.21666666597594</v>
      </c>
      <c r="F2727" s="96">
        <v>1</v>
      </c>
      <c r="G2727" s="96" t="s">
        <v>4612</v>
      </c>
      <c r="H2727" s="96">
        <v>2</v>
      </c>
      <c r="I2727" s="96" t="str">
        <f t="shared" si="42"/>
        <v>T598D337M006ATE080A598D337M006ASKBP55</v>
      </c>
    </row>
    <row r="2728" spans="1:9" hidden="1">
      <c r="A2728" s="96" t="s">
        <v>3301</v>
      </c>
      <c r="B2728" s="96" t="s">
        <v>3302</v>
      </c>
      <c r="C2728" s="96" t="s">
        <v>90</v>
      </c>
      <c r="D2728" s="96">
        <v>451.78111458371853</v>
      </c>
      <c r="E2728" s="96">
        <v>142.27613111073151</v>
      </c>
      <c r="F2728" s="96">
        <v>1</v>
      </c>
      <c r="G2728" s="96" t="s">
        <v>4612</v>
      </c>
      <c r="H2728" s="96">
        <v>16</v>
      </c>
      <c r="I2728" s="96" t="str">
        <f t="shared" si="42"/>
        <v>T591D226M025ATE060A591D226M025ASFTP200</v>
      </c>
    </row>
    <row r="2729" spans="1:9" hidden="1">
      <c r="A2729" s="96" t="s">
        <v>1317</v>
      </c>
      <c r="B2729" s="96" t="s">
        <v>1302</v>
      </c>
      <c r="C2729" s="96" t="s">
        <v>4523</v>
      </c>
      <c r="D2729" s="96">
        <v>352.98333333805203</v>
      </c>
      <c r="E2729" s="96">
        <v>121.9166666676756</v>
      </c>
      <c r="F2729" s="96">
        <v>1</v>
      </c>
      <c r="G2729" s="96" t="s">
        <v>4612</v>
      </c>
      <c r="H2729" s="96">
        <v>1</v>
      </c>
      <c r="I2729" s="96" t="str">
        <f t="shared" si="42"/>
        <v>T521D336M025ATE040A521D336M025ASE060KBP52E</v>
      </c>
    </row>
    <row r="2730" spans="1:9" hidden="1">
      <c r="A2730" s="96" t="s">
        <v>3921</v>
      </c>
      <c r="B2730" s="96" t="s">
        <v>3708</v>
      </c>
      <c r="C2730" s="96" t="s">
        <v>4441</v>
      </c>
      <c r="D2730" s="96">
        <v>296.67107083252631</v>
      </c>
      <c r="E2730" s="96">
        <v>129.99675000028219</v>
      </c>
      <c r="F2730" s="96">
        <v>1</v>
      </c>
      <c r="G2730" s="96" t="s">
        <v>4612</v>
      </c>
      <c r="H2730" s="96">
        <v>4</v>
      </c>
      <c r="I2730" s="96" t="str">
        <f t="shared" si="42"/>
        <v>T520B157M004ATE070A520B157K004ASE040STA156KA</v>
      </c>
    </row>
    <row r="2731" spans="1:9" hidden="1">
      <c r="A2731" s="96" t="s">
        <v>1332</v>
      </c>
      <c r="B2731" s="96" t="s">
        <v>367</v>
      </c>
      <c r="C2731" s="96" t="s">
        <v>4507</v>
      </c>
      <c r="D2731" s="96">
        <v>703.01510237988884</v>
      </c>
      <c r="E2731" s="96">
        <v>136.28565952314861</v>
      </c>
      <c r="F2731" s="96">
        <v>1</v>
      </c>
      <c r="G2731" s="96" t="s">
        <v>4612</v>
      </c>
      <c r="H2731" s="96">
        <v>7</v>
      </c>
      <c r="I2731" s="96" t="str">
        <f t="shared" si="42"/>
        <v>T521D475M063ATE075A521V475M063ASSUZHTTS12KM</v>
      </c>
    </row>
    <row r="2732" spans="1:9" hidden="1">
      <c r="A2732" s="96" t="s">
        <v>366</v>
      </c>
      <c r="B2732" s="96" t="s">
        <v>367</v>
      </c>
      <c r="C2732" s="96" t="s">
        <v>4507</v>
      </c>
      <c r="D2732" s="96">
        <v>712.31200500077102</v>
      </c>
      <c r="E2732" s="96">
        <v>130.8850966662867</v>
      </c>
      <c r="F2732" s="96">
        <v>1</v>
      </c>
      <c r="G2732" s="96" t="s">
        <v>4612</v>
      </c>
      <c r="H2732" s="96">
        <v>10</v>
      </c>
      <c r="I2732" s="96" t="str">
        <f t="shared" si="42"/>
        <v>T521X106M063ATE050A521V475M063ASSUZHTTS12KM</v>
      </c>
    </row>
    <row r="2733" spans="1:9" hidden="1">
      <c r="A2733" s="96" t="s">
        <v>928</v>
      </c>
      <c r="B2733" s="96" t="s">
        <v>927</v>
      </c>
      <c r="C2733" s="96" t="s">
        <v>4426</v>
      </c>
      <c r="D2733" s="96">
        <v>295.13433645923214</v>
      </c>
      <c r="E2733" s="96">
        <v>143.98883529671687</v>
      </c>
      <c r="F2733" s="96">
        <v>1</v>
      </c>
      <c r="G2733" s="96" t="s">
        <v>4612</v>
      </c>
      <c r="H2733" s="96">
        <v>16</v>
      </c>
      <c r="I2733" s="96" t="str">
        <f t="shared" si="42"/>
        <v>T598D477M2R5ATE009A598D477M2R5ASKBP74</v>
      </c>
    </row>
    <row r="2734" spans="1:9" hidden="1">
      <c r="A2734" s="96" t="s">
        <v>928</v>
      </c>
      <c r="B2734" s="96" t="s">
        <v>927</v>
      </c>
      <c r="C2734" s="96" t="s">
        <v>4620</v>
      </c>
      <c r="D2734" s="96">
        <v>194.51666666544045</v>
      </c>
      <c r="E2734" s="96">
        <v>121.33333333418705</v>
      </c>
      <c r="F2734" s="96">
        <v>1</v>
      </c>
      <c r="G2734" s="96" t="s">
        <v>4612</v>
      </c>
      <c r="H2734" s="96">
        <v>1</v>
      </c>
      <c r="I2734" s="96" t="str">
        <f t="shared" si="42"/>
        <v>T598D477M2R5ATE009A598D477M2R5ASKBP74X</v>
      </c>
    </row>
    <row r="2735" spans="1:9" hidden="1">
      <c r="A2735" s="96" t="s">
        <v>928</v>
      </c>
      <c r="B2735" s="96" t="s">
        <v>927</v>
      </c>
      <c r="C2735" s="96" t="s">
        <v>4640</v>
      </c>
      <c r="D2735" s="96">
        <v>358.69999999995343</v>
      </c>
      <c r="E2735" s="96">
        <v>138.63333333400078</v>
      </c>
      <c r="F2735" s="96">
        <v>1</v>
      </c>
      <c r="G2735" s="96" t="s">
        <v>4612</v>
      </c>
      <c r="H2735" s="96">
        <v>1</v>
      </c>
      <c r="I2735" s="96" t="str">
        <f t="shared" si="42"/>
        <v>T598D477M2R5ATE009A598D477M2R5ASKBP74Y</v>
      </c>
    </row>
    <row r="2736" spans="1:9" hidden="1">
      <c r="A2736" s="96" t="s">
        <v>1439</v>
      </c>
      <c r="B2736" s="96" t="s">
        <v>1093</v>
      </c>
      <c r="C2736" s="96" t="s">
        <v>90</v>
      </c>
      <c r="D2736" s="96">
        <v>616.72710733388089</v>
      </c>
      <c r="E2736" s="96">
        <v>199.83640400106088</v>
      </c>
      <c r="F2736" s="96">
        <v>1</v>
      </c>
      <c r="G2736" s="96" t="s">
        <v>4612</v>
      </c>
      <c r="H2736" s="96">
        <v>50</v>
      </c>
      <c r="I2736" s="96" t="str">
        <f t="shared" si="42"/>
        <v>T598D226M035AT4164A598D226M035ASFTP200</v>
      </c>
    </row>
    <row r="2737" spans="1:9" hidden="1">
      <c r="A2737" s="96" t="s">
        <v>4377</v>
      </c>
      <c r="B2737" s="96" t="s">
        <v>4326</v>
      </c>
      <c r="C2737" s="96" t="s">
        <v>4501</v>
      </c>
      <c r="D2737" s="96">
        <v>246.42095800086389</v>
      </c>
      <c r="E2737" s="96">
        <v>182.30100099910047</v>
      </c>
      <c r="F2737" s="96">
        <v>1</v>
      </c>
      <c r="G2737" s="96" t="s">
        <v>4612</v>
      </c>
      <c r="H2737" s="96">
        <v>50</v>
      </c>
      <c r="I2737" s="96" t="str">
        <f t="shared" si="42"/>
        <v>T598V227M2R5AT4145A598V227M004ASKBP55</v>
      </c>
    </row>
    <row r="2738" spans="1:9" hidden="1">
      <c r="A2738" s="96" t="s">
        <v>3635</v>
      </c>
      <c r="B2738" s="96" t="s">
        <v>4641</v>
      </c>
      <c r="C2738" s="96" t="s">
        <v>4505</v>
      </c>
      <c r="D2738" s="96">
        <v>617.3672833351884</v>
      </c>
      <c r="E2738" s="96">
        <v>122.71561666508204</v>
      </c>
      <c r="F2738" s="96">
        <v>1</v>
      </c>
      <c r="G2738" s="96" t="s">
        <v>4612</v>
      </c>
      <c r="H2738" s="96">
        <v>1</v>
      </c>
      <c r="I2738" s="96" t="str">
        <f t="shared" si="42"/>
        <v>T598X476M035ATE075A598V226M035AS9997KBP34E</v>
      </c>
    </row>
    <row r="2739" spans="1:9" hidden="1">
      <c r="A2739" s="96" t="s">
        <v>3635</v>
      </c>
      <c r="B2739" s="96" t="s">
        <v>3634</v>
      </c>
      <c r="C2739" s="96" t="s">
        <v>157</v>
      </c>
      <c r="D2739" s="96">
        <v>647.33050999743864</v>
      </c>
      <c r="E2739" s="96">
        <v>221.68790333345532</v>
      </c>
      <c r="F2739" s="96">
        <v>1</v>
      </c>
      <c r="G2739" s="96" t="s">
        <v>4612</v>
      </c>
      <c r="H2739" s="96">
        <v>10</v>
      </c>
      <c r="I2739" s="96" t="str">
        <f t="shared" si="42"/>
        <v>T598X476M035ATE075A598V226M035ASTTS40</v>
      </c>
    </row>
    <row r="2740" spans="1:9" hidden="1">
      <c r="A2740" s="96" t="s">
        <v>1497</v>
      </c>
      <c r="B2740" s="96" t="s">
        <v>944</v>
      </c>
      <c r="C2740" s="96" t="s">
        <v>4501</v>
      </c>
      <c r="D2740" s="96">
        <v>375.17509761923327</v>
      </c>
      <c r="E2740" s="96">
        <v>151.70470238189279</v>
      </c>
      <c r="F2740" s="96">
        <v>1</v>
      </c>
      <c r="G2740" s="96" t="s">
        <v>4612</v>
      </c>
      <c r="H2740" s="96">
        <v>14</v>
      </c>
      <c r="I2740" s="96" t="str">
        <f t="shared" si="42"/>
        <v>T598D227M010ATE080A598D227M010ASKBP55</v>
      </c>
    </row>
    <row r="2741" spans="1:9" hidden="1">
      <c r="A2741" s="96" t="s">
        <v>4220</v>
      </c>
      <c r="B2741" s="96" t="s">
        <v>1182</v>
      </c>
      <c r="C2741" s="96" t="s">
        <v>4426</v>
      </c>
      <c r="D2741" s="96">
        <v>395.8740130204751</v>
      </c>
      <c r="E2741" s="96">
        <v>210.47263437474612</v>
      </c>
      <c r="F2741" s="96">
        <v>1</v>
      </c>
      <c r="G2741" s="96" t="s">
        <v>4612</v>
      </c>
      <c r="H2741" s="96">
        <v>32</v>
      </c>
      <c r="I2741" s="96" t="str">
        <f t="shared" si="42"/>
        <v>T598B107M2R5ATE055A598B107M004ASKBP74</v>
      </c>
    </row>
    <row r="2742" spans="1:9" hidden="1">
      <c r="A2742" s="96" t="s">
        <v>2212</v>
      </c>
      <c r="B2742" s="96" t="s">
        <v>615</v>
      </c>
      <c r="C2742" s="96" t="s">
        <v>4477</v>
      </c>
      <c r="D2742" s="96">
        <v>516.31883333204314</v>
      </c>
      <c r="E2742" s="96">
        <v>202.20433333190161</v>
      </c>
      <c r="F2742" s="96">
        <v>1</v>
      </c>
      <c r="G2742" s="96" t="s">
        <v>4612</v>
      </c>
      <c r="H2742" s="96">
        <v>1</v>
      </c>
      <c r="I2742" s="96" t="str">
        <f t="shared" si="42"/>
        <v>T521B106M016ATE100A520B106M016ASE100KBP40</v>
      </c>
    </row>
    <row r="2743" spans="1:9" hidden="1">
      <c r="A2743" s="96" t="s">
        <v>4281</v>
      </c>
      <c r="B2743" s="96" t="s">
        <v>4228</v>
      </c>
      <c r="C2743" s="96" t="s">
        <v>4426</v>
      </c>
      <c r="D2743" s="96">
        <v>480.98494299980814</v>
      </c>
      <c r="E2743" s="96">
        <v>213.99473066667559</v>
      </c>
      <c r="F2743" s="96">
        <v>1</v>
      </c>
      <c r="G2743" s="96" t="s">
        <v>4612</v>
      </c>
      <c r="H2743" s="96">
        <v>50</v>
      </c>
      <c r="I2743" s="96" t="str">
        <f t="shared" si="42"/>
        <v>T598B476M006ATE070A598B476M010ASKBP74</v>
      </c>
    </row>
    <row r="2744" spans="1:9" hidden="1">
      <c r="A2744" s="96" t="s">
        <v>4281</v>
      </c>
      <c r="B2744" s="96" t="s">
        <v>4228</v>
      </c>
      <c r="C2744" s="96" t="s">
        <v>4433</v>
      </c>
      <c r="D2744" s="96">
        <v>251.36175000225191</v>
      </c>
      <c r="E2744" s="96">
        <v>142.40905000478961</v>
      </c>
      <c r="F2744" s="96">
        <v>1</v>
      </c>
      <c r="G2744" s="96" t="s">
        <v>4612</v>
      </c>
      <c r="H2744" s="96">
        <v>2</v>
      </c>
      <c r="I2744" s="96" t="str">
        <f t="shared" si="42"/>
        <v>T598B476M006ATE070A598B476M010ASKBP74E</v>
      </c>
    </row>
    <row r="2745" spans="1:9" hidden="1">
      <c r="A2745" s="96" t="s">
        <v>1881</v>
      </c>
      <c r="B2745" s="96" t="s">
        <v>1866</v>
      </c>
      <c r="C2745" s="96" t="s">
        <v>87</v>
      </c>
      <c r="D2745" s="96">
        <v>940.27814166562155</v>
      </c>
      <c r="E2745" s="96">
        <v>296.4913812490704</v>
      </c>
      <c r="F2745" s="96">
        <v>1</v>
      </c>
      <c r="G2745" s="96" t="s">
        <v>4612</v>
      </c>
      <c r="H2745" s="96">
        <v>6</v>
      </c>
      <c r="I2745" s="96" t="str">
        <f t="shared" si="42"/>
        <v>T523V686M035APE100A523V686M035ASTTS50</v>
      </c>
    </row>
    <row r="2746" spans="1:9" hidden="1">
      <c r="A2746" s="96" t="s">
        <v>4113</v>
      </c>
      <c r="B2746" s="96" t="s">
        <v>4112</v>
      </c>
      <c r="C2746" s="96" t="s">
        <v>4469</v>
      </c>
      <c r="D2746" s="96">
        <v>942.70830499946612</v>
      </c>
      <c r="E2746" s="96">
        <v>264.25608499967495</v>
      </c>
      <c r="F2746" s="96">
        <v>1</v>
      </c>
      <c r="G2746" s="96" t="s">
        <v>4612</v>
      </c>
      <c r="H2746" s="96">
        <v>50</v>
      </c>
      <c r="I2746" s="96" t="str">
        <f t="shared" si="42"/>
        <v>T521T276M018ATE055A521T276M018ASALT1KBP126</v>
      </c>
    </row>
    <row r="2747" spans="1:9" hidden="1">
      <c r="A2747" s="96" t="s">
        <v>4113</v>
      </c>
      <c r="B2747" s="96" t="s">
        <v>4112</v>
      </c>
      <c r="C2747" s="96" t="s">
        <v>142</v>
      </c>
      <c r="D2747" s="96">
        <v>545.59743888879893</v>
      </c>
      <c r="E2747" s="96">
        <v>140.25446250045206</v>
      </c>
      <c r="F2747" s="96">
        <v>1</v>
      </c>
      <c r="G2747" s="96" t="s">
        <v>4612</v>
      </c>
      <c r="H2747" s="96">
        <v>12</v>
      </c>
      <c r="I2747" s="96" t="str">
        <f t="shared" si="42"/>
        <v>T521T276M018ATE055A521T276M018ASALT1KBP86E</v>
      </c>
    </row>
    <row r="2748" spans="1:9" hidden="1">
      <c r="A2748" s="96" t="s">
        <v>4113</v>
      </c>
      <c r="B2748" s="96" t="s">
        <v>4642</v>
      </c>
      <c r="C2748" s="96" t="s">
        <v>4469</v>
      </c>
      <c r="D2748" s="96">
        <v>856.15555666806176</v>
      </c>
      <c r="E2748" s="96">
        <v>260.73660000250675</v>
      </c>
      <c r="F2748" s="96">
        <v>1</v>
      </c>
      <c r="G2748" s="96" t="s">
        <v>4612</v>
      </c>
      <c r="H2748" s="96">
        <v>5</v>
      </c>
      <c r="I2748" s="96" t="str">
        <f t="shared" si="42"/>
        <v>T521T276M018ATE055A521T276M018AS9997KBP126</v>
      </c>
    </row>
    <row r="2749" spans="1:9" hidden="1">
      <c r="A2749" s="96" t="s">
        <v>4113</v>
      </c>
      <c r="B2749" s="96" t="s">
        <v>4642</v>
      </c>
      <c r="C2749" s="96" t="s">
        <v>4585</v>
      </c>
      <c r="D2749" s="96">
        <v>886.62915555469237</v>
      </c>
      <c r="E2749" s="96">
        <v>192.59248333051801</v>
      </c>
      <c r="F2749" s="96">
        <v>1</v>
      </c>
      <c r="G2749" s="96" t="s">
        <v>4612</v>
      </c>
      <c r="H2749" s="96">
        <v>6</v>
      </c>
      <c r="I2749" s="96" t="str">
        <f t="shared" si="42"/>
        <v>T521T276M018ATE055A521T276M018AS9997FTW120K</v>
      </c>
    </row>
    <row r="2750" spans="1:9" hidden="1">
      <c r="A2750" s="96" t="s">
        <v>4113</v>
      </c>
      <c r="B2750" s="96" t="s">
        <v>4577</v>
      </c>
      <c r="C2750" s="96" t="s">
        <v>152</v>
      </c>
      <c r="D2750" s="96">
        <v>544.36860166657721</v>
      </c>
      <c r="E2750" s="96">
        <v>193.11375199989416</v>
      </c>
      <c r="F2750" s="96">
        <v>1</v>
      </c>
      <c r="G2750" s="96" t="s">
        <v>4612</v>
      </c>
      <c r="H2750" s="96">
        <v>50</v>
      </c>
      <c r="I2750" s="96" t="str">
        <f t="shared" si="42"/>
        <v>T521T276M018ATE055A521T276M018ASMHSPKBP86</v>
      </c>
    </row>
    <row r="2751" spans="1:9" hidden="1">
      <c r="A2751" s="96" t="s">
        <v>1691</v>
      </c>
      <c r="B2751" s="96" t="s">
        <v>4643</v>
      </c>
      <c r="C2751" s="96" t="s">
        <v>4426</v>
      </c>
      <c r="D2751" s="96">
        <v>584.31229933295401</v>
      </c>
      <c r="E2751" s="96">
        <v>259.34488133336419</v>
      </c>
      <c r="F2751" s="96">
        <v>1</v>
      </c>
      <c r="G2751" s="96" t="s">
        <v>4612</v>
      </c>
      <c r="H2751" s="96">
        <v>50</v>
      </c>
      <c r="I2751" s="96" t="str">
        <f t="shared" si="42"/>
        <v>T521V686M020ATE050A521V686M020ASKBP74</v>
      </c>
    </row>
    <row r="2752" spans="1:9" hidden="1">
      <c r="A2752" s="96" t="s">
        <v>1691</v>
      </c>
      <c r="B2752" s="96" t="s">
        <v>4578</v>
      </c>
      <c r="C2752" s="96" t="s">
        <v>142</v>
      </c>
      <c r="D2752" s="96">
        <v>466.82369999703951</v>
      </c>
      <c r="E2752" s="96">
        <v>128.59261666657403</v>
      </c>
      <c r="F2752" s="96">
        <v>1</v>
      </c>
      <c r="G2752" s="96" t="s">
        <v>4612</v>
      </c>
      <c r="H2752" s="96">
        <v>2</v>
      </c>
      <c r="I2752" s="96" t="str">
        <f t="shared" si="42"/>
        <v>T521V686M020ATE050A521V686M020AS9997KBP86E</v>
      </c>
    </row>
    <row r="2753" spans="1:9" hidden="1">
      <c r="A2753" s="96" t="s">
        <v>4123</v>
      </c>
      <c r="B2753" s="96" t="s">
        <v>3564</v>
      </c>
      <c r="C2753" s="96" t="s">
        <v>4441</v>
      </c>
      <c r="D2753" s="96">
        <v>715.48333333310438</v>
      </c>
      <c r="E2753" s="96">
        <v>197.68333333107876</v>
      </c>
      <c r="F2753" s="96">
        <v>1</v>
      </c>
      <c r="G2753" s="96" t="s">
        <v>4612</v>
      </c>
      <c r="H2753" s="96">
        <v>4</v>
      </c>
      <c r="I2753" s="96" t="str">
        <f t="shared" si="42"/>
        <v>T521T476M12RATE090A521T476M016ASE090STA156KA</v>
      </c>
    </row>
    <row r="2754" spans="1:9" hidden="1">
      <c r="A2754" s="96" t="s">
        <v>941</v>
      </c>
      <c r="B2754" s="96" t="s">
        <v>942</v>
      </c>
      <c r="C2754" s="96" t="s">
        <v>4441</v>
      </c>
      <c r="D2754" s="96">
        <v>630.04406633335168</v>
      </c>
      <c r="E2754" s="96">
        <v>214.82065366662573</v>
      </c>
      <c r="F2754" s="96">
        <v>1</v>
      </c>
      <c r="G2754" s="96" t="s">
        <v>4612</v>
      </c>
      <c r="H2754" s="96">
        <v>50</v>
      </c>
      <c r="I2754" s="96" t="str">
        <f t="shared" si="42"/>
        <v>T598D477M004ATE025A598D477M004ASSTA156KA</v>
      </c>
    </row>
    <row r="2755" spans="1:9" hidden="1">
      <c r="A2755" s="96" t="s">
        <v>1532</v>
      </c>
      <c r="B2755" s="96" t="s">
        <v>1129</v>
      </c>
      <c r="C2755" s="96" t="s">
        <v>90</v>
      </c>
      <c r="D2755" s="96">
        <v>612.11261666729115</v>
      </c>
      <c r="E2755" s="96">
        <v>209.03888333472423</v>
      </c>
      <c r="F2755" s="96">
        <v>1</v>
      </c>
      <c r="G2755" s="96" t="s">
        <v>4612</v>
      </c>
      <c r="H2755" s="96">
        <v>1</v>
      </c>
      <c r="I2755" s="96" t="str">
        <f t="shared" si="42"/>
        <v>T598D156M035ATE065A598D156M035ASFTP200</v>
      </c>
    </row>
    <row r="2756" spans="1:9" hidden="1">
      <c r="A2756" s="96" t="s">
        <v>4339</v>
      </c>
      <c r="B2756" s="96" t="s">
        <v>4338</v>
      </c>
      <c r="C2756" s="96" t="s">
        <v>131</v>
      </c>
      <c r="D2756" s="96">
        <v>371.60727500275237</v>
      </c>
      <c r="E2756" s="96">
        <v>210.18772499926857</v>
      </c>
      <c r="F2756" s="96">
        <v>1</v>
      </c>
      <c r="G2756" s="96" t="s">
        <v>4612</v>
      </c>
      <c r="H2756" s="96">
        <v>2</v>
      </c>
      <c r="I2756" s="96" t="str">
        <f t="shared" ref="I2756:I2819" si="43">A2756&amp;B2756&amp;C2756</f>
        <v>T598V227M006ATE025A598V227M006ASTTS80</v>
      </c>
    </row>
    <row r="2757" spans="1:9" hidden="1">
      <c r="A2757" s="96" t="s">
        <v>4332</v>
      </c>
      <c r="B2757" s="96" t="s">
        <v>4331</v>
      </c>
      <c r="C2757" s="96" t="s">
        <v>131</v>
      </c>
      <c r="D2757" s="96">
        <v>381.81377733363769</v>
      </c>
      <c r="E2757" s="96">
        <v>203.29310933263039</v>
      </c>
      <c r="F2757" s="96">
        <v>1</v>
      </c>
      <c r="G2757" s="96" t="s">
        <v>4612</v>
      </c>
      <c r="H2757" s="96">
        <v>50</v>
      </c>
      <c r="I2757" s="96" t="str">
        <f t="shared" si="43"/>
        <v>T598V337M004ATE025A598V337M004ASTTS80</v>
      </c>
    </row>
    <row r="2758" spans="1:9" hidden="1">
      <c r="A2758" s="96" t="s">
        <v>2781</v>
      </c>
      <c r="B2758" s="96" t="s">
        <v>2782</v>
      </c>
      <c r="C2758" s="96" t="s">
        <v>4426</v>
      </c>
      <c r="D2758" s="96">
        <v>363.61692778067663</v>
      </c>
      <c r="E2758" s="96">
        <v>129.51666666311212</v>
      </c>
      <c r="F2758" s="96">
        <v>1</v>
      </c>
      <c r="G2758" s="96" t="s">
        <v>4612</v>
      </c>
      <c r="H2758" s="96">
        <v>3</v>
      </c>
      <c r="I2758" s="96" t="str">
        <f t="shared" si="43"/>
        <v>T525Y337M010ATE025A520Y337M010ASMHSPKBP74</v>
      </c>
    </row>
    <row r="2759" spans="1:9" hidden="1">
      <c r="A2759" s="96" t="s">
        <v>3239</v>
      </c>
      <c r="B2759" s="96" t="s">
        <v>3240</v>
      </c>
      <c r="C2759" s="96" t="s">
        <v>4595</v>
      </c>
      <c r="D2759" s="96">
        <v>472.38055555906607</v>
      </c>
      <c r="E2759" s="96">
        <v>142.52222222043201</v>
      </c>
      <c r="F2759" s="96">
        <v>1</v>
      </c>
      <c r="G2759" s="96" t="s">
        <v>4612</v>
      </c>
      <c r="H2759" s="96">
        <v>6</v>
      </c>
      <c r="I2759" s="96" t="str">
        <f t="shared" si="43"/>
        <v>T521W476K020ATE045A521W476K020ASKBP52K</v>
      </c>
    </row>
    <row r="2760" spans="1:9" hidden="1">
      <c r="A2760" s="96" t="s">
        <v>4342</v>
      </c>
      <c r="B2760" s="96" t="s">
        <v>4341</v>
      </c>
      <c r="C2760" s="96" t="s">
        <v>131</v>
      </c>
      <c r="D2760" s="96">
        <v>438.24354999815114</v>
      </c>
      <c r="E2760" s="96">
        <v>201.80747500096911</v>
      </c>
      <c r="F2760" s="96">
        <v>1</v>
      </c>
      <c r="G2760" s="96" t="s">
        <v>4612</v>
      </c>
      <c r="H2760" s="96">
        <v>1</v>
      </c>
      <c r="I2760" s="96" t="str">
        <f t="shared" si="43"/>
        <v>T598V107M010ATE025A598V107M010ASTTS80</v>
      </c>
    </row>
    <row r="2761" spans="1:9" hidden="1">
      <c r="A2761" s="96" t="s">
        <v>1563</v>
      </c>
      <c r="B2761" s="96" t="s">
        <v>1063</v>
      </c>
      <c r="C2761" s="96" t="s">
        <v>119</v>
      </c>
      <c r="D2761" s="96">
        <v>496.09166667039966</v>
      </c>
      <c r="E2761" s="96">
        <v>202.03333333600312</v>
      </c>
      <c r="F2761" s="96">
        <v>1</v>
      </c>
      <c r="G2761" s="96" t="s">
        <v>4612</v>
      </c>
      <c r="H2761" s="96">
        <v>2</v>
      </c>
      <c r="I2761" s="96" t="str">
        <f t="shared" si="43"/>
        <v>T521D227M016ATE050A521D227M016ASFTW102K</v>
      </c>
    </row>
    <row r="2762" spans="1:9" hidden="1">
      <c r="A2762" s="96" t="s">
        <v>4208</v>
      </c>
      <c r="B2762" s="96" t="s">
        <v>1170</v>
      </c>
      <c r="C2762" s="96" t="s">
        <v>4441</v>
      </c>
      <c r="D2762" s="96">
        <v>706.47268033346631</v>
      </c>
      <c r="E2762" s="96">
        <v>234.10103833184112</v>
      </c>
      <c r="F2762" s="96">
        <v>1</v>
      </c>
      <c r="G2762" s="96" t="s">
        <v>4612</v>
      </c>
      <c r="H2762" s="96">
        <v>50</v>
      </c>
      <c r="I2762" s="96" t="str">
        <f t="shared" si="43"/>
        <v>T598B107M006ATE045A598B157M006ASSTA156KA</v>
      </c>
    </row>
    <row r="2763" spans="1:9" hidden="1">
      <c r="A2763" s="96" t="s">
        <v>2200</v>
      </c>
      <c r="B2763" s="96" t="s">
        <v>613</v>
      </c>
      <c r="C2763" s="96" t="s">
        <v>119</v>
      </c>
      <c r="D2763" s="96">
        <v>591.09050000435673</v>
      </c>
      <c r="E2763" s="96">
        <v>190.51166665856729</v>
      </c>
      <c r="F2763" s="96">
        <v>1</v>
      </c>
      <c r="G2763" s="96" t="s">
        <v>4612</v>
      </c>
      <c r="H2763" s="96">
        <v>1</v>
      </c>
      <c r="I2763" s="96" t="str">
        <f t="shared" si="43"/>
        <v>T521B476M016ATE055A521B476M016ASFTW102K</v>
      </c>
    </row>
    <row r="2764" spans="1:9" hidden="1">
      <c r="A2764" s="96" t="s">
        <v>1437</v>
      </c>
      <c r="B2764" s="96" t="s">
        <v>2587</v>
      </c>
      <c r="C2764" s="96" t="s">
        <v>4426</v>
      </c>
      <c r="D2764" s="96">
        <v>211.73974210457681</v>
      </c>
      <c r="E2764" s="96">
        <v>147.60469814820681</v>
      </c>
      <c r="F2764" s="96">
        <v>1</v>
      </c>
      <c r="G2764" s="96" t="s">
        <v>4612</v>
      </c>
      <c r="H2764" s="96">
        <v>19</v>
      </c>
      <c r="I2764" s="96" t="str">
        <f t="shared" si="43"/>
        <v>T598D477M2R5AT4186A598V247M003ASALT1KBP74</v>
      </c>
    </row>
    <row r="2765" spans="1:9" hidden="1">
      <c r="A2765" s="96" t="s">
        <v>129</v>
      </c>
      <c r="B2765" s="96" t="s">
        <v>130</v>
      </c>
      <c r="C2765" s="96" t="s">
        <v>131</v>
      </c>
      <c r="D2765" s="96">
        <v>216.06330099985936</v>
      </c>
      <c r="E2765" s="96">
        <v>141.97937600158622</v>
      </c>
      <c r="F2765" s="96">
        <v>1</v>
      </c>
      <c r="G2765" s="96" t="s">
        <v>4612</v>
      </c>
      <c r="H2765" s="96">
        <v>50</v>
      </c>
      <c r="I2765" s="96" t="str">
        <f t="shared" si="43"/>
        <v>T598D477M2R5ATE006A598V247M004ASTTS80</v>
      </c>
    </row>
    <row r="2766" spans="1:9" hidden="1">
      <c r="A2766" s="96" t="s">
        <v>2295</v>
      </c>
      <c r="B2766" s="96" t="s">
        <v>1295</v>
      </c>
      <c r="C2766" s="96" t="s">
        <v>4478</v>
      </c>
      <c r="D2766" s="96">
        <v>685.15656666539144</v>
      </c>
      <c r="E2766" s="96">
        <v>203.18390277883736</v>
      </c>
      <c r="F2766" s="96">
        <v>1</v>
      </c>
      <c r="G2766" s="96" t="s">
        <v>4612</v>
      </c>
      <c r="H2766" s="96">
        <v>12</v>
      </c>
      <c r="I2766" s="96" t="str">
        <f t="shared" si="43"/>
        <v>T520D156M025ATE080A520D156K025ASFTW400</v>
      </c>
    </row>
    <row r="2767" spans="1:9" hidden="1">
      <c r="A2767" s="96" t="s">
        <v>2295</v>
      </c>
      <c r="B2767" s="96" t="s">
        <v>891</v>
      </c>
      <c r="C2767" s="96" t="s">
        <v>4476</v>
      </c>
      <c r="D2767" s="96">
        <v>484.67492916650366</v>
      </c>
      <c r="E2767" s="96">
        <v>152.55142917012563</v>
      </c>
      <c r="F2767" s="96">
        <v>1</v>
      </c>
      <c r="G2767" s="96" t="s">
        <v>4612</v>
      </c>
      <c r="H2767" s="96">
        <v>4</v>
      </c>
      <c r="I2767" s="96" t="str">
        <f t="shared" si="43"/>
        <v>T520D156M025ATE080A520D156M025ASMHSPKBP44</v>
      </c>
    </row>
    <row r="2768" spans="1:9" hidden="1">
      <c r="A2768" s="96" t="s">
        <v>1687</v>
      </c>
      <c r="B2768" s="96" t="s">
        <v>1234</v>
      </c>
      <c r="C2768" s="96" t="s">
        <v>119</v>
      </c>
      <c r="D2768" s="96">
        <v>523.6627763879369</v>
      </c>
      <c r="E2768" s="96">
        <v>139.34736666764366</v>
      </c>
      <c r="F2768" s="96">
        <v>1</v>
      </c>
      <c r="G2768" s="96" t="s">
        <v>4612</v>
      </c>
      <c r="H2768" s="96">
        <v>12</v>
      </c>
      <c r="I2768" s="96" t="str">
        <f t="shared" si="43"/>
        <v>T521V157M016ATE050A521V157M016ASFTW102K</v>
      </c>
    </row>
    <row r="2769" spans="1:9" hidden="1">
      <c r="A2769" s="96" t="s">
        <v>591</v>
      </c>
      <c r="B2769" s="96" t="s">
        <v>590</v>
      </c>
      <c r="C2769" s="96" t="s">
        <v>4474</v>
      </c>
      <c r="D2769" s="96">
        <v>506.01938148261974</v>
      </c>
      <c r="E2769" s="96">
        <v>195.00972778070721</v>
      </c>
      <c r="F2769" s="96">
        <v>1</v>
      </c>
      <c r="G2769" s="96" t="s">
        <v>4612</v>
      </c>
      <c r="H2769" s="96">
        <v>9</v>
      </c>
      <c r="I2769" s="96" t="str">
        <f t="shared" si="43"/>
        <v>T520M157M006ATE200A520M157M006ASALT1S15MB</v>
      </c>
    </row>
    <row r="2770" spans="1:9" hidden="1">
      <c r="A2770" s="96" t="s">
        <v>4512</v>
      </c>
      <c r="B2770" s="96" t="s">
        <v>4110</v>
      </c>
      <c r="C2770" s="96" t="s">
        <v>119</v>
      </c>
      <c r="D2770" s="96">
        <v>539.90339466815351</v>
      </c>
      <c r="E2770" s="96">
        <v>207.41691133396233</v>
      </c>
      <c r="F2770" s="96">
        <v>1</v>
      </c>
      <c r="G2770" s="96" t="s">
        <v>4612</v>
      </c>
      <c r="H2770" s="96">
        <v>50</v>
      </c>
      <c r="I2770" s="96" t="str">
        <f t="shared" si="43"/>
        <v>T521T336M016ATE055A521T336M016ASALT1FTW102K</v>
      </c>
    </row>
    <row r="2771" spans="1:9" hidden="1">
      <c r="A2771" s="96" t="s">
        <v>4513</v>
      </c>
      <c r="B2771" s="96" t="s">
        <v>1696</v>
      </c>
      <c r="C2771" s="96" t="s">
        <v>119</v>
      </c>
      <c r="D2771" s="96">
        <v>607.38532142713666</v>
      </c>
      <c r="E2771" s="96">
        <v>205.99145333259369</v>
      </c>
      <c r="F2771" s="96">
        <v>1</v>
      </c>
      <c r="G2771" s="96" t="s">
        <v>4612</v>
      </c>
      <c r="H2771" s="96">
        <v>21</v>
      </c>
      <c r="I2771" s="96" t="str">
        <f t="shared" si="43"/>
        <v>T521V167M018ATE050A521V167M018ASFTW102K</v>
      </c>
    </row>
    <row r="2772" spans="1:9" hidden="1">
      <c r="A2772" s="96" t="s">
        <v>1738</v>
      </c>
      <c r="B2772" s="96" t="s">
        <v>1025</v>
      </c>
      <c r="C2772" s="96" t="s">
        <v>4428</v>
      </c>
      <c r="D2772" s="96">
        <v>363.94695833337022</v>
      </c>
      <c r="E2772" s="96">
        <v>134.56355333689137</v>
      </c>
      <c r="F2772" s="96">
        <v>1</v>
      </c>
      <c r="G2772" s="96" t="s">
        <v>4612</v>
      </c>
      <c r="H2772" s="96">
        <v>10</v>
      </c>
      <c r="I2772" s="96" t="str">
        <f t="shared" si="43"/>
        <v>T525D476M016ATE065A521V476M016ASMHSPKBP76</v>
      </c>
    </row>
    <row r="2773" spans="1:9" hidden="1">
      <c r="A2773" s="96" t="s">
        <v>2322</v>
      </c>
      <c r="B2773" s="96" t="s">
        <v>133</v>
      </c>
      <c r="C2773" s="96" t="s">
        <v>87</v>
      </c>
      <c r="D2773" s="96">
        <v>891.81099999994035</v>
      </c>
      <c r="E2773" s="96">
        <v>322.26600000055043</v>
      </c>
      <c r="F2773" s="96">
        <v>1</v>
      </c>
      <c r="G2773" s="96" t="s">
        <v>4612</v>
      </c>
      <c r="H2773" s="96">
        <v>50</v>
      </c>
      <c r="I2773" s="96" t="str">
        <f t="shared" si="43"/>
        <v>T523W476M035AP4291A523W476M035ASTTS50</v>
      </c>
    </row>
    <row r="2774" spans="1:9" hidden="1">
      <c r="A2774" s="96" t="s">
        <v>2322</v>
      </c>
      <c r="B2774" s="96" t="s">
        <v>133</v>
      </c>
      <c r="C2774" s="96" t="s">
        <v>4603</v>
      </c>
      <c r="D2774" s="96">
        <v>817.98925999965275</v>
      </c>
      <c r="E2774" s="96">
        <v>248.10756739168227</v>
      </c>
      <c r="F2774" s="96">
        <v>1</v>
      </c>
      <c r="G2774" s="96" t="s">
        <v>4612</v>
      </c>
      <c r="H2774" s="96">
        <v>20</v>
      </c>
      <c r="I2774" s="96" t="str">
        <f t="shared" si="43"/>
        <v>T523W476M035AP4291A523W476M035ASTTS50S</v>
      </c>
    </row>
    <row r="2775" spans="1:9" hidden="1">
      <c r="A2775" s="96" t="s">
        <v>1360</v>
      </c>
      <c r="B2775" s="96" t="s">
        <v>1063</v>
      </c>
      <c r="C2775" s="96" t="s">
        <v>119</v>
      </c>
      <c r="D2775" s="96">
        <v>485.34794166334905</v>
      </c>
      <c r="E2775" s="96">
        <v>230.75105000403707</v>
      </c>
      <c r="F2775" s="96">
        <v>1</v>
      </c>
      <c r="G2775" s="96" t="s">
        <v>4612</v>
      </c>
      <c r="H2775" s="96">
        <v>2</v>
      </c>
      <c r="I2775" s="96" t="str">
        <f t="shared" si="43"/>
        <v>T521D227M016ATE025A521D227M016ASFTW102K</v>
      </c>
    </row>
    <row r="2776" spans="1:9" hidden="1">
      <c r="A2776" s="96" t="s">
        <v>526</v>
      </c>
      <c r="B2776" s="96" t="s">
        <v>258</v>
      </c>
      <c r="C2776" s="96" t="s">
        <v>152</v>
      </c>
      <c r="D2776" s="96">
        <v>432.96031666483032</v>
      </c>
      <c r="E2776" s="96">
        <v>345.81731000030413</v>
      </c>
      <c r="F2776" s="96">
        <v>1</v>
      </c>
      <c r="G2776" s="96" t="s">
        <v>4612</v>
      </c>
      <c r="H2776" s="96">
        <v>4</v>
      </c>
      <c r="I2776" s="96" t="str">
        <f t="shared" si="43"/>
        <v>T521X337M016ATK025A521V177M016ASMHSPKBP86</v>
      </c>
    </row>
    <row r="2777" spans="1:9" hidden="1">
      <c r="A2777" s="96" t="s">
        <v>2440</v>
      </c>
      <c r="B2777" s="96" t="s">
        <v>133</v>
      </c>
      <c r="C2777" s="96" t="s">
        <v>87</v>
      </c>
      <c r="D2777" s="96">
        <v>916.67131782947979</v>
      </c>
      <c r="E2777" s="96">
        <v>326.80793650864092</v>
      </c>
      <c r="F2777" s="96">
        <v>1</v>
      </c>
      <c r="G2777" s="96" t="s">
        <v>4612</v>
      </c>
      <c r="H2777" s="96">
        <v>43</v>
      </c>
      <c r="I2777" s="96" t="str">
        <f t="shared" si="43"/>
        <v>T523W476M035AP6256A523W476M035ASTTS50</v>
      </c>
    </row>
    <row r="2778" spans="1:9" hidden="1">
      <c r="A2778" s="96" t="s">
        <v>929</v>
      </c>
      <c r="B2778" s="96" t="s">
        <v>930</v>
      </c>
      <c r="C2778" s="96" t="s">
        <v>152</v>
      </c>
      <c r="D2778" s="96">
        <v>432.34166666690726</v>
      </c>
      <c r="E2778" s="96">
        <v>204.45000000006985</v>
      </c>
      <c r="F2778" s="96">
        <v>1</v>
      </c>
      <c r="G2778" s="96" t="s">
        <v>4612</v>
      </c>
      <c r="H2778" s="96">
        <v>2</v>
      </c>
      <c r="I2778" s="96" t="str">
        <f t="shared" si="43"/>
        <v>T598D687M2R5ATE009A598D687M2R5ASKBP86</v>
      </c>
    </row>
    <row r="2779" spans="1:9" hidden="1">
      <c r="A2779" s="96" t="s">
        <v>2515</v>
      </c>
      <c r="B2779" s="96" t="s">
        <v>2431</v>
      </c>
      <c r="C2779" s="96" t="s">
        <v>131</v>
      </c>
      <c r="D2779" s="96">
        <v>696.96666666248348</v>
      </c>
      <c r="E2779" s="96">
        <v>186.67500000447035</v>
      </c>
      <c r="F2779" s="96">
        <v>1</v>
      </c>
      <c r="G2779" s="96" t="s">
        <v>4612</v>
      </c>
      <c r="H2779" s="96">
        <v>2</v>
      </c>
      <c r="I2779" s="96" t="str">
        <f t="shared" si="43"/>
        <v>T523W157M016APE050A523W157M016ASTTS80</v>
      </c>
    </row>
    <row r="2780" spans="1:9" hidden="1">
      <c r="A2780" s="96" t="s">
        <v>2515</v>
      </c>
      <c r="B2780" s="96" t="s">
        <v>2431</v>
      </c>
      <c r="C2780" s="96" t="s">
        <v>119</v>
      </c>
      <c r="D2780" s="96">
        <v>620.99166667205282</v>
      </c>
      <c r="E2780" s="96">
        <v>309.5166666735895</v>
      </c>
      <c r="F2780" s="96">
        <v>1</v>
      </c>
      <c r="G2780" s="96" t="s">
        <v>4612</v>
      </c>
      <c r="H2780" s="96">
        <v>2</v>
      </c>
      <c r="I2780" s="96" t="str">
        <f t="shared" si="43"/>
        <v>T523W157M016APE050A523W157M016ASFTW102K</v>
      </c>
    </row>
    <row r="2781" spans="1:9" hidden="1">
      <c r="A2781" s="96" t="s">
        <v>2515</v>
      </c>
      <c r="B2781" s="96" t="s">
        <v>2431</v>
      </c>
      <c r="C2781" s="96" t="s">
        <v>4644</v>
      </c>
      <c r="D2781" s="96">
        <v>883.2333333324641</v>
      </c>
      <c r="E2781" s="96">
        <v>310.77499999722932</v>
      </c>
      <c r="F2781" s="96">
        <v>1</v>
      </c>
      <c r="G2781" s="96" t="s">
        <v>4612</v>
      </c>
      <c r="H2781" s="96">
        <v>2</v>
      </c>
      <c r="I2781" s="96" t="str">
        <f t="shared" si="43"/>
        <v>T523W157M016APE050A523W157M016ASFTW102Y</v>
      </c>
    </row>
    <row r="2782" spans="1:9" hidden="1">
      <c r="A2782" s="96" t="s">
        <v>2548</v>
      </c>
      <c r="B2782" s="96" t="s">
        <v>2549</v>
      </c>
      <c r="C2782" s="96" t="s">
        <v>4441</v>
      </c>
      <c r="D2782" s="96">
        <v>491.86337666586041</v>
      </c>
      <c r="E2782" s="96">
        <v>208.44944444485009</v>
      </c>
      <c r="F2782" s="96">
        <v>1</v>
      </c>
      <c r="G2782" s="96" t="s">
        <v>4612</v>
      </c>
      <c r="H2782" s="96">
        <v>5</v>
      </c>
      <c r="I2782" s="96" t="str">
        <f t="shared" si="43"/>
        <v>T520V687M006ATE025A520V687M006ASSTA156KA</v>
      </c>
    </row>
    <row r="2783" spans="1:9" hidden="1">
      <c r="A2783" s="96" t="s">
        <v>4645</v>
      </c>
      <c r="B2783" s="96" t="s">
        <v>4137</v>
      </c>
      <c r="C2783" s="96" t="s">
        <v>4469</v>
      </c>
      <c r="D2783" s="96">
        <v>500.96666666446254</v>
      </c>
      <c r="E2783" s="96">
        <v>193.51111110532656</v>
      </c>
      <c r="F2783" s="96">
        <v>1</v>
      </c>
      <c r="G2783" s="96" t="s">
        <v>4612</v>
      </c>
      <c r="H2783" s="96">
        <v>3</v>
      </c>
      <c r="I2783" s="96" t="str">
        <f t="shared" si="43"/>
        <v>T521T336M018APE090A521T336M018AS9997KBP126</v>
      </c>
    </row>
    <row r="2784" spans="1:9" hidden="1">
      <c r="A2784" s="96" t="s">
        <v>4645</v>
      </c>
      <c r="B2784" s="96" t="s">
        <v>4137</v>
      </c>
      <c r="C2784" s="96" t="s">
        <v>4585</v>
      </c>
      <c r="D2784" s="96">
        <v>838.15856110886671</v>
      </c>
      <c r="E2784" s="96">
        <v>201.86064166948199</v>
      </c>
      <c r="F2784" s="96">
        <v>1</v>
      </c>
      <c r="G2784" s="96" t="s">
        <v>4612</v>
      </c>
      <c r="H2784" s="96">
        <v>3</v>
      </c>
      <c r="I2784" s="96" t="str">
        <f t="shared" si="43"/>
        <v>T521T336M018APE090A521T336M018AS9997FTW120K</v>
      </c>
    </row>
    <row r="2785" spans="1:9" hidden="1">
      <c r="A2785" s="96" t="s">
        <v>2527</v>
      </c>
      <c r="B2785" s="96" t="s">
        <v>2443</v>
      </c>
      <c r="C2785" s="96" t="s">
        <v>4579</v>
      </c>
      <c r="D2785" s="96">
        <v>529.26014799966947</v>
      </c>
      <c r="E2785" s="96">
        <v>330.28460166729053</v>
      </c>
      <c r="F2785" s="96">
        <v>1</v>
      </c>
      <c r="G2785" s="96" t="s">
        <v>4612</v>
      </c>
      <c r="H2785" s="96">
        <v>50</v>
      </c>
      <c r="I2785" s="96" t="str">
        <f t="shared" si="43"/>
        <v>T523W107K020APE100A523W107K020ASTTS50K</v>
      </c>
    </row>
    <row r="2786" spans="1:9" hidden="1">
      <c r="A2786" s="96" t="s">
        <v>155</v>
      </c>
      <c r="B2786" s="96" t="s">
        <v>156</v>
      </c>
      <c r="C2786" s="96" t="s">
        <v>4646</v>
      </c>
      <c r="D2786" s="96">
        <v>720.30000000726432</v>
      </c>
      <c r="E2786" s="96">
        <v>332.74166666495148</v>
      </c>
      <c r="F2786" s="96">
        <v>1</v>
      </c>
      <c r="G2786" s="96" t="s">
        <v>4612</v>
      </c>
      <c r="H2786" s="96">
        <v>1</v>
      </c>
      <c r="I2786" s="96" t="str">
        <f t="shared" si="43"/>
        <v>T521D476M035ATE070A521D476M035AS9997TTS40G</v>
      </c>
    </row>
    <row r="2787" spans="1:9" hidden="1">
      <c r="A2787" s="96" t="s">
        <v>155</v>
      </c>
      <c r="B2787" s="96" t="s">
        <v>156</v>
      </c>
      <c r="C2787" s="96" t="s">
        <v>4647</v>
      </c>
      <c r="D2787" s="96">
        <v>759.76350000186358</v>
      </c>
      <c r="E2787" s="96">
        <v>189.47536666528319</v>
      </c>
      <c r="F2787" s="96">
        <v>1</v>
      </c>
      <c r="G2787" s="96" t="s">
        <v>4612</v>
      </c>
      <c r="H2787" s="96">
        <v>2</v>
      </c>
      <c r="I2787" s="96" t="str">
        <f t="shared" si="43"/>
        <v>T521D476M035ATE070A521D476M035AS9997KBP52X</v>
      </c>
    </row>
    <row r="2788" spans="1:9" hidden="1">
      <c r="A2788" s="96" t="s">
        <v>155</v>
      </c>
      <c r="B2788" s="96" t="s">
        <v>156</v>
      </c>
      <c r="C2788" s="96" t="s">
        <v>4580</v>
      </c>
      <c r="D2788" s="96">
        <v>1038.5712249952485</v>
      </c>
      <c r="E2788" s="96">
        <v>192.67148999939673</v>
      </c>
      <c r="F2788" s="96">
        <v>1</v>
      </c>
      <c r="G2788" s="96" t="s">
        <v>4612</v>
      </c>
      <c r="H2788" s="96">
        <v>4</v>
      </c>
      <c r="I2788" s="96" t="str">
        <f t="shared" si="43"/>
        <v>T521D476M035ATE070A521D476M035AS9997TTS40H</v>
      </c>
    </row>
    <row r="2789" spans="1:9" hidden="1">
      <c r="A2789" s="96" t="s">
        <v>155</v>
      </c>
      <c r="B2789" s="96" t="s">
        <v>156</v>
      </c>
      <c r="C2789" s="96" t="s">
        <v>4567</v>
      </c>
      <c r="D2789" s="96">
        <v>679.86084999865852</v>
      </c>
      <c r="E2789" s="96">
        <v>139.82378571527079</v>
      </c>
      <c r="F2789" s="96">
        <v>1</v>
      </c>
      <c r="G2789" s="96" t="s">
        <v>4612</v>
      </c>
      <c r="H2789" s="96">
        <v>6</v>
      </c>
      <c r="I2789" s="96" t="str">
        <f t="shared" si="43"/>
        <v>T521D476M035ATE070A521D476M035AS9997KBP44E</v>
      </c>
    </row>
    <row r="2790" spans="1:9" hidden="1">
      <c r="A2790" s="96" t="s">
        <v>155</v>
      </c>
      <c r="B2790" s="96" t="s">
        <v>156</v>
      </c>
      <c r="C2790" s="96" t="s">
        <v>4648</v>
      </c>
      <c r="D2790" s="96">
        <v>1184.910783333471</v>
      </c>
      <c r="E2790" s="96">
        <v>314.66754999943078</v>
      </c>
      <c r="F2790" s="96">
        <v>1</v>
      </c>
      <c r="G2790" s="96" t="s">
        <v>4612</v>
      </c>
      <c r="H2790" s="96">
        <v>2</v>
      </c>
      <c r="I2790" s="96" t="str">
        <f t="shared" si="43"/>
        <v>T521D476M035ATE070A521D476M035AS9997TTS40E</v>
      </c>
    </row>
    <row r="2791" spans="1:9" hidden="1">
      <c r="A2791" s="96" t="s">
        <v>155</v>
      </c>
      <c r="B2791" s="96" t="s">
        <v>156</v>
      </c>
      <c r="C2791" s="96" t="s">
        <v>4649</v>
      </c>
      <c r="D2791" s="96">
        <v>749.06666666152876</v>
      </c>
      <c r="E2791" s="96">
        <v>405.41666666977102</v>
      </c>
      <c r="F2791" s="96">
        <v>1</v>
      </c>
      <c r="G2791" s="96" t="s">
        <v>4612</v>
      </c>
      <c r="H2791" s="96">
        <v>1</v>
      </c>
      <c r="I2791" s="96" t="str">
        <f t="shared" si="43"/>
        <v>T521D476M035ATE070A521D476M035AS9997TTS40F</v>
      </c>
    </row>
    <row r="2792" spans="1:9" hidden="1">
      <c r="A2792" s="96" t="s">
        <v>155</v>
      </c>
      <c r="B2792" s="96" t="s">
        <v>156</v>
      </c>
      <c r="C2792" s="96" t="s">
        <v>4581</v>
      </c>
      <c r="D2792" s="96">
        <v>779.0415333355777</v>
      </c>
      <c r="E2792" s="96">
        <v>225.52079666429199</v>
      </c>
      <c r="F2792" s="96">
        <v>1</v>
      </c>
      <c r="G2792" s="96" t="s">
        <v>4612</v>
      </c>
      <c r="H2792" s="96">
        <v>5</v>
      </c>
      <c r="I2792" s="96" t="str">
        <f t="shared" si="43"/>
        <v>T521D476M035ATE070A521D476M035AS9997KBP44F</v>
      </c>
    </row>
    <row r="2793" spans="1:9" hidden="1">
      <c r="A2793" s="96" t="s">
        <v>4199</v>
      </c>
      <c r="B2793" s="96" t="s">
        <v>4200</v>
      </c>
      <c r="C2793" s="96" t="s">
        <v>4441</v>
      </c>
      <c r="D2793" s="96">
        <v>683.16314444411546</v>
      </c>
      <c r="E2793" s="96">
        <v>207.63604197573537</v>
      </c>
      <c r="F2793" s="96">
        <v>1</v>
      </c>
      <c r="G2793" s="96" t="s">
        <v>4612</v>
      </c>
      <c r="H2793" s="96">
        <v>27</v>
      </c>
      <c r="I2793" s="96" t="str">
        <f t="shared" si="43"/>
        <v>T598B107M004AT4162A598B107M006AS4162STA156KA</v>
      </c>
    </row>
    <row r="2794" spans="1:9" hidden="1">
      <c r="A2794" s="96" t="s">
        <v>1276</v>
      </c>
      <c r="B2794" s="96" t="s">
        <v>1277</v>
      </c>
      <c r="C2794" s="96" t="s">
        <v>107</v>
      </c>
      <c r="D2794" s="96">
        <v>728.40793332899921</v>
      </c>
      <c r="E2794" s="96">
        <v>192.81761667109097</v>
      </c>
      <c r="F2794" s="96">
        <v>1</v>
      </c>
      <c r="G2794" s="96" t="s">
        <v>4612</v>
      </c>
      <c r="H2794" s="96">
        <v>1</v>
      </c>
      <c r="I2794" s="96" t="str">
        <f t="shared" si="43"/>
        <v>T599D106M050ATE120A599D106M050ASFTP150</v>
      </c>
    </row>
    <row r="2795" spans="1:9" hidden="1">
      <c r="A2795" s="96" t="s">
        <v>924</v>
      </c>
      <c r="B2795" s="96" t="s">
        <v>925</v>
      </c>
      <c r="C2795" s="96" t="s">
        <v>4426</v>
      </c>
      <c r="D2795" s="96">
        <v>325.09911666624248</v>
      </c>
      <c r="E2795" s="96">
        <v>162.40156666492112</v>
      </c>
      <c r="F2795" s="96">
        <v>1</v>
      </c>
      <c r="G2795" s="96" t="s">
        <v>4612</v>
      </c>
      <c r="H2795" s="96">
        <v>1</v>
      </c>
      <c r="I2795" s="96" t="str">
        <f t="shared" si="43"/>
        <v>T598D337M2R5ATE009A598D337M2R5ASKBP74</v>
      </c>
    </row>
    <row r="2796" spans="1:9" hidden="1">
      <c r="A2796" s="96" t="s">
        <v>528</v>
      </c>
      <c r="B2796" s="96" t="s">
        <v>4514</v>
      </c>
      <c r="C2796" s="96" t="s">
        <v>119</v>
      </c>
      <c r="D2796" s="96">
        <v>525.20319999946514</v>
      </c>
      <c r="E2796" s="96">
        <v>265.8445557973692</v>
      </c>
      <c r="F2796" s="96">
        <v>1</v>
      </c>
      <c r="G2796" s="96" t="s">
        <v>4612</v>
      </c>
      <c r="H2796" s="96">
        <v>20</v>
      </c>
      <c r="I2796" s="96" t="str">
        <f t="shared" si="43"/>
        <v>T521X477M016ATE020A521V247M016ASFTW102K</v>
      </c>
    </row>
    <row r="2797" spans="1:9" hidden="1">
      <c r="A2797" s="96" t="s">
        <v>2926</v>
      </c>
      <c r="B2797" s="96" t="s">
        <v>2923</v>
      </c>
      <c r="C2797" s="96" t="s">
        <v>4426</v>
      </c>
      <c r="D2797" s="96">
        <v>287.45641933344302</v>
      </c>
      <c r="E2797" s="96">
        <v>144.93178800086025</v>
      </c>
      <c r="F2797" s="96">
        <v>1</v>
      </c>
      <c r="G2797" s="96" t="s">
        <v>4612</v>
      </c>
      <c r="H2797" s="96">
        <v>50</v>
      </c>
      <c r="I2797" s="96" t="str">
        <f t="shared" si="43"/>
        <v>T530X687M006ATE018A530V227M006ASE018KBP74</v>
      </c>
    </row>
    <row r="2798" spans="1:9" hidden="1">
      <c r="A2798" s="96" t="s">
        <v>3571</v>
      </c>
      <c r="B2798" s="96" t="s">
        <v>192</v>
      </c>
      <c r="C2798" s="96" t="s">
        <v>152</v>
      </c>
      <c r="D2798" s="96">
        <v>242.40031666704456</v>
      </c>
      <c r="E2798" s="96">
        <v>129.99688888317905</v>
      </c>
      <c r="F2798" s="96">
        <v>1</v>
      </c>
      <c r="G2798" s="96" t="s">
        <v>4612</v>
      </c>
      <c r="H2798" s="96">
        <v>3</v>
      </c>
      <c r="I2798" s="96" t="str">
        <f t="shared" si="43"/>
        <v>T525T476M006ATE080A520T476M006ASE070KBP86</v>
      </c>
    </row>
    <row r="2799" spans="1:9" hidden="1">
      <c r="A2799" s="96" t="s">
        <v>2959</v>
      </c>
      <c r="B2799" s="96" t="s">
        <v>2931</v>
      </c>
      <c r="C2799" s="96" t="s">
        <v>4426</v>
      </c>
      <c r="D2799" s="96">
        <v>246.52416666853239</v>
      </c>
      <c r="E2799" s="96">
        <v>145.79144166782498</v>
      </c>
      <c r="F2799" s="96">
        <v>1</v>
      </c>
      <c r="G2799" s="96" t="s">
        <v>4612</v>
      </c>
      <c r="H2799" s="96">
        <v>2</v>
      </c>
      <c r="I2799" s="96" t="str">
        <f t="shared" si="43"/>
        <v>T530X108M003ATE010A530V477M003ASE010KBP74</v>
      </c>
    </row>
    <row r="2800" spans="1:9" hidden="1">
      <c r="A2800" s="96" t="s">
        <v>2836</v>
      </c>
      <c r="B2800" s="96" t="s">
        <v>2831</v>
      </c>
      <c r="C2800" s="96" t="s">
        <v>4426</v>
      </c>
      <c r="D2800" s="96">
        <v>395.2966233270709</v>
      </c>
      <c r="E2800" s="96">
        <v>130.1670833301614</v>
      </c>
      <c r="F2800" s="96">
        <v>1</v>
      </c>
      <c r="G2800" s="96" t="s">
        <v>4612</v>
      </c>
      <c r="H2800" s="96">
        <v>5</v>
      </c>
      <c r="I2800" s="96" t="str">
        <f t="shared" si="43"/>
        <v>T530X337M010AHE010A530V157M010ASE010KBP74</v>
      </c>
    </row>
    <row r="2801" spans="1:9" hidden="1">
      <c r="A2801" s="96" t="s">
        <v>337</v>
      </c>
      <c r="B2801" s="96" t="s">
        <v>327</v>
      </c>
      <c r="C2801" s="96" t="s">
        <v>4469</v>
      </c>
      <c r="D2801" s="96">
        <v>325.62064166762866</v>
      </c>
      <c r="E2801" s="96">
        <v>140.22910833300557</v>
      </c>
      <c r="F2801" s="96">
        <v>1</v>
      </c>
      <c r="G2801" s="96" t="s">
        <v>4612</v>
      </c>
      <c r="H2801" s="96">
        <v>2</v>
      </c>
      <c r="I2801" s="96" t="str">
        <f t="shared" si="43"/>
        <v>T520C227M006ATE045A520C227M006ASMHSPKBP126</v>
      </c>
    </row>
    <row r="2802" spans="1:9" hidden="1">
      <c r="A2802" s="96" t="s">
        <v>2963</v>
      </c>
      <c r="B2802" s="96" t="s">
        <v>2851</v>
      </c>
      <c r="C2802" s="96" t="s">
        <v>4426</v>
      </c>
      <c r="D2802" s="96">
        <v>335.41666666686069</v>
      </c>
      <c r="E2802" s="96">
        <v>128.7666666606674</v>
      </c>
      <c r="F2802" s="96">
        <v>1</v>
      </c>
      <c r="G2802" s="96" t="s">
        <v>4612</v>
      </c>
      <c r="H2802" s="96">
        <v>2</v>
      </c>
      <c r="I2802" s="96" t="str">
        <f t="shared" si="43"/>
        <v>T530X687M004ATE010A530V337M004ASE010KBP74</v>
      </c>
    </row>
    <row r="2803" spans="1:9" hidden="1">
      <c r="A2803" s="96" t="s">
        <v>4205</v>
      </c>
      <c r="B2803" s="96" t="s">
        <v>1170</v>
      </c>
      <c r="C2803" s="96" t="s">
        <v>4441</v>
      </c>
      <c r="D2803" s="96">
        <v>538.65765952405388</v>
      </c>
      <c r="E2803" s="96">
        <v>201.1209357120762</v>
      </c>
      <c r="F2803" s="96">
        <v>1</v>
      </c>
      <c r="G2803" s="96" t="s">
        <v>4612</v>
      </c>
      <c r="H2803" s="96">
        <v>7</v>
      </c>
      <c r="I2803" s="96" t="str">
        <f t="shared" si="43"/>
        <v>T598B157M006ATE045A598B157M006ASSTA156KA</v>
      </c>
    </row>
    <row r="2804" spans="1:9" hidden="1">
      <c r="A2804" s="96" t="s">
        <v>1043</v>
      </c>
      <c r="B2804" s="96" t="s">
        <v>1042</v>
      </c>
      <c r="C2804" s="96" t="s">
        <v>90</v>
      </c>
      <c r="D2804" s="96">
        <v>633.69361944438424</v>
      </c>
      <c r="E2804" s="96">
        <v>201.50406666775231</v>
      </c>
      <c r="F2804" s="96">
        <v>1</v>
      </c>
      <c r="G2804" s="96" t="s">
        <v>4612</v>
      </c>
      <c r="H2804" s="96">
        <v>6</v>
      </c>
      <c r="I2804" s="96" t="str">
        <f t="shared" si="43"/>
        <v>T521D226M050ATE090A521D226M050ASFTP200</v>
      </c>
    </row>
    <row r="2805" spans="1:9" hidden="1">
      <c r="A2805" s="96" t="s">
        <v>2941</v>
      </c>
      <c r="B2805" s="96" t="s">
        <v>2821</v>
      </c>
      <c r="C2805" s="96" t="s">
        <v>4426</v>
      </c>
      <c r="D2805" s="96">
        <v>420.9220666650217</v>
      </c>
      <c r="E2805" s="96">
        <v>151.6095233336091</v>
      </c>
      <c r="F2805" s="96">
        <v>1</v>
      </c>
      <c r="G2805" s="96" t="s">
        <v>4612</v>
      </c>
      <c r="H2805" s="96">
        <v>5</v>
      </c>
      <c r="I2805" s="96" t="str">
        <f t="shared" si="43"/>
        <v>T530X337M010ATE005A530V117M010ASE004KBP74</v>
      </c>
    </row>
    <row r="2806" spans="1:9" hidden="1">
      <c r="A2806" s="96" t="s">
        <v>2811</v>
      </c>
      <c r="B2806" s="96" t="s">
        <v>2812</v>
      </c>
      <c r="C2806" s="96" t="s">
        <v>4426</v>
      </c>
      <c r="D2806" s="96">
        <v>197.05635227194185</v>
      </c>
      <c r="E2806" s="96">
        <v>141.52560681729071</v>
      </c>
      <c r="F2806" s="96">
        <v>1</v>
      </c>
      <c r="G2806" s="96" t="s">
        <v>4612</v>
      </c>
      <c r="H2806" s="96">
        <v>22</v>
      </c>
      <c r="I2806" s="96" t="str">
        <f t="shared" si="43"/>
        <v>T530X108M2R5ATE004A530V337M003ASE004KBP74</v>
      </c>
    </row>
    <row r="2807" spans="1:9" hidden="1">
      <c r="A2807" s="96" t="s">
        <v>725</v>
      </c>
      <c r="B2807" s="96" t="s">
        <v>726</v>
      </c>
      <c r="C2807" s="96" t="s">
        <v>4426</v>
      </c>
      <c r="D2807" s="96">
        <v>216.09655555919744</v>
      </c>
      <c r="E2807" s="96">
        <v>131.55557222664356</v>
      </c>
      <c r="F2807" s="96">
        <v>1</v>
      </c>
      <c r="G2807" s="96" t="s">
        <v>4612</v>
      </c>
      <c r="H2807" s="96">
        <v>3</v>
      </c>
      <c r="I2807" s="96" t="str">
        <f t="shared" si="43"/>
        <v>T528Z337M2R5ATE005A528Z177M003ASE005KBP74</v>
      </c>
    </row>
    <row r="2808" spans="1:9" hidden="1">
      <c r="A2808" s="96" t="s">
        <v>2700</v>
      </c>
      <c r="B2808" s="96" t="s">
        <v>2697</v>
      </c>
      <c r="C2808" s="96" t="s">
        <v>126</v>
      </c>
      <c r="D2808" s="96">
        <v>232.80105166824069</v>
      </c>
      <c r="E2808" s="96">
        <v>140.61962777865119</v>
      </c>
      <c r="F2808" s="96">
        <v>1</v>
      </c>
      <c r="G2808" s="96" t="s">
        <v>4612</v>
      </c>
      <c r="H2808" s="96">
        <v>10</v>
      </c>
      <c r="I2808" s="96" t="str">
        <f t="shared" si="43"/>
        <v>T520V227M004ATE007A520V227M004ASE007KBP52</v>
      </c>
    </row>
    <row r="2809" spans="1:9" hidden="1">
      <c r="A2809" s="96" t="s">
        <v>3127</v>
      </c>
      <c r="B2809" s="96" t="s">
        <v>2784</v>
      </c>
      <c r="C2809" s="96" t="s">
        <v>4426</v>
      </c>
      <c r="D2809" s="96">
        <v>320.10776111274026</v>
      </c>
      <c r="E2809" s="96">
        <v>158.05179444607347</v>
      </c>
      <c r="F2809" s="96">
        <v>1</v>
      </c>
      <c r="G2809" s="96" t="s">
        <v>4612</v>
      </c>
      <c r="H2809" s="96">
        <v>3</v>
      </c>
      <c r="I2809" s="96" t="str">
        <f t="shared" si="43"/>
        <v>T520Y477M006ATE025A520Y477M006ASMHSPKBP74</v>
      </c>
    </row>
    <row r="2810" spans="1:9" hidden="1">
      <c r="A2810" s="96" t="s">
        <v>848</v>
      </c>
      <c r="B2810" s="96" t="s">
        <v>721</v>
      </c>
      <c r="C2810" s="96" t="s">
        <v>4426</v>
      </c>
      <c r="D2810" s="96">
        <v>278.21135196102068</v>
      </c>
      <c r="E2810" s="96">
        <v>137.74340740754269</v>
      </c>
      <c r="F2810" s="96">
        <v>1</v>
      </c>
      <c r="G2810" s="96" t="s">
        <v>4612</v>
      </c>
      <c r="H2810" s="96">
        <v>17</v>
      </c>
      <c r="I2810" s="96" t="str">
        <f t="shared" si="43"/>
        <v>T528Z227M004ATE009A528Z227M004ASE009KBP74</v>
      </c>
    </row>
    <row r="2811" spans="1:9" hidden="1">
      <c r="A2811" s="96" t="s">
        <v>230</v>
      </c>
      <c r="B2811" s="96" t="s">
        <v>231</v>
      </c>
      <c r="C2811" s="96" t="s">
        <v>4441</v>
      </c>
      <c r="D2811" s="96">
        <v>677.51666666823439</v>
      </c>
      <c r="E2811" s="96">
        <v>148.81666665896773</v>
      </c>
      <c r="F2811" s="96">
        <v>1</v>
      </c>
      <c r="G2811" s="96" t="s">
        <v>4612</v>
      </c>
      <c r="H2811" s="96">
        <v>1</v>
      </c>
      <c r="I2811" s="96" t="str">
        <f t="shared" si="43"/>
        <v>T520X687M006ATE018A520X687M006ASMHSPSTA156KA</v>
      </c>
    </row>
    <row r="2812" spans="1:9" hidden="1">
      <c r="A2812" s="96" t="s">
        <v>333</v>
      </c>
      <c r="B2812" s="96" t="s">
        <v>329</v>
      </c>
      <c r="C2812" s="96" t="s">
        <v>4426</v>
      </c>
      <c r="D2812" s="96">
        <v>331.71199999982491</v>
      </c>
      <c r="E2812" s="96">
        <v>165.59486666810699</v>
      </c>
      <c r="F2812" s="96">
        <v>1</v>
      </c>
      <c r="G2812" s="96" t="s">
        <v>4612</v>
      </c>
      <c r="H2812" s="96">
        <v>3</v>
      </c>
      <c r="I2812" s="96" t="str">
        <f t="shared" si="43"/>
        <v>T520C686M010ATE045A520C686M010ASMHSPKBP74</v>
      </c>
    </row>
    <row r="2813" spans="1:9" hidden="1">
      <c r="A2813" s="96" t="s">
        <v>3370</v>
      </c>
      <c r="B2813" s="96" t="s">
        <v>3328</v>
      </c>
      <c r="C2813" s="96" t="s">
        <v>4501</v>
      </c>
      <c r="D2813" s="96">
        <v>411.93333333008923</v>
      </c>
      <c r="E2813" s="96">
        <v>133.01666666404344</v>
      </c>
      <c r="F2813" s="96">
        <v>1</v>
      </c>
      <c r="G2813" s="96" t="s">
        <v>4612</v>
      </c>
      <c r="H2813" s="96">
        <v>1</v>
      </c>
      <c r="I2813" s="96" t="str">
        <f t="shared" si="43"/>
        <v>T591D227M010ATE025A591D227M010ASKBP55</v>
      </c>
    </row>
    <row r="2814" spans="1:9" hidden="1">
      <c r="A2814" s="96" t="s">
        <v>3297</v>
      </c>
      <c r="B2814" s="96" t="s">
        <v>3298</v>
      </c>
      <c r="C2814" s="96" t="s">
        <v>87</v>
      </c>
      <c r="D2814" s="96">
        <v>464.72935833327938</v>
      </c>
      <c r="E2814" s="96">
        <v>204.51883333618753</v>
      </c>
      <c r="F2814" s="96">
        <v>1</v>
      </c>
      <c r="G2814" s="96" t="s">
        <v>4612</v>
      </c>
      <c r="H2814" s="96">
        <v>2</v>
      </c>
      <c r="I2814" s="96" t="str">
        <f t="shared" si="43"/>
        <v>T591D107M016ATE050A591D107M016ASTTS50</v>
      </c>
    </row>
    <row r="2815" spans="1:9" hidden="1">
      <c r="A2815" s="96" t="s">
        <v>3389</v>
      </c>
      <c r="B2815" s="96" t="s">
        <v>3390</v>
      </c>
      <c r="C2815" s="96" t="s">
        <v>90</v>
      </c>
      <c r="D2815" s="96">
        <v>714.01666667195968</v>
      </c>
      <c r="E2815" s="96">
        <v>182.46666666702367</v>
      </c>
      <c r="F2815" s="96">
        <v>1</v>
      </c>
      <c r="G2815" s="96" t="s">
        <v>4612</v>
      </c>
      <c r="H2815" s="96">
        <v>1</v>
      </c>
      <c r="I2815" s="96" t="str">
        <f t="shared" si="43"/>
        <v>T591D336M035ATE065A591D336M035ASFTP200</v>
      </c>
    </row>
    <row r="2816" spans="1:9" hidden="1">
      <c r="A2816" s="96" t="s">
        <v>3743</v>
      </c>
      <c r="B2816" s="96" t="s">
        <v>3674</v>
      </c>
      <c r="C2816" s="96" t="s">
        <v>4441</v>
      </c>
      <c r="D2816" s="96">
        <v>582.69845872934513</v>
      </c>
      <c r="E2816" s="96">
        <v>200.2963833326728</v>
      </c>
      <c r="F2816" s="96">
        <v>1</v>
      </c>
      <c r="G2816" s="96" t="s">
        <v>4612</v>
      </c>
      <c r="H2816" s="96">
        <v>21</v>
      </c>
      <c r="I2816" s="96" t="str">
        <f t="shared" si="43"/>
        <v>T520B157M006ATE025A520B157M006ASE025STA156KA</v>
      </c>
    </row>
    <row r="2817" spans="1:9" hidden="1">
      <c r="A2817" s="96" t="s">
        <v>3743</v>
      </c>
      <c r="B2817" s="96" t="s">
        <v>3670</v>
      </c>
      <c r="C2817" s="96" t="s">
        <v>4556</v>
      </c>
      <c r="D2817" s="96">
        <v>545.55583333130926</v>
      </c>
      <c r="E2817" s="96">
        <v>187.90861666202545</v>
      </c>
      <c r="F2817" s="96">
        <v>1</v>
      </c>
      <c r="G2817" s="96" t="s">
        <v>4612</v>
      </c>
      <c r="H2817" s="96">
        <v>1</v>
      </c>
      <c r="I2817" s="96" t="str">
        <f t="shared" si="43"/>
        <v>T520B157M006ATE025A520B157M006ASMHSBSTA156KE</v>
      </c>
    </row>
    <row r="2818" spans="1:9" hidden="1">
      <c r="A2818" s="96" t="s">
        <v>3303</v>
      </c>
      <c r="B2818" s="96" t="s">
        <v>3304</v>
      </c>
      <c r="C2818" s="96" t="s">
        <v>90</v>
      </c>
      <c r="D2818" s="96">
        <v>556.88538333401084</v>
      </c>
      <c r="E2818" s="96">
        <v>185.4999999969732</v>
      </c>
      <c r="F2818" s="96">
        <v>1</v>
      </c>
      <c r="G2818" s="96" t="s">
        <v>4612</v>
      </c>
      <c r="H2818" s="96">
        <v>1</v>
      </c>
      <c r="I2818" s="96" t="str">
        <f t="shared" si="43"/>
        <v>T591D476M025ATE060A591D476M025ASFTP200</v>
      </c>
    </row>
    <row r="2819" spans="1:9" hidden="1">
      <c r="A2819" s="96" t="s">
        <v>1461</v>
      </c>
      <c r="B2819" s="96" t="s">
        <v>4650</v>
      </c>
      <c r="C2819" s="96" t="s">
        <v>4634</v>
      </c>
      <c r="D2819" s="96">
        <v>567.6353277778253</v>
      </c>
      <c r="E2819" s="96">
        <v>261.67828703764826</v>
      </c>
      <c r="F2819" s="96">
        <v>1</v>
      </c>
      <c r="G2819" s="96" t="s">
        <v>4612</v>
      </c>
      <c r="H2819" s="96">
        <v>9</v>
      </c>
      <c r="I2819" s="96" t="str">
        <f t="shared" si="43"/>
        <v>T521V156M035ATE100A521V156M035AS9997KBP40E</v>
      </c>
    </row>
    <row r="2820" spans="1:9" hidden="1">
      <c r="A2820" s="96" t="s">
        <v>1461</v>
      </c>
      <c r="B2820" s="96" t="s">
        <v>1459</v>
      </c>
      <c r="C2820" s="96" t="s">
        <v>4478</v>
      </c>
      <c r="D2820" s="96">
        <v>752.90649999864399</v>
      </c>
      <c r="E2820" s="96">
        <v>200.87766666314565</v>
      </c>
      <c r="F2820" s="96">
        <v>1</v>
      </c>
      <c r="G2820" s="96" t="s">
        <v>4612</v>
      </c>
      <c r="H2820" s="96">
        <v>1</v>
      </c>
      <c r="I2820" s="96" t="str">
        <f t="shared" ref="I2820:I2883" si="44">A2820&amp;B2820&amp;C2820</f>
        <v>T521V156M035ATE100A521V156M035ASE100FTW400</v>
      </c>
    </row>
    <row r="2821" spans="1:9" hidden="1">
      <c r="A2821" s="96" t="s">
        <v>3313</v>
      </c>
      <c r="B2821" s="96" t="s">
        <v>3314</v>
      </c>
      <c r="C2821" s="96" t="s">
        <v>107</v>
      </c>
      <c r="D2821" s="96">
        <v>778.90155000379309</v>
      </c>
      <c r="E2821" s="96">
        <v>214.10528333159164</v>
      </c>
      <c r="F2821" s="96">
        <v>1</v>
      </c>
      <c r="G2821" s="96" t="s">
        <v>4612</v>
      </c>
      <c r="H2821" s="96">
        <v>1</v>
      </c>
      <c r="I2821" s="96" t="str">
        <f t="shared" si="44"/>
        <v>T591D106M050ATE090A591D106M050ASFTP150</v>
      </c>
    </row>
    <row r="2822" spans="1:9" hidden="1">
      <c r="A2822" s="96" t="s">
        <v>4191</v>
      </c>
      <c r="B2822" s="96" t="s">
        <v>4190</v>
      </c>
      <c r="C2822" s="96" t="s">
        <v>4501</v>
      </c>
      <c r="D2822" s="96">
        <v>279.98113999975612</v>
      </c>
      <c r="E2822" s="96">
        <v>162.03108495933276</v>
      </c>
      <c r="F2822" s="96">
        <v>1</v>
      </c>
      <c r="G2822" s="96" t="s">
        <v>4612</v>
      </c>
      <c r="H2822" s="96">
        <v>40</v>
      </c>
      <c r="I2822" s="96" t="str">
        <f t="shared" si="44"/>
        <v>T598B336M010ATE080A598B336M010ASKBP55</v>
      </c>
    </row>
    <row r="2823" spans="1:9" hidden="1">
      <c r="A2823" s="96" t="s">
        <v>451</v>
      </c>
      <c r="B2823" s="96" t="s">
        <v>186</v>
      </c>
      <c r="C2823" s="96" t="s">
        <v>4441</v>
      </c>
      <c r="D2823" s="96">
        <v>489.14326667552814</v>
      </c>
      <c r="E2823" s="96">
        <v>125.14866667217576</v>
      </c>
      <c r="F2823" s="96">
        <v>1</v>
      </c>
      <c r="G2823" s="96" t="s">
        <v>4612</v>
      </c>
      <c r="H2823" s="96">
        <v>1</v>
      </c>
      <c r="I2823" s="96" t="str">
        <f t="shared" si="44"/>
        <v>T520T686M006ATE070A520T686M006ASE070STA156KA</v>
      </c>
    </row>
    <row r="2824" spans="1:9" hidden="1">
      <c r="A2824" s="96" t="s">
        <v>1219</v>
      </c>
      <c r="B2824" s="96" t="s">
        <v>1221</v>
      </c>
      <c r="C2824" s="96" t="s">
        <v>126</v>
      </c>
      <c r="D2824" s="96">
        <v>268.51171666989103</v>
      </c>
      <c r="E2824" s="96">
        <v>134.58578332909383</v>
      </c>
      <c r="F2824" s="96">
        <v>1</v>
      </c>
      <c r="G2824" s="96" t="s">
        <v>4612</v>
      </c>
      <c r="H2824" s="96">
        <v>1</v>
      </c>
      <c r="I2824" s="96" t="str">
        <f t="shared" si="44"/>
        <v>T520W107M010ATE040A520W107M010ASE040KBP52</v>
      </c>
    </row>
    <row r="2825" spans="1:9" hidden="1">
      <c r="A2825" s="96" t="s">
        <v>807</v>
      </c>
      <c r="B2825" s="96" t="s">
        <v>806</v>
      </c>
      <c r="C2825" s="96" t="s">
        <v>4426</v>
      </c>
      <c r="D2825" s="96">
        <v>298.51458333665505</v>
      </c>
      <c r="E2825" s="96">
        <v>130.81746665819082</v>
      </c>
      <c r="F2825" s="96">
        <v>1</v>
      </c>
      <c r="G2825" s="96" t="s">
        <v>4612</v>
      </c>
      <c r="H2825" s="96">
        <v>2</v>
      </c>
      <c r="I2825" s="96" t="str">
        <f t="shared" si="44"/>
        <v>T525B336M010ATE080A525B336M010ASE080KBP74</v>
      </c>
    </row>
    <row r="2826" spans="1:9" hidden="1">
      <c r="A2826" s="96" t="s">
        <v>2790</v>
      </c>
      <c r="B2826" s="96" t="s">
        <v>2791</v>
      </c>
      <c r="C2826" s="96" t="s">
        <v>4441</v>
      </c>
      <c r="D2826" s="96">
        <v>472.6632833329495</v>
      </c>
      <c r="E2826" s="96">
        <v>217.11983333341777</v>
      </c>
      <c r="F2826" s="96">
        <v>1</v>
      </c>
      <c r="G2826" s="96" t="s">
        <v>4612</v>
      </c>
      <c r="H2826" s="96">
        <v>3</v>
      </c>
      <c r="I2826" s="96" t="str">
        <f t="shared" si="44"/>
        <v>T528B277M2R5APE006A528B906M2R5ASSTA156KA</v>
      </c>
    </row>
    <row r="2827" spans="1:9" hidden="1">
      <c r="A2827" s="96" t="s">
        <v>1377</v>
      </c>
      <c r="B2827" s="96" t="s">
        <v>4538</v>
      </c>
      <c r="C2827" s="96" t="s">
        <v>152</v>
      </c>
      <c r="D2827" s="96">
        <v>621.43955476066492</v>
      </c>
      <c r="E2827" s="96">
        <v>190.83576944482047</v>
      </c>
      <c r="F2827" s="96">
        <v>1</v>
      </c>
      <c r="G2827" s="96" t="s">
        <v>4612</v>
      </c>
      <c r="H2827" s="96">
        <v>7</v>
      </c>
      <c r="I2827" s="96" t="str">
        <f t="shared" si="44"/>
        <v>T521D157M025ATE100A521D157M025AS9997KBP86</v>
      </c>
    </row>
    <row r="2828" spans="1:9" hidden="1">
      <c r="A2828" s="96" t="s">
        <v>1377</v>
      </c>
      <c r="B2828" s="96" t="s">
        <v>4538</v>
      </c>
      <c r="C2828" s="96" t="s">
        <v>4526</v>
      </c>
      <c r="D2828" s="96">
        <v>612.67866667360067</v>
      </c>
      <c r="E2828" s="96">
        <v>190.81183333997615</v>
      </c>
      <c r="F2828" s="96">
        <v>1</v>
      </c>
      <c r="G2828" s="96" t="s">
        <v>4612</v>
      </c>
      <c r="H2828" s="96">
        <v>1</v>
      </c>
      <c r="I2828" s="96" t="str">
        <f t="shared" si="44"/>
        <v>T521D157M025ATE100A521D157M025AS9997S805G</v>
      </c>
    </row>
    <row r="2829" spans="1:9" hidden="1">
      <c r="A2829" s="96" t="s">
        <v>2318</v>
      </c>
      <c r="B2829" s="96" t="s">
        <v>2191</v>
      </c>
      <c r="C2829" s="96" t="s">
        <v>4478</v>
      </c>
      <c r="D2829" s="96">
        <v>674.3688000011025</v>
      </c>
      <c r="E2829" s="96">
        <v>199.057241671253</v>
      </c>
      <c r="F2829" s="96">
        <v>1</v>
      </c>
      <c r="G2829" s="96" t="s">
        <v>4612</v>
      </c>
      <c r="H2829" s="96">
        <v>2</v>
      </c>
      <c r="I2829" s="96" t="str">
        <f t="shared" si="44"/>
        <v>T521B475M035ATE200A521B475M035ASFTW400</v>
      </c>
    </row>
    <row r="2830" spans="1:9" hidden="1">
      <c r="A2830" s="96" t="s">
        <v>1353</v>
      </c>
      <c r="B2830" s="96" t="s">
        <v>1023</v>
      </c>
      <c r="C2830" s="96" t="s">
        <v>4478</v>
      </c>
      <c r="D2830" s="96">
        <v>623.85726250038715</v>
      </c>
      <c r="E2830" s="96">
        <v>187.23947500140639</v>
      </c>
      <c r="F2830" s="96">
        <v>1</v>
      </c>
      <c r="G2830" s="96" t="s">
        <v>4612</v>
      </c>
      <c r="H2830" s="96">
        <v>4</v>
      </c>
      <c r="I2830" s="96" t="str">
        <f t="shared" si="44"/>
        <v>T521D226M035ATE060A521D226M035ASFTW400</v>
      </c>
    </row>
    <row r="2831" spans="1:9" hidden="1">
      <c r="A2831" s="96" t="s">
        <v>1353</v>
      </c>
      <c r="B2831" s="96" t="s">
        <v>1023</v>
      </c>
      <c r="C2831" s="96" t="s">
        <v>142</v>
      </c>
      <c r="D2831" s="96">
        <v>796.97893333272077</v>
      </c>
      <c r="E2831" s="96">
        <v>247.4101666698698</v>
      </c>
      <c r="F2831" s="96">
        <v>1</v>
      </c>
      <c r="G2831" s="96" t="s">
        <v>4612</v>
      </c>
      <c r="H2831" s="96">
        <v>1</v>
      </c>
      <c r="I2831" s="96" t="str">
        <f t="shared" si="44"/>
        <v>T521D226M035ATE060A521D226M035ASKBP86E</v>
      </c>
    </row>
    <row r="2832" spans="1:9" hidden="1">
      <c r="A2832" s="96" t="s">
        <v>845</v>
      </c>
      <c r="B2832" s="96" t="s">
        <v>708</v>
      </c>
      <c r="C2832" s="96" t="s">
        <v>4426</v>
      </c>
      <c r="D2832" s="96">
        <v>215.29133333300703</v>
      </c>
      <c r="E2832" s="96">
        <v>128.26359166880138</v>
      </c>
      <c r="F2832" s="96">
        <v>1</v>
      </c>
      <c r="G2832" s="96" t="s">
        <v>4612</v>
      </c>
      <c r="H2832" s="96">
        <v>2</v>
      </c>
      <c r="I2832" s="96" t="str">
        <f t="shared" si="44"/>
        <v>T528Z337M2R5ATE009A528Z337M003ASE009KBP74</v>
      </c>
    </row>
    <row r="2833" spans="1:9" hidden="1">
      <c r="A2833" s="96" t="s">
        <v>2709</v>
      </c>
      <c r="B2833" s="96" t="s">
        <v>2708</v>
      </c>
      <c r="C2833" s="96" t="s">
        <v>4428</v>
      </c>
      <c r="D2833" s="96">
        <v>230.22828333370853</v>
      </c>
      <c r="E2833" s="96">
        <v>148.67544166452717</v>
      </c>
      <c r="F2833" s="96">
        <v>1</v>
      </c>
      <c r="G2833" s="96" t="s">
        <v>4612</v>
      </c>
      <c r="H2833" s="96">
        <v>2</v>
      </c>
      <c r="I2833" s="96" t="str">
        <f t="shared" si="44"/>
        <v>T520V227M004ATE009A520V227M004ASPGLRKBP76</v>
      </c>
    </row>
    <row r="2834" spans="1:9" hidden="1">
      <c r="A2834" s="96" t="s">
        <v>315</v>
      </c>
      <c r="B2834" s="96" t="s">
        <v>316</v>
      </c>
      <c r="C2834" s="96" t="s">
        <v>152</v>
      </c>
      <c r="D2834" s="96">
        <v>656.07600333436858</v>
      </c>
      <c r="E2834" s="96">
        <v>191.45738333417103</v>
      </c>
      <c r="F2834" s="96">
        <v>1</v>
      </c>
      <c r="G2834" s="96" t="s">
        <v>4612</v>
      </c>
      <c r="H2834" s="96">
        <v>10</v>
      </c>
      <c r="I2834" s="96" t="str">
        <f t="shared" si="44"/>
        <v>T520T336M010ATE040A520T336M010ASE040KBP86</v>
      </c>
    </row>
    <row r="2835" spans="1:9" hidden="1">
      <c r="A2835" s="96" t="s">
        <v>870</v>
      </c>
      <c r="B2835" s="96" t="s">
        <v>864</v>
      </c>
      <c r="C2835" s="96" t="s">
        <v>131</v>
      </c>
      <c r="D2835" s="96">
        <v>469.28120000520721</v>
      </c>
      <c r="E2835" s="96">
        <v>186.05535833048631</v>
      </c>
      <c r="F2835" s="96">
        <v>1</v>
      </c>
      <c r="G2835" s="96" t="s">
        <v>4612</v>
      </c>
      <c r="H2835" s="96">
        <v>2</v>
      </c>
      <c r="I2835" s="96" t="str">
        <f t="shared" si="44"/>
        <v>T545V227M010ATE045A545V227M010ASTTS80</v>
      </c>
    </row>
    <row r="2836" spans="1:9" hidden="1">
      <c r="A2836" s="96" t="s">
        <v>3629</v>
      </c>
      <c r="B2836" s="96" t="s">
        <v>1544</v>
      </c>
      <c r="C2836" s="96" t="s">
        <v>4516</v>
      </c>
      <c r="D2836" s="96">
        <v>861.51241333270445</v>
      </c>
      <c r="E2836" s="96">
        <v>198.33228178279001</v>
      </c>
      <c r="F2836" s="96">
        <v>1</v>
      </c>
      <c r="G2836" s="96" t="s">
        <v>4612</v>
      </c>
      <c r="H2836" s="96">
        <v>45</v>
      </c>
      <c r="I2836" s="96" t="str">
        <f t="shared" si="44"/>
        <v>T598X156M075ATE075A598V475M075ASSUZHTTS125</v>
      </c>
    </row>
    <row r="2837" spans="1:9" hidden="1">
      <c r="A2837" s="96" t="s">
        <v>507</v>
      </c>
      <c r="B2837" s="96" t="s">
        <v>380</v>
      </c>
      <c r="C2837" s="96" t="s">
        <v>4516</v>
      </c>
      <c r="D2837" s="96">
        <v>847.53102221991867</v>
      </c>
      <c r="E2837" s="96">
        <v>185.3076666709967</v>
      </c>
      <c r="F2837" s="96">
        <v>1</v>
      </c>
      <c r="G2837" s="96" t="s">
        <v>4612</v>
      </c>
      <c r="H2837" s="96">
        <v>3</v>
      </c>
      <c r="I2837" s="96" t="str">
        <f t="shared" si="44"/>
        <v>T521X156M075ATE035A521V475M075ASSUZHTTS125</v>
      </c>
    </row>
    <row r="2838" spans="1:9" hidden="1">
      <c r="A2838" s="96" t="s">
        <v>507</v>
      </c>
      <c r="B2838" s="96" t="s">
        <v>4651</v>
      </c>
      <c r="C2838" s="96" t="s">
        <v>4516</v>
      </c>
      <c r="D2838" s="96">
        <v>833.75833333149797</v>
      </c>
      <c r="E2838" s="96">
        <v>190.7916666669189</v>
      </c>
      <c r="F2838" s="96">
        <v>1</v>
      </c>
      <c r="G2838" s="96" t="s">
        <v>4612</v>
      </c>
      <c r="H2838" s="96">
        <v>4</v>
      </c>
      <c r="I2838" s="96" t="str">
        <f t="shared" si="44"/>
        <v>T521X156M075ATE035A521V475M075AS9997TTS125</v>
      </c>
    </row>
    <row r="2839" spans="1:9" hidden="1">
      <c r="A2839" s="96" t="s">
        <v>1145</v>
      </c>
      <c r="B2839" s="96" t="s">
        <v>1142</v>
      </c>
      <c r="C2839" s="96" t="s">
        <v>4441</v>
      </c>
      <c r="D2839" s="96">
        <v>415.15070833323995</v>
      </c>
      <c r="E2839" s="96">
        <v>158.37048541550757</v>
      </c>
      <c r="F2839" s="96">
        <v>1</v>
      </c>
      <c r="G2839" s="96" t="s">
        <v>4612</v>
      </c>
      <c r="H2839" s="96">
        <v>8</v>
      </c>
      <c r="I2839" s="96" t="str">
        <f t="shared" si="44"/>
        <v>T545W477M006ATE035A545W477M006ASMHSPSTA156KA</v>
      </c>
    </row>
    <row r="2840" spans="1:9" hidden="1">
      <c r="A2840" s="96" t="s">
        <v>1865</v>
      </c>
      <c r="B2840" s="96" t="s">
        <v>1866</v>
      </c>
      <c r="C2840" s="96" t="s">
        <v>87</v>
      </c>
      <c r="D2840" s="96">
        <v>945.25683333585039</v>
      </c>
      <c r="E2840" s="96">
        <v>344.60655333660543</v>
      </c>
      <c r="F2840" s="96">
        <v>1</v>
      </c>
      <c r="G2840" s="96" t="s">
        <v>4612</v>
      </c>
      <c r="H2840" s="96">
        <v>5</v>
      </c>
      <c r="I2840" s="96" t="str">
        <f t="shared" si="44"/>
        <v>T523V686M035APE070A523V686M035ASTTS50</v>
      </c>
    </row>
    <row r="2841" spans="1:9" hidden="1">
      <c r="A2841" s="96" t="s">
        <v>3737</v>
      </c>
      <c r="B2841" s="96" t="s">
        <v>3738</v>
      </c>
      <c r="C2841" s="96" t="s">
        <v>4426</v>
      </c>
      <c r="D2841" s="96">
        <v>231.46766667254269</v>
      </c>
      <c r="E2841" s="96">
        <v>124.86856667557733</v>
      </c>
      <c r="F2841" s="96">
        <v>1</v>
      </c>
      <c r="G2841" s="96" t="s">
        <v>4612</v>
      </c>
      <c r="H2841" s="96">
        <v>1</v>
      </c>
      <c r="I2841" s="96" t="str">
        <f t="shared" si="44"/>
        <v>T520B686M006ATE025A520B686M006ASE025KBP74</v>
      </c>
    </row>
    <row r="2842" spans="1:9" hidden="1">
      <c r="A2842" s="96" t="s">
        <v>369</v>
      </c>
      <c r="B2842" s="96" t="s">
        <v>288</v>
      </c>
      <c r="C2842" s="96" t="s">
        <v>90</v>
      </c>
      <c r="D2842" s="96">
        <v>705.06177745321213</v>
      </c>
      <c r="E2842" s="96">
        <v>193.42455588144196</v>
      </c>
      <c r="F2842" s="96">
        <v>1</v>
      </c>
      <c r="G2842" s="96" t="s">
        <v>4612</v>
      </c>
      <c r="H2842" s="96">
        <v>17</v>
      </c>
      <c r="I2842" s="96" t="str">
        <f t="shared" si="44"/>
        <v>T521X226M050ATE050A521V116M050ASFTP200</v>
      </c>
    </row>
    <row r="2843" spans="1:9" hidden="1">
      <c r="A2843" s="96" t="s">
        <v>1256</v>
      </c>
      <c r="B2843" s="96" t="s">
        <v>1257</v>
      </c>
      <c r="C2843" s="96" t="s">
        <v>90</v>
      </c>
      <c r="D2843" s="96">
        <v>630.27316666441038</v>
      </c>
      <c r="E2843" s="96">
        <v>279.75266666617244</v>
      </c>
      <c r="F2843" s="96">
        <v>1</v>
      </c>
      <c r="G2843" s="96" t="s">
        <v>4612</v>
      </c>
      <c r="H2843" s="96">
        <v>1</v>
      </c>
      <c r="I2843" s="96" t="str">
        <f t="shared" si="44"/>
        <v>T591B475M035ATE200A591B475M035ASFTP200</v>
      </c>
    </row>
    <row r="2844" spans="1:9" hidden="1">
      <c r="A2844" s="96" t="s">
        <v>3462</v>
      </c>
      <c r="B2844" s="96" t="s">
        <v>3445</v>
      </c>
      <c r="C2844" s="96" t="s">
        <v>4428</v>
      </c>
      <c r="D2844" s="96">
        <v>296.82988333865069</v>
      </c>
      <c r="E2844" s="96">
        <v>159.71454999991693</v>
      </c>
      <c r="F2844" s="96">
        <v>1</v>
      </c>
      <c r="G2844" s="96" t="s">
        <v>4612</v>
      </c>
      <c r="H2844" s="96">
        <v>1</v>
      </c>
      <c r="I2844" s="96" t="str">
        <f t="shared" si="44"/>
        <v>T520V157M006ATE015A520V157M006ASPGLRKBP76</v>
      </c>
    </row>
    <row r="2845" spans="1:9" hidden="1">
      <c r="A2845" s="96" t="s">
        <v>176</v>
      </c>
      <c r="B2845" s="96" t="s">
        <v>177</v>
      </c>
      <c r="C2845" s="96" t="s">
        <v>4441</v>
      </c>
      <c r="D2845" s="96">
        <v>355.94883332960308</v>
      </c>
      <c r="E2845" s="96">
        <v>126.72854999662376</v>
      </c>
      <c r="F2845" s="96">
        <v>1</v>
      </c>
      <c r="G2845" s="96" t="s">
        <v>4612</v>
      </c>
      <c r="H2845" s="96">
        <v>1</v>
      </c>
      <c r="I2845" s="96" t="str">
        <f t="shared" si="44"/>
        <v>T520T227M2R5ATE070A520T227M2R5ASE070STA156KA</v>
      </c>
    </row>
    <row r="2846" spans="1:9" hidden="1">
      <c r="A2846" s="96" t="s">
        <v>3621</v>
      </c>
      <c r="B2846" s="96" t="s">
        <v>3622</v>
      </c>
      <c r="C2846" s="96" t="s">
        <v>157</v>
      </c>
      <c r="D2846" s="96">
        <v>723.977872225223</v>
      </c>
      <c r="E2846" s="96">
        <v>213.40903889271431</v>
      </c>
      <c r="F2846" s="96">
        <v>1</v>
      </c>
      <c r="G2846" s="96" t="s">
        <v>4612</v>
      </c>
      <c r="H2846" s="96">
        <v>3</v>
      </c>
      <c r="I2846" s="96" t="str">
        <f t="shared" si="44"/>
        <v>T598X476M035AT4264A598V226M035AS4264TTS40</v>
      </c>
    </row>
    <row r="2847" spans="1:9" hidden="1">
      <c r="A2847" s="96" t="s">
        <v>3009</v>
      </c>
      <c r="B2847" s="96" t="s">
        <v>3010</v>
      </c>
      <c r="C2847" s="96" t="s">
        <v>4426</v>
      </c>
      <c r="D2847" s="96">
        <v>303.19840555312112</v>
      </c>
      <c r="E2847" s="96">
        <v>150.30697777750902</v>
      </c>
      <c r="F2847" s="96">
        <v>1</v>
      </c>
      <c r="G2847" s="96" t="s">
        <v>4612</v>
      </c>
      <c r="H2847" s="96">
        <v>3</v>
      </c>
      <c r="I2847" s="96" t="str">
        <f t="shared" si="44"/>
        <v>T520Y477M006ATE018A520Y477M006ASMHSBKBP74</v>
      </c>
    </row>
    <row r="2848" spans="1:9" hidden="1">
      <c r="A2848" s="96" t="s">
        <v>3761</v>
      </c>
      <c r="B2848" s="96" t="s">
        <v>3762</v>
      </c>
      <c r="C2848" s="96" t="s">
        <v>100</v>
      </c>
      <c r="D2848" s="96">
        <v>266.25000000349246</v>
      </c>
      <c r="E2848" s="96">
        <v>136.26666666939855</v>
      </c>
      <c r="F2848" s="96">
        <v>1</v>
      </c>
      <c r="G2848" s="96" t="s">
        <v>4612</v>
      </c>
      <c r="H2848" s="96">
        <v>1</v>
      </c>
      <c r="I2848" s="96" t="str">
        <f t="shared" si="44"/>
        <v>T520B157M004ATE015A520B157M004ASE015S805</v>
      </c>
    </row>
    <row r="2849" spans="1:9" hidden="1">
      <c r="A2849" s="96" t="s">
        <v>1596</v>
      </c>
      <c r="B2849" s="96" t="s">
        <v>1595</v>
      </c>
      <c r="C2849" s="96" t="s">
        <v>4426</v>
      </c>
      <c r="D2849" s="96">
        <v>303.03070000139996</v>
      </c>
      <c r="E2849" s="96">
        <v>134.67489166650921</v>
      </c>
      <c r="F2849" s="96">
        <v>1</v>
      </c>
      <c r="G2849" s="96" t="s">
        <v>4612</v>
      </c>
      <c r="H2849" s="96">
        <v>2</v>
      </c>
      <c r="I2849" s="96" t="str">
        <f t="shared" si="44"/>
        <v>T525D107M010ATE055A520D107M010ASMHSPKBP74</v>
      </c>
    </row>
    <row r="2850" spans="1:9" hidden="1">
      <c r="A2850" s="96" t="s">
        <v>1021</v>
      </c>
      <c r="B2850" s="96" t="s">
        <v>125</v>
      </c>
      <c r="C2850" s="96" t="s">
        <v>126</v>
      </c>
      <c r="D2850" s="96">
        <v>483.62524866499007</v>
      </c>
      <c r="E2850" s="96">
        <v>164.31349600001704</v>
      </c>
      <c r="F2850" s="96">
        <v>1</v>
      </c>
      <c r="G2850" s="96" t="s">
        <v>4612</v>
      </c>
      <c r="H2850" s="96">
        <v>50</v>
      </c>
      <c r="I2850" s="96" t="str">
        <f t="shared" si="44"/>
        <v>T521D686M025AT4146A521D686M025ASMHSPKBP52</v>
      </c>
    </row>
    <row r="2851" spans="1:9" hidden="1">
      <c r="A2851" s="96" t="s">
        <v>499</v>
      </c>
      <c r="B2851" s="96" t="s">
        <v>261</v>
      </c>
      <c r="C2851" s="96" t="s">
        <v>4492</v>
      </c>
      <c r="D2851" s="96">
        <v>509.26113750290824</v>
      </c>
      <c r="E2851" s="96">
        <v>201.38017916644455</v>
      </c>
      <c r="F2851" s="96">
        <v>1</v>
      </c>
      <c r="G2851" s="96" t="s">
        <v>4612</v>
      </c>
      <c r="H2851" s="96">
        <v>4</v>
      </c>
      <c r="I2851" s="96" t="str">
        <f t="shared" si="44"/>
        <v>T521X337M016ATE015A521V117M016ASE050FTW700</v>
      </c>
    </row>
    <row r="2852" spans="1:9" hidden="1">
      <c r="A2852" s="96" t="s">
        <v>2825</v>
      </c>
      <c r="B2852" s="96" t="s">
        <v>2821</v>
      </c>
      <c r="C2852" s="96" t="s">
        <v>4426</v>
      </c>
      <c r="D2852" s="96">
        <v>319.49029999959748</v>
      </c>
      <c r="E2852" s="96">
        <v>135.46134999836795</v>
      </c>
      <c r="F2852" s="96">
        <v>1</v>
      </c>
      <c r="G2852" s="96" t="s">
        <v>4612</v>
      </c>
      <c r="H2852" s="96">
        <v>2</v>
      </c>
      <c r="I2852" s="96" t="str">
        <f t="shared" si="44"/>
        <v>T530X337M010AHE004A530V117M010ASE004KBP74</v>
      </c>
    </row>
    <row r="2853" spans="1:9" hidden="1">
      <c r="A2853" s="96" t="s">
        <v>4037</v>
      </c>
      <c r="B2853" s="96" t="s">
        <v>4032</v>
      </c>
      <c r="C2853" s="96" t="s">
        <v>4426</v>
      </c>
      <c r="D2853" s="96">
        <v>398.47802500182297</v>
      </c>
      <c r="E2853" s="96">
        <v>169.4746666692663</v>
      </c>
      <c r="F2853" s="96">
        <v>1</v>
      </c>
      <c r="G2853" s="96" t="s">
        <v>4612</v>
      </c>
      <c r="H2853" s="96">
        <v>2</v>
      </c>
      <c r="I2853" s="96" t="str">
        <f t="shared" si="44"/>
        <v>T520L107M010ATE025A520L107M010ASE025KBP74</v>
      </c>
    </row>
    <row r="2854" spans="1:9" hidden="1">
      <c r="A2854" s="96" t="s">
        <v>3327</v>
      </c>
      <c r="B2854" s="96" t="s">
        <v>3328</v>
      </c>
      <c r="C2854" s="96" t="s">
        <v>4501</v>
      </c>
      <c r="D2854" s="96">
        <v>425.56684166716877</v>
      </c>
      <c r="E2854" s="96">
        <v>148.65687777812127</v>
      </c>
      <c r="F2854" s="96">
        <v>1</v>
      </c>
      <c r="G2854" s="96" t="s">
        <v>4612</v>
      </c>
      <c r="H2854" s="96">
        <v>6</v>
      </c>
      <c r="I2854" s="96" t="str">
        <f t="shared" si="44"/>
        <v>T591D227M010ATE040A591D227M010ASKBP55</v>
      </c>
    </row>
    <row r="2855" spans="1:9" hidden="1">
      <c r="A2855" s="96" t="s">
        <v>4050</v>
      </c>
      <c r="B2855" s="96" t="s">
        <v>4030</v>
      </c>
      <c r="C2855" s="96" t="s">
        <v>4469</v>
      </c>
      <c r="D2855" s="96">
        <v>251.82500000519212</v>
      </c>
      <c r="E2855" s="96">
        <v>127.98333333281334</v>
      </c>
      <c r="F2855" s="96">
        <v>1</v>
      </c>
      <c r="G2855" s="96" t="s">
        <v>4612</v>
      </c>
      <c r="H2855" s="96">
        <v>2</v>
      </c>
      <c r="I2855" s="96" t="str">
        <f t="shared" si="44"/>
        <v>T520L337M2R5ATE012A520L337M003ASE012KBP126</v>
      </c>
    </row>
    <row r="2856" spans="1:9" hidden="1">
      <c r="A2856" s="96" t="s">
        <v>289</v>
      </c>
      <c r="B2856" s="96" t="s">
        <v>288</v>
      </c>
      <c r="C2856" s="96" t="s">
        <v>90</v>
      </c>
      <c r="D2856" s="96">
        <v>705.05000000107634</v>
      </c>
      <c r="E2856" s="96">
        <v>201.33888888987713</v>
      </c>
      <c r="F2856" s="96">
        <v>1</v>
      </c>
      <c r="G2856" s="96" t="s">
        <v>4612</v>
      </c>
      <c r="H2856" s="96">
        <v>26</v>
      </c>
      <c r="I2856" s="96" t="str">
        <f t="shared" si="44"/>
        <v>T521X226M050ATE075A521V116M050ASFTP200</v>
      </c>
    </row>
    <row r="2857" spans="1:9" hidden="1">
      <c r="A2857" s="96" t="s">
        <v>1402</v>
      </c>
      <c r="B2857" s="96" t="s">
        <v>223</v>
      </c>
      <c r="C2857" s="96" t="s">
        <v>4469</v>
      </c>
      <c r="D2857" s="96">
        <v>388.66576666594477</v>
      </c>
      <c r="E2857" s="96">
        <v>127.3546466685366</v>
      </c>
      <c r="F2857" s="96">
        <v>1</v>
      </c>
      <c r="G2857" s="96" t="s">
        <v>4612</v>
      </c>
      <c r="H2857" s="96">
        <v>5</v>
      </c>
      <c r="I2857" s="96" t="str">
        <f t="shared" si="44"/>
        <v>T520C157M006ATE025A520C157M006ASMHSPKBP126</v>
      </c>
    </row>
    <row r="2858" spans="1:9" hidden="1">
      <c r="A2858" s="96" t="s">
        <v>940</v>
      </c>
      <c r="B2858" s="96" t="s">
        <v>939</v>
      </c>
      <c r="C2858" s="96" t="s">
        <v>131</v>
      </c>
      <c r="D2858" s="96">
        <v>399.08475899985058</v>
      </c>
      <c r="E2858" s="96">
        <v>221.70650066770617</v>
      </c>
      <c r="F2858" s="96">
        <v>1</v>
      </c>
      <c r="G2858" s="96" t="s">
        <v>4612</v>
      </c>
      <c r="H2858" s="96">
        <v>50</v>
      </c>
      <c r="I2858" s="96" t="str">
        <f t="shared" si="44"/>
        <v>T598D227M006ATE025A598D227M006ASTTS80</v>
      </c>
    </row>
    <row r="2859" spans="1:9" hidden="1">
      <c r="A2859" s="96" t="s">
        <v>570</v>
      </c>
      <c r="B2859" s="96" t="s">
        <v>571</v>
      </c>
      <c r="C2859" s="96" t="s">
        <v>4426</v>
      </c>
      <c r="D2859" s="96">
        <v>268.72900000191294</v>
      </c>
      <c r="E2859" s="96">
        <v>142.30599999544211</v>
      </c>
      <c r="F2859" s="96">
        <v>1</v>
      </c>
      <c r="G2859" s="96" t="s">
        <v>4612</v>
      </c>
      <c r="H2859" s="96">
        <v>1</v>
      </c>
      <c r="I2859" s="96" t="str">
        <f t="shared" si="44"/>
        <v>T520C476M010ATE100A520C476M010ASMHSPKBP74</v>
      </c>
    </row>
    <row r="2860" spans="1:9" hidden="1">
      <c r="A2860" s="96" t="s">
        <v>3236</v>
      </c>
      <c r="B2860" s="96" t="s">
        <v>2458</v>
      </c>
      <c r="C2860" s="96" t="s">
        <v>152</v>
      </c>
      <c r="D2860" s="96">
        <v>271.48976110853255</v>
      </c>
      <c r="E2860" s="96">
        <v>171.81372777675278</v>
      </c>
      <c r="F2860" s="96">
        <v>1</v>
      </c>
      <c r="G2860" s="96" t="s">
        <v>4612</v>
      </c>
      <c r="H2860" s="96">
        <v>3</v>
      </c>
      <c r="I2860" s="96" t="str">
        <f t="shared" si="44"/>
        <v>T520V227M006ATE040A520V227M006ASMHSPKBP86</v>
      </c>
    </row>
    <row r="2861" spans="1:9" hidden="1">
      <c r="A2861" s="96" t="s">
        <v>1364</v>
      </c>
      <c r="B2861" s="96" t="s">
        <v>4652</v>
      </c>
      <c r="C2861" s="96" t="s">
        <v>87</v>
      </c>
      <c r="D2861" s="96">
        <v>509.9750000063795</v>
      </c>
      <c r="E2861" s="96">
        <v>199.33333333174235</v>
      </c>
      <c r="F2861" s="96">
        <v>1</v>
      </c>
      <c r="G2861" s="96" t="s">
        <v>4612</v>
      </c>
      <c r="H2861" s="96">
        <v>2</v>
      </c>
      <c r="I2861" s="96" t="str">
        <f t="shared" si="44"/>
        <v>T521D476M025ATE065A521D476M025ASTTS50</v>
      </c>
    </row>
    <row r="2862" spans="1:9" hidden="1">
      <c r="A2862" s="96" t="s">
        <v>1364</v>
      </c>
      <c r="B2862" s="96" t="s">
        <v>1365</v>
      </c>
      <c r="C2862" s="96" t="s">
        <v>126</v>
      </c>
      <c r="D2862" s="96">
        <v>419.38786363578402</v>
      </c>
      <c r="E2862" s="96">
        <v>155.28932142952857</v>
      </c>
      <c r="F2862" s="96">
        <v>1</v>
      </c>
      <c r="G2862" s="96" t="s">
        <v>4612</v>
      </c>
      <c r="H2862" s="96">
        <v>22</v>
      </c>
      <c r="I2862" s="96" t="str">
        <f t="shared" si="44"/>
        <v>T521D476M025ATE065A521D476M025ASMHSPKBP52</v>
      </c>
    </row>
    <row r="2863" spans="1:9" hidden="1">
      <c r="A2863" s="96" t="s">
        <v>187</v>
      </c>
      <c r="B2863" s="96" t="s">
        <v>188</v>
      </c>
      <c r="C2863" s="96" t="s">
        <v>4426</v>
      </c>
      <c r="D2863" s="96">
        <v>284.69075238066063</v>
      </c>
      <c r="E2863" s="96">
        <v>127.69108809697045</v>
      </c>
      <c r="F2863" s="96">
        <v>1</v>
      </c>
      <c r="G2863" s="96" t="s">
        <v>4612</v>
      </c>
      <c r="H2863" s="96">
        <v>7</v>
      </c>
      <c r="I2863" s="96" t="str">
        <f t="shared" si="44"/>
        <v>T520T226M008ATE070A520T226M010ASE070KBP74</v>
      </c>
    </row>
    <row r="2864" spans="1:9" hidden="1">
      <c r="A2864" s="96" t="s">
        <v>1314</v>
      </c>
      <c r="B2864" s="96" t="s">
        <v>1023</v>
      </c>
      <c r="C2864" s="96" t="s">
        <v>4478</v>
      </c>
      <c r="D2864" s="96">
        <v>816.48931041505421</v>
      </c>
      <c r="E2864" s="96">
        <v>220.21486666897545</v>
      </c>
      <c r="F2864" s="96">
        <v>1</v>
      </c>
      <c r="G2864" s="96" t="s">
        <v>4612</v>
      </c>
      <c r="H2864" s="96">
        <v>8</v>
      </c>
      <c r="I2864" s="96" t="str">
        <f t="shared" si="44"/>
        <v>T521D226M035ATE040A521D226M035ASFTW400</v>
      </c>
    </row>
    <row r="2865" spans="1:9" hidden="1">
      <c r="A2865" s="96" t="s">
        <v>1314</v>
      </c>
      <c r="B2865" s="96" t="s">
        <v>1379</v>
      </c>
      <c r="C2865" s="96" t="s">
        <v>4505</v>
      </c>
      <c r="D2865" s="96">
        <v>625.48746666521765</v>
      </c>
      <c r="E2865" s="96">
        <v>145.21931388939265</v>
      </c>
      <c r="F2865" s="96">
        <v>1</v>
      </c>
      <c r="G2865" s="96" t="s">
        <v>4612</v>
      </c>
      <c r="H2865" s="96">
        <v>12</v>
      </c>
      <c r="I2865" s="96" t="str">
        <f t="shared" si="44"/>
        <v>T521D226M035ATE040A521D226M035AS9997KBP34E</v>
      </c>
    </row>
    <row r="2866" spans="1:9" hidden="1">
      <c r="A2866" s="96" t="s">
        <v>2194</v>
      </c>
      <c r="B2866" s="96" t="s">
        <v>2193</v>
      </c>
      <c r="C2866" s="96" t="s">
        <v>157</v>
      </c>
      <c r="D2866" s="96">
        <v>631.01762380858418</v>
      </c>
      <c r="E2866" s="96">
        <v>200.56329761914509</v>
      </c>
      <c r="F2866" s="96">
        <v>1</v>
      </c>
      <c r="G2866" s="96" t="s">
        <v>4612</v>
      </c>
      <c r="H2866" s="96">
        <v>14</v>
      </c>
      <c r="I2866" s="96" t="str">
        <f t="shared" si="44"/>
        <v>T521B106M035ATE150A521B106M035ASTTS40</v>
      </c>
    </row>
    <row r="2867" spans="1:9" hidden="1">
      <c r="A2867" s="96" t="s">
        <v>3395</v>
      </c>
      <c r="B2867" s="96" t="s">
        <v>3360</v>
      </c>
      <c r="C2867" s="96" t="s">
        <v>4428</v>
      </c>
      <c r="D2867" s="96">
        <v>287.7646499988623</v>
      </c>
      <c r="E2867" s="96">
        <v>136.04858889011666</v>
      </c>
      <c r="F2867" s="96">
        <v>1</v>
      </c>
      <c r="G2867" s="96" t="s">
        <v>4612</v>
      </c>
      <c r="H2867" s="96">
        <v>3</v>
      </c>
      <c r="I2867" s="96" t="str">
        <f t="shared" si="44"/>
        <v>T520V227M006ATE012A520V227M006ASPGLRKBP76</v>
      </c>
    </row>
    <row r="2868" spans="1:9" hidden="1">
      <c r="A2868" s="96" t="s">
        <v>4253</v>
      </c>
      <c r="B2868" s="96" t="s">
        <v>4228</v>
      </c>
      <c r="C2868" s="96" t="s">
        <v>4426</v>
      </c>
      <c r="D2868" s="96">
        <v>480.82843627465672</v>
      </c>
      <c r="E2868" s="96">
        <v>207.29393125031493</v>
      </c>
      <c r="F2868" s="96">
        <v>1</v>
      </c>
      <c r="G2868" s="96" t="s">
        <v>4612</v>
      </c>
      <c r="H2868" s="96">
        <v>17</v>
      </c>
      <c r="I2868" s="96" t="str">
        <f t="shared" si="44"/>
        <v>T598B476M006AT4336A598B476M010ASKBP74</v>
      </c>
    </row>
    <row r="2869" spans="1:9" hidden="1">
      <c r="A2869" s="96" t="s">
        <v>3843</v>
      </c>
      <c r="B2869" s="96" t="s">
        <v>4613</v>
      </c>
      <c r="C2869" s="96" t="s">
        <v>111</v>
      </c>
      <c r="D2869" s="96">
        <v>436.64557777927257</v>
      </c>
      <c r="E2869" s="96">
        <v>190.18385555245911</v>
      </c>
      <c r="F2869" s="96">
        <v>1</v>
      </c>
      <c r="G2869" s="96" t="s">
        <v>4612</v>
      </c>
      <c r="H2869" s="96">
        <v>3</v>
      </c>
      <c r="I2869" s="96" t="str">
        <f t="shared" si="44"/>
        <v>T520B337M006ATE070A520B337M006ASE040STA200KA</v>
      </c>
    </row>
    <row r="2870" spans="1:9" hidden="1">
      <c r="A2870" s="96" t="s">
        <v>1873</v>
      </c>
      <c r="B2870" s="96" t="s">
        <v>1798</v>
      </c>
      <c r="C2870" s="96" t="s">
        <v>4582</v>
      </c>
      <c r="D2870" s="96">
        <v>911.52223888551805</v>
      </c>
      <c r="E2870" s="96">
        <v>312.03777777613141</v>
      </c>
      <c r="F2870" s="96">
        <v>1</v>
      </c>
      <c r="G2870" s="96" t="s">
        <v>4612</v>
      </c>
      <c r="H2870" s="96">
        <v>3</v>
      </c>
      <c r="I2870" s="96" t="str">
        <f t="shared" si="44"/>
        <v>T523V227M016APE100A523V227M016AS9997FTW102S</v>
      </c>
    </row>
    <row r="2871" spans="1:9" hidden="1">
      <c r="A2871" s="96" t="s">
        <v>2588</v>
      </c>
      <c r="B2871" s="96" t="s">
        <v>2580</v>
      </c>
      <c r="C2871" s="96" t="s">
        <v>4426</v>
      </c>
      <c r="D2871" s="96">
        <v>255.93333332450129</v>
      </c>
      <c r="E2871" s="96">
        <v>127.03333333600312</v>
      </c>
      <c r="F2871" s="96">
        <v>1</v>
      </c>
      <c r="G2871" s="96" t="s">
        <v>4612</v>
      </c>
      <c r="H2871" s="96">
        <v>1</v>
      </c>
      <c r="I2871" s="96" t="str">
        <f t="shared" si="44"/>
        <v>T520D477M2R5ATE007A520V247M003ASE006KBP74</v>
      </c>
    </row>
    <row r="2872" spans="1:9" hidden="1">
      <c r="A2872" s="96" t="s">
        <v>4042</v>
      </c>
      <c r="B2872" s="96" t="s">
        <v>4039</v>
      </c>
      <c r="C2872" s="96" t="s">
        <v>4426</v>
      </c>
      <c r="D2872" s="96">
        <v>284.63333333842456</v>
      </c>
      <c r="E2872" s="96">
        <v>128.98333333083428</v>
      </c>
      <c r="F2872" s="96">
        <v>1</v>
      </c>
      <c r="G2872" s="96" t="s">
        <v>4612</v>
      </c>
      <c r="H2872" s="96">
        <v>1</v>
      </c>
      <c r="I2872" s="96" t="str">
        <f t="shared" si="44"/>
        <v>T520L157M006ATE025A520L157M006ASE025KBP74</v>
      </c>
    </row>
    <row r="2873" spans="1:9" hidden="1">
      <c r="A2873" s="96" t="s">
        <v>4042</v>
      </c>
      <c r="B2873" s="96" t="s">
        <v>4043</v>
      </c>
      <c r="C2873" s="96" t="s">
        <v>152</v>
      </c>
      <c r="D2873" s="96">
        <v>310.56083333445713</v>
      </c>
      <c r="E2873" s="96">
        <v>125.8191166666802</v>
      </c>
      <c r="F2873" s="96">
        <v>1</v>
      </c>
      <c r="G2873" s="96" t="s">
        <v>4612</v>
      </c>
      <c r="H2873" s="96">
        <v>1</v>
      </c>
      <c r="I2873" s="96" t="str">
        <f t="shared" si="44"/>
        <v>T520L157M006ATE025A520L157M006ASMHSPKBP86</v>
      </c>
    </row>
    <row r="2874" spans="1:9" hidden="1">
      <c r="A2874" s="96" t="s">
        <v>3650</v>
      </c>
      <c r="B2874" s="96" t="s">
        <v>3651</v>
      </c>
      <c r="C2874" s="96" t="s">
        <v>4583</v>
      </c>
      <c r="D2874" s="96">
        <v>769.01047592516989</v>
      </c>
      <c r="E2874" s="96">
        <v>228.57607592595741</v>
      </c>
      <c r="F2874" s="96">
        <v>1</v>
      </c>
      <c r="G2874" s="96" t="s">
        <v>4612</v>
      </c>
      <c r="H2874" s="96">
        <v>9</v>
      </c>
      <c r="I2874" s="96" t="str">
        <f t="shared" si="44"/>
        <v>T598X226M050ATE120A598V116M050AS9997FTP200H</v>
      </c>
    </row>
    <row r="2875" spans="1:9" hidden="1">
      <c r="A2875" s="96" t="s">
        <v>2920</v>
      </c>
      <c r="B2875" s="96" t="s">
        <v>965</v>
      </c>
      <c r="C2875" s="96" t="s">
        <v>4426</v>
      </c>
      <c r="D2875" s="96">
        <v>203.02852500113659</v>
      </c>
      <c r="E2875" s="96">
        <v>135.49489166645799</v>
      </c>
      <c r="F2875" s="96">
        <v>1</v>
      </c>
      <c r="G2875" s="96" t="s">
        <v>4612</v>
      </c>
      <c r="H2875" s="96">
        <v>2</v>
      </c>
      <c r="I2875" s="96" t="str">
        <f t="shared" si="44"/>
        <v>T530X687M2R5AHE006A530V337K003ASE006KBP74</v>
      </c>
    </row>
    <row r="2876" spans="1:9" hidden="1">
      <c r="A2876" s="96" t="s">
        <v>488</v>
      </c>
      <c r="B2876" s="96" t="s">
        <v>487</v>
      </c>
      <c r="C2876" s="96" t="s">
        <v>4428</v>
      </c>
      <c r="D2876" s="96">
        <v>233.90833333076444</v>
      </c>
      <c r="E2876" s="96">
        <v>123.71666666411328</v>
      </c>
      <c r="F2876" s="96">
        <v>1</v>
      </c>
      <c r="G2876" s="96" t="s">
        <v>4612</v>
      </c>
      <c r="H2876" s="96">
        <v>2</v>
      </c>
      <c r="I2876" s="96" t="str">
        <f t="shared" si="44"/>
        <v>T528W477M1R8ATE007A528W477M003ASE009KBP76</v>
      </c>
    </row>
    <row r="2877" spans="1:9" hidden="1">
      <c r="A2877" s="96" t="s">
        <v>4584</v>
      </c>
      <c r="B2877" s="96" t="s">
        <v>4137</v>
      </c>
      <c r="C2877" s="96" t="s">
        <v>4585</v>
      </c>
      <c r="D2877" s="96">
        <v>591.36493333568797</v>
      </c>
      <c r="E2877" s="96">
        <v>191.426690003369</v>
      </c>
      <c r="F2877" s="96">
        <v>1</v>
      </c>
      <c r="G2877" s="96" t="s">
        <v>4612</v>
      </c>
      <c r="H2877" s="96">
        <v>5</v>
      </c>
      <c r="I2877" s="96" t="str">
        <f t="shared" si="44"/>
        <v>T521T336M018ATE080A521T336M018AS9997FTW120K</v>
      </c>
    </row>
    <row r="2878" spans="1:9" hidden="1">
      <c r="A2878" s="96" t="s">
        <v>3542</v>
      </c>
      <c r="B2878" s="96" t="s">
        <v>3539</v>
      </c>
      <c r="C2878" s="96" t="s">
        <v>4478</v>
      </c>
      <c r="D2878" s="96">
        <v>622.61666666949168</v>
      </c>
      <c r="E2878" s="96">
        <v>223.23333332897164</v>
      </c>
      <c r="F2878" s="96">
        <v>1</v>
      </c>
      <c r="G2878" s="96" t="s">
        <v>4612</v>
      </c>
      <c r="H2878" s="96">
        <v>1</v>
      </c>
      <c r="I2878" s="96" t="str">
        <f t="shared" si="44"/>
        <v>T520V226M020ATE090A520V226M020ASE090FTW400</v>
      </c>
    </row>
    <row r="2879" spans="1:9" hidden="1">
      <c r="A2879" s="96" t="s">
        <v>931</v>
      </c>
      <c r="B2879" s="96" t="s">
        <v>932</v>
      </c>
      <c r="C2879" s="96" t="s">
        <v>4501</v>
      </c>
      <c r="D2879" s="96">
        <v>227.29583333566552</v>
      </c>
      <c r="E2879" s="96">
        <v>129.84166666574313</v>
      </c>
      <c r="F2879" s="96">
        <v>1</v>
      </c>
      <c r="G2879" s="96" t="s">
        <v>4612</v>
      </c>
      <c r="H2879" s="96">
        <v>4</v>
      </c>
      <c r="I2879" s="96" t="str">
        <f t="shared" si="44"/>
        <v>T598D227M2R5ATE009A598D227M004ASKBP55</v>
      </c>
    </row>
    <row r="2880" spans="1:9" hidden="1">
      <c r="A2880" s="96" t="s">
        <v>4201</v>
      </c>
      <c r="B2880" s="96" t="s">
        <v>4202</v>
      </c>
      <c r="C2880" s="96" t="s">
        <v>4441</v>
      </c>
      <c r="D2880" s="96">
        <v>522.99604702333454</v>
      </c>
      <c r="E2880" s="96">
        <v>214.03492440565191</v>
      </c>
      <c r="F2880" s="96">
        <v>1</v>
      </c>
      <c r="G2880" s="96" t="s">
        <v>4612</v>
      </c>
      <c r="H2880" s="96">
        <v>28</v>
      </c>
      <c r="I2880" s="96" t="str">
        <f t="shared" si="44"/>
        <v>T598B227M2R5ATE025A598B227M2R5ASSTA156KA</v>
      </c>
    </row>
    <row r="2881" spans="1:9" hidden="1">
      <c r="A2881" s="96" t="s">
        <v>2818</v>
      </c>
      <c r="B2881" s="96" t="s">
        <v>2815</v>
      </c>
      <c r="C2881" s="96" t="s">
        <v>4426</v>
      </c>
      <c r="D2881" s="96">
        <v>291.78333333344199</v>
      </c>
      <c r="E2881" s="96">
        <v>190.21666666609235</v>
      </c>
      <c r="F2881" s="96">
        <v>1</v>
      </c>
      <c r="G2881" s="96" t="s">
        <v>4612</v>
      </c>
      <c r="H2881" s="96">
        <v>1</v>
      </c>
      <c r="I2881" s="96" t="str">
        <f t="shared" si="44"/>
        <v>T530X477M006AHE004A530V157M006ASE004KBP74</v>
      </c>
    </row>
    <row r="2882" spans="1:9" hidden="1">
      <c r="A2882" s="96" t="s">
        <v>612</v>
      </c>
      <c r="B2882" s="96" t="s">
        <v>613</v>
      </c>
      <c r="C2882" s="96" t="s">
        <v>119</v>
      </c>
      <c r="D2882" s="96">
        <v>550.90778333251365</v>
      </c>
      <c r="E2882" s="96">
        <v>188.40556666720661</v>
      </c>
      <c r="F2882" s="96">
        <v>1</v>
      </c>
      <c r="G2882" s="96" t="s">
        <v>4612</v>
      </c>
      <c r="H2882" s="96">
        <v>1</v>
      </c>
      <c r="I2882" s="96" t="str">
        <f t="shared" si="44"/>
        <v>T521B476M016ATE090A521B476M016ASFTW102K</v>
      </c>
    </row>
    <row r="2883" spans="1:9" hidden="1">
      <c r="A2883" s="96" t="s">
        <v>610</v>
      </c>
      <c r="B2883" s="96" t="s">
        <v>611</v>
      </c>
      <c r="C2883" s="96" t="s">
        <v>82</v>
      </c>
      <c r="D2883" s="96">
        <v>390.80233166737014</v>
      </c>
      <c r="E2883" s="96">
        <v>149.9064466671087</v>
      </c>
      <c r="F2883" s="96">
        <v>1</v>
      </c>
      <c r="G2883" s="96" t="s">
        <v>4612</v>
      </c>
      <c r="H2883" s="96">
        <v>50</v>
      </c>
      <c r="I2883" s="96" t="str">
        <f t="shared" si="44"/>
        <v>T521B226M025AT4146A521B226M025AS4146S706</v>
      </c>
    </row>
    <row r="2884" spans="1:9" hidden="1">
      <c r="A2884" s="96" t="s">
        <v>1511</v>
      </c>
      <c r="B2884" s="96" t="s">
        <v>4586</v>
      </c>
      <c r="C2884" s="96" t="s">
        <v>4441</v>
      </c>
      <c r="D2884" s="96">
        <v>521.43504583349568</v>
      </c>
      <c r="E2884" s="96">
        <v>202.90784047633807</v>
      </c>
      <c r="F2884" s="96">
        <v>1</v>
      </c>
      <c r="G2884" s="96" t="s">
        <v>4612</v>
      </c>
      <c r="H2884" s="96">
        <v>8</v>
      </c>
      <c r="I2884" s="96" t="str">
        <f t="shared" ref="I2884:I2947" si="45">A2884&amp;B2884&amp;C2884</f>
        <v>T598D687M2R5ATE006A598V347M2R5AS9997STA156KA</v>
      </c>
    </row>
    <row r="2885" spans="1:9" hidden="1">
      <c r="A2885" s="96" t="s">
        <v>1511</v>
      </c>
      <c r="B2885" s="96" t="s">
        <v>4586</v>
      </c>
      <c r="C2885" s="96" t="s">
        <v>152</v>
      </c>
      <c r="D2885" s="96">
        <v>385.71909445105121</v>
      </c>
      <c r="E2885" s="96">
        <v>204.17005555937067</v>
      </c>
      <c r="F2885" s="96">
        <v>1</v>
      </c>
      <c r="G2885" s="96" t="s">
        <v>4612</v>
      </c>
      <c r="H2885" s="96">
        <v>3</v>
      </c>
      <c r="I2885" s="96" t="str">
        <f t="shared" si="45"/>
        <v>T598D687M2R5ATE006A598V347M2R5AS9997KBP86</v>
      </c>
    </row>
    <row r="2886" spans="1:9" hidden="1">
      <c r="A2886" s="96" t="s">
        <v>1286</v>
      </c>
      <c r="B2886" s="96" t="s">
        <v>1287</v>
      </c>
      <c r="C2886" s="96" t="s">
        <v>131</v>
      </c>
      <c r="D2886" s="96">
        <v>430.71538334246731</v>
      </c>
      <c r="E2886" s="96">
        <v>207.83754999632947</v>
      </c>
      <c r="F2886" s="96">
        <v>1</v>
      </c>
      <c r="G2886" s="96" t="s">
        <v>4612</v>
      </c>
      <c r="H2886" s="96">
        <v>1</v>
      </c>
      <c r="I2886" s="96" t="str">
        <f t="shared" si="45"/>
        <v>T599D157M006ATE025A599D157M006ASTTS80</v>
      </c>
    </row>
    <row r="2887" spans="1:9" hidden="1">
      <c r="A2887" s="96" t="s">
        <v>3630</v>
      </c>
      <c r="B2887" s="96" t="s">
        <v>1544</v>
      </c>
      <c r="C2887" s="96" t="s">
        <v>4516</v>
      </c>
      <c r="D2887" s="96">
        <v>838.45758333569393</v>
      </c>
      <c r="E2887" s="96">
        <v>266.45822500227951</v>
      </c>
      <c r="F2887" s="96">
        <v>1</v>
      </c>
      <c r="G2887" s="96" t="s">
        <v>4612</v>
      </c>
      <c r="H2887" s="96">
        <v>2</v>
      </c>
      <c r="I2887" s="96" t="str">
        <f t="shared" si="45"/>
        <v>T598X156M063ATE075A598V475M075ASSUZHTTS125</v>
      </c>
    </row>
    <row r="2888" spans="1:9" hidden="1">
      <c r="A2888" s="96" t="s">
        <v>1473</v>
      </c>
      <c r="B2888" s="96" t="s">
        <v>4587</v>
      </c>
      <c r="C2888" s="96" t="s">
        <v>82</v>
      </c>
      <c r="D2888" s="96">
        <v>983.66757666785281</v>
      </c>
      <c r="E2888" s="96">
        <v>311.51594999805093</v>
      </c>
      <c r="F2888" s="96">
        <v>1</v>
      </c>
      <c r="G2888" s="96" t="s">
        <v>4612</v>
      </c>
      <c r="H2888" s="96">
        <v>5</v>
      </c>
      <c r="I2888" s="96" t="str">
        <f t="shared" si="45"/>
        <v>T521V476M035ATE100A521V476M035AS9997S706</v>
      </c>
    </row>
    <row r="2889" spans="1:9" hidden="1">
      <c r="A2889" s="96" t="s">
        <v>1473</v>
      </c>
      <c r="B2889" s="96" t="s">
        <v>4587</v>
      </c>
      <c r="C2889" s="96" t="s">
        <v>4525</v>
      </c>
      <c r="D2889" s="96">
        <v>934.09414848471488</v>
      </c>
      <c r="E2889" s="96">
        <v>323.53463636615993</v>
      </c>
      <c r="F2889" s="96">
        <v>1</v>
      </c>
      <c r="G2889" s="96" t="s">
        <v>4612</v>
      </c>
      <c r="H2889" s="96">
        <v>11</v>
      </c>
      <c r="I2889" s="96" t="str">
        <f t="shared" si="45"/>
        <v>T521V476M035ATE100A521V476M035AS9997S506</v>
      </c>
    </row>
    <row r="2890" spans="1:9" hidden="1">
      <c r="A2890" s="96" t="s">
        <v>1385</v>
      </c>
      <c r="B2890" s="96" t="s">
        <v>211</v>
      </c>
      <c r="C2890" s="96" t="s">
        <v>4469</v>
      </c>
      <c r="D2890" s="96">
        <v>296.7080833367072</v>
      </c>
      <c r="E2890" s="96">
        <v>144.18130833248142</v>
      </c>
      <c r="F2890" s="96">
        <v>1</v>
      </c>
      <c r="G2890" s="96" t="s">
        <v>4612</v>
      </c>
      <c r="H2890" s="96">
        <v>2</v>
      </c>
      <c r="I2890" s="96" t="str">
        <f t="shared" si="45"/>
        <v>T520C337M004ATE025A520C337M004ASMHSPKBP126</v>
      </c>
    </row>
    <row r="2891" spans="1:9" hidden="1">
      <c r="A2891" s="96" t="s">
        <v>1790</v>
      </c>
      <c r="B2891" s="96" t="s">
        <v>857</v>
      </c>
      <c r="C2891" s="96" t="s">
        <v>152</v>
      </c>
      <c r="D2891" s="96">
        <v>378.92266666609794</v>
      </c>
      <c r="E2891" s="96">
        <v>140.7155333342962</v>
      </c>
      <c r="F2891" s="96">
        <v>1</v>
      </c>
      <c r="G2891" s="96" t="s">
        <v>4612</v>
      </c>
      <c r="H2891" s="96">
        <v>5</v>
      </c>
      <c r="I2891" s="96" t="str">
        <f t="shared" si="45"/>
        <v>T521V107M016ATE040A521V107M016ASMHSPKBP86</v>
      </c>
    </row>
    <row r="2892" spans="1:9" hidden="1">
      <c r="A2892" s="96" t="s">
        <v>4365</v>
      </c>
      <c r="B2892" s="96" t="s">
        <v>4364</v>
      </c>
      <c r="C2892" s="96" t="s">
        <v>4502</v>
      </c>
      <c r="D2892" s="96">
        <v>611.98823333135806</v>
      </c>
      <c r="E2892" s="96">
        <v>199.3781166721601</v>
      </c>
      <c r="F2892" s="96">
        <v>1</v>
      </c>
      <c r="G2892" s="96" t="s">
        <v>4612</v>
      </c>
      <c r="H2892" s="96">
        <v>1</v>
      </c>
      <c r="I2892" s="96" t="str">
        <f t="shared" si="45"/>
        <v>T598V106M035ATE120A598V106M035ASTTS175</v>
      </c>
    </row>
    <row r="2893" spans="1:9" hidden="1">
      <c r="A2893" s="96" t="s">
        <v>398</v>
      </c>
      <c r="B2893" s="96" t="s">
        <v>4517</v>
      </c>
      <c r="C2893" s="96" t="s">
        <v>4428</v>
      </c>
      <c r="D2893" s="96">
        <v>319.23194999922998</v>
      </c>
      <c r="E2893" s="96">
        <v>131.54923332855105</v>
      </c>
      <c r="F2893" s="96">
        <v>1</v>
      </c>
      <c r="G2893" s="96" t="s">
        <v>4612</v>
      </c>
      <c r="H2893" s="96">
        <v>1</v>
      </c>
      <c r="I2893" s="96" t="str">
        <f t="shared" si="45"/>
        <v>T520X687M004ATE010A520X687M004ASPGLRKBP76</v>
      </c>
    </row>
    <row r="2894" spans="1:9" hidden="1">
      <c r="A2894" s="96" t="s">
        <v>1056</v>
      </c>
      <c r="B2894" s="96" t="s">
        <v>1055</v>
      </c>
      <c r="C2894" s="96" t="s">
        <v>107</v>
      </c>
      <c r="D2894" s="96">
        <v>838.08372499945108</v>
      </c>
      <c r="E2894" s="96">
        <v>238.21147499838844</v>
      </c>
      <c r="F2894" s="96">
        <v>1</v>
      </c>
      <c r="G2894" s="96" t="s">
        <v>4612</v>
      </c>
      <c r="H2894" s="96">
        <v>2</v>
      </c>
      <c r="I2894" s="96" t="str">
        <f t="shared" si="45"/>
        <v>T521D565M050ATE090A521D565M050ASE090FTP150</v>
      </c>
    </row>
    <row r="2895" spans="1:9" hidden="1">
      <c r="A2895" s="96" t="s">
        <v>697</v>
      </c>
      <c r="B2895" s="96" t="s">
        <v>698</v>
      </c>
      <c r="C2895" s="96" t="s">
        <v>4477</v>
      </c>
      <c r="D2895" s="96">
        <v>371.0333333350718</v>
      </c>
      <c r="E2895" s="96">
        <v>128.29999999492429</v>
      </c>
      <c r="F2895" s="96">
        <v>1</v>
      </c>
      <c r="G2895" s="96" t="s">
        <v>4612</v>
      </c>
      <c r="H2895" s="96">
        <v>1</v>
      </c>
      <c r="I2895" s="96" t="str">
        <f t="shared" si="45"/>
        <v>T520W336M016ATE045A520W336M016ASE045KBP40</v>
      </c>
    </row>
    <row r="2896" spans="1:9" hidden="1">
      <c r="A2896" s="96" t="s">
        <v>2916</v>
      </c>
      <c r="B2896" s="96" t="s">
        <v>2917</v>
      </c>
      <c r="C2896" s="96" t="s">
        <v>126</v>
      </c>
      <c r="D2896" s="96">
        <v>413.98877777857706</v>
      </c>
      <c r="E2896" s="96">
        <v>137.39888889016584</v>
      </c>
      <c r="F2896" s="96">
        <v>1</v>
      </c>
      <c r="G2896" s="96" t="s">
        <v>4612</v>
      </c>
      <c r="H2896" s="96">
        <v>3</v>
      </c>
      <c r="I2896" s="96" t="str">
        <f t="shared" si="45"/>
        <v>T530X337M010AHE006A530V117M010ASE006KBP52</v>
      </c>
    </row>
    <row r="2897" spans="1:9" hidden="1">
      <c r="A2897" s="96" t="s">
        <v>4374</v>
      </c>
      <c r="B2897" s="96" t="s">
        <v>4653</v>
      </c>
      <c r="C2897" s="96" t="s">
        <v>152</v>
      </c>
      <c r="D2897" s="96">
        <v>496.29851999483071</v>
      </c>
      <c r="E2897" s="96">
        <v>224.44104166788748</v>
      </c>
      <c r="F2897" s="96">
        <v>1</v>
      </c>
      <c r="G2897" s="96" t="s">
        <v>4612</v>
      </c>
      <c r="H2897" s="96">
        <v>5</v>
      </c>
      <c r="I2897" s="96" t="str">
        <f t="shared" si="45"/>
        <v>T598V227M2R5ATE009A598V227M004AS9997KBP86</v>
      </c>
    </row>
    <row r="2898" spans="1:9" hidden="1">
      <c r="A2898" s="96" t="s">
        <v>1029</v>
      </c>
      <c r="B2898" s="96" t="s">
        <v>367</v>
      </c>
      <c r="C2898" s="96" t="s">
        <v>4507</v>
      </c>
      <c r="D2898" s="96">
        <v>700.9499999997206</v>
      </c>
      <c r="E2898" s="96">
        <v>122.61666667414828</v>
      </c>
      <c r="F2898" s="96">
        <v>1</v>
      </c>
      <c r="G2898" s="96" t="s">
        <v>4612</v>
      </c>
      <c r="H2898" s="96">
        <v>1</v>
      </c>
      <c r="I2898" s="96" t="str">
        <f t="shared" si="45"/>
        <v>T521D475M063ATE300A521V475M063ASSUZHTTS12KM</v>
      </c>
    </row>
    <row r="2899" spans="1:9" hidden="1">
      <c r="A2899" s="96" t="s">
        <v>984</v>
      </c>
      <c r="B2899" s="96" t="s">
        <v>983</v>
      </c>
      <c r="C2899" s="96" t="s">
        <v>4426</v>
      </c>
      <c r="D2899" s="96">
        <v>229.79827500530519</v>
      </c>
      <c r="E2899" s="96">
        <v>126.61739166942424</v>
      </c>
      <c r="F2899" s="96">
        <v>1</v>
      </c>
      <c r="G2899" s="96" t="s">
        <v>4612</v>
      </c>
      <c r="H2899" s="96">
        <v>2</v>
      </c>
      <c r="I2899" s="96" t="str">
        <f t="shared" si="45"/>
        <v>T530Y337M006ATE005A530V117M006ASE005KBP74</v>
      </c>
    </row>
    <row r="2900" spans="1:9" hidden="1">
      <c r="A2900" s="96" t="s">
        <v>3763</v>
      </c>
      <c r="B2900" s="96" t="s">
        <v>3764</v>
      </c>
      <c r="C2900" s="96" t="s">
        <v>4441</v>
      </c>
      <c r="D2900" s="96">
        <v>414.4186855552253</v>
      </c>
      <c r="E2900" s="96">
        <v>152.67234615327862</v>
      </c>
      <c r="F2900" s="96">
        <v>1</v>
      </c>
      <c r="G2900" s="96" t="s">
        <v>4612</v>
      </c>
      <c r="H2900" s="96">
        <v>15</v>
      </c>
      <c r="I2900" s="96" t="str">
        <f t="shared" si="45"/>
        <v>T520B227M2R5ATE015A520B227M2R5ASE021STA156KA</v>
      </c>
    </row>
    <row r="2901" spans="1:9" hidden="1">
      <c r="A2901" s="96" t="s">
        <v>3551</v>
      </c>
      <c r="B2901" s="96" t="s">
        <v>2488</v>
      </c>
      <c r="C2901" s="96" t="s">
        <v>4525</v>
      </c>
      <c r="D2901" s="96">
        <v>236.73333334154449</v>
      </c>
      <c r="E2901" s="96">
        <v>134.79999999515712</v>
      </c>
      <c r="F2901" s="96">
        <v>1</v>
      </c>
      <c r="G2901" s="96" t="s">
        <v>4612</v>
      </c>
      <c r="H2901" s="96">
        <v>1</v>
      </c>
      <c r="I2901" s="96" t="str">
        <f t="shared" si="45"/>
        <v>T520V227M004ATE006A520V117M004ASE006S506</v>
      </c>
    </row>
    <row r="2902" spans="1:9" hidden="1">
      <c r="A2902" s="96" t="s">
        <v>2319</v>
      </c>
      <c r="B2902" s="96" t="s">
        <v>4588</v>
      </c>
      <c r="C2902" s="96" t="s">
        <v>87</v>
      </c>
      <c r="D2902" s="96">
        <v>964.53046999988146</v>
      </c>
      <c r="E2902" s="96">
        <v>336.57889666571282</v>
      </c>
      <c r="F2902" s="96">
        <v>1</v>
      </c>
      <c r="G2902" s="96" t="s">
        <v>4612</v>
      </c>
      <c r="H2902" s="96">
        <v>5</v>
      </c>
      <c r="I2902" s="96" t="str">
        <f t="shared" si="45"/>
        <v>T521B156M035ATE200A521B156M035AS9997TTS50</v>
      </c>
    </row>
    <row r="2903" spans="1:9" hidden="1">
      <c r="A2903" s="96" t="s">
        <v>2319</v>
      </c>
      <c r="B2903" s="96" t="s">
        <v>4588</v>
      </c>
      <c r="C2903" s="96" t="s">
        <v>82</v>
      </c>
      <c r="D2903" s="96">
        <v>1079.7174250002718</v>
      </c>
      <c r="E2903" s="96">
        <v>315.46585833071731</v>
      </c>
      <c r="F2903" s="96">
        <v>1</v>
      </c>
      <c r="G2903" s="96" t="s">
        <v>4612</v>
      </c>
      <c r="H2903" s="96">
        <v>2</v>
      </c>
      <c r="I2903" s="96" t="str">
        <f t="shared" si="45"/>
        <v>T521B156M035ATE200A521B156M035AS9997S706</v>
      </c>
    </row>
    <row r="2904" spans="1:9" hidden="1">
      <c r="A2904" s="96" t="s">
        <v>2319</v>
      </c>
      <c r="B2904" s="96" t="s">
        <v>4588</v>
      </c>
      <c r="C2904" s="96" t="s">
        <v>4525</v>
      </c>
      <c r="D2904" s="96">
        <v>921.26347592566162</v>
      </c>
      <c r="E2904" s="96">
        <v>349.04896166652907</v>
      </c>
      <c r="F2904" s="96">
        <v>1</v>
      </c>
      <c r="G2904" s="96" t="s">
        <v>4612</v>
      </c>
      <c r="H2904" s="96">
        <v>9</v>
      </c>
      <c r="I2904" s="96" t="str">
        <f t="shared" si="45"/>
        <v>T521B156M035ATE200A521B156M035AS9997S506</v>
      </c>
    </row>
    <row r="2905" spans="1:9" hidden="1">
      <c r="A2905" s="96" t="s">
        <v>2319</v>
      </c>
      <c r="B2905" s="96" t="s">
        <v>4588</v>
      </c>
      <c r="C2905" s="96" t="s">
        <v>4654</v>
      </c>
      <c r="D2905" s="96">
        <v>869.17978332960047</v>
      </c>
      <c r="E2905" s="96">
        <v>306.08876666170545</v>
      </c>
      <c r="F2905" s="96">
        <v>1</v>
      </c>
      <c r="G2905" s="96" t="s">
        <v>4612</v>
      </c>
      <c r="H2905" s="96">
        <v>1</v>
      </c>
      <c r="I2905" s="96" t="str">
        <f t="shared" si="45"/>
        <v>T521B156M035ATE200A521B156M035AS9997C515</v>
      </c>
    </row>
    <row r="2906" spans="1:9" hidden="1">
      <c r="A2906" s="96" t="s">
        <v>2317</v>
      </c>
      <c r="B2906" s="96" t="s">
        <v>2303</v>
      </c>
      <c r="C2906" s="96" t="s">
        <v>4502</v>
      </c>
      <c r="D2906" s="96">
        <v>889.6769499988294</v>
      </c>
      <c r="E2906" s="96">
        <v>218.31804999383169</v>
      </c>
      <c r="F2906" s="96">
        <v>1</v>
      </c>
      <c r="G2906" s="96" t="s">
        <v>4612</v>
      </c>
      <c r="H2906" s="96">
        <v>1</v>
      </c>
      <c r="I2906" s="96" t="str">
        <f t="shared" si="45"/>
        <v>T521B155M063ATE200A521B155M063ASTTS175</v>
      </c>
    </row>
    <row r="2907" spans="1:9" hidden="1">
      <c r="A2907" s="96" t="s">
        <v>2315</v>
      </c>
      <c r="B2907" s="96" t="s">
        <v>2300</v>
      </c>
      <c r="C2907" s="96" t="s">
        <v>4516</v>
      </c>
      <c r="D2907" s="96">
        <v>884.68794166983582</v>
      </c>
      <c r="E2907" s="96">
        <v>183.72688333096448</v>
      </c>
      <c r="F2907" s="96">
        <v>1</v>
      </c>
      <c r="G2907" s="96" t="s">
        <v>4612</v>
      </c>
      <c r="H2907" s="96">
        <v>2</v>
      </c>
      <c r="I2907" s="96" t="str">
        <f t="shared" si="45"/>
        <v>T521B105M050ATE200A521B105M063ASTTS125</v>
      </c>
    </row>
    <row r="2908" spans="1:9" hidden="1">
      <c r="A2908" s="96" t="s">
        <v>678</v>
      </c>
      <c r="B2908" s="96" t="s">
        <v>445</v>
      </c>
      <c r="C2908" s="96" t="s">
        <v>4477</v>
      </c>
      <c r="D2908" s="96">
        <v>412.25228333263658</v>
      </c>
      <c r="E2908" s="96">
        <v>148.63095000386238</v>
      </c>
      <c r="F2908" s="96">
        <v>1</v>
      </c>
      <c r="G2908" s="96" t="s">
        <v>4612</v>
      </c>
      <c r="H2908" s="96">
        <v>1</v>
      </c>
      <c r="I2908" s="96" t="str">
        <f t="shared" si="45"/>
        <v>T520T106M12RATE080A520T106M016ASE080KBP40</v>
      </c>
    </row>
    <row r="2909" spans="1:9" hidden="1">
      <c r="A2909" s="96" t="s">
        <v>1327</v>
      </c>
      <c r="B2909" s="96" t="s">
        <v>380</v>
      </c>
      <c r="C2909" s="96" t="s">
        <v>4516</v>
      </c>
      <c r="D2909" s="96">
        <v>894.63333333609637</v>
      </c>
      <c r="E2909" s="96">
        <v>195.31666667433456</v>
      </c>
      <c r="F2909" s="96">
        <v>1</v>
      </c>
      <c r="G2909" s="96" t="s">
        <v>4612</v>
      </c>
      <c r="H2909" s="96">
        <v>1</v>
      </c>
      <c r="I2909" s="96" t="str">
        <f t="shared" si="45"/>
        <v>T521D475M075ATE075A521V475M075ASSUZHTTS125</v>
      </c>
    </row>
    <row r="2910" spans="1:9" hidden="1">
      <c r="A2910" s="96" t="s">
        <v>266</v>
      </c>
      <c r="B2910" s="96" t="s">
        <v>261</v>
      </c>
      <c r="C2910" s="96" t="s">
        <v>4492</v>
      </c>
      <c r="D2910" s="96">
        <v>485.7108433360699</v>
      </c>
      <c r="E2910" s="96">
        <v>213.66970999888144</v>
      </c>
      <c r="F2910" s="96">
        <v>1</v>
      </c>
      <c r="G2910" s="96" t="s">
        <v>4612</v>
      </c>
      <c r="H2910" s="96">
        <v>5</v>
      </c>
      <c r="I2910" s="96" t="str">
        <f t="shared" si="45"/>
        <v>T521X337M016AHE025A521V117M016ASE050FTW700</v>
      </c>
    </row>
    <row r="2911" spans="1:9" hidden="1">
      <c r="A2911" s="96" t="s">
        <v>3362</v>
      </c>
      <c r="B2911" s="96" t="s">
        <v>3328</v>
      </c>
      <c r="C2911" s="96" t="s">
        <v>4501</v>
      </c>
      <c r="D2911" s="96">
        <v>394.55000000889419</v>
      </c>
      <c r="E2911" s="96">
        <v>141.54999999620486</v>
      </c>
      <c r="F2911" s="96">
        <v>1</v>
      </c>
      <c r="G2911" s="96" t="s">
        <v>4612</v>
      </c>
      <c r="H2911" s="96">
        <v>1</v>
      </c>
      <c r="I2911" s="96" t="str">
        <f t="shared" si="45"/>
        <v>T591D227M010ATE080A591D227M010ASKBP55</v>
      </c>
    </row>
    <row r="2912" spans="1:9" hidden="1">
      <c r="A2912" s="96" t="s">
        <v>3024</v>
      </c>
      <c r="B2912" s="96" t="s">
        <v>2810</v>
      </c>
      <c r="C2912" s="96" t="s">
        <v>4477</v>
      </c>
      <c r="D2912" s="96">
        <v>392.18999999994418</v>
      </c>
      <c r="E2912" s="96">
        <v>143.71250000142027</v>
      </c>
      <c r="F2912" s="96">
        <v>1</v>
      </c>
      <c r="G2912" s="96" t="s">
        <v>4612</v>
      </c>
      <c r="H2912" s="96">
        <v>5</v>
      </c>
      <c r="I2912" s="96" t="str">
        <f t="shared" si="45"/>
        <v>T530X157M016AHE015A530V476M016ASE015KBP40</v>
      </c>
    </row>
    <row r="2913" spans="1:9" hidden="1">
      <c r="A2913" s="96" t="s">
        <v>3024</v>
      </c>
      <c r="B2913" s="96" t="s">
        <v>2929</v>
      </c>
      <c r="C2913" s="96" t="s">
        <v>4426</v>
      </c>
      <c r="D2913" s="96">
        <v>347.21819999220315</v>
      </c>
      <c r="E2913" s="96">
        <v>136.79322499840055</v>
      </c>
      <c r="F2913" s="96">
        <v>1</v>
      </c>
      <c r="G2913" s="96" t="s">
        <v>4612</v>
      </c>
      <c r="H2913" s="96">
        <v>2</v>
      </c>
      <c r="I2913" s="96" t="str">
        <f t="shared" si="45"/>
        <v>T530X157M016AHE015A530V756M016ASMHSPKBP74</v>
      </c>
    </row>
    <row r="2914" spans="1:9" hidden="1">
      <c r="A2914" s="96" t="s">
        <v>1166</v>
      </c>
      <c r="B2914" s="96" t="s">
        <v>1165</v>
      </c>
      <c r="C2914" s="96" t="s">
        <v>4441</v>
      </c>
      <c r="D2914" s="96">
        <v>577.64316666405648</v>
      </c>
      <c r="E2914" s="96">
        <v>185.87173333740793</v>
      </c>
      <c r="F2914" s="96">
        <v>1</v>
      </c>
      <c r="G2914" s="96" t="s">
        <v>4612</v>
      </c>
      <c r="H2914" s="96">
        <v>1</v>
      </c>
      <c r="I2914" s="96" t="str">
        <f t="shared" si="45"/>
        <v>T591B227M006ATE045A591B227M006ASSTA156KA</v>
      </c>
    </row>
    <row r="2915" spans="1:9" hidden="1">
      <c r="A2915" s="96" t="s">
        <v>503</v>
      </c>
      <c r="B2915" s="96" t="s">
        <v>367</v>
      </c>
      <c r="C2915" s="96" t="s">
        <v>4516</v>
      </c>
      <c r="D2915" s="96">
        <v>852.68910599984224</v>
      </c>
      <c r="E2915" s="96">
        <v>203.87680666744708</v>
      </c>
      <c r="F2915" s="96">
        <v>1</v>
      </c>
      <c r="G2915" s="96" t="s">
        <v>4612</v>
      </c>
      <c r="H2915" s="96">
        <v>50</v>
      </c>
      <c r="I2915" s="96" t="str">
        <f t="shared" si="45"/>
        <v>T521X156M063ATE035A521V475M063ASSUZHTTS125</v>
      </c>
    </row>
    <row r="2916" spans="1:9" hidden="1">
      <c r="A2916" s="96" t="s">
        <v>902</v>
      </c>
      <c r="B2916" s="96" t="s">
        <v>685</v>
      </c>
      <c r="C2916" s="96" t="s">
        <v>4426</v>
      </c>
      <c r="D2916" s="96">
        <v>310.91666666558012</v>
      </c>
      <c r="E2916" s="96">
        <v>137.06666665733792</v>
      </c>
      <c r="F2916" s="96">
        <v>1</v>
      </c>
      <c r="G2916" s="96" t="s">
        <v>4612</v>
      </c>
      <c r="H2916" s="96">
        <v>1</v>
      </c>
      <c r="I2916" s="96" t="str">
        <f t="shared" si="45"/>
        <v>T520W337M2R5ATE025A520W337M003ASMHSPKBP74</v>
      </c>
    </row>
    <row r="2917" spans="1:9" hidden="1">
      <c r="A2917" s="96" t="s">
        <v>2883</v>
      </c>
      <c r="B2917" s="96" t="s">
        <v>2876</v>
      </c>
      <c r="C2917" s="96" t="s">
        <v>4426</v>
      </c>
      <c r="D2917" s="96">
        <v>297.91711665806361</v>
      </c>
      <c r="E2917" s="96">
        <v>144.21150000533089</v>
      </c>
      <c r="F2917" s="96">
        <v>1</v>
      </c>
      <c r="G2917" s="96" t="s">
        <v>4612</v>
      </c>
      <c r="H2917" s="96">
        <v>1</v>
      </c>
      <c r="I2917" s="96" t="str">
        <f t="shared" si="45"/>
        <v>T530X477M006AHE006A530V157M006ASE006KBP74</v>
      </c>
    </row>
    <row r="2918" spans="1:9" hidden="1">
      <c r="A2918" s="96" t="s">
        <v>364</v>
      </c>
      <c r="B2918" s="96" t="s">
        <v>4589</v>
      </c>
      <c r="C2918" s="96" t="s">
        <v>4478</v>
      </c>
      <c r="D2918" s="96">
        <v>629.10100000211969</v>
      </c>
      <c r="E2918" s="96">
        <v>186.09855833463371</v>
      </c>
      <c r="F2918" s="96">
        <v>1</v>
      </c>
      <c r="G2918" s="96" t="s">
        <v>4612</v>
      </c>
      <c r="H2918" s="96">
        <v>2</v>
      </c>
      <c r="I2918" s="96" t="str">
        <f t="shared" si="45"/>
        <v>T521X686M035ATE050A521V336M035ASFTW400</v>
      </c>
    </row>
    <row r="2919" spans="1:9" hidden="1">
      <c r="A2919" s="96" t="s">
        <v>460</v>
      </c>
      <c r="B2919" s="96" t="s">
        <v>171</v>
      </c>
      <c r="C2919" s="96" t="s">
        <v>4441</v>
      </c>
      <c r="D2919" s="96">
        <v>399.4937092566397</v>
      </c>
      <c r="E2919" s="96">
        <v>151.54561481438577</v>
      </c>
      <c r="F2919" s="96">
        <v>1</v>
      </c>
      <c r="G2919" s="96" t="s">
        <v>4612</v>
      </c>
      <c r="H2919" s="96">
        <v>9</v>
      </c>
      <c r="I2919" s="96" t="str">
        <f t="shared" si="45"/>
        <v>T520T107M006APE055A520T107M006ASE055STA156KA</v>
      </c>
    </row>
    <row r="2920" spans="1:9" hidden="1">
      <c r="A2920" s="96" t="s">
        <v>3647</v>
      </c>
      <c r="B2920" s="96" t="s">
        <v>3648</v>
      </c>
      <c r="C2920" s="96" t="s">
        <v>4428</v>
      </c>
      <c r="D2920" s="96">
        <v>447.41223333729431</v>
      </c>
      <c r="E2920" s="96">
        <v>209.3540972226765</v>
      </c>
      <c r="F2920" s="96">
        <v>1</v>
      </c>
      <c r="G2920" s="96" t="s">
        <v>4612</v>
      </c>
      <c r="H2920" s="96">
        <v>5</v>
      </c>
      <c r="I2920" s="96" t="str">
        <f t="shared" si="45"/>
        <v>T598X687M006ATE025A598V337M006ASKBP76</v>
      </c>
    </row>
    <row r="2921" spans="1:9" hidden="1">
      <c r="A2921" s="96" t="s">
        <v>830</v>
      </c>
      <c r="B2921" s="96" t="s">
        <v>831</v>
      </c>
      <c r="C2921" s="96" t="s">
        <v>126</v>
      </c>
      <c r="D2921" s="96">
        <v>208.93333333893679</v>
      </c>
      <c r="E2921" s="96">
        <v>122.08333334187046</v>
      </c>
      <c r="F2921" s="96">
        <v>1</v>
      </c>
      <c r="G2921" s="96" t="s">
        <v>4612</v>
      </c>
      <c r="H2921" s="96">
        <v>1</v>
      </c>
      <c r="I2921" s="96" t="str">
        <f t="shared" si="45"/>
        <v>T528Z227M004ATE008A528Z227M004ASE008KBP52</v>
      </c>
    </row>
    <row r="2922" spans="1:9" hidden="1">
      <c r="A2922" s="96" t="s">
        <v>379</v>
      </c>
      <c r="B2922" s="96" t="s">
        <v>380</v>
      </c>
      <c r="C2922" s="96" t="s">
        <v>4516</v>
      </c>
      <c r="D2922" s="96">
        <v>841.40491300765086</v>
      </c>
      <c r="E2922" s="96">
        <v>227.21373412566859</v>
      </c>
      <c r="F2922" s="96">
        <v>1</v>
      </c>
      <c r="G2922" s="96" t="s">
        <v>4612</v>
      </c>
      <c r="H2922" s="96">
        <v>41</v>
      </c>
      <c r="I2922" s="96" t="str">
        <f t="shared" si="45"/>
        <v>T521X106M075ATE050A521V475M075ASSUZHTTS125</v>
      </c>
    </row>
    <row r="2923" spans="1:9" hidden="1">
      <c r="A2923" s="96" t="s">
        <v>1140</v>
      </c>
      <c r="B2923" s="96" t="s">
        <v>701</v>
      </c>
      <c r="C2923" s="96" t="s">
        <v>126</v>
      </c>
      <c r="D2923" s="96">
        <v>499.96666666469537</v>
      </c>
      <c r="E2923" s="96">
        <v>181.76666666055095</v>
      </c>
      <c r="F2923" s="96">
        <v>1</v>
      </c>
      <c r="G2923" s="96" t="s">
        <v>4612</v>
      </c>
      <c r="H2923" s="96">
        <v>1</v>
      </c>
      <c r="I2923" s="96" t="str">
        <f t="shared" si="45"/>
        <v>T545W476M016ATE045A521W476M016ASE045KBP52</v>
      </c>
    </row>
    <row r="2924" spans="1:9" hidden="1">
      <c r="A2924" s="96" t="s">
        <v>93</v>
      </c>
      <c r="B2924" s="96" t="s">
        <v>94</v>
      </c>
      <c r="C2924" s="96" t="s">
        <v>4441</v>
      </c>
      <c r="D2924" s="96">
        <v>360.92744583293097</v>
      </c>
      <c r="E2924" s="96">
        <v>189.88429999997609</v>
      </c>
      <c r="F2924" s="96">
        <v>1</v>
      </c>
      <c r="G2924" s="96" t="s">
        <v>4612</v>
      </c>
      <c r="H2924" s="96">
        <v>4</v>
      </c>
      <c r="I2924" s="96" t="str">
        <f t="shared" si="45"/>
        <v>T520B337M2R5ATE010A520B167M2R5AS9997STA156KA</v>
      </c>
    </row>
    <row r="2925" spans="1:9" hidden="1">
      <c r="A2925" s="96" t="s">
        <v>2966</v>
      </c>
      <c r="B2925" s="96" t="s">
        <v>2967</v>
      </c>
      <c r="C2925" s="96" t="s">
        <v>119</v>
      </c>
      <c r="D2925" s="96">
        <v>507.16666667140089</v>
      </c>
      <c r="E2925" s="96">
        <v>194.03333333437331</v>
      </c>
      <c r="F2925" s="96">
        <v>1</v>
      </c>
      <c r="G2925" s="96" t="s">
        <v>4612</v>
      </c>
      <c r="H2925" s="96">
        <v>1</v>
      </c>
      <c r="I2925" s="96" t="str">
        <f t="shared" si="45"/>
        <v>T530X477M010ATE020A530V247M010ASFTW102K</v>
      </c>
    </row>
    <row r="2926" spans="1:9" hidden="1">
      <c r="A2926" s="96" t="s">
        <v>746</v>
      </c>
      <c r="B2926" s="96" t="s">
        <v>367</v>
      </c>
      <c r="C2926" s="96" t="s">
        <v>4516</v>
      </c>
      <c r="D2926" s="96">
        <v>868.88731666607771</v>
      </c>
      <c r="E2926" s="96">
        <v>191.79018888738935</v>
      </c>
      <c r="F2926" s="96">
        <v>1</v>
      </c>
      <c r="G2926" s="96" t="s">
        <v>4612</v>
      </c>
      <c r="H2926" s="96">
        <v>3</v>
      </c>
      <c r="I2926" s="96" t="str">
        <f t="shared" si="45"/>
        <v>T521X156M063ATE150A521V475M063ASSUZHTTS125</v>
      </c>
    </row>
    <row r="2927" spans="1:9" hidden="1">
      <c r="A2927" s="96" t="s">
        <v>826</v>
      </c>
      <c r="B2927" s="96" t="s">
        <v>796</v>
      </c>
      <c r="C2927" s="96" t="s">
        <v>4426</v>
      </c>
      <c r="D2927" s="96">
        <v>1074.3974499951582</v>
      </c>
      <c r="E2927" s="96">
        <v>184.74649999989197</v>
      </c>
      <c r="F2927" s="96">
        <v>1</v>
      </c>
      <c r="G2927" s="96" t="s">
        <v>4612</v>
      </c>
      <c r="H2927" s="96">
        <v>1</v>
      </c>
      <c r="I2927" s="96" t="str">
        <f t="shared" si="45"/>
        <v>T525B336M016ATE070A521B336M016ASKBP74</v>
      </c>
    </row>
    <row r="2928" spans="1:9" hidden="1">
      <c r="A2928" s="96" t="s">
        <v>1826</v>
      </c>
      <c r="B2928" s="96" t="s">
        <v>1832</v>
      </c>
      <c r="C2928" s="96" t="s">
        <v>4426</v>
      </c>
      <c r="D2928" s="96">
        <v>211.58141388965305</v>
      </c>
      <c r="E2928" s="96">
        <v>232.89520833321149</v>
      </c>
      <c r="F2928" s="96">
        <v>1</v>
      </c>
      <c r="G2928" s="96" t="s">
        <v>4612</v>
      </c>
      <c r="H2928" s="96">
        <v>6</v>
      </c>
      <c r="I2928" s="96" t="str">
        <f t="shared" si="45"/>
        <v>T530D687M2R5AHE006A530V227M003ASE006KBP74</v>
      </c>
    </row>
    <row r="2929" spans="1:9" hidden="1">
      <c r="A2929" s="96" t="s">
        <v>873</v>
      </c>
      <c r="B2929" s="96" t="s">
        <v>857</v>
      </c>
      <c r="C2929" s="96" t="s">
        <v>152</v>
      </c>
      <c r="D2929" s="96">
        <v>347.99999999231659</v>
      </c>
      <c r="E2929" s="96">
        <v>141.44999999902211</v>
      </c>
      <c r="F2929" s="96">
        <v>1</v>
      </c>
      <c r="G2929" s="96" t="s">
        <v>4612</v>
      </c>
      <c r="H2929" s="96">
        <v>1</v>
      </c>
      <c r="I2929" s="96" t="str">
        <f t="shared" si="45"/>
        <v>T545V107M016ATE050A521V107M016ASMHSPKBP86</v>
      </c>
    </row>
    <row r="2930" spans="1:9" hidden="1">
      <c r="A2930" s="96" t="s">
        <v>4259</v>
      </c>
      <c r="B2930" s="96" t="s">
        <v>4258</v>
      </c>
      <c r="C2930" s="96" t="s">
        <v>90</v>
      </c>
      <c r="D2930" s="96">
        <v>625.40000000386499</v>
      </c>
      <c r="E2930" s="96">
        <v>186.79999999701977</v>
      </c>
      <c r="F2930" s="96">
        <v>1</v>
      </c>
      <c r="G2930" s="96" t="s">
        <v>4612</v>
      </c>
      <c r="H2930" s="96">
        <v>1</v>
      </c>
      <c r="I2930" s="96" t="str">
        <f t="shared" si="45"/>
        <v>T598B475M035AHE200A598B475M035ASFTP200</v>
      </c>
    </row>
    <row r="2931" spans="1:9" hidden="1">
      <c r="A2931" s="96" t="s">
        <v>2306</v>
      </c>
      <c r="B2931" s="96" t="s">
        <v>2307</v>
      </c>
      <c r="C2931" s="96" t="s">
        <v>4655</v>
      </c>
      <c r="D2931" s="96">
        <v>719.5666666701436</v>
      </c>
      <c r="E2931" s="96">
        <v>180.86666667019017</v>
      </c>
      <c r="F2931" s="96">
        <v>1</v>
      </c>
      <c r="G2931" s="96" t="s">
        <v>4612</v>
      </c>
      <c r="H2931" s="96">
        <v>1</v>
      </c>
      <c r="I2931" s="96" t="str">
        <f t="shared" si="45"/>
        <v>T521B684M063ATE200A521B684M063ASFTP85</v>
      </c>
    </row>
    <row r="2932" spans="1:9" hidden="1">
      <c r="A2932" s="96" t="s">
        <v>821</v>
      </c>
      <c r="B2932" s="96" t="s">
        <v>810</v>
      </c>
      <c r="C2932" s="96" t="s">
        <v>4426</v>
      </c>
      <c r="D2932" s="96">
        <v>245.73333332897164</v>
      </c>
      <c r="E2932" s="96">
        <v>151.28333333646879</v>
      </c>
      <c r="F2932" s="96">
        <v>1</v>
      </c>
      <c r="G2932" s="96" t="s">
        <v>4612</v>
      </c>
      <c r="H2932" s="96">
        <v>1</v>
      </c>
      <c r="I2932" s="96" t="str">
        <f t="shared" si="45"/>
        <v>T525B476M006AHE070A525B476M006ASE070KBP74</v>
      </c>
    </row>
    <row r="2933" spans="1:9" hidden="1">
      <c r="A2933" s="96" t="s">
        <v>2217</v>
      </c>
      <c r="B2933" s="96" t="s">
        <v>2218</v>
      </c>
      <c r="C2933" s="96" t="s">
        <v>4426</v>
      </c>
      <c r="D2933" s="96">
        <v>301.41666666604578</v>
      </c>
      <c r="E2933" s="96">
        <v>121.60000000032596</v>
      </c>
      <c r="F2933" s="96">
        <v>1</v>
      </c>
      <c r="G2933" s="96" t="s">
        <v>4612</v>
      </c>
      <c r="H2933" s="96">
        <v>1</v>
      </c>
      <c r="I2933" s="96" t="str">
        <f t="shared" si="45"/>
        <v>T520D107M010AHE018A520D107M010ASMHSBKBP74</v>
      </c>
    </row>
    <row r="2934" spans="1:9" hidden="1">
      <c r="A2934" s="96" t="s">
        <v>3578</v>
      </c>
      <c r="B2934" s="96" t="s">
        <v>3579</v>
      </c>
      <c r="C2934" s="96" t="s">
        <v>131</v>
      </c>
      <c r="D2934" s="96">
        <v>381.66666667093517</v>
      </c>
      <c r="E2934" s="96">
        <v>187.74999999906868</v>
      </c>
      <c r="F2934" s="96">
        <v>1</v>
      </c>
      <c r="G2934" s="96" t="s">
        <v>4612</v>
      </c>
      <c r="H2934" s="96">
        <v>1</v>
      </c>
      <c r="I2934" s="96" t="str">
        <f t="shared" si="45"/>
        <v>T591V157M006ATE045A591V157M006ASTTS80</v>
      </c>
    </row>
    <row r="2935" spans="1:9" hidden="1">
      <c r="A2935" s="96" t="s">
        <v>3558</v>
      </c>
      <c r="B2935" s="96" t="s">
        <v>2752</v>
      </c>
      <c r="C2935" s="96" t="s">
        <v>126</v>
      </c>
      <c r="D2935" s="96">
        <v>197.03333333367479</v>
      </c>
      <c r="E2935" s="96">
        <v>130.43333333451301</v>
      </c>
      <c r="F2935" s="96">
        <v>1</v>
      </c>
      <c r="G2935" s="96" t="s">
        <v>4612</v>
      </c>
      <c r="H2935" s="96">
        <v>1</v>
      </c>
      <c r="I2935" s="96" t="str">
        <f t="shared" si="45"/>
        <v>T520V337M2R5AHE006A520V337M003ASE009KBP52</v>
      </c>
    </row>
    <row r="2936" spans="1:9" hidden="1">
      <c r="A2936" s="96" t="s">
        <v>1062</v>
      </c>
      <c r="B2936" s="96" t="s">
        <v>1063</v>
      </c>
      <c r="C2936" s="96" t="s">
        <v>119</v>
      </c>
      <c r="D2936" s="96">
        <v>492.4450866656843</v>
      </c>
      <c r="E2936" s="96">
        <v>201.5439277770929</v>
      </c>
      <c r="F2936" s="96">
        <v>1</v>
      </c>
      <c r="G2936" s="96" t="s">
        <v>4612</v>
      </c>
      <c r="H2936" s="96">
        <v>5</v>
      </c>
      <c r="I2936" s="96" t="str">
        <f t="shared" si="45"/>
        <v>T521D227M016ATE035A521D227M016ASFTW102K</v>
      </c>
    </row>
    <row r="2937" spans="1:9" hidden="1">
      <c r="A2937" s="96" t="s">
        <v>4023</v>
      </c>
      <c r="B2937" s="96" t="s">
        <v>3733</v>
      </c>
      <c r="C2937" s="96" t="s">
        <v>152</v>
      </c>
      <c r="D2937" s="96">
        <v>252.91666666511449</v>
      </c>
      <c r="E2937" s="96">
        <v>124.94999999762511</v>
      </c>
      <c r="F2937" s="96">
        <v>1</v>
      </c>
      <c r="G2937" s="96" t="s">
        <v>4612</v>
      </c>
      <c r="H2937" s="96">
        <v>1</v>
      </c>
      <c r="I2937" s="96" t="str">
        <f t="shared" si="45"/>
        <v>T520B157M004ATE030A520B157M004ASE030KBP86</v>
      </c>
    </row>
    <row r="2938" spans="1:9" hidden="1">
      <c r="A2938" s="96" t="s">
        <v>2430</v>
      </c>
      <c r="B2938" s="96" t="s">
        <v>2431</v>
      </c>
      <c r="C2938" s="96" t="s">
        <v>119</v>
      </c>
      <c r="D2938" s="96">
        <v>678.08035833702888</v>
      </c>
      <c r="E2938" s="96">
        <v>203.92769166792277</v>
      </c>
      <c r="F2938" s="96">
        <v>1</v>
      </c>
      <c r="G2938" s="96" t="s">
        <v>4612</v>
      </c>
      <c r="H2938" s="96">
        <v>2</v>
      </c>
      <c r="I2938" s="96" t="str">
        <f t="shared" si="45"/>
        <v>T523W157M016APE100A523W157M016ASFTW102K</v>
      </c>
    </row>
    <row r="2939" spans="1:9" hidden="1">
      <c r="A2939" s="96" t="s">
        <v>2645</v>
      </c>
      <c r="B2939" s="96" t="s">
        <v>1752</v>
      </c>
      <c r="C2939" s="96" t="s">
        <v>4426</v>
      </c>
      <c r="D2939" s="96">
        <v>296.81666666991077</v>
      </c>
      <c r="E2939" s="96">
        <v>136.38333333190533</v>
      </c>
      <c r="F2939" s="96">
        <v>1</v>
      </c>
      <c r="G2939" s="96" t="s">
        <v>4612</v>
      </c>
      <c r="H2939" s="96">
        <v>1</v>
      </c>
      <c r="I2939" s="96" t="str">
        <f t="shared" si="45"/>
        <v>T520D227M006ATE025A520D227M006ASMHSPKBP74</v>
      </c>
    </row>
    <row r="2940" spans="1:9" hidden="1">
      <c r="A2940" s="96" t="s">
        <v>3807</v>
      </c>
      <c r="B2940" s="96" t="s">
        <v>3808</v>
      </c>
      <c r="C2940" s="96" t="s">
        <v>4426</v>
      </c>
      <c r="D2940" s="96">
        <v>248.74999999883585</v>
      </c>
      <c r="E2940" s="96">
        <v>127.4500000057742</v>
      </c>
      <c r="F2940" s="96">
        <v>1</v>
      </c>
      <c r="G2940" s="96" t="s">
        <v>4612</v>
      </c>
      <c r="H2940" s="96">
        <v>1</v>
      </c>
      <c r="I2940" s="96" t="str">
        <f t="shared" si="45"/>
        <v>T520B476M006ATE035A520B476M006ASE035KBP74</v>
      </c>
    </row>
    <row r="2941" spans="1:9" hidden="1">
      <c r="A2941" s="96" t="s">
        <v>4316</v>
      </c>
      <c r="B2941" s="96" t="s">
        <v>4278</v>
      </c>
      <c r="C2941" s="96" t="s">
        <v>4502</v>
      </c>
      <c r="D2941" s="96">
        <v>1034.7666666749865</v>
      </c>
      <c r="E2941" s="96">
        <v>181.81666667223908</v>
      </c>
      <c r="F2941" s="96">
        <v>1</v>
      </c>
      <c r="G2941" s="96" t="s">
        <v>4612</v>
      </c>
      <c r="H2941" s="96">
        <v>1</v>
      </c>
      <c r="I2941" s="96" t="str">
        <f t="shared" si="45"/>
        <v>T598B155K050ATE200A598B155M050ASTTS175</v>
      </c>
    </row>
    <row r="2942" spans="1:9" hidden="1">
      <c r="A2942" s="96" t="s">
        <v>1543</v>
      </c>
      <c r="B2942" s="96" t="s">
        <v>1544</v>
      </c>
      <c r="C2942" s="96" t="s">
        <v>4516</v>
      </c>
      <c r="D2942" s="96">
        <v>835.44999999809068</v>
      </c>
      <c r="E2942" s="96">
        <v>207.58333332720213</v>
      </c>
      <c r="F2942" s="96">
        <v>1</v>
      </c>
      <c r="G2942" s="96" t="s">
        <v>4612</v>
      </c>
      <c r="H2942" s="96">
        <v>1</v>
      </c>
      <c r="I2942" s="96" t="str">
        <f t="shared" si="45"/>
        <v>T598D475M075ATE200A598V475M075ASSUZHTTS125</v>
      </c>
    </row>
    <row r="2943" spans="1:9" hidden="1">
      <c r="A2943" s="96" t="s">
        <v>3515</v>
      </c>
      <c r="B2943" s="96" t="s">
        <v>3516</v>
      </c>
      <c r="C2943" s="96" t="s">
        <v>4441</v>
      </c>
      <c r="D2943" s="96">
        <v>601.03333333041519</v>
      </c>
      <c r="E2943" s="96">
        <v>218.04999999934807</v>
      </c>
      <c r="F2943" s="96">
        <v>1</v>
      </c>
      <c r="G2943" s="96" t="s">
        <v>4612</v>
      </c>
      <c r="H2943" s="96">
        <v>1</v>
      </c>
      <c r="I2943" s="96" t="str">
        <f t="shared" si="45"/>
        <v>T520V687M006ATE070A520V687M006AS9997STA156KA</v>
      </c>
    </row>
    <row r="2944" spans="1:9" hidden="1">
      <c r="A2944" s="96" t="s">
        <v>3003</v>
      </c>
      <c r="B2944" s="96" t="s">
        <v>3004</v>
      </c>
      <c r="C2944" s="96" t="s">
        <v>4441</v>
      </c>
      <c r="D2944" s="96">
        <v>881.4166666707024</v>
      </c>
      <c r="E2944" s="96">
        <v>188.28333333134651</v>
      </c>
      <c r="F2944" s="96">
        <v>1</v>
      </c>
      <c r="G2944" s="96" t="s">
        <v>4612</v>
      </c>
      <c r="H2944" s="96">
        <v>1</v>
      </c>
      <c r="I2944" s="96" t="str">
        <f t="shared" si="45"/>
        <v>T520Y687M006ATE018A520Y687M006ASMHSPSTA156KA</v>
      </c>
    </row>
    <row r="2945" spans="1:9" hidden="1">
      <c r="A2945" s="96" t="s">
        <v>895</v>
      </c>
      <c r="B2945" s="96" t="s">
        <v>701</v>
      </c>
      <c r="C2945" s="96" t="s">
        <v>126</v>
      </c>
      <c r="D2945" s="96">
        <v>509.733333340846</v>
      </c>
      <c r="E2945" s="96">
        <v>219.95000000344589</v>
      </c>
      <c r="F2945" s="96">
        <v>1</v>
      </c>
      <c r="G2945" s="96" t="s">
        <v>4612</v>
      </c>
      <c r="H2945" s="96">
        <v>1</v>
      </c>
      <c r="I2945" s="96" t="str">
        <f t="shared" si="45"/>
        <v>T520W476M016AHE045A521W476M016ASE045KBP52</v>
      </c>
    </row>
    <row r="2946" spans="1:9" hidden="1">
      <c r="A2946" s="96" t="s">
        <v>898</v>
      </c>
      <c r="B2946" s="96" t="s">
        <v>690</v>
      </c>
      <c r="C2946" s="96" t="s">
        <v>4441</v>
      </c>
      <c r="D2946" s="96">
        <v>480.96191666729283</v>
      </c>
      <c r="E2946" s="96">
        <v>145.47814166522585</v>
      </c>
      <c r="F2946" s="96">
        <v>1</v>
      </c>
      <c r="G2946" s="96" t="s">
        <v>4612</v>
      </c>
      <c r="H2946" s="96">
        <v>2</v>
      </c>
      <c r="I2946" s="96" t="str">
        <f t="shared" si="45"/>
        <v>T520W477M006ATE055A520W477M006ASMHSPSTA156KA</v>
      </c>
    </row>
    <row r="2947" spans="1:9" hidden="1">
      <c r="A2947" s="96" t="s">
        <v>3057</v>
      </c>
      <c r="B2947" s="96" t="s">
        <v>2106</v>
      </c>
      <c r="C2947" s="96" t="s">
        <v>4426</v>
      </c>
      <c r="D2947" s="96">
        <v>335.09999999427237</v>
      </c>
      <c r="E2947" s="96">
        <v>162.38333333283663</v>
      </c>
      <c r="F2947" s="96">
        <v>1</v>
      </c>
      <c r="G2947" s="96" t="s">
        <v>4612</v>
      </c>
      <c r="H2947" s="96">
        <v>1</v>
      </c>
      <c r="I2947" s="96" t="str">
        <f t="shared" si="45"/>
        <v>T520Y157M010ATE015A520D157M010ASMHSBKBP74</v>
      </c>
    </row>
    <row r="2948" spans="1:9" hidden="1">
      <c r="A2948" s="96" t="s">
        <v>1299</v>
      </c>
      <c r="B2948" s="96" t="s">
        <v>1302</v>
      </c>
      <c r="C2948" s="96" t="s">
        <v>157</v>
      </c>
      <c r="D2948" s="96">
        <v>465.58333332999609</v>
      </c>
      <c r="E2948" s="96">
        <v>127.29999999166466</v>
      </c>
      <c r="F2948" s="96">
        <v>1</v>
      </c>
      <c r="G2948" s="96" t="s">
        <v>4612</v>
      </c>
      <c r="H2948" s="96">
        <v>1</v>
      </c>
      <c r="I2948" s="96" t="str">
        <f t="shared" ref="I2948:I3011" si="46">A2948&amp;B2948&amp;C2948</f>
        <v>T521D336M025ATE060A521D336M025ASE060TTS40</v>
      </c>
    </row>
    <row r="2949" spans="1:9" hidden="1">
      <c r="A2949" s="96" t="s">
        <v>283</v>
      </c>
      <c r="B2949" s="96" t="s">
        <v>284</v>
      </c>
      <c r="C2949" s="96" t="s">
        <v>90</v>
      </c>
      <c r="D2949" s="96">
        <v>643.15000000409782</v>
      </c>
      <c r="E2949" s="96">
        <v>199.016666659154</v>
      </c>
      <c r="F2949" s="96">
        <v>1</v>
      </c>
      <c r="G2949" s="96" t="s">
        <v>4612</v>
      </c>
      <c r="H2949" s="96">
        <v>1</v>
      </c>
      <c r="I2949" s="96" t="str">
        <f t="shared" si="46"/>
        <v>T521X336M050AHE075A521V156M050ASFTP200</v>
      </c>
    </row>
    <row r="2950" spans="1:9" hidden="1">
      <c r="A2950" s="96" t="s">
        <v>3645</v>
      </c>
      <c r="B2950" s="96" t="s">
        <v>3618</v>
      </c>
      <c r="C2950" s="96" t="s">
        <v>119</v>
      </c>
      <c r="D2950" s="96">
        <v>511.36251249758067</v>
      </c>
      <c r="E2950" s="96">
        <v>202.31598749844125</v>
      </c>
      <c r="F2950" s="96">
        <v>1</v>
      </c>
      <c r="G2950" s="96" t="s">
        <v>4612</v>
      </c>
      <c r="H2950" s="96">
        <v>4</v>
      </c>
      <c r="I2950" s="96" t="str">
        <f t="shared" si="46"/>
        <v>T598X477M010ATE025A598V247M010ASFTW102K</v>
      </c>
    </row>
    <row r="2951" spans="1:9" hidden="1">
      <c r="A2951" s="96" t="s">
        <v>3645</v>
      </c>
      <c r="B2951" s="96" t="s">
        <v>3618</v>
      </c>
      <c r="C2951" s="96" t="s">
        <v>4519</v>
      </c>
      <c r="D2951" s="96">
        <v>491.21978333685541</v>
      </c>
      <c r="E2951" s="96">
        <v>213.38721666717905</v>
      </c>
      <c r="F2951" s="96">
        <v>1</v>
      </c>
      <c r="G2951" s="96" t="s">
        <v>4612</v>
      </c>
      <c r="H2951" s="96">
        <v>1</v>
      </c>
      <c r="I2951" s="96" t="str">
        <f t="shared" si="46"/>
        <v>T598X477M010ATE025A598V247M010ASFTW102KG</v>
      </c>
    </row>
    <row r="2952" spans="1:9" hidden="1">
      <c r="A2952" s="96" t="s">
        <v>3645</v>
      </c>
      <c r="B2952" s="96" t="s">
        <v>4656</v>
      </c>
      <c r="C2952" s="96" t="s">
        <v>119</v>
      </c>
      <c r="D2952" s="96">
        <v>410.69838333176449</v>
      </c>
      <c r="E2952" s="96">
        <v>208.45160833268892</v>
      </c>
      <c r="F2952" s="96">
        <v>1</v>
      </c>
      <c r="G2952" s="96" t="s">
        <v>4612</v>
      </c>
      <c r="H2952" s="96">
        <v>1</v>
      </c>
      <c r="I2952" s="96" t="str">
        <f t="shared" si="46"/>
        <v>T598X477M010ATE025A598V247M010AS9997FTW102K</v>
      </c>
    </row>
    <row r="2953" spans="1:9" hidden="1">
      <c r="A2953" s="96" t="s">
        <v>105</v>
      </c>
      <c r="B2953" s="96" t="s">
        <v>106</v>
      </c>
      <c r="C2953" s="96" t="s">
        <v>107</v>
      </c>
      <c r="D2953" s="96">
        <v>835.95288749987947</v>
      </c>
      <c r="E2953" s="96">
        <v>204.28116666676945</v>
      </c>
      <c r="F2953" s="96">
        <v>1</v>
      </c>
      <c r="G2953" s="96" t="s">
        <v>4612</v>
      </c>
      <c r="H2953" s="96">
        <v>4</v>
      </c>
      <c r="I2953" s="96" t="str">
        <f t="shared" si="46"/>
        <v>T521X226M075ATE120A521V116M075AS9997FTP150</v>
      </c>
    </row>
    <row r="2954" spans="1:9" hidden="1">
      <c r="A2954" s="96" t="s">
        <v>105</v>
      </c>
      <c r="B2954" s="96" t="s">
        <v>106</v>
      </c>
      <c r="C2954" s="96" t="s">
        <v>4591</v>
      </c>
      <c r="D2954" s="96">
        <v>640.54782777791843</v>
      </c>
      <c r="E2954" s="96">
        <v>186.0467916665948</v>
      </c>
      <c r="F2954" s="96">
        <v>1</v>
      </c>
      <c r="G2954" s="96" t="s">
        <v>4612</v>
      </c>
      <c r="H2954" s="96">
        <v>3</v>
      </c>
      <c r="I2954" s="96" t="str">
        <f t="shared" si="46"/>
        <v>T521X226M075ATE120A521V116M075AS9997HV300</v>
      </c>
    </row>
    <row r="2955" spans="1:9" hidden="1">
      <c r="A2955" s="96" t="s">
        <v>1955</v>
      </c>
      <c r="B2955" s="96" t="s">
        <v>1956</v>
      </c>
      <c r="C2955" s="96" t="s">
        <v>4426</v>
      </c>
      <c r="D2955" s="96">
        <v>190.60000000521541</v>
      </c>
      <c r="E2955" s="96">
        <v>145.43333334149793</v>
      </c>
      <c r="F2955" s="96">
        <v>1</v>
      </c>
      <c r="G2955" s="96" t="s">
        <v>4612</v>
      </c>
      <c r="H2955" s="96">
        <v>1</v>
      </c>
      <c r="I2955" s="96" t="str">
        <f t="shared" si="46"/>
        <v>T530D687M003AHE010A530V227M003ASE010KBP74</v>
      </c>
    </row>
    <row r="2956" spans="1:9" hidden="1">
      <c r="A2956" s="96" t="s">
        <v>3556</v>
      </c>
      <c r="B2956" s="96" t="s">
        <v>2488</v>
      </c>
      <c r="C2956" s="96" t="s">
        <v>4525</v>
      </c>
      <c r="D2956" s="96">
        <v>222.46666667168029</v>
      </c>
      <c r="E2956" s="96">
        <v>122.01666667009704</v>
      </c>
      <c r="F2956" s="96">
        <v>1</v>
      </c>
      <c r="G2956" s="96" t="s">
        <v>4612</v>
      </c>
      <c r="H2956" s="96">
        <v>1</v>
      </c>
      <c r="I2956" s="96" t="str">
        <f t="shared" si="46"/>
        <v>T520V227M2R5ATE006A520V117M004ASE006S506</v>
      </c>
    </row>
    <row r="2957" spans="1:9" hidden="1">
      <c r="A2957" s="96" t="s">
        <v>2489</v>
      </c>
      <c r="B2957" s="96" t="s">
        <v>2490</v>
      </c>
      <c r="C2957" s="96" t="s">
        <v>4525</v>
      </c>
      <c r="D2957" s="96">
        <v>202.7500000060536</v>
      </c>
      <c r="E2957" s="96">
        <v>154.78333332692273</v>
      </c>
      <c r="F2957" s="96">
        <v>1</v>
      </c>
      <c r="G2957" s="96" t="s">
        <v>4612</v>
      </c>
      <c r="H2957" s="96">
        <v>1</v>
      </c>
      <c r="I2957" s="96" t="str">
        <f t="shared" si="46"/>
        <v>T520D337M2R5ATE006A520V177M003ASE005S506</v>
      </c>
    </row>
    <row r="2958" spans="1:9" hidden="1">
      <c r="A2958" s="96" t="s">
        <v>282</v>
      </c>
      <c r="B2958" s="96" t="s">
        <v>4592</v>
      </c>
      <c r="C2958" s="96" t="s">
        <v>4520</v>
      </c>
      <c r="D2958" s="96">
        <v>1379.8058750003113</v>
      </c>
      <c r="E2958" s="96">
        <v>217.64724583510545</v>
      </c>
      <c r="F2958" s="96">
        <v>1</v>
      </c>
      <c r="G2958" s="96" t="s">
        <v>4612</v>
      </c>
      <c r="H2958" s="96">
        <v>4</v>
      </c>
      <c r="I2958" s="96" t="str">
        <f t="shared" si="46"/>
        <v>T521X226M063ATE075A521V685M063AS9997HV200</v>
      </c>
    </row>
    <row r="2959" spans="1:9" hidden="1">
      <c r="A2959" s="96" t="s">
        <v>4082</v>
      </c>
      <c r="B2959" s="96" t="s">
        <v>4657</v>
      </c>
      <c r="C2959" s="96" t="s">
        <v>4508</v>
      </c>
      <c r="D2959" s="96">
        <v>274.81666666106321</v>
      </c>
      <c r="E2959" s="96">
        <v>189.58333333139308</v>
      </c>
      <c r="F2959" s="96">
        <v>1</v>
      </c>
      <c r="G2959" s="96" t="s">
        <v>4612</v>
      </c>
      <c r="H2959" s="96">
        <v>1</v>
      </c>
      <c r="I2959" s="96" t="str">
        <f t="shared" si="46"/>
        <v>T520U157M004ATE055A520U157M004AS9997KBP126E</v>
      </c>
    </row>
    <row r="2960" spans="1:9" hidden="1">
      <c r="A2960" s="96" t="s">
        <v>1810</v>
      </c>
      <c r="B2960" s="96" t="s">
        <v>1755</v>
      </c>
      <c r="C2960" s="96" t="s">
        <v>4426</v>
      </c>
      <c r="D2960" s="96">
        <v>184.96666666469537</v>
      </c>
      <c r="E2960" s="96">
        <v>128.84999999776483</v>
      </c>
      <c r="F2960" s="96">
        <v>1</v>
      </c>
      <c r="G2960" s="96" t="s">
        <v>4612</v>
      </c>
      <c r="H2960" s="96">
        <v>1</v>
      </c>
      <c r="I2960" s="96" t="str">
        <f t="shared" si="46"/>
        <v>T525D337M2R5ATE025A520D337M003ASMHSPKBP74</v>
      </c>
    </row>
    <row r="2961" spans="1:9" hidden="1">
      <c r="A2961" s="96" t="s">
        <v>3805</v>
      </c>
      <c r="B2961" s="96" t="s">
        <v>3654</v>
      </c>
      <c r="C2961" s="96" t="s">
        <v>4426</v>
      </c>
      <c r="D2961" s="96">
        <v>277.66666666720994</v>
      </c>
      <c r="E2961" s="96">
        <v>144.2000000027474</v>
      </c>
      <c r="F2961" s="96">
        <v>1</v>
      </c>
      <c r="G2961" s="96" t="s">
        <v>4612</v>
      </c>
      <c r="H2961" s="96">
        <v>1</v>
      </c>
      <c r="I2961" s="96" t="str">
        <f t="shared" si="46"/>
        <v>T520B336M008AHE040A520B336K010ASKBP74</v>
      </c>
    </row>
    <row r="2962" spans="1:9" hidden="1">
      <c r="A2962" s="96" t="s">
        <v>1467</v>
      </c>
      <c r="B2962" s="96" t="s">
        <v>4499</v>
      </c>
      <c r="C2962" s="96" t="s">
        <v>157</v>
      </c>
      <c r="D2962" s="96">
        <v>1096.2524183336643</v>
      </c>
      <c r="E2962" s="96">
        <v>373.19046363403851</v>
      </c>
      <c r="F2962" s="96">
        <v>1</v>
      </c>
      <c r="G2962" s="96" t="s">
        <v>4612</v>
      </c>
      <c r="H2962" s="96">
        <v>10</v>
      </c>
      <c r="I2962" s="96" t="str">
        <f t="shared" si="46"/>
        <v>T521V226M035ATE100A521V226M035AS9997TTS40</v>
      </c>
    </row>
    <row r="2963" spans="1:9" hidden="1">
      <c r="A2963" s="96" t="s">
        <v>1467</v>
      </c>
      <c r="B2963" s="96" t="s">
        <v>4499</v>
      </c>
      <c r="C2963" s="96" t="s">
        <v>4658</v>
      </c>
      <c r="D2963" s="96">
        <v>1154.9673333275132</v>
      </c>
      <c r="E2963" s="96">
        <v>330.55816667620093</v>
      </c>
      <c r="F2963" s="96">
        <v>1</v>
      </c>
      <c r="G2963" s="96" t="s">
        <v>4612</v>
      </c>
      <c r="H2963" s="96">
        <v>1</v>
      </c>
      <c r="I2963" s="96" t="str">
        <f t="shared" si="46"/>
        <v>T521V226M035ATE100A521V226M035AS9997TTS40Y</v>
      </c>
    </row>
    <row r="2964" spans="1:9" hidden="1">
      <c r="A2964" s="96" t="s">
        <v>1588</v>
      </c>
      <c r="B2964" s="96" t="s">
        <v>1589</v>
      </c>
      <c r="C2964" s="96" t="s">
        <v>4426</v>
      </c>
      <c r="D2964" s="96">
        <v>216.48333333316259</v>
      </c>
      <c r="E2964" s="96">
        <v>125.23333333432674</v>
      </c>
      <c r="F2964" s="96">
        <v>1</v>
      </c>
      <c r="G2964" s="96" t="s">
        <v>4612</v>
      </c>
      <c r="H2964" s="96">
        <v>1</v>
      </c>
      <c r="I2964" s="96" t="str">
        <f t="shared" si="46"/>
        <v>T525D477M004ATE040A520D477M004ASMHSPKBP74</v>
      </c>
    </row>
    <row r="2965" spans="1:9" hidden="1">
      <c r="A2965" s="96" t="s">
        <v>1809</v>
      </c>
      <c r="B2965" s="96" t="s">
        <v>1595</v>
      </c>
      <c r="C2965" s="96" t="s">
        <v>4426</v>
      </c>
      <c r="D2965" s="96">
        <v>317.61666666017845</v>
      </c>
      <c r="E2965" s="96">
        <v>121.4666666672565</v>
      </c>
      <c r="F2965" s="96">
        <v>1</v>
      </c>
      <c r="G2965" s="96" t="s">
        <v>4612</v>
      </c>
      <c r="H2965" s="96">
        <v>1</v>
      </c>
      <c r="I2965" s="96" t="str">
        <f t="shared" si="46"/>
        <v>T525D107M010ATE025A520D107M010ASMHSPKBP74</v>
      </c>
    </row>
    <row r="2966" spans="1:9" hidden="1">
      <c r="A2966" s="96" t="s">
        <v>1463</v>
      </c>
      <c r="B2966" s="96" t="s">
        <v>4435</v>
      </c>
      <c r="C2966" s="96" t="s">
        <v>87</v>
      </c>
      <c r="D2966" s="96">
        <v>774.30127917003119</v>
      </c>
      <c r="E2966" s="96">
        <v>342.25940417032689</v>
      </c>
      <c r="F2966" s="96">
        <v>1</v>
      </c>
      <c r="G2966" s="96" t="s">
        <v>4612</v>
      </c>
      <c r="H2966" s="96">
        <v>4</v>
      </c>
      <c r="I2966" s="96" t="str">
        <f t="shared" si="46"/>
        <v>T521V336M035ATE100A521V336M035AS9997TTS50</v>
      </c>
    </row>
    <row r="2967" spans="1:9" hidden="1">
      <c r="A2967" s="96" t="s">
        <v>2426</v>
      </c>
      <c r="B2967" s="96" t="s">
        <v>2427</v>
      </c>
      <c r="C2967" s="96" t="s">
        <v>157</v>
      </c>
      <c r="D2967" s="96">
        <v>1106.2666666670702</v>
      </c>
      <c r="E2967" s="96">
        <v>327.16666667140089</v>
      </c>
      <c r="F2967" s="96">
        <v>1</v>
      </c>
      <c r="G2967" s="96" t="s">
        <v>4612</v>
      </c>
      <c r="H2967" s="96">
        <v>1</v>
      </c>
      <c r="I2967" s="96" t="str">
        <f t="shared" si="46"/>
        <v>T523W226M035APE100A523W226M035ASTTS40</v>
      </c>
    </row>
    <row r="2968" spans="1:9" hidden="1">
      <c r="A2968" s="96" t="s">
        <v>2314</v>
      </c>
      <c r="B2968" s="96" t="s">
        <v>2185</v>
      </c>
      <c r="C2968" s="96" t="s">
        <v>4478</v>
      </c>
      <c r="D2968" s="96">
        <v>676.75000000046566</v>
      </c>
      <c r="E2968" s="96">
        <v>192.48333333875053</v>
      </c>
      <c r="F2968" s="96">
        <v>1</v>
      </c>
      <c r="G2968" s="96" t="s">
        <v>4612</v>
      </c>
      <c r="H2968" s="96">
        <v>1</v>
      </c>
      <c r="I2968" s="96" t="str">
        <f t="shared" si="46"/>
        <v>T521B335M035ATE200A521B335M035ASFTW400</v>
      </c>
    </row>
    <row r="2969" spans="1:9" hidden="1">
      <c r="A2969" s="96" t="s">
        <v>1329</v>
      </c>
      <c r="B2969" s="96" t="s">
        <v>4592</v>
      </c>
      <c r="C2969" s="96" t="s">
        <v>4520</v>
      </c>
      <c r="D2969" s="96">
        <v>897.47062166640524</v>
      </c>
      <c r="E2969" s="96">
        <v>189.03403148171492</v>
      </c>
      <c r="F2969" s="96">
        <v>1</v>
      </c>
      <c r="G2969" s="96" t="s">
        <v>4612</v>
      </c>
      <c r="H2969" s="96">
        <v>10</v>
      </c>
      <c r="I2969" s="96" t="str">
        <f t="shared" si="46"/>
        <v>T521D685M063ATE075A521V685M063AS9997HV200</v>
      </c>
    </row>
    <row r="2970" spans="1:9" hidden="1">
      <c r="A2970" s="96" t="s">
        <v>1329</v>
      </c>
      <c r="B2970" s="96" t="s">
        <v>4592</v>
      </c>
      <c r="C2970" s="96" t="s">
        <v>4593</v>
      </c>
      <c r="D2970" s="96">
        <v>365.64154999447055</v>
      </c>
      <c r="E2970" s="96">
        <v>133.45638333703391</v>
      </c>
      <c r="F2970" s="96">
        <v>1</v>
      </c>
      <c r="G2970" s="96" t="s">
        <v>4612</v>
      </c>
      <c r="H2970" s="96">
        <v>1</v>
      </c>
      <c r="I2970" s="96" t="str">
        <f t="shared" si="46"/>
        <v>T521D685M063ATE075A521V685M063AS9997HV200E</v>
      </c>
    </row>
    <row r="2971" spans="1:9" hidden="1">
      <c r="A2971" s="96" t="s">
        <v>1741</v>
      </c>
      <c r="B2971" s="96" t="s">
        <v>1742</v>
      </c>
      <c r="C2971" s="96" t="s">
        <v>4426</v>
      </c>
      <c r="D2971" s="96">
        <v>257.36133332597092</v>
      </c>
      <c r="E2971" s="96">
        <v>132.60223333141766</v>
      </c>
      <c r="F2971" s="96">
        <v>1</v>
      </c>
      <c r="G2971" s="96" t="s">
        <v>4612</v>
      </c>
      <c r="H2971" s="96">
        <v>1</v>
      </c>
      <c r="I2971" s="96" t="str">
        <f t="shared" si="46"/>
        <v>T525D687M003ATE025A520D687M003ASMHSPKBP74</v>
      </c>
    </row>
    <row r="2972" spans="1:9" hidden="1">
      <c r="A2972" s="96" t="s">
        <v>4283</v>
      </c>
      <c r="B2972" s="96" t="s">
        <v>1206</v>
      </c>
      <c r="C2972" s="96" t="s">
        <v>4477</v>
      </c>
      <c r="D2972" s="96">
        <v>388.42849999666214</v>
      </c>
      <c r="E2972" s="96">
        <v>247.51526666223072</v>
      </c>
      <c r="F2972" s="96">
        <v>1</v>
      </c>
      <c r="G2972" s="96" t="s">
        <v>4612</v>
      </c>
      <c r="H2972" s="96">
        <v>1</v>
      </c>
      <c r="I2972" s="96" t="str">
        <f t="shared" si="46"/>
        <v>T598B226M010ATE070A598B226M010ASKBP40</v>
      </c>
    </row>
    <row r="2973" spans="1:9" hidden="1">
      <c r="A2973" s="96" t="s">
        <v>4174</v>
      </c>
      <c r="B2973" s="96" t="s">
        <v>3618</v>
      </c>
      <c r="C2973" s="96" t="s">
        <v>119</v>
      </c>
      <c r="D2973" s="96">
        <v>502.02588332933374</v>
      </c>
      <c r="E2973" s="96">
        <v>278.9642166683916</v>
      </c>
      <c r="F2973" s="96">
        <v>1</v>
      </c>
      <c r="G2973" s="96" t="s">
        <v>4612</v>
      </c>
      <c r="H2973" s="96">
        <v>1</v>
      </c>
      <c r="I2973" s="96" t="str">
        <f t="shared" si="46"/>
        <v>T591X477M010ATE025A598V247M010ASFTW102K</v>
      </c>
    </row>
    <row r="2974" spans="1:9" hidden="1">
      <c r="A2974" s="96" t="s">
        <v>1089</v>
      </c>
      <c r="B2974" s="96" t="s">
        <v>927</v>
      </c>
      <c r="C2974" s="96" t="s">
        <v>4426</v>
      </c>
      <c r="D2974" s="96">
        <v>275.47295000287704</v>
      </c>
      <c r="E2974" s="96">
        <v>142.39628332899883</v>
      </c>
      <c r="F2974" s="96">
        <v>1</v>
      </c>
      <c r="G2974" s="96" t="s">
        <v>4612</v>
      </c>
      <c r="H2974" s="96">
        <v>1</v>
      </c>
      <c r="I2974" s="96" t="str">
        <f t="shared" si="46"/>
        <v>T598D477M2R5AHS009A598D477M2R5ASKBP74</v>
      </c>
    </row>
    <row r="2975" spans="1:9" hidden="1">
      <c r="A2975" s="96" t="s">
        <v>1278</v>
      </c>
      <c r="B2975" s="96" t="s">
        <v>1277</v>
      </c>
      <c r="C2975" s="96" t="s">
        <v>107</v>
      </c>
      <c r="D2975" s="96">
        <v>749.71651458501583</v>
      </c>
      <c r="E2975" s="96">
        <v>198.81608518422581</v>
      </c>
      <c r="F2975" s="96">
        <v>1</v>
      </c>
      <c r="G2975" s="96" t="s">
        <v>4612</v>
      </c>
      <c r="H2975" s="96">
        <v>8</v>
      </c>
      <c r="I2975" s="96" t="str">
        <f t="shared" si="46"/>
        <v>T599D106M050ATE150A599D106M050ASFTP150</v>
      </c>
    </row>
    <row r="2976" spans="1:9" hidden="1">
      <c r="A2976" s="96" t="s">
        <v>2048</v>
      </c>
      <c r="B2976" s="96" t="s">
        <v>618</v>
      </c>
      <c r="C2976" s="96" t="s">
        <v>126</v>
      </c>
      <c r="D2976" s="96">
        <v>477.69733332912438</v>
      </c>
      <c r="E2976" s="96">
        <v>189.52266666688956</v>
      </c>
      <c r="F2976" s="96">
        <v>1</v>
      </c>
      <c r="G2976" s="96" t="s">
        <v>4612</v>
      </c>
      <c r="H2976" s="96">
        <v>1</v>
      </c>
      <c r="I2976" s="96" t="str">
        <f t="shared" si="46"/>
        <v>T521B226M020AHE090A521B226M020ASKBP52</v>
      </c>
    </row>
    <row r="2977" spans="1:9" hidden="1">
      <c r="A2977" s="96" t="s">
        <v>202</v>
      </c>
      <c r="B2977" s="96" t="s">
        <v>201</v>
      </c>
      <c r="C2977" s="96" t="s">
        <v>4426</v>
      </c>
      <c r="D2977" s="96">
        <v>289.09143332974054</v>
      </c>
      <c r="E2977" s="96">
        <v>186.66483333217911</v>
      </c>
      <c r="F2977" s="96">
        <v>1</v>
      </c>
      <c r="G2977" s="96" t="s">
        <v>4612</v>
      </c>
      <c r="H2977" s="96">
        <v>1</v>
      </c>
      <c r="I2977" s="96" t="str">
        <f t="shared" si="46"/>
        <v>T520C107M006AHE045A520C107M006ASMHSBKBP74</v>
      </c>
    </row>
    <row r="2978" spans="1:9" hidden="1">
      <c r="A2978" s="96" t="s">
        <v>272</v>
      </c>
      <c r="B2978" s="96" t="s">
        <v>4514</v>
      </c>
      <c r="C2978" s="96" t="s">
        <v>119</v>
      </c>
      <c r="D2978" s="96">
        <v>587.86611666670069</v>
      </c>
      <c r="E2978" s="96">
        <v>196.40216666855849</v>
      </c>
      <c r="F2978" s="96">
        <v>1</v>
      </c>
      <c r="G2978" s="96" t="s">
        <v>4612</v>
      </c>
      <c r="H2978" s="96">
        <v>1</v>
      </c>
      <c r="I2978" s="96" t="str">
        <f t="shared" si="46"/>
        <v>T521X477M016ATK020A521V247M016ASFTW102K</v>
      </c>
    </row>
    <row r="2979" spans="1:9" hidden="1">
      <c r="A2979" s="96" t="s">
        <v>1401</v>
      </c>
      <c r="B2979" s="96" t="s">
        <v>223</v>
      </c>
      <c r="C2979" s="96" t="s">
        <v>4469</v>
      </c>
      <c r="D2979" s="96">
        <v>400.65029444522224</v>
      </c>
      <c r="E2979" s="96">
        <v>129.62273888639174</v>
      </c>
      <c r="F2979" s="96">
        <v>1</v>
      </c>
      <c r="G2979" s="96" t="s">
        <v>4612</v>
      </c>
      <c r="H2979" s="96">
        <v>3</v>
      </c>
      <c r="I2979" s="96" t="str">
        <f t="shared" si="46"/>
        <v>T520C157M006AHE025A520C157M006ASMHSPKBP126</v>
      </c>
    </row>
    <row r="2980" spans="1:9" hidden="1">
      <c r="A2980" s="96" t="s">
        <v>3643</v>
      </c>
      <c r="B2980" s="96" t="s">
        <v>3644</v>
      </c>
      <c r="C2980" s="96" t="s">
        <v>119</v>
      </c>
      <c r="D2980" s="96">
        <v>549.265166670084</v>
      </c>
      <c r="E2980" s="96">
        <v>192.8948083310388</v>
      </c>
      <c r="F2980" s="96">
        <v>1</v>
      </c>
      <c r="G2980" s="96" t="s">
        <v>4612</v>
      </c>
      <c r="H2980" s="96">
        <v>2</v>
      </c>
      <c r="I2980" s="96" t="str">
        <f t="shared" si="46"/>
        <v>T598X337M010ATE025A598V177M010ASFTW102K</v>
      </c>
    </row>
    <row r="2981" spans="1:9" hidden="1">
      <c r="A2981" s="96" t="s">
        <v>4169</v>
      </c>
      <c r="B2981" s="96" t="s">
        <v>3618</v>
      </c>
      <c r="C2981" s="96" t="s">
        <v>119</v>
      </c>
      <c r="D2981" s="96">
        <v>486.31395000033081</v>
      </c>
      <c r="E2981" s="96">
        <v>182.81116666970777</v>
      </c>
      <c r="F2981" s="96">
        <v>1</v>
      </c>
      <c r="G2981" s="96" t="s">
        <v>4612</v>
      </c>
      <c r="H2981" s="96">
        <v>1</v>
      </c>
      <c r="I2981" s="96" t="str">
        <f t="shared" si="46"/>
        <v>T591X477M006ATE025A598V247M010ASFTW102K</v>
      </c>
    </row>
    <row r="2982" spans="1:9" hidden="1">
      <c r="A2982" s="96" t="s">
        <v>2773</v>
      </c>
      <c r="B2982" s="96" t="s">
        <v>2774</v>
      </c>
      <c r="C2982" s="96" t="s">
        <v>87</v>
      </c>
      <c r="D2982" s="96">
        <v>521.50616666302085</v>
      </c>
      <c r="E2982" s="96">
        <v>225.61923332861625</v>
      </c>
      <c r="F2982" s="96">
        <v>1</v>
      </c>
      <c r="G2982" s="96" t="s">
        <v>4612</v>
      </c>
      <c r="H2982" s="96">
        <v>1</v>
      </c>
      <c r="I2982" s="96" t="str">
        <f t="shared" si="46"/>
        <v>T523W686M020APE100A523W686M020ASTTS50</v>
      </c>
    </row>
    <row r="2983" spans="1:9" hidden="1">
      <c r="A2983" s="96" t="s">
        <v>3575</v>
      </c>
      <c r="B2983" s="96" t="s">
        <v>3573</v>
      </c>
      <c r="C2983" s="96" t="s">
        <v>152</v>
      </c>
      <c r="D2983" s="96">
        <v>664.80638333712704</v>
      </c>
      <c r="E2983" s="96">
        <v>184.00471666711385</v>
      </c>
      <c r="F2983" s="96">
        <v>1</v>
      </c>
      <c r="G2983" s="96" t="s">
        <v>4612</v>
      </c>
      <c r="H2983" s="96">
        <v>1</v>
      </c>
      <c r="I2983" s="96" t="str">
        <f t="shared" si="46"/>
        <v>T525T336M008ATE080A525T336M010ASE070KBP86</v>
      </c>
    </row>
    <row r="2984" spans="1:9" hidden="1">
      <c r="A2984" s="96" t="s">
        <v>1268</v>
      </c>
      <c r="B2984" s="96" t="s">
        <v>1210</v>
      </c>
      <c r="C2984" s="96" t="s">
        <v>4426</v>
      </c>
      <c r="D2984" s="96">
        <v>492.98573333420791</v>
      </c>
      <c r="E2984" s="96">
        <v>193.75171666382812</v>
      </c>
      <c r="F2984" s="96">
        <v>1</v>
      </c>
      <c r="G2984" s="96" t="s">
        <v>4612</v>
      </c>
      <c r="H2984" s="96">
        <v>1</v>
      </c>
      <c r="I2984" s="96" t="str">
        <f t="shared" si="46"/>
        <v>T591B476M010ATE070A591B476M010ASE070KBP74</v>
      </c>
    </row>
    <row r="2985" spans="1:9" hidden="1">
      <c r="A2985" s="96" t="s">
        <v>3168</v>
      </c>
      <c r="B2985" s="96" t="s">
        <v>3240</v>
      </c>
      <c r="C2985" s="96" t="s">
        <v>4595</v>
      </c>
      <c r="D2985" s="96">
        <v>607.41798666701652</v>
      </c>
      <c r="E2985" s="96">
        <v>134.57540000136942</v>
      </c>
      <c r="F2985" s="96">
        <v>1</v>
      </c>
      <c r="G2985" s="96" t="s">
        <v>4612</v>
      </c>
      <c r="H2985" s="96">
        <v>5</v>
      </c>
      <c r="I2985" s="96" t="str">
        <f t="shared" si="46"/>
        <v>T521W476K020AT4277A521W476K020ASKBP52K</v>
      </c>
    </row>
    <row r="2986" spans="1:9" hidden="1">
      <c r="A2986" s="96" t="s">
        <v>3387</v>
      </c>
      <c r="B2986" s="96" t="s">
        <v>3388</v>
      </c>
      <c r="C2986" s="96" t="s">
        <v>87</v>
      </c>
      <c r="D2986" s="96">
        <v>466.96200000587851</v>
      </c>
      <c r="E2986" s="96">
        <v>202.33195000793785</v>
      </c>
      <c r="F2986" s="96">
        <v>1</v>
      </c>
      <c r="G2986" s="96" t="s">
        <v>4612</v>
      </c>
      <c r="H2986" s="96">
        <v>1</v>
      </c>
      <c r="I2986" s="96" t="str">
        <f t="shared" si="46"/>
        <v>T591D157M016ATE065A591D157M016ASTTS50</v>
      </c>
    </row>
    <row r="2987" spans="1:9" hidden="1">
      <c r="A2987" s="96" t="s">
        <v>1593</v>
      </c>
      <c r="B2987" s="96" t="s">
        <v>1592</v>
      </c>
      <c r="C2987" s="96" t="s">
        <v>4426</v>
      </c>
      <c r="D2987" s="96">
        <v>350.22094167012256</v>
      </c>
      <c r="E2987" s="96">
        <v>161.81652500003111</v>
      </c>
      <c r="F2987" s="96">
        <v>1</v>
      </c>
      <c r="G2987" s="96" t="s">
        <v>4612</v>
      </c>
      <c r="H2987" s="96">
        <v>2</v>
      </c>
      <c r="I2987" s="96" t="str">
        <f t="shared" si="46"/>
        <v>T525D157M010ATE055A520D157M010ASMHSPKBP74</v>
      </c>
    </row>
    <row r="2988" spans="1:9" hidden="1">
      <c r="A2988" s="96" t="s">
        <v>2589</v>
      </c>
      <c r="B2988" s="96" t="s">
        <v>2590</v>
      </c>
      <c r="C2988" s="96" t="s">
        <v>126</v>
      </c>
      <c r="D2988" s="96">
        <v>250.71355000021867</v>
      </c>
      <c r="E2988" s="96">
        <v>138.32138334168121</v>
      </c>
      <c r="F2988" s="96">
        <v>1</v>
      </c>
      <c r="G2988" s="96" t="s">
        <v>4612</v>
      </c>
      <c r="H2988" s="96">
        <v>1</v>
      </c>
      <c r="I2988" s="96" t="str">
        <f t="shared" si="46"/>
        <v>T520D157M004ATE007A520D157M006ASE007KBP52</v>
      </c>
    </row>
    <row r="2989" spans="1:9" hidden="1">
      <c r="A2989" s="96" t="s">
        <v>430</v>
      </c>
      <c r="B2989" s="96" t="s">
        <v>4534</v>
      </c>
      <c r="C2989" s="96" t="s">
        <v>4469</v>
      </c>
      <c r="D2989" s="96">
        <v>336.08789999736473</v>
      </c>
      <c r="E2989" s="96">
        <v>127.47133333235981</v>
      </c>
      <c r="F2989" s="96">
        <v>1</v>
      </c>
      <c r="G2989" s="96" t="s">
        <v>4612</v>
      </c>
      <c r="H2989" s="96">
        <v>1</v>
      </c>
      <c r="I2989" s="96" t="str">
        <f t="shared" si="46"/>
        <v>T520C227M004ATE018A520C227M006ASMHSBKBP126</v>
      </c>
    </row>
    <row r="2990" spans="1:9" hidden="1">
      <c r="A2990" s="96" t="s">
        <v>1594</v>
      </c>
      <c r="B2990" s="96" t="s">
        <v>1595</v>
      </c>
      <c r="C2990" s="96" t="s">
        <v>4426</v>
      </c>
      <c r="D2990" s="96">
        <v>298.2247166626621</v>
      </c>
      <c r="E2990" s="96">
        <v>136.51954999775626</v>
      </c>
      <c r="F2990" s="96">
        <v>1</v>
      </c>
      <c r="G2990" s="96" t="s">
        <v>4612</v>
      </c>
      <c r="H2990" s="96">
        <v>1</v>
      </c>
      <c r="I2990" s="96" t="str">
        <f t="shared" si="46"/>
        <v>T525D107M010AHE055A520D107M010ASMHSPKBP74</v>
      </c>
    </row>
    <row r="2991" spans="1:9" hidden="1">
      <c r="A2991" s="96" t="s">
        <v>1516</v>
      </c>
      <c r="B2991" s="96" t="s">
        <v>1517</v>
      </c>
      <c r="C2991" s="96" t="s">
        <v>4501</v>
      </c>
      <c r="D2991" s="96">
        <v>221.32133333128877</v>
      </c>
      <c r="E2991" s="96">
        <v>121.93100000498816</v>
      </c>
      <c r="F2991" s="96">
        <v>1</v>
      </c>
      <c r="G2991" s="96" t="s">
        <v>4612</v>
      </c>
      <c r="H2991" s="96">
        <v>1</v>
      </c>
      <c r="I2991" s="96" t="str">
        <f t="shared" si="46"/>
        <v>T598D227M2R5ATE006A598V117M2R5ASKBP55</v>
      </c>
    </row>
    <row r="2992" spans="1:9" hidden="1">
      <c r="A2992" s="96" t="s">
        <v>2937</v>
      </c>
      <c r="B2992" s="96" t="s">
        <v>2935</v>
      </c>
      <c r="C2992" s="96" t="s">
        <v>4426</v>
      </c>
      <c r="D2992" s="96">
        <v>221.65091111208312</v>
      </c>
      <c r="E2992" s="96">
        <v>153.69242778047919</v>
      </c>
      <c r="F2992" s="96">
        <v>1</v>
      </c>
      <c r="G2992" s="96" t="s">
        <v>4612</v>
      </c>
      <c r="H2992" s="96">
        <v>3</v>
      </c>
      <c r="I2992" s="96" t="str">
        <f t="shared" si="46"/>
        <v>T530X158M2R5AHE005A530V477M2R5ASE005KBP74</v>
      </c>
    </row>
    <row r="2993" spans="1:9" hidden="1">
      <c r="A2993" s="96" t="s">
        <v>2432</v>
      </c>
      <c r="B2993" s="96" t="s">
        <v>4597</v>
      </c>
      <c r="C2993" s="96" t="s">
        <v>82</v>
      </c>
      <c r="D2993" s="96">
        <v>981.88382685242686</v>
      </c>
      <c r="E2993" s="96">
        <v>381.59175701776365</v>
      </c>
      <c r="F2993" s="96">
        <v>1</v>
      </c>
      <c r="G2993" s="96" t="s">
        <v>4612</v>
      </c>
      <c r="H2993" s="96">
        <v>18</v>
      </c>
      <c r="I2993" s="96" t="str">
        <f t="shared" si="46"/>
        <v>T523W566M035APE100A523W566M035AS9997S706</v>
      </c>
    </row>
    <row r="2994" spans="1:9" hidden="1">
      <c r="A2994" s="96" t="s">
        <v>4378</v>
      </c>
      <c r="B2994" s="96" t="s">
        <v>4324</v>
      </c>
      <c r="C2994" s="96" t="s">
        <v>152</v>
      </c>
      <c r="D2994" s="96">
        <v>580.3163083299296</v>
      </c>
      <c r="E2994" s="96">
        <v>184.8917666694615</v>
      </c>
      <c r="F2994" s="96">
        <v>1</v>
      </c>
      <c r="G2994" s="96" t="s">
        <v>4612</v>
      </c>
      <c r="H2994" s="96">
        <v>2</v>
      </c>
      <c r="I2994" s="96" t="str">
        <f t="shared" si="46"/>
        <v>T598V227M006AT4145A598V227M006AS9997KBP86</v>
      </c>
    </row>
    <row r="2995" spans="1:9" hidden="1">
      <c r="A2995" s="96" t="s">
        <v>4314</v>
      </c>
      <c r="B2995" s="96" t="s">
        <v>4263</v>
      </c>
      <c r="C2995" s="96" t="s">
        <v>4502</v>
      </c>
      <c r="D2995" s="96">
        <v>631.9073833397124</v>
      </c>
      <c r="E2995" s="96">
        <v>191.0333333350718</v>
      </c>
      <c r="F2995" s="96">
        <v>1</v>
      </c>
      <c r="G2995" s="96" t="s">
        <v>4612</v>
      </c>
      <c r="H2995" s="96">
        <v>1</v>
      </c>
      <c r="I2995" s="96" t="str">
        <f t="shared" si="46"/>
        <v>T598B225M035ATE150A598B225M035ASTTS175</v>
      </c>
    </row>
    <row r="2996" spans="1:9" hidden="1">
      <c r="A2996" s="96" t="s">
        <v>2302</v>
      </c>
      <c r="B2996" s="96" t="s">
        <v>2303</v>
      </c>
      <c r="C2996" s="96" t="s">
        <v>4502</v>
      </c>
      <c r="D2996" s="96">
        <v>783.9762166631408</v>
      </c>
      <c r="E2996" s="96">
        <v>187.61394999688491</v>
      </c>
      <c r="F2996" s="96">
        <v>1</v>
      </c>
      <c r="G2996" s="96" t="s">
        <v>4612</v>
      </c>
      <c r="H2996" s="96">
        <v>1</v>
      </c>
      <c r="I2996" s="96" t="str">
        <f t="shared" si="46"/>
        <v>T521B155M050ATE200A521B155M063ASTTS175</v>
      </c>
    </row>
    <row r="2997" spans="1:9" hidden="1">
      <c r="A2997" s="96" t="s">
        <v>1320</v>
      </c>
      <c r="B2997" s="96" t="s">
        <v>4627</v>
      </c>
      <c r="C2997" s="96" t="s">
        <v>87</v>
      </c>
      <c r="D2997" s="96">
        <v>512.03205000143498</v>
      </c>
      <c r="E2997" s="96">
        <v>191.75738333724439</v>
      </c>
      <c r="F2997" s="96">
        <v>1</v>
      </c>
      <c r="G2997" s="96" t="s">
        <v>4612</v>
      </c>
      <c r="H2997" s="96">
        <v>1</v>
      </c>
      <c r="I2997" s="96" t="str">
        <f t="shared" si="46"/>
        <v>T521D107M025AHE040A521D107M025ASTTS50</v>
      </c>
    </row>
    <row r="2998" spans="1:9" hidden="1">
      <c r="A2998" s="96" t="s">
        <v>740</v>
      </c>
      <c r="B2998" s="96" t="s">
        <v>387</v>
      </c>
      <c r="C2998" s="96" t="s">
        <v>4428</v>
      </c>
      <c r="D2998" s="96">
        <v>490.25788888684474</v>
      </c>
      <c r="E2998" s="96">
        <v>151.35281110648066</v>
      </c>
      <c r="F2998" s="96">
        <v>1</v>
      </c>
      <c r="G2998" s="96" t="s">
        <v>4612</v>
      </c>
      <c r="H2998" s="96">
        <v>3</v>
      </c>
      <c r="I2998" s="96" t="str">
        <f t="shared" si="46"/>
        <v>T521X157M016ATE080A520X157M016ASMHSPKBP76</v>
      </c>
    </row>
    <row r="2999" spans="1:9" hidden="1">
      <c r="A2999" s="96" t="s">
        <v>290</v>
      </c>
      <c r="B2999" s="96" t="s">
        <v>288</v>
      </c>
      <c r="C2999" s="96" t="s">
        <v>90</v>
      </c>
      <c r="D2999" s="96">
        <v>714.4461666746065</v>
      </c>
      <c r="E2999" s="96">
        <v>183.44716666499153</v>
      </c>
      <c r="F2999" s="96">
        <v>1</v>
      </c>
      <c r="G2999" s="96" t="s">
        <v>4612</v>
      </c>
      <c r="H2999" s="96">
        <v>1</v>
      </c>
      <c r="I2999" s="96" t="str">
        <f t="shared" si="46"/>
        <v>T521X226M050AHE075A521V116M050ASFTP200</v>
      </c>
    </row>
    <row r="3000" spans="1:9" hidden="1">
      <c r="A3000" s="96" t="s">
        <v>1389</v>
      </c>
      <c r="B3000" s="96" t="s">
        <v>340</v>
      </c>
      <c r="C3000" s="96" t="s">
        <v>4469</v>
      </c>
      <c r="D3000" s="96">
        <v>293.36349999764934</v>
      </c>
      <c r="E3000" s="96">
        <v>142.50621666200459</v>
      </c>
      <c r="F3000" s="96">
        <v>1</v>
      </c>
      <c r="G3000" s="96" t="s">
        <v>4612</v>
      </c>
      <c r="H3000" s="96">
        <v>1</v>
      </c>
      <c r="I3000" s="96" t="str">
        <f t="shared" si="46"/>
        <v>T520C337M2R5AHE025A520C337M2R5ASMHSPKBP126</v>
      </c>
    </row>
    <row r="3001" spans="1:9" hidden="1">
      <c r="A3001" s="96" t="s">
        <v>711</v>
      </c>
      <c r="B3001" s="96" t="s">
        <v>712</v>
      </c>
      <c r="C3001" s="96" t="s">
        <v>4428</v>
      </c>
      <c r="D3001" s="96">
        <v>326.07805000268854</v>
      </c>
      <c r="E3001" s="96">
        <v>130.74359999969602</v>
      </c>
      <c r="F3001" s="96">
        <v>1</v>
      </c>
      <c r="G3001" s="96" t="s">
        <v>4612</v>
      </c>
      <c r="H3001" s="96">
        <v>1</v>
      </c>
      <c r="I3001" s="96" t="str">
        <f t="shared" si="46"/>
        <v>T528Z337M004ATE012A528Z337M004ASE009KBP76</v>
      </c>
    </row>
    <row r="3002" spans="1:9" hidden="1">
      <c r="A3002" s="96" t="s">
        <v>1972</v>
      </c>
      <c r="B3002" s="96" t="s">
        <v>1958</v>
      </c>
      <c r="C3002" s="96" t="s">
        <v>4426</v>
      </c>
      <c r="D3002" s="96">
        <v>386.87645000754856</v>
      </c>
      <c r="E3002" s="96">
        <v>146.9481166661717</v>
      </c>
      <c r="F3002" s="96">
        <v>1</v>
      </c>
      <c r="G3002" s="96" t="s">
        <v>4612</v>
      </c>
      <c r="H3002" s="96">
        <v>1</v>
      </c>
      <c r="I3002" s="96" t="str">
        <f t="shared" si="46"/>
        <v>T530D687M2R5ATE010A530V337M003ASE010KBP74</v>
      </c>
    </row>
    <row r="3003" spans="1:9" hidden="1">
      <c r="A3003" s="96" t="s">
        <v>1972</v>
      </c>
      <c r="B3003" s="96" t="s">
        <v>1958</v>
      </c>
      <c r="C3003" s="96" t="s">
        <v>4433</v>
      </c>
      <c r="D3003" s="96">
        <v>228.60994999296963</v>
      </c>
      <c r="E3003" s="96">
        <v>122.97200000379236</v>
      </c>
      <c r="F3003" s="96">
        <v>1</v>
      </c>
      <c r="G3003" s="96" t="s">
        <v>4612</v>
      </c>
      <c r="H3003" s="96">
        <v>1</v>
      </c>
      <c r="I3003" s="96" t="str">
        <f t="shared" si="46"/>
        <v>T530D687M2R5ATE010A530V337M003ASE010KBP74E</v>
      </c>
    </row>
    <row r="3004" spans="1:9" hidden="1">
      <c r="A3004" s="96" t="s">
        <v>502</v>
      </c>
      <c r="B3004" s="96" t="s">
        <v>367</v>
      </c>
      <c r="C3004" s="96" t="s">
        <v>4516</v>
      </c>
      <c r="D3004" s="96">
        <v>924.425616671797</v>
      </c>
      <c r="E3004" s="96">
        <v>208.88621666003019</v>
      </c>
      <c r="F3004" s="96">
        <v>1</v>
      </c>
      <c r="G3004" s="96" t="s">
        <v>4612</v>
      </c>
      <c r="H3004" s="96">
        <v>1</v>
      </c>
      <c r="I3004" s="96" t="str">
        <f t="shared" si="46"/>
        <v>T521X156M063AHE035A521V475M063ASSUZHTTS125</v>
      </c>
    </row>
    <row r="3005" spans="1:9" hidden="1">
      <c r="A3005" s="96" t="s">
        <v>1150</v>
      </c>
      <c r="B3005" s="96" t="s">
        <v>4598</v>
      </c>
      <c r="C3005" s="96" t="s">
        <v>82</v>
      </c>
      <c r="D3005" s="96">
        <v>492.26369399931281</v>
      </c>
      <c r="E3005" s="96">
        <v>206.21338399972305</v>
      </c>
      <c r="F3005" s="96">
        <v>1</v>
      </c>
      <c r="G3005" s="96" t="s">
        <v>4612</v>
      </c>
      <c r="H3005" s="96">
        <v>50</v>
      </c>
      <c r="I3005" s="96" t="str">
        <f t="shared" si="46"/>
        <v>T545X337M016ATE025A545V117M016ASS706</v>
      </c>
    </row>
    <row r="3006" spans="1:9" hidden="1">
      <c r="A3006" s="96" t="s">
        <v>4108</v>
      </c>
      <c r="B3006" s="96" t="s">
        <v>4599</v>
      </c>
      <c r="C3006" s="96" t="s">
        <v>82</v>
      </c>
      <c r="D3006" s="96">
        <v>951.04482500231825</v>
      </c>
      <c r="E3006" s="96">
        <v>311.18083749955986</v>
      </c>
      <c r="F3006" s="96">
        <v>1</v>
      </c>
      <c r="G3006" s="96" t="s">
        <v>4612</v>
      </c>
      <c r="H3006" s="96">
        <v>4</v>
      </c>
      <c r="I3006" s="96" t="str">
        <f t="shared" si="46"/>
        <v>T521T106M035APE100A521T106M035AS9997S706</v>
      </c>
    </row>
    <row r="3007" spans="1:9" hidden="1">
      <c r="A3007" s="96" t="s">
        <v>114</v>
      </c>
      <c r="B3007" s="96" t="s">
        <v>115</v>
      </c>
      <c r="C3007" s="96" t="s">
        <v>87</v>
      </c>
      <c r="D3007" s="96">
        <v>510.91543333372101</v>
      </c>
      <c r="E3007" s="96">
        <v>196.62794999429025</v>
      </c>
      <c r="F3007" s="96">
        <v>1</v>
      </c>
      <c r="G3007" s="96" t="s">
        <v>4612</v>
      </c>
      <c r="H3007" s="96">
        <v>1</v>
      </c>
      <c r="I3007" s="96" t="str">
        <f t="shared" si="46"/>
        <v>T598D107M025ATE050A598D107M025AS9997TTS50</v>
      </c>
    </row>
    <row r="3008" spans="1:9" hidden="1">
      <c r="A3008" s="96" t="s">
        <v>114</v>
      </c>
      <c r="B3008" s="96" t="s">
        <v>115</v>
      </c>
      <c r="C3008" s="96" t="s">
        <v>4659</v>
      </c>
      <c r="D3008" s="96">
        <v>555.33899999340065</v>
      </c>
      <c r="E3008" s="96">
        <v>1348.9243833278306</v>
      </c>
      <c r="F3008" s="96">
        <v>1</v>
      </c>
      <c r="G3008" s="96" t="s">
        <v>4612</v>
      </c>
      <c r="H3008" s="96">
        <v>1</v>
      </c>
      <c r="I3008" s="96" t="str">
        <f t="shared" si="46"/>
        <v>T598D107M025ATE050A598D107M025AS9997TTS50M</v>
      </c>
    </row>
    <row r="3009" spans="1:9" hidden="1">
      <c r="A3009" s="96" t="s">
        <v>3760</v>
      </c>
      <c r="B3009" s="96" t="s">
        <v>3736</v>
      </c>
      <c r="C3009" s="96" t="s">
        <v>4426</v>
      </c>
      <c r="D3009" s="96">
        <v>306.6576666617766</v>
      </c>
      <c r="E3009" s="96">
        <v>160.95149999368005</v>
      </c>
      <c r="F3009" s="96">
        <v>1</v>
      </c>
      <c r="G3009" s="96" t="s">
        <v>4612</v>
      </c>
      <c r="H3009" s="96">
        <v>1</v>
      </c>
      <c r="I3009" s="96" t="str">
        <f t="shared" si="46"/>
        <v>T520B336M006ATE025A520B336M010ASE025KBP74</v>
      </c>
    </row>
    <row r="3010" spans="1:9" hidden="1">
      <c r="A3010" s="96" t="s">
        <v>1077</v>
      </c>
      <c r="B3010" s="96" t="s">
        <v>1076</v>
      </c>
      <c r="C3010" s="96" t="s">
        <v>131</v>
      </c>
      <c r="D3010" s="96">
        <v>437.91260999953374</v>
      </c>
      <c r="E3010" s="96">
        <v>205.55611333111301</v>
      </c>
      <c r="F3010" s="96">
        <v>1</v>
      </c>
      <c r="G3010" s="96" t="s">
        <v>4612</v>
      </c>
      <c r="H3010" s="96">
        <v>5</v>
      </c>
      <c r="I3010" s="96" t="str">
        <f t="shared" si="46"/>
        <v>T598D157M010ATE025A598D157M010ASTTS80</v>
      </c>
    </row>
    <row r="3011" spans="1:9" hidden="1">
      <c r="A3011" s="96" t="s">
        <v>684</v>
      </c>
      <c r="B3011" s="96" t="s">
        <v>685</v>
      </c>
      <c r="C3011" s="96" t="s">
        <v>4426</v>
      </c>
      <c r="D3011" s="96">
        <v>215.62049167114307</v>
      </c>
      <c r="E3011" s="96">
        <v>148.97171666496433</v>
      </c>
      <c r="F3011" s="96">
        <v>1</v>
      </c>
      <c r="G3011" s="96" t="s">
        <v>4612</v>
      </c>
      <c r="H3011" s="96">
        <v>2</v>
      </c>
      <c r="I3011" s="96" t="str">
        <f t="shared" si="46"/>
        <v>T520W337M2R5ATE015A520W337M003ASMHSPKBP74</v>
      </c>
    </row>
    <row r="3012" spans="1:9" hidden="1">
      <c r="A3012" s="96" t="s">
        <v>559</v>
      </c>
      <c r="B3012" s="96" t="s">
        <v>560</v>
      </c>
      <c r="C3012" s="96" t="s">
        <v>4426</v>
      </c>
      <c r="D3012" s="96">
        <v>269.6425250050379</v>
      </c>
      <c r="E3012" s="96">
        <v>141.62314166198485</v>
      </c>
      <c r="F3012" s="96">
        <v>1</v>
      </c>
      <c r="G3012" s="96" t="s">
        <v>4612</v>
      </c>
      <c r="H3012" s="96">
        <v>2</v>
      </c>
      <c r="I3012" s="96" t="str">
        <f t="shared" ref="I3012:I3075" si="47">A3012&amp;B3012&amp;C3012</f>
        <v>T520X687M004ATE015A520X687M004ASMHSBKBP74</v>
      </c>
    </row>
    <row r="3013" spans="1:9" hidden="1">
      <c r="A3013" s="96" t="s">
        <v>3364</v>
      </c>
      <c r="B3013" s="96" t="s">
        <v>3330</v>
      </c>
      <c r="C3013" s="96" t="s">
        <v>4501</v>
      </c>
      <c r="D3013" s="96">
        <v>326.07189166650642</v>
      </c>
      <c r="E3013" s="96">
        <v>132.32147500442807</v>
      </c>
      <c r="F3013" s="96">
        <v>1</v>
      </c>
      <c r="G3013" s="96" t="s">
        <v>4612</v>
      </c>
      <c r="H3013" s="96">
        <v>2</v>
      </c>
      <c r="I3013" s="96" t="str">
        <f t="shared" si="47"/>
        <v>T591D337M006ATE025A591D337M006ASKBP55</v>
      </c>
    </row>
    <row r="3014" spans="1:9" hidden="1">
      <c r="A3014" s="96" t="s">
        <v>2183</v>
      </c>
      <c r="B3014" s="96" t="s">
        <v>618</v>
      </c>
      <c r="C3014" s="96" t="s">
        <v>126</v>
      </c>
      <c r="D3014" s="96">
        <v>492.3811666702386</v>
      </c>
      <c r="E3014" s="96">
        <v>194.5694500033278</v>
      </c>
      <c r="F3014" s="96">
        <v>1</v>
      </c>
      <c r="G3014" s="96" t="s">
        <v>4612</v>
      </c>
      <c r="H3014" s="96">
        <v>1</v>
      </c>
      <c r="I3014" s="96" t="str">
        <f t="shared" si="47"/>
        <v>T521B226M016ATE070A521B226M020ASKBP52</v>
      </c>
    </row>
    <row r="3015" spans="1:9" hidden="1">
      <c r="A3015" s="96" t="s">
        <v>3875</v>
      </c>
      <c r="B3015" s="96" t="s">
        <v>3873</v>
      </c>
      <c r="C3015" s="96" t="s">
        <v>4441</v>
      </c>
      <c r="D3015" s="96">
        <v>266.14089166978374</v>
      </c>
      <c r="E3015" s="96">
        <v>123.00288333557546</v>
      </c>
      <c r="F3015" s="96">
        <v>1</v>
      </c>
      <c r="G3015" s="96" t="s">
        <v>4612</v>
      </c>
      <c r="H3015" s="96">
        <v>2</v>
      </c>
      <c r="I3015" s="96" t="str">
        <f t="shared" si="47"/>
        <v>T520B337M2R5ATE045A520B337M2R5ASE045STA156KA</v>
      </c>
    </row>
    <row r="3016" spans="1:9" hidden="1">
      <c r="A3016" s="96" t="s">
        <v>4078</v>
      </c>
      <c r="B3016" s="96" t="s">
        <v>4079</v>
      </c>
      <c r="C3016" s="96" t="s">
        <v>100</v>
      </c>
      <c r="D3016" s="96">
        <v>290.33611666643992</v>
      </c>
      <c r="E3016" s="96">
        <v>131.93788332981055</v>
      </c>
      <c r="F3016" s="96">
        <v>1</v>
      </c>
      <c r="G3016" s="96" t="s">
        <v>4612</v>
      </c>
      <c r="H3016" s="96">
        <v>1</v>
      </c>
      <c r="I3016" s="96" t="str">
        <f t="shared" si="47"/>
        <v>T520U686M010ATE055A520U686M010ASE055S805</v>
      </c>
    </row>
    <row r="3017" spans="1:9" hidden="1">
      <c r="A3017" s="96" t="s">
        <v>2047</v>
      </c>
      <c r="B3017" s="96" t="s">
        <v>618</v>
      </c>
      <c r="C3017" s="96" t="s">
        <v>126</v>
      </c>
      <c r="D3017" s="96">
        <v>452.88849999429658</v>
      </c>
      <c r="E3017" s="96">
        <v>181.688950000098</v>
      </c>
      <c r="F3017" s="96">
        <v>1</v>
      </c>
      <c r="G3017" s="96" t="s">
        <v>4612</v>
      </c>
      <c r="H3017" s="96">
        <v>1</v>
      </c>
      <c r="I3017" s="96" t="str">
        <f t="shared" si="47"/>
        <v>T521B226M020ATE090A521B226M020ASKBP52</v>
      </c>
    </row>
    <row r="3018" spans="1:9" hidden="1">
      <c r="A3018" s="96" t="s">
        <v>4298</v>
      </c>
      <c r="B3018" s="96" t="s">
        <v>4299</v>
      </c>
      <c r="C3018" s="96" t="s">
        <v>4441</v>
      </c>
      <c r="D3018" s="96">
        <v>884.87295000697486</v>
      </c>
      <c r="E3018" s="96">
        <v>184.05328333145007</v>
      </c>
      <c r="F3018" s="96">
        <v>1</v>
      </c>
      <c r="G3018" s="96" t="s">
        <v>4612</v>
      </c>
      <c r="H3018" s="96">
        <v>1</v>
      </c>
      <c r="I3018" s="96" t="str">
        <f t="shared" si="47"/>
        <v>T598B107M010ATE070A598B107M010AS9997STA156KA</v>
      </c>
    </row>
    <row r="3019" spans="1:9" hidden="1">
      <c r="A3019" s="96" t="s">
        <v>937</v>
      </c>
      <c r="B3019" s="96" t="s">
        <v>936</v>
      </c>
      <c r="C3019" s="96" t="s">
        <v>131</v>
      </c>
      <c r="D3019" s="96">
        <v>383.27905000769533</v>
      </c>
      <c r="E3019" s="96">
        <v>184.64883333072063</v>
      </c>
      <c r="F3019" s="96">
        <v>1</v>
      </c>
      <c r="G3019" s="96" t="s">
        <v>4612</v>
      </c>
      <c r="H3019" s="96">
        <v>1</v>
      </c>
      <c r="I3019" s="96" t="str">
        <f t="shared" si="47"/>
        <v>T598D157M006ATE025A598D157M006ASTTS80</v>
      </c>
    </row>
    <row r="3020" spans="1:9" hidden="1">
      <c r="A3020" s="96" t="s">
        <v>1757</v>
      </c>
      <c r="B3020" s="96" t="s">
        <v>1407</v>
      </c>
      <c r="C3020" s="96" t="s">
        <v>4426</v>
      </c>
      <c r="D3020" s="96">
        <v>261.58446666668169</v>
      </c>
      <c r="E3020" s="96">
        <v>145.84744444582611</v>
      </c>
      <c r="F3020" s="96">
        <v>1</v>
      </c>
      <c r="G3020" s="96" t="s">
        <v>4612</v>
      </c>
      <c r="H3020" s="96">
        <v>3</v>
      </c>
      <c r="I3020" s="96" t="str">
        <f t="shared" si="47"/>
        <v>T525D337M006AHE025A520D337M006ASMHSPKBP74</v>
      </c>
    </row>
    <row r="3021" spans="1:9" hidden="1">
      <c r="A3021" s="96" t="s">
        <v>2501</v>
      </c>
      <c r="B3021" s="96" t="s">
        <v>1750</v>
      </c>
      <c r="C3021" s="96" t="s">
        <v>4428</v>
      </c>
      <c r="D3021" s="96">
        <v>224.30261666653681</v>
      </c>
      <c r="E3021" s="96">
        <v>133.12505000503734</v>
      </c>
      <c r="F3021" s="96">
        <v>1</v>
      </c>
      <c r="G3021" s="96" t="s">
        <v>4612</v>
      </c>
      <c r="H3021" s="96">
        <v>1</v>
      </c>
      <c r="I3021" s="96" t="str">
        <f t="shared" si="47"/>
        <v>T520D157M006ATE055A520D157M006ASMHSPKBP76</v>
      </c>
    </row>
    <row r="3022" spans="1:9" hidden="1">
      <c r="A3022" s="96" t="s">
        <v>1362</v>
      </c>
      <c r="B3022" s="96" t="s">
        <v>1025</v>
      </c>
      <c r="C3022" s="96" t="s">
        <v>4428</v>
      </c>
      <c r="D3022" s="96">
        <v>345.22800000733696</v>
      </c>
      <c r="E3022" s="96">
        <v>284.70466666622087</v>
      </c>
      <c r="F3022" s="96">
        <v>1</v>
      </c>
      <c r="G3022" s="96" t="s">
        <v>4612</v>
      </c>
      <c r="H3022" s="96">
        <v>1</v>
      </c>
      <c r="I3022" s="96" t="str">
        <f t="shared" si="47"/>
        <v>T521D476M016AHE045A521V476M016ASMHSPKBP76</v>
      </c>
    </row>
    <row r="3023" spans="1:9" hidden="1">
      <c r="A3023" s="96" t="s">
        <v>2568</v>
      </c>
      <c r="B3023" s="96" t="s">
        <v>1595</v>
      </c>
      <c r="C3023" s="96" t="s">
        <v>4426</v>
      </c>
      <c r="D3023" s="96">
        <v>321.02794999955222</v>
      </c>
      <c r="E3023" s="96">
        <v>129.43071666872129</v>
      </c>
      <c r="F3023" s="96">
        <v>1</v>
      </c>
      <c r="G3023" s="96" t="s">
        <v>4612</v>
      </c>
      <c r="H3023" s="96">
        <v>1</v>
      </c>
      <c r="I3023" s="96" t="str">
        <f t="shared" si="47"/>
        <v>T520D107M010AHE055A520D107M010ASMHSPKBP74</v>
      </c>
    </row>
    <row r="3024" spans="1:9" hidden="1">
      <c r="A3024" s="96" t="s">
        <v>2188</v>
      </c>
      <c r="B3024" s="96" t="s">
        <v>2189</v>
      </c>
      <c r="C3024" s="96" t="s">
        <v>4478</v>
      </c>
      <c r="D3024" s="96">
        <v>666.78789998986758</v>
      </c>
      <c r="E3024" s="96">
        <v>213.96900000865571</v>
      </c>
      <c r="F3024" s="96">
        <v>1</v>
      </c>
      <c r="G3024" s="96" t="s">
        <v>4612</v>
      </c>
      <c r="H3024" s="96">
        <v>1</v>
      </c>
      <c r="I3024" s="96" t="str">
        <f t="shared" si="47"/>
        <v>T521B685M035ATE150A521B685M035ASFTW400</v>
      </c>
    </row>
    <row r="3025" spans="1:9" hidden="1">
      <c r="A3025" s="96" t="s">
        <v>3133</v>
      </c>
      <c r="B3025" s="96" t="s">
        <v>3004</v>
      </c>
      <c r="C3025" s="96" t="s">
        <v>4441</v>
      </c>
      <c r="D3025" s="96">
        <v>663.55169999704231</v>
      </c>
      <c r="E3025" s="96">
        <v>130.95199999690522</v>
      </c>
      <c r="F3025" s="96">
        <v>1</v>
      </c>
      <c r="G3025" s="96" t="s">
        <v>4612</v>
      </c>
      <c r="H3025" s="96">
        <v>2</v>
      </c>
      <c r="I3025" s="96" t="str">
        <f t="shared" si="47"/>
        <v>T520Y687M006ATE025A520Y687M006ASMHSPSTA156KA</v>
      </c>
    </row>
    <row r="3026" spans="1:9" hidden="1">
      <c r="A3026" s="96" t="s">
        <v>3161</v>
      </c>
      <c r="B3026" s="96" t="s">
        <v>2782</v>
      </c>
      <c r="C3026" s="96" t="s">
        <v>4426</v>
      </c>
      <c r="D3026" s="96">
        <v>393.97919166949578</v>
      </c>
      <c r="E3026" s="96">
        <v>195.42780000250789</v>
      </c>
      <c r="F3026" s="96">
        <v>1</v>
      </c>
      <c r="G3026" s="96" t="s">
        <v>4612</v>
      </c>
      <c r="H3026" s="96">
        <v>2</v>
      </c>
      <c r="I3026" s="96" t="str">
        <f t="shared" si="47"/>
        <v>T520Y337M010AHE035A520Y337M010ASMHSPKBP74</v>
      </c>
    </row>
    <row r="3027" spans="1:9" hidden="1">
      <c r="A3027" s="96" t="s">
        <v>1451</v>
      </c>
      <c r="B3027" s="96" t="s">
        <v>2587</v>
      </c>
      <c r="C3027" s="96" t="s">
        <v>4426</v>
      </c>
      <c r="D3027" s="96">
        <v>203.03159444360065</v>
      </c>
      <c r="E3027" s="96">
        <v>141.29644444445148</v>
      </c>
      <c r="F3027" s="96">
        <v>1</v>
      </c>
      <c r="G3027" s="96" t="s">
        <v>4612</v>
      </c>
      <c r="H3027" s="96">
        <v>3</v>
      </c>
      <c r="I3027" s="96" t="str">
        <f t="shared" si="47"/>
        <v>T598D477M2R5AT4145A598V247M003ASALT1KBP74</v>
      </c>
    </row>
    <row r="3028" spans="1:9" hidden="1">
      <c r="A3028" s="96" t="s">
        <v>3636</v>
      </c>
      <c r="B3028" s="96" t="s">
        <v>1544</v>
      </c>
      <c r="C3028" s="96" t="s">
        <v>4516</v>
      </c>
      <c r="D3028" s="96">
        <v>880.85973333567381</v>
      </c>
      <c r="E3028" s="96">
        <v>194.93811666732657</v>
      </c>
      <c r="F3028" s="96">
        <v>1</v>
      </c>
      <c r="G3028" s="96" t="s">
        <v>4612</v>
      </c>
      <c r="H3028" s="96">
        <v>1</v>
      </c>
      <c r="I3028" s="96" t="str">
        <f t="shared" si="47"/>
        <v>T598X106M075ATE090A598V475M075ASSUZHTTS125</v>
      </c>
    </row>
    <row r="3029" spans="1:9" hidden="1">
      <c r="A3029" s="96" t="s">
        <v>3637</v>
      </c>
      <c r="B3029" s="96" t="s">
        <v>1544</v>
      </c>
      <c r="C3029" s="96" t="s">
        <v>4516</v>
      </c>
      <c r="D3029" s="96">
        <v>879.27721666870639</v>
      </c>
      <c r="E3029" s="96">
        <v>183.21711666765623</v>
      </c>
      <c r="F3029" s="96">
        <v>1</v>
      </c>
      <c r="G3029" s="96" t="s">
        <v>4612</v>
      </c>
      <c r="H3029" s="96">
        <v>1</v>
      </c>
      <c r="I3029" s="96" t="str">
        <f t="shared" si="47"/>
        <v>T598X106M063ATE090A598V475M075ASSUZHTTS125</v>
      </c>
    </row>
    <row r="3030" spans="1:9" hidden="1">
      <c r="A3030" s="96" t="s">
        <v>735</v>
      </c>
      <c r="B3030" s="96" t="s">
        <v>501</v>
      </c>
      <c r="C3030" s="96" t="s">
        <v>157</v>
      </c>
      <c r="D3030" s="96">
        <v>540.52721666987054</v>
      </c>
      <c r="E3030" s="96">
        <v>180.15688333776779</v>
      </c>
      <c r="F3030" s="96">
        <v>1</v>
      </c>
      <c r="G3030" s="96" t="s">
        <v>4612</v>
      </c>
      <c r="H3030" s="96">
        <v>1</v>
      </c>
      <c r="I3030" s="96" t="str">
        <f t="shared" si="47"/>
        <v>T521X107M025AHE060A521V336M025ASE060TTS40</v>
      </c>
    </row>
    <row r="3031" spans="1:9" hidden="1">
      <c r="A3031" s="96" t="s">
        <v>1968</v>
      </c>
      <c r="B3031" s="96" t="s">
        <v>960</v>
      </c>
      <c r="C3031" s="96" t="s">
        <v>4426</v>
      </c>
      <c r="D3031" s="96">
        <v>276.39194999705069</v>
      </c>
      <c r="E3031" s="96">
        <v>128.09028334217146</v>
      </c>
      <c r="F3031" s="96">
        <v>1</v>
      </c>
      <c r="G3031" s="96" t="s">
        <v>4612</v>
      </c>
      <c r="H3031" s="96">
        <v>1</v>
      </c>
      <c r="I3031" s="96" t="str">
        <f t="shared" si="47"/>
        <v>T530D227M010AHE010A530V686M010ASE006KBP74</v>
      </c>
    </row>
    <row r="3032" spans="1:9" hidden="1">
      <c r="A3032" s="96" t="s">
        <v>4521</v>
      </c>
      <c r="B3032" s="96" t="s">
        <v>2180</v>
      </c>
      <c r="C3032" s="96" t="s">
        <v>119</v>
      </c>
      <c r="D3032" s="96">
        <v>583.67697222100105</v>
      </c>
      <c r="E3032" s="96">
        <v>201.60003999969919</v>
      </c>
      <c r="F3032" s="96">
        <v>1</v>
      </c>
      <c r="G3032" s="96" t="s">
        <v>4612</v>
      </c>
      <c r="H3032" s="96">
        <v>6</v>
      </c>
      <c r="I3032" s="96" t="str">
        <f t="shared" si="47"/>
        <v>T521B556M016ATE070A521B556M016ASFTW102K</v>
      </c>
    </row>
    <row r="3033" spans="1:9" hidden="1">
      <c r="A3033" s="96" t="s">
        <v>4319</v>
      </c>
      <c r="B3033" s="96" t="s">
        <v>4312</v>
      </c>
      <c r="C3033" s="96" t="s">
        <v>4502</v>
      </c>
      <c r="D3033" s="96">
        <v>817.0912749983836</v>
      </c>
      <c r="E3033" s="96">
        <v>264.35447499796283</v>
      </c>
      <c r="F3033" s="96">
        <v>1</v>
      </c>
      <c r="G3033" s="96" t="s">
        <v>4612</v>
      </c>
      <c r="H3033" s="96">
        <v>2</v>
      </c>
      <c r="I3033" s="96" t="str">
        <f t="shared" si="47"/>
        <v>T598B225M050ATE200A598B225M050ASTTS175</v>
      </c>
    </row>
    <row r="3034" spans="1:9" hidden="1">
      <c r="A3034" s="96" t="s">
        <v>4064</v>
      </c>
      <c r="B3034" s="96" t="s">
        <v>4065</v>
      </c>
      <c r="C3034" s="96" t="s">
        <v>100</v>
      </c>
      <c r="D3034" s="96">
        <v>262.28878333931789</v>
      </c>
      <c r="E3034" s="96">
        <v>136.53333333553746</v>
      </c>
      <c r="F3034" s="96">
        <v>1</v>
      </c>
      <c r="G3034" s="96" t="s">
        <v>4612</v>
      </c>
      <c r="H3034" s="96">
        <v>1</v>
      </c>
      <c r="I3034" s="96" t="str">
        <f t="shared" si="47"/>
        <v>T520U107M006ATE055A520U107M006ASE055S805</v>
      </c>
    </row>
    <row r="3035" spans="1:9" hidden="1">
      <c r="A3035" s="96" t="s">
        <v>985</v>
      </c>
      <c r="B3035" s="96" t="s">
        <v>986</v>
      </c>
      <c r="C3035" s="96" t="s">
        <v>4426</v>
      </c>
      <c r="D3035" s="96">
        <v>389.49239999405103</v>
      </c>
      <c r="E3035" s="96">
        <v>145.29004999785684</v>
      </c>
      <c r="F3035" s="96">
        <v>1</v>
      </c>
      <c r="G3035" s="96" t="s">
        <v>4612</v>
      </c>
      <c r="H3035" s="96">
        <v>1</v>
      </c>
      <c r="I3035" s="96" t="str">
        <f t="shared" si="47"/>
        <v>T530Y687M004AHE005A530V227M004ASE005KBP74</v>
      </c>
    </row>
    <row r="3036" spans="1:9" hidden="1">
      <c r="A3036" s="96" t="s">
        <v>982</v>
      </c>
      <c r="B3036" s="96" t="s">
        <v>983</v>
      </c>
      <c r="C3036" s="96" t="s">
        <v>4426</v>
      </c>
      <c r="D3036" s="96">
        <v>249.35121666756459</v>
      </c>
      <c r="E3036" s="96">
        <v>137.83916666870937</v>
      </c>
      <c r="F3036" s="96">
        <v>1</v>
      </c>
      <c r="G3036" s="96" t="s">
        <v>4612</v>
      </c>
      <c r="H3036" s="96">
        <v>1</v>
      </c>
      <c r="I3036" s="96" t="str">
        <f t="shared" si="47"/>
        <v>T530Y337M006AHE005A530V117M006ASE005KBP74</v>
      </c>
    </row>
    <row r="3037" spans="1:9" hidden="1">
      <c r="A3037" s="96" t="s">
        <v>2933</v>
      </c>
      <c r="B3037" s="96" t="s">
        <v>986</v>
      </c>
      <c r="C3037" s="96" t="s">
        <v>4426</v>
      </c>
      <c r="D3037" s="96">
        <v>269.20423333416693</v>
      </c>
      <c r="E3037" s="96">
        <v>168.80494999699297</v>
      </c>
      <c r="F3037" s="96">
        <v>1</v>
      </c>
      <c r="G3037" s="96" t="s">
        <v>4612</v>
      </c>
      <c r="H3037" s="96">
        <v>1</v>
      </c>
      <c r="I3037" s="96" t="str">
        <f t="shared" si="47"/>
        <v>T530X687M004AHE005A530V227M004ASE005KBP74</v>
      </c>
    </row>
    <row r="3038" spans="1:9" hidden="1">
      <c r="A3038" s="96" t="s">
        <v>3552</v>
      </c>
      <c r="B3038" s="96" t="s">
        <v>2580</v>
      </c>
      <c r="C3038" s="96" t="s">
        <v>4426</v>
      </c>
      <c r="D3038" s="96">
        <v>220.90684583585244</v>
      </c>
      <c r="E3038" s="96">
        <v>136.86850833211793</v>
      </c>
      <c r="F3038" s="96">
        <v>1</v>
      </c>
      <c r="G3038" s="96" t="s">
        <v>4612</v>
      </c>
      <c r="H3038" s="96">
        <v>4</v>
      </c>
      <c r="I3038" s="96" t="str">
        <f t="shared" si="47"/>
        <v>T520V477M2R5ATE006A520V247M003ASE006KBP74</v>
      </c>
    </row>
    <row r="3039" spans="1:9" hidden="1">
      <c r="A3039" s="96" t="s">
        <v>1637</v>
      </c>
      <c r="B3039" s="96" t="s">
        <v>1684</v>
      </c>
      <c r="C3039" s="96" t="s">
        <v>4428</v>
      </c>
      <c r="D3039" s="96">
        <v>491.77095000632102</v>
      </c>
      <c r="E3039" s="96">
        <v>186.94633333710951</v>
      </c>
      <c r="F3039" s="96">
        <v>1</v>
      </c>
      <c r="G3039" s="96" t="s">
        <v>4612</v>
      </c>
      <c r="H3039" s="96">
        <v>1</v>
      </c>
      <c r="I3039" s="96" t="str">
        <f t="shared" si="47"/>
        <v>T521V107M020AHE055A521V107M020ASE050KBP76</v>
      </c>
    </row>
    <row r="3040" spans="1:9" hidden="1">
      <c r="A3040" s="96" t="s">
        <v>3453</v>
      </c>
      <c r="B3040" s="96" t="s">
        <v>3450</v>
      </c>
      <c r="C3040" s="96" t="s">
        <v>4494</v>
      </c>
      <c r="D3040" s="96">
        <v>326.60886666330043</v>
      </c>
      <c r="E3040" s="96">
        <v>140.27164166152943</v>
      </c>
      <c r="F3040" s="96">
        <v>1</v>
      </c>
      <c r="G3040" s="96" t="s">
        <v>4612</v>
      </c>
      <c r="H3040" s="96">
        <v>2</v>
      </c>
      <c r="I3040" s="96" t="str">
        <f t="shared" si="47"/>
        <v>T520V107M006ATE015A520V107M010ASE015KBP86X</v>
      </c>
    </row>
    <row r="3041" spans="1:9" hidden="1">
      <c r="A3041" s="96" t="s">
        <v>3940</v>
      </c>
      <c r="B3041" s="96" t="s">
        <v>668</v>
      </c>
      <c r="C3041" s="96" t="s">
        <v>4474</v>
      </c>
      <c r="D3041" s="96">
        <v>573.04430833552033</v>
      </c>
      <c r="E3041" s="96">
        <v>188.69327500113289</v>
      </c>
      <c r="F3041" s="96">
        <v>1</v>
      </c>
      <c r="G3041" s="96" t="s">
        <v>4612</v>
      </c>
      <c r="H3041" s="96">
        <v>2</v>
      </c>
      <c r="I3041" s="96" t="str">
        <f t="shared" si="47"/>
        <v>T520B157M006ATE070A520B157M006ASMHSPS15MB</v>
      </c>
    </row>
    <row r="3042" spans="1:9" hidden="1">
      <c r="A3042" s="96" t="s">
        <v>505</v>
      </c>
      <c r="B3042" s="96" t="s">
        <v>378</v>
      </c>
      <c r="C3042" s="96" t="s">
        <v>90</v>
      </c>
      <c r="D3042" s="96">
        <v>632.85888332524337</v>
      </c>
      <c r="E3042" s="96">
        <v>194.41590000176799</v>
      </c>
      <c r="F3042" s="96">
        <v>1</v>
      </c>
      <c r="G3042" s="96" t="s">
        <v>4612</v>
      </c>
      <c r="H3042" s="96">
        <v>1</v>
      </c>
      <c r="I3042" s="96" t="str">
        <f t="shared" si="47"/>
        <v>T521X186M050ATE035A521V905M050ASFTP200</v>
      </c>
    </row>
    <row r="3043" spans="1:9" hidden="1">
      <c r="A3043" s="96" t="s">
        <v>3938</v>
      </c>
      <c r="B3043" s="96" t="s">
        <v>3654</v>
      </c>
      <c r="C3043" s="96" t="s">
        <v>4426</v>
      </c>
      <c r="D3043" s="96">
        <v>269.64966666419059</v>
      </c>
      <c r="E3043" s="96">
        <v>148.43083333340471</v>
      </c>
      <c r="F3043" s="96">
        <v>1</v>
      </c>
      <c r="G3043" s="96" t="s">
        <v>4612</v>
      </c>
      <c r="H3043" s="96">
        <v>1</v>
      </c>
      <c r="I3043" s="96" t="str">
        <f t="shared" si="47"/>
        <v>T520B336M010AHE070A520B336K010ASKBP74</v>
      </c>
    </row>
    <row r="3044" spans="1:9" hidden="1">
      <c r="A3044" s="96" t="s">
        <v>2732</v>
      </c>
      <c r="B3044" s="96" t="s">
        <v>2735</v>
      </c>
      <c r="C3044" s="96" t="s">
        <v>4478</v>
      </c>
      <c r="D3044" s="96">
        <v>630.18993332865648</v>
      </c>
      <c r="E3044" s="96">
        <v>182.56489999475889</v>
      </c>
      <c r="F3044" s="96">
        <v>1</v>
      </c>
      <c r="G3044" s="96" t="s">
        <v>4612</v>
      </c>
      <c r="H3044" s="96">
        <v>1</v>
      </c>
      <c r="I3044" s="96" t="str">
        <f t="shared" si="47"/>
        <v>T520V226M020ATE045A520V226M020ASE045FTW400</v>
      </c>
    </row>
    <row r="3045" spans="1:9" hidden="1">
      <c r="A3045" s="96" t="s">
        <v>3492</v>
      </c>
      <c r="B3045" s="96" t="s">
        <v>3445</v>
      </c>
      <c r="C3045" s="96" t="s">
        <v>4428</v>
      </c>
      <c r="D3045" s="96">
        <v>294.98121666605584</v>
      </c>
      <c r="E3045" s="96">
        <v>200.77373333740979</v>
      </c>
      <c r="F3045" s="96">
        <v>1</v>
      </c>
      <c r="G3045" s="96" t="s">
        <v>4612</v>
      </c>
      <c r="H3045" s="96">
        <v>1</v>
      </c>
      <c r="I3045" s="96" t="str">
        <f t="shared" si="47"/>
        <v>T520V157M004ATE015A520V157M006ASPGLRKBP76</v>
      </c>
    </row>
    <row r="3046" spans="1:9" hidden="1">
      <c r="A3046" s="96" t="s">
        <v>361</v>
      </c>
      <c r="B3046" s="96" t="s">
        <v>258</v>
      </c>
      <c r="C3046" s="96" t="s">
        <v>152</v>
      </c>
      <c r="D3046" s="96">
        <v>357.58555000182241</v>
      </c>
      <c r="E3046" s="96">
        <v>140.41522499872372</v>
      </c>
      <c r="F3046" s="96">
        <v>1</v>
      </c>
      <c r="G3046" s="96" t="s">
        <v>4612</v>
      </c>
      <c r="H3046" s="96">
        <v>2</v>
      </c>
      <c r="I3046" s="96" t="str">
        <f t="shared" si="47"/>
        <v>T521X337M016ATE050A521V177M016ASMHSPKBP86</v>
      </c>
    </row>
    <row r="3047" spans="1:9" hidden="1">
      <c r="A3047" s="96" t="s">
        <v>3617</v>
      </c>
      <c r="B3047" s="96" t="s">
        <v>3618</v>
      </c>
      <c r="C3047" s="96" t="s">
        <v>119</v>
      </c>
      <c r="D3047" s="96">
        <v>509.86559000029234</v>
      </c>
      <c r="E3047" s="96">
        <v>200.71410333481617</v>
      </c>
      <c r="F3047" s="96">
        <v>1</v>
      </c>
      <c r="G3047" s="96" t="s">
        <v>4612</v>
      </c>
      <c r="H3047" s="96">
        <v>15</v>
      </c>
      <c r="I3047" s="96" t="str">
        <f t="shared" si="47"/>
        <v>T598X477M010AT4143A598V247M010ASFTW102K</v>
      </c>
    </row>
    <row r="3048" spans="1:9" hidden="1">
      <c r="A3048" s="96" t="s">
        <v>2718</v>
      </c>
      <c r="B3048" s="96" t="s">
        <v>2532</v>
      </c>
      <c r="C3048" s="96" t="s">
        <v>4469</v>
      </c>
      <c r="D3048" s="96">
        <v>384.78095000144094</v>
      </c>
      <c r="E3048" s="96">
        <v>129.67054999200627</v>
      </c>
      <c r="F3048" s="96">
        <v>1</v>
      </c>
      <c r="G3048" s="96" t="s">
        <v>4612</v>
      </c>
      <c r="H3048" s="96">
        <v>1</v>
      </c>
      <c r="I3048" s="96" t="str">
        <f t="shared" si="47"/>
        <v>T520V227M010AHE045A520V227M010ASMHSPKBP126</v>
      </c>
    </row>
    <row r="3049" spans="1:9" hidden="1">
      <c r="A3049" s="96" t="s">
        <v>1251</v>
      </c>
      <c r="B3049" s="96" t="s">
        <v>1170</v>
      </c>
      <c r="C3049" s="96" t="s">
        <v>4441</v>
      </c>
      <c r="D3049" s="96">
        <v>556.26603703654837</v>
      </c>
      <c r="E3049" s="96">
        <v>212.14663981460035</v>
      </c>
      <c r="F3049" s="96">
        <v>1</v>
      </c>
      <c r="G3049" s="96" t="s">
        <v>4612</v>
      </c>
      <c r="H3049" s="96">
        <v>18</v>
      </c>
      <c r="I3049" s="96" t="str">
        <f t="shared" si="47"/>
        <v>T591B157M006ATE045A598B157M006ASSTA156KA</v>
      </c>
    </row>
    <row r="3050" spans="1:9" hidden="1">
      <c r="A3050" s="96" t="s">
        <v>3179</v>
      </c>
      <c r="B3050" s="96" t="s">
        <v>3180</v>
      </c>
      <c r="C3050" s="96" t="s">
        <v>157</v>
      </c>
      <c r="D3050" s="96">
        <v>460.83766666939482</v>
      </c>
      <c r="E3050" s="96">
        <v>199.4595500046853</v>
      </c>
      <c r="F3050" s="96">
        <v>1</v>
      </c>
      <c r="G3050" s="96" t="s">
        <v>4612</v>
      </c>
      <c r="H3050" s="96">
        <v>1</v>
      </c>
      <c r="I3050" s="96" t="str">
        <f t="shared" si="47"/>
        <v>T521W226M025ATE040A521W226M025ASTTS40</v>
      </c>
    </row>
    <row r="3051" spans="1:9" hidden="1">
      <c r="A3051" s="96" t="s">
        <v>1789</v>
      </c>
      <c r="B3051" s="96" t="s">
        <v>1653</v>
      </c>
      <c r="C3051" s="96" t="s">
        <v>4478</v>
      </c>
      <c r="D3051" s="96">
        <v>678.15439999918453</v>
      </c>
      <c r="E3051" s="96">
        <v>281.42933333292603</v>
      </c>
      <c r="F3051" s="96">
        <v>1</v>
      </c>
      <c r="G3051" s="96" t="s">
        <v>4612</v>
      </c>
      <c r="H3051" s="96">
        <v>1</v>
      </c>
      <c r="I3051" s="96" t="str">
        <f t="shared" si="47"/>
        <v>T521V156M025ATE040A521V156M025ASE090FTW400</v>
      </c>
    </row>
    <row r="3052" spans="1:9" hidden="1">
      <c r="A3052" s="96" t="s">
        <v>586</v>
      </c>
      <c r="B3052" s="96" t="s">
        <v>584</v>
      </c>
      <c r="C3052" s="96" t="s">
        <v>4469</v>
      </c>
      <c r="D3052" s="96">
        <v>351.75299999769777</v>
      </c>
      <c r="E3052" s="96">
        <v>142.62273334083147</v>
      </c>
      <c r="F3052" s="96">
        <v>1</v>
      </c>
      <c r="G3052" s="96" t="s">
        <v>4612</v>
      </c>
      <c r="H3052" s="96">
        <v>1</v>
      </c>
      <c r="I3052" s="96" t="str">
        <f t="shared" si="47"/>
        <v>T520C227M006ATE015A520C227M006ASE015KBP126</v>
      </c>
    </row>
    <row r="3053" spans="1:9" hidden="1">
      <c r="A3053" s="96" t="s">
        <v>4086</v>
      </c>
      <c r="B3053" s="96" t="s">
        <v>4085</v>
      </c>
      <c r="C3053" s="96" t="s">
        <v>4525</v>
      </c>
      <c r="D3053" s="96">
        <v>291.29426666535437</v>
      </c>
      <c r="E3053" s="96">
        <v>138.3036166720558</v>
      </c>
      <c r="F3053" s="96">
        <v>1</v>
      </c>
      <c r="G3053" s="96" t="s">
        <v>4612</v>
      </c>
      <c r="H3053" s="96">
        <v>1</v>
      </c>
      <c r="I3053" s="96" t="str">
        <f t="shared" si="47"/>
        <v>T520U336M010ATE070A520U336M010ASE070S506</v>
      </c>
    </row>
    <row r="3054" spans="1:9" hidden="1">
      <c r="A3054" s="96" t="s">
        <v>2958</v>
      </c>
      <c r="B3054" s="96" t="s">
        <v>2931</v>
      </c>
      <c r="C3054" s="96" t="s">
        <v>4426</v>
      </c>
      <c r="D3054" s="96">
        <v>264.11405000137165</v>
      </c>
      <c r="E3054" s="96">
        <v>126.55961666721852</v>
      </c>
      <c r="F3054" s="96">
        <v>1</v>
      </c>
      <c r="G3054" s="96" t="s">
        <v>4612</v>
      </c>
      <c r="H3054" s="96">
        <v>1</v>
      </c>
      <c r="I3054" s="96" t="str">
        <f t="shared" si="47"/>
        <v>T530X108M003AHE010A530V477M003ASE010KBP74</v>
      </c>
    </row>
    <row r="3055" spans="1:9" hidden="1">
      <c r="A3055" s="96" t="s">
        <v>300</v>
      </c>
      <c r="B3055" s="96" t="s">
        <v>190</v>
      </c>
      <c r="C3055" s="96" t="s">
        <v>152</v>
      </c>
      <c r="D3055" s="96">
        <v>680.00460000475869</v>
      </c>
      <c r="E3055" s="96">
        <v>219.43726666504517</v>
      </c>
      <c r="F3055" s="96">
        <v>1</v>
      </c>
      <c r="G3055" s="96" t="s">
        <v>4612</v>
      </c>
      <c r="H3055" s="96">
        <v>1</v>
      </c>
      <c r="I3055" s="96" t="str">
        <f t="shared" si="47"/>
        <v>T520T336M010ATE070A520T336M010ASE070KBP86</v>
      </c>
    </row>
    <row r="3056" spans="1:9" hidden="1">
      <c r="A3056" s="96" t="s">
        <v>3059</v>
      </c>
      <c r="B3056" s="96" t="s">
        <v>1419</v>
      </c>
      <c r="C3056" s="96" t="s">
        <v>4441</v>
      </c>
      <c r="D3056" s="96">
        <v>797.06949999555957</v>
      </c>
      <c r="E3056" s="96">
        <v>371.93610000307672</v>
      </c>
      <c r="F3056" s="96">
        <v>1</v>
      </c>
      <c r="G3056" s="96" t="s">
        <v>4612</v>
      </c>
      <c r="H3056" s="96">
        <v>1</v>
      </c>
      <c r="I3056" s="96" t="str">
        <f t="shared" si="47"/>
        <v>T520Y108M2R5ATE015A520Y108M2R5ASE010STA156KA</v>
      </c>
    </row>
    <row r="3057" spans="1:9" hidden="1">
      <c r="A3057" s="96" t="s">
        <v>3981</v>
      </c>
      <c r="B3057" s="96" t="s">
        <v>615</v>
      </c>
      <c r="C3057" s="96" t="s">
        <v>4477</v>
      </c>
      <c r="D3057" s="96">
        <v>526.49977500142995</v>
      </c>
      <c r="E3057" s="96">
        <v>209.74903333350085</v>
      </c>
      <c r="F3057" s="96">
        <v>1</v>
      </c>
      <c r="G3057" s="96" t="s">
        <v>4612</v>
      </c>
      <c r="H3057" s="96">
        <v>2</v>
      </c>
      <c r="I3057" s="96" t="str">
        <f t="shared" si="47"/>
        <v>T520B106M016AHE100A520B106M016ASE100KBP40</v>
      </c>
    </row>
    <row r="3058" spans="1:9" hidden="1">
      <c r="A3058" s="96" t="s">
        <v>1266</v>
      </c>
      <c r="B3058" s="96" t="s">
        <v>1267</v>
      </c>
      <c r="C3058" s="96" t="s">
        <v>4426</v>
      </c>
      <c r="D3058" s="96">
        <v>414.55573332728818</v>
      </c>
      <c r="E3058" s="96">
        <v>460.92104999930598</v>
      </c>
      <c r="F3058" s="96">
        <v>1</v>
      </c>
      <c r="G3058" s="96" t="s">
        <v>4612</v>
      </c>
      <c r="H3058" s="96">
        <v>1</v>
      </c>
      <c r="I3058" s="96" t="str">
        <f t="shared" si="47"/>
        <v>T591B686M006ATE070A591B686M006ASKBP74</v>
      </c>
    </row>
    <row r="3059" spans="1:9" hidden="1">
      <c r="A3059" s="96" t="s">
        <v>1323</v>
      </c>
      <c r="B3059" s="96" t="s">
        <v>1068</v>
      </c>
      <c r="C3059" s="96" t="s">
        <v>4428</v>
      </c>
      <c r="D3059" s="96">
        <v>493.96694166585797</v>
      </c>
      <c r="E3059" s="96">
        <v>131.86283332994208</v>
      </c>
      <c r="F3059" s="96">
        <v>1</v>
      </c>
      <c r="G3059" s="96" t="s">
        <v>4612</v>
      </c>
      <c r="H3059" s="96">
        <v>2</v>
      </c>
      <c r="I3059" s="96" t="str">
        <f t="shared" si="47"/>
        <v>T521D157M016ATE040A521D157M016ASMHSPKBP76</v>
      </c>
    </row>
    <row r="3060" spans="1:9" hidden="1">
      <c r="A3060" s="96" t="s">
        <v>1883</v>
      </c>
      <c r="B3060" s="96" t="s">
        <v>1884</v>
      </c>
      <c r="C3060" s="96" t="s">
        <v>119</v>
      </c>
      <c r="D3060" s="96">
        <v>1104.8881166568026</v>
      </c>
      <c r="E3060" s="96">
        <v>319.3537166621536</v>
      </c>
      <c r="F3060" s="96">
        <v>1</v>
      </c>
      <c r="G3060" s="96" t="s">
        <v>4612</v>
      </c>
      <c r="H3060" s="96">
        <v>1</v>
      </c>
      <c r="I3060" s="96" t="str">
        <f t="shared" si="47"/>
        <v>T523V227M018APE100A523V227M018AS9997FTW102K</v>
      </c>
    </row>
    <row r="3061" spans="1:9" hidden="1">
      <c r="A3061" s="96" t="s">
        <v>1606</v>
      </c>
      <c r="B3061" s="96" t="s">
        <v>1232</v>
      </c>
      <c r="C3061" s="96" t="s">
        <v>152</v>
      </c>
      <c r="D3061" s="96">
        <v>515.80185606112616</v>
      </c>
      <c r="E3061" s="96">
        <v>159.37393906278885</v>
      </c>
      <c r="F3061" s="96">
        <v>1</v>
      </c>
      <c r="G3061" s="96" t="s">
        <v>4612</v>
      </c>
      <c r="H3061" s="96">
        <v>33</v>
      </c>
      <c r="I3061" s="96" t="str">
        <f t="shared" si="47"/>
        <v>T521V107M020ATE060A521V107M020ASMHSPKBP86</v>
      </c>
    </row>
    <row r="3062" spans="1:9" hidden="1">
      <c r="A3062" s="96" t="s">
        <v>3221</v>
      </c>
      <c r="B3062" s="96" t="s">
        <v>645</v>
      </c>
      <c r="C3062" s="96" t="s">
        <v>4426</v>
      </c>
      <c r="D3062" s="96">
        <v>345.21104999701492</v>
      </c>
      <c r="E3062" s="96">
        <v>129.62433333043009</v>
      </c>
      <c r="F3062" s="96">
        <v>1</v>
      </c>
      <c r="G3062" s="96" t="s">
        <v>4612</v>
      </c>
      <c r="H3062" s="96">
        <v>1</v>
      </c>
      <c r="I3062" s="96" t="str">
        <f t="shared" si="47"/>
        <v>T520V157M008ATE040A520V157M010ASMHSPKBP74</v>
      </c>
    </row>
    <row r="3063" spans="1:9" hidden="1">
      <c r="A3063" s="96" t="s">
        <v>2770</v>
      </c>
      <c r="B3063" s="96" t="s">
        <v>2771</v>
      </c>
      <c r="C3063" s="96" t="s">
        <v>119</v>
      </c>
      <c r="D3063" s="96">
        <v>1144.4718388875481</v>
      </c>
      <c r="E3063" s="96">
        <v>317.59906110819429</v>
      </c>
      <c r="F3063" s="96">
        <v>1</v>
      </c>
      <c r="G3063" s="96" t="s">
        <v>4612</v>
      </c>
      <c r="H3063" s="96">
        <v>3</v>
      </c>
      <c r="I3063" s="96" t="str">
        <f t="shared" si="47"/>
        <v>T523W167M018APE100A523W167M018AS9997FTW102K</v>
      </c>
    </row>
    <row r="3064" spans="1:9" hidden="1">
      <c r="A3064" s="96" t="s">
        <v>3172</v>
      </c>
      <c r="B3064" s="96" t="s">
        <v>3171</v>
      </c>
      <c r="C3064" s="96" t="s">
        <v>126</v>
      </c>
      <c r="D3064" s="96">
        <v>548.70221666875295</v>
      </c>
      <c r="E3064" s="96">
        <v>128.11433333787136</v>
      </c>
      <c r="F3064" s="96">
        <v>1</v>
      </c>
      <c r="G3064" s="96" t="s">
        <v>4612</v>
      </c>
      <c r="H3064" s="96">
        <v>1</v>
      </c>
      <c r="I3064" s="96" t="str">
        <f t="shared" si="47"/>
        <v>T521W476M020ATE040A521W476M020ASE045KBP52</v>
      </c>
    </row>
    <row r="3065" spans="1:9" hidden="1">
      <c r="A3065" s="96" t="s">
        <v>344</v>
      </c>
      <c r="B3065" s="96" t="s">
        <v>345</v>
      </c>
      <c r="C3065" s="96" t="s">
        <v>4469</v>
      </c>
      <c r="D3065" s="96">
        <v>474.91950000054197</v>
      </c>
      <c r="E3065" s="96">
        <v>127.06533332588153</v>
      </c>
      <c r="F3065" s="96">
        <v>1</v>
      </c>
      <c r="G3065" s="96" t="s">
        <v>4612</v>
      </c>
      <c r="H3065" s="96">
        <v>1</v>
      </c>
      <c r="I3065" s="96" t="str">
        <f t="shared" si="47"/>
        <v>T520C107M010ATE045A520C107M010ASMHSBKBP126</v>
      </c>
    </row>
    <row r="3066" spans="1:9" hidden="1">
      <c r="A3066" s="96" t="s">
        <v>1732</v>
      </c>
      <c r="B3066" s="96" t="s">
        <v>1623</v>
      </c>
      <c r="C3066" s="96" t="s">
        <v>126</v>
      </c>
      <c r="D3066" s="96">
        <v>436.1972249991959</v>
      </c>
      <c r="E3066" s="96">
        <v>168.106699999189</v>
      </c>
      <c r="F3066" s="96">
        <v>1</v>
      </c>
      <c r="G3066" s="96" t="s">
        <v>4612</v>
      </c>
      <c r="H3066" s="96">
        <v>4</v>
      </c>
      <c r="I3066" s="96" t="str">
        <f t="shared" si="47"/>
        <v>T521V226M025ATE090A521V226M025ASMHSPKBP52</v>
      </c>
    </row>
    <row r="3067" spans="1:9" hidden="1">
      <c r="A3067" s="96" t="s">
        <v>3181</v>
      </c>
      <c r="B3067" s="96" t="s">
        <v>3180</v>
      </c>
      <c r="C3067" s="96" t="s">
        <v>157</v>
      </c>
      <c r="D3067" s="96">
        <v>454.53759999596514</v>
      </c>
      <c r="E3067" s="96">
        <v>194.09205000149089</v>
      </c>
      <c r="F3067" s="96">
        <v>1</v>
      </c>
      <c r="G3067" s="96" t="s">
        <v>4612</v>
      </c>
      <c r="H3067" s="96">
        <v>1</v>
      </c>
      <c r="I3067" s="96" t="str">
        <f t="shared" si="47"/>
        <v>T521W226M025ATE070A521W226M025ASTTS40</v>
      </c>
    </row>
    <row r="3068" spans="1:9" hidden="1">
      <c r="A3068" s="96" t="s">
        <v>1452</v>
      </c>
      <c r="B3068" s="96" t="s">
        <v>927</v>
      </c>
      <c r="C3068" s="96" t="s">
        <v>4426</v>
      </c>
      <c r="D3068" s="96">
        <v>192.61200000531971</v>
      </c>
      <c r="E3068" s="96">
        <v>232.57961666327901</v>
      </c>
      <c r="F3068" s="96">
        <v>1</v>
      </c>
      <c r="G3068" s="96" t="s">
        <v>4612</v>
      </c>
      <c r="H3068" s="96">
        <v>1</v>
      </c>
      <c r="I3068" s="96" t="str">
        <f t="shared" si="47"/>
        <v>T598D477M2R5AT4313A598D477M2R5ASKBP74</v>
      </c>
    </row>
    <row r="3069" spans="1:9" hidden="1">
      <c r="A3069" s="96" t="s">
        <v>1651</v>
      </c>
      <c r="B3069" s="96" t="s">
        <v>1025</v>
      </c>
      <c r="C3069" s="96" t="s">
        <v>4428</v>
      </c>
      <c r="D3069" s="96">
        <v>340.56955000385642</v>
      </c>
      <c r="E3069" s="96">
        <v>126.68945000041276</v>
      </c>
      <c r="F3069" s="96">
        <v>1</v>
      </c>
      <c r="G3069" s="96" t="s">
        <v>4612</v>
      </c>
      <c r="H3069" s="96">
        <v>1</v>
      </c>
      <c r="I3069" s="96" t="str">
        <f t="shared" si="47"/>
        <v>T521V476M016ATE055A521V476M016ASMHSPKBP76</v>
      </c>
    </row>
    <row r="3070" spans="1:9" hidden="1">
      <c r="A3070" s="96" t="s">
        <v>3985</v>
      </c>
      <c r="B3070" s="96" t="s">
        <v>3959</v>
      </c>
      <c r="C3070" s="96" t="s">
        <v>4426</v>
      </c>
      <c r="D3070" s="96">
        <v>255.14040000387467</v>
      </c>
      <c r="E3070" s="96">
        <v>135.90266667190008</v>
      </c>
      <c r="F3070" s="96">
        <v>1</v>
      </c>
      <c r="G3070" s="96" t="s">
        <v>4612</v>
      </c>
      <c r="H3070" s="96">
        <v>1</v>
      </c>
      <c r="I3070" s="96" t="str">
        <f t="shared" si="47"/>
        <v>T520B476M010ATE070A520B476M010ASE070KBP74</v>
      </c>
    </row>
    <row r="3071" spans="1:9" hidden="1">
      <c r="A3071" s="96" t="s">
        <v>2382</v>
      </c>
      <c r="B3071" s="96" t="s">
        <v>2383</v>
      </c>
      <c r="C3071" s="96" t="s">
        <v>4428</v>
      </c>
      <c r="D3071" s="96">
        <v>248.61204999731856</v>
      </c>
      <c r="E3071" s="96">
        <v>125.70545000256972</v>
      </c>
      <c r="F3071" s="96">
        <v>1</v>
      </c>
      <c r="G3071" s="96" t="s">
        <v>4612</v>
      </c>
      <c r="H3071" s="96">
        <v>1</v>
      </c>
      <c r="I3071" s="96" t="str">
        <f t="shared" si="47"/>
        <v>T520D687M004ATE015A520D687M004ASMHSPKBP76</v>
      </c>
    </row>
    <row r="3072" spans="1:9" hidden="1">
      <c r="A3072" s="96" t="s">
        <v>1938</v>
      </c>
      <c r="B3072" s="96" t="s">
        <v>1860</v>
      </c>
      <c r="C3072" s="96" t="s">
        <v>4426</v>
      </c>
      <c r="D3072" s="96">
        <v>233.40966666466556</v>
      </c>
      <c r="E3072" s="96">
        <v>136.96389999822711</v>
      </c>
      <c r="F3072" s="96">
        <v>1</v>
      </c>
      <c r="G3072" s="96" t="s">
        <v>4612</v>
      </c>
      <c r="H3072" s="96">
        <v>1</v>
      </c>
      <c r="I3072" s="96" t="str">
        <f t="shared" si="47"/>
        <v>T530D337M006AHE006A530V117M006ASE006KBP74</v>
      </c>
    </row>
    <row r="3073" spans="1:9" hidden="1">
      <c r="A3073" s="96" t="s">
        <v>3982</v>
      </c>
      <c r="B3073" s="96" t="s">
        <v>615</v>
      </c>
      <c r="C3073" s="96" t="s">
        <v>4477</v>
      </c>
      <c r="D3073" s="96">
        <v>497.07411667099223</v>
      </c>
      <c r="E3073" s="96">
        <v>183.16383333876729</v>
      </c>
      <c r="F3073" s="96">
        <v>1</v>
      </c>
      <c r="G3073" s="96" t="s">
        <v>4612</v>
      </c>
      <c r="H3073" s="96">
        <v>1</v>
      </c>
      <c r="I3073" s="96" t="str">
        <f t="shared" si="47"/>
        <v>T520B106M016ATE100A520B106M016ASE100KBP40</v>
      </c>
    </row>
    <row r="3074" spans="1:9" hidden="1">
      <c r="A3074" s="96" t="s">
        <v>2854</v>
      </c>
      <c r="B3074" s="96" t="s">
        <v>2853</v>
      </c>
      <c r="C3074" s="96" t="s">
        <v>4426</v>
      </c>
      <c r="D3074" s="96">
        <v>367.81755000818521</v>
      </c>
      <c r="E3074" s="96">
        <v>131.0841666685883</v>
      </c>
      <c r="F3074" s="96">
        <v>1</v>
      </c>
      <c r="G3074" s="96" t="s">
        <v>4612</v>
      </c>
      <c r="H3074" s="96">
        <v>1</v>
      </c>
      <c r="I3074" s="96" t="str">
        <f t="shared" si="47"/>
        <v>T530X477M006AHE010A530V227K006ASE010KBP74</v>
      </c>
    </row>
    <row r="3075" spans="1:9" hidden="1">
      <c r="A3075" s="96" t="s">
        <v>4460</v>
      </c>
      <c r="B3075" s="96" t="s">
        <v>4461</v>
      </c>
      <c r="C3075" s="96" t="s">
        <v>4462</v>
      </c>
      <c r="D3075" s="96" t="s">
        <v>4463</v>
      </c>
      <c r="E3075" s="96" t="s">
        <v>4464</v>
      </c>
      <c r="F3075" s="96" t="s">
        <v>4465</v>
      </c>
      <c r="G3075" s="96" t="s">
        <v>4466</v>
      </c>
      <c r="H3075" s="96" t="s">
        <v>4467</v>
      </c>
      <c r="I3075" s="96" t="str">
        <f t="shared" si="47"/>
        <v>S.PNPowderPNPowder</v>
      </c>
    </row>
    <row r="3076" spans="1:9" hidden="1">
      <c r="A3076" s="96" t="s">
        <v>3982</v>
      </c>
      <c r="B3076" s="96" t="s">
        <v>615</v>
      </c>
      <c r="C3076" s="96" t="s">
        <v>4477</v>
      </c>
      <c r="D3076" s="96">
        <v>505.11444444372319</v>
      </c>
      <c r="E3076" s="96">
        <v>196.36222222144715</v>
      </c>
      <c r="F3076" s="96">
        <v>1</v>
      </c>
      <c r="G3076" s="96" t="s">
        <v>4660</v>
      </c>
      <c r="H3076" s="96">
        <v>15</v>
      </c>
      <c r="I3076" s="96" t="str">
        <f t="shared" ref="I3076:I3139" si="48">A3076&amp;B3076&amp;C3076</f>
        <v>T520B106M016ATE100A520B106M016ASE100KBP40</v>
      </c>
    </row>
    <row r="3077" spans="1:9" hidden="1">
      <c r="A3077" s="96" t="s">
        <v>3917</v>
      </c>
      <c r="B3077" s="96" t="s">
        <v>3706</v>
      </c>
      <c r="C3077" s="96" t="s">
        <v>4441</v>
      </c>
      <c r="D3077" s="96">
        <v>412.81666666036472</v>
      </c>
      <c r="E3077" s="96">
        <v>185.4999999969732</v>
      </c>
      <c r="F3077" s="96">
        <v>1</v>
      </c>
      <c r="G3077" s="96" t="s">
        <v>4660</v>
      </c>
      <c r="H3077" s="96">
        <v>1</v>
      </c>
      <c r="I3077" s="96" t="str">
        <f t="shared" si="48"/>
        <v>T520B107M003ATE070A520B107K003ASSTA156KA</v>
      </c>
    </row>
    <row r="3078" spans="1:9" hidden="1">
      <c r="A3078" s="96" t="s">
        <v>3776</v>
      </c>
      <c r="B3078" s="96" t="s">
        <v>3775</v>
      </c>
      <c r="C3078" s="96" t="s">
        <v>100</v>
      </c>
      <c r="D3078" s="96">
        <v>285.52764227616649</v>
      </c>
      <c r="E3078" s="96">
        <v>182.92063491984405</v>
      </c>
      <c r="F3078" s="96">
        <v>1</v>
      </c>
      <c r="G3078" s="96" t="s">
        <v>4660</v>
      </c>
      <c r="H3078" s="96">
        <v>41</v>
      </c>
      <c r="I3078" s="96" t="str">
        <f t="shared" si="48"/>
        <v>T520B107M006ATE015A520B107M006ASE015S805</v>
      </c>
    </row>
    <row r="3079" spans="1:9" hidden="1">
      <c r="A3079" s="96" t="s">
        <v>3677</v>
      </c>
      <c r="B3079" s="96" t="s">
        <v>3676</v>
      </c>
      <c r="C3079" s="96" t="s">
        <v>100</v>
      </c>
      <c r="D3079" s="96">
        <v>285.16999999852851</v>
      </c>
      <c r="E3079" s="96">
        <v>129.22333333664574</v>
      </c>
      <c r="F3079" s="96">
        <v>1</v>
      </c>
      <c r="G3079" s="96" t="s">
        <v>4660</v>
      </c>
      <c r="H3079" s="96">
        <v>5</v>
      </c>
      <c r="I3079" s="96" t="str">
        <f t="shared" si="48"/>
        <v>T520B107M006ATE018A520B107M006ASE018S805</v>
      </c>
    </row>
    <row r="3080" spans="1:9" hidden="1">
      <c r="A3080" s="96" t="s">
        <v>3734</v>
      </c>
      <c r="B3080" s="96" t="s">
        <v>3674</v>
      </c>
      <c r="C3080" s="96" t="s">
        <v>4441</v>
      </c>
      <c r="D3080" s="96">
        <v>713.48933333354069</v>
      </c>
      <c r="E3080" s="96">
        <v>213.36233333281703</v>
      </c>
      <c r="F3080" s="96">
        <v>1</v>
      </c>
      <c r="G3080" s="96" t="s">
        <v>4660</v>
      </c>
      <c r="H3080" s="96">
        <v>50</v>
      </c>
      <c r="I3080" s="96" t="str">
        <f t="shared" si="48"/>
        <v>T520B107M006ATE025A520B157M006ASE025STA156KA</v>
      </c>
    </row>
    <row r="3081" spans="1:9" hidden="1">
      <c r="A3081" s="96" t="s">
        <v>3861</v>
      </c>
      <c r="B3081" s="96" t="s">
        <v>3683</v>
      </c>
      <c r="C3081" s="96" t="s">
        <v>4469</v>
      </c>
      <c r="D3081" s="96">
        <v>430.40866666641085</v>
      </c>
      <c r="E3081" s="96">
        <v>137.66966666774823</v>
      </c>
      <c r="F3081" s="96">
        <v>1</v>
      </c>
      <c r="G3081" s="96" t="s">
        <v>4660</v>
      </c>
      <c r="H3081" s="96">
        <v>50</v>
      </c>
      <c r="I3081" s="96" t="str">
        <f t="shared" si="48"/>
        <v>T520B107M006ATE035A520B107M006ASMHSPKBP126</v>
      </c>
    </row>
    <row r="3082" spans="1:9" hidden="1">
      <c r="A3082" s="96" t="s">
        <v>3802</v>
      </c>
      <c r="B3082" s="96" t="s">
        <v>3683</v>
      </c>
      <c r="C3082" s="96" t="s">
        <v>4469</v>
      </c>
      <c r="D3082" s="96">
        <v>421.4113333326531</v>
      </c>
      <c r="E3082" s="96">
        <v>146.10500000067989</v>
      </c>
      <c r="F3082" s="96">
        <v>1</v>
      </c>
      <c r="G3082" s="96" t="s">
        <v>4660</v>
      </c>
      <c r="H3082" s="96">
        <v>50</v>
      </c>
      <c r="I3082" s="96" t="str">
        <f t="shared" si="48"/>
        <v>T520B107M006ATE040A520B107M006ASMHSPKBP126</v>
      </c>
    </row>
    <row r="3083" spans="1:9" hidden="1">
      <c r="A3083" s="96" t="s">
        <v>3777</v>
      </c>
      <c r="B3083" s="96" t="s">
        <v>3683</v>
      </c>
      <c r="C3083" s="96" t="s">
        <v>4469</v>
      </c>
      <c r="D3083" s="96">
        <v>412.82433333343357</v>
      </c>
      <c r="E3083" s="96">
        <v>141.11466666650958</v>
      </c>
      <c r="F3083" s="96">
        <v>1</v>
      </c>
      <c r="G3083" s="96" t="s">
        <v>4660</v>
      </c>
      <c r="H3083" s="96">
        <v>50</v>
      </c>
      <c r="I3083" s="96" t="str">
        <f t="shared" si="48"/>
        <v>T520B107M006ATE045A520B107M006ASMHSPKBP126</v>
      </c>
    </row>
    <row r="3084" spans="1:9" hidden="1">
      <c r="A3084" s="96" t="s">
        <v>3891</v>
      </c>
      <c r="B3084" s="96" t="s">
        <v>3683</v>
      </c>
      <c r="C3084" s="96" t="s">
        <v>4469</v>
      </c>
      <c r="D3084" s="96">
        <v>429.79133333314678</v>
      </c>
      <c r="E3084" s="96">
        <v>174.02499999906868</v>
      </c>
      <c r="F3084" s="96">
        <v>1</v>
      </c>
      <c r="G3084" s="96" t="s">
        <v>4660</v>
      </c>
      <c r="H3084" s="96">
        <v>50</v>
      </c>
      <c r="I3084" s="96" t="str">
        <f t="shared" si="48"/>
        <v>T520B107M006ATE070A520B107M006ASMHSPKBP126</v>
      </c>
    </row>
    <row r="3085" spans="1:9" hidden="1">
      <c r="A3085" s="96" t="s">
        <v>3707</v>
      </c>
      <c r="B3085" s="96" t="s">
        <v>3708</v>
      </c>
      <c r="C3085" s="96" t="s">
        <v>4441</v>
      </c>
      <c r="D3085" s="96">
        <v>362.58888888987713</v>
      </c>
      <c r="E3085" s="96">
        <v>341.72777777770534</v>
      </c>
      <c r="F3085" s="96">
        <v>1</v>
      </c>
      <c r="G3085" s="96" t="s">
        <v>4660</v>
      </c>
      <c r="H3085" s="96">
        <v>3</v>
      </c>
      <c r="I3085" s="96" t="str">
        <f t="shared" si="48"/>
        <v>T520B157M004ATE040A520B157K004ASE040STA156KA</v>
      </c>
    </row>
    <row r="3086" spans="1:9" hidden="1">
      <c r="A3086" s="96" t="s">
        <v>3669</v>
      </c>
      <c r="B3086" s="96" t="s">
        <v>4472</v>
      </c>
      <c r="C3086" s="96" t="s">
        <v>4474</v>
      </c>
      <c r="D3086" s="96">
        <v>589.98571428669879</v>
      </c>
      <c r="E3086" s="96">
        <v>184.28333333297633</v>
      </c>
      <c r="F3086" s="96">
        <v>1</v>
      </c>
      <c r="G3086" s="96" t="s">
        <v>4660</v>
      </c>
      <c r="H3086" s="96">
        <v>7</v>
      </c>
      <c r="I3086" s="96" t="str">
        <f t="shared" si="48"/>
        <v>T520B157M006ATE018A520B157M006AS9997S15MB</v>
      </c>
    </row>
    <row r="3087" spans="1:9" hidden="1">
      <c r="A3087" s="96" t="s">
        <v>3669</v>
      </c>
      <c r="B3087" s="96" t="s">
        <v>3674</v>
      </c>
      <c r="C3087" s="96" t="s">
        <v>4441</v>
      </c>
      <c r="D3087" s="96">
        <v>613.9619999997318</v>
      </c>
      <c r="E3087" s="96">
        <v>215.74733333273329</v>
      </c>
      <c r="F3087" s="96">
        <v>1</v>
      </c>
      <c r="G3087" s="96" t="s">
        <v>4660</v>
      </c>
      <c r="H3087" s="96">
        <v>50</v>
      </c>
      <c r="I3087" s="96" t="str">
        <f t="shared" si="48"/>
        <v>T520B157M006ATE018A520B157M006ASE025STA156KA</v>
      </c>
    </row>
    <row r="3088" spans="1:9" hidden="1">
      <c r="A3088" s="96" t="s">
        <v>671</v>
      </c>
      <c r="B3088" s="96" t="s">
        <v>668</v>
      </c>
      <c r="C3088" s="96" t="s">
        <v>4474</v>
      </c>
      <c r="D3088" s="96">
        <v>530.08133333253204</v>
      </c>
      <c r="E3088" s="96">
        <v>193.27300000037067</v>
      </c>
      <c r="F3088" s="96">
        <v>1</v>
      </c>
      <c r="G3088" s="96" t="s">
        <v>4660</v>
      </c>
      <c r="H3088" s="96">
        <v>50</v>
      </c>
      <c r="I3088" s="96" t="str">
        <f t="shared" si="48"/>
        <v>T520B157M006ATE035A520B157M006ASMHSPS15MB</v>
      </c>
    </row>
    <row r="3089" spans="1:9" hidden="1">
      <c r="A3089" s="96" t="s">
        <v>3879</v>
      </c>
      <c r="B3089" s="96" t="s">
        <v>668</v>
      </c>
      <c r="C3089" s="96" t="s">
        <v>4474</v>
      </c>
      <c r="D3089" s="96">
        <v>556.09481481532566</v>
      </c>
      <c r="E3089" s="96">
        <v>218.01925926026888</v>
      </c>
      <c r="F3089" s="96">
        <v>1</v>
      </c>
      <c r="G3089" s="96" t="s">
        <v>4660</v>
      </c>
      <c r="H3089" s="96">
        <v>45</v>
      </c>
      <c r="I3089" s="96" t="str">
        <f t="shared" si="48"/>
        <v>T520B157M006ATE045A520B157M006ASMHSPS15MB</v>
      </c>
    </row>
    <row r="3090" spans="1:9" hidden="1">
      <c r="A3090" s="96" t="s">
        <v>3940</v>
      </c>
      <c r="B3090" s="96" t="s">
        <v>668</v>
      </c>
      <c r="C3090" s="96" t="s">
        <v>4474</v>
      </c>
      <c r="D3090" s="96">
        <v>532.82083333149785</v>
      </c>
      <c r="E3090" s="96">
        <v>201.25416666618548</v>
      </c>
      <c r="F3090" s="96">
        <v>1</v>
      </c>
      <c r="G3090" s="96" t="s">
        <v>4660</v>
      </c>
      <c r="H3090" s="96">
        <v>4</v>
      </c>
      <c r="I3090" s="96" t="str">
        <f t="shared" si="48"/>
        <v>T520B157M006ATE070A520B157M006ASMHSPS15MB</v>
      </c>
    </row>
    <row r="3091" spans="1:9" hidden="1">
      <c r="A3091" s="96" t="s">
        <v>3972</v>
      </c>
      <c r="B3091" s="96" t="s">
        <v>648</v>
      </c>
      <c r="C3091" s="96" t="s">
        <v>4474</v>
      </c>
      <c r="D3091" s="96">
        <v>533.48333333129995</v>
      </c>
      <c r="E3091" s="96">
        <v>202.28333333297633</v>
      </c>
      <c r="F3091" s="96">
        <v>1</v>
      </c>
      <c r="G3091" s="96" t="s">
        <v>4660</v>
      </c>
      <c r="H3091" s="96">
        <v>5</v>
      </c>
      <c r="I3091" s="96" t="str">
        <f t="shared" si="48"/>
        <v>T520B227M004ATE045A520B227M006ASALT1S15MB</v>
      </c>
    </row>
    <row r="3092" spans="1:9" hidden="1">
      <c r="A3092" s="96" t="s">
        <v>3912</v>
      </c>
      <c r="B3092" s="96" t="s">
        <v>648</v>
      </c>
      <c r="C3092" s="96" t="s">
        <v>4474</v>
      </c>
      <c r="D3092" s="96">
        <v>488.21666667354293</v>
      </c>
      <c r="E3092" s="96">
        <v>204.43333333474584</v>
      </c>
      <c r="F3092" s="96">
        <v>1</v>
      </c>
      <c r="G3092" s="96" t="s">
        <v>4660</v>
      </c>
      <c r="H3092" s="96">
        <v>1</v>
      </c>
      <c r="I3092" s="96" t="str">
        <f t="shared" si="48"/>
        <v>T520B227M004ATE070A520B227M006ASALT1S15MB</v>
      </c>
    </row>
    <row r="3093" spans="1:9" hidden="1">
      <c r="A3093" s="96" t="s">
        <v>4009</v>
      </c>
      <c r="B3093" s="96" t="s">
        <v>4553</v>
      </c>
      <c r="C3093" s="96" t="s">
        <v>4474</v>
      </c>
      <c r="D3093" s="96">
        <v>568.19374999904539</v>
      </c>
      <c r="E3093" s="96">
        <v>190.78333333251069</v>
      </c>
      <c r="F3093" s="96">
        <v>1</v>
      </c>
      <c r="G3093" s="96" t="s">
        <v>4660</v>
      </c>
      <c r="H3093" s="96">
        <v>8</v>
      </c>
      <c r="I3093" s="96" t="str">
        <f t="shared" si="48"/>
        <v>T520B227M006ATE025A520B227M006AS9997S15MB</v>
      </c>
    </row>
    <row r="3094" spans="1:9" hidden="1">
      <c r="A3094" s="96" t="s">
        <v>4009</v>
      </c>
      <c r="B3094" s="96" t="s">
        <v>660</v>
      </c>
      <c r="C3094" s="96" t="s">
        <v>4441</v>
      </c>
      <c r="D3094" s="96">
        <v>536.57066666570029</v>
      </c>
      <c r="E3094" s="96">
        <v>203.2606666665757</v>
      </c>
      <c r="F3094" s="96">
        <v>1</v>
      </c>
      <c r="G3094" s="96" t="s">
        <v>4660</v>
      </c>
      <c r="H3094" s="96">
        <v>50</v>
      </c>
      <c r="I3094" s="96" t="str">
        <f t="shared" si="48"/>
        <v>T520B227M006ATE025A520B227M006ASMHSPSTA156KA</v>
      </c>
    </row>
    <row r="3095" spans="1:9" hidden="1">
      <c r="A3095" s="96" t="s">
        <v>654</v>
      </c>
      <c r="B3095" s="96" t="s">
        <v>4553</v>
      </c>
      <c r="C3095" s="96" t="s">
        <v>4441</v>
      </c>
      <c r="D3095" s="96">
        <v>559.61666666320525</v>
      </c>
      <c r="E3095" s="96">
        <v>184.56666666548699</v>
      </c>
      <c r="F3095" s="96">
        <v>1</v>
      </c>
      <c r="G3095" s="96" t="s">
        <v>4660</v>
      </c>
      <c r="H3095" s="96">
        <v>2</v>
      </c>
      <c r="I3095" s="96" t="str">
        <f t="shared" si="48"/>
        <v>T520B227M006ATE035A520B227M006AS9997STA156KA</v>
      </c>
    </row>
    <row r="3096" spans="1:9" hidden="1">
      <c r="A3096" s="96" t="s">
        <v>654</v>
      </c>
      <c r="B3096" s="96" t="s">
        <v>648</v>
      </c>
      <c r="C3096" s="96" t="s">
        <v>4474</v>
      </c>
      <c r="D3096" s="96">
        <v>532.47533333350441</v>
      </c>
      <c r="E3096" s="96">
        <v>198.75466666580175</v>
      </c>
      <c r="F3096" s="96">
        <v>1</v>
      </c>
      <c r="G3096" s="96" t="s">
        <v>4660</v>
      </c>
      <c r="H3096" s="96">
        <v>50</v>
      </c>
      <c r="I3096" s="96" t="str">
        <f t="shared" si="48"/>
        <v>T520B227M006ATE035A520B227M006ASALT1S15MB</v>
      </c>
    </row>
    <row r="3097" spans="1:9" hidden="1">
      <c r="A3097" s="96" t="s">
        <v>3967</v>
      </c>
      <c r="B3097" s="96" t="s">
        <v>648</v>
      </c>
      <c r="C3097" s="96" t="s">
        <v>4474</v>
      </c>
      <c r="D3097" s="96">
        <v>511.40433333185501</v>
      </c>
      <c r="E3097" s="96">
        <v>193.44566666611937</v>
      </c>
      <c r="F3097" s="96">
        <v>1</v>
      </c>
      <c r="G3097" s="96" t="s">
        <v>4660</v>
      </c>
      <c r="H3097" s="96">
        <v>50</v>
      </c>
      <c r="I3097" s="96" t="str">
        <f t="shared" si="48"/>
        <v>T520B227M006ATE045A520B227M006ASALT1S15MB</v>
      </c>
    </row>
    <row r="3098" spans="1:9" hidden="1">
      <c r="A3098" s="96" t="s">
        <v>3905</v>
      </c>
      <c r="B3098" s="96" t="s">
        <v>648</v>
      </c>
      <c r="C3098" s="96" t="s">
        <v>4474</v>
      </c>
      <c r="D3098" s="96">
        <v>520.39500000032126</v>
      </c>
      <c r="E3098" s="96">
        <v>221.4446666672593</v>
      </c>
      <c r="F3098" s="96">
        <v>1</v>
      </c>
      <c r="G3098" s="96" t="s">
        <v>4660</v>
      </c>
      <c r="H3098" s="96">
        <v>50</v>
      </c>
      <c r="I3098" s="96" t="str">
        <f t="shared" si="48"/>
        <v>T520B227M006ATE070A520B227M006ASALT1S15MB</v>
      </c>
    </row>
    <row r="3099" spans="1:9" hidden="1">
      <c r="A3099" s="96" t="s">
        <v>4661</v>
      </c>
      <c r="B3099" s="96" t="s">
        <v>3764</v>
      </c>
      <c r="C3099" s="96" t="s">
        <v>4441</v>
      </c>
      <c r="D3099" s="96">
        <v>435.85266666684765</v>
      </c>
      <c r="E3099" s="96">
        <v>179.56200000029057</v>
      </c>
      <c r="F3099" s="96">
        <v>1</v>
      </c>
      <c r="G3099" s="96" t="s">
        <v>4660</v>
      </c>
      <c r="H3099" s="96">
        <v>50</v>
      </c>
      <c r="I3099" s="96" t="str">
        <f t="shared" si="48"/>
        <v>T520B227M2R5ATE021A520B227M2R5ASE021STA156KA</v>
      </c>
    </row>
    <row r="3100" spans="1:9" hidden="1">
      <c r="A3100" s="96" t="s">
        <v>3828</v>
      </c>
      <c r="B3100" s="96" t="s">
        <v>3827</v>
      </c>
      <c r="C3100" s="96" t="s">
        <v>4441</v>
      </c>
      <c r="D3100" s="96">
        <v>284.94166666525416</v>
      </c>
      <c r="E3100" s="96">
        <v>214.64166667079553</v>
      </c>
      <c r="F3100" s="96">
        <v>1</v>
      </c>
      <c r="G3100" s="96" t="s">
        <v>4660</v>
      </c>
      <c r="H3100" s="96">
        <v>2</v>
      </c>
      <c r="I3100" s="96" t="str">
        <f t="shared" si="48"/>
        <v>T520B227M2R5ATE035A520B227M2R5ASE035STA156KA</v>
      </c>
    </row>
    <row r="3101" spans="1:9" hidden="1">
      <c r="A3101" s="96" t="s">
        <v>3702</v>
      </c>
      <c r="B3101" s="96" t="s">
        <v>3654</v>
      </c>
      <c r="C3101" s="96" t="s">
        <v>4426</v>
      </c>
      <c r="D3101" s="96">
        <v>288.10238095341316</v>
      </c>
      <c r="E3101" s="96">
        <v>147.77948717918031</v>
      </c>
      <c r="F3101" s="96">
        <v>1</v>
      </c>
      <c r="G3101" s="96" t="s">
        <v>4660</v>
      </c>
      <c r="H3101" s="96">
        <v>14</v>
      </c>
      <c r="I3101" s="96" t="str">
        <f t="shared" si="48"/>
        <v>T520B336M006ATE040A520B336K010ASKBP74</v>
      </c>
    </row>
    <row r="3102" spans="1:9" hidden="1">
      <c r="A3102" s="96" t="s">
        <v>3930</v>
      </c>
      <c r="B3102" s="96" t="s">
        <v>3654</v>
      </c>
      <c r="C3102" s="96" t="s">
        <v>4426</v>
      </c>
      <c r="D3102" s="96">
        <v>280.18333333544433</v>
      </c>
      <c r="E3102" s="96">
        <v>123.23333333828488</v>
      </c>
      <c r="F3102" s="96">
        <v>1</v>
      </c>
      <c r="G3102" s="96" t="s">
        <v>4660</v>
      </c>
      <c r="H3102" s="96">
        <v>1</v>
      </c>
      <c r="I3102" s="96" t="str">
        <f t="shared" si="48"/>
        <v>T520B336M006ATE070A520B336K010ASKBP74</v>
      </c>
    </row>
    <row r="3103" spans="1:9" hidden="1">
      <c r="A3103" s="96" t="s">
        <v>3695</v>
      </c>
      <c r="B3103" s="96" t="s">
        <v>3654</v>
      </c>
      <c r="C3103" s="96" t="s">
        <v>4426</v>
      </c>
      <c r="D3103" s="96">
        <v>270.58333333348855</v>
      </c>
      <c r="E3103" s="96">
        <v>146.19999999878928</v>
      </c>
      <c r="F3103" s="96">
        <v>1</v>
      </c>
      <c r="G3103" s="96" t="s">
        <v>4660</v>
      </c>
      <c r="H3103" s="96">
        <v>1</v>
      </c>
      <c r="I3103" s="96" t="str">
        <f t="shared" si="48"/>
        <v>T520B336M010AHE040A520B336K010ASKBP74</v>
      </c>
    </row>
    <row r="3104" spans="1:9" hidden="1">
      <c r="A3104" s="96" t="s">
        <v>3748</v>
      </c>
      <c r="B3104" s="96" t="s">
        <v>3736</v>
      </c>
      <c r="C3104" s="96" t="s">
        <v>4426</v>
      </c>
      <c r="D3104" s="96">
        <v>421.84999999939464</v>
      </c>
      <c r="E3104" s="96">
        <v>250.09166666481175</v>
      </c>
      <c r="F3104" s="96">
        <v>1</v>
      </c>
      <c r="G3104" s="96" t="s">
        <v>4660</v>
      </c>
      <c r="H3104" s="96">
        <v>1</v>
      </c>
      <c r="I3104" s="96" t="str">
        <f t="shared" si="48"/>
        <v>T520B336M010ATE025A520B336M010ASE025KBP74</v>
      </c>
    </row>
    <row r="3105" spans="1:9" hidden="1">
      <c r="A3105" s="96" t="s">
        <v>3720</v>
      </c>
      <c r="B3105" s="96" t="s">
        <v>3719</v>
      </c>
      <c r="C3105" s="96" t="s">
        <v>4426</v>
      </c>
      <c r="D3105" s="96">
        <v>288.1333333341172</v>
      </c>
      <c r="E3105" s="96">
        <v>409.46666667354293</v>
      </c>
      <c r="F3105" s="96">
        <v>1</v>
      </c>
      <c r="G3105" s="96" t="s">
        <v>4660</v>
      </c>
      <c r="H3105" s="96">
        <v>2</v>
      </c>
      <c r="I3105" s="96" t="str">
        <f t="shared" si="48"/>
        <v>T520B336M010ATE035A520B336M010ASE035KBP74</v>
      </c>
    </row>
    <row r="3106" spans="1:9" hidden="1">
      <c r="A3106" s="96" t="s">
        <v>3697</v>
      </c>
      <c r="B3106" s="96" t="s">
        <v>3654</v>
      </c>
      <c r="C3106" s="96" t="s">
        <v>4426</v>
      </c>
      <c r="D3106" s="96">
        <v>286.65555555489846</v>
      </c>
      <c r="E3106" s="96">
        <v>155.47777778003365</v>
      </c>
      <c r="F3106" s="96">
        <v>1</v>
      </c>
      <c r="G3106" s="96" t="s">
        <v>4660</v>
      </c>
      <c r="H3106" s="96">
        <v>3</v>
      </c>
      <c r="I3106" s="96" t="str">
        <f t="shared" si="48"/>
        <v>T520B336M010ATE040A520B336K010ASKBP74</v>
      </c>
    </row>
    <row r="3107" spans="1:9" hidden="1">
      <c r="A3107" s="96" t="s">
        <v>3953</v>
      </c>
      <c r="B3107" s="96" t="s">
        <v>3654</v>
      </c>
      <c r="C3107" s="96" t="s">
        <v>4426</v>
      </c>
      <c r="D3107" s="96">
        <v>277.94305555260507</v>
      </c>
      <c r="E3107" s="96">
        <v>138.21805555518949</v>
      </c>
      <c r="F3107" s="96">
        <v>1</v>
      </c>
      <c r="G3107" s="96" t="s">
        <v>4660</v>
      </c>
      <c r="H3107" s="96">
        <v>12</v>
      </c>
      <c r="I3107" s="96" t="str">
        <f t="shared" si="48"/>
        <v>T520B336M010ATE070A520B336K010ASKBP74</v>
      </c>
    </row>
    <row r="3108" spans="1:9" hidden="1">
      <c r="A3108" s="96" t="s">
        <v>3953</v>
      </c>
      <c r="B3108" s="96" t="s">
        <v>3654</v>
      </c>
      <c r="C3108" s="96" t="s">
        <v>4620</v>
      </c>
      <c r="D3108" s="96">
        <v>267.94999999227002</v>
      </c>
      <c r="E3108" s="96">
        <v>121.35000000474976</v>
      </c>
      <c r="F3108" s="96">
        <v>1</v>
      </c>
      <c r="G3108" s="96" t="s">
        <v>4660</v>
      </c>
      <c r="H3108" s="96">
        <v>1</v>
      </c>
      <c r="I3108" s="96" t="str">
        <f t="shared" si="48"/>
        <v>T520B336M010ATE070A520B336K010ASKBP74X</v>
      </c>
    </row>
    <row r="3109" spans="1:9" hidden="1">
      <c r="A3109" s="96" t="s">
        <v>109</v>
      </c>
      <c r="B3109" s="96" t="s">
        <v>4613</v>
      </c>
      <c r="C3109" s="96" t="s">
        <v>111</v>
      </c>
      <c r="D3109" s="96">
        <v>448.40714285748879</v>
      </c>
      <c r="E3109" s="96">
        <v>207.84345238062087</v>
      </c>
      <c r="F3109" s="96">
        <v>1</v>
      </c>
      <c r="G3109" s="96" t="s">
        <v>4660</v>
      </c>
      <c r="H3109" s="96">
        <v>28</v>
      </c>
      <c r="I3109" s="96" t="str">
        <f t="shared" si="48"/>
        <v>T520B337M006ATE040A520B337M006ASE040STA200KA</v>
      </c>
    </row>
    <row r="3110" spans="1:9" hidden="1">
      <c r="A3110" s="96" t="s">
        <v>3769</v>
      </c>
      <c r="B3110" s="96" t="s">
        <v>1200</v>
      </c>
      <c r="C3110" s="96" t="s">
        <v>4441</v>
      </c>
      <c r="D3110" s="96">
        <v>376.40362318868387</v>
      </c>
      <c r="E3110" s="96">
        <v>148.6719696971175</v>
      </c>
      <c r="F3110" s="96">
        <v>1</v>
      </c>
      <c r="G3110" s="96" t="s">
        <v>4660</v>
      </c>
      <c r="H3110" s="96">
        <v>46</v>
      </c>
      <c r="I3110" s="96" t="str">
        <f t="shared" si="48"/>
        <v>T520B337M2R5ATE015A520B337M2R5ASE015STA156KA</v>
      </c>
    </row>
    <row r="3111" spans="1:9" hidden="1">
      <c r="A3111" s="96" t="s">
        <v>3857</v>
      </c>
      <c r="B3111" s="96" t="s">
        <v>3687</v>
      </c>
      <c r="C3111" s="96" t="s">
        <v>4441</v>
      </c>
      <c r="D3111" s="96">
        <v>271.4166666730307</v>
      </c>
      <c r="E3111" s="96">
        <v>187.08333333372136</v>
      </c>
      <c r="F3111" s="96">
        <v>1</v>
      </c>
      <c r="G3111" s="96" t="s">
        <v>4660</v>
      </c>
      <c r="H3111" s="96">
        <v>1</v>
      </c>
      <c r="I3111" s="96" t="str">
        <f t="shared" si="48"/>
        <v>T520B337M2R5ATE035A520B337M2R5ASE035STA156KA</v>
      </c>
    </row>
    <row r="3112" spans="1:9" hidden="1">
      <c r="A3112" s="96" t="s">
        <v>3875</v>
      </c>
      <c r="B3112" s="96" t="s">
        <v>3873</v>
      </c>
      <c r="C3112" s="96" t="s">
        <v>4441</v>
      </c>
      <c r="D3112" s="96">
        <v>297.40789473602109</v>
      </c>
      <c r="E3112" s="96">
        <v>169.82268518622732</v>
      </c>
      <c r="F3112" s="96">
        <v>1</v>
      </c>
      <c r="G3112" s="96" t="s">
        <v>4660</v>
      </c>
      <c r="H3112" s="96">
        <v>38</v>
      </c>
      <c r="I3112" s="96" t="str">
        <f t="shared" si="48"/>
        <v>T520B337M2R5ATE045A520B337M2R5ASE045STA156KA</v>
      </c>
    </row>
    <row r="3113" spans="1:9" hidden="1">
      <c r="A3113" s="96" t="s">
        <v>3927</v>
      </c>
      <c r="B3113" s="96" t="s">
        <v>3691</v>
      </c>
      <c r="C3113" s="96" t="s">
        <v>4426</v>
      </c>
      <c r="D3113" s="96">
        <v>249.43333333474584</v>
      </c>
      <c r="E3113" s="96">
        <v>125.73333333595656</v>
      </c>
      <c r="F3113" s="96">
        <v>1</v>
      </c>
      <c r="G3113" s="96" t="s">
        <v>4660</v>
      </c>
      <c r="H3113" s="96">
        <v>1</v>
      </c>
      <c r="I3113" s="96" t="str">
        <f t="shared" si="48"/>
        <v>T520B476M006AHE070A520B476K006ASKBP74</v>
      </c>
    </row>
    <row r="3114" spans="1:9" hidden="1">
      <c r="A3114" s="96" t="s">
        <v>3752</v>
      </c>
      <c r="B3114" s="96" t="s">
        <v>3750</v>
      </c>
      <c r="C3114" s="96" t="s">
        <v>4426</v>
      </c>
      <c r="D3114" s="96">
        <v>272.87000000244007</v>
      </c>
      <c r="E3114" s="96">
        <v>143.60999999684282</v>
      </c>
      <c r="F3114" s="96">
        <v>1</v>
      </c>
      <c r="G3114" s="96" t="s">
        <v>4660</v>
      </c>
      <c r="H3114" s="96">
        <v>5</v>
      </c>
      <c r="I3114" s="96" t="str">
        <f t="shared" si="48"/>
        <v>T520B476M006ATE025A520B476M006ASE025KBP74</v>
      </c>
    </row>
    <row r="3115" spans="1:9" hidden="1">
      <c r="A3115" s="96" t="s">
        <v>3690</v>
      </c>
      <c r="B3115" s="96" t="s">
        <v>3691</v>
      </c>
      <c r="C3115" s="96" t="s">
        <v>4426</v>
      </c>
      <c r="D3115" s="96">
        <v>250.40000000211876</v>
      </c>
      <c r="E3115" s="96">
        <v>160.07500000210712</v>
      </c>
      <c r="F3115" s="96">
        <v>1</v>
      </c>
      <c r="G3115" s="96" t="s">
        <v>4660</v>
      </c>
      <c r="H3115" s="96">
        <v>4</v>
      </c>
      <c r="I3115" s="96" t="str">
        <f t="shared" si="48"/>
        <v>T520B476M006ATE040A520B476K006ASKBP74</v>
      </c>
    </row>
    <row r="3116" spans="1:9" hidden="1">
      <c r="A3116" s="96" t="s">
        <v>3926</v>
      </c>
      <c r="B3116" s="96" t="s">
        <v>3691</v>
      </c>
      <c r="C3116" s="96" t="s">
        <v>4426</v>
      </c>
      <c r="D3116" s="96">
        <v>284.85500000074973</v>
      </c>
      <c r="E3116" s="96">
        <v>150.31866666600109</v>
      </c>
      <c r="F3116" s="96">
        <v>1</v>
      </c>
      <c r="G3116" s="96" t="s">
        <v>4660</v>
      </c>
      <c r="H3116" s="96">
        <v>50</v>
      </c>
      <c r="I3116" s="96" t="str">
        <f t="shared" si="48"/>
        <v>T520B476M006ATE070A520B476K006ASKBP74</v>
      </c>
    </row>
    <row r="3117" spans="1:9" hidden="1">
      <c r="A3117" s="96" t="s">
        <v>3926</v>
      </c>
      <c r="B3117" s="96" t="s">
        <v>3691</v>
      </c>
      <c r="C3117" s="96" t="s">
        <v>4620</v>
      </c>
      <c r="D3117" s="96">
        <v>242.48333333409391</v>
      </c>
      <c r="E3117" s="96">
        <v>123.48333333386108</v>
      </c>
      <c r="F3117" s="96">
        <v>1</v>
      </c>
      <c r="G3117" s="96" t="s">
        <v>4660</v>
      </c>
      <c r="H3117" s="96">
        <v>1</v>
      </c>
      <c r="I3117" s="96" t="str">
        <f t="shared" si="48"/>
        <v>T520B476M006ATE070A520B476K006ASKBP74X</v>
      </c>
    </row>
    <row r="3118" spans="1:9" hidden="1">
      <c r="A3118" s="96" t="s">
        <v>3926</v>
      </c>
      <c r="B3118" s="96" t="s">
        <v>3691</v>
      </c>
      <c r="C3118" s="96" t="s">
        <v>4662</v>
      </c>
      <c r="D3118" s="96">
        <v>242.58333333651535</v>
      </c>
      <c r="E3118" s="96">
        <v>134.90000000805594</v>
      </c>
      <c r="F3118" s="96">
        <v>1</v>
      </c>
      <c r="G3118" s="96" t="s">
        <v>4660</v>
      </c>
      <c r="H3118" s="96">
        <v>1</v>
      </c>
      <c r="I3118" s="96" t="str">
        <f t="shared" si="48"/>
        <v xml:space="preserve">T520B476M006ATE070A520B476K006ASKBP74X </v>
      </c>
    </row>
    <row r="3119" spans="1:9" hidden="1">
      <c r="A3119" s="96" t="s">
        <v>3724</v>
      </c>
      <c r="B3119" s="96" t="s">
        <v>3723</v>
      </c>
      <c r="C3119" s="96" t="s">
        <v>152</v>
      </c>
      <c r="D3119" s="96">
        <v>633.83809523760908</v>
      </c>
      <c r="E3119" s="96">
        <v>146.49999999906868</v>
      </c>
      <c r="F3119" s="96">
        <v>1</v>
      </c>
      <c r="G3119" s="96" t="s">
        <v>4660</v>
      </c>
      <c r="H3119" s="96">
        <v>28</v>
      </c>
      <c r="I3119" s="96" t="str">
        <f t="shared" si="48"/>
        <v>T520B476M010ATE035A520B476M010ASMHSPKBP86</v>
      </c>
    </row>
    <row r="3120" spans="1:9" hidden="1">
      <c r="A3120" s="96" t="s">
        <v>3985</v>
      </c>
      <c r="B3120" s="96" t="s">
        <v>3959</v>
      </c>
      <c r="C3120" s="96" t="s">
        <v>4426</v>
      </c>
      <c r="D3120" s="96">
        <v>209.24166666576639</v>
      </c>
      <c r="E3120" s="96">
        <v>127.1999999997206</v>
      </c>
      <c r="F3120" s="96">
        <v>1</v>
      </c>
      <c r="G3120" s="96" t="s">
        <v>4660</v>
      </c>
      <c r="H3120" s="96">
        <v>2</v>
      </c>
      <c r="I3120" s="96" t="str">
        <f t="shared" si="48"/>
        <v>T520B476M010ATE070A520B476M010ASE070KBP74</v>
      </c>
    </row>
    <row r="3121" spans="1:9" hidden="1">
      <c r="A3121" s="96" t="s">
        <v>3985</v>
      </c>
      <c r="B3121" s="96" t="s">
        <v>3723</v>
      </c>
      <c r="C3121" s="96" t="s">
        <v>152</v>
      </c>
      <c r="D3121" s="96">
        <v>624.96025641045821</v>
      </c>
      <c r="E3121" s="96">
        <v>158.59423076993642</v>
      </c>
      <c r="F3121" s="96">
        <v>1</v>
      </c>
      <c r="G3121" s="96" t="s">
        <v>4660</v>
      </c>
      <c r="H3121" s="96">
        <v>26</v>
      </c>
      <c r="I3121" s="96" t="str">
        <f t="shared" si="48"/>
        <v>T520B476M010ATE070A520B476M010ASMHSPKBP86</v>
      </c>
    </row>
    <row r="3122" spans="1:9" hidden="1">
      <c r="A3122" s="96" t="s">
        <v>3835</v>
      </c>
      <c r="B3122" s="96" t="s">
        <v>3837</v>
      </c>
      <c r="C3122" s="96" t="s">
        <v>4426</v>
      </c>
      <c r="D3122" s="96">
        <v>314.03333332738839</v>
      </c>
      <c r="E3122" s="96">
        <v>443.80000000703154</v>
      </c>
      <c r="F3122" s="96">
        <v>1</v>
      </c>
      <c r="G3122" s="96" t="s">
        <v>4660</v>
      </c>
      <c r="H3122" s="96">
        <v>1</v>
      </c>
      <c r="I3122" s="96" t="str">
        <f t="shared" si="48"/>
        <v>T520B686M006ATE040A520B686K006ASKBP74</v>
      </c>
    </row>
    <row r="3123" spans="1:9" hidden="1">
      <c r="A3123" s="96" t="s">
        <v>3848</v>
      </c>
      <c r="B3123" s="96" t="s">
        <v>3837</v>
      </c>
      <c r="C3123" s="96" t="s">
        <v>4426</v>
      </c>
      <c r="D3123" s="96">
        <v>244.97333333152343</v>
      </c>
      <c r="E3123" s="96">
        <v>137.42333333194256</v>
      </c>
      <c r="F3123" s="96">
        <v>1</v>
      </c>
      <c r="G3123" s="96" t="s">
        <v>4660</v>
      </c>
      <c r="H3123" s="96">
        <v>5</v>
      </c>
      <c r="I3123" s="96" t="str">
        <f t="shared" si="48"/>
        <v>T520B686M006ATE070A520B686K006ASKBP74</v>
      </c>
    </row>
    <row r="3124" spans="1:9" hidden="1">
      <c r="A3124" s="96" t="s">
        <v>3848</v>
      </c>
      <c r="B3124" s="96" t="s">
        <v>4663</v>
      </c>
      <c r="C3124" s="96" t="s">
        <v>142</v>
      </c>
      <c r="D3124" s="96">
        <v>226.21666666818783</v>
      </c>
      <c r="E3124" s="96">
        <v>131.93333333940245</v>
      </c>
      <c r="F3124" s="96">
        <v>1</v>
      </c>
      <c r="G3124" s="96" t="s">
        <v>4660</v>
      </c>
      <c r="H3124" s="96">
        <v>1</v>
      </c>
      <c r="I3124" s="96" t="str">
        <f t="shared" si="48"/>
        <v>T520B686M006ATE070A520B686K006AS9997KBP86E</v>
      </c>
    </row>
    <row r="3125" spans="1:9" hidden="1">
      <c r="A3125" s="96" t="s">
        <v>3848</v>
      </c>
      <c r="B3125" s="96" t="s">
        <v>3997</v>
      </c>
      <c r="C3125" s="96" t="s">
        <v>4426</v>
      </c>
      <c r="D3125" s="96">
        <v>238.99583333084593</v>
      </c>
      <c r="E3125" s="96">
        <v>131.68750000098953</v>
      </c>
      <c r="F3125" s="96">
        <v>1</v>
      </c>
      <c r="G3125" s="96" t="s">
        <v>4660</v>
      </c>
      <c r="H3125" s="96">
        <v>4</v>
      </c>
      <c r="I3125" s="96" t="str">
        <f t="shared" si="48"/>
        <v>T520B686M006ATE070A520B686M006ASE035KBP74</v>
      </c>
    </row>
    <row r="3126" spans="1:9" hidden="1">
      <c r="A3126" s="96" t="s">
        <v>203</v>
      </c>
      <c r="B3126" s="96" t="s">
        <v>201</v>
      </c>
      <c r="C3126" s="96" t="s">
        <v>4426</v>
      </c>
      <c r="D3126" s="96">
        <v>334.36333333142102</v>
      </c>
      <c r="E3126" s="96">
        <v>172.21333333197981</v>
      </c>
      <c r="F3126" s="96">
        <v>1</v>
      </c>
      <c r="G3126" s="96" t="s">
        <v>4660</v>
      </c>
      <c r="H3126" s="96">
        <v>5</v>
      </c>
      <c r="I3126" s="96" t="str">
        <f t="shared" si="48"/>
        <v>T520C107M006ATE045A520C107M006ASMHSBKBP74</v>
      </c>
    </row>
    <row r="3127" spans="1:9" hidden="1">
      <c r="A3127" s="96" t="s">
        <v>1382</v>
      </c>
      <c r="B3127" s="96" t="s">
        <v>4664</v>
      </c>
      <c r="C3127" s="96" t="s">
        <v>4469</v>
      </c>
      <c r="D3127" s="96">
        <v>447.94166666746605</v>
      </c>
      <c r="E3127" s="96">
        <v>123.10833333525808</v>
      </c>
      <c r="F3127" s="96">
        <v>1</v>
      </c>
      <c r="G3127" s="96" t="s">
        <v>4660</v>
      </c>
      <c r="H3127" s="96">
        <v>2</v>
      </c>
      <c r="I3127" s="96" t="str">
        <f t="shared" si="48"/>
        <v>T520C107M010ATE025A520C107M010ASMHSPKBP126</v>
      </c>
    </row>
    <row r="3128" spans="1:9" hidden="1">
      <c r="A3128" s="96" t="s">
        <v>1382</v>
      </c>
      <c r="B3128" s="96" t="s">
        <v>345</v>
      </c>
      <c r="C3128" s="96" t="s">
        <v>4469</v>
      </c>
      <c r="D3128" s="96">
        <v>362.62291666818783</v>
      </c>
      <c r="E3128" s="96">
        <v>141.11666666634846</v>
      </c>
      <c r="F3128" s="96">
        <v>1</v>
      </c>
      <c r="G3128" s="96" t="s">
        <v>4660</v>
      </c>
      <c r="H3128" s="96">
        <v>8</v>
      </c>
      <c r="I3128" s="96" t="str">
        <f t="shared" si="48"/>
        <v>T520C107M010ATE025A520C107M010ASMHSBKBP126</v>
      </c>
    </row>
    <row r="3129" spans="1:9" hidden="1">
      <c r="A3129" s="96" t="s">
        <v>1382</v>
      </c>
      <c r="B3129" s="96" t="s">
        <v>345</v>
      </c>
      <c r="C3129" s="96" t="s">
        <v>152</v>
      </c>
      <c r="D3129" s="96">
        <v>419.86666667391546</v>
      </c>
      <c r="E3129" s="96">
        <v>139.08333333441988</v>
      </c>
      <c r="F3129" s="96">
        <v>1</v>
      </c>
      <c r="G3129" s="96" t="s">
        <v>4660</v>
      </c>
      <c r="H3129" s="96">
        <v>1</v>
      </c>
      <c r="I3129" s="96" t="str">
        <f t="shared" si="48"/>
        <v>T520C107M010ATE025A520C107M010ASMHSBKBP86</v>
      </c>
    </row>
    <row r="3130" spans="1:9" hidden="1">
      <c r="A3130" s="96" t="s">
        <v>344</v>
      </c>
      <c r="B3130" s="96" t="s">
        <v>345</v>
      </c>
      <c r="C3130" s="96" t="s">
        <v>4469</v>
      </c>
      <c r="D3130" s="96">
        <v>442.02777777914889</v>
      </c>
      <c r="E3130" s="96">
        <v>241.2888888863381</v>
      </c>
      <c r="F3130" s="96">
        <v>1</v>
      </c>
      <c r="G3130" s="96" t="s">
        <v>4660</v>
      </c>
      <c r="H3130" s="96">
        <v>3</v>
      </c>
      <c r="I3130" s="96" t="str">
        <f t="shared" si="48"/>
        <v>T520C107M010ATE045A520C107M010ASMHSBKBP126</v>
      </c>
    </row>
    <row r="3131" spans="1:9" hidden="1">
      <c r="A3131" s="96" t="s">
        <v>424</v>
      </c>
      <c r="B3131" s="96" t="s">
        <v>323</v>
      </c>
      <c r="C3131" s="96" t="s">
        <v>4441</v>
      </c>
      <c r="D3131" s="96">
        <v>522.64687500151922</v>
      </c>
      <c r="E3131" s="96">
        <v>198.75937499913559</v>
      </c>
      <c r="F3131" s="96">
        <v>1</v>
      </c>
      <c r="G3131" s="96" t="s">
        <v>4660</v>
      </c>
      <c r="H3131" s="96">
        <v>16</v>
      </c>
      <c r="I3131" s="96" t="str">
        <f t="shared" si="48"/>
        <v>T520C157M010ATE055A520C157M010ASE055STA156KA</v>
      </c>
    </row>
    <row r="3132" spans="1:9" hidden="1">
      <c r="A3132" s="96" t="s">
        <v>424</v>
      </c>
      <c r="B3132" s="96" t="s">
        <v>323</v>
      </c>
      <c r="C3132" s="96" t="s">
        <v>4556</v>
      </c>
      <c r="D3132" s="96">
        <v>428.76666666939855</v>
      </c>
      <c r="E3132" s="96">
        <v>127.53333332715556</v>
      </c>
      <c r="F3132" s="96">
        <v>1</v>
      </c>
      <c r="G3132" s="96" t="s">
        <v>4660</v>
      </c>
      <c r="H3132" s="96">
        <v>1</v>
      </c>
      <c r="I3132" s="96" t="str">
        <f t="shared" si="48"/>
        <v>T520C157M010ATE055A520C157M010ASE055STA156KE</v>
      </c>
    </row>
    <row r="3133" spans="1:9" hidden="1">
      <c r="A3133" s="96" t="s">
        <v>566</v>
      </c>
      <c r="B3133" s="96" t="s">
        <v>565</v>
      </c>
      <c r="C3133" s="96" t="s">
        <v>126</v>
      </c>
      <c r="D3133" s="96">
        <v>338.66515151320277</v>
      </c>
      <c r="E3133" s="96">
        <v>128.30370370531455</v>
      </c>
      <c r="F3133" s="96">
        <v>1</v>
      </c>
      <c r="G3133" s="96" t="s">
        <v>4660</v>
      </c>
      <c r="H3133" s="96">
        <v>11</v>
      </c>
      <c r="I3133" s="96" t="str">
        <f t="shared" si="48"/>
        <v>T520C226M016ATE080A520C226M016ASMHSPKBP52</v>
      </c>
    </row>
    <row r="3134" spans="1:9" hidden="1">
      <c r="A3134" s="96" t="s">
        <v>1396</v>
      </c>
      <c r="B3134" s="96" t="s">
        <v>327</v>
      </c>
      <c r="C3134" s="96" t="s">
        <v>4469</v>
      </c>
      <c r="D3134" s="96">
        <v>356.43888889113441</v>
      </c>
      <c r="E3134" s="96">
        <v>180.25833333435003</v>
      </c>
      <c r="F3134" s="96">
        <v>1</v>
      </c>
      <c r="G3134" s="96" t="s">
        <v>4660</v>
      </c>
      <c r="H3134" s="96">
        <v>6</v>
      </c>
      <c r="I3134" s="96" t="str">
        <f t="shared" si="48"/>
        <v>T520C227M004ATE025A520C227M006ASMHSPKBP126</v>
      </c>
    </row>
    <row r="3135" spans="1:9" hidden="1">
      <c r="A3135" s="96" t="s">
        <v>427</v>
      </c>
      <c r="B3135" s="96" t="s">
        <v>4534</v>
      </c>
      <c r="C3135" s="96" t="s">
        <v>4469</v>
      </c>
      <c r="D3135" s="96">
        <v>327.04999999841675</v>
      </c>
      <c r="E3135" s="96">
        <v>121.58333334024064</v>
      </c>
      <c r="F3135" s="96">
        <v>1</v>
      </c>
      <c r="G3135" s="96" t="s">
        <v>4660</v>
      </c>
      <c r="H3135" s="96">
        <v>1</v>
      </c>
      <c r="I3135" s="96" t="str">
        <f t="shared" si="48"/>
        <v>T520C227M006ATE018A520C227M006ASMHSBKBP126</v>
      </c>
    </row>
    <row r="3136" spans="1:9" hidden="1">
      <c r="A3136" s="96" t="s">
        <v>1391</v>
      </c>
      <c r="B3136" s="96" t="s">
        <v>327</v>
      </c>
      <c r="C3136" s="96" t="s">
        <v>4469</v>
      </c>
      <c r="D3136" s="96">
        <v>333.03750000195578</v>
      </c>
      <c r="E3136" s="96">
        <v>144.10000000032596</v>
      </c>
      <c r="F3136" s="96">
        <v>1</v>
      </c>
      <c r="G3136" s="96" t="s">
        <v>4660</v>
      </c>
      <c r="H3136" s="96">
        <v>4</v>
      </c>
      <c r="I3136" s="96" t="str">
        <f t="shared" si="48"/>
        <v>T520C227M006ATE025A520C227M006ASMHSPKBP126</v>
      </c>
    </row>
    <row r="3137" spans="1:9" hidden="1">
      <c r="A3137" s="96" t="s">
        <v>210</v>
      </c>
      <c r="B3137" s="96" t="s">
        <v>211</v>
      </c>
      <c r="C3137" s="96" t="s">
        <v>4469</v>
      </c>
      <c r="D3137" s="96">
        <v>287.38888888852671</v>
      </c>
      <c r="E3137" s="96">
        <v>140.93333333381452</v>
      </c>
      <c r="F3137" s="96">
        <v>1</v>
      </c>
      <c r="G3137" s="96" t="s">
        <v>4660</v>
      </c>
      <c r="H3137" s="96">
        <v>3</v>
      </c>
      <c r="I3137" s="96" t="str">
        <f t="shared" si="48"/>
        <v>T520C337M004ATE045A520C337M004ASMHSPKBP126</v>
      </c>
    </row>
    <row r="3138" spans="1:9" hidden="1">
      <c r="A3138" s="96" t="s">
        <v>581</v>
      </c>
      <c r="B3138" s="96" t="s">
        <v>429</v>
      </c>
      <c r="C3138" s="96" t="s">
        <v>4469</v>
      </c>
      <c r="D3138" s="96">
        <v>245.06018518644851</v>
      </c>
      <c r="E3138" s="96">
        <v>164.54035087690789</v>
      </c>
      <c r="F3138" s="96">
        <v>1</v>
      </c>
      <c r="G3138" s="96" t="s">
        <v>4660</v>
      </c>
      <c r="H3138" s="96">
        <v>18</v>
      </c>
      <c r="I3138" s="96" t="str">
        <f t="shared" si="48"/>
        <v>T520C337M2R5ATE015A520C337M003ASE015KBP126</v>
      </c>
    </row>
    <row r="3139" spans="1:9" hidden="1">
      <c r="A3139" s="96" t="s">
        <v>2219</v>
      </c>
      <c r="B3139" s="96" t="s">
        <v>2218</v>
      </c>
      <c r="C3139" s="96" t="s">
        <v>4426</v>
      </c>
      <c r="D3139" s="96">
        <v>334.31388888711808</v>
      </c>
      <c r="E3139" s="96">
        <v>158.91794871977677</v>
      </c>
      <c r="F3139" s="96">
        <v>1</v>
      </c>
      <c r="G3139" s="96" t="s">
        <v>4660</v>
      </c>
      <c r="H3139" s="96">
        <v>12</v>
      </c>
      <c r="I3139" s="96" t="str">
        <f t="shared" si="48"/>
        <v>T520D107M010ATE018A520D107M010ASMHSBKBP74</v>
      </c>
    </row>
    <row r="3140" spans="1:9" hidden="1">
      <c r="A3140" s="96" t="s">
        <v>2567</v>
      </c>
      <c r="B3140" s="96" t="s">
        <v>1595</v>
      </c>
      <c r="C3140" s="96" t="s">
        <v>4426</v>
      </c>
      <c r="D3140" s="96">
        <v>321.62333333243151</v>
      </c>
      <c r="E3140" s="96">
        <v>145.87800000042188</v>
      </c>
      <c r="F3140" s="96">
        <v>1</v>
      </c>
      <c r="G3140" s="96" t="s">
        <v>4660</v>
      </c>
      <c r="H3140" s="96">
        <v>50</v>
      </c>
      <c r="I3140" s="96" t="str">
        <f t="shared" ref="I3140:I3203" si="49">A3140&amp;B3140&amp;C3140</f>
        <v>T520D107M010ATE055A520D107M010ASMHSPKBP74</v>
      </c>
    </row>
    <row r="3141" spans="1:9" hidden="1">
      <c r="A3141" s="96" t="s">
        <v>2330</v>
      </c>
      <c r="B3141" s="96" t="s">
        <v>1595</v>
      </c>
      <c r="C3141" s="96" t="s">
        <v>4426</v>
      </c>
      <c r="D3141" s="96">
        <v>341.64523809672602</v>
      </c>
      <c r="E3141" s="96">
        <v>144.87794117683626</v>
      </c>
      <c r="F3141" s="96">
        <v>1</v>
      </c>
      <c r="G3141" s="96" t="s">
        <v>4660</v>
      </c>
      <c r="H3141" s="96">
        <v>35</v>
      </c>
      <c r="I3141" s="96" t="str">
        <f t="shared" si="49"/>
        <v>T520D107M010ATE080A520D107M010ASMHSPKBP74</v>
      </c>
    </row>
    <row r="3142" spans="1:9" hidden="1">
      <c r="A3142" s="96" t="s">
        <v>2497</v>
      </c>
      <c r="B3142" s="96" t="s">
        <v>2496</v>
      </c>
      <c r="C3142" s="96" t="s">
        <v>4469</v>
      </c>
      <c r="D3142" s="96">
        <v>422.68900000001304</v>
      </c>
      <c r="E3142" s="96">
        <v>200.02166666735428</v>
      </c>
      <c r="F3142" s="96">
        <v>1</v>
      </c>
      <c r="G3142" s="96" t="s">
        <v>4660</v>
      </c>
      <c r="H3142" s="96">
        <v>50</v>
      </c>
      <c r="I3142" s="96" t="str">
        <f t="shared" si="49"/>
        <v>T520D108M2R5ATE006A520D108M2R5ASE006KBP126</v>
      </c>
    </row>
    <row r="3143" spans="1:9" hidden="1">
      <c r="A3143" s="96" t="s">
        <v>2410</v>
      </c>
      <c r="B3143" s="96" t="s">
        <v>1419</v>
      </c>
      <c r="C3143" s="96" t="s">
        <v>4441</v>
      </c>
      <c r="D3143" s="96">
        <v>395.55000000516878</v>
      </c>
      <c r="E3143" s="96">
        <v>194.29166666523088</v>
      </c>
      <c r="F3143" s="96">
        <v>1</v>
      </c>
      <c r="G3143" s="96" t="s">
        <v>4660</v>
      </c>
      <c r="H3143" s="96">
        <v>3</v>
      </c>
      <c r="I3143" s="96" t="str">
        <f t="shared" si="49"/>
        <v>T520D108M2R5ATE015A520Y108M2R5ASE010STA156KA</v>
      </c>
    </row>
    <row r="3144" spans="1:9" hidden="1">
      <c r="A3144" s="96" t="s">
        <v>2410</v>
      </c>
      <c r="B3144" s="96" t="s">
        <v>1419</v>
      </c>
      <c r="C3144" s="96" t="s">
        <v>4665</v>
      </c>
      <c r="D3144" s="96">
        <v>261.16666666581295</v>
      </c>
      <c r="E3144" s="96">
        <v>153.46666666679084</v>
      </c>
      <c r="F3144" s="96">
        <v>1</v>
      </c>
      <c r="G3144" s="96" t="s">
        <v>4660</v>
      </c>
      <c r="H3144" s="96">
        <v>1</v>
      </c>
      <c r="I3144" s="96" t="str">
        <f t="shared" si="49"/>
        <v xml:space="preserve">T520D108M2R5ATE015A520Y108M2R5ASE010STA156KE </v>
      </c>
    </row>
    <row r="3145" spans="1:9" hidden="1">
      <c r="A3145" s="96" t="s">
        <v>2410</v>
      </c>
      <c r="B3145" s="96" t="s">
        <v>1419</v>
      </c>
      <c r="C3145" s="96" t="s">
        <v>4556</v>
      </c>
      <c r="D3145" s="96">
        <v>242.75000000023283</v>
      </c>
      <c r="E3145" s="96">
        <v>121.33333333418705</v>
      </c>
      <c r="F3145" s="96">
        <v>1</v>
      </c>
      <c r="G3145" s="96" t="s">
        <v>4660</v>
      </c>
      <c r="H3145" s="96">
        <v>1</v>
      </c>
      <c r="I3145" s="96" t="str">
        <f t="shared" si="49"/>
        <v>T520D108M2R5ATE015A520Y108M2R5ASE010STA156KE</v>
      </c>
    </row>
    <row r="3146" spans="1:9" hidden="1">
      <c r="A3146" s="96" t="s">
        <v>2410</v>
      </c>
      <c r="B3146" s="96" t="s">
        <v>4666</v>
      </c>
      <c r="C3146" s="96" t="s">
        <v>4556</v>
      </c>
      <c r="D3146" s="96">
        <v>318.9000000001397</v>
      </c>
      <c r="E3146" s="96">
        <v>196.33333333767953</v>
      </c>
      <c r="F3146" s="96">
        <v>1</v>
      </c>
      <c r="G3146" s="96" t="s">
        <v>4660</v>
      </c>
      <c r="H3146" s="96">
        <v>1</v>
      </c>
      <c r="I3146" s="96" t="str">
        <f t="shared" si="49"/>
        <v>T520D108M2R5ATE015A520Y108M2R5AS9997STA156KE</v>
      </c>
    </row>
    <row r="3147" spans="1:9" hidden="1">
      <c r="A3147" s="96" t="s">
        <v>2346</v>
      </c>
      <c r="B3147" s="96" t="s">
        <v>1419</v>
      </c>
      <c r="C3147" s="96" t="s">
        <v>4441</v>
      </c>
      <c r="D3147" s="96">
        <v>443.72083333626506</v>
      </c>
      <c r="E3147" s="96">
        <v>208.26666666776873</v>
      </c>
      <c r="F3147" s="96">
        <v>1</v>
      </c>
      <c r="G3147" s="96" t="s">
        <v>4660</v>
      </c>
      <c r="H3147" s="96">
        <v>8</v>
      </c>
      <c r="I3147" s="96" t="str">
        <f t="shared" si="49"/>
        <v>T520D108M2R5ATE030A520Y108M2R5ASE010STA156KA</v>
      </c>
    </row>
    <row r="3148" spans="1:9" hidden="1">
      <c r="A3148" s="96" t="s">
        <v>2236</v>
      </c>
      <c r="B3148" s="96" t="s">
        <v>1295</v>
      </c>
      <c r="C3148" s="96" t="s">
        <v>4478</v>
      </c>
      <c r="D3148" s="96">
        <v>678.24871794813168</v>
      </c>
      <c r="E3148" s="96">
        <v>221.38777777575888</v>
      </c>
      <c r="F3148" s="96">
        <v>1</v>
      </c>
      <c r="G3148" s="96" t="s">
        <v>4660</v>
      </c>
      <c r="H3148" s="96">
        <v>13</v>
      </c>
      <c r="I3148" s="96" t="str">
        <f t="shared" si="49"/>
        <v>T520D156M025ATE060A520D156K025ASFTW400</v>
      </c>
    </row>
    <row r="3149" spans="1:9" hidden="1">
      <c r="A3149" s="96" t="s">
        <v>3002</v>
      </c>
      <c r="B3149" s="96" t="s">
        <v>2682</v>
      </c>
      <c r="C3149" s="96" t="s">
        <v>126</v>
      </c>
      <c r="D3149" s="96">
        <v>288.41666666558012</v>
      </c>
      <c r="E3149" s="96">
        <v>159.73333333153278</v>
      </c>
      <c r="F3149" s="96">
        <v>1</v>
      </c>
      <c r="G3149" s="96" t="s">
        <v>4660</v>
      </c>
      <c r="H3149" s="96">
        <v>1</v>
      </c>
      <c r="I3149" s="96" t="str">
        <f t="shared" si="49"/>
        <v>T520D157M006ATE009A520V157M006ASE009KBP52</v>
      </c>
    </row>
    <row r="3150" spans="1:9" hidden="1">
      <c r="A3150" s="96" t="s">
        <v>2389</v>
      </c>
      <c r="B3150" s="96" t="s">
        <v>4616</v>
      </c>
      <c r="C3150" s="96" t="s">
        <v>4428</v>
      </c>
      <c r="D3150" s="96">
        <v>388.49999999860302</v>
      </c>
      <c r="E3150" s="96">
        <v>125.38333332748152</v>
      </c>
      <c r="F3150" s="96">
        <v>1</v>
      </c>
      <c r="G3150" s="96" t="s">
        <v>4660</v>
      </c>
      <c r="H3150" s="96">
        <v>1</v>
      </c>
      <c r="I3150" s="96" t="str">
        <f t="shared" si="49"/>
        <v>T520D157M006ATE015A520D157M006ASPGLRKBP76</v>
      </c>
    </row>
    <row r="3151" spans="1:9" hidden="1">
      <c r="A3151" s="96" t="s">
        <v>2642</v>
      </c>
      <c r="B3151" s="96" t="s">
        <v>1750</v>
      </c>
      <c r="C3151" s="96" t="s">
        <v>4428</v>
      </c>
      <c r="D3151" s="96">
        <v>230.98095238408339</v>
      </c>
      <c r="E3151" s="96">
        <v>142.25476190630746</v>
      </c>
      <c r="F3151" s="96">
        <v>1</v>
      </c>
      <c r="G3151" s="96" t="s">
        <v>4660</v>
      </c>
      <c r="H3151" s="96">
        <v>7</v>
      </c>
      <c r="I3151" s="96" t="str">
        <f t="shared" si="49"/>
        <v>T520D157M006ATE025A520D157M006ASMHSPKBP76</v>
      </c>
    </row>
    <row r="3152" spans="1:9" hidden="1">
      <c r="A3152" s="96" t="s">
        <v>2157</v>
      </c>
      <c r="B3152" s="96" t="s">
        <v>2106</v>
      </c>
      <c r="C3152" s="96" t="s">
        <v>4426</v>
      </c>
      <c r="D3152" s="96">
        <v>333.91896551651558</v>
      </c>
      <c r="E3152" s="96">
        <v>179.52068965585002</v>
      </c>
      <c r="F3152" s="96">
        <v>1</v>
      </c>
      <c r="G3152" s="96" t="s">
        <v>4660</v>
      </c>
      <c r="H3152" s="96">
        <v>29</v>
      </c>
      <c r="I3152" s="96" t="str">
        <f t="shared" si="49"/>
        <v>T520D157M010ATE015A520D157M010ASMHSBKBP74</v>
      </c>
    </row>
    <row r="3153" spans="1:9" hidden="1">
      <c r="A3153" s="96" t="s">
        <v>2981</v>
      </c>
      <c r="B3153" s="96" t="s">
        <v>1592</v>
      </c>
      <c r="C3153" s="96" t="s">
        <v>4426</v>
      </c>
      <c r="D3153" s="96">
        <v>343.72500000143191</v>
      </c>
      <c r="E3153" s="96">
        <v>147.26666666858364</v>
      </c>
      <c r="F3153" s="96">
        <v>1</v>
      </c>
      <c r="G3153" s="96" t="s">
        <v>4660</v>
      </c>
      <c r="H3153" s="96">
        <v>4</v>
      </c>
      <c r="I3153" s="96" t="str">
        <f t="shared" si="49"/>
        <v>T520D157M010ATE025A520D157M010ASMHSPKBP74</v>
      </c>
    </row>
    <row r="3154" spans="1:9" hidden="1">
      <c r="A3154" s="96" t="s">
        <v>2083</v>
      </c>
      <c r="B3154" s="96" t="s">
        <v>1592</v>
      </c>
      <c r="C3154" s="96" t="s">
        <v>4426</v>
      </c>
      <c r="D3154" s="96">
        <v>344.32474747437732</v>
      </c>
      <c r="E3154" s="96">
        <v>142.14393939357251</v>
      </c>
      <c r="F3154" s="96">
        <v>1</v>
      </c>
      <c r="G3154" s="96" t="s">
        <v>4660</v>
      </c>
      <c r="H3154" s="96">
        <v>33</v>
      </c>
      <c r="I3154" s="96" t="str">
        <f t="shared" si="49"/>
        <v>T520D157M010ATE040A520D157M010ASMHSPKBP74</v>
      </c>
    </row>
    <row r="3155" spans="1:9" hidden="1">
      <c r="A3155" s="96" t="s">
        <v>2283</v>
      </c>
      <c r="B3155" s="96" t="s">
        <v>1592</v>
      </c>
      <c r="C3155" s="96" t="s">
        <v>4426</v>
      </c>
      <c r="D3155" s="96">
        <v>354.6805555553874</v>
      </c>
      <c r="E3155" s="96">
        <v>134.75909090897238</v>
      </c>
      <c r="F3155" s="96">
        <v>1</v>
      </c>
      <c r="G3155" s="96" t="s">
        <v>4660</v>
      </c>
      <c r="H3155" s="96">
        <v>12</v>
      </c>
      <c r="I3155" s="96" t="str">
        <f t="shared" si="49"/>
        <v>T520D157M010ATE055A520D157M010ASMHSPKBP74</v>
      </c>
    </row>
    <row r="3156" spans="1:9" hidden="1">
      <c r="A3156" s="96" t="s">
        <v>2686</v>
      </c>
      <c r="B3156" s="96" t="s">
        <v>2394</v>
      </c>
      <c r="C3156" s="96" t="s">
        <v>4428</v>
      </c>
      <c r="D3156" s="96">
        <v>325.78999999933876</v>
      </c>
      <c r="E3156" s="96">
        <v>155.69166666723322</v>
      </c>
      <c r="F3156" s="96">
        <v>1</v>
      </c>
      <c r="G3156" s="96" t="s">
        <v>4660</v>
      </c>
      <c r="H3156" s="96">
        <v>10</v>
      </c>
      <c r="I3156" s="96" t="str">
        <f t="shared" si="49"/>
        <v>T520D227M006ATE009A520D227M006ASPGLRKBP76</v>
      </c>
    </row>
    <row r="3157" spans="1:9" hidden="1">
      <c r="A3157" s="96" t="s">
        <v>2397</v>
      </c>
      <c r="B3157" s="96" t="s">
        <v>2394</v>
      </c>
      <c r="C3157" s="96" t="s">
        <v>4428</v>
      </c>
      <c r="D3157" s="96">
        <v>301.66388888494112</v>
      </c>
      <c r="E3157" s="96">
        <v>134.25714285711624</v>
      </c>
      <c r="F3157" s="96">
        <v>1</v>
      </c>
      <c r="G3157" s="96" t="s">
        <v>4660</v>
      </c>
      <c r="H3157" s="96">
        <v>6</v>
      </c>
      <c r="I3157" s="96" t="str">
        <f t="shared" si="49"/>
        <v>T520D227M006ATE015A520D227M006ASPGLRKBP76</v>
      </c>
    </row>
    <row r="3158" spans="1:9" hidden="1">
      <c r="A3158" s="96" t="s">
        <v>2112</v>
      </c>
      <c r="B3158" s="96" t="s">
        <v>1752</v>
      </c>
      <c r="C3158" s="96" t="s">
        <v>4426</v>
      </c>
      <c r="D3158" s="96">
        <v>285.92183908038163</v>
      </c>
      <c r="E3158" s="96">
        <v>139.78563218333372</v>
      </c>
      <c r="F3158" s="96">
        <v>1</v>
      </c>
      <c r="G3158" s="96" t="s">
        <v>4660</v>
      </c>
      <c r="H3158" s="96">
        <v>29</v>
      </c>
      <c r="I3158" s="96" t="str">
        <f t="shared" si="49"/>
        <v>T520D227M006ATE040A520D227M006ASMHSPKBP74</v>
      </c>
    </row>
    <row r="3159" spans="1:9" hidden="1">
      <c r="A3159" s="96" t="s">
        <v>2226</v>
      </c>
      <c r="B3159" s="96" t="s">
        <v>2222</v>
      </c>
      <c r="C3159" s="96" t="s">
        <v>4426</v>
      </c>
      <c r="D3159" s="96">
        <v>376.80208333298646</v>
      </c>
      <c r="E3159" s="96">
        <v>142.68281250038854</v>
      </c>
      <c r="F3159" s="96">
        <v>1</v>
      </c>
      <c r="G3159" s="96" t="s">
        <v>4660</v>
      </c>
      <c r="H3159" s="96">
        <v>32</v>
      </c>
      <c r="I3159" s="96" t="str">
        <f t="shared" si="49"/>
        <v>T520D227M010ATE018A520D227M010ASMHSBKBP74</v>
      </c>
    </row>
    <row r="3160" spans="1:9" hidden="1">
      <c r="A3160" s="96" t="s">
        <v>2915</v>
      </c>
      <c r="B3160" s="96" t="s">
        <v>1587</v>
      </c>
      <c r="C3160" s="96" t="s">
        <v>4426</v>
      </c>
      <c r="D3160" s="96">
        <v>361.32453703816282</v>
      </c>
      <c r="E3160" s="96">
        <v>142.64675925980555</v>
      </c>
      <c r="F3160" s="96">
        <v>1</v>
      </c>
      <c r="G3160" s="96" t="s">
        <v>4660</v>
      </c>
      <c r="H3160" s="96">
        <v>36</v>
      </c>
      <c r="I3160" s="96" t="str">
        <f t="shared" si="49"/>
        <v>T520D227M010ATE025A520D227M010ASMHSPKBP74</v>
      </c>
    </row>
    <row r="3161" spans="1:9" hidden="1">
      <c r="A3161" s="96" t="s">
        <v>2915</v>
      </c>
      <c r="B3161" s="96" t="s">
        <v>1587</v>
      </c>
      <c r="C3161" s="96" t="s">
        <v>4428</v>
      </c>
      <c r="D3161" s="96">
        <v>352.27333333385178</v>
      </c>
      <c r="E3161" s="96">
        <v>150.70833333386108</v>
      </c>
      <c r="F3161" s="96">
        <v>1</v>
      </c>
      <c r="G3161" s="96" t="s">
        <v>4660</v>
      </c>
      <c r="H3161" s="96">
        <v>50</v>
      </c>
      <c r="I3161" s="96" t="str">
        <f t="shared" si="49"/>
        <v>T520D227M010ATE025A520D227M010ASMHSPKBP76</v>
      </c>
    </row>
    <row r="3162" spans="1:9" hidden="1">
      <c r="A3162" s="96" t="s">
        <v>2258</v>
      </c>
      <c r="B3162" s="96" t="s">
        <v>1587</v>
      </c>
      <c r="C3162" s="96" t="s">
        <v>4426</v>
      </c>
      <c r="D3162" s="96">
        <v>350.6815789469922</v>
      </c>
      <c r="E3162" s="96">
        <v>135.28518518520286</v>
      </c>
      <c r="F3162" s="96">
        <v>1</v>
      </c>
      <c r="G3162" s="96" t="s">
        <v>4660</v>
      </c>
      <c r="H3162" s="96">
        <v>38</v>
      </c>
      <c r="I3162" s="96" t="str">
        <f t="shared" si="49"/>
        <v>T520D227M010ATE040A520D227M010ASMHSPKBP74</v>
      </c>
    </row>
    <row r="3163" spans="1:9" hidden="1">
      <c r="A3163" s="96" t="s">
        <v>2258</v>
      </c>
      <c r="B3163" s="96" t="s">
        <v>1587</v>
      </c>
      <c r="C3163" s="96" t="s">
        <v>4428</v>
      </c>
      <c r="D3163" s="96">
        <v>345.75133333245759</v>
      </c>
      <c r="E3163" s="96">
        <v>155.30700000054202</v>
      </c>
      <c r="F3163" s="96">
        <v>1</v>
      </c>
      <c r="G3163" s="96" t="s">
        <v>4660</v>
      </c>
      <c r="H3163" s="96">
        <v>50</v>
      </c>
      <c r="I3163" s="96" t="str">
        <f t="shared" si="49"/>
        <v>T520D227M010ATE040A520D227M010ASMHSPKBP76</v>
      </c>
    </row>
    <row r="3164" spans="1:9" hidden="1">
      <c r="A3164" s="96" t="s">
        <v>2997</v>
      </c>
      <c r="B3164" s="96" t="s">
        <v>1430</v>
      </c>
      <c r="C3164" s="96" t="s">
        <v>4428</v>
      </c>
      <c r="D3164" s="96">
        <v>210.99090909267861</v>
      </c>
      <c r="E3164" s="96">
        <v>141.54722222039709</v>
      </c>
      <c r="F3164" s="96">
        <v>1</v>
      </c>
      <c r="G3164" s="96" t="s">
        <v>4660</v>
      </c>
      <c r="H3164" s="96">
        <v>11</v>
      </c>
      <c r="I3164" s="96" t="str">
        <f t="shared" si="49"/>
        <v>T520D337M004ATE009A520D337M004ASPGLRKBP76</v>
      </c>
    </row>
    <row r="3165" spans="1:9" hidden="1">
      <c r="A3165" s="96" t="s">
        <v>2668</v>
      </c>
      <c r="B3165" s="96" t="s">
        <v>1430</v>
      </c>
      <c r="C3165" s="96" t="s">
        <v>4428</v>
      </c>
      <c r="D3165" s="96">
        <v>214.28888889262453</v>
      </c>
      <c r="E3165" s="96">
        <v>182.78888888773508</v>
      </c>
      <c r="F3165" s="96">
        <v>1</v>
      </c>
      <c r="G3165" s="96" t="s">
        <v>4660</v>
      </c>
      <c r="H3165" s="96">
        <v>3</v>
      </c>
      <c r="I3165" s="96" t="str">
        <f t="shared" si="49"/>
        <v>T520D337M004ATE012A520D337M004ASPGLRKBP76</v>
      </c>
    </row>
    <row r="3166" spans="1:9" hidden="1">
      <c r="A3166" s="96" t="s">
        <v>2993</v>
      </c>
      <c r="B3166" s="96" t="s">
        <v>4439</v>
      </c>
      <c r="C3166" s="96" t="s">
        <v>4667</v>
      </c>
      <c r="D3166" s="96">
        <v>296.99999999371357</v>
      </c>
      <c r="E3166" s="96">
        <v>180.79999999841675</v>
      </c>
      <c r="F3166" s="96">
        <v>1</v>
      </c>
      <c r="G3166" s="96" t="s">
        <v>4660</v>
      </c>
      <c r="H3166" s="96">
        <v>1</v>
      </c>
      <c r="I3166" s="96" t="str">
        <f t="shared" si="49"/>
        <v xml:space="preserve">T520D337M006ATE009A520D337M006AS9997KBP121E </v>
      </c>
    </row>
    <row r="3167" spans="1:9" hidden="1">
      <c r="A3167" s="96" t="s">
        <v>2993</v>
      </c>
      <c r="B3167" s="96" t="s">
        <v>4439</v>
      </c>
      <c r="C3167" s="96" t="s">
        <v>152</v>
      </c>
      <c r="D3167" s="96">
        <v>407.60833333537448</v>
      </c>
      <c r="E3167" s="96">
        <v>189.26666666404344</v>
      </c>
      <c r="F3167" s="96">
        <v>1</v>
      </c>
      <c r="G3167" s="96" t="s">
        <v>4660</v>
      </c>
      <c r="H3167" s="96">
        <v>2</v>
      </c>
      <c r="I3167" s="96" t="str">
        <f t="shared" si="49"/>
        <v>T520D337M006ATE009A520D337M006AS9997KBP86</v>
      </c>
    </row>
    <row r="3168" spans="1:9" hidden="1">
      <c r="A3168" s="96" t="s">
        <v>2993</v>
      </c>
      <c r="B3168" s="96" t="s">
        <v>4439</v>
      </c>
      <c r="C3168" s="96" t="s">
        <v>4503</v>
      </c>
      <c r="D3168" s="96">
        <v>291.94166666711681</v>
      </c>
      <c r="E3168" s="96">
        <v>123.51666666974781</v>
      </c>
      <c r="F3168" s="96">
        <v>1</v>
      </c>
      <c r="G3168" s="96" t="s">
        <v>4660</v>
      </c>
      <c r="H3168" s="96">
        <v>2</v>
      </c>
      <c r="I3168" s="96" t="str">
        <f t="shared" si="49"/>
        <v>T520D337M006ATE009A520D337M006AS9997KBP76E</v>
      </c>
    </row>
    <row r="3169" spans="1:9" hidden="1">
      <c r="A3169" s="96" t="s">
        <v>2993</v>
      </c>
      <c r="B3169" s="96" t="s">
        <v>2364</v>
      </c>
      <c r="C3169" s="96" t="s">
        <v>4426</v>
      </c>
      <c r="D3169" s="96">
        <v>297.40866666685326</v>
      </c>
      <c r="E3169" s="96">
        <v>136.04800000002143</v>
      </c>
      <c r="F3169" s="96">
        <v>1</v>
      </c>
      <c r="G3169" s="96" t="s">
        <v>4660</v>
      </c>
      <c r="H3169" s="96">
        <v>50</v>
      </c>
      <c r="I3169" s="96" t="str">
        <f t="shared" si="49"/>
        <v>T520D337M006ATE009A520D337M006ASPGLRKBP74</v>
      </c>
    </row>
    <row r="3170" spans="1:9" hidden="1">
      <c r="A3170" s="96" t="s">
        <v>2993</v>
      </c>
      <c r="B3170" s="96" t="s">
        <v>2364</v>
      </c>
      <c r="C3170" s="96" t="s">
        <v>4428</v>
      </c>
      <c r="D3170" s="96">
        <v>300.39933333336376</v>
      </c>
      <c r="E3170" s="96">
        <v>147.09699999955484</v>
      </c>
      <c r="F3170" s="96">
        <v>1</v>
      </c>
      <c r="G3170" s="96" t="s">
        <v>4660</v>
      </c>
      <c r="H3170" s="96">
        <v>50</v>
      </c>
      <c r="I3170" s="96" t="str">
        <f t="shared" si="49"/>
        <v>T520D337M006ATE009A520D337M006ASPGLRKBP76</v>
      </c>
    </row>
    <row r="3171" spans="1:9" hidden="1">
      <c r="A3171" s="96" t="s">
        <v>2365</v>
      </c>
      <c r="B3171" s="96" t="s">
        <v>2364</v>
      </c>
      <c r="C3171" s="96" t="s">
        <v>4426</v>
      </c>
      <c r="D3171" s="96">
        <v>303.26794871729084</v>
      </c>
      <c r="E3171" s="96">
        <v>139.2660714293431</v>
      </c>
      <c r="F3171" s="96">
        <v>1</v>
      </c>
      <c r="G3171" s="96" t="s">
        <v>4660</v>
      </c>
      <c r="H3171" s="96">
        <v>26</v>
      </c>
      <c r="I3171" s="96" t="str">
        <f t="shared" si="49"/>
        <v>T520D337M006ATE010A520D337M006ASPGLRKBP74</v>
      </c>
    </row>
    <row r="3172" spans="1:9" hidden="1">
      <c r="A3172" s="96" t="s">
        <v>2365</v>
      </c>
      <c r="B3172" s="96" t="s">
        <v>2364</v>
      </c>
      <c r="C3172" s="96" t="s">
        <v>4428</v>
      </c>
      <c r="D3172" s="96">
        <v>312.49015151470138</v>
      </c>
      <c r="E3172" s="96">
        <v>180.6307692311328</v>
      </c>
      <c r="F3172" s="96">
        <v>1</v>
      </c>
      <c r="G3172" s="96" t="s">
        <v>4660</v>
      </c>
      <c r="H3172" s="96">
        <v>22</v>
      </c>
      <c r="I3172" s="96" t="str">
        <f t="shared" si="49"/>
        <v>T520D337M006ATE010A520D337M006ASPGLRKBP76</v>
      </c>
    </row>
    <row r="3173" spans="1:9" hidden="1">
      <c r="A3173" s="96" t="s">
        <v>1998</v>
      </c>
      <c r="B3173" s="96" t="s">
        <v>4439</v>
      </c>
      <c r="C3173" s="96" t="s">
        <v>4428</v>
      </c>
      <c r="D3173" s="96">
        <v>268.94999999552965</v>
      </c>
      <c r="E3173" s="96">
        <v>131.47499999846332</v>
      </c>
      <c r="F3173" s="96">
        <v>1</v>
      </c>
      <c r="G3173" s="96" t="s">
        <v>4660</v>
      </c>
      <c r="H3173" s="96">
        <v>2</v>
      </c>
      <c r="I3173" s="96" t="str">
        <f t="shared" si="49"/>
        <v>T520D337M006ATE015A520D337M006AS9997KBP76</v>
      </c>
    </row>
    <row r="3174" spans="1:9" hidden="1">
      <c r="A3174" s="96" t="s">
        <v>1998</v>
      </c>
      <c r="B3174" s="96" t="s">
        <v>1740</v>
      </c>
      <c r="C3174" s="96" t="s">
        <v>4428</v>
      </c>
      <c r="D3174" s="96">
        <v>266.02066666684112</v>
      </c>
      <c r="E3174" s="96">
        <v>151.69300000083166</v>
      </c>
      <c r="F3174" s="96">
        <v>1</v>
      </c>
      <c r="G3174" s="96" t="s">
        <v>4660</v>
      </c>
      <c r="H3174" s="96">
        <v>50</v>
      </c>
      <c r="I3174" s="96" t="str">
        <f t="shared" si="49"/>
        <v>T520D337M006ATE015A520D337M006ASMHSBKBP76</v>
      </c>
    </row>
    <row r="3175" spans="1:9" hidden="1">
      <c r="A3175" s="96" t="s">
        <v>2234</v>
      </c>
      <c r="B3175" s="96" t="s">
        <v>1407</v>
      </c>
      <c r="C3175" s="96" t="s">
        <v>4426</v>
      </c>
      <c r="D3175" s="96">
        <v>268.64259259076789</v>
      </c>
      <c r="E3175" s="96">
        <v>133.73333333191113</v>
      </c>
      <c r="F3175" s="96">
        <v>1</v>
      </c>
      <c r="G3175" s="96" t="s">
        <v>4660</v>
      </c>
      <c r="H3175" s="96">
        <v>9</v>
      </c>
      <c r="I3175" s="96" t="str">
        <f t="shared" si="49"/>
        <v>T520D337M006ATE018A520D337M006ASMHSPKBP74</v>
      </c>
    </row>
    <row r="3176" spans="1:9" hidden="1">
      <c r="A3176" s="96" t="s">
        <v>2234</v>
      </c>
      <c r="B3176" s="96" t="s">
        <v>1407</v>
      </c>
      <c r="C3176" s="96" t="s">
        <v>4428</v>
      </c>
      <c r="D3176" s="96">
        <v>272.42252252275449</v>
      </c>
      <c r="E3176" s="96">
        <v>164.94523809580798</v>
      </c>
      <c r="F3176" s="96">
        <v>1</v>
      </c>
      <c r="G3176" s="96" t="s">
        <v>4660</v>
      </c>
      <c r="H3176" s="96">
        <v>37</v>
      </c>
      <c r="I3176" s="96" t="str">
        <f t="shared" si="49"/>
        <v>T520D337M006ATE018A520D337M006ASMHSPKBP76</v>
      </c>
    </row>
    <row r="3177" spans="1:9" hidden="1">
      <c r="A3177" s="96" t="s">
        <v>2473</v>
      </c>
      <c r="B3177" s="96" t="s">
        <v>1407</v>
      </c>
      <c r="C3177" s="96" t="s">
        <v>4426</v>
      </c>
      <c r="D3177" s="96">
        <v>266.65388888935558</v>
      </c>
      <c r="E3177" s="96">
        <v>146.88229166680685</v>
      </c>
      <c r="F3177" s="96">
        <v>1</v>
      </c>
      <c r="G3177" s="96" t="s">
        <v>4660</v>
      </c>
      <c r="H3177" s="96">
        <v>30</v>
      </c>
      <c r="I3177" s="96" t="str">
        <f t="shared" si="49"/>
        <v>T520D337M006ATE025A520D337M006ASMHSPKBP74</v>
      </c>
    </row>
    <row r="3178" spans="1:9" hidden="1">
      <c r="A3178" s="96" t="s">
        <v>2473</v>
      </c>
      <c r="B3178" s="96" t="s">
        <v>1407</v>
      </c>
      <c r="C3178" s="96" t="s">
        <v>4428</v>
      </c>
      <c r="D3178" s="96">
        <v>287.57760416752717</v>
      </c>
      <c r="E3178" s="96">
        <v>187.00677083514165</v>
      </c>
      <c r="F3178" s="96">
        <v>1</v>
      </c>
      <c r="G3178" s="96" t="s">
        <v>4660</v>
      </c>
      <c r="H3178" s="96">
        <v>32</v>
      </c>
      <c r="I3178" s="96" t="str">
        <f t="shared" si="49"/>
        <v>T520D337M006ATE025A520D337M006ASMHSPKBP76</v>
      </c>
    </row>
    <row r="3179" spans="1:9" hidden="1">
      <c r="A3179" s="96" t="s">
        <v>2033</v>
      </c>
      <c r="B3179" s="96" t="s">
        <v>1407</v>
      </c>
      <c r="C3179" s="96" t="s">
        <v>4426</v>
      </c>
      <c r="D3179" s="96">
        <v>275.20000000018626</v>
      </c>
      <c r="E3179" s="96">
        <v>141.47651515197305</v>
      </c>
      <c r="F3179" s="96">
        <v>1</v>
      </c>
      <c r="G3179" s="96" t="s">
        <v>4660</v>
      </c>
      <c r="H3179" s="96">
        <v>22</v>
      </c>
      <c r="I3179" s="96" t="str">
        <f t="shared" si="49"/>
        <v>T520D337M006ATE040A520D337M006ASMHSPKBP74</v>
      </c>
    </row>
    <row r="3180" spans="1:9" hidden="1">
      <c r="A3180" s="96" t="s">
        <v>2033</v>
      </c>
      <c r="B3180" s="96" t="s">
        <v>1407</v>
      </c>
      <c r="C3180" s="96" t="s">
        <v>4428</v>
      </c>
      <c r="D3180" s="96">
        <v>276.43174603198923</v>
      </c>
      <c r="E3180" s="96">
        <v>158.13859649217002</v>
      </c>
      <c r="F3180" s="96">
        <v>1</v>
      </c>
      <c r="G3180" s="96" t="s">
        <v>4660</v>
      </c>
      <c r="H3180" s="96">
        <v>21</v>
      </c>
      <c r="I3180" s="96" t="str">
        <f t="shared" si="49"/>
        <v>T520D337M006ATE040A520D337M006ASMHSPKBP76</v>
      </c>
    </row>
    <row r="3181" spans="1:9" hidden="1">
      <c r="A3181" s="96" t="s">
        <v>2269</v>
      </c>
      <c r="B3181" s="96" t="s">
        <v>1407</v>
      </c>
      <c r="C3181" s="96" t="s">
        <v>4426</v>
      </c>
      <c r="D3181" s="96">
        <v>266.89019607934716</v>
      </c>
      <c r="E3181" s="96">
        <v>132.3018518515164</v>
      </c>
      <c r="F3181" s="96">
        <v>1</v>
      </c>
      <c r="G3181" s="96" t="s">
        <v>4660</v>
      </c>
      <c r="H3181" s="96">
        <v>17</v>
      </c>
      <c r="I3181" s="96" t="str">
        <f t="shared" si="49"/>
        <v>T520D337M006ATE045A520D337M006ASMHSPKBP74</v>
      </c>
    </row>
    <row r="3182" spans="1:9" hidden="1">
      <c r="A3182" s="96" t="s">
        <v>2269</v>
      </c>
      <c r="B3182" s="96" t="s">
        <v>1407</v>
      </c>
      <c r="C3182" s="96" t="s">
        <v>4428</v>
      </c>
      <c r="D3182" s="96">
        <v>273.18636363636784</v>
      </c>
      <c r="E3182" s="96">
        <v>134.90333333064336</v>
      </c>
      <c r="F3182" s="96">
        <v>1</v>
      </c>
      <c r="G3182" s="96" t="s">
        <v>4660</v>
      </c>
      <c r="H3182" s="96">
        <v>11</v>
      </c>
      <c r="I3182" s="96" t="str">
        <f t="shared" si="49"/>
        <v>T520D337M006ATE045A520D337M006ASMHSPKBP76</v>
      </c>
    </row>
    <row r="3183" spans="1:9" hidden="1">
      <c r="A3183" s="96" t="s">
        <v>2600</v>
      </c>
      <c r="B3183" s="96" t="s">
        <v>2597</v>
      </c>
      <c r="C3183" s="96" t="s">
        <v>126</v>
      </c>
      <c r="D3183" s="96">
        <v>198.2761904781884</v>
      </c>
      <c r="E3183" s="96">
        <v>178.21111111028586</v>
      </c>
      <c r="F3183" s="96">
        <v>1</v>
      </c>
      <c r="G3183" s="96" t="s">
        <v>4660</v>
      </c>
      <c r="H3183" s="96">
        <v>7</v>
      </c>
      <c r="I3183" s="96" t="str">
        <f t="shared" si="49"/>
        <v>T520D337M2R5ATE007A520D337M003ASE009KBP52</v>
      </c>
    </row>
    <row r="3184" spans="1:9" hidden="1">
      <c r="A3184" s="96" t="s">
        <v>2350</v>
      </c>
      <c r="B3184" s="96" t="s">
        <v>1025</v>
      </c>
      <c r="C3184" s="96" t="s">
        <v>4428</v>
      </c>
      <c r="D3184" s="96">
        <v>359.39000000304077</v>
      </c>
      <c r="E3184" s="96">
        <v>136.4700000010198</v>
      </c>
      <c r="F3184" s="96">
        <v>1</v>
      </c>
      <c r="G3184" s="96" t="s">
        <v>4660</v>
      </c>
      <c r="H3184" s="96">
        <v>10</v>
      </c>
      <c r="I3184" s="96" t="str">
        <f t="shared" si="49"/>
        <v>T520D476M016ATE035A521V476M016ASMHSPKBP76</v>
      </c>
    </row>
    <row r="3185" spans="1:9" hidden="1">
      <c r="A3185" s="96" t="s">
        <v>2016</v>
      </c>
      <c r="B3185" s="96" t="s">
        <v>1025</v>
      </c>
      <c r="C3185" s="96" t="s">
        <v>4428</v>
      </c>
      <c r="D3185" s="96">
        <v>371.90555555687752</v>
      </c>
      <c r="E3185" s="96">
        <v>145.60416666718083</v>
      </c>
      <c r="F3185" s="96">
        <v>1</v>
      </c>
      <c r="G3185" s="96" t="s">
        <v>4660</v>
      </c>
      <c r="H3185" s="96">
        <v>24</v>
      </c>
      <c r="I3185" s="96" t="str">
        <f t="shared" si="49"/>
        <v>T520D476M016ATE070A521V476M016ASMHSPKBP76</v>
      </c>
    </row>
    <row r="3186" spans="1:9" hidden="1">
      <c r="A3186" s="96" t="s">
        <v>2368</v>
      </c>
      <c r="B3186" s="96" t="s">
        <v>2337</v>
      </c>
      <c r="C3186" s="96" t="s">
        <v>4426</v>
      </c>
      <c r="D3186" s="96">
        <v>253.15000000060536</v>
      </c>
      <c r="E3186" s="96">
        <v>125.18333332787734</v>
      </c>
      <c r="F3186" s="96">
        <v>1</v>
      </c>
      <c r="G3186" s="96" t="s">
        <v>4660</v>
      </c>
      <c r="H3186" s="96">
        <v>2</v>
      </c>
      <c r="I3186" s="96" t="str">
        <f t="shared" si="49"/>
        <v>T520D477M004ATE010A520D477M004ASPGLRKBP74</v>
      </c>
    </row>
    <row r="3187" spans="1:9" hidden="1">
      <c r="A3187" s="96" t="s">
        <v>2368</v>
      </c>
      <c r="B3187" s="96" t="s">
        <v>2337</v>
      </c>
      <c r="C3187" s="96" t="s">
        <v>4428</v>
      </c>
      <c r="D3187" s="96">
        <v>269.49333333454558</v>
      </c>
      <c r="E3187" s="96">
        <v>151.53400000033434</v>
      </c>
      <c r="F3187" s="96">
        <v>1</v>
      </c>
      <c r="G3187" s="96" t="s">
        <v>4660</v>
      </c>
      <c r="H3187" s="96">
        <v>50</v>
      </c>
      <c r="I3187" s="96" t="str">
        <f t="shared" si="49"/>
        <v>T520D477M004ATE010A520D477M004ASPGLRKBP76</v>
      </c>
    </row>
    <row r="3188" spans="1:9" hidden="1">
      <c r="A3188" s="96" t="s">
        <v>2607</v>
      </c>
      <c r="B3188" s="96" t="s">
        <v>2337</v>
      </c>
      <c r="C3188" s="96" t="s">
        <v>4428</v>
      </c>
      <c r="D3188" s="96">
        <v>271.78133333316072</v>
      </c>
      <c r="E3188" s="96">
        <v>141.80233333320356</v>
      </c>
      <c r="F3188" s="96">
        <v>1</v>
      </c>
      <c r="G3188" s="96" t="s">
        <v>4660</v>
      </c>
      <c r="H3188" s="96">
        <v>50</v>
      </c>
      <c r="I3188" s="96" t="str">
        <f t="shared" si="49"/>
        <v>T520D477M004ATE012A520D477M004ASPGLRKBP76</v>
      </c>
    </row>
    <row r="3189" spans="1:9" hidden="1">
      <c r="A3189" s="96" t="s">
        <v>1420</v>
      </c>
      <c r="B3189" s="96" t="s">
        <v>1421</v>
      </c>
      <c r="C3189" s="96" t="s">
        <v>4426</v>
      </c>
      <c r="D3189" s="96">
        <v>259.74895833307528</v>
      </c>
      <c r="E3189" s="96">
        <v>134.69635416706296</v>
      </c>
      <c r="F3189" s="96">
        <v>1</v>
      </c>
      <c r="G3189" s="96" t="s">
        <v>4660</v>
      </c>
      <c r="H3189" s="96">
        <v>32</v>
      </c>
      <c r="I3189" s="96" t="str">
        <f t="shared" si="49"/>
        <v>T520D477M004ATE015A520D477M004ASMHSBKBP74</v>
      </c>
    </row>
    <row r="3190" spans="1:9" hidden="1">
      <c r="A3190" s="96" t="s">
        <v>2101</v>
      </c>
      <c r="B3190" s="96" t="s">
        <v>1589</v>
      </c>
      <c r="C3190" s="96" t="s">
        <v>4428</v>
      </c>
      <c r="D3190" s="96">
        <v>308.34999999613501</v>
      </c>
      <c r="E3190" s="96">
        <v>127.56666666828096</v>
      </c>
      <c r="F3190" s="96">
        <v>1</v>
      </c>
      <c r="G3190" s="96" t="s">
        <v>4660</v>
      </c>
      <c r="H3190" s="96">
        <v>1</v>
      </c>
      <c r="I3190" s="96" t="str">
        <f t="shared" si="49"/>
        <v>T520D477M004ATE018A520D477M004ASMHSPKBP76</v>
      </c>
    </row>
    <row r="3191" spans="1:9" hidden="1">
      <c r="A3191" s="96" t="s">
        <v>2650</v>
      </c>
      <c r="B3191" s="96" t="s">
        <v>1589</v>
      </c>
      <c r="C3191" s="96" t="s">
        <v>4426</v>
      </c>
      <c r="D3191" s="96">
        <v>256.56666666618548</v>
      </c>
      <c r="E3191" s="96">
        <v>214.52499999781139</v>
      </c>
      <c r="F3191" s="96">
        <v>1</v>
      </c>
      <c r="G3191" s="96" t="s">
        <v>4660</v>
      </c>
      <c r="H3191" s="96">
        <v>3</v>
      </c>
      <c r="I3191" s="96" t="str">
        <f t="shared" si="49"/>
        <v>T520D477M004ATE025A520D477M004ASMHSPKBP74</v>
      </c>
    </row>
    <row r="3192" spans="1:9" hidden="1">
      <c r="A3192" s="96" t="s">
        <v>2650</v>
      </c>
      <c r="B3192" s="96" t="s">
        <v>1589</v>
      </c>
      <c r="C3192" s="96" t="s">
        <v>4428</v>
      </c>
      <c r="D3192" s="96">
        <v>316.40555555932224</v>
      </c>
      <c r="E3192" s="96">
        <v>174.25555555731987</v>
      </c>
      <c r="F3192" s="96">
        <v>1</v>
      </c>
      <c r="G3192" s="96" t="s">
        <v>4660</v>
      </c>
      <c r="H3192" s="96">
        <v>3</v>
      </c>
      <c r="I3192" s="96" t="str">
        <f t="shared" si="49"/>
        <v>T520D477M004ATE025A520D477M004ASMHSPKBP76</v>
      </c>
    </row>
    <row r="3193" spans="1:9" hidden="1">
      <c r="A3193" s="96" t="s">
        <v>2253</v>
      </c>
      <c r="B3193" s="96" t="s">
        <v>1589</v>
      </c>
      <c r="C3193" s="96" t="s">
        <v>4426</v>
      </c>
      <c r="D3193" s="96">
        <v>254.86333333211951</v>
      </c>
      <c r="E3193" s="96">
        <v>128.84333333582617</v>
      </c>
      <c r="F3193" s="96">
        <v>1</v>
      </c>
      <c r="G3193" s="96" t="s">
        <v>4660</v>
      </c>
      <c r="H3193" s="96">
        <v>5</v>
      </c>
      <c r="I3193" s="96" t="str">
        <f t="shared" si="49"/>
        <v>T520D477M004ATE040A520D477M004ASMHSPKBP74</v>
      </c>
    </row>
    <row r="3194" spans="1:9" hidden="1">
      <c r="A3194" s="96" t="s">
        <v>2253</v>
      </c>
      <c r="B3194" s="96" t="s">
        <v>1589</v>
      </c>
      <c r="C3194" s="96" t="s">
        <v>4428</v>
      </c>
      <c r="D3194" s="96">
        <v>276.26728395077708</v>
      </c>
      <c r="E3194" s="96">
        <v>147.78461538550729</v>
      </c>
      <c r="F3194" s="96">
        <v>1</v>
      </c>
      <c r="G3194" s="96" t="s">
        <v>4660</v>
      </c>
      <c r="H3194" s="96">
        <v>27</v>
      </c>
      <c r="I3194" s="96" t="str">
        <f t="shared" si="49"/>
        <v>T520D477M004ATE040A520D477M004ASMHSPKBP76</v>
      </c>
    </row>
    <row r="3195" spans="1:9" hidden="1">
      <c r="A3195" s="96" t="s">
        <v>2162</v>
      </c>
      <c r="B3195" s="96" t="s">
        <v>2159</v>
      </c>
      <c r="C3195" s="96" t="s">
        <v>4426</v>
      </c>
      <c r="D3195" s="96">
        <v>311.67058823541191</v>
      </c>
      <c r="E3195" s="96">
        <v>156.47450980394805</v>
      </c>
      <c r="F3195" s="96">
        <v>1</v>
      </c>
      <c r="G3195" s="96" t="s">
        <v>4660</v>
      </c>
      <c r="H3195" s="96">
        <v>17</v>
      </c>
      <c r="I3195" s="96" t="str">
        <f t="shared" si="49"/>
        <v>T520D477M006ATE015A520D477M006ASMHSPKBP74</v>
      </c>
    </row>
    <row r="3196" spans="1:9" hidden="1">
      <c r="A3196" s="96" t="s">
        <v>2162</v>
      </c>
      <c r="B3196" s="96" t="s">
        <v>2159</v>
      </c>
      <c r="C3196" s="96" t="s">
        <v>4428</v>
      </c>
      <c r="D3196" s="96">
        <v>335.37015503843662</v>
      </c>
      <c r="E3196" s="96">
        <v>163.19689922492279</v>
      </c>
      <c r="F3196" s="96">
        <v>1</v>
      </c>
      <c r="G3196" s="96" t="s">
        <v>4660</v>
      </c>
      <c r="H3196" s="96">
        <v>43</v>
      </c>
      <c r="I3196" s="96" t="str">
        <f t="shared" si="49"/>
        <v>T520D477M006ATE015A520D477M006ASMHSPKBP76</v>
      </c>
    </row>
    <row r="3197" spans="1:9" hidden="1">
      <c r="A3197" s="96" t="s">
        <v>2610</v>
      </c>
      <c r="B3197" s="96" t="s">
        <v>2159</v>
      </c>
      <c r="C3197" s="96" t="s">
        <v>4426</v>
      </c>
      <c r="D3197" s="96">
        <v>325.00208333367482</v>
      </c>
      <c r="E3197" s="96">
        <v>129.57083333327321</v>
      </c>
      <c r="F3197" s="96">
        <v>1</v>
      </c>
      <c r="G3197" s="96" t="s">
        <v>4660</v>
      </c>
      <c r="H3197" s="96">
        <v>8</v>
      </c>
      <c r="I3197" s="96" t="str">
        <f t="shared" si="49"/>
        <v>T520D477M006ATE025A520D477M006ASMHSPKBP74</v>
      </c>
    </row>
    <row r="3198" spans="1:9" hidden="1">
      <c r="A3198" s="96" t="s">
        <v>2610</v>
      </c>
      <c r="B3198" s="96" t="s">
        <v>2159</v>
      </c>
      <c r="C3198" s="96" t="s">
        <v>4428</v>
      </c>
      <c r="D3198" s="96">
        <v>336.8129629624309</v>
      </c>
      <c r="E3198" s="96">
        <v>169.74537037021946</v>
      </c>
      <c r="F3198" s="96">
        <v>1</v>
      </c>
      <c r="G3198" s="96" t="s">
        <v>4660</v>
      </c>
      <c r="H3198" s="96">
        <v>18</v>
      </c>
      <c r="I3198" s="96" t="str">
        <f t="shared" si="49"/>
        <v>T520D477M006ATE025A520D477M006ASMHSPKBP76</v>
      </c>
    </row>
    <row r="3199" spans="1:9" hidden="1">
      <c r="A3199" s="96" t="s">
        <v>2342</v>
      </c>
      <c r="B3199" s="96" t="s">
        <v>2159</v>
      </c>
      <c r="C3199" s="96" t="s">
        <v>4426</v>
      </c>
      <c r="D3199" s="96">
        <v>313.7600000014063</v>
      </c>
      <c r="E3199" s="96">
        <v>140.57999999891035</v>
      </c>
      <c r="F3199" s="96">
        <v>1</v>
      </c>
      <c r="G3199" s="96" t="s">
        <v>4660</v>
      </c>
      <c r="H3199" s="96">
        <v>5</v>
      </c>
      <c r="I3199" s="96" t="str">
        <f t="shared" si="49"/>
        <v>T520D477M006ATE030A520D477M006ASMHSPKBP74</v>
      </c>
    </row>
    <row r="3200" spans="1:9" hidden="1">
      <c r="A3200" s="96" t="s">
        <v>2342</v>
      </c>
      <c r="B3200" s="96" t="s">
        <v>2159</v>
      </c>
      <c r="C3200" s="96" t="s">
        <v>4428</v>
      </c>
      <c r="D3200" s="96">
        <v>327.16228070132752</v>
      </c>
      <c r="E3200" s="96">
        <v>150.53375000026426</v>
      </c>
      <c r="F3200" s="96">
        <v>1</v>
      </c>
      <c r="G3200" s="96" t="s">
        <v>4660</v>
      </c>
      <c r="H3200" s="96">
        <v>38</v>
      </c>
      <c r="I3200" s="96" t="str">
        <f t="shared" si="49"/>
        <v>T520D477M006ATE030A520D477M006ASMHSPKBP76</v>
      </c>
    </row>
    <row r="3201" spans="1:9" hidden="1">
      <c r="A3201" s="96" t="s">
        <v>2582</v>
      </c>
      <c r="B3201" s="96" t="s">
        <v>2580</v>
      </c>
      <c r="C3201" s="96" t="s">
        <v>4426</v>
      </c>
      <c r="D3201" s="96">
        <v>229.04583333220216</v>
      </c>
      <c r="E3201" s="96">
        <v>165.82916666491656</v>
      </c>
      <c r="F3201" s="96">
        <v>1</v>
      </c>
      <c r="G3201" s="96" t="s">
        <v>4660</v>
      </c>
      <c r="H3201" s="96">
        <v>8</v>
      </c>
      <c r="I3201" s="96" t="str">
        <f t="shared" si="49"/>
        <v>T520D477M2R5ATE006A520V247M003ASE006KBP74</v>
      </c>
    </row>
    <row r="3202" spans="1:9" hidden="1">
      <c r="A3202" s="96" t="s">
        <v>1417</v>
      </c>
      <c r="B3202" s="96" t="s">
        <v>1414</v>
      </c>
      <c r="C3202" s="96" t="s">
        <v>4426</v>
      </c>
      <c r="D3202" s="96">
        <v>344.27333333040588</v>
      </c>
      <c r="E3202" s="96">
        <v>124.28333332878536</v>
      </c>
      <c r="F3202" s="96">
        <v>1</v>
      </c>
      <c r="G3202" s="96" t="s">
        <v>4660</v>
      </c>
      <c r="H3202" s="96">
        <v>5</v>
      </c>
      <c r="I3202" s="96" t="str">
        <f t="shared" si="49"/>
        <v>T520D686M016ATE050A521V686M016ASMHSPKBP74</v>
      </c>
    </row>
    <row r="3203" spans="1:9" hidden="1">
      <c r="A3203" s="96" t="s">
        <v>1417</v>
      </c>
      <c r="B3203" s="96" t="s">
        <v>1414</v>
      </c>
      <c r="C3203" s="96" t="s">
        <v>4428</v>
      </c>
      <c r="D3203" s="96">
        <v>412.28703703614877</v>
      </c>
      <c r="E3203" s="96">
        <v>129.31875000125729</v>
      </c>
      <c r="F3203" s="96">
        <v>1</v>
      </c>
      <c r="G3203" s="96" t="s">
        <v>4660</v>
      </c>
      <c r="H3203" s="96">
        <v>9</v>
      </c>
      <c r="I3203" s="96" t="str">
        <f t="shared" si="49"/>
        <v>T520D686M016ATE050A521V686M016ASMHSPKBP76</v>
      </c>
    </row>
    <row r="3204" spans="1:9" hidden="1">
      <c r="A3204" s="96" t="s">
        <v>1417</v>
      </c>
      <c r="B3204" s="96" t="s">
        <v>1414</v>
      </c>
      <c r="C3204" s="96" t="s">
        <v>4551</v>
      </c>
      <c r="D3204" s="96">
        <v>356.65000000270084</v>
      </c>
      <c r="E3204" s="96">
        <v>123.4999999939464</v>
      </c>
      <c r="F3204" s="96">
        <v>1</v>
      </c>
      <c r="G3204" s="96" t="s">
        <v>4660</v>
      </c>
      <c r="H3204" s="96">
        <v>2</v>
      </c>
      <c r="I3204" s="96" t="str">
        <f t="shared" ref="I3204:I3267" si="50">A3204&amp;B3204&amp;C3204</f>
        <v>T520D686M016ATE050A521V686M016ASMHSPPTSA</v>
      </c>
    </row>
    <row r="3205" spans="1:9" hidden="1">
      <c r="A3205" s="96" t="s">
        <v>2677</v>
      </c>
      <c r="B3205" s="96" t="s">
        <v>2674</v>
      </c>
      <c r="C3205" s="96" t="s">
        <v>4428</v>
      </c>
      <c r="D3205" s="96">
        <v>348.54444444179535</v>
      </c>
      <c r="E3205" s="96">
        <v>188.77499999769495</v>
      </c>
      <c r="F3205" s="96">
        <v>1</v>
      </c>
      <c r="G3205" s="96" t="s">
        <v>4660</v>
      </c>
      <c r="H3205" s="96">
        <v>3</v>
      </c>
      <c r="I3205" s="96" t="str">
        <f t="shared" si="50"/>
        <v>T520D687M004ATE012A520D687M004ASE012KBP76</v>
      </c>
    </row>
    <row r="3206" spans="1:9" hidden="1">
      <c r="A3206" s="96" t="s">
        <v>2382</v>
      </c>
      <c r="B3206" s="96" t="s">
        <v>2383</v>
      </c>
      <c r="C3206" s="96" t="s">
        <v>4428</v>
      </c>
      <c r="D3206" s="96">
        <v>248.54999999399297</v>
      </c>
      <c r="E3206" s="96">
        <v>151.01666667032987</v>
      </c>
      <c r="F3206" s="96">
        <v>1</v>
      </c>
      <c r="G3206" s="96" t="s">
        <v>4660</v>
      </c>
      <c r="H3206" s="96">
        <v>1</v>
      </c>
      <c r="I3206" s="96" t="str">
        <f t="shared" si="50"/>
        <v>T520D687M004ATE015A520D687M004ASMHSPKBP76</v>
      </c>
    </row>
    <row r="3207" spans="1:9" hidden="1">
      <c r="A3207" s="96" t="s">
        <v>2484</v>
      </c>
      <c r="B3207" s="96" t="s">
        <v>2383</v>
      </c>
      <c r="C3207" s="96" t="s">
        <v>4428</v>
      </c>
      <c r="D3207" s="96">
        <v>303.19722222397104</v>
      </c>
      <c r="E3207" s="96">
        <v>253.14444444724359</v>
      </c>
      <c r="F3207" s="96">
        <v>1</v>
      </c>
      <c r="G3207" s="96" t="s">
        <v>4660</v>
      </c>
      <c r="H3207" s="96">
        <v>6</v>
      </c>
      <c r="I3207" s="96" t="str">
        <f t="shared" si="50"/>
        <v>T520D687M004ATE025A520D687M004ASMHSPKBP76</v>
      </c>
    </row>
    <row r="3208" spans="1:9" hidden="1">
      <c r="A3208" s="96" t="s">
        <v>2362</v>
      </c>
      <c r="B3208" s="96" t="s">
        <v>2361</v>
      </c>
      <c r="C3208" s="96" t="s">
        <v>4428</v>
      </c>
      <c r="D3208" s="96">
        <v>254.74444444407709</v>
      </c>
      <c r="E3208" s="96">
        <v>143.26222222228537</v>
      </c>
      <c r="F3208" s="96">
        <v>1</v>
      </c>
      <c r="G3208" s="96" t="s">
        <v>4660</v>
      </c>
      <c r="H3208" s="96">
        <v>30</v>
      </c>
      <c r="I3208" s="96" t="str">
        <f t="shared" si="50"/>
        <v>T520D687M2R5ATE010A520D687M003ASPGLRKBP76</v>
      </c>
    </row>
    <row r="3209" spans="1:9" hidden="1">
      <c r="A3209" s="96" t="s">
        <v>2166</v>
      </c>
      <c r="B3209" s="96" t="s">
        <v>2167</v>
      </c>
      <c r="C3209" s="96" t="s">
        <v>4426</v>
      </c>
      <c r="D3209" s="96">
        <v>275.2041666671721</v>
      </c>
      <c r="E3209" s="96">
        <v>165.25476190569211</v>
      </c>
      <c r="F3209" s="96">
        <v>1</v>
      </c>
      <c r="G3209" s="96" t="s">
        <v>4660</v>
      </c>
      <c r="H3209" s="96">
        <v>16</v>
      </c>
      <c r="I3209" s="96" t="str">
        <f t="shared" si="50"/>
        <v>T520D687M2R5ATE015A520D687M003ASMHSBKBP74</v>
      </c>
    </row>
    <row r="3210" spans="1:9" hidden="1">
      <c r="A3210" s="96" t="s">
        <v>2044</v>
      </c>
      <c r="B3210" s="96" t="s">
        <v>1742</v>
      </c>
      <c r="C3210" s="96" t="s">
        <v>4426</v>
      </c>
      <c r="D3210" s="96">
        <v>268.77000000164844</v>
      </c>
      <c r="E3210" s="96">
        <v>135.14333333121613</v>
      </c>
      <c r="F3210" s="96">
        <v>1</v>
      </c>
      <c r="G3210" s="96" t="s">
        <v>4660</v>
      </c>
      <c r="H3210" s="96">
        <v>5</v>
      </c>
      <c r="I3210" s="96" t="str">
        <f t="shared" si="50"/>
        <v>T520D687M2R5ATE040A520D687M003ASMHSPKBP74</v>
      </c>
    </row>
    <row r="3211" spans="1:9" hidden="1">
      <c r="A3211" s="96" t="s">
        <v>607</v>
      </c>
      <c r="B3211" s="96" t="s">
        <v>590</v>
      </c>
      <c r="C3211" s="96" t="s">
        <v>4474</v>
      </c>
      <c r="D3211" s="96">
        <v>539.9500000057742</v>
      </c>
      <c r="E3211" s="96">
        <v>289.08888888778165</v>
      </c>
      <c r="F3211" s="96">
        <v>1</v>
      </c>
      <c r="G3211" s="96" t="s">
        <v>4660</v>
      </c>
      <c r="H3211" s="96">
        <v>3</v>
      </c>
      <c r="I3211" s="96" t="str">
        <f t="shared" si="50"/>
        <v>T520M157M006ATE035A520M157M006ASALT1S15MB</v>
      </c>
    </row>
    <row r="3212" spans="1:9" hidden="1">
      <c r="A3212" s="96" t="s">
        <v>298</v>
      </c>
      <c r="B3212" s="96" t="s">
        <v>195</v>
      </c>
      <c r="C3212" s="96" t="s">
        <v>4441</v>
      </c>
      <c r="D3212" s="96">
        <v>343.68333333288319</v>
      </c>
      <c r="E3212" s="96">
        <v>131.5833333414048</v>
      </c>
      <c r="F3212" s="96">
        <v>1</v>
      </c>
      <c r="G3212" s="96" t="s">
        <v>4660</v>
      </c>
      <c r="H3212" s="96">
        <v>1</v>
      </c>
      <c r="I3212" s="96" t="str">
        <f t="shared" si="50"/>
        <v>T520T107M004ATE070A520T107M004ASE070STA156KA</v>
      </c>
    </row>
    <row r="3213" spans="1:9" hidden="1">
      <c r="A3213" s="96" t="s">
        <v>298</v>
      </c>
      <c r="B3213" s="96" t="s">
        <v>195</v>
      </c>
      <c r="C3213" s="96" t="s">
        <v>4552</v>
      </c>
      <c r="D3213" s="96">
        <v>332.70833332906477</v>
      </c>
      <c r="E3213" s="96">
        <v>153.49999999743886</v>
      </c>
      <c r="F3213" s="96">
        <v>1</v>
      </c>
      <c r="G3213" s="96" t="s">
        <v>4660</v>
      </c>
      <c r="H3213" s="96">
        <v>2</v>
      </c>
      <c r="I3213" s="96" t="str">
        <f t="shared" si="50"/>
        <v>T520T107M004ATE070A520T107M004ASE070STA156KX</v>
      </c>
    </row>
    <row r="3214" spans="1:9" hidden="1">
      <c r="A3214" s="96" t="s">
        <v>173</v>
      </c>
      <c r="B3214" s="96" t="s">
        <v>171</v>
      </c>
      <c r="C3214" s="96" t="s">
        <v>4441</v>
      </c>
      <c r="D3214" s="96">
        <v>398.38288288330654</v>
      </c>
      <c r="E3214" s="96">
        <v>159.45972222252749</v>
      </c>
      <c r="F3214" s="96">
        <v>1</v>
      </c>
      <c r="G3214" s="96" t="s">
        <v>4660</v>
      </c>
      <c r="H3214" s="96">
        <v>37</v>
      </c>
      <c r="I3214" s="96" t="str">
        <f t="shared" si="50"/>
        <v>T520T107M006APE070A520T107M006ASE055STA156KA</v>
      </c>
    </row>
    <row r="3215" spans="1:9" hidden="1">
      <c r="A3215" s="96" t="s">
        <v>456</v>
      </c>
      <c r="B3215" s="96" t="s">
        <v>180</v>
      </c>
      <c r="C3215" s="96" t="s">
        <v>4477</v>
      </c>
      <c r="D3215" s="96">
        <v>321.33333333651535</v>
      </c>
      <c r="E3215" s="96">
        <v>172.25000000617001</v>
      </c>
      <c r="F3215" s="96">
        <v>1</v>
      </c>
      <c r="G3215" s="96" t="s">
        <v>4660</v>
      </c>
      <c r="H3215" s="96">
        <v>2</v>
      </c>
      <c r="I3215" s="96" t="str">
        <f t="shared" si="50"/>
        <v>T520T156M006AHE100A520T156M006ASKBP40</v>
      </c>
    </row>
    <row r="3216" spans="1:9" hidden="1">
      <c r="A3216" s="96" t="s">
        <v>457</v>
      </c>
      <c r="B3216" s="96" t="s">
        <v>180</v>
      </c>
      <c r="C3216" s="96" t="s">
        <v>4477</v>
      </c>
      <c r="D3216" s="96">
        <v>311.81666667689569</v>
      </c>
      <c r="E3216" s="96">
        <v>155.76666667009704</v>
      </c>
      <c r="F3216" s="96">
        <v>1</v>
      </c>
      <c r="G3216" s="96" t="s">
        <v>4660</v>
      </c>
      <c r="H3216" s="96">
        <v>1</v>
      </c>
      <c r="I3216" s="96" t="str">
        <f t="shared" si="50"/>
        <v>T520T156M006ATE100A520T156M006ASKBP40</v>
      </c>
    </row>
    <row r="3217" spans="1:9" hidden="1">
      <c r="A3217" s="96" t="s">
        <v>675</v>
      </c>
      <c r="B3217" s="96" t="s">
        <v>676</v>
      </c>
      <c r="C3217" s="96" t="s">
        <v>4478</v>
      </c>
      <c r="D3217" s="96">
        <v>837.12460317499267</v>
      </c>
      <c r="E3217" s="96">
        <v>201.6550000004936</v>
      </c>
      <c r="F3217" s="96">
        <v>1</v>
      </c>
      <c r="G3217" s="96" t="s">
        <v>4660</v>
      </c>
      <c r="H3217" s="96">
        <v>21</v>
      </c>
      <c r="I3217" s="96" t="str">
        <f t="shared" si="50"/>
        <v>T520T156M12RATE080A520T156M12RASE080FTW400</v>
      </c>
    </row>
    <row r="3218" spans="1:9" hidden="1">
      <c r="A3218" s="96" t="s">
        <v>184</v>
      </c>
      <c r="B3218" s="96" t="s">
        <v>182</v>
      </c>
      <c r="C3218" s="96" t="s">
        <v>4477</v>
      </c>
      <c r="D3218" s="96">
        <v>250.91666666907255</v>
      </c>
      <c r="E3218" s="96">
        <v>122.8166666685138</v>
      </c>
      <c r="F3218" s="96">
        <v>1</v>
      </c>
      <c r="G3218" s="96" t="s">
        <v>4660</v>
      </c>
      <c r="H3218" s="96">
        <v>1</v>
      </c>
      <c r="I3218" s="96" t="str">
        <f t="shared" si="50"/>
        <v>T520T336M006ATE070A520T336M006ASKBP40</v>
      </c>
    </row>
    <row r="3219" spans="1:9" hidden="1">
      <c r="A3219" s="96" t="s">
        <v>300</v>
      </c>
      <c r="B3219" s="96" t="s">
        <v>190</v>
      </c>
      <c r="C3219" s="96" t="s">
        <v>152</v>
      </c>
      <c r="D3219" s="96">
        <v>657.86041666899109</v>
      </c>
      <c r="E3219" s="96">
        <v>193.55208333319752</v>
      </c>
      <c r="F3219" s="96">
        <v>1</v>
      </c>
      <c r="G3219" s="96" t="s">
        <v>4660</v>
      </c>
      <c r="H3219" s="96">
        <v>8</v>
      </c>
      <c r="I3219" s="96" t="str">
        <f t="shared" si="50"/>
        <v>T520T336M010ATE070A520T336M010ASE070KBP86</v>
      </c>
    </row>
    <row r="3220" spans="1:9" hidden="1">
      <c r="A3220" s="96" t="s">
        <v>441</v>
      </c>
      <c r="B3220" s="96" t="s">
        <v>439</v>
      </c>
      <c r="C3220" s="96" t="s">
        <v>152</v>
      </c>
      <c r="D3220" s="96">
        <v>267.34333333570976</v>
      </c>
      <c r="E3220" s="96">
        <v>155.80666666477919</v>
      </c>
      <c r="F3220" s="96">
        <v>1</v>
      </c>
      <c r="G3220" s="96" t="s">
        <v>4660</v>
      </c>
      <c r="H3220" s="96">
        <v>10</v>
      </c>
      <c r="I3220" s="96" t="str">
        <f t="shared" si="50"/>
        <v>T520T476M006ATE040A520T476M006ASE040KBP86</v>
      </c>
    </row>
    <row r="3221" spans="1:9" hidden="1">
      <c r="A3221" s="96" t="s">
        <v>309</v>
      </c>
      <c r="B3221" s="96" t="s">
        <v>192</v>
      </c>
      <c r="C3221" s="96" t="s">
        <v>152</v>
      </c>
      <c r="D3221" s="96">
        <v>236.57166666642297</v>
      </c>
      <c r="E3221" s="96">
        <v>191.89166666823439</v>
      </c>
      <c r="F3221" s="96">
        <v>1</v>
      </c>
      <c r="G3221" s="96" t="s">
        <v>4660</v>
      </c>
      <c r="H3221" s="96">
        <v>10</v>
      </c>
      <c r="I3221" s="96" t="str">
        <f t="shared" si="50"/>
        <v>T520T476M006ATE070A520T476M006ASE070KBP86</v>
      </c>
    </row>
    <row r="3222" spans="1:9" hidden="1">
      <c r="A3222" s="96" t="s">
        <v>4064</v>
      </c>
      <c r="B3222" s="96" t="s">
        <v>4065</v>
      </c>
      <c r="C3222" s="96" t="s">
        <v>100</v>
      </c>
      <c r="D3222" s="96">
        <v>240.14166666616799</v>
      </c>
      <c r="E3222" s="96">
        <v>166.55416666937526</v>
      </c>
      <c r="F3222" s="96">
        <v>1</v>
      </c>
      <c r="G3222" s="96" t="s">
        <v>4660</v>
      </c>
      <c r="H3222" s="96">
        <v>8</v>
      </c>
      <c r="I3222" s="96" t="str">
        <f t="shared" si="50"/>
        <v>T520U107M006ATE055A520U107M006ASE055S805</v>
      </c>
    </row>
    <row r="3223" spans="1:9" hidden="1">
      <c r="A3223" s="96" t="s">
        <v>4064</v>
      </c>
      <c r="B3223" s="96" t="s">
        <v>4668</v>
      </c>
      <c r="C3223" s="96" t="s">
        <v>4508</v>
      </c>
      <c r="D3223" s="96">
        <v>424.79999999748543</v>
      </c>
      <c r="E3223" s="96">
        <v>127.03333333600312</v>
      </c>
      <c r="F3223" s="96">
        <v>1</v>
      </c>
      <c r="G3223" s="96" t="s">
        <v>4660</v>
      </c>
      <c r="H3223" s="96">
        <v>1</v>
      </c>
      <c r="I3223" s="96" t="str">
        <f t="shared" si="50"/>
        <v>T520U107M006ATE055A520U107M006AS9997KBP126E</v>
      </c>
    </row>
    <row r="3224" spans="1:9" hidden="1">
      <c r="A3224" s="96" t="s">
        <v>4069</v>
      </c>
      <c r="B3224" s="96" t="s">
        <v>4068</v>
      </c>
      <c r="C3224" s="96" t="s">
        <v>4426</v>
      </c>
      <c r="D3224" s="96">
        <v>265.45000000507571</v>
      </c>
      <c r="E3224" s="96">
        <v>134.00833333726041</v>
      </c>
      <c r="F3224" s="96">
        <v>1</v>
      </c>
      <c r="G3224" s="96" t="s">
        <v>4660</v>
      </c>
      <c r="H3224" s="96">
        <v>2</v>
      </c>
      <c r="I3224" s="96" t="str">
        <f t="shared" si="50"/>
        <v>T520U476M010ATE055A520U476M010ASE055KBP74</v>
      </c>
    </row>
    <row r="3225" spans="1:9" hidden="1">
      <c r="A3225" s="96" t="s">
        <v>4069</v>
      </c>
      <c r="B3225" s="96" t="s">
        <v>4669</v>
      </c>
      <c r="C3225" s="96" t="s">
        <v>142</v>
      </c>
      <c r="D3225" s="96">
        <v>418.06666667223902</v>
      </c>
      <c r="E3225" s="96">
        <v>124.89999999641439</v>
      </c>
      <c r="F3225" s="96">
        <v>1</v>
      </c>
      <c r="G3225" s="96" t="s">
        <v>4660</v>
      </c>
      <c r="H3225" s="96">
        <v>1</v>
      </c>
      <c r="I3225" s="96" t="str">
        <f t="shared" si="50"/>
        <v>T520U476M010ATE055A520U476M010AS9997KBP86E</v>
      </c>
    </row>
    <row r="3226" spans="1:9" hidden="1">
      <c r="A3226" s="96" t="s">
        <v>4479</v>
      </c>
      <c r="B3226" s="96" t="s">
        <v>2699</v>
      </c>
      <c r="C3226" s="96" t="s">
        <v>4426</v>
      </c>
      <c r="D3226" s="96">
        <v>347.11666667251848</v>
      </c>
      <c r="E3226" s="96">
        <v>133.65000000223517</v>
      </c>
      <c r="F3226" s="96">
        <v>1</v>
      </c>
      <c r="G3226" s="96" t="s">
        <v>4660</v>
      </c>
      <c r="H3226" s="96">
        <v>3</v>
      </c>
      <c r="I3226" s="96" t="str">
        <f t="shared" si="50"/>
        <v>T520V107M006ATE009A520V107M010ASE009KBP74</v>
      </c>
    </row>
    <row r="3227" spans="1:9" hidden="1">
      <c r="A3227" s="96" t="s">
        <v>3424</v>
      </c>
      <c r="B3227" s="96" t="s">
        <v>2699</v>
      </c>
      <c r="C3227" s="96" t="s">
        <v>4426</v>
      </c>
      <c r="D3227" s="96">
        <v>342.16363636512227</v>
      </c>
      <c r="E3227" s="96">
        <v>140.69848484708928</v>
      </c>
      <c r="F3227" s="96">
        <v>1</v>
      </c>
      <c r="G3227" s="96" t="s">
        <v>4660</v>
      </c>
      <c r="H3227" s="96">
        <v>11</v>
      </c>
      <c r="I3227" s="96" t="str">
        <f t="shared" si="50"/>
        <v>T520V107M006ATE012A520V107M010ASE009KBP74</v>
      </c>
    </row>
    <row r="3228" spans="1:9" hidden="1">
      <c r="A3228" s="96" t="s">
        <v>3424</v>
      </c>
      <c r="B3228" s="96" t="s">
        <v>2699</v>
      </c>
      <c r="C3228" s="96" t="s">
        <v>4620</v>
      </c>
      <c r="D3228" s="96">
        <v>249.28333333111368</v>
      </c>
      <c r="E3228" s="96">
        <v>169.68333333148621</v>
      </c>
      <c r="F3228" s="96">
        <v>1</v>
      </c>
      <c r="G3228" s="96" t="s">
        <v>4660</v>
      </c>
      <c r="H3228" s="96">
        <v>1</v>
      </c>
      <c r="I3228" s="96" t="str">
        <f t="shared" si="50"/>
        <v>T520V107M006ATE012A520V107M010ASE009KBP74X</v>
      </c>
    </row>
    <row r="3229" spans="1:9" hidden="1">
      <c r="A3229" s="96" t="s">
        <v>3453</v>
      </c>
      <c r="B3229" s="96" t="s">
        <v>3450</v>
      </c>
      <c r="C3229" s="96" t="s">
        <v>126</v>
      </c>
      <c r="D3229" s="96">
        <v>300.44895833503688</v>
      </c>
      <c r="E3229" s="96">
        <v>146.55333333369344</v>
      </c>
      <c r="F3229" s="96">
        <v>1</v>
      </c>
      <c r="G3229" s="96" t="s">
        <v>4660</v>
      </c>
      <c r="H3229" s="96">
        <v>16</v>
      </c>
      <c r="I3229" s="96" t="str">
        <f t="shared" si="50"/>
        <v>T520V107M006ATE015A520V107M010ASE015KBP52</v>
      </c>
    </row>
    <row r="3230" spans="1:9" hidden="1">
      <c r="A3230" s="96" t="s">
        <v>3453</v>
      </c>
      <c r="B3230" s="96" t="s">
        <v>3450</v>
      </c>
      <c r="C3230" s="96" t="s">
        <v>4494</v>
      </c>
      <c r="D3230" s="96">
        <v>321.83888888801448</v>
      </c>
      <c r="E3230" s="96">
        <v>143.00833333516491</v>
      </c>
      <c r="F3230" s="96">
        <v>1</v>
      </c>
      <c r="G3230" s="96" t="s">
        <v>4660</v>
      </c>
      <c r="H3230" s="96">
        <v>3</v>
      </c>
      <c r="I3230" s="96" t="str">
        <f t="shared" si="50"/>
        <v>T520V107M006ATE015A520V107M010ASE015KBP86X</v>
      </c>
    </row>
    <row r="3231" spans="1:9" hidden="1">
      <c r="A3231" s="96" t="s">
        <v>3208</v>
      </c>
      <c r="B3231" s="96" t="s">
        <v>3207</v>
      </c>
      <c r="C3231" s="96" t="s">
        <v>4426</v>
      </c>
      <c r="D3231" s="96">
        <v>305.75952381078554</v>
      </c>
      <c r="E3231" s="96">
        <v>146.03333333058148</v>
      </c>
      <c r="F3231" s="96">
        <v>1</v>
      </c>
      <c r="G3231" s="96" t="s">
        <v>4660</v>
      </c>
      <c r="H3231" s="96">
        <v>7</v>
      </c>
      <c r="I3231" s="96" t="str">
        <f t="shared" si="50"/>
        <v>T520V107M010ATE018A520V107M010ASMHSBKBP74</v>
      </c>
    </row>
    <row r="3232" spans="1:9" hidden="1">
      <c r="A3232" s="96" t="s">
        <v>640</v>
      </c>
      <c r="B3232" s="96" t="s">
        <v>638</v>
      </c>
      <c r="C3232" s="96" t="s">
        <v>4426</v>
      </c>
      <c r="D3232" s="96">
        <v>318.95000000135042</v>
      </c>
      <c r="E3232" s="96">
        <v>130.64444444607943</v>
      </c>
      <c r="F3232" s="96">
        <v>1</v>
      </c>
      <c r="G3232" s="96" t="s">
        <v>4660</v>
      </c>
      <c r="H3232" s="96">
        <v>3</v>
      </c>
      <c r="I3232" s="96" t="str">
        <f t="shared" si="50"/>
        <v>T520V107M010ATE025A520V107M010ASMHSPKBP74</v>
      </c>
    </row>
    <row r="3233" spans="1:9" hidden="1">
      <c r="A3233" s="96" t="s">
        <v>640</v>
      </c>
      <c r="B3233" s="96" t="s">
        <v>638</v>
      </c>
      <c r="C3233" s="96" t="s">
        <v>4428</v>
      </c>
      <c r="D3233" s="96">
        <v>294.21666666632518</v>
      </c>
      <c r="E3233" s="96">
        <v>132.82777777989395</v>
      </c>
      <c r="F3233" s="96">
        <v>1</v>
      </c>
      <c r="G3233" s="96" t="s">
        <v>4660</v>
      </c>
      <c r="H3233" s="96">
        <v>3</v>
      </c>
      <c r="I3233" s="96" t="str">
        <f t="shared" si="50"/>
        <v>T520V107M010ATE025A520V107M010ASMHSPKBP76</v>
      </c>
    </row>
    <row r="3234" spans="1:9" hidden="1">
      <c r="A3234" s="96" t="s">
        <v>2736</v>
      </c>
      <c r="B3234" s="96" t="s">
        <v>638</v>
      </c>
      <c r="C3234" s="96" t="s">
        <v>4426</v>
      </c>
      <c r="D3234" s="96">
        <v>333.76666666518969</v>
      </c>
      <c r="E3234" s="96">
        <v>135.93024691372798</v>
      </c>
      <c r="F3234" s="96">
        <v>1</v>
      </c>
      <c r="G3234" s="96" t="s">
        <v>4660</v>
      </c>
      <c r="H3234" s="96">
        <v>26</v>
      </c>
      <c r="I3234" s="96" t="str">
        <f t="shared" si="50"/>
        <v>T520V107M010ATE045A520V107M010ASMHSPKBP74</v>
      </c>
    </row>
    <row r="3235" spans="1:9" hidden="1">
      <c r="A3235" s="96" t="s">
        <v>2736</v>
      </c>
      <c r="B3235" s="96" t="s">
        <v>638</v>
      </c>
      <c r="C3235" s="96" t="s">
        <v>4428</v>
      </c>
      <c r="D3235" s="96">
        <v>330.52541666603065</v>
      </c>
      <c r="E3235" s="96">
        <v>196.97972972971715</v>
      </c>
      <c r="F3235" s="96">
        <v>1</v>
      </c>
      <c r="G3235" s="96" t="s">
        <v>4660</v>
      </c>
      <c r="H3235" s="96">
        <v>40</v>
      </c>
      <c r="I3235" s="96" t="str">
        <f t="shared" si="50"/>
        <v>T520V107M010ATE045A520V107M010ASMHSPKBP76</v>
      </c>
    </row>
    <row r="3236" spans="1:9" hidden="1">
      <c r="A3236" s="96" t="s">
        <v>3293</v>
      </c>
      <c r="B3236" s="96" t="s">
        <v>622</v>
      </c>
      <c r="C3236" s="96" t="s">
        <v>4428</v>
      </c>
      <c r="D3236" s="96">
        <v>222.02760416694215</v>
      </c>
      <c r="E3236" s="96">
        <v>163.89247311838722</v>
      </c>
      <c r="F3236" s="96">
        <v>1</v>
      </c>
      <c r="G3236" s="96" t="s">
        <v>4660</v>
      </c>
      <c r="H3236" s="96">
        <v>32</v>
      </c>
      <c r="I3236" s="96" t="str">
        <f t="shared" si="50"/>
        <v>T520V157M006ATE040A520V157M006ASMHSPKBP76</v>
      </c>
    </row>
    <row r="3237" spans="1:9" hidden="1">
      <c r="A3237" s="96" t="s">
        <v>3221</v>
      </c>
      <c r="B3237" s="96" t="s">
        <v>645</v>
      </c>
      <c r="C3237" s="96" t="s">
        <v>4426</v>
      </c>
      <c r="D3237" s="96">
        <v>333.93333333777264</v>
      </c>
      <c r="E3237" s="96">
        <v>122.18333333381452</v>
      </c>
      <c r="F3237" s="96">
        <v>1</v>
      </c>
      <c r="G3237" s="96" t="s">
        <v>4660</v>
      </c>
      <c r="H3237" s="96">
        <v>1</v>
      </c>
      <c r="I3237" s="96" t="str">
        <f t="shared" si="50"/>
        <v>T520V157M008ATE040A520V157M010ASMHSPKBP74</v>
      </c>
    </row>
    <row r="3238" spans="1:9" hidden="1">
      <c r="A3238" s="96" t="s">
        <v>3218</v>
      </c>
      <c r="B3238" s="96" t="s">
        <v>645</v>
      </c>
      <c r="C3238" s="96" t="s">
        <v>4426</v>
      </c>
      <c r="D3238" s="96">
        <v>335.45416666645906</v>
      </c>
      <c r="E3238" s="96">
        <v>177.79761904917126</v>
      </c>
      <c r="F3238" s="96">
        <v>1</v>
      </c>
      <c r="G3238" s="96" t="s">
        <v>4660</v>
      </c>
      <c r="H3238" s="96">
        <v>8</v>
      </c>
      <c r="I3238" s="96" t="str">
        <f t="shared" si="50"/>
        <v>T520V157M010ATE018A520V157M010ASMHSPKBP74</v>
      </c>
    </row>
    <row r="3239" spans="1:9" hidden="1">
      <c r="A3239" s="96" t="s">
        <v>3274</v>
      </c>
      <c r="B3239" s="96" t="s">
        <v>4559</v>
      </c>
      <c r="C3239" s="96" t="s">
        <v>4478</v>
      </c>
      <c r="D3239" s="96">
        <v>605.9999999977299</v>
      </c>
      <c r="E3239" s="96">
        <v>226.04999999792199</v>
      </c>
      <c r="F3239" s="96">
        <v>1</v>
      </c>
      <c r="G3239" s="96" t="s">
        <v>4660</v>
      </c>
      <c r="H3239" s="96">
        <v>8</v>
      </c>
      <c r="I3239" s="96" t="str">
        <f t="shared" si="50"/>
        <v>T520V226M020ATE040A520V226M020ASE040FTW400</v>
      </c>
    </row>
    <row r="3240" spans="1:9" hidden="1">
      <c r="A3240" s="96" t="s">
        <v>3478</v>
      </c>
      <c r="B3240" s="96" t="s">
        <v>2708</v>
      </c>
      <c r="C3240" s="96" t="s">
        <v>4428</v>
      </c>
      <c r="D3240" s="96">
        <v>238.98412698464068</v>
      </c>
      <c r="E3240" s="96">
        <v>141.17045454532754</v>
      </c>
      <c r="F3240" s="96">
        <v>1</v>
      </c>
      <c r="G3240" s="96" t="s">
        <v>4660</v>
      </c>
      <c r="H3240" s="96">
        <v>21</v>
      </c>
      <c r="I3240" s="96" t="str">
        <f t="shared" si="50"/>
        <v>T520V227M004ATE015A520V227M004ASPGLRKBP76</v>
      </c>
    </row>
    <row r="3241" spans="1:9" hidden="1">
      <c r="A3241" s="96" t="s">
        <v>2723</v>
      </c>
      <c r="B3241" s="96" t="s">
        <v>2268</v>
      </c>
      <c r="C3241" s="96" t="s">
        <v>4428</v>
      </c>
      <c r="D3241" s="96">
        <v>198.24333333154209</v>
      </c>
      <c r="E3241" s="96">
        <v>138.22333333455026</v>
      </c>
      <c r="F3241" s="96">
        <v>1</v>
      </c>
      <c r="G3241" s="96" t="s">
        <v>4660</v>
      </c>
      <c r="H3241" s="96">
        <v>5</v>
      </c>
      <c r="I3241" s="96" t="str">
        <f t="shared" si="50"/>
        <v>T520V227M004ATE045A520V227M004ASMHSPKBP76</v>
      </c>
    </row>
    <row r="3242" spans="1:9" hidden="1">
      <c r="A3242" s="96" t="s">
        <v>2740</v>
      </c>
      <c r="B3242" s="96" t="s">
        <v>3360</v>
      </c>
      <c r="C3242" s="96" t="s">
        <v>4428</v>
      </c>
      <c r="D3242" s="96">
        <v>322.36458333201881</v>
      </c>
      <c r="E3242" s="96">
        <v>162.84777777618729</v>
      </c>
      <c r="F3242" s="96">
        <v>1</v>
      </c>
      <c r="G3242" s="96" t="s">
        <v>4660</v>
      </c>
      <c r="H3242" s="96">
        <v>16</v>
      </c>
      <c r="I3242" s="96" t="str">
        <f t="shared" si="50"/>
        <v>T520V227M006ATE009A520V227M006ASPGLRKBP76</v>
      </c>
    </row>
    <row r="3243" spans="1:9" hidden="1">
      <c r="A3243" s="96" t="s">
        <v>3483</v>
      </c>
      <c r="B3243" s="96" t="s">
        <v>3482</v>
      </c>
      <c r="C3243" s="96" t="s">
        <v>152</v>
      </c>
      <c r="D3243" s="96">
        <v>276.2926666666288</v>
      </c>
      <c r="E3243" s="96">
        <v>132.48233333299868</v>
      </c>
      <c r="F3243" s="96">
        <v>1</v>
      </c>
      <c r="G3243" s="96" t="s">
        <v>4660</v>
      </c>
      <c r="H3243" s="96">
        <v>50</v>
      </c>
      <c r="I3243" s="96" t="str">
        <f t="shared" si="50"/>
        <v>T520V227M006ATE015A520V227M006ASMHSBKBP86</v>
      </c>
    </row>
    <row r="3244" spans="1:9" hidden="1">
      <c r="A3244" s="96" t="s">
        <v>3212</v>
      </c>
      <c r="B3244" s="96" t="s">
        <v>2458</v>
      </c>
      <c r="C3244" s="96" t="s">
        <v>152</v>
      </c>
      <c r="D3244" s="96">
        <v>308.17166666574775</v>
      </c>
      <c r="E3244" s="96">
        <v>151.03333333292977</v>
      </c>
      <c r="F3244" s="96">
        <v>1</v>
      </c>
      <c r="G3244" s="96" t="s">
        <v>4660</v>
      </c>
      <c r="H3244" s="96">
        <v>50</v>
      </c>
      <c r="I3244" s="96" t="str">
        <f t="shared" si="50"/>
        <v>T520V227M006ATE018A520V227M006ASMHSPKBP86</v>
      </c>
    </row>
    <row r="3245" spans="1:9" hidden="1">
      <c r="A3245" s="96" t="s">
        <v>2457</v>
      </c>
      <c r="B3245" s="96" t="s">
        <v>2458</v>
      </c>
      <c r="C3245" s="96" t="s">
        <v>152</v>
      </c>
      <c r="D3245" s="96">
        <v>275.31739130350456</v>
      </c>
      <c r="E3245" s="96">
        <v>139.22555555356666</v>
      </c>
      <c r="F3245" s="96">
        <v>1</v>
      </c>
      <c r="G3245" s="96" t="s">
        <v>4660</v>
      </c>
      <c r="H3245" s="96">
        <v>46</v>
      </c>
      <c r="I3245" s="96" t="str">
        <f t="shared" si="50"/>
        <v>T520V227M006ATE025A520V227M006ASMHSPKBP86</v>
      </c>
    </row>
    <row r="3246" spans="1:9" hidden="1">
      <c r="A3246" s="96" t="s">
        <v>2534</v>
      </c>
      <c r="B3246" s="96" t="s">
        <v>2532</v>
      </c>
      <c r="C3246" s="96" t="s">
        <v>4469</v>
      </c>
      <c r="D3246" s="96">
        <v>387.76249999777065</v>
      </c>
      <c r="E3246" s="96">
        <v>147.9041666656849</v>
      </c>
      <c r="F3246" s="96">
        <v>1</v>
      </c>
      <c r="G3246" s="96" t="s">
        <v>4660</v>
      </c>
      <c r="H3246" s="96">
        <v>8</v>
      </c>
      <c r="I3246" s="96" t="str">
        <f t="shared" si="50"/>
        <v>T520V227M010ATE025A520V227M010ASMHSPKBP126</v>
      </c>
    </row>
    <row r="3247" spans="1:9" hidden="1">
      <c r="A3247" s="96" t="s">
        <v>3075</v>
      </c>
      <c r="B3247" s="96" t="s">
        <v>2623</v>
      </c>
      <c r="C3247" s="96" t="s">
        <v>4428</v>
      </c>
      <c r="D3247" s="96">
        <v>365.59999999939464</v>
      </c>
      <c r="E3247" s="96">
        <v>126.84166667168029</v>
      </c>
      <c r="F3247" s="96">
        <v>1</v>
      </c>
      <c r="G3247" s="96" t="s">
        <v>4660</v>
      </c>
      <c r="H3247" s="96">
        <v>2</v>
      </c>
      <c r="I3247" s="96" t="str">
        <f t="shared" si="50"/>
        <v>T520V336M016ATE060A520V336M016ASMHSPKBP76</v>
      </c>
    </row>
    <row r="3248" spans="1:9" hidden="1">
      <c r="A3248" s="96" t="s">
        <v>3506</v>
      </c>
      <c r="B3248" s="96" t="s">
        <v>2623</v>
      </c>
      <c r="C3248" s="96" t="s">
        <v>4428</v>
      </c>
      <c r="D3248" s="96">
        <v>412.2809523788913</v>
      </c>
      <c r="E3248" s="96">
        <v>136.55641025594937</v>
      </c>
      <c r="F3248" s="96">
        <v>1</v>
      </c>
      <c r="G3248" s="96" t="s">
        <v>4660</v>
      </c>
      <c r="H3248" s="96">
        <v>14</v>
      </c>
      <c r="I3248" s="96" t="str">
        <f t="shared" si="50"/>
        <v>T520V336M016ATE070A520V336M016ASMHSPKBP76</v>
      </c>
    </row>
    <row r="3249" spans="1:9" hidden="1">
      <c r="A3249" s="96" t="s">
        <v>2750</v>
      </c>
      <c r="B3249" s="96" t="s">
        <v>3147</v>
      </c>
      <c r="C3249" s="96" t="s">
        <v>4428</v>
      </c>
      <c r="D3249" s="96">
        <v>204.1833333321847</v>
      </c>
      <c r="E3249" s="96">
        <v>142.3222222190816</v>
      </c>
      <c r="F3249" s="96">
        <v>1</v>
      </c>
      <c r="G3249" s="96" t="s">
        <v>4660</v>
      </c>
      <c r="H3249" s="96">
        <v>3</v>
      </c>
      <c r="I3249" s="96" t="str">
        <f t="shared" si="50"/>
        <v>T520V337M003ATE009A520V337M003ASPGLRKBP76</v>
      </c>
    </row>
    <row r="3250" spans="1:9" hidden="1">
      <c r="A3250" s="96" t="s">
        <v>3135</v>
      </c>
      <c r="B3250" s="96" t="s">
        <v>3138</v>
      </c>
      <c r="C3250" s="96" t="s">
        <v>4428</v>
      </c>
      <c r="D3250" s="96">
        <v>220.29210526330741</v>
      </c>
      <c r="E3250" s="96">
        <v>135.04210526252314</v>
      </c>
      <c r="F3250" s="96">
        <v>1</v>
      </c>
      <c r="G3250" s="96" t="s">
        <v>4660</v>
      </c>
      <c r="H3250" s="96">
        <v>19</v>
      </c>
      <c r="I3250" s="96" t="str">
        <f t="shared" si="50"/>
        <v>T520V337M004ATE009A520V337M004ASPGLRKBP76</v>
      </c>
    </row>
    <row r="3251" spans="1:9" hidden="1">
      <c r="A3251" s="96" t="s">
        <v>3438</v>
      </c>
      <c r="B3251" s="96" t="s">
        <v>3138</v>
      </c>
      <c r="C3251" s="96" t="s">
        <v>4428</v>
      </c>
      <c r="D3251" s="96">
        <v>211.76133333281615</v>
      </c>
      <c r="E3251" s="96">
        <v>145.51304347681528</v>
      </c>
      <c r="F3251" s="96">
        <v>1</v>
      </c>
      <c r="G3251" s="96" t="s">
        <v>4660</v>
      </c>
      <c r="H3251" s="96">
        <v>25</v>
      </c>
      <c r="I3251" s="96" t="str">
        <f t="shared" si="50"/>
        <v>T520V337M004ATE012A520V337M004ASPGLRKBP76</v>
      </c>
    </row>
    <row r="3252" spans="1:9" hidden="1">
      <c r="A3252" s="96" t="s">
        <v>3438</v>
      </c>
      <c r="B3252" s="96" t="s">
        <v>4670</v>
      </c>
      <c r="C3252" s="96" t="s">
        <v>4671</v>
      </c>
      <c r="D3252" s="96">
        <v>268.1833333382383</v>
      </c>
      <c r="E3252" s="96">
        <v>331.56666666269302</v>
      </c>
      <c r="F3252" s="96">
        <v>1</v>
      </c>
      <c r="G3252" s="96" t="s">
        <v>4660</v>
      </c>
      <c r="H3252" s="96">
        <v>1</v>
      </c>
      <c r="I3252" s="96" t="str">
        <f t="shared" si="50"/>
        <v>T520V337M004ATE012A520V337M004AS9997NT71</v>
      </c>
    </row>
    <row r="3253" spans="1:9" hidden="1">
      <c r="A3253" s="96" t="s">
        <v>3187</v>
      </c>
      <c r="B3253" s="96" t="s">
        <v>2544</v>
      </c>
      <c r="C3253" s="96" t="s">
        <v>4426</v>
      </c>
      <c r="D3253" s="96">
        <v>229.42444444424473</v>
      </c>
      <c r="E3253" s="96">
        <v>178.69222222175449</v>
      </c>
      <c r="F3253" s="96">
        <v>1</v>
      </c>
      <c r="G3253" s="96" t="s">
        <v>4660</v>
      </c>
      <c r="H3253" s="96">
        <v>15</v>
      </c>
      <c r="I3253" s="96" t="str">
        <f t="shared" si="50"/>
        <v>T520V337M004ATE018A520V337M004ASMHSPKBP74</v>
      </c>
    </row>
    <row r="3254" spans="1:9" hidden="1">
      <c r="A3254" s="96" t="s">
        <v>3187</v>
      </c>
      <c r="B3254" s="96" t="s">
        <v>2544</v>
      </c>
      <c r="C3254" s="96" t="s">
        <v>4428</v>
      </c>
      <c r="D3254" s="96">
        <v>203.20714285780144</v>
      </c>
      <c r="E3254" s="96">
        <v>170.43809523606407</v>
      </c>
      <c r="F3254" s="96">
        <v>1</v>
      </c>
      <c r="G3254" s="96" t="s">
        <v>4660</v>
      </c>
      <c r="H3254" s="96">
        <v>7</v>
      </c>
      <c r="I3254" s="96" t="str">
        <f t="shared" si="50"/>
        <v>T520V337M004ATE018A520V337M004ASMHSPKBP76</v>
      </c>
    </row>
    <row r="3255" spans="1:9" hidden="1">
      <c r="A3255" s="96" t="s">
        <v>2543</v>
      </c>
      <c r="B3255" s="96" t="s">
        <v>2544</v>
      </c>
      <c r="C3255" s="96" t="s">
        <v>4426</v>
      </c>
      <c r="D3255" s="96">
        <v>184.23333333106712</v>
      </c>
      <c r="E3255" s="96">
        <v>128.91111111268401</v>
      </c>
      <c r="F3255" s="96">
        <v>1</v>
      </c>
      <c r="G3255" s="96" t="s">
        <v>4660</v>
      </c>
      <c r="H3255" s="96">
        <v>3</v>
      </c>
      <c r="I3255" s="96" t="str">
        <f t="shared" si="50"/>
        <v>T520V337M004ATE025A520V337M004ASMHSPKBP74</v>
      </c>
    </row>
    <row r="3256" spans="1:9" hidden="1">
      <c r="A3256" s="96" t="s">
        <v>2543</v>
      </c>
      <c r="B3256" s="96" t="s">
        <v>2544</v>
      </c>
      <c r="C3256" s="96" t="s">
        <v>4428</v>
      </c>
      <c r="D3256" s="96">
        <v>227.3000000033062</v>
      </c>
      <c r="E3256" s="96">
        <v>141.60000000265427</v>
      </c>
      <c r="F3256" s="96">
        <v>1</v>
      </c>
      <c r="G3256" s="96" t="s">
        <v>4660</v>
      </c>
      <c r="H3256" s="96">
        <v>1</v>
      </c>
      <c r="I3256" s="96" t="str">
        <f t="shared" si="50"/>
        <v>T520V337M004ATE025A520V337M004ASMHSPKBP76</v>
      </c>
    </row>
    <row r="3257" spans="1:9" hidden="1">
      <c r="A3257" s="96" t="s">
        <v>3418</v>
      </c>
      <c r="B3257" s="96" t="s">
        <v>3415</v>
      </c>
      <c r="C3257" s="96" t="s">
        <v>4426</v>
      </c>
      <c r="D3257" s="96">
        <v>373.21666666539386</v>
      </c>
      <c r="E3257" s="96">
        <v>168.75</v>
      </c>
      <c r="F3257" s="96">
        <v>1</v>
      </c>
      <c r="G3257" s="96" t="s">
        <v>4660</v>
      </c>
      <c r="H3257" s="96">
        <v>2</v>
      </c>
      <c r="I3257" s="96" t="str">
        <f t="shared" si="50"/>
        <v>T520V337M006ATE015A520V337M006ASE015KBP74</v>
      </c>
    </row>
    <row r="3258" spans="1:9" hidden="1">
      <c r="A3258" s="96" t="s">
        <v>3418</v>
      </c>
      <c r="B3258" s="96" t="s">
        <v>3413</v>
      </c>
      <c r="C3258" s="96" t="s">
        <v>4469</v>
      </c>
      <c r="D3258" s="96">
        <v>301.30175438384822</v>
      </c>
      <c r="E3258" s="96">
        <v>255.31666666560341</v>
      </c>
      <c r="F3258" s="96">
        <v>1</v>
      </c>
      <c r="G3258" s="96" t="s">
        <v>4660</v>
      </c>
      <c r="H3258" s="96">
        <v>19</v>
      </c>
      <c r="I3258" s="96" t="str">
        <f t="shared" si="50"/>
        <v>T520V337M006ATE015A520V337M006ASMHSBKBP126</v>
      </c>
    </row>
    <row r="3259" spans="1:9" hidden="1">
      <c r="A3259" s="96" t="s">
        <v>3199</v>
      </c>
      <c r="B3259" s="96" t="s">
        <v>624</v>
      </c>
      <c r="C3259" s="96" t="s">
        <v>4428</v>
      </c>
      <c r="D3259" s="96">
        <v>349.76666666334495</v>
      </c>
      <c r="E3259" s="96">
        <v>135.14999999315478</v>
      </c>
      <c r="F3259" s="96">
        <v>1</v>
      </c>
      <c r="G3259" s="96" t="s">
        <v>4660</v>
      </c>
      <c r="H3259" s="96">
        <v>1</v>
      </c>
      <c r="I3259" s="96" t="str">
        <f t="shared" si="50"/>
        <v>T520V337M006ATE018A520V337M006ASMHSPKBP76</v>
      </c>
    </row>
    <row r="3260" spans="1:9" hidden="1">
      <c r="A3260" s="96" t="s">
        <v>3199</v>
      </c>
      <c r="B3260" s="96" t="s">
        <v>624</v>
      </c>
      <c r="C3260" s="96" t="s">
        <v>4469</v>
      </c>
      <c r="D3260" s="96">
        <v>335.14999999548309</v>
      </c>
      <c r="E3260" s="96">
        <v>173.49999999976717</v>
      </c>
      <c r="F3260" s="96">
        <v>1</v>
      </c>
      <c r="G3260" s="96" t="s">
        <v>4660</v>
      </c>
      <c r="H3260" s="96">
        <v>2</v>
      </c>
      <c r="I3260" s="96" t="str">
        <f t="shared" si="50"/>
        <v>T520V337M006ATE018A520V337M006ASMHSPKBP126</v>
      </c>
    </row>
    <row r="3261" spans="1:9" hidden="1">
      <c r="A3261" s="96" t="s">
        <v>2536</v>
      </c>
      <c r="B3261" s="96" t="s">
        <v>624</v>
      </c>
      <c r="C3261" s="96" t="s">
        <v>4428</v>
      </c>
      <c r="D3261" s="96">
        <v>301.38366666692309</v>
      </c>
      <c r="E3261" s="96">
        <v>177.48333333323245</v>
      </c>
      <c r="F3261" s="96">
        <v>1</v>
      </c>
      <c r="G3261" s="96" t="s">
        <v>4660</v>
      </c>
      <c r="H3261" s="96">
        <v>50</v>
      </c>
      <c r="I3261" s="96" t="str">
        <f t="shared" si="50"/>
        <v>T520V337M006ATE025A520V337M006ASMHSPKBP76</v>
      </c>
    </row>
    <row r="3262" spans="1:9" hidden="1">
      <c r="A3262" s="96" t="s">
        <v>2536</v>
      </c>
      <c r="B3262" s="96" t="s">
        <v>624</v>
      </c>
      <c r="C3262" s="96" t="s">
        <v>4469</v>
      </c>
      <c r="D3262" s="96">
        <v>349.45366666771008</v>
      </c>
      <c r="E3262" s="96">
        <v>137.42233333317563</v>
      </c>
      <c r="F3262" s="96">
        <v>1</v>
      </c>
      <c r="G3262" s="96" t="s">
        <v>4660</v>
      </c>
      <c r="H3262" s="96">
        <v>50</v>
      </c>
      <c r="I3262" s="96" t="str">
        <f t="shared" si="50"/>
        <v>T520V337M006ATE025A520V337M006ASMHSPKBP126</v>
      </c>
    </row>
    <row r="3263" spans="1:9" hidden="1">
      <c r="A3263" s="96" t="s">
        <v>3280</v>
      </c>
      <c r="B3263" s="96" t="s">
        <v>624</v>
      </c>
      <c r="C3263" s="96" t="s">
        <v>4469</v>
      </c>
      <c r="D3263" s="96">
        <v>353.18910256332646</v>
      </c>
      <c r="E3263" s="96">
        <v>160.41133333495819</v>
      </c>
      <c r="F3263" s="96">
        <v>1</v>
      </c>
      <c r="G3263" s="96" t="s">
        <v>4660</v>
      </c>
      <c r="H3263" s="96">
        <v>26</v>
      </c>
      <c r="I3263" s="96" t="str">
        <f t="shared" si="50"/>
        <v>T520V337M006ATE040A520V337M006ASMHSPKBP126</v>
      </c>
    </row>
    <row r="3264" spans="1:9" hidden="1">
      <c r="A3264" s="96" t="s">
        <v>2627</v>
      </c>
      <c r="B3264" s="96" t="s">
        <v>624</v>
      </c>
      <c r="C3264" s="96" t="s">
        <v>4428</v>
      </c>
      <c r="D3264" s="96">
        <v>262.02499999810243</v>
      </c>
      <c r="E3264" s="96">
        <v>180.86666666495148</v>
      </c>
      <c r="F3264" s="96">
        <v>1</v>
      </c>
      <c r="G3264" s="96" t="s">
        <v>4660</v>
      </c>
      <c r="H3264" s="96">
        <v>4</v>
      </c>
      <c r="I3264" s="96" t="str">
        <f t="shared" si="50"/>
        <v>T520V337M006ATE045A520V337M006ASMHSPKBP76</v>
      </c>
    </row>
    <row r="3265" spans="1:9" hidden="1">
      <c r="A3265" s="96" t="s">
        <v>2627</v>
      </c>
      <c r="B3265" s="96" t="s">
        <v>624</v>
      </c>
      <c r="C3265" s="96" t="s">
        <v>4469</v>
      </c>
      <c r="D3265" s="96">
        <v>357.0099999998929</v>
      </c>
      <c r="E3265" s="96">
        <v>170.26633333282081</v>
      </c>
      <c r="F3265" s="96">
        <v>1</v>
      </c>
      <c r="G3265" s="96" t="s">
        <v>4660</v>
      </c>
      <c r="H3265" s="96">
        <v>50</v>
      </c>
      <c r="I3265" s="96" t="str">
        <f t="shared" si="50"/>
        <v>T520V337M006ATE045A520V337M006ASMHSPKBP126</v>
      </c>
    </row>
    <row r="3266" spans="1:9" hidden="1">
      <c r="A3266" s="96" t="s">
        <v>2640</v>
      </c>
      <c r="B3266" s="96" t="s">
        <v>2636</v>
      </c>
      <c r="C3266" s="96" t="s">
        <v>4672</v>
      </c>
      <c r="D3266" s="96">
        <v>210.30074074026197</v>
      </c>
      <c r="E3266" s="96">
        <v>152.7181481490843</v>
      </c>
      <c r="F3266" s="96">
        <v>1</v>
      </c>
      <c r="G3266" s="96" t="s">
        <v>4660</v>
      </c>
      <c r="H3266" s="96">
        <v>45</v>
      </c>
      <c r="I3266" s="96" t="str">
        <f t="shared" si="50"/>
        <v>T520V337M2R5ATE007A520V337M003ASE007FTA50</v>
      </c>
    </row>
    <row r="3267" spans="1:9" hidden="1">
      <c r="A3267" s="96" t="s">
        <v>2640</v>
      </c>
      <c r="B3267" s="96" t="s">
        <v>2636</v>
      </c>
      <c r="C3267" s="96" t="s">
        <v>4620</v>
      </c>
      <c r="D3267" s="96">
        <v>189.19999999226999</v>
      </c>
      <c r="E3267" s="96">
        <v>137.25000000209548</v>
      </c>
      <c r="F3267" s="96">
        <v>1</v>
      </c>
      <c r="G3267" s="96" t="s">
        <v>4660</v>
      </c>
      <c r="H3267" s="96">
        <v>1</v>
      </c>
      <c r="I3267" s="96" t="str">
        <f t="shared" si="50"/>
        <v>T520V337M2R5ATE007A520V337M003ASE007KBP74X</v>
      </c>
    </row>
    <row r="3268" spans="1:9" hidden="1">
      <c r="A3268" s="96" t="s">
        <v>2640</v>
      </c>
      <c r="B3268" s="96" t="s">
        <v>2636</v>
      </c>
      <c r="C3268" s="96" t="s">
        <v>126</v>
      </c>
      <c r="D3268" s="96">
        <v>197.17799999874552</v>
      </c>
      <c r="E3268" s="96">
        <v>134.84999999993016</v>
      </c>
      <c r="F3268" s="96">
        <v>1</v>
      </c>
      <c r="G3268" s="96" t="s">
        <v>4660</v>
      </c>
      <c r="H3268" s="96">
        <v>50</v>
      </c>
      <c r="I3268" s="96" t="str">
        <f t="shared" ref="I3268:I3331" si="51">A3268&amp;B3268&amp;C3268</f>
        <v>T520V337M2R5ATE007A520V337M003ASE007KBP52</v>
      </c>
    </row>
    <row r="3269" spans="1:9" hidden="1">
      <c r="A3269" s="96" t="s">
        <v>2640</v>
      </c>
      <c r="B3269" s="96" t="s">
        <v>4619</v>
      </c>
      <c r="C3269" s="96" t="s">
        <v>4620</v>
      </c>
      <c r="D3269" s="96">
        <v>379.21666666399688</v>
      </c>
      <c r="E3269" s="96">
        <v>286.64999999455176</v>
      </c>
      <c r="F3269" s="96">
        <v>1</v>
      </c>
      <c r="G3269" s="96" t="s">
        <v>4660</v>
      </c>
      <c r="H3269" s="96">
        <v>1</v>
      </c>
      <c r="I3269" s="96" t="str">
        <f t="shared" si="51"/>
        <v>T520V337M2R5ATE007A520V337M003AS9997KBP74X</v>
      </c>
    </row>
    <row r="3270" spans="1:9" hidden="1">
      <c r="A3270" s="96" t="s">
        <v>3152</v>
      </c>
      <c r="B3270" s="96" t="s">
        <v>2752</v>
      </c>
      <c r="C3270" s="96" t="s">
        <v>126</v>
      </c>
      <c r="D3270" s="96">
        <v>206.87566666756757</v>
      </c>
      <c r="E3270" s="96">
        <v>147.75366666717454</v>
      </c>
      <c r="F3270" s="96">
        <v>1</v>
      </c>
      <c r="G3270" s="96" t="s">
        <v>4660</v>
      </c>
      <c r="H3270" s="96">
        <v>50</v>
      </c>
      <c r="I3270" s="96" t="str">
        <f t="shared" si="51"/>
        <v>T520V337M2R5ATE009A520V337M003ASE009KBP52</v>
      </c>
    </row>
    <row r="3271" spans="1:9" hidden="1">
      <c r="A3271" s="96" t="s">
        <v>3152</v>
      </c>
      <c r="B3271" s="96" t="s">
        <v>3147</v>
      </c>
      <c r="C3271" s="96" t="s">
        <v>4621</v>
      </c>
      <c r="D3271" s="96">
        <v>187.71666666842063</v>
      </c>
      <c r="E3271" s="96">
        <v>125.31666666618548</v>
      </c>
      <c r="F3271" s="96">
        <v>1</v>
      </c>
      <c r="G3271" s="96" t="s">
        <v>4660</v>
      </c>
      <c r="H3271" s="96">
        <v>1</v>
      </c>
      <c r="I3271" s="96" t="str">
        <f t="shared" si="51"/>
        <v>T520V337M2R5ATE009A520V337M003ASPGLRKBP121E</v>
      </c>
    </row>
    <row r="3272" spans="1:9" hidden="1">
      <c r="A3272" s="96" t="s">
        <v>3152</v>
      </c>
      <c r="B3272" s="96" t="s">
        <v>3147</v>
      </c>
      <c r="C3272" s="96" t="s">
        <v>4667</v>
      </c>
      <c r="D3272" s="96">
        <v>295.28333333437331</v>
      </c>
      <c r="E3272" s="96">
        <v>131.5500000002794</v>
      </c>
      <c r="F3272" s="96">
        <v>1</v>
      </c>
      <c r="G3272" s="96" t="s">
        <v>4660</v>
      </c>
      <c r="H3272" s="96">
        <v>1</v>
      </c>
      <c r="I3272" s="96" t="str">
        <f t="shared" si="51"/>
        <v xml:space="preserve">T520V337M2R5ATE009A520V337M003ASPGLRKBP121E </v>
      </c>
    </row>
    <row r="3273" spans="1:9" hidden="1">
      <c r="A3273" s="96" t="s">
        <v>3152</v>
      </c>
      <c r="B3273" s="96" t="s">
        <v>3147</v>
      </c>
      <c r="C3273" s="96" t="s">
        <v>4428</v>
      </c>
      <c r="D3273" s="96">
        <v>201.32899999909569</v>
      </c>
      <c r="E3273" s="96">
        <v>136.62066666560713</v>
      </c>
      <c r="F3273" s="96">
        <v>1</v>
      </c>
      <c r="G3273" s="96" t="s">
        <v>4660</v>
      </c>
      <c r="H3273" s="96">
        <v>50</v>
      </c>
      <c r="I3273" s="96" t="str">
        <f t="shared" si="51"/>
        <v>T520V337M2R5ATE009A520V337M003ASPGLRKBP76</v>
      </c>
    </row>
    <row r="3274" spans="1:9" hidden="1">
      <c r="A3274" s="96" t="s">
        <v>3152</v>
      </c>
      <c r="B3274" s="96" t="s">
        <v>4619</v>
      </c>
      <c r="C3274" s="96" t="s">
        <v>4428</v>
      </c>
      <c r="D3274" s="96">
        <v>289.98333333176561</v>
      </c>
      <c r="E3274" s="96">
        <v>122.53333333181216</v>
      </c>
      <c r="F3274" s="96">
        <v>1</v>
      </c>
      <c r="G3274" s="96" t="s">
        <v>4660</v>
      </c>
      <c r="H3274" s="96">
        <v>1</v>
      </c>
      <c r="I3274" s="96" t="str">
        <f t="shared" si="51"/>
        <v>T520V337M2R5ATE009A520V337M003AS9997KBP76</v>
      </c>
    </row>
    <row r="3275" spans="1:9" hidden="1">
      <c r="A3275" s="96" t="s">
        <v>3152</v>
      </c>
      <c r="B3275" s="96" t="s">
        <v>4619</v>
      </c>
      <c r="C3275" s="96" t="s">
        <v>4503</v>
      </c>
      <c r="D3275" s="96">
        <v>209.77499999804425</v>
      </c>
      <c r="E3275" s="96">
        <v>477.72222222061822</v>
      </c>
      <c r="F3275" s="96">
        <v>1</v>
      </c>
      <c r="G3275" s="96" t="s">
        <v>4660</v>
      </c>
      <c r="H3275" s="96">
        <v>2</v>
      </c>
      <c r="I3275" s="96" t="str">
        <f t="shared" si="51"/>
        <v>T520V337M2R5ATE009A520V337M003AS9997KBP76E</v>
      </c>
    </row>
    <row r="3276" spans="1:9" hidden="1">
      <c r="A3276" s="96" t="s">
        <v>2553</v>
      </c>
      <c r="B3276" s="96" t="s">
        <v>2552</v>
      </c>
      <c r="C3276" s="96" t="s">
        <v>4426</v>
      </c>
      <c r="D3276" s="96">
        <v>213.1375000035041</v>
      </c>
      <c r="E3276" s="96">
        <v>177.87500000093132</v>
      </c>
      <c r="F3276" s="96">
        <v>1</v>
      </c>
      <c r="G3276" s="96" t="s">
        <v>4660</v>
      </c>
      <c r="H3276" s="96">
        <v>4</v>
      </c>
      <c r="I3276" s="96" t="str">
        <f t="shared" si="51"/>
        <v>T520V337M2R5ATE025A520V337M003ASMHSPKBP74</v>
      </c>
    </row>
    <row r="3277" spans="1:9" hidden="1">
      <c r="A3277" s="96" t="s">
        <v>2553</v>
      </c>
      <c r="B3277" s="96" t="s">
        <v>2552</v>
      </c>
      <c r="C3277" s="96" t="s">
        <v>152</v>
      </c>
      <c r="D3277" s="96">
        <v>204.92878787886264</v>
      </c>
      <c r="E3277" s="96">
        <v>153.9849206344557</v>
      </c>
      <c r="F3277" s="96">
        <v>1</v>
      </c>
      <c r="G3277" s="96" t="s">
        <v>4660</v>
      </c>
      <c r="H3277" s="96">
        <v>44</v>
      </c>
      <c r="I3277" s="96" t="str">
        <f t="shared" si="51"/>
        <v>T520V337M2R5ATE025A520V337M003ASMHSPKBP86</v>
      </c>
    </row>
    <row r="3278" spans="1:9" hidden="1">
      <c r="A3278" s="96" t="s">
        <v>2553</v>
      </c>
      <c r="B3278" s="96" t="s">
        <v>2552</v>
      </c>
      <c r="C3278" s="96" t="s">
        <v>4551</v>
      </c>
      <c r="D3278" s="96">
        <v>206.37500000477303</v>
      </c>
      <c r="E3278" s="96">
        <v>156.65833333041519</v>
      </c>
      <c r="F3278" s="96">
        <v>1</v>
      </c>
      <c r="G3278" s="96" t="s">
        <v>4660</v>
      </c>
      <c r="H3278" s="96">
        <v>2</v>
      </c>
      <c r="I3278" s="96" t="str">
        <f t="shared" si="51"/>
        <v>T520V337M2R5ATE025A520V337M003ASMHSPPTSA</v>
      </c>
    </row>
    <row r="3279" spans="1:9" hidden="1">
      <c r="A3279" s="96" t="s">
        <v>2617</v>
      </c>
      <c r="B3279" s="96" t="s">
        <v>1025</v>
      </c>
      <c r="C3279" s="96" t="s">
        <v>4428</v>
      </c>
      <c r="D3279" s="96">
        <v>337.23333333386108</v>
      </c>
      <c r="E3279" s="96">
        <v>155.1222222216893</v>
      </c>
      <c r="F3279" s="96">
        <v>1</v>
      </c>
      <c r="G3279" s="96" t="s">
        <v>4660</v>
      </c>
      <c r="H3279" s="96">
        <v>2</v>
      </c>
      <c r="I3279" s="96" t="str">
        <f t="shared" si="51"/>
        <v>T520V476M016ATE045A521V476M016ASMHSPKBP76</v>
      </c>
    </row>
    <row r="3280" spans="1:9" hidden="1">
      <c r="A3280" s="96" t="s">
        <v>3498</v>
      </c>
      <c r="B3280" s="96" t="s">
        <v>1025</v>
      </c>
      <c r="C3280" s="96" t="s">
        <v>4428</v>
      </c>
      <c r="D3280" s="96">
        <v>359.44583333301125</v>
      </c>
      <c r="E3280" s="96">
        <v>132.67083333412302</v>
      </c>
      <c r="F3280" s="96">
        <v>1</v>
      </c>
      <c r="G3280" s="96" t="s">
        <v>4660</v>
      </c>
      <c r="H3280" s="96">
        <v>24</v>
      </c>
      <c r="I3280" s="96" t="str">
        <f t="shared" si="51"/>
        <v>T520V476M016ATE070A521V476M016ASMHSPKBP76</v>
      </c>
    </row>
    <row r="3281" spans="1:9" hidden="1">
      <c r="A3281" s="96" t="s">
        <v>3446</v>
      </c>
      <c r="B3281" s="96" t="s">
        <v>3341</v>
      </c>
      <c r="C3281" s="96" t="s">
        <v>4441</v>
      </c>
      <c r="D3281" s="96">
        <v>564.41481481509982</v>
      </c>
      <c r="E3281" s="96">
        <v>209.83943089502068</v>
      </c>
      <c r="F3281" s="96">
        <v>1</v>
      </c>
      <c r="G3281" s="96" t="s">
        <v>4660</v>
      </c>
      <c r="H3281" s="96">
        <v>36</v>
      </c>
      <c r="I3281" s="96" t="str">
        <f t="shared" si="51"/>
        <v>T520V477M006ATE035A520V477M006ASMHSPSTA156KA</v>
      </c>
    </row>
    <row r="3282" spans="1:9" hidden="1">
      <c r="A3282" s="96" t="s">
        <v>3527</v>
      </c>
      <c r="B3282" s="96" t="s">
        <v>3341</v>
      </c>
      <c r="C3282" s="96" t="s">
        <v>4441</v>
      </c>
      <c r="D3282" s="96">
        <v>569.94555555679835</v>
      </c>
      <c r="E3282" s="96">
        <v>199.61249999949359</v>
      </c>
      <c r="F3282" s="96">
        <v>1</v>
      </c>
      <c r="G3282" s="96" t="s">
        <v>4660</v>
      </c>
      <c r="H3282" s="96">
        <v>15</v>
      </c>
      <c r="I3282" s="96" t="str">
        <f t="shared" si="51"/>
        <v>T520V477M006ATE055A520V477M006ASMHSPSTA156KA</v>
      </c>
    </row>
    <row r="3283" spans="1:9" hidden="1">
      <c r="A3283" s="96" t="s">
        <v>3552</v>
      </c>
      <c r="B3283" s="96" t="s">
        <v>2580</v>
      </c>
      <c r="C3283" s="96" t="s">
        <v>4426</v>
      </c>
      <c r="D3283" s="96">
        <v>223.94399999873713</v>
      </c>
      <c r="E3283" s="96">
        <v>175.05166666537988</v>
      </c>
      <c r="F3283" s="96">
        <v>1</v>
      </c>
      <c r="G3283" s="96" t="s">
        <v>4660</v>
      </c>
      <c r="H3283" s="96">
        <v>50</v>
      </c>
      <c r="I3283" s="96" t="str">
        <f t="shared" si="51"/>
        <v>T520V477M2R5ATE006A520V247M003ASE006KBP74</v>
      </c>
    </row>
    <row r="3284" spans="1:9" hidden="1">
      <c r="A3284" s="96" t="s">
        <v>2703</v>
      </c>
      <c r="B3284" s="96" t="s">
        <v>4481</v>
      </c>
      <c r="C3284" s="96" t="s">
        <v>4428</v>
      </c>
      <c r="D3284" s="96">
        <v>190.96666666329841</v>
      </c>
      <c r="E3284" s="96">
        <v>327.20000000204891</v>
      </c>
      <c r="F3284" s="96">
        <v>1</v>
      </c>
      <c r="G3284" s="96" t="s">
        <v>4660</v>
      </c>
      <c r="H3284" s="96">
        <v>1</v>
      </c>
      <c r="I3284" s="96" t="str">
        <f t="shared" si="51"/>
        <v>T520V477M2R5ATE007A520V477M2R5AS9997KBP76</v>
      </c>
    </row>
    <row r="3285" spans="1:9" hidden="1">
      <c r="A3285" s="96" t="s">
        <v>2703</v>
      </c>
      <c r="B3285" s="96" t="s">
        <v>4481</v>
      </c>
      <c r="C3285" s="96" t="s">
        <v>152</v>
      </c>
      <c r="D3285" s="96">
        <v>227.11250000138537</v>
      </c>
      <c r="E3285" s="96">
        <v>152.61666666716337</v>
      </c>
      <c r="F3285" s="96">
        <v>1</v>
      </c>
      <c r="G3285" s="96" t="s">
        <v>4660</v>
      </c>
      <c r="H3285" s="96">
        <v>4</v>
      </c>
      <c r="I3285" s="96" t="str">
        <f t="shared" si="51"/>
        <v>T520V477M2R5ATE007A520V477M2R5AS9997KBP86</v>
      </c>
    </row>
    <row r="3286" spans="1:9" hidden="1">
      <c r="A3286" s="96" t="s">
        <v>2703</v>
      </c>
      <c r="B3286" s="96" t="s">
        <v>4481</v>
      </c>
      <c r="C3286" s="96" t="s">
        <v>4673</v>
      </c>
      <c r="D3286" s="96">
        <v>191.98333333712071</v>
      </c>
      <c r="E3286" s="96">
        <v>272.93333332752809</v>
      </c>
      <c r="F3286" s="96">
        <v>1</v>
      </c>
      <c r="G3286" s="96" t="s">
        <v>4660</v>
      </c>
      <c r="H3286" s="96">
        <v>1</v>
      </c>
      <c r="I3286" s="96" t="str">
        <f t="shared" si="51"/>
        <v xml:space="preserve">T520V477M2R5ATE007A520V477M2R5AS9997KBP76 </v>
      </c>
    </row>
    <row r="3287" spans="1:9" hidden="1">
      <c r="A3287" s="96" t="s">
        <v>2703</v>
      </c>
      <c r="B3287" s="96" t="s">
        <v>4481</v>
      </c>
      <c r="C3287" s="96" t="s">
        <v>4503</v>
      </c>
      <c r="D3287" s="96">
        <v>241.42499999434224</v>
      </c>
      <c r="E3287" s="96">
        <v>123.7666666705627</v>
      </c>
      <c r="F3287" s="96">
        <v>1</v>
      </c>
      <c r="G3287" s="96" t="s">
        <v>4660</v>
      </c>
      <c r="H3287" s="96">
        <v>2</v>
      </c>
      <c r="I3287" s="96" t="str">
        <f t="shared" si="51"/>
        <v>T520V477M2R5ATE007A520V477M2R5AS9997KBP76E</v>
      </c>
    </row>
    <row r="3288" spans="1:9" hidden="1">
      <c r="A3288" s="96" t="s">
        <v>2703</v>
      </c>
      <c r="B3288" s="96" t="s">
        <v>2704</v>
      </c>
      <c r="C3288" s="96" t="s">
        <v>4428</v>
      </c>
      <c r="D3288" s="96">
        <v>198.44266666683831</v>
      </c>
      <c r="E3288" s="96">
        <v>136.0496666670777</v>
      </c>
      <c r="F3288" s="96">
        <v>1</v>
      </c>
      <c r="G3288" s="96" t="s">
        <v>4660</v>
      </c>
      <c r="H3288" s="96">
        <v>50</v>
      </c>
      <c r="I3288" s="96" t="str">
        <f t="shared" si="51"/>
        <v>T520V477M2R5ATE007A520V477M2R5ASE009KBP76</v>
      </c>
    </row>
    <row r="3289" spans="1:9" hidden="1">
      <c r="A3289" s="96" t="s">
        <v>3082</v>
      </c>
      <c r="B3289" s="96" t="s">
        <v>4481</v>
      </c>
      <c r="C3289" s="96" t="s">
        <v>4428</v>
      </c>
      <c r="D3289" s="96">
        <v>187.29999999864961</v>
      </c>
      <c r="E3289" s="96">
        <v>121.21666666120292</v>
      </c>
      <c r="F3289" s="96">
        <v>1</v>
      </c>
      <c r="G3289" s="96" t="s">
        <v>4660</v>
      </c>
      <c r="H3289" s="96">
        <v>1</v>
      </c>
      <c r="I3289" s="96" t="str">
        <f t="shared" si="51"/>
        <v>T520V477M2R5ATE009A520V477M2R5AS9997KBP76</v>
      </c>
    </row>
    <row r="3290" spans="1:9" hidden="1">
      <c r="A3290" s="96" t="s">
        <v>3082</v>
      </c>
      <c r="B3290" s="96" t="s">
        <v>4481</v>
      </c>
      <c r="C3290" s="96" t="s">
        <v>152</v>
      </c>
      <c r="D3290" s="96">
        <v>282.71111111040227</v>
      </c>
      <c r="E3290" s="96">
        <v>152.32666666433215</v>
      </c>
      <c r="F3290" s="96">
        <v>1</v>
      </c>
      <c r="G3290" s="96" t="s">
        <v>4660</v>
      </c>
      <c r="H3290" s="96">
        <v>3</v>
      </c>
      <c r="I3290" s="96" t="str">
        <f t="shared" si="51"/>
        <v>T520V477M2R5ATE009A520V477M2R5AS9997KBP86</v>
      </c>
    </row>
    <row r="3291" spans="1:9" hidden="1">
      <c r="A3291" s="96" t="s">
        <v>3082</v>
      </c>
      <c r="B3291" s="96" t="s">
        <v>4481</v>
      </c>
      <c r="C3291" s="96" t="s">
        <v>4618</v>
      </c>
      <c r="D3291" s="96">
        <v>198.73333333292976</v>
      </c>
      <c r="E3291" s="96">
        <v>122.73333332617769</v>
      </c>
      <c r="F3291" s="96">
        <v>1</v>
      </c>
      <c r="G3291" s="96" t="s">
        <v>4660</v>
      </c>
      <c r="H3291" s="96">
        <v>1</v>
      </c>
      <c r="I3291" s="96" t="str">
        <f t="shared" si="51"/>
        <v>T520V477M2R5ATE009A520V477M2R5AS9997KBP72E</v>
      </c>
    </row>
    <row r="3292" spans="1:9" hidden="1">
      <c r="A3292" s="96" t="s">
        <v>3082</v>
      </c>
      <c r="B3292" s="96" t="s">
        <v>2704</v>
      </c>
      <c r="C3292" s="96" t="s">
        <v>4428</v>
      </c>
      <c r="D3292" s="96">
        <v>204.16833333398679</v>
      </c>
      <c r="E3292" s="96">
        <v>133.6230000010226</v>
      </c>
      <c r="F3292" s="96">
        <v>1</v>
      </c>
      <c r="G3292" s="96" t="s">
        <v>4660</v>
      </c>
      <c r="H3292" s="96">
        <v>50</v>
      </c>
      <c r="I3292" s="96" t="str">
        <f t="shared" si="51"/>
        <v>T520V477M2R5ATE009A520V477M2R5ASE009KBP76</v>
      </c>
    </row>
    <row r="3293" spans="1:9" hidden="1">
      <c r="A3293" s="96" t="s">
        <v>3082</v>
      </c>
      <c r="B3293" s="96" t="s">
        <v>2704</v>
      </c>
      <c r="C3293" s="96" t="s">
        <v>4618</v>
      </c>
      <c r="D3293" s="96">
        <v>190.08333333302289</v>
      </c>
      <c r="E3293" s="96">
        <v>127.94999999692664</v>
      </c>
      <c r="F3293" s="96">
        <v>1</v>
      </c>
      <c r="G3293" s="96" t="s">
        <v>4660</v>
      </c>
      <c r="H3293" s="96">
        <v>1</v>
      </c>
      <c r="I3293" s="96" t="str">
        <f t="shared" si="51"/>
        <v>T520V477M2R5ATE009A520V477M2R5ASE009KBP72E</v>
      </c>
    </row>
    <row r="3294" spans="1:9" hidden="1">
      <c r="A3294" s="96" t="s">
        <v>3343</v>
      </c>
      <c r="B3294" s="96" t="s">
        <v>2704</v>
      </c>
      <c r="C3294" s="96" t="s">
        <v>4428</v>
      </c>
      <c r="D3294" s="96">
        <v>212.05793650704436</v>
      </c>
      <c r="E3294" s="96">
        <v>143.99927536233167</v>
      </c>
      <c r="F3294" s="96">
        <v>1</v>
      </c>
      <c r="G3294" s="96" t="s">
        <v>4660</v>
      </c>
      <c r="H3294" s="96">
        <v>21</v>
      </c>
      <c r="I3294" s="96" t="str">
        <f t="shared" si="51"/>
        <v>T520V477M2R5ATE012A520V477M2R5ASE009KBP76</v>
      </c>
    </row>
    <row r="3295" spans="1:9" hidden="1">
      <c r="A3295" s="96" t="s">
        <v>3422</v>
      </c>
      <c r="B3295" s="96" t="s">
        <v>3203</v>
      </c>
      <c r="C3295" s="96" t="s">
        <v>4426</v>
      </c>
      <c r="D3295" s="96">
        <v>259.84492753662738</v>
      </c>
      <c r="E3295" s="96">
        <v>153.92348484776448</v>
      </c>
      <c r="F3295" s="96">
        <v>1</v>
      </c>
      <c r="G3295" s="96" t="s">
        <v>4660</v>
      </c>
      <c r="H3295" s="96">
        <v>23</v>
      </c>
      <c r="I3295" s="96" t="str">
        <f t="shared" si="51"/>
        <v>T520V477M2R5ATE015A520V477M003ASMHSPKBP74</v>
      </c>
    </row>
    <row r="3296" spans="1:9" hidden="1">
      <c r="A3296" s="96" t="s">
        <v>2541</v>
      </c>
      <c r="B3296" s="96" t="s">
        <v>2540</v>
      </c>
      <c r="C3296" s="96" t="s">
        <v>126</v>
      </c>
      <c r="D3296" s="96">
        <v>315.51666667219251</v>
      </c>
      <c r="E3296" s="96">
        <v>169.44999999599531</v>
      </c>
      <c r="F3296" s="96">
        <v>1</v>
      </c>
      <c r="G3296" s="96" t="s">
        <v>4660</v>
      </c>
      <c r="H3296" s="96">
        <v>1</v>
      </c>
      <c r="I3296" s="96" t="str">
        <f t="shared" si="51"/>
        <v>T520V686M010ATE025A520V686M010ASE025KBP52</v>
      </c>
    </row>
    <row r="3297" spans="1:9" hidden="1">
      <c r="A3297" s="96" t="s">
        <v>689</v>
      </c>
      <c r="B3297" s="96" t="s">
        <v>690</v>
      </c>
      <c r="C3297" s="96" t="s">
        <v>4441</v>
      </c>
      <c r="D3297" s="96">
        <v>435.39444444410037</v>
      </c>
      <c r="E3297" s="96">
        <v>206.46666666405508</v>
      </c>
      <c r="F3297" s="96">
        <v>1</v>
      </c>
      <c r="G3297" s="96" t="s">
        <v>4660</v>
      </c>
      <c r="H3297" s="96">
        <v>6</v>
      </c>
      <c r="I3297" s="96" t="str">
        <f t="shared" si="51"/>
        <v>T520W477M006ATE035A520W477M006ASMHSPSTA156KA</v>
      </c>
    </row>
    <row r="3298" spans="1:9" hidden="1">
      <c r="A3298" s="96" t="s">
        <v>390</v>
      </c>
      <c r="B3298" s="96" t="s">
        <v>387</v>
      </c>
      <c r="C3298" s="96" t="s">
        <v>4428</v>
      </c>
      <c r="D3298" s="96">
        <v>487.91395348710614</v>
      </c>
      <c r="E3298" s="96">
        <v>138.43333333426881</v>
      </c>
      <c r="F3298" s="96">
        <v>1</v>
      </c>
      <c r="G3298" s="96" t="s">
        <v>4660</v>
      </c>
      <c r="H3298" s="96">
        <v>43</v>
      </c>
      <c r="I3298" s="96" t="str">
        <f t="shared" si="51"/>
        <v>T520X157M016ATE040A520X157M016ASMHSPKBP76</v>
      </c>
    </row>
    <row r="3299" spans="1:9" hidden="1">
      <c r="A3299" s="96" t="s">
        <v>556</v>
      </c>
      <c r="B3299" s="96" t="s">
        <v>4674</v>
      </c>
      <c r="C3299" s="96" t="s">
        <v>4561</v>
      </c>
      <c r="D3299" s="96">
        <v>306.48333333316259</v>
      </c>
      <c r="E3299" s="96">
        <v>155.70555555517785</v>
      </c>
      <c r="F3299" s="96">
        <v>1</v>
      </c>
      <c r="G3299" s="96" t="s">
        <v>4660</v>
      </c>
      <c r="H3299" s="96">
        <v>1</v>
      </c>
      <c r="I3299" s="96" t="str">
        <f t="shared" si="51"/>
        <v>T520X158M2R5ATE015A520X158M003AS9997S15MBX</v>
      </c>
    </row>
    <row r="3300" spans="1:9" hidden="1">
      <c r="A3300" s="96" t="s">
        <v>556</v>
      </c>
      <c r="B3300" s="96" t="s">
        <v>557</v>
      </c>
      <c r="C3300" s="96" t="s">
        <v>4441</v>
      </c>
      <c r="D3300" s="96">
        <v>355.19433333312628</v>
      </c>
      <c r="E3300" s="96">
        <v>203.82699999965263</v>
      </c>
      <c r="F3300" s="96">
        <v>1</v>
      </c>
      <c r="G3300" s="96" t="s">
        <v>4660</v>
      </c>
      <c r="H3300" s="96">
        <v>50</v>
      </c>
      <c r="I3300" s="96" t="str">
        <f t="shared" si="51"/>
        <v>T520X158M2R5ATE015A520X158M003ASE015STA156KA</v>
      </c>
    </row>
    <row r="3301" spans="1:9" hidden="1">
      <c r="A3301" s="96" t="s">
        <v>546</v>
      </c>
      <c r="B3301" s="96" t="s">
        <v>244</v>
      </c>
      <c r="C3301" s="96" t="s">
        <v>4426</v>
      </c>
      <c r="D3301" s="96">
        <v>402.81515151590361</v>
      </c>
      <c r="E3301" s="96">
        <v>136.03281249979773</v>
      </c>
      <c r="F3301" s="96">
        <v>1</v>
      </c>
      <c r="G3301" s="96" t="s">
        <v>4660</v>
      </c>
      <c r="H3301" s="96">
        <v>33</v>
      </c>
      <c r="I3301" s="96" t="str">
        <f t="shared" si="51"/>
        <v>T520X337M010ATE025A520X337M010ASMHSPKBP74</v>
      </c>
    </row>
    <row r="3302" spans="1:9" hidden="1">
      <c r="A3302" s="96" t="s">
        <v>546</v>
      </c>
      <c r="B3302" s="96" t="s">
        <v>244</v>
      </c>
      <c r="C3302" s="96" t="s">
        <v>4428</v>
      </c>
      <c r="D3302" s="96">
        <v>382.30299145395225</v>
      </c>
      <c r="E3302" s="96">
        <v>144.8112499997369</v>
      </c>
      <c r="F3302" s="96">
        <v>1</v>
      </c>
      <c r="G3302" s="96" t="s">
        <v>4660</v>
      </c>
      <c r="H3302" s="96">
        <v>39</v>
      </c>
      <c r="I3302" s="96" t="str">
        <f t="shared" si="51"/>
        <v>T520X337M010ATE025A520X337M010ASMHSPKBP76</v>
      </c>
    </row>
    <row r="3303" spans="1:9" hidden="1">
      <c r="A3303" s="96" t="s">
        <v>243</v>
      </c>
      <c r="B3303" s="96" t="s">
        <v>244</v>
      </c>
      <c r="C3303" s="96" t="s">
        <v>4426</v>
      </c>
      <c r="D3303" s="96">
        <v>369.17916666978272</v>
      </c>
      <c r="E3303" s="96">
        <v>136.75833333574701</v>
      </c>
      <c r="F3303" s="96">
        <v>1</v>
      </c>
      <c r="G3303" s="96" t="s">
        <v>4660</v>
      </c>
      <c r="H3303" s="96">
        <v>4</v>
      </c>
      <c r="I3303" s="96" t="str">
        <f t="shared" si="51"/>
        <v>T520X337M010ATE040A520X337M010ASMHSPKBP74</v>
      </c>
    </row>
    <row r="3304" spans="1:9" hidden="1">
      <c r="A3304" s="96" t="s">
        <v>243</v>
      </c>
      <c r="B3304" s="96" t="s">
        <v>244</v>
      </c>
      <c r="C3304" s="96" t="s">
        <v>4428</v>
      </c>
      <c r="D3304" s="96">
        <v>351.12619047784909</v>
      </c>
      <c r="E3304" s="96">
        <v>138.1261904780487</v>
      </c>
      <c r="F3304" s="96">
        <v>1</v>
      </c>
      <c r="G3304" s="96" t="s">
        <v>4660</v>
      </c>
      <c r="H3304" s="96">
        <v>7</v>
      </c>
      <c r="I3304" s="96" t="str">
        <f t="shared" si="51"/>
        <v>T520X337M010ATE040A520X337M010ASMHSPKBP76</v>
      </c>
    </row>
    <row r="3305" spans="1:9" hidden="1">
      <c r="A3305" s="96" t="s">
        <v>236</v>
      </c>
      <c r="B3305" s="96" t="s">
        <v>233</v>
      </c>
      <c r="C3305" s="96" t="s">
        <v>4426</v>
      </c>
      <c r="D3305" s="96">
        <v>419.6999999997206</v>
      </c>
      <c r="E3305" s="96">
        <v>127.26666667149402</v>
      </c>
      <c r="F3305" s="96">
        <v>1</v>
      </c>
      <c r="G3305" s="96" t="s">
        <v>4660</v>
      </c>
      <c r="H3305" s="96">
        <v>1</v>
      </c>
      <c r="I3305" s="96" t="str">
        <f t="shared" si="51"/>
        <v>T520X477M006AHE018A520X477M006ASMHSPKBP74</v>
      </c>
    </row>
    <row r="3306" spans="1:9" hidden="1">
      <c r="A3306" s="96" t="s">
        <v>410</v>
      </c>
      <c r="B3306" s="96" t="s">
        <v>408</v>
      </c>
      <c r="C3306" s="96" t="s">
        <v>4428</v>
      </c>
      <c r="D3306" s="96">
        <v>400.74370370362885</v>
      </c>
      <c r="E3306" s="96">
        <v>194.25515873091561</v>
      </c>
      <c r="F3306" s="96">
        <v>1</v>
      </c>
      <c r="G3306" s="96" t="s">
        <v>4660</v>
      </c>
      <c r="H3306" s="96">
        <v>45</v>
      </c>
      <c r="I3306" s="96" t="str">
        <f t="shared" si="51"/>
        <v>T520X477M006ATE010A520X477M006ASE010KBP76</v>
      </c>
    </row>
    <row r="3307" spans="1:9" hidden="1">
      <c r="A3307" s="96" t="s">
        <v>410</v>
      </c>
      <c r="B3307" s="96" t="s">
        <v>4675</v>
      </c>
      <c r="C3307" s="96" t="s">
        <v>4428</v>
      </c>
      <c r="D3307" s="96">
        <v>328.21111110853963</v>
      </c>
      <c r="E3307" s="96">
        <v>152.65416666545207</v>
      </c>
      <c r="F3307" s="96">
        <v>1</v>
      </c>
      <c r="G3307" s="96" t="s">
        <v>4660</v>
      </c>
      <c r="H3307" s="96">
        <v>3</v>
      </c>
      <c r="I3307" s="96" t="str">
        <f t="shared" si="51"/>
        <v>T520X477M006ATE010A520X477M006ASPGLRKBP76</v>
      </c>
    </row>
    <row r="3308" spans="1:9" hidden="1">
      <c r="A3308" s="96" t="s">
        <v>410</v>
      </c>
      <c r="B3308" s="96" t="s">
        <v>4622</v>
      </c>
      <c r="C3308" s="96" t="s">
        <v>4428</v>
      </c>
      <c r="D3308" s="96">
        <v>397.82222222071147</v>
      </c>
      <c r="E3308" s="96">
        <v>185.07222222047855</v>
      </c>
      <c r="F3308" s="96">
        <v>1</v>
      </c>
      <c r="G3308" s="96" t="s">
        <v>4660</v>
      </c>
      <c r="H3308" s="96">
        <v>3</v>
      </c>
      <c r="I3308" s="96" t="str">
        <f t="shared" si="51"/>
        <v>T520X477M006ATE010A520X477M006AS9997KBP76</v>
      </c>
    </row>
    <row r="3309" spans="1:9" hidden="1">
      <c r="A3309" s="96" t="s">
        <v>235</v>
      </c>
      <c r="B3309" s="96" t="s">
        <v>233</v>
      </c>
      <c r="C3309" s="96" t="s">
        <v>4426</v>
      </c>
      <c r="D3309" s="96">
        <v>323.42888888844755</v>
      </c>
      <c r="E3309" s="96">
        <v>157.94277777860407</v>
      </c>
      <c r="F3309" s="96">
        <v>1</v>
      </c>
      <c r="G3309" s="96" t="s">
        <v>4660</v>
      </c>
      <c r="H3309" s="96">
        <v>30</v>
      </c>
      <c r="I3309" s="96" t="str">
        <f t="shared" si="51"/>
        <v>T520X477M006ATE018A520X477M006ASMHSPKBP74</v>
      </c>
    </row>
    <row r="3310" spans="1:9" hidden="1">
      <c r="A3310" s="96" t="s">
        <v>1013</v>
      </c>
      <c r="B3310" s="96" t="s">
        <v>233</v>
      </c>
      <c r="C3310" s="96" t="s">
        <v>4426</v>
      </c>
      <c r="D3310" s="96">
        <v>357.09999999788124</v>
      </c>
      <c r="E3310" s="96">
        <v>183.20833333418705</v>
      </c>
      <c r="F3310" s="96">
        <v>1</v>
      </c>
      <c r="G3310" s="96" t="s">
        <v>4660</v>
      </c>
      <c r="H3310" s="96">
        <v>2</v>
      </c>
      <c r="I3310" s="96" t="str">
        <f t="shared" si="51"/>
        <v>T520X477M006ATE035A520X477M006ASMHSPKBP74</v>
      </c>
    </row>
    <row r="3311" spans="1:9" hidden="1">
      <c r="A3311" s="96" t="s">
        <v>1004</v>
      </c>
      <c r="B3311" s="96" t="s">
        <v>1005</v>
      </c>
      <c r="C3311" s="96" t="s">
        <v>4426</v>
      </c>
      <c r="D3311" s="96">
        <v>278.52499999688007</v>
      </c>
      <c r="E3311" s="96">
        <v>126.10833333455956</v>
      </c>
      <c r="F3311" s="96">
        <v>1</v>
      </c>
      <c r="G3311" s="96" t="s">
        <v>4660</v>
      </c>
      <c r="H3311" s="96">
        <v>2</v>
      </c>
      <c r="I3311" s="96" t="str">
        <f t="shared" si="51"/>
        <v>T520X687M004ATE035A520X687M004ASMHSPKBP74</v>
      </c>
    </row>
    <row r="3312" spans="1:9" hidden="1">
      <c r="A3312" s="96" t="s">
        <v>3093</v>
      </c>
      <c r="B3312" s="96" t="s">
        <v>1419</v>
      </c>
      <c r="C3312" s="96" t="s">
        <v>4441</v>
      </c>
      <c r="D3312" s="96">
        <v>401.90925925970078</v>
      </c>
      <c r="E3312" s="96">
        <v>240.15333333425224</v>
      </c>
      <c r="F3312" s="96">
        <v>1</v>
      </c>
      <c r="G3312" s="96" t="s">
        <v>4660</v>
      </c>
      <c r="H3312" s="96">
        <v>9</v>
      </c>
      <c r="I3312" s="96" t="str">
        <f t="shared" si="51"/>
        <v>T520Y108M2R5ATE010A520Y108M2R5ASE010STA156KA</v>
      </c>
    </row>
    <row r="3313" spans="1:9" hidden="1">
      <c r="A3313" s="96" t="s">
        <v>3059</v>
      </c>
      <c r="B3313" s="96" t="s">
        <v>1419</v>
      </c>
      <c r="C3313" s="96" t="s">
        <v>4441</v>
      </c>
      <c r="D3313" s="96">
        <v>421.89166666532407</v>
      </c>
      <c r="E3313" s="96">
        <v>197.83333332685288</v>
      </c>
      <c r="F3313" s="96">
        <v>1</v>
      </c>
      <c r="G3313" s="96" t="s">
        <v>4660</v>
      </c>
      <c r="H3313" s="96">
        <v>2</v>
      </c>
      <c r="I3313" s="96" t="str">
        <f t="shared" si="51"/>
        <v>T520Y108M2R5ATE015A520Y108M2R5ASE010STA156KA</v>
      </c>
    </row>
    <row r="3314" spans="1:9" hidden="1">
      <c r="A3314" s="96" t="s">
        <v>3109</v>
      </c>
      <c r="B3314" s="96" t="s">
        <v>3107</v>
      </c>
      <c r="C3314" s="96" t="s">
        <v>4426</v>
      </c>
      <c r="D3314" s="96">
        <v>353.98749999880238</v>
      </c>
      <c r="E3314" s="96">
        <v>149.69022988321677</v>
      </c>
      <c r="F3314" s="96">
        <v>1</v>
      </c>
      <c r="G3314" s="96" t="s">
        <v>4660</v>
      </c>
      <c r="H3314" s="96">
        <v>32</v>
      </c>
      <c r="I3314" s="96" t="str">
        <f t="shared" si="51"/>
        <v>T520Y227M010ATE040A520Y227M010ASMHSPKBP74</v>
      </c>
    </row>
    <row r="3315" spans="1:9" hidden="1">
      <c r="A3315" s="96" t="s">
        <v>3020</v>
      </c>
      <c r="B3315" s="96" t="s">
        <v>555</v>
      </c>
      <c r="C3315" s="96" t="s">
        <v>4426</v>
      </c>
      <c r="D3315" s="96">
        <v>393.94523809747102</v>
      </c>
      <c r="E3315" s="96">
        <v>131.29629629664123</v>
      </c>
      <c r="F3315" s="96">
        <v>1</v>
      </c>
      <c r="G3315" s="96" t="s">
        <v>4660</v>
      </c>
      <c r="H3315" s="96">
        <v>7</v>
      </c>
      <c r="I3315" s="96" t="str">
        <f t="shared" si="51"/>
        <v>T520Y337M010ATE015A520Y337M010ASMHSBKBP74</v>
      </c>
    </row>
    <row r="3316" spans="1:9" hidden="1">
      <c r="A3316" s="96" t="s">
        <v>3160</v>
      </c>
      <c r="B3316" s="96" t="s">
        <v>2782</v>
      </c>
      <c r="C3316" s="96" t="s">
        <v>4426</v>
      </c>
      <c r="D3316" s="96">
        <v>393.17142856939296</v>
      </c>
      <c r="E3316" s="96">
        <v>144.39285714129386</v>
      </c>
      <c r="F3316" s="96">
        <v>1</v>
      </c>
      <c r="G3316" s="96" t="s">
        <v>4660</v>
      </c>
      <c r="H3316" s="96">
        <v>7</v>
      </c>
      <c r="I3316" s="96" t="str">
        <f t="shared" si="51"/>
        <v>T520Y337M010ATE035A520Y337M010ASMHSPKBP74</v>
      </c>
    </row>
    <row r="3317" spans="1:9" hidden="1">
      <c r="A3317" s="96" t="s">
        <v>3064</v>
      </c>
      <c r="B3317" s="96" t="s">
        <v>3056</v>
      </c>
      <c r="C3317" s="96" t="s">
        <v>4428</v>
      </c>
      <c r="D3317" s="96">
        <v>319.18366666710938</v>
      </c>
      <c r="E3317" s="96">
        <v>133.29600000085776</v>
      </c>
      <c r="F3317" s="96">
        <v>1</v>
      </c>
      <c r="G3317" s="96" t="s">
        <v>4660</v>
      </c>
      <c r="H3317" s="96">
        <v>50</v>
      </c>
      <c r="I3317" s="96" t="str">
        <f t="shared" si="51"/>
        <v>T520Y477M006ATE010A520Y477M006ASPGLRKBP76</v>
      </c>
    </row>
    <row r="3318" spans="1:9" hidden="1">
      <c r="A3318" s="96" t="s">
        <v>3050</v>
      </c>
      <c r="B3318" s="96" t="s">
        <v>3010</v>
      </c>
      <c r="C3318" s="96" t="s">
        <v>4426</v>
      </c>
      <c r="D3318" s="96">
        <v>329.84166666807141</v>
      </c>
      <c r="E3318" s="96">
        <v>134.87083333457122</v>
      </c>
      <c r="F3318" s="96">
        <v>1</v>
      </c>
      <c r="G3318" s="96" t="s">
        <v>4660</v>
      </c>
      <c r="H3318" s="96">
        <v>4</v>
      </c>
      <c r="I3318" s="96" t="str">
        <f t="shared" si="51"/>
        <v>T520Y477M006ATE015A520Y477M006ASMHSBKBP74</v>
      </c>
    </row>
    <row r="3319" spans="1:9" hidden="1">
      <c r="A3319" s="96" t="s">
        <v>3164</v>
      </c>
      <c r="B3319" s="96" t="s">
        <v>2784</v>
      </c>
      <c r="C3319" s="96" t="s">
        <v>4426</v>
      </c>
      <c r="D3319" s="96">
        <v>326.77647058927346</v>
      </c>
      <c r="E3319" s="96">
        <v>137.07666666596197</v>
      </c>
      <c r="F3319" s="96">
        <v>1</v>
      </c>
      <c r="G3319" s="96" t="s">
        <v>4660</v>
      </c>
      <c r="H3319" s="96">
        <v>34</v>
      </c>
      <c r="I3319" s="96" t="str">
        <f t="shared" si="51"/>
        <v>T520Y477M006ATE035A520Y477M006ASMHSPKBP74</v>
      </c>
    </row>
    <row r="3320" spans="1:9" hidden="1">
      <c r="A3320" s="96" t="s">
        <v>2066</v>
      </c>
      <c r="B3320" s="96" t="s">
        <v>2061</v>
      </c>
      <c r="C3320" s="96" t="s">
        <v>4477</v>
      </c>
      <c r="D3320" s="96">
        <v>509.89555555558758</v>
      </c>
      <c r="E3320" s="96">
        <v>196.04047618922775</v>
      </c>
      <c r="F3320" s="96">
        <v>1</v>
      </c>
      <c r="G3320" s="96" t="s">
        <v>4660</v>
      </c>
      <c r="H3320" s="96">
        <v>15</v>
      </c>
      <c r="I3320" s="96" t="str">
        <f t="shared" si="51"/>
        <v>T521B106M025ATE100A521B106M025ASE100KBP40</v>
      </c>
    </row>
    <row r="3321" spans="1:9" hidden="1">
      <c r="A3321" s="96" t="s">
        <v>2066</v>
      </c>
      <c r="B3321" s="96" t="s">
        <v>2061</v>
      </c>
      <c r="C3321" s="96" t="s">
        <v>4558</v>
      </c>
      <c r="D3321" s="96">
        <v>499.33333332999609</v>
      </c>
      <c r="E3321" s="96">
        <v>121.83333333581686</v>
      </c>
      <c r="F3321" s="96">
        <v>1</v>
      </c>
      <c r="G3321" s="96" t="s">
        <v>4660</v>
      </c>
      <c r="H3321" s="96">
        <v>1</v>
      </c>
      <c r="I3321" s="96" t="str">
        <f t="shared" si="51"/>
        <v>T521B106M025ATE100A521B106M025ASE100KBP40X</v>
      </c>
    </row>
    <row r="3322" spans="1:9" hidden="1">
      <c r="A3322" s="96" t="s">
        <v>2313</v>
      </c>
      <c r="B3322" s="96" t="s">
        <v>2193</v>
      </c>
      <c r="C3322" s="96" t="s">
        <v>157</v>
      </c>
      <c r="D3322" s="96">
        <v>608.98508772015032</v>
      </c>
      <c r="E3322" s="96">
        <v>194.80750000022817</v>
      </c>
      <c r="F3322" s="96">
        <v>1</v>
      </c>
      <c r="G3322" s="96" t="s">
        <v>4660</v>
      </c>
      <c r="H3322" s="96">
        <v>19</v>
      </c>
      <c r="I3322" s="96" t="str">
        <f t="shared" si="51"/>
        <v>T521B106M035ATE200A521B106M035ASTTS40</v>
      </c>
    </row>
    <row r="3323" spans="1:9" hidden="1">
      <c r="A3323" s="96" t="s">
        <v>2207</v>
      </c>
      <c r="B3323" s="96" t="s">
        <v>4623</v>
      </c>
      <c r="C3323" s="96" t="s">
        <v>126</v>
      </c>
      <c r="D3323" s="96">
        <v>516.04333333375394</v>
      </c>
      <c r="E3323" s="96">
        <v>212.96799999992359</v>
      </c>
      <c r="F3323" s="96">
        <v>1</v>
      </c>
      <c r="G3323" s="96" t="s">
        <v>4660</v>
      </c>
      <c r="H3323" s="96">
        <v>50</v>
      </c>
      <c r="I3323" s="96" t="str">
        <f t="shared" si="51"/>
        <v>T521B156M025ATE100A521B156M025ASKBP52</v>
      </c>
    </row>
    <row r="3324" spans="1:9" hidden="1">
      <c r="A3324" s="96" t="s">
        <v>2207</v>
      </c>
      <c r="B3324" s="96" t="s">
        <v>4623</v>
      </c>
      <c r="C3324" s="96" t="s">
        <v>4624</v>
      </c>
      <c r="D3324" s="96">
        <v>444.36666666646488</v>
      </c>
      <c r="E3324" s="96">
        <v>165.7833333365852</v>
      </c>
      <c r="F3324" s="96">
        <v>1</v>
      </c>
      <c r="G3324" s="96" t="s">
        <v>4660</v>
      </c>
      <c r="H3324" s="96">
        <v>3</v>
      </c>
      <c r="I3324" s="96" t="str">
        <f t="shared" si="51"/>
        <v>T521B156M025ATE100A521B156M025ASKBP83X</v>
      </c>
    </row>
    <row r="3325" spans="1:9" hidden="1">
      <c r="A3325" s="96" t="s">
        <v>2207</v>
      </c>
      <c r="B3325" s="96" t="s">
        <v>2199</v>
      </c>
      <c r="C3325" s="96" t="s">
        <v>4624</v>
      </c>
      <c r="D3325" s="96">
        <v>441.21666666807147</v>
      </c>
      <c r="E3325" s="96">
        <v>138.98333333199844</v>
      </c>
      <c r="F3325" s="96">
        <v>1</v>
      </c>
      <c r="G3325" s="96" t="s">
        <v>4660</v>
      </c>
      <c r="H3325" s="96">
        <v>10</v>
      </c>
      <c r="I3325" s="96" t="str">
        <f t="shared" si="51"/>
        <v>T521B156M025ATE100A521B156M025AS9997KBP83X</v>
      </c>
    </row>
    <row r="3326" spans="1:9" hidden="1">
      <c r="A3326" s="96" t="s">
        <v>619</v>
      </c>
      <c r="B3326" s="96" t="s">
        <v>618</v>
      </c>
      <c r="C3326" s="96" t="s">
        <v>126</v>
      </c>
      <c r="D3326" s="96">
        <v>491.87933333138938</v>
      </c>
      <c r="E3326" s="96">
        <v>209.07654320937581</v>
      </c>
      <c r="F3326" s="96">
        <v>1</v>
      </c>
      <c r="G3326" s="96" t="s">
        <v>4660</v>
      </c>
      <c r="H3326" s="96">
        <v>25</v>
      </c>
      <c r="I3326" s="96" t="str">
        <f t="shared" si="51"/>
        <v>T521B226M016ATE090A521B226M020ASKBP52</v>
      </c>
    </row>
    <row r="3327" spans="1:9" hidden="1">
      <c r="A3327" s="96" t="s">
        <v>619</v>
      </c>
      <c r="B3327" s="96" t="s">
        <v>618</v>
      </c>
      <c r="C3327" s="96" t="s">
        <v>142</v>
      </c>
      <c r="D3327" s="96">
        <v>423.48333332687616</v>
      </c>
      <c r="E3327" s="96">
        <v>499.5583333302057</v>
      </c>
      <c r="F3327" s="96">
        <v>1</v>
      </c>
      <c r="G3327" s="96" t="s">
        <v>4660</v>
      </c>
      <c r="H3327" s="96">
        <v>1</v>
      </c>
      <c r="I3327" s="96" t="str">
        <f t="shared" si="51"/>
        <v>T521B226M016ATE090A521B226M020ASKBP86E</v>
      </c>
    </row>
    <row r="3328" spans="1:9" hidden="1">
      <c r="A3328" s="96" t="s">
        <v>2047</v>
      </c>
      <c r="B3328" s="96" t="s">
        <v>618</v>
      </c>
      <c r="C3328" s="96" t="s">
        <v>126</v>
      </c>
      <c r="D3328" s="96">
        <v>494.03529411647474</v>
      </c>
      <c r="E3328" s="96">
        <v>206.01458333374467</v>
      </c>
      <c r="F3328" s="96">
        <v>1</v>
      </c>
      <c r="G3328" s="96" t="s">
        <v>4660</v>
      </c>
      <c r="H3328" s="96">
        <v>17</v>
      </c>
      <c r="I3328" s="96" t="str">
        <f t="shared" si="51"/>
        <v>T521B226M020ATE090A521B226M020ASKBP52</v>
      </c>
    </row>
    <row r="3329" spans="1:9" hidden="1">
      <c r="A3329" s="96" t="s">
        <v>2047</v>
      </c>
      <c r="B3329" s="96" t="s">
        <v>618</v>
      </c>
      <c r="C3329" s="96" t="s">
        <v>142</v>
      </c>
      <c r="D3329" s="96">
        <v>383.9999999996507</v>
      </c>
      <c r="E3329" s="96">
        <v>130.95000000146683</v>
      </c>
      <c r="F3329" s="96">
        <v>1</v>
      </c>
      <c r="G3329" s="96" t="s">
        <v>4660</v>
      </c>
      <c r="H3329" s="96">
        <v>2</v>
      </c>
      <c r="I3329" s="96" t="str">
        <f t="shared" si="51"/>
        <v>T521B226M020ATE090A521B226M020ASKBP86E</v>
      </c>
    </row>
    <row r="3330" spans="1:9" hidden="1">
      <c r="A3330" s="96" t="s">
        <v>2297</v>
      </c>
      <c r="B3330" s="96" t="s">
        <v>4625</v>
      </c>
      <c r="C3330" s="96" t="s">
        <v>4492</v>
      </c>
      <c r="D3330" s="96">
        <v>526.96366666608958</v>
      </c>
      <c r="E3330" s="96">
        <v>213.56833333382383</v>
      </c>
      <c r="F3330" s="96">
        <v>1</v>
      </c>
      <c r="G3330" s="96" t="s">
        <v>4660</v>
      </c>
      <c r="H3330" s="96">
        <v>50</v>
      </c>
      <c r="I3330" s="96" t="str">
        <f t="shared" si="51"/>
        <v>T521B226M025ATE100A521B226M025ASFTW700</v>
      </c>
    </row>
    <row r="3331" spans="1:9" hidden="1">
      <c r="A3331" s="96" t="s">
        <v>2297</v>
      </c>
      <c r="B3331" s="96" t="s">
        <v>4625</v>
      </c>
      <c r="C3331" s="96" t="s">
        <v>142</v>
      </c>
      <c r="D3331" s="96">
        <v>413.84999999427242</v>
      </c>
      <c r="E3331" s="96">
        <v>177.15833333437331</v>
      </c>
      <c r="F3331" s="96">
        <v>1</v>
      </c>
      <c r="G3331" s="96" t="s">
        <v>4660</v>
      </c>
      <c r="H3331" s="96">
        <v>2</v>
      </c>
      <c r="I3331" s="96" t="str">
        <f t="shared" si="51"/>
        <v>T521B226M025ATE100A521B226M025ASKBP86E</v>
      </c>
    </row>
    <row r="3332" spans="1:9" hidden="1">
      <c r="A3332" s="96" t="s">
        <v>2297</v>
      </c>
      <c r="B3332" s="96" t="s">
        <v>4483</v>
      </c>
      <c r="C3332" s="96" t="s">
        <v>4492</v>
      </c>
      <c r="D3332" s="96">
        <v>520.01666667032987</v>
      </c>
      <c r="E3332" s="96">
        <v>189.50666666775945</v>
      </c>
      <c r="F3332" s="96">
        <v>1</v>
      </c>
      <c r="G3332" s="96" t="s">
        <v>4660</v>
      </c>
      <c r="H3332" s="96">
        <v>5</v>
      </c>
      <c r="I3332" s="96" t="str">
        <f t="shared" ref="I3332:I3395" si="52">A3332&amp;B3332&amp;C3332</f>
        <v>T521B226M025ATE100A521B226M025AS9997FTW700</v>
      </c>
    </row>
    <row r="3333" spans="1:9" hidden="1">
      <c r="A3333" s="96" t="s">
        <v>2297</v>
      </c>
      <c r="B3333" s="96" t="s">
        <v>4483</v>
      </c>
      <c r="C3333" s="96" t="s">
        <v>142</v>
      </c>
      <c r="D3333" s="96">
        <v>371.31666666129598</v>
      </c>
      <c r="E3333" s="96">
        <v>125.46666666981764</v>
      </c>
      <c r="F3333" s="96">
        <v>1</v>
      </c>
      <c r="G3333" s="96" t="s">
        <v>4660</v>
      </c>
      <c r="H3333" s="96">
        <v>1</v>
      </c>
      <c r="I3333" s="96" t="str">
        <f t="shared" si="52"/>
        <v>T521B226M025ATE100A521B226M025AS9997KBP86E</v>
      </c>
    </row>
    <row r="3334" spans="1:9" hidden="1">
      <c r="A3334" s="96" t="s">
        <v>2297</v>
      </c>
      <c r="B3334" s="96" t="s">
        <v>4483</v>
      </c>
      <c r="C3334" s="96" t="s">
        <v>4440</v>
      </c>
      <c r="D3334" s="96">
        <v>562.80833333206829</v>
      </c>
      <c r="E3334" s="96">
        <v>122.68333333544432</v>
      </c>
      <c r="F3334" s="96">
        <v>1</v>
      </c>
      <c r="G3334" s="96" t="s">
        <v>4660</v>
      </c>
      <c r="H3334" s="96">
        <v>2</v>
      </c>
      <c r="I3334" s="96" t="str">
        <f t="shared" si="52"/>
        <v>T521B226M025ATE100A521B226M025AS9997KBP86F</v>
      </c>
    </row>
    <row r="3335" spans="1:9" hidden="1">
      <c r="A3335" s="96" t="s">
        <v>2297</v>
      </c>
      <c r="B3335" s="96" t="s">
        <v>4483</v>
      </c>
      <c r="C3335" s="96" t="s">
        <v>4562</v>
      </c>
      <c r="D3335" s="96">
        <v>457.15416666920646</v>
      </c>
      <c r="E3335" s="96">
        <v>130.65714285526025</v>
      </c>
      <c r="F3335" s="96">
        <v>1</v>
      </c>
      <c r="G3335" s="96" t="s">
        <v>4660</v>
      </c>
      <c r="H3335" s="96">
        <v>8</v>
      </c>
      <c r="I3335" s="96" t="str">
        <f t="shared" si="52"/>
        <v>T521B226M025ATE100A521B226M025AS9997S805X</v>
      </c>
    </row>
    <row r="3336" spans="1:9" hidden="1">
      <c r="A3336" s="96" t="s">
        <v>2308</v>
      </c>
      <c r="B3336" s="96" t="s">
        <v>2309</v>
      </c>
      <c r="C3336" s="96" t="s">
        <v>4485</v>
      </c>
      <c r="D3336" s="96">
        <v>580.53333333693445</v>
      </c>
      <c r="E3336" s="96">
        <v>246.08333333744667</v>
      </c>
      <c r="F3336" s="96">
        <v>1</v>
      </c>
      <c r="G3336" s="96" t="s">
        <v>4660</v>
      </c>
      <c r="H3336" s="96">
        <v>1</v>
      </c>
      <c r="I3336" s="96" t="str">
        <f t="shared" si="52"/>
        <v>T521B335M050ATE200A521B335M050ASC275</v>
      </c>
    </row>
    <row r="3337" spans="1:9" hidden="1">
      <c r="A3337" s="96" t="s">
        <v>1229</v>
      </c>
      <c r="B3337" s="96" t="s">
        <v>1230</v>
      </c>
      <c r="C3337" s="96" t="s">
        <v>4502</v>
      </c>
      <c r="D3337" s="96">
        <v>758.12999999918975</v>
      </c>
      <c r="E3337" s="96">
        <v>184.82499999809079</v>
      </c>
      <c r="F3337" s="96">
        <v>1</v>
      </c>
      <c r="G3337" s="96" t="s">
        <v>4660</v>
      </c>
      <c r="H3337" s="96">
        <v>5</v>
      </c>
      <c r="I3337" s="96" t="str">
        <f t="shared" si="52"/>
        <v>T521C475M063ATE200A521C475M063ASTTS175</v>
      </c>
    </row>
    <row r="3338" spans="1:9" hidden="1">
      <c r="A3338" s="96" t="s">
        <v>1229</v>
      </c>
      <c r="B3338" s="96" t="s">
        <v>1230</v>
      </c>
      <c r="C3338" s="96" t="s">
        <v>4676</v>
      </c>
      <c r="D3338" s="96">
        <v>796.74166666867677</v>
      </c>
      <c r="E3338" s="96">
        <v>183.89166666485835</v>
      </c>
      <c r="F3338" s="96">
        <v>1</v>
      </c>
      <c r="G3338" s="96" t="s">
        <v>4660</v>
      </c>
      <c r="H3338" s="96">
        <v>2</v>
      </c>
      <c r="I3338" s="96" t="str">
        <f t="shared" si="52"/>
        <v>T521C475M063ATE200A521C475M063ASTTS175X</v>
      </c>
    </row>
    <row r="3339" spans="1:9" hidden="1">
      <c r="A3339" s="96" t="s">
        <v>1049</v>
      </c>
      <c r="B3339" s="96" t="s">
        <v>1047</v>
      </c>
      <c r="C3339" s="96" t="s">
        <v>90</v>
      </c>
      <c r="D3339" s="96">
        <v>657.32575757704171</v>
      </c>
      <c r="E3339" s="96">
        <v>205.95606060529295</v>
      </c>
      <c r="F3339" s="96">
        <v>1</v>
      </c>
      <c r="G3339" s="96" t="s">
        <v>4660</v>
      </c>
      <c r="H3339" s="96">
        <v>11</v>
      </c>
      <c r="I3339" s="96" t="str">
        <f t="shared" si="52"/>
        <v>T521D106M050ATE090A521V106M050ASFTP200</v>
      </c>
    </row>
    <row r="3340" spans="1:9" hidden="1">
      <c r="A3340" s="96" t="s">
        <v>1049</v>
      </c>
      <c r="B3340" s="96" t="s">
        <v>1051</v>
      </c>
      <c r="C3340" s="96" t="s">
        <v>107</v>
      </c>
      <c r="D3340" s="96">
        <v>764.1036666664761</v>
      </c>
      <c r="E3340" s="96">
        <v>227.29800000011457</v>
      </c>
      <c r="F3340" s="96">
        <v>1</v>
      </c>
      <c r="G3340" s="96" t="s">
        <v>4660</v>
      </c>
      <c r="H3340" s="96">
        <v>50</v>
      </c>
      <c r="I3340" s="96" t="str">
        <f t="shared" si="52"/>
        <v>T521D106M050ATE090A521D106M050ASE060FTP150</v>
      </c>
    </row>
    <row r="3341" spans="1:9" hidden="1">
      <c r="A3341" s="96" t="s">
        <v>1357</v>
      </c>
      <c r="B3341" s="96" t="s">
        <v>1047</v>
      </c>
      <c r="C3341" s="96" t="s">
        <v>90</v>
      </c>
      <c r="D3341" s="96">
        <v>684.5506666667294</v>
      </c>
      <c r="E3341" s="96">
        <v>195.09202898530617</v>
      </c>
      <c r="F3341" s="96">
        <v>1</v>
      </c>
      <c r="G3341" s="96" t="s">
        <v>4660</v>
      </c>
      <c r="H3341" s="96">
        <v>25</v>
      </c>
      <c r="I3341" s="96" t="str">
        <f t="shared" si="52"/>
        <v>T521D106M050ATE120A521V106M050ASFTP200</v>
      </c>
    </row>
    <row r="3342" spans="1:9" hidden="1">
      <c r="A3342" s="96" t="s">
        <v>1337</v>
      </c>
      <c r="B3342" s="96" t="s">
        <v>1336</v>
      </c>
      <c r="C3342" s="96" t="s">
        <v>4428</v>
      </c>
      <c r="D3342" s="96">
        <v>451.82460317579432</v>
      </c>
      <c r="E3342" s="96">
        <v>140.54186991881579</v>
      </c>
      <c r="F3342" s="96">
        <v>1</v>
      </c>
      <c r="G3342" s="96" t="s">
        <v>4660</v>
      </c>
      <c r="H3342" s="96">
        <v>42</v>
      </c>
      <c r="I3342" s="96" t="str">
        <f t="shared" si="52"/>
        <v>T521D107M016ATE050A521D107M016ASMHSPKBP76</v>
      </c>
    </row>
    <row r="3343" spans="1:9" hidden="1">
      <c r="A3343" s="96" t="s">
        <v>1069</v>
      </c>
      <c r="B3343" s="96" t="s">
        <v>1020</v>
      </c>
      <c r="C3343" s="96" t="s">
        <v>152</v>
      </c>
      <c r="D3343" s="96">
        <v>537.80933333400174</v>
      </c>
      <c r="E3343" s="96">
        <v>138.58599999903237</v>
      </c>
      <c r="F3343" s="96">
        <v>1</v>
      </c>
      <c r="G3343" s="96" t="s">
        <v>4660</v>
      </c>
      <c r="H3343" s="96">
        <v>50</v>
      </c>
      <c r="I3343" s="96" t="str">
        <f t="shared" si="52"/>
        <v>T521D107M020ATE055A521D107M020ASMHSPKBP86</v>
      </c>
    </row>
    <row r="3344" spans="1:9" hidden="1">
      <c r="A3344" s="96" t="s">
        <v>144</v>
      </c>
      <c r="B3344" s="96" t="s">
        <v>4627</v>
      </c>
      <c r="C3344" s="96" t="s">
        <v>87</v>
      </c>
      <c r="D3344" s="96">
        <v>511.4816666662926</v>
      </c>
      <c r="E3344" s="96">
        <v>196.54733333364129</v>
      </c>
      <c r="F3344" s="96">
        <v>1</v>
      </c>
      <c r="G3344" s="96" t="s">
        <v>4660</v>
      </c>
      <c r="H3344" s="96">
        <v>50</v>
      </c>
      <c r="I3344" s="96" t="str">
        <f t="shared" si="52"/>
        <v>T521D107M025ATE040A521D107M025ASTTS50</v>
      </c>
    </row>
    <row r="3345" spans="1:9" hidden="1">
      <c r="A3345" s="96" t="s">
        <v>144</v>
      </c>
      <c r="B3345" s="96" t="s">
        <v>4565</v>
      </c>
      <c r="C3345" s="96" t="s">
        <v>4433</v>
      </c>
      <c r="D3345" s="96">
        <v>401.21547619188539</v>
      </c>
      <c r="E3345" s="96">
        <v>152.26904762060647</v>
      </c>
      <c r="F3345" s="96">
        <v>1</v>
      </c>
      <c r="G3345" s="96" t="s">
        <v>4660</v>
      </c>
      <c r="H3345" s="96">
        <v>14</v>
      </c>
      <c r="I3345" s="96" t="str">
        <f t="shared" si="52"/>
        <v>T521D107M025ATE040A521D107M025AS9997KBP74E</v>
      </c>
    </row>
    <row r="3346" spans="1:9" hidden="1">
      <c r="A3346" s="96" t="s">
        <v>144</v>
      </c>
      <c r="B3346" s="96" t="s">
        <v>4565</v>
      </c>
      <c r="C3346" s="96" t="s">
        <v>87</v>
      </c>
      <c r="D3346" s="96">
        <v>591.92777777672745</v>
      </c>
      <c r="E3346" s="96">
        <v>232.35833333514165</v>
      </c>
      <c r="F3346" s="96">
        <v>1</v>
      </c>
      <c r="G3346" s="96" t="s">
        <v>4660</v>
      </c>
      <c r="H3346" s="96">
        <v>3</v>
      </c>
      <c r="I3346" s="96" t="str">
        <f t="shared" si="52"/>
        <v>T521D107M025ATE040A521D107M025AS9997TTS50</v>
      </c>
    </row>
    <row r="3347" spans="1:9" hidden="1">
      <c r="A3347" s="96" t="s">
        <v>144</v>
      </c>
      <c r="B3347" s="96" t="s">
        <v>4565</v>
      </c>
      <c r="C3347" s="96" t="s">
        <v>126</v>
      </c>
      <c r="D3347" s="96">
        <v>401.62916666580713</v>
      </c>
      <c r="E3347" s="96">
        <v>138.1083333370043</v>
      </c>
      <c r="F3347" s="96">
        <v>1</v>
      </c>
      <c r="G3347" s="96" t="s">
        <v>4660</v>
      </c>
      <c r="H3347" s="96">
        <v>8</v>
      </c>
      <c r="I3347" s="96" t="str">
        <f t="shared" si="52"/>
        <v>T521D107M025ATE040A521D107M025AS9997KBP52</v>
      </c>
    </row>
    <row r="3348" spans="1:9" hidden="1">
      <c r="A3348" s="96" t="s">
        <v>144</v>
      </c>
      <c r="B3348" s="96" t="s">
        <v>145</v>
      </c>
      <c r="C3348" s="96" t="s">
        <v>4433</v>
      </c>
      <c r="D3348" s="96">
        <v>419.95833333581686</v>
      </c>
      <c r="E3348" s="96">
        <v>141.49166666495148</v>
      </c>
      <c r="F3348" s="96">
        <v>1</v>
      </c>
      <c r="G3348" s="96" t="s">
        <v>4660</v>
      </c>
      <c r="H3348" s="96">
        <v>2</v>
      </c>
      <c r="I3348" s="96" t="str">
        <f t="shared" si="52"/>
        <v>T521D107M025ATE040A521D107M025ASMHSPKBP74E</v>
      </c>
    </row>
    <row r="3349" spans="1:9" hidden="1">
      <c r="A3349" s="96" t="s">
        <v>144</v>
      </c>
      <c r="B3349" s="96" t="s">
        <v>145</v>
      </c>
      <c r="C3349" s="96" t="s">
        <v>126</v>
      </c>
      <c r="D3349" s="96">
        <v>454.34966666609978</v>
      </c>
      <c r="E3349" s="96">
        <v>139.97900000007357</v>
      </c>
      <c r="F3349" s="96">
        <v>1</v>
      </c>
      <c r="G3349" s="96" t="s">
        <v>4660</v>
      </c>
      <c r="H3349" s="96">
        <v>50</v>
      </c>
      <c r="I3349" s="96" t="str">
        <f t="shared" si="52"/>
        <v>T521D107M025ATE040A521D107M025ASMHSPKBP52</v>
      </c>
    </row>
    <row r="3350" spans="1:9" hidden="1">
      <c r="A3350" s="96" t="s">
        <v>1291</v>
      </c>
      <c r="B3350" s="96" t="s">
        <v>4627</v>
      </c>
      <c r="C3350" s="96" t="s">
        <v>87</v>
      </c>
      <c r="D3350" s="96">
        <v>494.26500000022349</v>
      </c>
      <c r="E3350" s="96">
        <v>218.89799999934621</v>
      </c>
      <c r="F3350" s="96">
        <v>1</v>
      </c>
      <c r="G3350" s="96" t="s">
        <v>4660</v>
      </c>
      <c r="H3350" s="96">
        <v>50</v>
      </c>
      <c r="I3350" s="96" t="str">
        <f t="shared" si="52"/>
        <v>T521D107M025ATE060A521D107M025ASTTS50</v>
      </c>
    </row>
    <row r="3351" spans="1:9" hidden="1">
      <c r="A3351" s="96" t="s">
        <v>1291</v>
      </c>
      <c r="B3351" s="96" t="s">
        <v>4565</v>
      </c>
      <c r="C3351" s="96" t="s">
        <v>4433</v>
      </c>
      <c r="D3351" s="96">
        <v>437.85364583236515</v>
      </c>
      <c r="E3351" s="96">
        <v>128.13177083313349</v>
      </c>
      <c r="F3351" s="96">
        <v>1</v>
      </c>
      <c r="G3351" s="96" t="s">
        <v>4660</v>
      </c>
      <c r="H3351" s="96">
        <v>32</v>
      </c>
      <c r="I3351" s="96" t="str">
        <f t="shared" si="52"/>
        <v>T521D107M025ATE060A521D107M025AS9997KBP74E</v>
      </c>
    </row>
    <row r="3352" spans="1:9" hidden="1">
      <c r="A3352" s="96" t="s">
        <v>1291</v>
      </c>
      <c r="B3352" s="96" t="s">
        <v>4565</v>
      </c>
      <c r="C3352" s="96" t="s">
        <v>126</v>
      </c>
      <c r="D3352" s="96">
        <v>582.95952380851043</v>
      </c>
      <c r="E3352" s="96">
        <v>200.22500000122815</v>
      </c>
      <c r="F3352" s="96">
        <v>1</v>
      </c>
      <c r="G3352" s="96" t="s">
        <v>4660</v>
      </c>
      <c r="H3352" s="96">
        <v>7</v>
      </c>
      <c r="I3352" s="96" t="str">
        <f t="shared" si="52"/>
        <v>T521D107M025ATE060A521D107M025AS9997KBP52</v>
      </c>
    </row>
    <row r="3353" spans="1:9" hidden="1">
      <c r="A3353" s="96" t="s">
        <v>1291</v>
      </c>
      <c r="B3353" s="96" t="s">
        <v>4677</v>
      </c>
      <c r="C3353" s="96" t="s">
        <v>126</v>
      </c>
      <c r="D3353" s="96">
        <v>571.01566666660369</v>
      </c>
      <c r="E3353" s="96">
        <v>190.37699999981561</v>
      </c>
      <c r="F3353" s="96">
        <v>1</v>
      </c>
      <c r="G3353" s="96" t="s">
        <v>4660</v>
      </c>
      <c r="H3353" s="96">
        <v>50</v>
      </c>
      <c r="I3353" s="96" t="str">
        <f t="shared" si="52"/>
        <v>T521D107M025ATE060A521D107M025ASALT1KBP52</v>
      </c>
    </row>
    <row r="3354" spans="1:9" hidden="1">
      <c r="A3354" s="96" t="s">
        <v>1344</v>
      </c>
      <c r="B3354" s="96" t="s">
        <v>1068</v>
      </c>
      <c r="C3354" s="96" t="s">
        <v>4428</v>
      </c>
      <c r="D3354" s="96">
        <v>493.72647058882967</v>
      </c>
      <c r="E3354" s="96">
        <v>143.88080808037722</v>
      </c>
      <c r="F3354" s="96">
        <v>1</v>
      </c>
      <c r="G3354" s="96" t="s">
        <v>4660</v>
      </c>
      <c r="H3354" s="96">
        <v>34</v>
      </c>
      <c r="I3354" s="96" t="str">
        <f t="shared" si="52"/>
        <v>T521D157M016ATE050A521D157M016ASMHSPKBP76</v>
      </c>
    </row>
    <row r="3355" spans="1:9" hidden="1">
      <c r="A3355" s="96" t="s">
        <v>1369</v>
      </c>
      <c r="B3355" s="96" t="s">
        <v>4566</v>
      </c>
      <c r="C3355" s="96" t="s">
        <v>4678</v>
      </c>
      <c r="D3355" s="96">
        <v>563.56666667503305</v>
      </c>
      <c r="E3355" s="96">
        <v>189.0749999997206</v>
      </c>
      <c r="F3355" s="96">
        <v>1</v>
      </c>
      <c r="G3355" s="96" t="s">
        <v>4660</v>
      </c>
      <c r="H3355" s="96">
        <v>1</v>
      </c>
      <c r="I3355" s="96" t="str">
        <f t="shared" si="52"/>
        <v>T521D336M035ATE065A521D336M035AS9997TTS50X</v>
      </c>
    </row>
    <row r="3356" spans="1:9" hidden="1">
      <c r="A3356" s="96" t="s">
        <v>1369</v>
      </c>
      <c r="B3356" s="96" t="s">
        <v>4566</v>
      </c>
      <c r="C3356" s="96" t="s">
        <v>4567</v>
      </c>
      <c r="D3356" s="96">
        <v>540.28333333670162</v>
      </c>
      <c r="E3356" s="96">
        <v>122.79999999795108</v>
      </c>
      <c r="F3356" s="96">
        <v>1</v>
      </c>
      <c r="G3356" s="96" t="s">
        <v>4660</v>
      </c>
      <c r="H3356" s="96">
        <v>1</v>
      </c>
      <c r="I3356" s="96" t="str">
        <f t="shared" si="52"/>
        <v>T521D336M035ATE065A521D336M035AS9997KBP44E</v>
      </c>
    </row>
    <row r="3357" spans="1:9" hidden="1">
      <c r="A3357" s="96" t="s">
        <v>1369</v>
      </c>
      <c r="B3357" s="96" t="s">
        <v>1367</v>
      </c>
      <c r="C3357" s="96" t="s">
        <v>90</v>
      </c>
      <c r="D3357" s="96">
        <v>570.80833333383782</v>
      </c>
      <c r="E3357" s="96">
        <v>190.46333333321385</v>
      </c>
      <c r="F3357" s="96">
        <v>1</v>
      </c>
      <c r="G3357" s="96" t="s">
        <v>4660</v>
      </c>
      <c r="H3357" s="96">
        <v>50</v>
      </c>
      <c r="I3357" s="96" t="str">
        <f t="shared" si="52"/>
        <v>T521D336M035ATE065A521D336M035ASE065FTP200</v>
      </c>
    </row>
    <row r="3358" spans="1:9" hidden="1">
      <c r="A3358" s="96" t="s">
        <v>1037</v>
      </c>
      <c r="B3358" s="96" t="s">
        <v>1036</v>
      </c>
      <c r="C3358" s="96" t="s">
        <v>4478</v>
      </c>
      <c r="D3358" s="96">
        <v>400.75384615499598</v>
      </c>
      <c r="E3358" s="96">
        <v>159.47222222137498</v>
      </c>
      <c r="F3358" s="96">
        <v>1</v>
      </c>
      <c r="G3358" s="96" t="s">
        <v>4660</v>
      </c>
      <c r="H3358" s="96">
        <v>13</v>
      </c>
      <c r="I3358" s="96" t="str">
        <f t="shared" si="52"/>
        <v>T521D476M016ATE070A521V476M020ASFTW400</v>
      </c>
    </row>
    <row r="3359" spans="1:9" hidden="1">
      <c r="A3359" s="96" t="s">
        <v>1037</v>
      </c>
      <c r="B3359" s="96" t="s">
        <v>1025</v>
      </c>
      <c r="C3359" s="96" t="s">
        <v>4428</v>
      </c>
      <c r="D3359" s="96">
        <v>369.5930000001099</v>
      </c>
      <c r="E3359" s="96">
        <v>150.3653333333088</v>
      </c>
      <c r="F3359" s="96">
        <v>1</v>
      </c>
      <c r="G3359" s="96" t="s">
        <v>4660</v>
      </c>
      <c r="H3359" s="96">
        <v>50</v>
      </c>
      <c r="I3359" s="96" t="str">
        <f t="shared" si="52"/>
        <v>T521D476M016ATE070A521V476M016ASMHSPKBP76</v>
      </c>
    </row>
    <row r="3360" spans="1:9" hidden="1">
      <c r="A3360" s="96" t="s">
        <v>1066</v>
      </c>
      <c r="B3360" s="96" t="s">
        <v>1065</v>
      </c>
      <c r="C3360" s="96" t="s">
        <v>4428</v>
      </c>
      <c r="D3360" s="96">
        <v>379.71599999985193</v>
      </c>
      <c r="E3360" s="96">
        <v>133.44066666676662</v>
      </c>
      <c r="F3360" s="96">
        <v>1</v>
      </c>
      <c r="G3360" s="96" t="s">
        <v>4660</v>
      </c>
      <c r="H3360" s="96">
        <v>50</v>
      </c>
      <c r="I3360" s="96" t="str">
        <f t="shared" si="52"/>
        <v>T521D476M020ATE055A521V476M020ASMHSPKBP76</v>
      </c>
    </row>
    <row r="3361" spans="1:9" hidden="1">
      <c r="A3361" s="96" t="s">
        <v>124</v>
      </c>
      <c r="B3361" s="96" t="s">
        <v>4491</v>
      </c>
      <c r="C3361" s="96" t="s">
        <v>4433</v>
      </c>
      <c r="D3361" s="96">
        <v>470.65119047582681</v>
      </c>
      <c r="E3361" s="96">
        <v>145.16153846097251</v>
      </c>
      <c r="F3361" s="96">
        <v>1</v>
      </c>
      <c r="G3361" s="96" t="s">
        <v>4660</v>
      </c>
      <c r="H3361" s="96">
        <v>14</v>
      </c>
      <c r="I3361" s="96" t="str">
        <f t="shared" si="52"/>
        <v>T521D686M025ATE070A521D686M025AS9997KBP74E</v>
      </c>
    </row>
    <row r="3362" spans="1:9" hidden="1">
      <c r="A3362" s="96" t="s">
        <v>124</v>
      </c>
      <c r="B3362" s="96" t="s">
        <v>4491</v>
      </c>
      <c r="C3362" s="96" t="s">
        <v>126</v>
      </c>
      <c r="D3362" s="96">
        <v>445.11944444384426</v>
      </c>
      <c r="E3362" s="96">
        <v>160.58888888626825</v>
      </c>
      <c r="F3362" s="96">
        <v>1</v>
      </c>
      <c r="G3362" s="96" t="s">
        <v>4660</v>
      </c>
      <c r="H3362" s="96">
        <v>6</v>
      </c>
      <c r="I3362" s="96" t="str">
        <f t="shared" si="52"/>
        <v>T521D686M025ATE070A521D686M025AS9997KBP52</v>
      </c>
    </row>
    <row r="3363" spans="1:9" hidden="1">
      <c r="A3363" s="96" t="s">
        <v>124</v>
      </c>
      <c r="B3363" s="96" t="s">
        <v>4491</v>
      </c>
      <c r="C3363" s="96" t="s">
        <v>4523</v>
      </c>
      <c r="D3363" s="96">
        <v>540.43333333334886</v>
      </c>
      <c r="E3363" s="96">
        <v>199.23333333455955</v>
      </c>
      <c r="F3363" s="96">
        <v>1</v>
      </c>
      <c r="G3363" s="96" t="s">
        <v>4660</v>
      </c>
      <c r="H3363" s="96">
        <v>3</v>
      </c>
      <c r="I3363" s="96" t="str">
        <f t="shared" si="52"/>
        <v>T521D686M025ATE070A521D686M025AS9997KBP52E</v>
      </c>
    </row>
    <row r="3364" spans="1:9" hidden="1">
      <c r="A3364" s="96" t="s">
        <v>124</v>
      </c>
      <c r="B3364" s="96" t="s">
        <v>4679</v>
      </c>
      <c r="C3364" s="96" t="s">
        <v>87</v>
      </c>
      <c r="D3364" s="96">
        <v>583.92233333224431</v>
      </c>
      <c r="E3364" s="96">
        <v>215.29533333331349</v>
      </c>
      <c r="F3364" s="96">
        <v>1</v>
      </c>
      <c r="G3364" s="96" t="s">
        <v>4660</v>
      </c>
      <c r="H3364" s="96">
        <v>50</v>
      </c>
      <c r="I3364" s="96" t="str">
        <f t="shared" si="52"/>
        <v>T521D686M025ATE070A521D686M025ASE070TTS50</v>
      </c>
    </row>
    <row r="3365" spans="1:9" hidden="1">
      <c r="A3365" s="96" t="s">
        <v>124</v>
      </c>
      <c r="B3365" s="96" t="s">
        <v>125</v>
      </c>
      <c r="C3365" s="96" t="s">
        <v>126</v>
      </c>
      <c r="D3365" s="96">
        <v>479.73099999886472</v>
      </c>
      <c r="E3365" s="96">
        <v>135.32399999946355</v>
      </c>
      <c r="F3365" s="96">
        <v>1</v>
      </c>
      <c r="G3365" s="96" t="s">
        <v>4660</v>
      </c>
      <c r="H3365" s="96">
        <v>50</v>
      </c>
      <c r="I3365" s="96" t="str">
        <f t="shared" si="52"/>
        <v>T521D686M025ATE070A521D686M025ASMHSPKBP52</v>
      </c>
    </row>
    <row r="3366" spans="1:9" hidden="1">
      <c r="A3366" s="96" t="s">
        <v>4095</v>
      </c>
      <c r="B3366" s="96" t="s">
        <v>4628</v>
      </c>
      <c r="C3366" s="96" t="s">
        <v>152</v>
      </c>
      <c r="D3366" s="96">
        <v>365.07604166767118</v>
      </c>
      <c r="E3366" s="96">
        <v>138.39677419198017</v>
      </c>
      <c r="F3366" s="96">
        <v>1</v>
      </c>
      <c r="G3366" s="96" t="s">
        <v>4660</v>
      </c>
      <c r="H3366" s="96">
        <v>32</v>
      </c>
      <c r="I3366" s="96" t="str">
        <f t="shared" si="52"/>
        <v>T521Q336M016ATE040A521Q336M016AS9997KBP86</v>
      </c>
    </row>
    <row r="3367" spans="1:9" hidden="1">
      <c r="A3367" s="96" t="s">
        <v>4095</v>
      </c>
      <c r="B3367" s="96" t="s">
        <v>4092</v>
      </c>
      <c r="C3367" s="96" t="s">
        <v>119</v>
      </c>
      <c r="D3367" s="96">
        <v>533.55499999963217</v>
      </c>
      <c r="E3367" s="96">
        <v>135.94066666695289</v>
      </c>
      <c r="F3367" s="96">
        <v>1</v>
      </c>
      <c r="G3367" s="96" t="s">
        <v>4660</v>
      </c>
      <c r="H3367" s="96">
        <v>50</v>
      </c>
      <c r="I3367" s="96" t="str">
        <f t="shared" si="52"/>
        <v>T521Q336M016ATE040A521Q336M016ASMHSPFTW102K</v>
      </c>
    </row>
    <row r="3368" spans="1:9" hidden="1">
      <c r="A3368" s="96" t="s">
        <v>4095</v>
      </c>
      <c r="B3368" s="96" t="s">
        <v>4092</v>
      </c>
      <c r="C3368" s="96" t="s">
        <v>152</v>
      </c>
      <c r="D3368" s="96">
        <v>360.86666666495154</v>
      </c>
      <c r="E3368" s="96">
        <v>157.97083333338378</v>
      </c>
      <c r="F3368" s="96">
        <v>1</v>
      </c>
      <c r="G3368" s="96" t="s">
        <v>4660</v>
      </c>
      <c r="H3368" s="96">
        <v>4</v>
      </c>
      <c r="I3368" s="96" t="str">
        <f t="shared" si="52"/>
        <v>T521Q336M016ATE040A521Q336M016ASMHSPKBP86</v>
      </c>
    </row>
    <row r="3369" spans="1:9" hidden="1">
      <c r="A3369" s="96" t="s">
        <v>4118</v>
      </c>
      <c r="B3369" s="96" t="s">
        <v>4103</v>
      </c>
      <c r="C3369" s="96" t="s">
        <v>4492</v>
      </c>
      <c r="D3369" s="96">
        <v>517.99699999925213</v>
      </c>
      <c r="E3369" s="96">
        <v>191.60866666710936</v>
      </c>
      <c r="F3369" s="96">
        <v>1</v>
      </c>
      <c r="G3369" s="96" t="s">
        <v>4660</v>
      </c>
      <c r="H3369" s="96">
        <v>50</v>
      </c>
      <c r="I3369" s="96" t="str">
        <f t="shared" si="52"/>
        <v>T521T106M025ATE060A521T106M025ASFTW700</v>
      </c>
    </row>
    <row r="3370" spans="1:9" hidden="1">
      <c r="A3370" s="96" t="s">
        <v>4118</v>
      </c>
      <c r="B3370" s="96" t="s">
        <v>4493</v>
      </c>
      <c r="C3370" s="96" t="s">
        <v>4492</v>
      </c>
      <c r="D3370" s="96">
        <v>508.52500000008155</v>
      </c>
      <c r="E3370" s="96">
        <v>187.16250000055879</v>
      </c>
      <c r="F3370" s="96">
        <v>1</v>
      </c>
      <c r="G3370" s="96" t="s">
        <v>4660</v>
      </c>
      <c r="H3370" s="96">
        <v>4</v>
      </c>
      <c r="I3370" s="96" t="str">
        <f t="shared" si="52"/>
        <v>T521T106M025ATE060A521T106M025AS9997FTW700</v>
      </c>
    </row>
    <row r="3371" spans="1:9" hidden="1">
      <c r="A3371" s="96" t="s">
        <v>4118</v>
      </c>
      <c r="B3371" s="96" t="s">
        <v>4493</v>
      </c>
      <c r="C3371" s="96" t="s">
        <v>4629</v>
      </c>
      <c r="D3371" s="96">
        <v>336.15416666812962</v>
      </c>
      <c r="E3371" s="96">
        <v>137.47916666470701</v>
      </c>
      <c r="F3371" s="96">
        <v>1</v>
      </c>
      <c r="G3371" s="96" t="s">
        <v>4660</v>
      </c>
      <c r="H3371" s="96">
        <v>12</v>
      </c>
      <c r="I3371" s="96" t="str">
        <f t="shared" si="52"/>
        <v>T521T106M025ATE060A521T106M025AS9997KBP86Y</v>
      </c>
    </row>
    <row r="3372" spans="1:9" hidden="1">
      <c r="A3372" s="96" t="s">
        <v>4104</v>
      </c>
      <c r="B3372" s="96" t="s">
        <v>4103</v>
      </c>
      <c r="C3372" s="96" t="s">
        <v>4492</v>
      </c>
      <c r="D3372" s="96">
        <v>548.00933333351281</v>
      </c>
      <c r="E3372" s="96">
        <v>209.53466666636524</v>
      </c>
      <c r="F3372" s="96">
        <v>1</v>
      </c>
      <c r="G3372" s="96" t="s">
        <v>4660</v>
      </c>
      <c r="H3372" s="96">
        <v>50</v>
      </c>
      <c r="I3372" s="96" t="str">
        <f t="shared" si="52"/>
        <v>T521T106M025ATE100A521T106M025ASFTW700</v>
      </c>
    </row>
    <row r="3373" spans="1:9" hidden="1">
      <c r="A3373" s="96" t="s">
        <v>4098</v>
      </c>
      <c r="B3373" s="96" t="s">
        <v>4110</v>
      </c>
      <c r="C3373" s="96" t="s">
        <v>119</v>
      </c>
      <c r="D3373" s="96">
        <v>528.59652777879091</v>
      </c>
      <c r="E3373" s="96">
        <v>208.89057970871519</v>
      </c>
      <c r="F3373" s="96">
        <v>1</v>
      </c>
      <c r="G3373" s="96" t="s">
        <v>4660</v>
      </c>
      <c r="H3373" s="96">
        <v>48</v>
      </c>
      <c r="I3373" s="96" t="str">
        <f t="shared" si="52"/>
        <v>T521T336M016ATE045A521T336M016ASALT1FTW102K</v>
      </c>
    </row>
    <row r="3374" spans="1:9" hidden="1">
      <c r="A3374" s="96" t="s">
        <v>4129</v>
      </c>
      <c r="B3374" s="96" t="s">
        <v>4568</v>
      </c>
      <c r="C3374" s="96" t="s">
        <v>152</v>
      </c>
      <c r="D3374" s="96">
        <v>525.72380952337494</v>
      </c>
      <c r="E3374" s="96">
        <v>145.36742424184922</v>
      </c>
      <c r="F3374" s="96">
        <v>1</v>
      </c>
      <c r="G3374" s="96" t="s">
        <v>4660</v>
      </c>
      <c r="H3374" s="96">
        <v>21</v>
      </c>
      <c r="I3374" s="96" t="str">
        <f t="shared" si="52"/>
        <v>T521T336M016ATE050A521T336M016AS9997KBP86</v>
      </c>
    </row>
    <row r="3375" spans="1:9" hidden="1">
      <c r="A3375" s="96" t="s">
        <v>4129</v>
      </c>
      <c r="B3375" s="96" t="s">
        <v>4568</v>
      </c>
      <c r="C3375" s="96" t="s">
        <v>142</v>
      </c>
      <c r="D3375" s="96">
        <v>502.4722222220787</v>
      </c>
      <c r="E3375" s="96">
        <v>144.76614583418268</v>
      </c>
      <c r="F3375" s="96">
        <v>1</v>
      </c>
      <c r="G3375" s="96" t="s">
        <v>4660</v>
      </c>
      <c r="H3375" s="96">
        <v>33</v>
      </c>
      <c r="I3375" s="96" t="str">
        <f t="shared" si="52"/>
        <v>T521T336M016ATE050A521T336M016AS9997KBP86E</v>
      </c>
    </row>
    <row r="3376" spans="1:9" hidden="1">
      <c r="A3376" s="96" t="s">
        <v>4129</v>
      </c>
      <c r="B3376" s="96" t="s">
        <v>4568</v>
      </c>
      <c r="C3376" s="96" t="s">
        <v>4440</v>
      </c>
      <c r="D3376" s="96">
        <v>469.46666667005047</v>
      </c>
      <c r="E3376" s="96">
        <v>126.50000000372528</v>
      </c>
      <c r="F3376" s="96">
        <v>1</v>
      </c>
      <c r="G3376" s="96" t="s">
        <v>4660</v>
      </c>
      <c r="H3376" s="96">
        <v>1</v>
      </c>
      <c r="I3376" s="96" t="str">
        <f t="shared" si="52"/>
        <v>T521T336M016ATE050A521T336M016AS9997KBP86F</v>
      </c>
    </row>
    <row r="3377" spans="1:9" hidden="1">
      <c r="A3377" s="96" t="s">
        <v>4129</v>
      </c>
      <c r="B3377" s="96" t="s">
        <v>4568</v>
      </c>
      <c r="C3377" s="96" t="s">
        <v>4629</v>
      </c>
      <c r="D3377" s="96">
        <v>417.38333332585165</v>
      </c>
      <c r="E3377" s="96">
        <v>132.81666665920056</v>
      </c>
      <c r="F3377" s="96">
        <v>1</v>
      </c>
      <c r="G3377" s="96" t="s">
        <v>4660</v>
      </c>
      <c r="H3377" s="96">
        <v>1</v>
      </c>
      <c r="I3377" s="96" t="str">
        <f t="shared" si="52"/>
        <v>T521T336M016ATE050A521T336M016AS9997KBP86Y</v>
      </c>
    </row>
    <row r="3378" spans="1:9" hidden="1">
      <c r="A3378" s="96" t="s">
        <v>4129</v>
      </c>
      <c r="B3378" s="96" t="s">
        <v>4568</v>
      </c>
      <c r="C3378" s="96" t="s">
        <v>4680</v>
      </c>
      <c r="D3378" s="96">
        <v>484.66666667140089</v>
      </c>
      <c r="E3378" s="96">
        <v>189.54166666546371</v>
      </c>
      <c r="F3378" s="96">
        <v>1</v>
      </c>
      <c r="G3378" s="96" t="s">
        <v>4660</v>
      </c>
      <c r="H3378" s="96">
        <v>2</v>
      </c>
      <c r="I3378" s="96" t="str">
        <f t="shared" si="52"/>
        <v>T521T336M016ATE050A521T336M016AS9997FTW102KY</v>
      </c>
    </row>
    <row r="3379" spans="1:9" hidden="1">
      <c r="A3379" s="96" t="s">
        <v>4129</v>
      </c>
      <c r="B3379" s="96" t="s">
        <v>4568</v>
      </c>
      <c r="C3379" s="96" t="s">
        <v>4681</v>
      </c>
      <c r="D3379" s="96">
        <v>543.11111110844649</v>
      </c>
      <c r="E3379" s="96">
        <v>192.17619047716391</v>
      </c>
      <c r="F3379" s="96">
        <v>1</v>
      </c>
      <c r="G3379" s="96" t="s">
        <v>4660</v>
      </c>
      <c r="H3379" s="96">
        <v>6</v>
      </c>
      <c r="I3379" s="96" t="str">
        <f t="shared" si="52"/>
        <v>T521T336M016ATE050A521T336M016AS9997KBP120NN</v>
      </c>
    </row>
    <row r="3380" spans="1:9" hidden="1">
      <c r="A3380" s="96" t="s">
        <v>4129</v>
      </c>
      <c r="B3380" s="96" t="s">
        <v>4110</v>
      </c>
      <c r="C3380" s="96" t="s">
        <v>119</v>
      </c>
      <c r="D3380" s="96">
        <v>549.70266666600946</v>
      </c>
      <c r="E3380" s="96">
        <v>197.20233333273791</v>
      </c>
      <c r="F3380" s="96">
        <v>1</v>
      </c>
      <c r="G3380" s="96" t="s">
        <v>4660</v>
      </c>
      <c r="H3380" s="96">
        <v>50</v>
      </c>
      <c r="I3380" s="96" t="str">
        <f t="shared" si="52"/>
        <v>T521T336M016ATE050A521T336M016ASALT1FTW102K</v>
      </c>
    </row>
    <row r="3381" spans="1:9" hidden="1">
      <c r="A3381" s="96" t="s">
        <v>4129</v>
      </c>
      <c r="B3381" s="96" t="s">
        <v>4110</v>
      </c>
      <c r="C3381" s="96" t="s">
        <v>4682</v>
      </c>
      <c r="D3381" s="96">
        <v>557.73433333451396</v>
      </c>
      <c r="E3381" s="96">
        <v>203.23200000075161</v>
      </c>
      <c r="F3381" s="96">
        <v>1</v>
      </c>
      <c r="G3381" s="96" t="s">
        <v>4660</v>
      </c>
      <c r="H3381" s="96">
        <v>50</v>
      </c>
      <c r="I3381" s="96" t="str">
        <f t="shared" si="52"/>
        <v>T521T336M016ATE050A521T336M016ASALT1FTW102KW</v>
      </c>
    </row>
    <row r="3382" spans="1:9" hidden="1">
      <c r="A3382" s="96" t="s">
        <v>4129</v>
      </c>
      <c r="B3382" s="96" t="s">
        <v>4110</v>
      </c>
      <c r="C3382" s="96" t="s">
        <v>4680</v>
      </c>
      <c r="D3382" s="96">
        <v>562.90333333751187</v>
      </c>
      <c r="E3382" s="96">
        <v>201.06333333696239</v>
      </c>
      <c r="F3382" s="96">
        <v>1</v>
      </c>
      <c r="G3382" s="96" t="s">
        <v>4660</v>
      </c>
      <c r="H3382" s="96">
        <v>5</v>
      </c>
      <c r="I3382" s="96" t="str">
        <f t="shared" si="52"/>
        <v>T521T336M016ATE050A521T336M016ASALT1FTW102KY</v>
      </c>
    </row>
    <row r="3383" spans="1:9" hidden="1">
      <c r="A3383" s="96" t="s">
        <v>4129</v>
      </c>
      <c r="B3383" s="96" t="s">
        <v>4110</v>
      </c>
      <c r="C3383" s="96" t="s">
        <v>4681</v>
      </c>
      <c r="D3383" s="96">
        <v>547.55000000470318</v>
      </c>
      <c r="E3383" s="96">
        <v>185.43333333567716</v>
      </c>
      <c r="F3383" s="96">
        <v>1</v>
      </c>
      <c r="G3383" s="96" t="s">
        <v>4660</v>
      </c>
      <c r="H3383" s="96">
        <v>1</v>
      </c>
      <c r="I3383" s="96" t="str">
        <f t="shared" si="52"/>
        <v>T521T336M016ATE050A521T336M016ASALT1KBP120NN</v>
      </c>
    </row>
    <row r="3384" spans="1:9" hidden="1">
      <c r="A3384" s="96" t="s">
        <v>4129</v>
      </c>
      <c r="B3384" s="96" t="s">
        <v>4099</v>
      </c>
      <c r="C3384" s="96" t="s">
        <v>152</v>
      </c>
      <c r="D3384" s="96">
        <v>505.04266666606998</v>
      </c>
      <c r="E3384" s="96">
        <v>182.21766666686159</v>
      </c>
      <c r="F3384" s="96">
        <v>1</v>
      </c>
      <c r="G3384" s="96" t="s">
        <v>4660</v>
      </c>
      <c r="H3384" s="96">
        <v>50</v>
      </c>
      <c r="I3384" s="96" t="str">
        <f t="shared" si="52"/>
        <v>T521T336M016ATE050A521T336M016ASMHSPKBP86</v>
      </c>
    </row>
    <row r="3385" spans="1:9" hidden="1">
      <c r="A3385" s="96" t="s">
        <v>4129</v>
      </c>
      <c r="B3385" s="96" t="s">
        <v>4099</v>
      </c>
      <c r="C3385" s="96" t="s">
        <v>142</v>
      </c>
      <c r="D3385" s="96">
        <v>491.68888888845686</v>
      </c>
      <c r="E3385" s="96">
        <v>131.26111111021601</v>
      </c>
      <c r="F3385" s="96">
        <v>1</v>
      </c>
      <c r="G3385" s="96" t="s">
        <v>4660</v>
      </c>
      <c r="H3385" s="96">
        <v>6</v>
      </c>
      <c r="I3385" s="96" t="str">
        <f t="shared" si="52"/>
        <v>T521T336M016ATE050A521T336M016ASMHSPKBP86E</v>
      </c>
    </row>
    <row r="3386" spans="1:9" hidden="1">
      <c r="A3386" s="96" t="s">
        <v>4129</v>
      </c>
      <c r="B3386" s="96" t="s">
        <v>4099</v>
      </c>
      <c r="C3386" s="96" t="s">
        <v>4629</v>
      </c>
      <c r="D3386" s="96">
        <v>345.80000000190921</v>
      </c>
      <c r="E3386" s="96">
        <v>131.12500000308501</v>
      </c>
      <c r="F3386" s="96">
        <v>1</v>
      </c>
      <c r="G3386" s="96" t="s">
        <v>4660</v>
      </c>
      <c r="H3386" s="96">
        <v>3</v>
      </c>
      <c r="I3386" s="96" t="str">
        <f t="shared" si="52"/>
        <v>T521T336M016ATE050A521T336M016ASMHSPKBP86Y</v>
      </c>
    </row>
    <row r="3387" spans="1:9" hidden="1">
      <c r="A3387" s="96" t="s">
        <v>4495</v>
      </c>
      <c r="B3387" s="96" t="s">
        <v>3564</v>
      </c>
      <c r="C3387" s="96" t="s">
        <v>4441</v>
      </c>
      <c r="D3387" s="96">
        <v>690.91699999985281</v>
      </c>
      <c r="E3387" s="96">
        <v>197.45566666640809</v>
      </c>
      <c r="F3387" s="96">
        <v>1</v>
      </c>
      <c r="G3387" s="96" t="s">
        <v>4660</v>
      </c>
      <c r="H3387" s="96">
        <v>50</v>
      </c>
      <c r="I3387" s="96" t="str">
        <f t="shared" si="52"/>
        <v>T521T476M016ATE090A521T476M016ASE090STA156KA</v>
      </c>
    </row>
    <row r="3388" spans="1:9" hidden="1">
      <c r="A3388" s="96" t="s">
        <v>4126</v>
      </c>
      <c r="B3388" s="96" t="s">
        <v>4127</v>
      </c>
      <c r="C3388" s="96" t="s">
        <v>126</v>
      </c>
      <c r="D3388" s="96">
        <v>543.04200000031847</v>
      </c>
      <c r="E3388" s="96">
        <v>206.88633333358447</v>
      </c>
      <c r="F3388" s="96">
        <v>1</v>
      </c>
      <c r="G3388" s="96" t="s">
        <v>4660</v>
      </c>
      <c r="H3388" s="96">
        <v>50</v>
      </c>
      <c r="I3388" s="96" t="str">
        <f t="shared" si="52"/>
        <v>T521T685M035APE090A521T685M035ASE090KBP52</v>
      </c>
    </row>
    <row r="3389" spans="1:9" hidden="1">
      <c r="A3389" s="96" t="s">
        <v>4126</v>
      </c>
      <c r="B3389" s="96" t="s">
        <v>792</v>
      </c>
      <c r="C3389" s="96" t="s">
        <v>126</v>
      </c>
      <c r="D3389" s="96">
        <v>554.4499999989057</v>
      </c>
      <c r="E3389" s="96">
        <v>196.42083333194023</v>
      </c>
      <c r="F3389" s="96">
        <v>1</v>
      </c>
      <c r="G3389" s="96" t="s">
        <v>4660</v>
      </c>
      <c r="H3389" s="96">
        <v>2</v>
      </c>
      <c r="I3389" s="96" t="str">
        <f t="shared" si="52"/>
        <v>T521T685M035APE090A521T685M035AS9997KBP52</v>
      </c>
    </row>
    <row r="3390" spans="1:9" hidden="1">
      <c r="A3390" s="96" t="s">
        <v>1713</v>
      </c>
      <c r="B3390" s="96" t="s">
        <v>1712</v>
      </c>
      <c r="C3390" s="96" t="s">
        <v>4478</v>
      </c>
      <c r="D3390" s="96">
        <v>721.89066666648739</v>
      </c>
      <c r="E3390" s="96">
        <v>229.1689999997383</v>
      </c>
      <c r="F3390" s="96">
        <v>1</v>
      </c>
      <c r="G3390" s="96" t="s">
        <v>4660</v>
      </c>
      <c r="H3390" s="96">
        <v>50</v>
      </c>
      <c r="I3390" s="96" t="str">
        <f t="shared" si="52"/>
        <v>T521V106M035ATE120A521V106M035ASE120FTW400</v>
      </c>
    </row>
    <row r="3391" spans="1:9" hidden="1">
      <c r="A3391" s="96" t="s">
        <v>1704</v>
      </c>
      <c r="B3391" s="96" t="s">
        <v>857</v>
      </c>
      <c r="C3391" s="96" t="s">
        <v>152</v>
      </c>
      <c r="D3391" s="96">
        <v>382.65833333220797</v>
      </c>
      <c r="E3391" s="96">
        <v>134.66666666669772</v>
      </c>
      <c r="F3391" s="96">
        <v>1</v>
      </c>
      <c r="G3391" s="96" t="s">
        <v>4660</v>
      </c>
      <c r="H3391" s="96">
        <v>50</v>
      </c>
      <c r="I3391" s="96" t="str">
        <f t="shared" si="52"/>
        <v>T521V107M016ATE050A521V107M016ASMHSPKBP86</v>
      </c>
    </row>
    <row r="3392" spans="1:9" hidden="1">
      <c r="A3392" s="96" t="s">
        <v>1638</v>
      </c>
      <c r="B3392" s="96" t="s">
        <v>1684</v>
      </c>
      <c r="C3392" s="96" t="s">
        <v>4426</v>
      </c>
      <c r="D3392" s="96">
        <v>638.56666666804813</v>
      </c>
      <c r="E3392" s="96">
        <v>188.00833333516491</v>
      </c>
      <c r="F3392" s="96">
        <v>1</v>
      </c>
      <c r="G3392" s="96" t="s">
        <v>4660</v>
      </c>
      <c r="H3392" s="96">
        <v>2</v>
      </c>
      <c r="I3392" s="96" t="str">
        <f t="shared" si="52"/>
        <v>T521V107M020ATE055A521V107M020ASE050KBP74</v>
      </c>
    </row>
    <row r="3393" spans="1:9" hidden="1">
      <c r="A3393" s="96" t="s">
        <v>1638</v>
      </c>
      <c r="B3393" s="96" t="s">
        <v>1684</v>
      </c>
      <c r="C3393" s="96" t="s">
        <v>4428</v>
      </c>
      <c r="D3393" s="96">
        <v>506.01666666618542</v>
      </c>
      <c r="E3393" s="96">
        <v>192.90566666666419</v>
      </c>
      <c r="F3393" s="96">
        <v>1</v>
      </c>
      <c r="G3393" s="96" t="s">
        <v>4660</v>
      </c>
      <c r="H3393" s="96">
        <v>50</v>
      </c>
      <c r="I3393" s="96" t="str">
        <f t="shared" si="52"/>
        <v>T521V107M020ATE055A521V107M020ASE050KBP76</v>
      </c>
    </row>
    <row r="3394" spans="1:9" hidden="1">
      <c r="A3394" s="96" t="s">
        <v>1656</v>
      </c>
      <c r="B3394" s="96" t="s">
        <v>1653</v>
      </c>
      <c r="C3394" s="96" t="s">
        <v>4478</v>
      </c>
      <c r="D3394" s="96">
        <v>664.63333333027549</v>
      </c>
      <c r="E3394" s="96">
        <v>211.9166666676756</v>
      </c>
      <c r="F3394" s="96">
        <v>1</v>
      </c>
      <c r="G3394" s="96" t="s">
        <v>4660</v>
      </c>
      <c r="H3394" s="96">
        <v>2</v>
      </c>
      <c r="I3394" s="96" t="str">
        <f t="shared" si="52"/>
        <v>T521V156M025ATE090A521V156M025ASE090FTW400</v>
      </c>
    </row>
    <row r="3395" spans="1:9" hidden="1">
      <c r="A3395" s="96" t="s">
        <v>1614</v>
      </c>
      <c r="B3395" s="96" t="s">
        <v>521</v>
      </c>
      <c r="C3395" s="96" t="s">
        <v>4478</v>
      </c>
      <c r="D3395" s="96">
        <v>737.71439393844707</v>
      </c>
      <c r="E3395" s="96">
        <v>255.47753623129961</v>
      </c>
      <c r="F3395" s="96">
        <v>1</v>
      </c>
      <c r="G3395" s="96" t="s">
        <v>4660</v>
      </c>
      <c r="H3395" s="96">
        <v>22</v>
      </c>
      <c r="I3395" s="96" t="str">
        <f t="shared" si="52"/>
        <v>T521V156M035ATE125A521V156M035ASE090FTW400</v>
      </c>
    </row>
    <row r="3396" spans="1:9" hidden="1">
      <c r="A3396" s="96" t="s">
        <v>1627</v>
      </c>
      <c r="B3396" s="96" t="s">
        <v>4541</v>
      </c>
      <c r="C3396" s="96" t="s">
        <v>126</v>
      </c>
      <c r="D3396" s="96">
        <v>486.51666666590609</v>
      </c>
      <c r="E3396" s="96">
        <v>145.17333333310671</v>
      </c>
      <c r="F3396" s="96">
        <v>1</v>
      </c>
      <c r="G3396" s="96" t="s">
        <v>4660</v>
      </c>
      <c r="H3396" s="96">
        <v>5</v>
      </c>
      <c r="I3396" s="96" t="str">
        <f t="shared" ref="I3396:I3459" si="53">A3396&amp;B3396&amp;C3396</f>
        <v>T521V226M025ATE060A521V226M025AS9997KBP52</v>
      </c>
    </row>
    <row r="3397" spans="1:9" hidden="1">
      <c r="A3397" s="96" t="s">
        <v>1627</v>
      </c>
      <c r="B3397" s="96" t="s">
        <v>1623</v>
      </c>
      <c r="C3397" s="96" t="s">
        <v>126</v>
      </c>
      <c r="D3397" s="96">
        <v>459.00866666554941</v>
      </c>
      <c r="E3397" s="96">
        <v>137.66600000022444</v>
      </c>
      <c r="F3397" s="96">
        <v>1</v>
      </c>
      <c r="G3397" s="96" t="s">
        <v>4660</v>
      </c>
      <c r="H3397" s="96">
        <v>50</v>
      </c>
      <c r="I3397" s="96" t="str">
        <f t="shared" si="53"/>
        <v>T521V226M025ATE060A521V226M025ASMHSPKBP52</v>
      </c>
    </row>
    <row r="3398" spans="1:9" hidden="1">
      <c r="A3398" s="96" t="s">
        <v>1732</v>
      </c>
      <c r="B3398" s="96" t="s">
        <v>1482</v>
      </c>
      <c r="C3398" s="96" t="s">
        <v>4478</v>
      </c>
      <c r="D3398" s="96">
        <v>634.26071428485943</v>
      </c>
      <c r="E3398" s="96">
        <v>198.50862069019308</v>
      </c>
      <c r="F3398" s="96">
        <v>1</v>
      </c>
      <c r="G3398" s="96" t="s">
        <v>4660</v>
      </c>
      <c r="H3398" s="96">
        <v>28</v>
      </c>
      <c r="I3398" s="96" t="str">
        <f t="shared" si="53"/>
        <v>T521V226M025ATE090A521V226M025ASFTW400</v>
      </c>
    </row>
    <row r="3399" spans="1:9" hidden="1">
      <c r="A3399" s="96" t="s">
        <v>1732</v>
      </c>
      <c r="B3399" s="96" t="s">
        <v>4541</v>
      </c>
      <c r="C3399" s="96" t="s">
        <v>126</v>
      </c>
      <c r="D3399" s="96">
        <v>445.01666666474193</v>
      </c>
      <c r="E3399" s="96">
        <v>150.91666666790843</v>
      </c>
      <c r="F3399" s="96">
        <v>1</v>
      </c>
      <c r="G3399" s="96" t="s">
        <v>4660</v>
      </c>
      <c r="H3399" s="96">
        <v>1</v>
      </c>
      <c r="I3399" s="96" t="str">
        <f t="shared" si="53"/>
        <v>T521V226M025ATE090A521V226M025AS9997KBP52</v>
      </c>
    </row>
    <row r="3400" spans="1:9" hidden="1">
      <c r="A3400" s="96" t="s">
        <v>1732</v>
      </c>
      <c r="B3400" s="96" t="s">
        <v>1623</v>
      </c>
      <c r="C3400" s="96" t="s">
        <v>126</v>
      </c>
      <c r="D3400" s="96">
        <v>464.04700000088189</v>
      </c>
      <c r="E3400" s="96">
        <v>136.02966666638386</v>
      </c>
      <c r="F3400" s="96">
        <v>1</v>
      </c>
      <c r="G3400" s="96" t="s">
        <v>4660</v>
      </c>
      <c r="H3400" s="96">
        <v>50</v>
      </c>
      <c r="I3400" s="96" t="str">
        <f t="shared" si="53"/>
        <v>T521V226M025ATE090A521V226M025ASMHSPKBP52</v>
      </c>
    </row>
    <row r="3401" spans="1:9" hidden="1">
      <c r="A3401" s="96" t="s">
        <v>1795</v>
      </c>
      <c r="B3401" s="96" t="s">
        <v>1598</v>
      </c>
      <c r="C3401" s="96" t="s">
        <v>126</v>
      </c>
      <c r="D3401" s="96">
        <v>465.55633333374283</v>
      </c>
      <c r="E3401" s="96">
        <v>141.16533333370461</v>
      </c>
      <c r="F3401" s="96">
        <v>1</v>
      </c>
      <c r="G3401" s="96" t="s">
        <v>4660</v>
      </c>
      <c r="H3401" s="96">
        <v>50</v>
      </c>
      <c r="I3401" s="96" t="str">
        <f t="shared" si="53"/>
        <v>T521V336M025ATE040A521V336M025ASMHSPKBP52</v>
      </c>
    </row>
    <row r="3402" spans="1:9" hidden="1">
      <c r="A3402" s="96" t="s">
        <v>140</v>
      </c>
      <c r="B3402" s="96" t="s">
        <v>141</v>
      </c>
      <c r="C3402" s="96" t="s">
        <v>126</v>
      </c>
      <c r="D3402" s="96">
        <v>442.73333333199838</v>
      </c>
      <c r="E3402" s="96">
        <v>124.80833333451299</v>
      </c>
      <c r="F3402" s="96">
        <v>1</v>
      </c>
      <c r="G3402" s="96" t="s">
        <v>4660</v>
      </c>
      <c r="H3402" s="96">
        <v>2</v>
      </c>
      <c r="I3402" s="96" t="str">
        <f t="shared" si="53"/>
        <v>T521V336M025ATE060A521V336M025AS9997KBP52</v>
      </c>
    </row>
    <row r="3403" spans="1:9" hidden="1">
      <c r="A3403" s="96" t="s">
        <v>140</v>
      </c>
      <c r="B3403" s="96" t="s">
        <v>1598</v>
      </c>
      <c r="C3403" s="96" t="s">
        <v>126</v>
      </c>
      <c r="D3403" s="96">
        <v>451.03033333383502</v>
      </c>
      <c r="E3403" s="96">
        <v>139.51200000029058</v>
      </c>
      <c r="F3403" s="96">
        <v>1</v>
      </c>
      <c r="G3403" s="96" t="s">
        <v>4660</v>
      </c>
      <c r="H3403" s="96">
        <v>50</v>
      </c>
      <c r="I3403" s="96" t="str">
        <f t="shared" si="53"/>
        <v>T521V336M025ATE060A521V336M025ASMHSPKBP52</v>
      </c>
    </row>
    <row r="3404" spans="1:9" hidden="1">
      <c r="A3404" s="96" t="s">
        <v>1241</v>
      </c>
      <c r="B3404" s="96" t="s">
        <v>1025</v>
      </c>
      <c r="C3404" s="96" t="s">
        <v>4428</v>
      </c>
      <c r="D3404" s="96">
        <v>346.59933333287483</v>
      </c>
      <c r="E3404" s="96">
        <v>144.03433333318679</v>
      </c>
      <c r="F3404" s="96">
        <v>1</v>
      </c>
      <c r="G3404" s="96" t="s">
        <v>4660</v>
      </c>
      <c r="H3404" s="96">
        <v>50</v>
      </c>
      <c r="I3404" s="96" t="str">
        <f t="shared" si="53"/>
        <v>T521V476M016ATE070A521V476M016ASMHSPKBP76</v>
      </c>
    </row>
    <row r="3405" spans="1:9" hidden="1">
      <c r="A3405" s="96" t="s">
        <v>1643</v>
      </c>
      <c r="B3405" s="96" t="s">
        <v>1065</v>
      </c>
      <c r="C3405" s="96" t="s">
        <v>4428</v>
      </c>
      <c r="D3405" s="96">
        <v>383.5173333320534</v>
      </c>
      <c r="E3405" s="96">
        <v>139.45366666757036</v>
      </c>
      <c r="F3405" s="96">
        <v>1</v>
      </c>
      <c r="G3405" s="96" t="s">
        <v>4660</v>
      </c>
      <c r="H3405" s="96">
        <v>50</v>
      </c>
      <c r="I3405" s="96" t="str">
        <f t="shared" si="53"/>
        <v>T521V476M020ATE055A521V476M020ASMHSPKBP76</v>
      </c>
    </row>
    <row r="3406" spans="1:9" hidden="1">
      <c r="A3406" s="96" t="s">
        <v>1643</v>
      </c>
      <c r="B3406" s="96" t="s">
        <v>1065</v>
      </c>
      <c r="C3406" s="96" t="s">
        <v>4551</v>
      </c>
      <c r="D3406" s="96">
        <v>371.53333333146298</v>
      </c>
      <c r="E3406" s="96">
        <v>124.99999999883585</v>
      </c>
      <c r="F3406" s="96">
        <v>1</v>
      </c>
      <c r="G3406" s="96" t="s">
        <v>4660</v>
      </c>
      <c r="H3406" s="96">
        <v>2</v>
      </c>
      <c r="I3406" s="96" t="str">
        <f t="shared" si="53"/>
        <v>T521V476M020ATE055A521V476M020ASMHSPPTSA</v>
      </c>
    </row>
    <row r="3407" spans="1:9" hidden="1">
      <c r="A3407" s="96" t="s">
        <v>1643</v>
      </c>
      <c r="B3407" s="96" t="s">
        <v>4683</v>
      </c>
      <c r="C3407" s="96" t="s">
        <v>4428</v>
      </c>
      <c r="D3407" s="96">
        <v>390.98333332571201</v>
      </c>
      <c r="E3407" s="96">
        <v>122.6333333342336</v>
      </c>
      <c r="F3407" s="96">
        <v>1</v>
      </c>
      <c r="G3407" s="96" t="s">
        <v>4660</v>
      </c>
      <c r="H3407" s="96">
        <v>1</v>
      </c>
      <c r="I3407" s="96" t="str">
        <f t="shared" si="53"/>
        <v>T521V476M020ATE055A521V476M020AS9997KBP76</v>
      </c>
    </row>
    <row r="3408" spans="1:9" hidden="1">
      <c r="A3408" s="96" t="s">
        <v>1679</v>
      </c>
      <c r="B3408" s="96" t="s">
        <v>1414</v>
      </c>
      <c r="C3408" s="96" t="s">
        <v>4426</v>
      </c>
      <c r="D3408" s="96">
        <v>376.65900000021793</v>
      </c>
      <c r="E3408" s="96">
        <v>138.77733333287762</v>
      </c>
      <c r="F3408" s="96">
        <v>1</v>
      </c>
      <c r="G3408" s="96" t="s">
        <v>4660</v>
      </c>
      <c r="H3408" s="96">
        <v>50</v>
      </c>
      <c r="I3408" s="96" t="str">
        <f t="shared" si="53"/>
        <v>T521V686M016ATE050A521V686M016ASMHSPKBP74</v>
      </c>
    </row>
    <row r="3409" spans="1:9" hidden="1">
      <c r="A3409" s="96" t="s">
        <v>1679</v>
      </c>
      <c r="B3409" s="96" t="s">
        <v>1414</v>
      </c>
      <c r="C3409" s="96" t="s">
        <v>4428</v>
      </c>
      <c r="D3409" s="96">
        <v>375.19066666688303</v>
      </c>
      <c r="E3409" s="96">
        <v>160.25733333269599</v>
      </c>
      <c r="F3409" s="96">
        <v>1</v>
      </c>
      <c r="G3409" s="96" t="s">
        <v>4660</v>
      </c>
      <c r="H3409" s="96">
        <v>50</v>
      </c>
      <c r="I3409" s="96" t="str">
        <f t="shared" si="53"/>
        <v>T521V686M016ATE050A521V686M016ASMHSPKBP76</v>
      </c>
    </row>
    <row r="3410" spans="1:9" hidden="1">
      <c r="A3410" s="96" t="s">
        <v>1679</v>
      </c>
      <c r="B3410" s="96" t="s">
        <v>4633</v>
      </c>
      <c r="C3410" s="96" t="s">
        <v>152</v>
      </c>
      <c r="D3410" s="96">
        <v>337.78333333670162</v>
      </c>
      <c r="E3410" s="96">
        <v>126.0333333327435</v>
      </c>
      <c r="F3410" s="96">
        <v>1</v>
      </c>
      <c r="G3410" s="96" t="s">
        <v>4660</v>
      </c>
      <c r="H3410" s="96">
        <v>1</v>
      </c>
      <c r="I3410" s="96" t="str">
        <f t="shared" si="53"/>
        <v>T521V686M016ATE050A521V686M016AS9997KBP86</v>
      </c>
    </row>
    <row r="3411" spans="1:9" hidden="1">
      <c r="A3411" s="96" t="s">
        <v>3184</v>
      </c>
      <c r="B3411" s="96" t="s">
        <v>701</v>
      </c>
      <c r="C3411" s="96" t="s">
        <v>4433</v>
      </c>
      <c r="D3411" s="96">
        <v>337.16666667256504</v>
      </c>
      <c r="E3411" s="96">
        <v>129.29999999818392</v>
      </c>
      <c r="F3411" s="96">
        <v>1</v>
      </c>
      <c r="G3411" s="96" t="s">
        <v>4660</v>
      </c>
      <c r="H3411" s="96">
        <v>1</v>
      </c>
      <c r="I3411" s="96" t="str">
        <f t="shared" si="53"/>
        <v>T521W476M016ATE045A521W476M016ASE045KBP74E</v>
      </c>
    </row>
    <row r="3412" spans="1:9" hidden="1">
      <c r="A3412" s="96" t="s">
        <v>3184</v>
      </c>
      <c r="B3412" s="96" t="s">
        <v>701</v>
      </c>
      <c r="C3412" s="96" t="s">
        <v>126</v>
      </c>
      <c r="D3412" s="96">
        <v>477.16111111454666</v>
      </c>
      <c r="E3412" s="96">
        <v>237.99444444011897</v>
      </c>
      <c r="F3412" s="96">
        <v>1</v>
      </c>
      <c r="G3412" s="96" t="s">
        <v>4660</v>
      </c>
      <c r="H3412" s="96">
        <v>3</v>
      </c>
      <c r="I3412" s="96" t="str">
        <f t="shared" si="53"/>
        <v>T521W476M016ATE045A521W476M016ASE045KBP52</v>
      </c>
    </row>
    <row r="3413" spans="1:9" hidden="1">
      <c r="A3413" s="96" t="s">
        <v>3241</v>
      </c>
      <c r="B3413" s="96" t="s">
        <v>3171</v>
      </c>
      <c r="C3413" s="96" t="s">
        <v>126</v>
      </c>
      <c r="D3413" s="96">
        <v>528.82266666605142</v>
      </c>
      <c r="E3413" s="96">
        <v>137.20000000046565</v>
      </c>
      <c r="F3413" s="96">
        <v>1</v>
      </c>
      <c r="G3413" s="96" t="s">
        <v>4660</v>
      </c>
      <c r="H3413" s="96">
        <v>50</v>
      </c>
      <c r="I3413" s="96" t="str">
        <f t="shared" si="53"/>
        <v>T521W476M020ATE045A521W476M020ASE045KBP52</v>
      </c>
    </row>
    <row r="3414" spans="1:9" hidden="1">
      <c r="A3414" s="96" t="s">
        <v>3241</v>
      </c>
      <c r="B3414" s="96" t="s">
        <v>4432</v>
      </c>
      <c r="C3414" s="96" t="s">
        <v>4433</v>
      </c>
      <c r="D3414" s="96">
        <v>387.65555555932224</v>
      </c>
      <c r="E3414" s="96">
        <v>173.08888889383525</v>
      </c>
      <c r="F3414" s="96">
        <v>1</v>
      </c>
      <c r="G3414" s="96" t="s">
        <v>4660</v>
      </c>
      <c r="H3414" s="96">
        <v>3</v>
      </c>
      <c r="I3414" s="96" t="str">
        <f t="shared" si="53"/>
        <v>T521W476M020ATE045A521W476M020AS9997KBP74E</v>
      </c>
    </row>
    <row r="3415" spans="1:9" hidden="1">
      <c r="A3415" s="96" t="s">
        <v>350</v>
      </c>
      <c r="B3415" s="96" t="s">
        <v>501</v>
      </c>
      <c r="C3415" s="96" t="s">
        <v>157</v>
      </c>
      <c r="D3415" s="96">
        <v>488.88796296145301</v>
      </c>
      <c r="E3415" s="96">
        <v>134.72432432387879</v>
      </c>
      <c r="F3415" s="96">
        <v>1</v>
      </c>
      <c r="G3415" s="96" t="s">
        <v>4660</v>
      </c>
      <c r="H3415" s="96">
        <v>36</v>
      </c>
      <c r="I3415" s="96" t="str">
        <f t="shared" si="53"/>
        <v>T521X107M025ATE030A521V336M025ASE060TTS40</v>
      </c>
    </row>
    <row r="3416" spans="1:9" hidden="1">
      <c r="A3416" s="96" t="s">
        <v>736</v>
      </c>
      <c r="B3416" s="96" t="s">
        <v>501</v>
      </c>
      <c r="C3416" s="96" t="s">
        <v>157</v>
      </c>
      <c r="D3416" s="96">
        <v>544.65666666682807</v>
      </c>
      <c r="E3416" s="96">
        <v>135.15233333311045</v>
      </c>
      <c r="F3416" s="96">
        <v>1</v>
      </c>
      <c r="G3416" s="96" t="s">
        <v>4660</v>
      </c>
      <c r="H3416" s="96">
        <v>50</v>
      </c>
      <c r="I3416" s="96" t="str">
        <f t="shared" si="53"/>
        <v>T521X107M025ATE060A521V336M025ASE060TTS40</v>
      </c>
    </row>
    <row r="3417" spans="1:9" hidden="1">
      <c r="A3417" s="96" t="s">
        <v>736</v>
      </c>
      <c r="B3417" s="96" t="s">
        <v>141</v>
      </c>
      <c r="C3417" s="96" t="s">
        <v>4433</v>
      </c>
      <c r="D3417" s="96">
        <v>434.62222221773118</v>
      </c>
      <c r="E3417" s="96">
        <v>124.71111111226492</v>
      </c>
      <c r="F3417" s="96">
        <v>1</v>
      </c>
      <c r="G3417" s="96" t="s">
        <v>4660</v>
      </c>
      <c r="H3417" s="96">
        <v>3</v>
      </c>
      <c r="I3417" s="96" t="str">
        <f t="shared" si="53"/>
        <v>T521X107M025ATE060A521V336M025AS9997KBP74E</v>
      </c>
    </row>
    <row r="3418" spans="1:9" hidden="1">
      <c r="A3418" s="96" t="s">
        <v>515</v>
      </c>
      <c r="B3418" s="96" t="s">
        <v>378</v>
      </c>
      <c r="C3418" s="96" t="s">
        <v>90</v>
      </c>
      <c r="D3418" s="96">
        <v>700.83939393992875</v>
      </c>
      <c r="E3418" s="96">
        <v>275.68500000040513</v>
      </c>
      <c r="F3418" s="96">
        <v>1</v>
      </c>
      <c r="G3418" s="96" t="s">
        <v>4660</v>
      </c>
      <c r="H3418" s="96">
        <v>11</v>
      </c>
      <c r="I3418" s="96" t="str">
        <f t="shared" si="53"/>
        <v>T521X186M050ATE070A521V905M050ASFTP200</v>
      </c>
    </row>
    <row r="3419" spans="1:9" hidden="1">
      <c r="A3419" s="96" t="s">
        <v>510</v>
      </c>
      <c r="B3419" s="96" t="s">
        <v>371</v>
      </c>
      <c r="C3419" s="96" t="s">
        <v>152</v>
      </c>
      <c r="D3419" s="96">
        <v>387.20320512831682</v>
      </c>
      <c r="E3419" s="96">
        <v>141.26794871632367</v>
      </c>
      <c r="F3419" s="96">
        <v>1</v>
      </c>
      <c r="G3419" s="96" t="s">
        <v>4660</v>
      </c>
      <c r="H3419" s="96">
        <v>26</v>
      </c>
      <c r="I3419" s="96" t="str">
        <f t="shared" si="53"/>
        <v>T521X227M016ATE035A521V117M016ASMHSPKBP86</v>
      </c>
    </row>
    <row r="3420" spans="1:9" hidden="1">
      <c r="A3420" s="96" t="s">
        <v>372</v>
      </c>
      <c r="B3420" s="96" t="s">
        <v>371</v>
      </c>
      <c r="C3420" s="96" t="s">
        <v>152</v>
      </c>
      <c r="D3420" s="96">
        <v>360.96400000113061</v>
      </c>
      <c r="E3420" s="96">
        <v>140.34615384625235</v>
      </c>
      <c r="F3420" s="96">
        <v>1</v>
      </c>
      <c r="G3420" s="96" t="s">
        <v>4660</v>
      </c>
      <c r="H3420" s="96">
        <v>25</v>
      </c>
      <c r="I3420" s="96" t="str">
        <f t="shared" si="53"/>
        <v>T521X227M016ATE050A521V117M016ASMHSPKBP86</v>
      </c>
    </row>
    <row r="3421" spans="1:9" hidden="1">
      <c r="A3421" s="96" t="s">
        <v>372</v>
      </c>
      <c r="B3421" s="96" t="s">
        <v>373</v>
      </c>
      <c r="C3421" s="96" t="s">
        <v>152</v>
      </c>
      <c r="D3421" s="96">
        <v>646.16666666348465</v>
      </c>
      <c r="E3421" s="96">
        <v>182.41666666581295</v>
      </c>
      <c r="F3421" s="96">
        <v>1</v>
      </c>
      <c r="G3421" s="96" t="s">
        <v>4660</v>
      </c>
      <c r="H3421" s="96">
        <v>1</v>
      </c>
      <c r="I3421" s="96" t="str">
        <f t="shared" si="53"/>
        <v>T521X227M016ATE050A521X227M016ASKBP86</v>
      </c>
    </row>
    <row r="3422" spans="1:9" hidden="1">
      <c r="A3422" s="96" t="s">
        <v>359</v>
      </c>
      <c r="B3422" s="96" t="s">
        <v>284</v>
      </c>
      <c r="C3422" s="96" t="s">
        <v>90</v>
      </c>
      <c r="D3422" s="96">
        <v>645.73924731181546</v>
      </c>
      <c r="E3422" s="96">
        <v>200.57096774220437</v>
      </c>
      <c r="F3422" s="96">
        <v>1</v>
      </c>
      <c r="G3422" s="96" t="s">
        <v>4660</v>
      </c>
      <c r="H3422" s="96">
        <v>31</v>
      </c>
      <c r="I3422" s="96" t="str">
        <f t="shared" si="53"/>
        <v>T521X336M050ATE050A521V156M050ASFTP200</v>
      </c>
    </row>
    <row r="3423" spans="1:9" hidden="1">
      <c r="A3423" s="96" t="s">
        <v>285</v>
      </c>
      <c r="B3423" s="96" t="s">
        <v>284</v>
      </c>
      <c r="C3423" s="96" t="s">
        <v>90</v>
      </c>
      <c r="D3423" s="96">
        <v>654.58199999949431</v>
      </c>
      <c r="E3423" s="96">
        <v>195.76200000029056</v>
      </c>
      <c r="F3423" s="96">
        <v>1</v>
      </c>
      <c r="G3423" s="96" t="s">
        <v>4660</v>
      </c>
      <c r="H3423" s="96">
        <v>50</v>
      </c>
      <c r="I3423" s="96" t="str">
        <f t="shared" si="53"/>
        <v>T521X336M050ATE075A521V156M050ASFTP200</v>
      </c>
    </row>
    <row r="3424" spans="1:9" hidden="1">
      <c r="A3424" s="96" t="s">
        <v>257</v>
      </c>
      <c r="B3424" s="96" t="s">
        <v>258</v>
      </c>
      <c r="C3424" s="96" t="s">
        <v>152</v>
      </c>
      <c r="D3424" s="96">
        <v>400.33466666741293</v>
      </c>
      <c r="E3424" s="96">
        <v>134.68099999856204</v>
      </c>
      <c r="F3424" s="96">
        <v>1</v>
      </c>
      <c r="G3424" s="96" t="s">
        <v>4660</v>
      </c>
      <c r="H3424" s="96">
        <v>50</v>
      </c>
      <c r="I3424" s="96" t="str">
        <f t="shared" si="53"/>
        <v>T521X337M016ATE025A521V177M016ASMHSPKBP86</v>
      </c>
    </row>
    <row r="3425" spans="1:9" hidden="1">
      <c r="A3425" s="96" t="s">
        <v>361</v>
      </c>
      <c r="B3425" s="96" t="s">
        <v>258</v>
      </c>
      <c r="C3425" s="96" t="s">
        <v>152</v>
      </c>
      <c r="D3425" s="96">
        <v>388.99399999945888</v>
      </c>
      <c r="E3425" s="96">
        <v>140.45566666605882</v>
      </c>
      <c r="F3425" s="96">
        <v>1</v>
      </c>
      <c r="G3425" s="96" t="s">
        <v>4660</v>
      </c>
      <c r="H3425" s="96">
        <v>50</v>
      </c>
      <c r="I3425" s="96" t="str">
        <f t="shared" si="53"/>
        <v>T521X337M016ATE050A521V177M016ASMHSPKBP86</v>
      </c>
    </row>
    <row r="3426" spans="1:9" hidden="1">
      <c r="A3426" s="96" t="s">
        <v>295</v>
      </c>
      <c r="B3426" s="96" t="s">
        <v>354</v>
      </c>
      <c r="C3426" s="96" t="s">
        <v>4478</v>
      </c>
      <c r="D3426" s="96">
        <v>697.67733333350623</v>
      </c>
      <c r="E3426" s="96">
        <v>203.0523333327379</v>
      </c>
      <c r="F3426" s="96">
        <v>1</v>
      </c>
      <c r="G3426" s="96" t="s">
        <v>4660</v>
      </c>
      <c r="H3426" s="96">
        <v>50</v>
      </c>
      <c r="I3426" s="96" t="str">
        <f t="shared" si="53"/>
        <v>T521X476M035ATE030A521V156M035ASE030FTW400</v>
      </c>
    </row>
    <row r="3427" spans="1:9" hidden="1">
      <c r="A3427" s="96" t="s">
        <v>518</v>
      </c>
      <c r="B3427" s="96" t="s">
        <v>354</v>
      </c>
      <c r="C3427" s="96" t="s">
        <v>4478</v>
      </c>
      <c r="D3427" s="96">
        <v>689.34666666593398</v>
      </c>
      <c r="E3427" s="96">
        <v>195.09166666616221</v>
      </c>
      <c r="F3427" s="96">
        <v>1</v>
      </c>
      <c r="G3427" s="96" t="s">
        <v>4660</v>
      </c>
      <c r="H3427" s="96">
        <v>50</v>
      </c>
      <c r="I3427" s="96" t="str">
        <f t="shared" si="53"/>
        <v>T521X476M035ATE070A521V156M035ASE030FTW400</v>
      </c>
    </row>
    <row r="3428" spans="1:9" hidden="1">
      <c r="A3428" s="96" t="s">
        <v>755</v>
      </c>
      <c r="B3428" s="96" t="s">
        <v>756</v>
      </c>
      <c r="C3428" s="96" t="s">
        <v>126</v>
      </c>
      <c r="D3428" s="96">
        <v>250.56666667107493</v>
      </c>
      <c r="E3428" s="96">
        <v>132.13333332329057</v>
      </c>
      <c r="F3428" s="96">
        <v>1</v>
      </c>
      <c r="G3428" s="96" t="s">
        <v>4660</v>
      </c>
      <c r="H3428" s="96">
        <v>1</v>
      </c>
      <c r="I3428" s="96" t="str">
        <f t="shared" si="53"/>
        <v>T522V157M006ATE025A520V157M006ASE025KBP52</v>
      </c>
    </row>
    <row r="3429" spans="1:9" hidden="1">
      <c r="A3429" s="96" t="s">
        <v>783</v>
      </c>
      <c r="B3429" s="96" t="s">
        <v>782</v>
      </c>
      <c r="C3429" s="96" t="s">
        <v>4441</v>
      </c>
      <c r="D3429" s="96">
        <v>508.95500000054017</v>
      </c>
      <c r="E3429" s="96">
        <v>204.07037037075497</v>
      </c>
      <c r="F3429" s="96">
        <v>1</v>
      </c>
      <c r="G3429" s="96" t="s">
        <v>4660</v>
      </c>
      <c r="H3429" s="96">
        <v>10</v>
      </c>
      <c r="I3429" s="96" t="str">
        <f t="shared" si="53"/>
        <v>T523T157M006APE030A523T157M006ASSTA156KA</v>
      </c>
    </row>
    <row r="3430" spans="1:9" hidden="1">
      <c r="A3430" s="96" t="s">
        <v>790</v>
      </c>
      <c r="B3430" s="96" t="s">
        <v>785</v>
      </c>
      <c r="C3430" s="96" t="s">
        <v>119</v>
      </c>
      <c r="D3430" s="96">
        <v>460.47222222550766</v>
      </c>
      <c r="E3430" s="96">
        <v>218.71666666469537</v>
      </c>
      <c r="F3430" s="96">
        <v>1</v>
      </c>
      <c r="G3430" s="96" t="s">
        <v>4660</v>
      </c>
      <c r="H3430" s="96">
        <v>3</v>
      </c>
      <c r="I3430" s="96" t="str">
        <f t="shared" si="53"/>
        <v>T523T476M016APE090A523T476M016ASFTW102K</v>
      </c>
    </row>
    <row r="3431" spans="1:9" hidden="1">
      <c r="A3431" s="96" t="s">
        <v>1896</v>
      </c>
      <c r="B3431" s="96" t="s">
        <v>1864</v>
      </c>
      <c r="C3431" s="96" t="s">
        <v>87</v>
      </c>
      <c r="D3431" s="96">
        <v>586.32399999958</v>
      </c>
      <c r="E3431" s="96">
        <v>200.20299999970013</v>
      </c>
      <c r="F3431" s="96">
        <v>1</v>
      </c>
      <c r="G3431" s="96" t="s">
        <v>4660</v>
      </c>
      <c r="H3431" s="96">
        <v>50</v>
      </c>
      <c r="I3431" s="96" t="str">
        <f t="shared" si="53"/>
        <v>T523V157M016APE050A523V157M016ASTTS50</v>
      </c>
    </row>
    <row r="3432" spans="1:9" hidden="1">
      <c r="A3432" s="96" t="s">
        <v>1896</v>
      </c>
      <c r="B3432" s="96" t="s">
        <v>1864</v>
      </c>
      <c r="C3432" s="96" t="s">
        <v>142</v>
      </c>
      <c r="D3432" s="96">
        <v>354.01666667195968</v>
      </c>
      <c r="E3432" s="96">
        <v>140.89999999618158</v>
      </c>
      <c r="F3432" s="96">
        <v>1</v>
      </c>
      <c r="G3432" s="96" t="s">
        <v>4660</v>
      </c>
      <c r="H3432" s="96">
        <v>1</v>
      </c>
      <c r="I3432" s="96" t="str">
        <f t="shared" si="53"/>
        <v>T523V157M016APE050A523V157M016ASKBP86E</v>
      </c>
    </row>
    <row r="3433" spans="1:9" hidden="1">
      <c r="A3433" s="96" t="s">
        <v>1896</v>
      </c>
      <c r="B3433" s="96" t="s">
        <v>1864</v>
      </c>
      <c r="C3433" s="96" t="s">
        <v>4684</v>
      </c>
      <c r="D3433" s="96">
        <v>605.50833332876209</v>
      </c>
      <c r="E3433" s="96">
        <v>325.82857142884416</v>
      </c>
      <c r="F3433" s="96">
        <v>1</v>
      </c>
      <c r="G3433" s="96" t="s">
        <v>4660</v>
      </c>
      <c r="H3433" s="96">
        <v>4</v>
      </c>
      <c r="I3433" s="96" t="str">
        <f t="shared" si="53"/>
        <v>T523V157M016APE050A523V157M016ASTTS50Y</v>
      </c>
    </row>
    <row r="3434" spans="1:9" hidden="1">
      <c r="A3434" s="96" t="s">
        <v>1879</v>
      </c>
      <c r="B3434" s="96" t="s">
        <v>1880</v>
      </c>
      <c r="C3434" s="96" t="s">
        <v>157</v>
      </c>
      <c r="D3434" s="96">
        <v>1050.8583333314164</v>
      </c>
      <c r="E3434" s="96">
        <v>331.35555555461906</v>
      </c>
      <c r="F3434" s="96">
        <v>1</v>
      </c>
      <c r="G3434" s="96" t="s">
        <v>4660</v>
      </c>
      <c r="H3434" s="96">
        <v>6</v>
      </c>
      <c r="I3434" s="96" t="str">
        <f t="shared" si="53"/>
        <v>T523V476M035APE100A523V476M035ASTTS40</v>
      </c>
    </row>
    <row r="3435" spans="1:9" hidden="1">
      <c r="A3435" s="96" t="s">
        <v>2507</v>
      </c>
      <c r="B3435" s="96" t="s">
        <v>2431</v>
      </c>
      <c r="C3435" s="96" t="s">
        <v>119</v>
      </c>
      <c r="D3435" s="96">
        <v>704.55370370415039</v>
      </c>
      <c r="E3435" s="96">
        <v>194.39090909171765</v>
      </c>
      <c r="F3435" s="96">
        <v>1</v>
      </c>
      <c r="G3435" s="96" t="s">
        <v>4660</v>
      </c>
      <c r="H3435" s="96">
        <v>9</v>
      </c>
      <c r="I3435" s="96" t="str">
        <f t="shared" si="53"/>
        <v>T523W157M016APE070A523W157M016ASFTW102K</v>
      </c>
    </row>
    <row r="3436" spans="1:9" hidden="1">
      <c r="A3436" s="96" t="s">
        <v>132</v>
      </c>
      <c r="B3436" s="96" t="s">
        <v>133</v>
      </c>
      <c r="C3436" s="96" t="s">
        <v>87</v>
      </c>
      <c r="D3436" s="96">
        <v>910.89566666639871</v>
      </c>
      <c r="E3436" s="96">
        <v>350.17399999969638</v>
      </c>
      <c r="F3436" s="96">
        <v>1</v>
      </c>
      <c r="G3436" s="96" t="s">
        <v>4660</v>
      </c>
      <c r="H3436" s="96">
        <v>50</v>
      </c>
      <c r="I3436" s="96" t="str">
        <f t="shared" si="53"/>
        <v>T523W476M035APE100A523W476M035ASTTS50</v>
      </c>
    </row>
    <row r="3437" spans="1:9" hidden="1">
      <c r="A3437" s="96" t="s">
        <v>132</v>
      </c>
      <c r="B3437" s="96" t="s">
        <v>133</v>
      </c>
      <c r="C3437" s="96" t="s">
        <v>4685</v>
      </c>
      <c r="D3437" s="96">
        <v>957.14999999036081</v>
      </c>
      <c r="E3437" s="96">
        <v>312.66666666604578</v>
      </c>
      <c r="F3437" s="96">
        <v>1</v>
      </c>
      <c r="G3437" s="96" t="s">
        <v>4660</v>
      </c>
      <c r="H3437" s="96">
        <v>1</v>
      </c>
      <c r="I3437" s="96" t="str">
        <f t="shared" si="53"/>
        <v>T523W476M035APE100A523W476M035ASTTS50W</v>
      </c>
    </row>
    <row r="3438" spans="1:9" hidden="1">
      <c r="A3438" s="96" t="s">
        <v>132</v>
      </c>
      <c r="B3438" s="96" t="s">
        <v>133</v>
      </c>
      <c r="C3438" s="96" t="s">
        <v>4603</v>
      </c>
      <c r="D3438" s="96">
        <v>773.36666666669771</v>
      </c>
      <c r="E3438" s="96">
        <v>208.02222222089767</v>
      </c>
      <c r="F3438" s="96">
        <v>1</v>
      </c>
      <c r="G3438" s="96" t="s">
        <v>4660</v>
      </c>
      <c r="H3438" s="96">
        <v>3</v>
      </c>
      <c r="I3438" s="96" t="str">
        <f t="shared" si="53"/>
        <v>T523W476M035APE100A523W476M035ASTTS50S</v>
      </c>
    </row>
    <row r="3439" spans="1:9" hidden="1">
      <c r="A3439" s="96" t="s">
        <v>812</v>
      </c>
      <c r="B3439" s="96" t="s">
        <v>813</v>
      </c>
      <c r="C3439" s="96" t="s">
        <v>4441</v>
      </c>
      <c r="D3439" s="96">
        <v>453.47500000032591</v>
      </c>
      <c r="E3439" s="96">
        <v>212.44999999995343</v>
      </c>
      <c r="F3439" s="96">
        <v>1</v>
      </c>
      <c r="G3439" s="96" t="s">
        <v>4660</v>
      </c>
      <c r="H3439" s="96">
        <v>2</v>
      </c>
      <c r="I3439" s="96" t="str">
        <f t="shared" si="53"/>
        <v>T525B107M004ATE080A525B107M004ASE080STA156KA</v>
      </c>
    </row>
    <row r="3440" spans="1:9" hidden="1">
      <c r="A3440" s="96" t="s">
        <v>819</v>
      </c>
      <c r="B3440" s="96" t="s">
        <v>806</v>
      </c>
      <c r="C3440" s="96" t="s">
        <v>4426</v>
      </c>
      <c r="D3440" s="96">
        <v>291.38333333423361</v>
      </c>
      <c r="E3440" s="96">
        <v>123.90000000363216</v>
      </c>
      <c r="F3440" s="96">
        <v>1</v>
      </c>
      <c r="G3440" s="96" t="s">
        <v>4660</v>
      </c>
      <c r="H3440" s="96">
        <v>2</v>
      </c>
      <c r="I3440" s="96" t="str">
        <f t="shared" si="53"/>
        <v>T525B336M006ATE080A525B336M010ASE080KBP74</v>
      </c>
    </row>
    <row r="3441" spans="1:9" hidden="1">
      <c r="A3441" s="96" t="s">
        <v>816</v>
      </c>
      <c r="B3441" s="96" t="s">
        <v>817</v>
      </c>
      <c r="C3441" s="96" t="s">
        <v>4426</v>
      </c>
      <c r="D3441" s="96">
        <v>269.6333333288203</v>
      </c>
      <c r="E3441" s="96">
        <v>146.77499999961583</v>
      </c>
      <c r="F3441" s="96">
        <v>1</v>
      </c>
      <c r="G3441" s="96" t="s">
        <v>4660</v>
      </c>
      <c r="H3441" s="96">
        <v>4</v>
      </c>
      <c r="I3441" s="96" t="str">
        <f t="shared" si="53"/>
        <v>T525B686M006ATE080A525B686M006ASE080KBP74</v>
      </c>
    </row>
    <row r="3442" spans="1:9" hidden="1">
      <c r="A3442" s="96" t="s">
        <v>1762</v>
      </c>
      <c r="B3442" s="96" t="s">
        <v>1587</v>
      </c>
      <c r="C3442" s="96" t="s">
        <v>4426</v>
      </c>
      <c r="D3442" s="96">
        <v>334.63750000140863</v>
      </c>
      <c r="E3442" s="96">
        <v>132.52500000031432</v>
      </c>
      <c r="F3442" s="96">
        <v>1</v>
      </c>
      <c r="G3442" s="96" t="s">
        <v>4660</v>
      </c>
      <c r="H3442" s="96">
        <v>8</v>
      </c>
      <c r="I3442" s="96" t="str">
        <f t="shared" si="53"/>
        <v>T525D227M010ATE025A520D227M010ASMHSPKBP74</v>
      </c>
    </row>
    <row r="3443" spans="1:9" hidden="1">
      <c r="A3443" s="96" t="s">
        <v>1762</v>
      </c>
      <c r="B3443" s="96" t="s">
        <v>1587</v>
      </c>
      <c r="C3443" s="96" t="s">
        <v>4428</v>
      </c>
      <c r="D3443" s="96">
        <v>368.45833333296463</v>
      </c>
      <c r="E3443" s="96">
        <v>150.89333333261311</v>
      </c>
      <c r="F3443" s="96">
        <v>1</v>
      </c>
      <c r="G3443" s="96" t="s">
        <v>4660</v>
      </c>
      <c r="H3443" s="96">
        <v>16</v>
      </c>
      <c r="I3443" s="96" t="str">
        <f t="shared" si="53"/>
        <v>T525D227M010ATE025A520D227M010ASMHSPKBP76</v>
      </c>
    </row>
    <row r="3444" spans="1:9" hidden="1">
      <c r="A3444" s="96" t="s">
        <v>1756</v>
      </c>
      <c r="B3444" s="96" t="s">
        <v>1407</v>
      </c>
      <c r="C3444" s="96" t="s">
        <v>4426</v>
      </c>
      <c r="D3444" s="96">
        <v>278.54999999748543</v>
      </c>
      <c r="E3444" s="96">
        <v>129.34999999939464</v>
      </c>
      <c r="F3444" s="96">
        <v>1</v>
      </c>
      <c r="G3444" s="96" t="s">
        <v>4660</v>
      </c>
      <c r="H3444" s="96">
        <v>4</v>
      </c>
      <c r="I3444" s="96" t="str">
        <f t="shared" si="53"/>
        <v>T525D337M006ATE025A520D337M006ASMHSPKBP74</v>
      </c>
    </row>
    <row r="3445" spans="1:9" hidden="1">
      <c r="A3445" s="96" t="s">
        <v>1756</v>
      </c>
      <c r="B3445" s="96" t="s">
        <v>1407</v>
      </c>
      <c r="C3445" s="96" t="s">
        <v>4428</v>
      </c>
      <c r="D3445" s="96">
        <v>285.90833333262708</v>
      </c>
      <c r="E3445" s="96">
        <v>261.49999999324791</v>
      </c>
      <c r="F3445" s="96">
        <v>1</v>
      </c>
      <c r="G3445" s="96" t="s">
        <v>4660</v>
      </c>
      <c r="H3445" s="96">
        <v>2</v>
      </c>
      <c r="I3445" s="96" t="str">
        <f t="shared" si="53"/>
        <v>T525D337M006ATE025A520D337M006ASMHSPKBP76</v>
      </c>
    </row>
    <row r="3446" spans="1:9" hidden="1">
      <c r="A3446" s="96" t="s">
        <v>3574</v>
      </c>
      <c r="B3446" s="96" t="s">
        <v>3573</v>
      </c>
      <c r="C3446" s="96" t="s">
        <v>152</v>
      </c>
      <c r="D3446" s="96">
        <v>644.33333333185874</v>
      </c>
      <c r="E3446" s="96">
        <v>237.52023809356615</v>
      </c>
      <c r="F3446" s="96">
        <v>1</v>
      </c>
      <c r="G3446" s="96" t="s">
        <v>4660</v>
      </c>
      <c r="H3446" s="96">
        <v>15</v>
      </c>
      <c r="I3446" s="96" t="str">
        <f t="shared" si="53"/>
        <v>T525T336M010ATE080A525T336M010ASE070KBP86</v>
      </c>
    </row>
    <row r="3447" spans="1:9" hidden="1">
      <c r="A3447" s="96" t="s">
        <v>2793</v>
      </c>
      <c r="B3447" s="96" t="s">
        <v>2794</v>
      </c>
      <c r="C3447" s="96" t="s">
        <v>4441</v>
      </c>
      <c r="D3447" s="96">
        <v>442.96888888988178</v>
      </c>
      <c r="E3447" s="96">
        <v>203.4761111108819</v>
      </c>
      <c r="F3447" s="96">
        <v>1</v>
      </c>
      <c r="G3447" s="96" t="s">
        <v>4660</v>
      </c>
      <c r="H3447" s="96">
        <v>30</v>
      </c>
      <c r="I3447" s="96" t="str">
        <f t="shared" si="53"/>
        <v>T528B277M002APE006A528B906M002ASE006STA156KA</v>
      </c>
    </row>
    <row r="3448" spans="1:9" hidden="1">
      <c r="A3448" s="96" t="s">
        <v>835</v>
      </c>
      <c r="B3448" s="96" t="s">
        <v>714</v>
      </c>
      <c r="C3448" s="96" t="s">
        <v>4428</v>
      </c>
      <c r="D3448" s="96">
        <v>337.82800000081772</v>
      </c>
      <c r="E3448" s="96">
        <v>144.41439393820474</v>
      </c>
      <c r="F3448" s="96">
        <v>1</v>
      </c>
      <c r="G3448" s="96" t="s">
        <v>4660</v>
      </c>
      <c r="H3448" s="96">
        <v>25</v>
      </c>
      <c r="I3448" s="96" t="str">
        <f t="shared" si="53"/>
        <v>T528Z227M006ATE009A528Z227M006ASE009KBP76</v>
      </c>
    </row>
    <row r="3449" spans="1:9" hidden="1">
      <c r="A3449" s="96" t="s">
        <v>843</v>
      </c>
      <c r="B3449" s="96" t="s">
        <v>712</v>
      </c>
      <c r="C3449" s="96" t="s">
        <v>4428</v>
      </c>
      <c r="D3449" s="96">
        <v>273.0361111118691</v>
      </c>
      <c r="E3449" s="96">
        <v>148.84649122954886</v>
      </c>
      <c r="F3449" s="96">
        <v>1</v>
      </c>
      <c r="G3449" s="96" t="s">
        <v>4660</v>
      </c>
      <c r="H3449" s="96">
        <v>18</v>
      </c>
      <c r="I3449" s="96" t="str">
        <f t="shared" si="53"/>
        <v>T528Z337M004ATE009A528Z337M004ASE009KBP76</v>
      </c>
    </row>
    <row r="3450" spans="1:9" hidden="1">
      <c r="A3450" s="96" t="s">
        <v>722</v>
      </c>
      <c r="B3450" s="96" t="s">
        <v>706</v>
      </c>
      <c r="C3450" s="96" t="s">
        <v>4426</v>
      </c>
      <c r="D3450" s="96">
        <v>204.26266666715964</v>
      </c>
      <c r="E3450" s="96">
        <v>152.68300000028685</v>
      </c>
      <c r="F3450" s="96">
        <v>1</v>
      </c>
      <c r="G3450" s="96" t="s">
        <v>4660</v>
      </c>
      <c r="H3450" s="96">
        <v>50</v>
      </c>
      <c r="I3450" s="96" t="str">
        <f t="shared" si="53"/>
        <v>T528Z477M2R5ATE005A528Z247M003ASKBP74</v>
      </c>
    </row>
    <row r="3451" spans="1:9" hidden="1">
      <c r="A3451" s="96" t="s">
        <v>841</v>
      </c>
      <c r="B3451" s="96" t="s">
        <v>717</v>
      </c>
      <c r="C3451" s="96" t="s">
        <v>4426</v>
      </c>
      <c r="D3451" s="96">
        <v>323.22500000009313</v>
      </c>
      <c r="E3451" s="96">
        <v>153.04166666697711</v>
      </c>
      <c r="F3451" s="96">
        <v>1</v>
      </c>
      <c r="G3451" s="96" t="s">
        <v>4660</v>
      </c>
      <c r="H3451" s="96">
        <v>2</v>
      </c>
      <c r="I3451" s="96" t="str">
        <f t="shared" si="53"/>
        <v>T528Z477M2R5ATE009A528Z477M003ASE009KBP74</v>
      </c>
    </row>
    <row r="3452" spans="1:9" hidden="1">
      <c r="A3452" s="96" t="s">
        <v>841</v>
      </c>
      <c r="B3452" s="96" t="s">
        <v>717</v>
      </c>
      <c r="C3452" s="96" t="s">
        <v>4428</v>
      </c>
      <c r="D3452" s="96">
        <v>268.39100000127218</v>
      </c>
      <c r="E3452" s="96">
        <v>142.86933333263732</v>
      </c>
      <c r="F3452" s="96">
        <v>1</v>
      </c>
      <c r="G3452" s="96" t="s">
        <v>4660</v>
      </c>
      <c r="H3452" s="96">
        <v>50</v>
      </c>
      <c r="I3452" s="96" t="str">
        <f t="shared" si="53"/>
        <v>T528Z477M2R5ATE009A528Z477M003ASE009KBP76</v>
      </c>
    </row>
    <row r="3453" spans="1:9" hidden="1">
      <c r="A3453" s="96" t="s">
        <v>841</v>
      </c>
      <c r="B3453" s="96" t="s">
        <v>4686</v>
      </c>
      <c r="C3453" s="96" t="s">
        <v>4426</v>
      </c>
      <c r="D3453" s="96">
        <v>266.516666659154</v>
      </c>
      <c r="E3453" s="96">
        <v>129.11666666390374</v>
      </c>
      <c r="F3453" s="96">
        <v>1</v>
      </c>
      <c r="G3453" s="96" t="s">
        <v>4660</v>
      </c>
      <c r="H3453" s="96">
        <v>1</v>
      </c>
      <c r="I3453" s="96" t="str">
        <f t="shared" si="53"/>
        <v>T528Z477M2R5ATE009A528Z477M003AS9997KBP74</v>
      </c>
    </row>
    <row r="3454" spans="1:9" hidden="1">
      <c r="A3454" s="96" t="s">
        <v>841</v>
      </c>
      <c r="B3454" s="96" t="s">
        <v>4686</v>
      </c>
      <c r="C3454" s="96" t="s">
        <v>4433</v>
      </c>
      <c r="D3454" s="96">
        <v>330.88333333726041</v>
      </c>
      <c r="E3454" s="96">
        <v>122.1333333326038</v>
      </c>
      <c r="F3454" s="96">
        <v>1</v>
      </c>
      <c r="G3454" s="96" t="s">
        <v>4660</v>
      </c>
      <c r="H3454" s="96">
        <v>1</v>
      </c>
      <c r="I3454" s="96" t="str">
        <f t="shared" si="53"/>
        <v>T528Z477M2R5ATE009A528Z477M003AS9997KBP74E</v>
      </c>
    </row>
    <row r="3455" spans="1:9" hidden="1">
      <c r="A3455" s="96" t="s">
        <v>841</v>
      </c>
      <c r="B3455" s="96" t="s">
        <v>4686</v>
      </c>
      <c r="C3455" s="96" t="s">
        <v>4428</v>
      </c>
      <c r="D3455" s="96">
        <v>269.40000000642613</v>
      </c>
      <c r="E3455" s="96">
        <v>173.25000000419095</v>
      </c>
      <c r="F3455" s="96">
        <v>1</v>
      </c>
      <c r="G3455" s="96" t="s">
        <v>4660</v>
      </c>
      <c r="H3455" s="96">
        <v>1</v>
      </c>
      <c r="I3455" s="96" t="str">
        <f t="shared" si="53"/>
        <v>T528Z477M2R5ATE009A528Z477M003AS9997KBP76</v>
      </c>
    </row>
    <row r="3456" spans="1:9" hidden="1">
      <c r="A3456" s="96" t="s">
        <v>1986</v>
      </c>
      <c r="B3456" s="96" t="s">
        <v>1985</v>
      </c>
      <c r="C3456" s="96" t="s">
        <v>126</v>
      </c>
      <c r="D3456" s="96">
        <v>256.53599999961443</v>
      </c>
      <c r="E3456" s="96">
        <v>136.1016666660318</v>
      </c>
      <c r="F3456" s="96">
        <v>1</v>
      </c>
      <c r="G3456" s="96" t="s">
        <v>4660</v>
      </c>
      <c r="H3456" s="96">
        <v>50</v>
      </c>
      <c r="I3456" s="96" t="str">
        <f t="shared" si="53"/>
        <v>T530D157M010ATE005A530V476M010ASE005KBP52</v>
      </c>
    </row>
    <row r="3457" spans="1:9" hidden="1">
      <c r="A3457" s="96" t="s">
        <v>2130</v>
      </c>
      <c r="B3457" s="96" t="s">
        <v>1978</v>
      </c>
      <c r="C3457" s="96" t="s">
        <v>4426</v>
      </c>
      <c r="D3457" s="96">
        <v>269.07166666695849</v>
      </c>
      <c r="E3457" s="96">
        <v>130.77866666621995</v>
      </c>
      <c r="F3457" s="96">
        <v>1</v>
      </c>
      <c r="G3457" s="96" t="s">
        <v>4660</v>
      </c>
      <c r="H3457" s="96">
        <v>50</v>
      </c>
      <c r="I3457" s="96" t="str">
        <f t="shared" si="53"/>
        <v>T530D227M006ATE005A530V686M006ASE005KBP74</v>
      </c>
    </row>
    <row r="3458" spans="1:9" hidden="1">
      <c r="A3458" s="96" t="s">
        <v>1968</v>
      </c>
      <c r="B3458" s="96" t="s">
        <v>960</v>
      </c>
      <c r="C3458" s="96" t="s">
        <v>4426</v>
      </c>
      <c r="D3458" s="96">
        <v>271.55000000190921</v>
      </c>
      <c r="E3458" s="96">
        <v>128.71999999880791</v>
      </c>
      <c r="F3458" s="96">
        <v>1</v>
      </c>
      <c r="G3458" s="96" t="s">
        <v>4660</v>
      </c>
      <c r="H3458" s="96">
        <v>5</v>
      </c>
      <c r="I3458" s="96" t="str">
        <f t="shared" si="53"/>
        <v>T530D227M010AHE010A530V686M010ASE006KBP74</v>
      </c>
    </row>
    <row r="3459" spans="1:9" hidden="1">
      <c r="A3459" s="96" t="s">
        <v>1842</v>
      </c>
      <c r="B3459" s="96" t="s">
        <v>960</v>
      </c>
      <c r="C3459" s="96" t="s">
        <v>4426</v>
      </c>
      <c r="D3459" s="96">
        <v>285.45486111135688</v>
      </c>
      <c r="E3459" s="96">
        <v>145.04652777672163</v>
      </c>
      <c r="F3459" s="96">
        <v>1</v>
      </c>
      <c r="G3459" s="96" t="s">
        <v>4660</v>
      </c>
      <c r="H3459" s="96">
        <v>24</v>
      </c>
      <c r="I3459" s="96" t="str">
        <f t="shared" si="53"/>
        <v>T530D227M010ATE006A530V686M010ASE006KBP74</v>
      </c>
    </row>
    <row r="3460" spans="1:9" hidden="1">
      <c r="A3460" s="96" t="s">
        <v>1969</v>
      </c>
      <c r="B3460" s="96" t="s">
        <v>960</v>
      </c>
      <c r="C3460" s="96" t="s">
        <v>4426</v>
      </c>
      <c r="D3460" s="96">
        <v>303.88333333539777</v>
      </c>
      <c r="E3460" s="96">
        <v>144.48333333362825</v>
      </c>
      <c r="F3460" s="96">
        <v>1</v>
      </c>
      <c r="G3460" s="96" t="s">
        <v>4660</v>
      </c>
      <c r="H3460" s="96">
        <v>9</v>
      </c>
      <c r="I3460" s="96" t="str">
        <f t="shared" ref="I3460:I3523" si="54">A3460&amp;B3460&amp;C3460</f>
        <v>T530D227M010ATE010A530V686M010ASE006KBP74</v>
      </c>
    </row>
    <row r="3461" spans="1:9" hidden="1">
      <c r="A3461" s="96" t="s">
        <v>1969</v>
      </c>
      <c r="B3461" s="96" t="s">
        <v>960</v>
      </c>
      <c r="C3461" s="96" t="s">
        <v>4433</v>
      </c>
      <c r="D3461" s="96">
        <v>294.19999999925494</v>
      </c>
      <c r="E3461" s="96">
        <v>142.05000000307336</v>
      </c>
      <c r="F3461" s="96">
        <v>1</v>
      </c>
      <c r="G3461" s="96" t="s">
        <v>4660</v>
      </c>
      <c r="H3461" s="96">
        <v>1</v>
      </c>
      <c r="I3461" s="96" t="str">
        <f t="shared" si="54"/>
        <v>T530D227M010ATE010A530V686M010ASE006KBP74E</v>
      </c>
    </row>
    <row r="3462" spans="1:9" hidden="1">
      <c r="A3462" s="96" t="s">
        <v>1989</v>
      </c>
      <c r="B3462" s="96" t="s">
        <v>1858</v>
      </c>
      <c r="C3462" s="96" t="s">
        <v>126</v>
      </c>
      <c r="D3462" s="96">
        <v>279.53981481376104</v>
      </c>
      <c r="E3462" s="96">
        <v>132.71078431663815</v>
      </c>
      <c r="F3462" s="96">
        <v>1</v>
      </c>
      <c r="G3462" s="96" t="s">
        <v>4660</v>
      </c>
      <c r="H3462" s="96">
        <v>18</v>
      </c>
      <c r="I3462" s="96" t="str">
        <f t="shared" si="54"/>
        <v>T530D337M004ATE005A530V117M004ASE005KBP52</v>
      </c>
    </row>
    <row r="3463" spans="1:9" hidden="1">
      <c r="A3463" s="96" t="s">
        <v>1942</v>
      </c>
      <c r="B3463" s="96" t="s">
        <v>975</v>
      </c>
      <c r="C3463" s="96" t="s">
        <v>4428</v>
      </c>
      <c r="D3463" s="96">
        <v>288.69166666700039</v>
      </c>
      <c r="E3463" s="96">
        <v>128.25000000419095</v>
      </c>
      <c r="F3463" s="96">
        <v>1</v>
      </c>
      <c r="G3463" s="96" t="s">
        <v>4660</v>
      </c>
      <c r="H3463" s="96">
        <v>2</v>
      </c>
      <c r="I3463" s="96" t="str">
        <f t="shared" si="54"/>
        <v>T530D337M006AHE010A530V157M006ASE010KBP76</v>
      </c>
    </row>
    <row r="3464" spans="1:9" hidden="1">
      <c r="A3464" s="96" t="s">
        <v>1939</v>
      </c>
      <c r="B3464" s="96" t="s">
        <v>1860</v>
      </c>
      <c r="C3464" s="96" t="s">
        <v>4426</v>
      </c>
      <c r="D3464" s="96">
        <v>255.11666666746609</v>
      </c>
      <c r="E3464" s="96">
        <v>160.40099999983795</v>
      </c>
      <c r="F3464" s="96">
        <v>1</v>
      </c>
      <c r="G3464" s="96" t="s">
        <v>4660</v>
      </c>
      <c r="H3464" s="96">
        <v>50</v>
      </c>
      <c r="I3464" s="96" t="str">
        <f t="shared" si="54"/>
        <v>T530D337M006ATE006A530V117M006ASE006KBP74</v>
      </c>
    </row>
    <row r="3465" spans="1:9" hidden="1">
      <c r="A3465" s="96" t="s">
        <v>1944</v>
      </c>
      <c r="B3465" s="96" t="s">
        <v>975</v>
      </c>
      <c r="C3465" s="96" t="s">
        <v>4426</v>
      </c>
      <c r="D3465" s="96">
        <v>316.0513333343435</v>
      </c>
      <c r="E3465" s="96">
        <v>138.38066666673404</v>
      </c>
      <c r="F3465" s="96">
        <v>1</v>
      </c>
      <c r="G3465" s="96" t="s">
        <v>4660</v>
      </c>
      <c r="H3465" s="96">
        <v>50</v>
      </c>
      <c r="I3465" s="96" t="str">
        <f t="shared" si="54"/>
        <v>T530D337M006ATE010A530V157M006ASE010KBP74</v>
      </c>
    </row>
    <row r="3466" spans="1:9" hidden="1">
      <c r="A3466" s="96" t="s">
        <v>1944</v>
      </c>
      <c r="B3466" s="96" t="s">
        <v>975</v>
      </c>
      <c r="C3466" s="96" t="s">
        <v>4433</v>
      </c>
      <c r="D3466" s="96">
        <v>238.98333333316259</v>
      </c>
      <c r="E3466" s="96">
        <v>141.13333333167247</v>
      </c>
      <c r="F3466" s="96">
        <v>1</v>
      </c>
      <c r="G3466" s="96" t="s">
        <v>4660</v>
      </c>
      <c r="H3466" s="96">
        <v>1</v>
      </c>
      <c r="I3466" s="96" t="str">
        <f t="shared" si="54"/>
        <v>T530D337M006ATE010A530V157M006ASE010KBP74E</v>
      </c>
    </row>
    <row r="3467" spans="1:9" hidden="1">
      <c r="A3467" s="96" t="s">
        <v>1944</v>
      </c>
      <c r="B3467" s="96" t="s">
        <v>975</v>
      </c>
      <c r="C3467" s="96" t="s">
        <v>4428</v>
      </c>
      <c r="D3467" s="96">
        <v>334.74733333359472</v>
      </c>
      <c r="E3467" s="96">
        <v>154.15199999960606</v>
      </c>
      <c r="F3467" s="96">
        <v>1</v>
      </c>
      <c r="G3467" s="96" t="s">
        <v>4660</v>
      </c>
      <c r="H3467" s="96">
        <v>50</v>
      </c>
      <c r="I3467" s="96" t="str">
        <f t="shared" si="54"/>
        <v>T530D337M006ATE010A530V157M006ASE010KBP76</v>
      </c>
    </row>
    <row r="3468" spans="1:9" hidden="1">
      <c r="A3468" s="96" t="s">
        <v>1944</v>
      </c>
      <c r="B3468" s="96" t="s">
        <v>4570</v>
      </c>
      <c r="C3468" s="96" t="s">
        <v>4433</v>
      </c>
      <c r="D3468" s="96">
        <v>368.81111111026257</v>
      </c>
      <c r="E3468" s="96">
        <v>229.51000000024217</v>
      </c>
      <c r="F3468" s="96">
        <v>1</v>
      </c>
      <c r="G3468" s="96" t="s">
        <v>4660</v>
      </c>
      <c r="H3468" s="96">
        <v>9</v>
      </c>
      <c r="I3468" s="96" t="str">
        <f t="shared" si="54"/>
        <v>T530D337M006ATE010A530V157M006AS9997KBP74E</v>
      </c>
    </row>
    <row r="3469" spans="1:9" hidden="1">
      <c r="A3469" s="96" t="s">
        <v>1848</v>
      </c>
      <c r="B3469" s="96" t="s">
        <v>1845</v>
      </c>
      <c r="C3469" s="96" t="s">
        <v>4426</v>
      </c>
      <c r="D3469" s="96">
        <v>199.40972222277196</v>
      </c>
      <c r="E3469" s="96">
        <v>136.98055555665633</v>
      </c>
      <c r="F3469" s="96">
        <v>1</v>
      </c>
      <c r="G3469" s="96" t="s">
        <v>4660</v>
      </c>
      <c r="H3469" s="96">
        <v>12</v>
      </c>
      <c r="I3469" s="96" t="str">
        <f t="shared" si="54"/>
        <v>T530D477M004ATE006A530V157M004ASE006KBP74</v>
      </c>
    </row>
    <row r="3470" spans="1:9" hidden="1">
      <c r="A3470" s="96" t="s">
        <v>1948</v>
      </c>
      <c r="B3470" s="96" t="s">
        <v>1947</v>
      </c>
      <c r="C3470" s="96" t="s">
        <v>4428</v>
      </c>
      <c r="D3470" s="96">
        <v>278.24966666644906</v>
      </c>
      <c r="E3470" s="96">
        <v>133.68366666762159</v>
      </c>
      <c r="F3470" s="96">
        <v>1</v>
      </c>
      <c r="G3470" s="96" t="s">
        <v>4660</v>
      </c>
      <c r="H3470" s="96">
        <v>50</v>
      </c>
      <c r="I3470" s="96" t="str">
        <f t="shared" si="54"/>
        <v>T530D477M004ATE010A530V227M004ASALT1KBP76</v>
      </c>
    </row>
    <row r="3471" spans="1:9" hidden="1">
      <c r="A3471" s="96" t="s">
        <v>2127</v>
      </c>
      <c r="B3471" s="96" t="s">
        <v>1992</v>
      </c>
      <c r="C3471" s="96" t="s">
        <v>4426</v>
      </c>
      <c r="D3471" s="96">
        <v>201.66666666644491</v>
      </c>
      <c r="E3471" s="96">
        <v>143.55952381073232</v>
      </c>
      <c r="F3471" s="96">
        <v>1</v>
      </c>
      <c r="G3471" s="96" t="s">
        <v>4660</v>
      </c>
      <c r="H3471" s="96">
        <v>7</v>
      </c>
      <c r="I3471" s="96" t="str">
        <f t="shared" si="54"/>
        <v>T530D477M2R5ATE005A530V157M2R5ASE005KBP74</v>
      </c>
    </row>
    <row r="3472" spans="1:9" hidden="1">
      <c r="A3472" s="96" t="s">
        <v>1983</v>
      </c>
      <c r="B3472" s="96" t="s">
        <v>1980</v>
      </c>
      <c r="C3472" s="96" t="s">
        <v>4426</v>
      </c>
      <c r="D3472" s="96">
        <v>204.13974358968863</v>
      </c>
      <c r="E3472" s="96">
        <v>144.713596490512</v>
      </c>
      <c r="F3472" s="96">
        <v>1</v>
      </c>
      <c r="G3472" s="96" t="s">
        <v>4660</v>
      </c>
      <c r="H3472" s="96">
        <v>39</v>
      </c>
      <c r="I3472" s="96" t="str">
        <f t="shared" si="54"/>
        <v>T530D567M2R5ATE005A530V197M2R5ASE005KBP74</v>
      </c>
    </row>
    <row r="3473" spans="1:9" hidden="1">
      <c r="A3473" s="96" t="s">
        <v>1957</v>
      </c>
      <c r="B3473" s="96" t="s">
        <v>1956</v>
      </c>
      <c r="C3473" s="96" t="s">
        <v>4426</v>
      </c>
      <c r="D3473" s="96">
        <v>187.26666666800156</v>
      </c>
      <c r="E3473" s="96">
        <v>121.53333333902992</v>
      </c>
      <c r="F3473" s="96">
        <v>1</v>
      </c>
      <c r="G3473" s="96" t="s">
        <v>4660</v>
      </c>
      <c r="H3473" s="96">
        <v>1</v>
      </c>
      <c r="I3473" s="96" t="str">
        <f t="shared" si="54"/>
        <v>T530D687M003ATE010A530V227M003ASE010KBP74</v>
      </c>
    </row>
    <row r="3474" spans="1:9" hidden="1">
      <c r="A3474" s="96" t="s">
        <v>1957</v>
      </c>
      <c r="B3474" s="96" t="s">
        <v>1958</v>
      </c>
      <c r="C3474" s="96" t="s">
        <v>4426</v>
      </c>
      <c r="D3474" s="96">
        <v>215.619444444892</v>
      </c>
      <c r="E3474" s="96">
        <v>150.35092592588626</v>
      </c>
      <c r="F3474" s="96">
        <v>1</v>
      </c>
      <c r="G3474" s="96" t="s">
        <v>4660</v>
      </c>
      <c r="H3474" s="96">
        <v>18</v>
      </c>
      <c r="I3474" s="96" t="str">
        <f t="shared" si="54"/>
        <v>T530D687M003ATE010A530V337M003ASE010KBP74</v>
      </c>
    </row>
    <row r="3475" spans="1:9" hidden="1">
      <c r="A3475" s="96" t="s">
        <v>1825</v>
      </c>
      <c r="B3475" s="96" t="s">
        <v>1832</v>
      </c>
      <c r="C3475" s="96" t="s">
        <v>4426</v>
      </c>
      <c r="D3475" s="96">
        <v>204.09033333272671</v>
      </c>
      <c r="E3475" s="96">
        <v>137.55800000033341</v>
      </c>
      <c r="F3475" s="96">
        <v>1</v>
      </c>
      <c r="G3475" s="96" t="s">
        <v>4660</v>
      </c>
      <c r="H3475" s="96">
        <v>50</v>
      </c>
      <c r="I3475" s="96" t="str">
        <f t="shared" si="54"/>
        <v>T530D687M2R5ATE006A530V227M003ASE006KBP74</v>
      </c>
    </row>
    <row r="3476" spans="1:9" hidden="1">
      <c r="A3476" s="96" t="s">
        <v>2888</v>
      </c>
      <c r="B3476" s="96" t="s">
        <v>2890</v>
      </c>
      <c r="C3476" s="96" t="s">
        <v>4426</v>
      </c>
      <c r="D3476" s="96">
        <v>231.89900000088383</v>
      </c>
      <c r="E3476" s="96">
        <v>137.10633333243896</v>
      </c>
      <c r="F3476" s="96">
        <v>1</v>
      </c>
      <c r="G3476" s="96" t="s">
        <v>4660</v>
      </c>
      <c r="H3476" s="96">
        <v>50</v>
      </c>
      <c r="I3476" s="96" t="str">
        <f t="shared" si="54"/>
        <v>T530X108M004ATE006A530V337M004ASE006KBP74</v>
      </c>
    </row>
    <row r="3477" spans="1:9" hidden="1">
      <c r="A3477" s="96" t="s">
        <v>2888</v>
      </c>
      <c r="B3477" s="96" t="s">
        <v>2890</v>
      </c>
      <c r="C3477" s="96" t="s">
        <v>4440</v>
      </c>
      <c r="D3477" s="96">
        <v>339.77916666510282</v>
      </c>
      <c r="E3477" s="96">
        <v>208.36666666972451</v>
      </c>
      <c r="F3477" s="96">
        <v>1</v>
      </c>
      <c r="G3477" s="96" t="s">
        <v>4660</v>
      </c>
      <c r="H3477" s="96">
        <v>4</v>
      </c>
      <c r="I3477" s="96" t="str">
        <f t="shared" si="54"/>
        <v>T530X108M004ATE006A530V337M004ASE006KBP86F</v>
      </c>
    </row>
    <row r="3478" spans="1:9" hidden="1">
      <c r="A3478" s="96" t="s">
        <v>2888</v>
      </c>
      <c r="B3478" s="96" t="s">
        <v>4687</v>
      </c>
      <c r="C3478" s="96" t="s">
        <v>4688</v>
      </c>
      <c r="D3478" s="96">
        <v>268.83333333302289</v>
      </c>
      <c r="E3478" s="96">
        <v>146.00833333970513</v>
      </c>
      <c r="F3478" s="96">
        <v>1</v>
      </c>
      <c r="G3478" s="96" t="s">
        <v>4660</v>
      </c>
      <c r="H3478" s="96">
        <v>1</v>
      </c>
      <c r="I3478" s="96" t="str">
        <f t="shared" si="54"/>
        <v>T530X108M004ATE006A530V337M004AS9997KBP126F</v>
      </c>
    </row>
    <row r="3479" spans="1:9" hidden="1">
      <c r="A3479" s="96" t="s">
        <v>2888</v>
      </c>
      <c r="B3479" s="96" t="s">
        <v>4689</v>
      </c>
      <c r="C3479" s="96" t="s">
        <v>4440</v>
      </c>
      <c r="D3479" s="96">
        <v>249.19999999401625</v>
      </c>
      <c r="E3479" s="96">
        <v>160.683333328343</v>
      </c>
      <c r="F3479" s="96">
        <v>1</v>
      </c>
      <c r="G3479" s="96" t="s">
        <v>4660</v>
      </c>
      <c r="H3479" s="96">
        <v>2</v>
      </c>
      <c r="I3479" s="96" t="str">
        <f t="shared" si="54"/>
        <v>T530X108M004ATE006A530V477M004AS9997KBP86F</v>
      </c>
    </row>
    <row r="3480" spans="1:9" hidden="1">
      <c r="A3480" s="96" t="s">
        <v>3025</v>
      </c>
      <c r="B3480" s="96" t="s">
        <v>2810</v>
      </c>
      <c r="C3480" s="96" t="s">
        <v>4477</v>
      </c>
      <c r="D3480" s="96">
        <v>409.62433333368978</v>
      </c>
      <c r="E3480" s="96">
        <v>151.20599999993573</v>
      </c>
      <c r="F3480" s="96">
        <v>1</v>
      </c>
      <c r="G3480" s="96" t="s">
        <v>4660</v>
      </c>
      <c r="H3480" s="96">
        <v>50</v>
      </c>
      <c r="I3480" s="96" t="str">
        <f t="shared" si="54"/>
        <v>T530X157M016ATE015A530V476M016ASE015KBP40</v>
      </c>
    </row>
    <row r="3481" spans="1:9" hidden="1">
      <c r="A3481" s="96" t="s">
        <v>3025</v>
      </c>
      <c r="B3481" s="96" t="s">
        <v>4636</v>
      </c>
      <c r="C3481" s="96" t="s">
        <v>4575</v>
      </c>
      <c r="D3481" s="96">
        <v>306.38333333283663</v>
      </c>
      <c r="E3481" s="96">
        <v>122.70416666317033</v>
      </c>
      <c r="F3481" s="96">
        <v>1</v>
      </c>
      <c r="G3481" s="96" t="s">
        <v>4660</v>
      </c>
      <c r="H3481" s="96">
        <v>5</v>
      </c>
      <c r="I3481" s="96" t="str">
        <f t="shared" si="54"/>
        <v>T530X157M016ATE015A530V756M016AS9997KBP74F</v>
      </c>
    </row>
    <row r="3482" spans="1:9" hidden="1">
      <c r="A3482" s="96" t="s">
        <v>3022</v>
      </c>
      <c r="B3482" s="96" t="s">
        <v>2971</v>
      </c>
      <c r="C3482" s="96" t="s">
        <v>4477</v>
      </c>
      <c r="D3482" s="96">
        <v>399.35520833394543</v>
      </c>
      <c r="E3482" s="96">
        <v>132.06354166715755</v>
      </c>
      <c r="F3482" s="96">
        <v>1</v>
      </c>
      <c r="G3482" s="96" t="s">
        <v>4660</v>
      </c>
      <c r="H3482" s="96">
        <v>16</v>
      </c>
      <c r="I3482" s="96" t="str">
        <f t="shared" si="54"/>
        <v>T530X157M016ATE025A530V476M016ASE025KBP40</v>
      </c>
    </row>
    <row r="3483" spans="1:9" hidden="1">
      <c r="A3483" s="96" t="s">
        <v>2948</v>
      </c>
      <c r="B3483" s="96" t="s">
        <v>2946</v>
      </c>
      <c r="C3483" s="96" t="s">
        <v>4426</v>
      </c>
      <c r="D3483" s="96">
        <v>207.27631578932665</v>
      </c>
      <c r="E3483" s="96">
        <v>138.47685185144655</v>
      </c>
      <c r="F3483" s="96">
        <v>1</v>
      </c>
      <c r="G3483" s="96" t="s">
        <v>4660</v>
      </c>
      <c r="H3483" s="96">
        <v>19</v>
      </c>
      <c r="I3483" s="96" t="str">
        <f t="shared" si="54"/>
        <v>T530X158M003ATE008A530V477M003ASKBP74</v>
      </c>
    </row>
    <row r="3484" spans="1:9" hidden="1">
      <c r="A3484" s="96" t="s">
        <v>2938</v>
      </c>
      <c r="B3484" s="96" t="s">
        <v>2935</v>
      </c>
      <c r="C3484" s="96" t="s">
        <v>4426</v>
      </c>
      <c r="D3484" s="96">
        <v>200.97205882320208</v>
      </c>
      <c r="E3484" s="96">
        <v>134.49040403970602</v>
      </c>
      <c r="F3484" s="96">
        <v>1</v>
      </c>
      <c r="G3484" s="96" t="s">
        <v>4660</v>
      </c>
      <c r="H3484" s="96">
        <v>34</v>
      </c>
      <c r="I3484" s="96" t="str">
        <f t="shared" si="54"/>
        <v>T530X158M2R5ATE005A530V477M2R5ASE005KBP74</v>
      </c>
    </row>
    <row r="3485" spans="1:9" hidden="1">
      <c r="A3485" s="96" t="s">
        <v>2938</v>
      </c>
      <c r="B3485" s="96" t="s">
        <v>2935</v>
      </c>
      <c r="C3485" s="96" t="s">
        <v>4690</v>
      </c>
      <c r="D3485" s="96">
        <v>378.42500000086142</v>
      </c>
      <c r="E3485" s="96">
        <v>302.20833332918119</v>
      </c>
      <c r="F3485" s="96">
        <v>1</v>
      </c>
      <c r="G3485" s="96" t="s">
        <v>4660</v>
      </c>
      <c r="H3485" s="96">
        <v>2</v>
      </c>
      <c r="I3485" s="96" t="str">
        <f t="shared" si="54"/>
        <v>T530X158M2R5ATE005A530V477M2R5ASE005KBP86D</v>
      </c>
    </row>
    <row r="3486" spans="1:9" hidden="1">
      <c r="A3486" s="96" t="s">
        <v>2824</v>
      </c>
      <c r="B3486" s="96" t="s">
        <v>2821</v>
      </c>
      <c r="C3486" s="96" t="s">
        <v>4426</v>
      </c>
      <c r="D3486" s="96">
        <v>399.45202020145103</v>
      </c>
      <c r="E3486" s="96">
        <v>155.6973958346498</v>
      </c>
      <c r="F3486" s="96">
        <v>1</v>
      </c>
      <c r="G3486" s="96" t="s">
        <v>4660</v>
      </c>
      <c r="H3486" s="96">
        <v>33</v>
      </c>
      <c r="I3486" s="96" t="str">
        <f t="shared" si="54"/>
        <v>T530X337M010ATE004A530V117M010ASE004KBP74</v>
      </c>
    </row>
    <row r="3487" spans="1:9" hidden="1">
      <c r="A3487" s="96" t="s">
        <v>2918</v>
      </c>
      <c r="B3487" s="96" t="s">
        <v>2917</v>
      </c>
      <c r="C3487" s="96" t="s">
        <v>126</v>
      </c>
      <c r="D3487" s="96">
        <v>327.35633333420844</v>
      </c>
      <c r="E3487" s="96">
        <v>140.27266666665673</v>
      </c>
      <c r="F3487" s="96">
        <v>1</v>
      </c>
      <c r="G3487" s="96" t="s">
        <v>4660</v>
      </c>
      <c r="H3487" s="96">
        <v>50</v>
      </c>
      <c r="I3487" s="96" t="str">
        <f t="shared" si="54"/>
        <v>T530X337M010ATE006A530V117M010ASE006KBP52</v>
      </c>
    </row>
    <row r="3488" spans="1:9" hidden="1">
      <c r="A3488" s="96" t="s">
        <v>2837</v>
      </c>
      <c r="B3488" s="96" t="s">
        <v>2831</v>
      </c>
      <c r="C3488" s="96" t="s">
        <v>4426</v>
      </c>
      <c r="D3488" s="96">
        <v>415.85966666825118</v>
      </c>
      <c r="E3488" s="96">
        <v>141.01900000011082</v>
      </c>
      <c r="F3488" s="96">
        <v>1</v>
      </c>
      <c r="G3488" s="96" t="s">
        <v>4660</v>
      </c>
      <c r="H3488" s="96">
        <v>50</v>
      </c>
      <c r="I3488" s="96" t="str">
        <f t="shared" si="54"/>
        <v>T530X337M010ATE010A530V157M010ASE010KBP74</v>
      </c>
    </row>
    <row r="3489" spans="1:9" hidden="1">
      <c r="A3489" s="96" t="s">
        <v>2837</v>
      </c>
      <c r="B3489" s="96" t="s">
        <v>2831</v>
      </c>
      <c r="C3489" s="96" t="s">
        <v>4433</v>
      </c>
      <c r="D3489" s="96">
        <v>325.98333333386108</v>
      </c>
      <c r="E3489" s="96">
        <v>186.46666666958481</v>
      </c>
      <c r="F3489" s="96">
        <v>1</v>
      </c>
      <c r="G3489" s="96" t="s">
        <v>4660</v>
      </c>
      <c r="H3489" s="96">
        <v>1</v>
      </c>
      <c r="I3489" s="96" t="str">
        <f t="shared" si="54"/>
        <v>T530X337M010ATE010A530V157M010ASE010KBP74E</v>
      </c>
    </row>
    <row r="3490" spans="1:9" hidden="1">
      <c r="A3490" s="96" t="s">
        <v>2819</v>
      </c>
      <c r="B3490" s="96" t="s">
        <v>2815</v>
      </c>
      <c r="C3490" s="96" t="s">
        <v>4426</v>
      </c>
      <c r="D3490" s="96">
        <v>327.73433333309367</v>
      </c>
      <c r="E3490" s="96">
        <v>154.08966666741762</v>
      </c>
      <c r="F3490" s="96">
        <v>1</v>
      </c>
      <c r="G3490" s="96" t="s">
        <v>4660</v>
      </c>
      <c r="H3490" s="96">
        <v>50</v>
      </c>
      <c r="I3490" s="96" t="str">
        <f t="shared" si="54"/>
        <v>T530X477M006ATE004A530V157M006ASE004KBP74</v>
      </c>
    </row>
    <row r="3491" spans="1:9" hidden="1">
      <c r="A3491" s="96" t="s">
        <v>2819</v>
      </c>
      <c r="B3491" s="96" t="s">
        <v>2846</v>
      </c>
      <c r="C3491" s="96" t="s">
        <v>4618</v>
      </c>
      <c r="D3491" s="96">
        <v>351.40000000130385</v>
      </c>
      <c r="E3491" s="96">
        <v>121.93333332776092</v>
      </c>
      <c r="F3491" s="96">
        <v>1</v>
      </c>
      <c r="G3491" s="96" t="s">
        <v>4660</v>
      </c>
      <c r="H3491" s="96">
        <v>1</v>
      </c>
      <c r="I3491" s="96" t="str">
        <f t="shared" si="54"/>
        <v>T530X477M006ATE004A530V227M006ASE010KBP72E</v>
      </c>
    </row>
    <row r="3492" spans="1:9" hidden="1">
      <c r="A3492" s="96" t="s">
        <v>2852</v>
      </c>
      <c r="B3492" s="96" t="s">
        <v>2853</v>
      </c>
      <c r="C3492" s="96" t="s">
        <v>4426</v>
      </c>
      <c r="D3492" s="96">
        <v>299.65294117556527</v>
      </c>
      <c r="E3492" s="96">
        <v>136.2944444454148</v>
      </c>
      <c r="F3492" s="96">
        <v>1</v>
      </c>
      <c r="G3492" s="96" t="s">
        <v>4660</v>
      </c>
      <c r="H3492" s="96">
        <v>34</v>
      </c>
      <c r="I3492" s="96" t="str">
        <f t="shared" si="54"/>
        <v>T530X477M006ATE010A530V227K006ASE010KBP74</v>
      </c>
    </row>
    <row r="3493" spans="1:9" hidden="1">
      <c r="A3493" s="96" t="s">
        <v>2962</v>
      </c>
      <c r="B3493" s="96" t="s">
        <v>2851</v>
      </c>
      <c r="C3493" s="96" t="s">
        <v>4426</v>
      </c>
      <c r="D3493" s="96">
        <v>271.78333333111368</v>
      </c>
      <c r="E3493" s="96">
        <v>126.9500000041444</v>
      </c>
      <c r="F3493" s="96">
        <v>1</v>
      </c>
      <c r="G3493" s="96" t="s">
        <v>4660</v>
      </c>
      <c r="H3493" s="96">
        <v>1</v>
      </c>
      <c r="I3493" s="96" t="str">
        <f t="shared" si="54"/>
        <v>T530X687M004AHE010A530V337M004ASE010KBP74</v>
      </c>
    </row>
    <row r="3494" spans="1:9" hidden="1">
      <c r="A3494" s="96" t="s">
        <v>2962</v>
      </c>
      <c r="B3494" s="96" t="s">
        <v>2851</v>
      </c>
      <c r="C3494" s="96" t="s">
        <v>126</v>
      </c>
      <c r="D3494" s="96">
        <v>199.96666667168029</v>
      </c>
      <c r="E3494" s="96">
        <v>123.41666667256504</v>
      </c>
      <c r="F3494" s="96">
        <v>1</v>
      </c>
      <c r="G3494" s="96" t="s">
        <v>4660</v>
      </c>
      <c r="H3494" s="96">
        <v>1</v>
      </c>
      <c r="I3494" s="96" t="str">
        <f t="shared" si="54"/>
        <v>T530X687M004AHE010A530V337M004ASE010KBP52</v>
      </c>
    </row>
    <row r="3495" spans="1:9" hidden="1">
      <c r="A3495" s="96" t="s">
        <v>2872</v>
      </c>
      <c r="B3495" s="96" t="s">
        <v>2869</v>
      </c>
      <c r="C3495" s="96" t="s">
        <v>4426</v>
      </c>
      <c r="D3495" s="96">
        <v>225.57833333315793</v>
      </c>
      <c r="E3495" s="96">
        <v>140.97533333329483</v>
      </c>
      <c r="F3495" s="96">
        <v>1</v>
      </c>
      <c r="G3495" s="96" t="s">
        <v>4660</v>
      </c>
      <c r="H3495" s="96">
        <v>50</v>
      </c>
      <c r="I3495" s="96" t="str">
        <f t="shared" si="54"/>
        <v>T530X687M004ATE004A530V227M004ASE004KBP74</v>
      </c>
    </row>
    <row r="3496" spans="1:9" hidden="1">
      <c r="A3496" s="96" t="s">
        <v>2849</v>
      </c>
      <c r="B3496" s="96" t="s">
        <v>2846</v>
      </c>
      <c r="C3496" s="96" t="s">
        <v>4426</v>
      </c>
      <c r="D3496" s="96">
        <v>311.66875000053551</v>
      </c>
      <c r="E3496" s="96">
        <v>160.95888889068738</v>
      </c>
      <c r="F3496" s="96">
        <v>1</v>
      </c>
      <c r="G3496" s="96" t="s">
        <v>4660</v>
      </c>
      <c r="H3496" s="96">
        <v>16</v>
      </c>
      <c r="I3496" s="96" t="str">
        <f t="shared" si="54"/>
        <v>T530X687M006ATE010A530V227M006ASE010KBP74</v>
      </c>
    </row>
    <row r="3497" spans="1:9" hidden="1">
      <c r="A3497" s="96" t="s">
        <v>1002</v>
      </c>
      <c r="B3497" s="96" t="s">
        <v>999</v>
      </c>
      <c r="C3497" s="96" t="s">
        <v>4426</v>
      </c>
      <c r="D3497" s="96">
        <v>195.53739837396367</v>
      </c>
      <c r="E3497" s="96">
        <v>145.99186991968918</v>
      </c>
      <c r="F3497" s="96">
        <v>1</v>
      </c>
      <c r="G3497" s="96" t="s">
        <v>4660</v>
      </c>
      <c r="H3497" s="96">
        <v>41</v>
      </c>
      <c r="I3497" s="96" t="str">
        <f t="shared" si="54"/>
        <v>T530Y108M2R5ATE005A530V337M003ASE005KBP74</v>
      </c>
    </row>
    <row r="3498" spans="1:9" hidden="1">
      <c r="A3498" s="96" t="s">
        <v>972</v>
      </c>
      <c r="B3498" s="96" t="s">
        <v>970</v>
      </c>
      <c r="C3498" s="96" t="s">
        <v>4426</v>
      </c>
      <c r="D3498" s="96">
        <v>218.16000000033529</v>
      </c>
      <c r="E3498" s="96">
        <v>146.50733333376701</v>
      </c>
      <c r="F3498" s="96">
        <v>1</v>
      </c>
      <c r="G3498" s="96" t="s">
        <v>4660</v>
      </c>
      <c r="H3498" s="96">
        <v>50</v>
      </c>
      <c r="I3498" s="96" t="str">
        <f t="shared" si="54"/>
        <v>T530Y108M2R5ATE006A530V337M003ASE006KBP74</v>
      </c>
    </row>
    <row r="3499" spans="1:9" hidden="1">
      <c r="A3499" s="96" t="s">
        <v>958</v>
      </c>
      <c r="B3499" s="96" t="s">
        <v>956</v>
      </c>
      <c r="C3499" s="96" t="s">
        <v>4426</v>
      </c>
      <c r="D3499" s="96">
        <v>309.49166666381643</v>
      </c>
      <c r="E3499" s="96">
        <v>225.42575757241468</v>
      </c>
      <c r="F3499" s="96">
        <v>1</v>
      </c>
      <c r="G3499" s="96" t="s">
        <v>4660</v>
      </c>
      <c r="H3499" s="96">
        <v>8</v>
      </c>
      <c r="I3499" s="96" t="str">
        <f t="shared" si="54"/>
        <v>T530Y337M006ATE006A530V157K006ASE006KBP74</v>
      </c>
    </row>
    <row r="3500" spans="1:9" hidden="1">
      <c r="A3500" s="96" t="s">
        <v>993</v>
      </c>
      <c r="B3500" s="96" t="s">
        <v>992</v>
      </c>
      <c r="C3500" s="96" t="s">
        <v>4426</v>
      </c>
      <c r="D3500" s="96">
        <v>336.82962962930714</v>
      </c>
      <c r="E3500" s="96">
        <v>160.41369047514829</v>
      </c>
      <c r="F3500" s="96">
        <v>1</v>
      </c>
      <c r="G3500" s="96" t="s">
        <v>4660</v>
      </c>
      <c r="H3500" s="96">
        <v>27</v>
      </c>
      <c r="I3500" s="96" t="str">
        <f t="shared" si="54"/>
        <v>T530Y477M006ATE005A530V157M006ASE005KBP74</v>
      </c>
    </row>
    <row r="3501" spans="1:9" hidden="1">
      <c r="A3501" s="96" t="s">
        <v>987</v>
      </c>
      <c r="B3501" s="96" t="s">
        <v>986</v>
      </c>
      <c r="C3501" s="96" t="s">
        <v>4426</v>
      </c>
      <c r="D3501" s="96">
        <v>284.9333333352115</v>
      </c>
      <c r="E3501" s="96">
        <v>123.89444444677792</v>
      </c>
      <c r="F3501" s="96">
        <v>1</v>
      </c>
      <c r="G3501" s="96" t="s">
        <v>4660</v>
      </c>
      <c r="H3501" s="96">
        <v>2</v>
      </c>
      <c r="I3501" s="96" t="str">
        <f t="shared" si="54"/>
        <v>T530Y687M004ATE005A530V227M004ASE005KBP74</v>
      </c>
    </row>
    <row r="3502" spans="1:9" hidden="1">
      <c r="A3502" s="96" t="s">
        <v>1269</v>
      </c>
      <c r="B3502" s="96" t="s">
        <v>1210</v>
      </c>
      <c r="C3502" s="96" t="s">
        <v>4426</v>
      </c>
      <c r="D3502" s="96">
        <v>474.4269230752252</v>
      </c>
      <c r="E3502" s="96">
        <v>223.08499999972992</v>
      </c>
      <c r="F3502" s="96">
        <v>1</v>
      </c>
      <c r="G3502" s="96" t="s">
        <v>4660</v>
      </c>
      <c r="H3502" s="96">
        <v>13</v>
      </c>
      <c r="I3502" s="96" t="str">
        <f t="shared" si="54"/>
        <v>T591B476M006ATE070A591B476M010ASE070KBP74</v>
      </c>
    </row>
    <row r="3503" spans="1:9" hidden="1">
      <c r="A3503" s="96" t="s">
        <v>3299</v>
      </c>
      <c r="B3503" s="96" t="s">
        <v>3300</v>
      </c>
      <c r="C3503" s="96" t="s">
        <v>90</v>
      </c>
      <c r="D3503" s="96">
        <v>451.66666666965466</v>
      </c>
      <c r="E3503" s="96">
        <v>138.98500000219792</v>
      </c>
      <c r="F3503" s="96">
        <v>1</v>
      </c>
      <c r="G3503" s="96" t="s">
        <v>4660</v>
      </c>
      <c r="H3503" s="96">
        <v>10</v>
      </c>
      <c r="I3503" s="96" t="str">
        <f t="shared" si="54"/>
        <v>T591D336M025ATE060A591D336M025ASFTP200</v>
      </c>
    </row>
    <row r="3504" spans="1:9" hidden="1">
      <c r="A3504" s="96" t="s">
        <v>3319</v>
      </c>
      <c r="B3504" s="96" t="s">
        <v>3320</v>
      </c>
      <c r="C3504" s="96" t="s">
        <v>4501</v>
      </c>
      <c r="D3504" s="96">
        <v>185.38333333446644</v>
      </c>
      <c r="E3504" s="96">
        <v>121.98333333944902</v>
      </c>
      <c r="F3504" s="96">
        <v>1</v>
      </c>
      <c r="G3504" s="96" t="s">
        <v>4660</v>
      </c>
      <c r="H3504" s="96">
        <v>1</v>
      </c>
      <c r="I3504" s="96" t="str">
        <f t="shared" si="54"/>
        <v>T591D337M2R5ATE015A591D337M003ASKBP55</v>
      </c>
    </row>
    <row r="3505" spans="1:9" hidden="1">
      <c r="A3505" s="96" t="s">
        <v>3588</v>
      </c>
      <c r="B3505" s="96" t="s">
        <v>3589</v>
      </c>
      <c r="C3505" s="96" t="s">
        <v>4501</v>
      </c>
      <c r="D3505" s="96">
        <v>249.5666666678153</v>
      </c>
      <c r="E3505" s="96">
        <v>135.6277777813375</v>
      </c>
      <c r="F3505" s="96">
        <v>1</v>
      </c>
      <c r="G3505" s="96" t="s">
        <v>4660</v>
      </c>
      <c r="H3505" s="96">
        <v>3</v>
      </c>
      <c r="I3505" s="96" t="str">
        <f t="shared" si="54"/>
        <v>T591V227M2R5ATE009A591V227M004ASE009KBP55</v>
      </c>
    </row>
    <row r="3506" spans="1:9" hidden="1">
      <c r="A3506" s="96" t="s">
        <v>4257</v>
      </c>
      <c r="B3506" s="96" t="s">
        <v>4258</v>
      </c>
      <c r="C3506" s="96" t="s">
        <v>90</v>
      </c>
      <c r="D3506" s="96">
        <v>615.86666666320525</v>
      </c>
      <c r="E3506" s="96">
        <v>197.71666666958481</v>
      </c>
      <c r="F3506" s="96">
        <v>1</v>
      </c>
      <c r="G3506" s="96" t="s">
        <v>4660</v>
      </c>
      <c r="H3506" s="96">
        <v>1</v>
      </c>
      <c r="I3506" s="96" t="str">
        <f t="shared" si="54"/>
        <v>T598B475M035ATE200A598B475M035ASFTP200</v>
      </c>
    </row>
    <row r="3507" spans="1:9" hidden="1">
      <c r="A3507" s="96" t="s">
        <v>4303</v>
      </c>
      <c r="B3507" s="96" t="s">
        <v>4228</v>
      </c>
      <c r="C3507" s="96" t="s">
        <v>4426</v>
      </c>
      <c r="D3507" s="96">
        <v>484.55966666650494</v>
      </c>
      <c r="E3507" s="96">
        <v>198.17233333380423</v>
      </c>
      <c r="F3507" s="96">
        <v>1</v>
      </c>
      <c r="G3507" s="96" t="s">
        <v>4660</v>
      </c>
      <c r="H3507" s="96">
        <v>50</v>
      </c>
      <c r="I3507" s="96" t="str">
        <f t="shared" si="54"/>
        <v>T598B476M010ATE070A598B476M010ASKBP74</v>
      </c>
    </row>
    <row r="3508" spans="1:9" hidden="1">
      <c r="A3508" s="96" t="s">
        <v>4303</v>
      </c>
      <c r="B3508" s="96" t="s">
        <v>4637</v>
      </c>
      <c r="C3508" s="96" t="s">
        <v>4440</v>
      </c>
      <c r="D3508" s="96">
        <v>515.4500000027474</v>
      </c>
      <c r="E3508" s="96">
        <v>182.00000000651929</v>
      </c>
      <c r="F3508" s="96">
        <v>1</v>
      </c>
      <c r="G3508" s="96" t="s">
        <v>4660</v>
      </c>
      <c r="H3508" s="96">
        <v>1</v>
      </c>
      <c r="I3508" s="96" t="str">
        <f t="shared" si="54"/>
        <v>T598B476M010ATE070A598B476M010AS9997KBP86F</v>
      </c>
    </row>
    <row r="3509" spans="1:9" hidden="1">
      <c r="A3509" s="96" t="s">
        <v>4307</v>
      </c>
      <c r="B3509" s="96" t="s">
        <v>4230</v>
      </c>
      <c r="C3509" s="96" t="s">
        <v>4426</v>
      </c>
      <c r="D3509" s="96">
        <v>408.26499999943189</v>
      </c>
      <c r="E3509" s="96">
        <v>204.44300000157671</v>
      </c>
      <c r="F3509" s="96">
        <v>1</v>
      </c>
      <c r="G3509" s="96" t="s">
        <v>4660</v>
      </c>
      <c r="H3509" s="96">
        <v>50</v>
      </c>
      <c r="I3509" s="96" t="str">
        <f t="shared" si="54"/>
        <v>T598B686M006ATE070A598B686M006ASKBP74</v>
      </c>
    </row>
    <row r="3510" spans="1:9" hidden="1">
      <c r="A3510" s="96" t="s">
        <v>4307</v>
      </c>
      <c r="B3510" s="96" t="s">
        <v>4230</v>
      </c>
      <c r="C3510" s="96" t="s">
        <v>4691</v>
      </c>
      <c r="D3510" s="96">
        <v>437.39999999874271</v>
      </c>
      <c r="E3510" s="96">
        <v>189.68333333381452</v>
      </c>
      <c r="F3510" s="96">
        <v>1</v>
      </c>
      <c r="G3510" s="96" t="s">
        <v>4660</v>
      </c>
      <c r="H3510" s="96">
        <v>1</v>
      </c>
      <c r="I3510" s="96" t="str">
        <f t="shared" si="54"/>
        <v>T598B686M006ATE070A598B686M006ASKBP74H</v>
      </c>
    </row>
    <row r="3511" spans="1:9" hidden="1">
      <c r="A3511" s="96" t="s">
        <v>1541</v>
      </c>
      <c r="B3511" s="96" t="s">
        <v>1091</v>
      </c>
      <c r="C3511" s="96" t="s">
        <v>4502</v>
      </c>
      <c r="D3511" s="96">
        <v>662.64047619005271</v>
      </c>
      <c r="E3511" s="96">
        <v>220.0272727278273</v>
      </c>
      <c r="F3511" s="96">
        <v>1</v>
      </c>
      <c r="G3511" s="96" t="s">
        <v>4660</v>
      </c>
      <c r="H3511" s="96">
        <v>21</v>
      </c>
      <c r="I3511" s="96" t="str">
        <f t="shared" si="54"/>
        <v>T598D106M035ATE120A598D106M035ASTTS175</v>
      </c>
    </row>
    <row r="3512" spans="1:9" hidden="1">
      <c r="A3512" s="96" t="s">
        <v>1537</v>
      </c>
      <c r="B3512" s="96" t="s">
        <v>1101</v>
      </c>
      <c r="C3512" s="96" t="s">
        <v>107</v>
      </c>
      <c r="D3512" s="96">
        <v>744.43099999981916</v>
      </c>
      <c r="E3512" s="96">
        <v>195.85333333318121</v>
      </c>
      <c r="F3512" s="96">
        <v>1</v>
      </c>
      <c r="G3512" s="96" t="s">
        <v>4660</v>
      </c>
      <c r="H3512" s="96">
        <v>50</v>
      </c>
      <c r="I3512" s="96" t="str">
        <f t="shared" si="54"/>
        <v>T598D106M050ATE090A598D106M050ASFTP150</v>
      </c>
    </row>
    <row r="3513" spans="1:9" hidden="1">
      <c r="A3513" s="96" t="s">
        <v>953</v>
      </c>
      <c r="B3513" s="96" t="s">
        <v>954</v>
      </c>
      <c r="C3513" s="96" t="s">
        <v>4501</v>
      </c>
      <c r="D3513" s="96">
        <v>263.60679012296413</v>
      </c>
      <c r="E3513" s="96">
        <v>137.36130952460891</v>
      </c>
      <c r="F3513" s="96">
        <v>1</v>
      </c>
      <c r="G3513" s="96" t="s">
        <v>4660</v>
      </c>
      <c r="H3513" s="96">
        <v>27</v>
      </c>
      <c r="I3513" s="96" t="str">
        <f t="shared" si="54"/>
        <v>T598D107M010ATE025A598D107M010AS4143KBP55</v>
      </c>
    </row>
    <row r="3514" spans="1:9" hidden="1">
      <c r="A3514" s="96" t="s">
        <v>1118</v>
      </c>
      <c r="B3514" s="96" t="s">
        <v>954</v>
      </c>
      <c r="C3514" s="96" t="s">
        <v>4501</v>
      </c>
      <c r="D3514" s="96">
        <v>274.71481481508818</v>
      </c>
      <c r="E3514" s="96">
        <v>148.92777777800802</v>
      </c>
      <c r="F3514" s="96">
        <v>1</v>
      </c>
      <c r="G3514" s="96" t="s">
        <v>4660</v>
      </c>
      <c r="H3514" s="96">
        <v>18</v>
      </c>
      <c r="I3514" s="96" t="str">
        <f t="shared" si="54"/>
        <v>T598D107M010ATE040A598D107M010AS4143KBP55</v>
      </c>
    </row>
    <row r="3515" spans="1:9" hidden="1">
      <c r="A3515" s="96" t="s">
        <v>1493</v>
      </c>
      <c r="B3515" s="96" t="s">
        <v>954</v>
      </c>
      <c r="C3515" s="96" t="s">
        <v>4501</v>
      </c>
      <c r="D3515" s="96">
        <v>330.42499999632128</v>
      </c>
      <c r="E3515" s="96">
        <v>142.89166666741949</v>
      </c>
      <c r="F3515" s="96">
        <v>1</v>
      </c>
      <c r="G3515" s="96" t="s">
        <v>4660</v>
      </c>
      <c r="H3515" s="96">
        <v>2</v>
      </c>
      <c r="I3515" s="96" t="str">
        <f t="shared" si="54"/>
        <v>T598D107M010ATE080A598D107M010AS4143KBP55</v>
      </c>
    </row>
    <row r="3516" spans="1:9" hidden="1">
      <c r="A3516" s="96" t="s">
        <v>1095</v>
      </c>
      <c r="B3516" s="96" t="s">
        <v>1096</v>
      </c>
      <c r="C3516" s="96" t="s">
        <v>87</v>
      </c>
      <c r="D3516" s="96">
        <v>459.94166666729143</v>
      </c>
      <c r="E3516" s="96">
        <v>187.65833333454793</v>
      </c>
      <c r="F3516" s="96">
        <v>1</v>
      </c>
      <c r="G3516" s="96" t="s">
        <v>4660</v>
      </c>
      <c r="H3516" s="96">
        <v>4</v>
      </c>
      <c r="I3516" s="96" t="str">
        <f t="shared" si="54"/>
        <v>T598D107M016ATE050A598D107M016ASTTS50</v>
      </c>
    </row>
    <row r="3517" spans="1:9" hidden="1">
      <c r="A3517" s="96" t="s">
        <v>1523</v>
      </c>
      <c r="B3517" s="96" t="s">
        <v>1127</v>
      </c>
      <c r="C3517" s="96" t="s">
        <v>87</v>
      </c>
      <c r="D3517" s="96">
        <v>452.60800000028689</v>
      </c>
      <c r="E3517" s="96">
        <v>197.75033333280587</v>
      </c>
      <c r="F3517" s="96">
        <v>1</v>
      </c>
      <c r="G3517" s="96" t="s">
        <v>4660</v>
      </c>
      <c r="H3517" s="96">
        <v>50</v>
      </c>
      <c r="I3517" s="96" t="str">
        <f t="shared" si="54"/>
        <v>T598D157M016ATE065A598D157M016ASTTS50</v>
      </c>
    </row>
    <row r="3518" spans="1:9" hidden="1">
      <c r="A3518" s="96" t="s">
        <v>1438</v>
      </c>
      <c r="B3518" s="96" t="s">
        <v>1093</v>
      </c>
      <c r="C3518" s="96" t="s">
        <v>90</v>
      </c>
      <c r="D3518" s="96">
        <v>600.74100000062026</v>
      </c>
      <c r="E3518" s="96">
        <v>193.55033333273605</v>
      </c>
      <c r="F3518" s="96">
        <v>1</v>
      </c>
      <c r="G3518" s="96" t="s">
        <v>4660</v>
      </c>
      <c r="H3518" s="96">
        <v>50</v>
      </c>
      <c r="I3518" s="96" t="str">
        <f t="shared" si="54"/>
        <v>T598D226M035AT4335A598D226M035ASFTP200</v>
      </c>
    </row>
    <row r="3519" spans="1:9" hidden="1">
      <c r="A3519" s="96" t="s">
        <v>1525</v>
      </c>
      <c r="B3519" s="96" t="s">
        <v>1093</v>
      </c>
      <c r="C3519" s="96" t="s">
        <v>90</v>
      </c>
      <c r="D3519" s="96">
        <v>602.01025641084505</v>
      </c>
      <c r="E3519" s="96">
        <v>209.02435897464431</v>
      </c>
      <c r="F3519" s="96">
        <v>1</v>
      </c>
      <c r="G3519" s="96" t="s">
        <v>4660</v>
      </c>
      <c r="H3519" s="96">
        <v>13</v>
      </c>
      <c r="I3519" s="96" t="str">
        <f t="shared" si="54"/>
        <v>T598D226M035ATE065A598D226M035ASFTP200</v>
      </c>
    </row>
    <row r="3520" spans="1:9" hidden="1">
      <c r="A3520" s="96" t="s">
        <v>947</v>
      </c>
      <c r="B3520" s="96" t="s">
        <v>944</v>
      </c>
      <c r="C3520" s="96" t="s">
        <v>4501</v>
      </c>
      <c r="D3520" s="96">
        <v>389.96366666606622</v>
      </c>
      <c r="E3520" s="96">
        <v>141.17133333196398</v>
      </c>
      <c r="F3520" s="96">
        <v>1</v>
      </c>
      <c r="G3520" s="96" t="s">
        <v>4660</v>
      </c>
      <c r="H3520" s="96">
        <v>50</v>
      </c>
      <c r="I3520" s="96" t="str">
        <f t="shared" si="54"/>
        <v>T598D227M010ATE025A598D227M010ASKBP55</v>
      </c>
    </row>
    <row r="3521" spans="1:9" hidden="1">
      <c r="A3521" s="96" t="s">
        <v>1116</v>
      </c>
      <c r="B3521" s="96" t="s">
        <v>944</v>
      </c>
      <c r="C3521" s="96" t="s">
        <v>4501</v>
      </c>
      <c r="D3521" s="96">
        <v>407.22758620592026</v>
      </c>
      <c r="E3521" s="96">
        <v>158.17432432422868</v>
      </c>
      <c r="F3521" s="96">
        <v>1</v>
      </c>
      <c r="G3521" s="96" t="s">
        <v>4660</v>
      </c>
      <c r="H3521" s="96">
        <v>29</v>
      </c>
      <c r="I3521" s="96" t="str">
        <f t="shared" si="54"/>
        <v>T598D227M010ATE040A598D227M010ASKBP55</v>
      </c>
    </row>
    <row r="3522" spans="1:9" hidden="1">
      <c r="A3522" s="96" t="s">
        <v>1080</v>
      </c>
      <c r="B3522" s="96" t="s">
        <v>1079</v>
      </c>
      <c r="C3522" s="96" t="s">
        <v>90</v>
      </c>
      <c r="D3522" s="96">
        <v>522.89444444468245</v>
      </c>
      <c r="E3522" s="96">
        <v>160.64444444607943</v>
      </c>
      <c r="F3522" s="96">
        <v>1</v>
      </c>
      <c r="G3522" s="96" t="s">
        <v>4660</v>
      </c>
      <c r="H3522" s="96">
        <v>3</v>
      </c>
      <c r="I3522" s="96" t="str">
        <f t="shared" si="54"/>
        <v>T598D336M025ATE060A598D336M025ASFTP200</v>
      </c>
    </row>
    <row r="3523" spans="1:9" hidden="1">
      <c r="A3523" s="96" t="s">
        <v>1529</v>
      </c>
      <c r="B3523" s="96" t="s">
        <v>1433</v>
      </c>
      <c r="C3523" s="96" t="s">
        <v>90</v>
      </c>
      <c r="D3523" s="96">
        <v>613.9643333342392</v>
      </c>
      <c r="E3523" s="96">
        <v>232.8503333319677</v>
      </c>
      <c r="F3523" s="96">
        <v>1</v>
      </c>
      <c r="G3523" s="96" t="s">
        <v>4660</v>
      </c>
      <c r="H3523" s="96">
        <v>50</v>
      </c>
      <c r="I3523" s="96" t="str">
        <f t="shared" si="54"/>
        <v>T598D336M035ATE065A598D336M035ASFTP200</v>
      </c>
    </row>
    <row r="3524" spans="1:9" hidden="1">
      <c r="A3524" s="96" t="s">
        <v>1529</v>
      </c>
      <c r="B3524" s="96" t="s">
        <v>1433</v>
      </c>
      <c r="C3524" s="96" t="s">
        <v>4692</v>
      </c>
      <c r="D3524" s="96">
        <v>784.01666666963138</v>
      </c>
      <c r="E3524" s="96">
        <v>217.61666666949168</v>
      </c>
      <c r="F3524" s="96">
        <v>1</v>
      </c>
      <c r="G3524" s="96" t="s">
        <v>4660</v>
      </c>
      <c r="H3524" s="96">
        <v>1</v>
      </c>
      <c r="I3524" s="96" t="str">
        <f t="shared" ref="I3524:I3587" si="55">A3524&amp;B3524&amp;C3524</f>
        <v>T598D336M035ATE065A598D336M035ASFTP200G</v>
      </c>
    </row>
    <row r="3525" spans="1:9" hidden="1">
      <c r="A3525" s="96" t="s">
        <v>1529</v>
      </c>
      <c r="B3525" s="96" t="s">
        <v>1433</v>
      </c>
      <c r="C3525" s="96" t="s">
        <v>4639</v>
      </c>
      <c r="D3525" s="96">
        <v>579.0500000026077</v>
      </c>
      <c r="E3525" s="96">
        <v>192.25000000325963</v>
      </c>
      <c r="F3525" s="96">
        <v>1</v>
      </c>
      <c r="G3525" s="96" t="s">
        <v>4660</v>
      </c>
      <c r="H3525" s="96">
        <v>1</v>
      </c>
      <c r="I3525" s="96" t="str">
        <f t="shared" si="55"/>
        <v>T598D336M035ATE065A598D336M035ASFTP200X</v>
      </c>
    </row>
    <row r="3526" spans="1:9" hidden="1">
      <c r="A3526" s="96" t="s">
        <v>1529</v>
      </c>
      <c r="B3526" s="96" t="s">
        <v>1433</v>
      </c>
      <c r="C3526" s="96" t="s">
        <v>4693</v>
      </c>
      <c r="D3526" s="96">
        <v>1060.9499999997206</v>
      </c>
      <c r="E3526" s="96">
        <v>313.3666666620411</v>
      </c>
      <c r="F3526" s="96">
        <v>1</v>
      </c>
      <c r="G3526" s="96" t="s">
        <v>4660</v>
      </c>
      <c r="H3526" s="96">
        <v>1</v>
      </c>
      <c r="I3526" s="96" t="str">
        <f t="shared" si="55"/>
        <v>T598D336M035ATE065A598D336M035ASFTP200Y</v>
      </c>
    </row>
    <row r="3527" spans="1:9" hidden="1">
      <c r="A3527" s="96" t="s">
        <v>1503</v>
      </c>
      <c r="B3527" s="96" t="s">
        <v>949</v>
      </c>
      <c r="C3527" s="96" t="s">
        <v>4501</v>
      </c>
      <c r="D3527" s="96">
        <v>292.07066666604953</v>
      </c>
      <c r="E3527" s="96">
        <v>138.87166666667909</v>
      </c>
      <c r="F3527" s="96">
        <v>1</v>
      </c>
      <c r="G3527" s="96" t="s">
        <v>4660</v>
      </c>
      <c r="H3527" s="96">
        <v>50</v>
      </c>
      <c r="I3527" s="96" t="str">
        <f t="shared" si="55"/>
        <v>T598D337M006AT4143A598D337M006ASKBP55</v>
      </c>
    </row>
    <row r="3528" spans="1:9" hidden="1">
      <c r="A3528" s="96" t="s">
        <v>950</v>
      </c>
      <c r="B3528" s="96" t="s">
        <v>949</v>
      </c>
      <c r="C3528" s="96" t="s">
        <v>4501</v>
      </c>
      <c r="D3528" s="96">
        <v>313.44166666637176</v>
      </c>
      <c r="E3528" s="96">
        <v>141.45599999937696</v>
      </c>
      <c r="F3528" s="96">
        <v>1</v>
      </c>
      <c r="G3528" s="96" t="s">
        <v>4660</v>
      </c>
      <c r="H3528" s="96">
        <v>50</v>
      </c>
      <c r="I3528" s="96" t="str">
        <f t="shared" si="55"/>
        <v>T598D337M006ATE025A598D337M006ASKBP55</v>
      </c>
    </row>
    <row r="3529" spans="1:9" hidden="1">
      <c r="A3529" s="96" t="s">
        <v>1120</v>
      </c>
      <c r="B3529" s="96" t="s">
        <v>949</v>
      </c>
      <c r="C3529" s="96" t="s">
        <v>4501</v>
      </c>
      <c r="D3529" s="96">
        <v>278.44166667026002</v>
      </c>
      <c r="E3529" s="96">
        <v>375.79166666488157</v>
      </c>
      <c r="F3529" s="96">
        <v>1</v>
      </c>
      <c r="G3529" s="96" t="s">
        <v>4660</v>
      </c>
      <c r="H3529" s="96">
        <v>2</v>
      </c>
      <c r="I3529" s="96" t="str">
        <f t="shared" si="55"/>
        <v>T598D337M006ATE040A598D337M006ASKBP55</v>
      </c>
    </row>
    <row r="3530" spans="1:9" hidden="1">
      <c r="A3530" s="96" t="s">
        <v>1085</v>
      </c>
      <c r="B3530" s="96" t="s">
        <v>1083</v>
      </c>
      <c r="C3530" s="96" t="s">
        <v>90</v>
      </c>
      <c r="D3530" s="96">
        <v>553.86433333342427</v>
      </c>
      <c r="E3530" s="96">
        <v>188.57999999946915</v>
      </c>
      <c r="F3530" s="96">
        <v>1</v>
      </c>
      <c r="G3530" s="96" t="s">
        <v>4660</v>
      </c>
      <c r="H3530" s="96">
        <v>50</v>
      </c>
      <c r="I3530" s="96" t="str">
        <f t="shared" si="55"/>
        <v>T598D476M025ATE060A598D476M025ASFTP200</v>
      </c>
    </row>
    <row r="3531" spans="1:9" hidden="1">
      <c r="A3531" s="96" t="s">
        <v>1085</v>
      </c>
      <c r="B3531" s="96" t="s">
        <v>1083</v>
      </c>
      <c r="C3531" s="96" t="s">
        <v>4433</v>
      </c>
      <c r="D3531" s="96">
        <v>549.66666666325182</v>
      </c>
      <c r="E3531" s="96">
        <v>121.86666666646488</v>
      </c>
      <c r="F3531" s="96">
        <v>1</v>
      </c>
      <c r="G3531" s="96" t="s">
        <v>4660</v>
      </c>
      <c r="H3531" s="96">
        <v>1</v>
      </c>
      <c r="I3531" s="96" t="str">
        <f t="shared" si="55"/>
        <v>T598D476M025ATE060A598D476M025ASKBP74E</v>
      </c>
    </row>
    <row r="3532" spans="1:9" hidden="1">
      <c r="A3532" s="96" t="s">
        <v>1085</v>
      </c>
      <c r="B3532" s="96" t="s">
        <v>4504</v>
      </c>
      <c r="C3532" s="96" t="s">
        <v>4433</v>
      </c>
      <c r="D3532" s="96">
        <v>542.81666665978264</v>
      </c>
      <c r="E3532" s="96">
        <v>199.72500000090804</v>
      </c>
      <c r="F3532" s="96">
        <v>1</v>
      </c>
      <c r="G3532" s="96" t="s">
        <v>4660</v>
      </c>
      <c r="H3532" s="96">
        <v>2</v>
      </c>
      <c r="I3532" s="96" t="str">
        <f t="shared" si="55"/>
        <v>T598D476M025ATE060A598D476M025AS9997KBP74E</v>
      </c>
    </row>
    <row r="3533" spans="1:9" hidden="1">
      <c r="A3533" s="96" t="s">
        <v>4335</v>
      </c>
      <c r="B3533" s="96" t="s">
        <v>4694</v>
      </c>
      <c r="C3533" s="96" t="s">
        <v>152</v>
      </c>
      <c r="D3533" s="96">
        <v>430.69999999366706</v>
      </c>
      <c r="E3533" s="96">
        <v>249.1166666673962</v>
      </c>
      <c r="F3533" s="96">
        <v>1</v>
      </c>
      <c r="G3533" s="96" t="s">
        <v>4660</v>
      </c>
      <c r="H3533" s="96">
        <v>1</v>
      </c>
      <c r="I3533" s="96" t="str">
        <f t="shared" si="55"/>
        <v>T598V157M010ATE025A598V157M010AS9997KBP86</v>
      </c>
    </row>
    <row r="3534" spans="1:9" hidden="1">
      <c r="A3534" s="96" t="s">
        <v>4335</v>
      </c>
      <c r="B3534" s="96" t="s">
        <v>4334</v>
      </c>
      <c r="C3534" s="96" t="s">
        <v>131</v>
      </c>
      <c r="D3534" s="96">
        <v>441.08333333395422</v>
      </c>
      <c r="E3534" s="96">
        <v>191.7000000004191</v>
      </c>
      <c r="F3534" s="96">
        <v>1</v>
      </c>
      <c r="G3534" s="96" t="s">
        <v>4660</v>
      </c>
      <c r="H3534" s="96">
        <v>1</v>
      </c>
      <c r="I3534" s="96" t="str">
        <f t="shared" si="55"/>
        <v>T598V157M010ATE025A598V157M010ASTTS80</v>
      </c>
    </row>
    <row r="3535" spans="1:9" hidden="1">
      <c r="A3535" s="96" t="s">
        <v>3626</v>
      </c>
      <c r="B3535" s="96" t="s">
        <v>3624</v>
      </c>
      <c r="C3535" s="96" t="s">
        <v>90</v>
      </c>
      <c r="D3535" s="96">
        <v>604.0819999993779</v>
      </c>
      <c r="E3535" s="96">
        <v>208.78833333353975</v>
      </c>
      <c r="F3535" s="96">
        <v>1</v>
      </c>
      <c r="G3535" s="96" t="s">
        <v>4660</v>
      </c>
      <c r="H3535" s="96">
        <v>50</v>
      </c>
      <c r="I3535" s="96" t="str">
        <f t="shared" si="55"/>
        <v>T598X336M035ATE065A598X336M035ASFTP200</v>
      </c>
    </row>
    <row r="3536" spans="1:9" hidden="1">
      <c r="A3536" s="96" t="s">
        <v>1561</v>
      </c>
      <c r="B3536" s="96" t="s">
        <v>3624</v>
      </c>
      <c r="C3536" s="96" t="s">
        <v>90</v>
      </c>
      <c r="D3536" s="96">
        <v>638.46666666562669</v>
      </c>
      <c r="E3536" s="96">
        <v>180.4333333298564</v>
      </c>
      <c r="F3536" s="96">
        <v>1</v>
      </c>
      <c r="G3536" s="96" t="s">
        <v>4660</v>
      </c>
      <c r="H3536" s="96">
        <v>1</v>
      </c>
      <c r="I3536" s="96" t="str">
        <f t="shared" si="55"/>
        <v>T599X336M035ATE065A598X336M035ASFTP200</v>
      </c>
    </row>
    <row r="3537" spans="1:9" hidden="1">
      <c r="A3537" s="96" t="s">
        <v>1561</v>
      </c>
      <c r="B3537" s="96" t="s">
        <v>1562</v>
      </c>
      <c r="C3537" s="96" t="s">
        <v>90</v>
      </c>
      <c r="D3537" s="96">
        <v>603.57766666675457</v>
      </c>
      <c r="E3537" s="96">
        <v>208.25066666712519</v>
      </c>
      <c r="F3537" s="96">
        <v>1</v>
      </c>
      <c r="G3537" s="96" t="s">
        <v>4660</v>
      </c>
      <c r="H3537" s="96">
        <v>50</v>
      </c>
      <c r="I3537" s="96" t="str">
        <f t="shared" si="55"/>
        <v>T599X336M035ATE065A599X336M035ASFTP200</v>
      </c>
    </row>
    <row r="3538" spans="1:9" hidden="1">
      <c r="A3538" s="96" t="s">
        <v>1561</v>
      </c>
      <c r="B3538" s="96" t="s">
        <v>4506</v>
      </c>
      <c r="C3538" s="96" t="s">
        <v>90</v>
      </c>
      <c r="D3538" s="96">
        <v>596.06666666571982</v>
      </c>
      <c r="E3538" s="96">
        <v>261.80000000051223</v>
      </c>
      <c r="F3538" s="96">
        <v>1</v>
      </c>
      <c r="G3538" s="96" t="s">
        <v>4660</v>
      </c>
      <c r="H3538" s="96">
        <v>1</v>
      </c>
      <c r="I3538" s="96" t="str">
        <f t="shared" si="55"/>
        <v>T599X336M035ATE065A599X336M035AS9997FTP200</v>
      </c>
    </row>
    <row r="3539" spans="1:9" hidden="1">
      <c r="A3539" s="96" t="s">
        <v>1634</v>
      </c>
      <c r="B3539" s="96" t="s">
        <v>1684</v>
      </c>
      <c r="C3539" s="96" t="s">
        <v>4428</v>
      </c>
      <c r="D3539" s="96">
        <v>539.93899999957068</v>
      </c>
      <c r="E3539" s="96">
        <v>227.14866666644812</v>
      </c>
      <c r="F3539" s="96">
        <v>1</v>
      </c>
      <c r="G3539" s="96" t="s">
        <v>4660</v>
      </c>
      <c r="H3539" s="96">
        <v>50</v>
      </c>
      <c r="I3539" s="96" t="str">
        <f t="shared" si="55"/>
        <v>T521V107M016AT4146A521V107M020ASE050KBP76</v>
      </c>
    </row>
    <row r="3540" spans="1:9" hidden="1">
      <c r="A3540" s="96" t="s">
        <v>1454</v>
      </c>
      <c r="B3540" s="96" t="s">
        <v>949</v>
      </c>
      <c r="C3540" s="96" t="s">
        <v>4501</v>
      </c>
      <c r="D3540" s="96">
        <v>275.91666666674428</v>
      </c>
      <c r="E3540" s="96">
        <v>139.26666666870003</v>
      </c>
      <c r="F3540" s="96">
        <v>1</v>
      </c>
      <c r="G3540" s="96" t="s">
        <v>4660</v>
      </c>
      <c r="H3540" s="96">
        <v>1</v>
      </c>
      <c r="I3540" s="96" t="str">
        <f t="shared" si="55"/>
        <v>T598D337M006ATE080A598D337M006ASKBP55</v>
      </c>
    </row>
    <row r="3541" spans="1:9" hidden="1">
      <c r="A3541" s="96" t="s">
        <v>3301</v>
      </c>
      <c r="B3541" s="96" t="s">
        <v>3302</v>
      </c>
      <c r="C3541" s="96" t="s">
        <v>90</v>
      </c>
      <c r="D3541" s="96">
        <v>447.0809523803681</v>
      </c>
      <c r="E3541" s="96">
        <v>128.61458333434712</v>
      </c>
      <c r="F3541" s="96">
        <v>1</v>
      </c>
      <c r="G3541" s="96" t="s">
        <v>4660</v>
      </c>
      <c r="H3541" s="96">
        <v>14</v>
      </c>
      <c r="I3541" s="96" t="str">
        <f t="shared" si="55"/>
        <v>T591D226M025ATE060A591D226M025ASFTP200</v>
      </c>
    </row>
    <row r="3542" spans="1:9" hidden="1">
      <c r="A3542" s="96" t="s">
        <v>2254</v>
      </c>
      <c r="B3542" s="96" t="s">
        <v>1592</v>
      </c>
      <c r="C3542" s="96" t="s">
        <v>4426</v>
      </c>
      <c r="D3542" s="96">
        <v>376.33333333767951</v>
      </c>
      <c r="E3542" s="96">
        <v>144.30000000516884</v>
      </c>
      <c r="F3542" s="96">
        <v>1</v>
      </c>
      <c r="G3542" s="96" t="s">
        <v>4660</v>
      </c>
      <c r="H3542" s="96">
        <v>1</v>
      </c>
      <c r="I3542" s="96" t="str">
        <f t="shared" si="55"/>
        <v>T520D157M008ATE040A520D157M010ASMHSPKBP74</v>
      </c>
    </row>
    <row r="3543" spans="1:9" hidden="1">
      <c r="A3543" s="96" t="s">
        <v>2009</v>
      </c>
      <c r="B3543" s="96" t="s">
        <v>1752</v>
      </c>
      <c r="C3543" s="96" t="s">
        <v>4426</v>
      </c>
      <c r="D3543" s="96">
        <v>289.29761904740838</v>
      </c>
      <c r="E3543" s="96">
        <v>176.62380952338157</v>
      </c>
      <c r="F3543" s="96">
        <v>1</v>
      </c>
      <c r="G3543" s="96" t="s">
        <v>4660</v>
      </c>
      <c r="H3543" s="96">
        <v>7</v>
      </c>
      <c r="I3543" s="96" t="str">
        <f t="shared" si="55"/>
        <v>T520D227M006ATE050A520D227M006ASMHSPKBP74</v>
      </c>
    </row>
    <row r="3544" spans="1:9" hidden="1">
      <c r="A3544" s="96" t="s">
        <v>3921</v>
      </c>
      <c r="B3544" s="96" t="s">
        <v>3708</v>
      </c>
      <c r="C3544" s="96" t="s">
        <v>4441</v>
      </c>
      <c r="D3544" s="96">
        <v>285.87948717848542</v>
      </c>
      <c r="E3544" s="96">
        <v>135.9743589732366</v>
      </c>
      <c r="F3544" s="96">
        <v>1</v>
      </c>
      <c r="G3544" s="96" t="s">
        <v>4660</v>
      </c>
      <c r="H3544" s="96">
        <v>13</v>
      </c>
      <c r="I3544" s="96" t="str">
        <f t="shared" si="55"/>
        <v>T520B157M004ATE070A520B157K004ASE040STA156KA</v>
      </c>
    </row>
    <row r="3545" spans="1:9" hidden="1">
      <c r="A3545" s="96" t="s">
        <v>1332</v>
      </c>
      <c r="B3545" s="96" t="s">
        <v>367</v>
      </c>
      <c r="C3545" s="96" t="s">
        <v>4507</v>
      </c>
      <c r="D3545" s="96">
        <v>820.34999999566924</v>
      </c>
      <c r="E3545" s="96">
        <v>160.06111111259088</v>
      </c>
      <c r="F3545" s="96">
        <v>1</v>
      </c>
      <c r="G3545" s="96" t="s">
        <v>4660</v>
      </c>
      <c r="H3545" s="96">
        <v>3</v>
      </c>
      <c r="I3545" s="96" t="str">
        <f t="shared" si="55"/>
        <v>T521D475M063ATE075A521V475M063ASSUZHTTS12KM</v>
      </c>
    </row>
    <row r="3546" spans="1:9" hidden="1">
      <c r="A3546" s="96" t="s">
        <v>366</v>
      </c>
      <c r="B3546" s="96" t="s">
        <v>367</v>
      </c>
      <c r="C3546" s="96" t="s">
        <v>4507</v>
      </c>
      <c r="D3546" s="96">
        <v>745.38666666671634</v>
      </c>
      <c r="E3546" s="96">
        <v>158.11249999911524</v>
      </c>
      <c r="F3546" s="96">
        <v>1</v>
      </c>
      <c r="G3546" s="96" t="s">
        <v>4660</v>
      </c>
      <c r="H3546" s="96">
        <v>5</v>
      </c>
      <c r="I3546" s="96" t="str">
        <f t="shared" si="55"/>
        <v>T521X106M063ATE050A521V475M063ASSUZHTTS12KM</v>
      </c>
    </row>
    <row r="3547" spans="1:9" hidden="1">
      <c r="A3547" s="96" t="s">
        <v>928</v>
      </c>
      <c r="B3547" s="96" t="s">
        <v>927</v>
      </c>
      <c r="C3547" s="96" t="s">
        <v>4426</v>
      </c>
      <c r="D3547" s="96">
        <v>265.80666666585023</v>
      </c>
      <c r="E3547" s="96">
        <v>170.40119047638396</v>
      </c>
      <c r="F3547" s="96">
        <v>1</v>
      </c>
      <c r="G3547" s="96" t="s">
        <v>4660</v>
      </c>
      <c r="H3547" s="96">
        <v>25</v>
      </c>
      <c r="I3547" s="96" t="str">
        <f t="shared" si="55"/>
        <v>T598D477M2R5ATE009A598D477M2R5ASKBP74</v>
      </c>
    </row>
    <row r="3548" spans="1:9" hidden="1">
      <c r="A3548" s="96" t="s">
        <v>1439</v>
      </c>
      <c r="B3548" s="96" t="s">
        <v>1093</v>
      </c>
      <c r="C3548" s="96" t="s">
        <v>90</v>
      </c>
      <c r="D3548" s="96">
        <v>634.76523809497508</v>
      </c>
      <c r="E3548" s="96">
        <v>223.65360360318871</v>
      </c>
      <c r="F3548" s="96">
        <v>1</v>
      </c>
      <c r="G3548" s="96" t="s">
        <v>4660</v>
      </c>
      <c r="H3548" s="96">
        <v>35</v>
      </c>
      <c r="I3548" s="96" t="str">
        <f t="shared" si="55"/>
        <v>T598D226M035AT4164A598D226M035ASFTP200</v>
      </c>
    </row>
    <row r="3549" spans="1:9" hidden="1">
      <c r="A3549" s="96" t="s">
        <v>4377</v>
      </c>
      <c r="B3549" s="96" t="s">
        <v>4326</v>
      </c>
      <c r="C3549" s="96" t="s">
        <v>4501</v>
      </c>
      <c r="D3549" s="96">
        <v>237.7426666664891</v>
      </c>
      <c r="E3549" s="96">
        <v>132.47666666731237</v>
      </c>
      <c r="F3549" s="96">
        <v>1</v>
      </c>
      <c r="G3549" s="96" t="s">
        <v>4660</v>
      </c>
      <c r="H3549" s="96">
        <v>50</v>
      </c>
      <c r="I3549" s="96" t="str">
        <f t="shared" si="55"/>
        <v>T598V227M2R5AT4145A598V227M004ASKBP55</v>
      </c>
    </row>
    <row r="3550" spans="1:9" hidden="1">
      <c r="A3550" s="96" t="s">
        <v>1484</v>
      </c>
      <c r="B3550" s="96" t="s">
        <v>1025</v>
      </c>
      <c r="C3550" s="96" t="s">
        <v>4428</v>
      </c>
      <c r="D3550" s="96">
        <v>391.56666665920056</v>
      </c>
      <c r="E3550" s="96">
        <v>179.96666666935198</v>
      </c>
      <c r="F3550" s="96">
        <v>1</v>
      </c>
      <c r="G3550" s="96" t="s">
        <v>4660</v>
      </c>
      <c r="H3550" s="96">
        <v>1</v>
      </c>
      <c r="I3550" s="96" t="str">
        <f t="shared" si="55"/>
        <v>T521V476M016ATE040A521V476M016ASMHSPKBP76</v>
      </c>
    </row>
    <row r="3551" spans="1:9" hidden="1">
      <c r="A3551" s="96" t="s">
        <v>3635</v>
      </c>
      <c r="B3551" s="96" t="s">
        <v>4641</v>
      </c>
      <c r="C3551" s="96" t="s">
        <v>157</v>
      </c>
      <c r="D3551" s="96">
        <v>628.74166667112149</v>
      </c>
      <c r="E3551" s="96">
        <v>222.58333333418705</v>
      </c>
      <c r="F3551" s="96">
        <v>1</v>
      </c>
      <c r="G3551" s="96" t="s">
        <v>4660</v>
      </c>
      <c r="H3551" s="96">
        <v>2</v>
      </c>
      <c r="I3551" s="96" t="str">
        <f t="shared" si="55"/>
        <v>T598X476M035ATE075A598V226M035AS9997TTS40</v>
      </c>
    </row>
    <row r="3552" spans="1:9" hidden="1">
      <c r="A3552" s="96" t="s">
        <v>3635</v>
      </c>
      <c r="B3552" s="96" t="s">
        <v>3634</v>
      </c>
      <c r="C3552" s="96" t="s">
        <v>157</v>
      </c>
      <c r="D3552" s="96">
        <v>631.17333333520219</v>
      </c>
      <c r="E3552" s="96">
        <v>212.88666666706561</v>
      </c>
      <c r="F3552" s="96">
        <v>1</v>
      </c>
      <c r="G3552" s="96" t="s">
        <v>4660</v>
      </c>
      <c r="H3552" s="96">
        <v>10</v>
      </c>
      <c r="I3552" s="96" t="str">
        <f t="shared" si="55"/>
        <v>T598X476M035ATE075A598V226M035ASTTS40</v>
      </c>
    </row>
    <row r="3553" spans="1:9" hidden="1">
      <c r="A3553" s="96" t="s">
        <v>1497</v>
      </c>
      <c r="B3553" s="96" t="s">
        <v>944</v>
      </c>
      <c r="C3553" s="96" t="s">
        <v>4501</v>
      </c>
      <c r="D3553" s="96">
        <v>382.57424242445262</v>
      </c>
      <c r="E3553" s="96">
        <v>142.45454545407981</v>
      </c>
      <c r="F3553" s="96">
        <v>1</v>
      </c>
      <c r="G3553" s="96" t="s">
        <v>4660</v>
      </c>
      <c r="H3553" s="96">
        <v>11</v>
      </c>
      <c r="I3553" s="96" t="str">
        <f t="shared" si="55"/>
        <v>T598D227M010ATE080A598D227M010ASKBP55</v>
      </c>
    </row>
    <row r="3554" spans="1:9" hidden="1">
      <c r="A3554" s="96" t="s">
        <v>4220</v>
      </c>
      <c r="B3554" s="96" t="s">
        <v>1182</v>
      </c>
      <c r="C3554" s="96" t="s">
        <v>4426</v>
      </c>
      <c r="D3554" s="96">
        <v>417.35966666643515</v>
      </c>
      <c r="E3554" s="96">
        <v>258.41133333337496</v>
      </c>
      <c r="F3554" s="96">
        <v>1</v>
      </c>
      <c r="G3554" s="96" t="s">
        <v>4660</v>
      </c>
      <c r="H3554" s="96">
        <v>50</v>
      </c>
      <c r="I3554" s="96" t="str">
        <f t="shared" si="55"/>
        <v>T598B107M2R5ATE055A598B107M004ASKBP74</v>
      </c>
    </row>
    <row r="3555" spans="1:9" hidden="1">
      <c r="A3555" s="96" t="s">
        <v>2212</v>
      </c>
      <c r="B3555" s="96" t="s">
        <v>615</v>
      </c>
      <c r="C3555" s="96" t="s">
        <v>4477</v>
      </c>
      <c r="D3555" s="96">
        <v>482.31666666688398</v>
      </c>
      <c r="E3555" s="96">
        <v>221.46666666842063</v>
      </c>
      <c r="F3555" s="96">
        <v>1</v>
      </c>
      <c r="G3555" s="96" t="s">
        <v>4660</v>
      </c>
      <c r="H3555" s="96">
        <v>3</v>
      </c>
      <c r="I3555" s="96" t="str">
        <f t="shared" si="55"/>
        <v>T521B106M016ATE100A520B106M016ASE100KBP40</v>
      </c>
    </row>
    <row r="3556" spans="1:9" hidden="1">
      <c r="A3556" s="96" t="s">
        <v>4281</v>
      </c>
      <c r="B3556" s="96" t="s">
        <v>4228</v>
      </c>
      <c r="C3556" s="96" t="s">
        <v>4426</v>
      </c>
      <c r="D3556" s="96">
        <v>494.09700000034638</v>
      </c>
      <c r="E3556" s="96">
        <v>194.47033333426808</v>
      </c>
      <c r="F3556" s="96">
        <v>1</v>
      </c>
      <c r="G3556" s="96" t="s">
        <v>4660</v>
      </c>
      <c r="H3556" s="96">
        <v>50</v>
      </c>
      <c r="I3556" s="96" t="str">
        <f t="shared" si="55"/>
        <v>T598B476M006ATE070A598B476M010ASKBP74</v>
      </c>
    </row>
    <row r="3557" spans="1:9" hidden="1">
      <c r="A3557" s="96" t="s">
        <v>4281</v>
      </c>
      <c r="B3557" s="96" t="s">
        <v>4637</v>
      </c>
      <c r="C3557" s="96" t="s">
        <v>4426</v>
      </c>
      <c r="D3557" s="96">
        <v>481.48333333183206</v>
      </c>
      <c r="E3557" s="96">
        <v>196.00000000126391</v>
      </c>
      <c r="F3557" s="96">
        <v>1</v>
      </c>
      <c r="G3557" s="96" t="s">
        <v>4660</v>
      </c>
      <c r="H3557" s="96">
        <v>7</v>
      </c>
      <c r="I3557" s="96" t="str">
        <f t="shared" si="55"/>
        <v>T598B476M006ATE070A598B476M010AS9997KBP74</v>
      </c>
    </row>
    <row r="3558" spans="1:9" hidden="1">
      <c r="A3558" s="96" t="s">
        <v>1881</v>
      </c>
      <c r="B3558" s="96" t="s">
        <v>1866</v>
      </c>
      <c r="C3558" s="96" t="s">
        <v>87</v>
      </c>
      <c r="D3558" s="96">
        <v>993.52083333389601</v>
      </c>
      <c r="E3558" s="96">
        <v>311.67999999923632</v>
      </c>
      <c r="F3558" s="96">
        <v>1</v>
      </c>
      <c r="G3558" s="96" t="s">
        <v>4660</v>
      </c>
      <c r="H3558" s="96">
        <v>4</v>
      </c>
      <c r="I3558" s="96" t="str">
        <f t="shared" si="55"/>
        <v>T523V686M035APE100A523V686M035ASTTS50</v>
      </c>
    </row>
    <row r="3559" spans="1:9" hidden="1">
      <c r="A3559" s="96" t="s">
        <v>1881</v>
      </c>
      <c r="B3559" s="96" t="s">
        <v>1866</v>
      </c>
      <c r="C3559" s="96" t="s">
        <v>4525</v>
      </c>
      <c r="D3559" s="96">
        <v>1078.2944444473833</v>
      </c>
      <c r="E3559" s="96">
        <v>338.55416666687233</v>
      </c>
      <c r="F3559" s="96">
        <v>1</v>
      </c>
      <c r="G3559" s="96" t="s">
        <v>4660</v>
      </c>
      <c r="H3559" s="96">
        <v>3</v>
      </c>
      <c r="I3559" s="96" t="str">
        <f t="shared" si="55"/>
        <v>T523V686M035APE100A523V686M035ASS506</v>
      </c>
    </row>
    <row r="3560" spans="1:9" hidden="1">
      <c r="A3560" s="96" t="s">
        <v>1782</v>
      </c>
      <c r="B3560" s="96" t="s">
        <v>1414</v>
      </c>
      <c r="C3560" s="96" t="s">
        <v>4428</v>
      </c>
      <c r="D3560" s="96">
        <v>849.49166666250676</v>
      </c>
      <c r="E3560" s="96">
        <v>213.74166666995737</v>
      </c>
      <c r="F3560" s="96">
        <v>1</v>
      </c>
      <c r="G3560" s="96" t="s">
        <v>4660</v>
      </c>
      <c r="H3560" s="96">
        <v>2</v>
      </c>
      <c r="I3560" s="96" t="str">
        <f t="shared" si="55"/>
        <v>T521V686M016ATE040A521V686M016ASMHSPKBP76</v>
      </c>
    </row>
    <row r="3561" spans="1:9" hidden="1">
      <c r="A3561" s="96" t="s">
        <v>4113</v>
      </c>
      <c r="B3561" s="96" t="s">
        <v>4112</v>
      </c>
      <c r="C3561" s="96" t="s">
        <v>4469</v>
      </c>
      <c r="D3561" s="96">
        <v>921.82833333306485</v>
      </c>
      <c r="E3561" s="96">
        <v>191.87499999941792</v>
      </c>
      <c r="F3561" s="96">
        <v>1</v>
      </c>
      <c r="G3561" s="96" t="s">
        <v>4660</v>
      </c>
      <c r="H3561" s="96">
        <v>50</v>
      </c>
      <c r="I3561" s="96" t="str">
        <f t="shared" si="55"/>
        <v>T521T276M018ATE055A521T276M018ASALT1KBP126</v>
      </c>
    </row>
    <row r="3562" spans="1:9" hidden="1">
      <c r="A3562" s="96" t="s">
        <v>4113</v>
      </c>
      <c r="B3562" s="96" t="s">
        <v>4112</v>
      </c>
      <c r="C3562" s="96" t="s">
        <v>142</v>
      </c>
      <c r="D3562" s="96">
        <v>535.84999999904539</v>
      </c>
      <c r="E3562" s="96">
        <v>140.51666666304558</v>
      </c>
      <c r="F3562" s="96">
        <v>1</v>
      </c>
      <c r="G3562" s="96" t="s">
        <v>4660</v>
      </c>
      <c r="H3562" s="96">
        <v>8</v>
      </c>
      <c r="I3562" s="96" t="str">
        <f t="shared" si="55"/>
        <v>T521T276M018ATE055A521T276M018ASALT1KBP86E</v>
      </c>
    </row>
    <row r="3563" spans="1:9" hidden="1">
      <c r="A3563" s="96" t="s">
        <v>4113</v>
      </c>
      <c r="B3563" s="96" t="s">
        <v>4642</v>
      </c>
      <c r="C3563" s="96" t="s">
        <v>142</v>
      </c>
      <c r="D3563" s="96">
        <v>485.5833333323244</v>
      </c>
      <c r="E3563" s="96">
        <v>122.69999999552964</v>
      </c>
      <c r="F3563" s="96">
        <v>1</v>
      </c>
      <c r="G3563" s="96" t="s">
        <v>4660</v>
      </c>
      <c r="H3563" s="96">
        <v>1</v>
      </c>
      <c r="I3563" s="96" t="str">
        <f t="shared" si="55"/>
        <v>T521T276M018ATE055A521T276M018AS9997KBP86E</v>
      </c>
    </row>
    <row r="3564" spans="1:9" hidden="1">
      <c r="A3564" s="96" t="s">
        <v>3840</v>
      </c>
      <c r="B3564" s="96" t="s">
        <v>3723</v>
      </c>
      <c r="C3564" s="96" t="s">
        <v>152</v>
      </c>
      <c r="D3564" s="96">
        <v>618.23333333828487</v>
      </c>
      <c r="E3564" s="96">
        <v>123.35000000079162</v>
      </c>
      <c r="F3564" s="96">
        <v>1</v>
      </c>
      <c r="G3564" s="96" t="s">
        <v>4660</v>
      </c>
      <c r="H3564" s="96">
        <v>1</v>
      </c>
      <c r="I3564" s="96" t="str">
        <f t="shared" si="55"/>
        <v>T520B476M008AHE070A520B476M010ASMHSPKBP86</v>
      </c>
    </row>
    <row r="3565" spans="1:9" hidden="1">
      <c r="A3565" s="96" t="s">
        <v>1720</v>
      </c>
      <c r="B3565" s="96" t="s">
        <v>1482</v>
      </c>
      <c r="C3565" s="96" t="s">
        <v>4478</v>
      </c>
      <c r="D3565" s="96">
        <v>621.99999999487773</v>
      </c>
      <c r="E3565" s="96">
        <v>257.07500000658911</v>
      </c>
      <c r="F3565" s="96">
        <v>1</v>
      </c>
      <c r="G3565" s="96" t="s">
        <v>4660</v>
      </c>
      <c r="H3565" s="96">
        <v>2</v>
      </c>
      <c r="I3565" s="96" t="str">
        <f t="shared" si="55"/>
        <v>T521V226M020ATE090A521V226M025ASFTW400</v>
      </c>
    </row>
    <row r="3566" spans="1:9" hidden="1">
      <c r="A3566" s="96" t="s">
        <v>1691</v>
      </c>
      <c r="B3566" s="96" t="s">
        <v>4643</v>
      </c>
      <c r="C3566" s="96" t="s">
        <v>4426</v>
      </c>
      <c r="D3566" s="96">
        <v>563.88500000000931</v>
      </c>
      <c r="E3566" s="96">
        <v>194.12400000044144</v>
      </c>
      <c r="F3566" s="96">
        <v>1</v>
      </c>
      <c r="G3566" s="96" t="s">
        <v>4660</v>
      </c>
      <c r="H3566" s="96">
        <v>50</v>
      </c>
      <c r="I3566" s="96" t="str">
        <f t="shared" si="55"/>
        <v>T521V686M020ATE050A521V686M020ASKBP74</v>
      </c>
    </row>
    <row r="3567" spans="1:9" hidden="1">
      <c r="A3567" s="96" t="s">
        <v>4123</v>
      </c>
      <c r="B3567" s="96" t="s">
        <v>3564</v>
      </c>
      <c r="C3567" s="96" t="s">
        <v>4441</v>
      </c>
      <c r="D3567" s="96">
        <v>692.60238095253169</v>
      </c>
      <c r="E3567" s="96">
        <v>195.16666666371748</v>
      </c>
      <c r="F3567" s="96">
        <v>1</v>
      </c>
      <c r="G3567" s="96" t="s">
        <v>4660</v>
      </c>
      <c r="H3567" s="96">
        <v>7</v>
      </c>
      <c r="I3567" s="96" t="str">
        <f t="shared" si="55"/>
        <v>T521T476M12RATE090A521T476M016ASE090STA156KA</v>
      </c>
    </row>
    <row r="3568" spans="1:9" hidden="1">
      <c r="A3568" s="96" t="s">
        <v>1094</v>
      </c>
      <c r="B3568" s="96" t="s">
        <v>2587</v>
      </c>
      <c r="C3568" s="96" t="s">
        <v>4426</v>
      </c>
      <c r="D3568" s="96">
        <v>221.54444444342516</v>
      </c>
      <c r="E3568" s="96">
        <v>150.2041666637524</v>
      </c>
      <c r="F3568" s="96">
        <v>1</v>
      </c>
      <c r="G3568" s="96" t="s">
        <v>4660</v>
      </c>
      <c r="H3568" s="96">
        <v>3</v>
      </c>
      <c r="I3568" s="96" t="str">
        <f t="shared" si="55"/>
        <v>T598D477M2R5AT4541A598V247M003ASALT1KBP74</v>
      </c>
    </row>
    <row r="3569" spans="1:9" hidden="1">
      <c r="A3569" s="96" t="s">
        <v>941</v>
      </c>
      <c r="B3569" s="96" t="s">
        <v>942</v>
      </c>
      <c r="C3569" s="96" t="s">
        <v>4441</v>
      </c>
      <c r="D3569" s="96">
        <v>612.68333333365331</v>
      </c>
      <c r="E3569" s="96">
        <v>206.16333333333023</v>
      </c>
      <c r="F3569" s="96">
        <v>1</v>
      </c>
      <c r="G3569" s="96" t="s">
        <v>4660</v>
      </c>
      <c r="H3569" s="96">
        <v>13</v>
      </c>
      <c r="I3569" s="96" t="str">
        <f t="shared" si="55"/>
        <v>T598D477M004ATE025A598D477M004ASSTA156KA</v>
      </c>
    </row>
    <row r="3570" spans="1:9" hidden="1">
      <c r="A3570" s="96" t="s">
        <v>1263</v>
      </c>
      <c r="B3570" s="96" t="s">
        <v>1165</v>
      </c>
      <c r="C3570" s="96" t="s">
        <v>4441</v>
      </c>
      <c r="D3570" s="96">
        <v>509.64999999850994</v>
      </c>
      <c r="E3570" s="96">
        <v>194.6833333291579</v>
      </c>
      <c r="F3570" s="96">
        <v>1</v>
      </c>
      <c r="G3570" s="96" t="s">
        <v>4660</v>
      </c>
      <c r="H3570" s="96">
        <v>1</v>
      </c>
      <c r="I3570" s="96" t="str">
        <f t="shared" si="55"/>
        <v>T591B227M006ATE070A591B227M006ASSTA156KA</v>
      </c>
    </row>
    <row r="3571" spans="1:9" hidden="1">
      <c r="A3571" s="96" t="s">
        <v>1532</v>
      </c>
      <c r="B3571" s="96" t="s">
        <v>1129</v>
      </c>
      <c r="C3571" s="96" t="s">
        <v>90</v>
      </c>
      <c r="D3571" s="96">
        <v>649.99444444198161</v>
      </c>
      <c r="E3571" s="96">
        <v>183.11388889036607</v>
      </c>
      <c r="F3571" s="96">
        <v>1</v>
      </c>
      <c r="G3571" s="96" t="s">
        <v>4660</v>
      </c>
      <c r="H3571" s="96">
        <v>6</v>
      </c>
      <c r="I3571" s="96" t="str">
        <f t="shared" si="55"/>
        <v>T598D156M035ATE065A598D156M035ASFTP200</v>
      </c>
    </row>
    <row r="3572" spans="1:9" hidden="1">
      <c r="A3572" s="96" t="s">
        <v>2526</v>
      </c>
      <c r="B3572" s="96" t="s">
        <v>133</v>
      </c>
      <c r="C3572" s="96" t="s">
        <v>87</v>
      </c>
      <c r="D3572" s="96">
        <v>980.59743589649963</v>
      </c>
      <c r="E3572" s="96">
        <v>383.89487179694697</v>
      </c>
      <c r="F3572" s="96">
        <v>1</v>
      </c>
      <c r="G3572" s="96" t="s">
        <v>4660</v>
      </c>
      <c r="H3572" s="96">
        <v>13</v>
      </c>
      <c r="I3572" s="96" t="str">
        <f t="shared" si="55"/>
        <v>T523W476M035APE090A523W476M035ASTTS50</v>
      </c>
    </row>
    <row r="3573" spans="1:9" hidden="1">
      <c r="A3573" s="96" t="s">
        <v>2077</v>
      </c>
      <c r="B3573" s="96" t="s">
        <v>796</v>
      </c>
      <c r="C3573" s="96" t="s">
        <v>4426</v>
      </c>
      <c r="D3573" s="96">
        <v>982.70133333269041</v>
      </c>
      <c r="E3573" s="96">
        <v>222.20433333360128</v>
      </c>
      <c r="F3573" s="96">
        <v>1</v>
      </c>
      <c r="G3573" s="96" t="s">
        <v>4660</v>
      </c>
      <c r="H3573" s="96">
        <v>50</v>
      </c>
      <c r="I3573" s="96" t="str">
        <f t="shared" si="55"/>
        <v>T521B336M016ATE070A521B336M016ASKBP74</v>
      </c>
    </row>
    <row r="3574" spans="1:9" hidden="1">
      <c r="A3574" s="96" t="s">
        <v>578</v>
      </c>
      <c r="B3574" s="96" t="s">
        <v>329</v>
      </c>
      <c r="C3574" s="96" t="s">
        <v>4426</v>
      </c>
      <c r="D3574" s="96">
        <v>321.81666666758247</v>
      </c>
      <c r="E3574" s="96">
        <v>125.01666666939856</v>
      </c>
      <c r="F3574" s="96">
        <v>1</v>
      </c>
      <c r="G3574" s="96" t="s">
        <v>4660</v>
      </c>
      <c r="H3574" s="96">
        <v>1</v>
      </c>
      <c r="I3574" s="96" t="str">
        <f t="shared" si="55"/>
        <v>T520C686M006ATE100A520C686M010ASMHSPKBP74</v>
      </c>
    </row>
    <row r="3575" spans="1:9" hidden="1">
      <c r="A3575" s="96" t="s">
        <v>1534</v>
      </c>
      <c r="B3575" s="96" t="s">
        <v>1114</v>
      </c>
      <c r="C3575" s="96" t="s">
        <v>87</v>
      </c>
      <c r="D3575" s="96">
        <v>529.24999999115244</v>
      </c>
      <c r="E3575" s="96">
        <v>186.81666666758247</v>
      </c>
      <c r="F3575" s="96">
        <v>1</v>
      </c>
      <c r="G3575" s="96" t="s">
        <v>4660</v>
      </c>
      <c r="H3575" s="96">
        <v>1</v>
      </c>
      <c r="I3575" s="96" t="str">
        <f t="shared" si="55"/>
        <v>T598D476M016ATE070A598D476M016ASTTS50</v>
      </c>
    </row>
    <row r="3576" spans="1:9" hidden="1">
      <c r="A3576" s="96" t="s">
        <v>4339</v>
      </c>
      <c r="B3576" s="96" t="s">
        <v>4338</v>
      </c>
      <c r="C3576" s="96" t="s">
        <v>131</v>
      </c>
      <c r="D3576" s="96">
        <v>381.16666666930541</v>
      </c>
      <c r="E3576" s="96">
        <v>198.3722222247161</v>
      </c>
      <c r="F3576" s="96">
        <v>1</v>
      </c>
      <c r="G3576" s="96" t="s">
        <v>4660</v>
      </c>
      <c r="H3576" s="96">
        <v>3</v>
      </c>
      <c r="I3576" s="96" t="str">
        <f t="shared" si="55"/>
        <v>T598V227M006ATE025A598V227M006ASTTS80</v>
      </c>
    </row>
    <row r="3577" spans="1:9" hidden="1">
      <c r="A3577" s="96" t="s">
        <v>4332</v>
      </c>
      <c r="B3577" s="96" t="s">
        <v>4331</v>
      </c>
      <c r="C3577" s="96" t="s">
        <v>131</v>
      </c>
      <c r="D3577" s="96">
        <v>355.24899999895132</v>
      </c>
      <c r="E3577" s="96">
        <v>194.29466666614172</v>
      </c>
      <c r="F3577" s="96">
        <v>1</v>
      </c>
      <c r="G3577" s="96" t="s">
        <v>4660</v>
      </c>
      <c r="H3577" s="96">
        <v>50</v>
      </c>
      <c r="I3577" s="96" t="str">
        <f t="shared" si="55"/>
        <v>T598V337M004ATE025A598V337M004ASTTS80</v>
      </c>
    </row>
    <row r="3578" spans="1:9" hidden="1">
      <c r="A3578" s="96" t="s">
        <v>2781</v>
      </c>
      <c r="B3578" s="96" t="s">
        <v>2782</v>
      </c>
      <c r="C3578" s="96" t="s">
        <v>4426</v>
      </c>
      <c r="D3578" s="96">
        <v>378.44666666421102</v>
      </c>
      <c r="E3578" s="96">
        <v>147.37333333189599</v>
      </c>
      <c r="F3578" s="96">
        <v>1</v>
      </c>
      <c r="G3578" s="96" t="s">
        <v>4660</v>
      </c>
      <c r="H3578" s="96">
        <v>5</v>
      </c>
      <c r="I3578" s="96" t="str">
        <f t="shared" si="55"/>
        <v>T525Y337M010ATE025A520Y337M010ASMHSPKBP74</v>
      </c>
    </row>
    <row r="3579" spans="1:9" hidden="1">
      <c r="A3579" s="96" t="s">
        <v>2188</v>
      </c>
      <c r="B3579" s="96" t="s">
        <v>2189</v>
      </c>
      <c r="C3579" s="96" t="s">
        <v>4478</v>
      </c>
      <c r="D3579" s="96">
        <v>654.74166666681413</v>
      </c>
      <c r="E3579" s="96">
        <v>218.04999999934807</v>
      </c>
      <c r="F3579" s="96">
        <v>1</v>
      </c>
      <c r="G3579" s="96" t="s">
        <v>4660</v>
      </c>
      <c r="H3579" s="96">
        <v>2</v>
      </c>
      <c r="I3579" s="96" t="str">
        <f t="shared" si="55"/>
        <v>T521B685M035ATE150A521B685M035ASFTW400</v>
      </c>
    </row>
    <row r="3580" spans="1:9" hidden="1">
      <c r="A3580" s="96" t="s">
        <v>3239</v>
      </c>
      <c r="B3580" s="96" t="s">
        <v>3240</v>
      </c>
      <c r="C3580" s="96" t="s">
        <v>4595</v>
      </c>
      <c r="D3580" s="96">
        <v>536.51499999859368</v>
      </c>
      <c r="E3580" s="96">
        <v>131.63833333372605</v>
      </c>
      <c r="F3580" s="96">
        <v>1</v>
      </c>
      <c r="G3580" s="96" t="s">
        <v>4660</v>
      </c>
      <c r="H3580" s="96">
        <v>50</v>
      </c>
      <c r="I3580" s="96" t="str">
        <f t="shared" si="55"/>
        <v>T521W476K020ATE045A521W476K020ASKBP52K</v>
      </c>
    </row>
    <row r="3581" spans="1:9" hidden="1">
      <c r="A3581" s="96" t="s">
        <v>4342</v>
      </c>
      <c r="B3581" s="96" t="s">
        <v>4341</v>
      </c>
      <c r="C3581" s="96" t="s">
        <v>131</v>
      </c>
      <c r="D3581" s="96">
        <v>470.8749999973225</v>
      </c>
      <c r="E3581" s="96">
        <v>182.81666667549871</v>
      </c>
      <c r="F3581" s="96">
        <v>1</v>
      </c>
      <c r="G3581" s="96" t="s">
        <v>4660</v>
      </c>
      <c r="H3581" s="96">
        <v>2</v>
      </c>
      <c r="I3581" s="96" t="str">
        <f t="shared" si="55"/>
        <v>T598V107M010ATE025A598V107M010ASTTS80</v>
      </c>
    </row>
    <row r="3582" spans="1:9" hidden="1">
      <c r="A3582" s="96" t="s">
        <v>905</v>
      </c>
      <c r="B3582" s="96" t="s">
        <v>4695</v>
      </c>
      <c r="C3582" s="96" t="s">
        <v>4433</v>
      </c>
      <c r="D3582" s="96">
        <v>277.8000000002794</v>
      </c>
      <c r="E3582" s="96">
        <v>129.76666665868834</v>
      </c>
      <c r="F3582" s="96">
        <v>1</v>
      </c>
      <c r="G3582" s="96" t="s">
        <v>4660</v>
      </c>
      <c r="H3582" s="96">
        <v>1</v>
      </c>
      <c r="I3582" s="96" t="str">
        <f t="shared" si="55"/>
        <v>T520W157M006ATE025A520W157M006ASE025KBP74E</v>
      </c>
    </row>
    <row r="3583" spans="1:9" hidden="1">
      <c r="A3583" s="96" t="s">
        <v>4611</v>
      </c>
      <c r="B3583" s="96" t="s">
        <v>3566</v>
      </c>
      <c r="C3583" s="96" t="s">
        <v>4492</v>
      </c>
      <c r="D3583" s="96">
        <v>545.01666666590609</v>
      </c>
      <c r="E3583" s="96">
        <v>181.31666666013189</v>
      </c>
      <c r="F3583" s="96">
        <v>1</v>
      </c>
      <c r="G3583" s="96" t="s">
        <v>4660</v>
      </c>
      <c r="H3583" s="96">
        <v>1</v>
      </c>
      <c r="I3583" s="96" t="str">
        <f t="shared" si="55"/>
        <v>T523K156M020APE150A523K156M020ASFTW700</v>
      </c>
    </row>
    <row r="3584" spans="1:9" hidden="1">
      <c r="A3584" s="96" t="s">
        <v>3810</v>
      </c>
      <c r="B3584" s="96" t="s">
        <v>3723</v>
      </c>
      <c r="C3584" s="96" t="s">
        <v>152</v>
      </c>
      <c r="D3584" s="96">
        <v>625.59999999823049</v>
      </c>
      <c r="E3584" s="96">
        <v>380.2333333378192</v>
      </c>
      <c r="F3584" s="96">
        <v>1</v>
      </c>
      <c r="G3584" s="96" t="s">
        <v>4660</v>
      </c>
      <c r="H3584" s="96">
        <v>1</v>
      </c>
      <c r="I3584" s="96" t="str">
        <f t="shared" si="55"/>
        <v>T520B476M008ATE035A520B476M010ASMHSPKBP86</v>
      </c>
    </row>
    <row r="3585" spans="1:9" hidden="1">
      <c r="A3585" s="96" t="s">
        <v>752</v>
      </c>
      <c r="B3585" s="96" t="s">
        <v>624</v>
      </c>
      <c r="C3585" s="96" t="s">
        <v>4469</v>
      </c>
      <c r="D3585" s="96">
        <v>283.38333332911134</v>
      </c>
      <c r="E3585" s="96">
        <v>120.99999999627472</v>
      </c>
      <c r="F3585" s="96">
        <v>1</v>
      </c>
      <c r="G3585" s="96" t="s">
        <v>4660</v>
      </c>
      <c r="H3585" s="96">
        <v>1</v>
      </c>
      <c r="I3585" s="96" t="str">
        <f t="shared" si="55"/>
        <v>T522V337M006ATE040A520V337M006ASMHSPKBP126</v>
      </c>
    </row>
    <row r="3586" spans="1:9" hidden="1">
      <c r="A3586" s="96" t="s">
        <v>4309</v>
      </c>
      <c r="B3586" s="96" t="s">
        <v>4271</v>
      </c>
      <c r="C3586" s="96" t="s">
        <v>90</v>
      </c>
      <c r="D3586" s="96">
        <v>600.53333333926275</v>
      </c>
      <c r="E3586" s="96">
        <v>224.51666666893288</v>
      </c>
      <c r="F3586" s="96">
        <v>1</v>
      </c>
      <c r="G3586" s="96" t="s">
        <v>4660</v>
      </c>
      <c r="H3586" s="96">
        <v>1</v>
      </c>
      <c r="I3586" s="96" t="str">
        <f t="shared" si="55"/>
        <v>T598B335M035ATE150A598B335M035ASFTP200</v>
      </c>
    </row>
    <row r="3587" spans="1:9" hidden="1">
      <c r="A3587" s="96" t="s">
        <v>1568</v>
      </c>
      <c r="B3587" s="96" t="s">
        <v>4627</v>
      </c>
      <c r="C3587" s="96" t="s">
        <v>87</v>
      </c>
      <c r="D3587" s="96">
        <v>555.60199999976908</v>
      </c>
      <c r="E3587" s="96">
        <v>271.76366666550746</v>
      </c>
      <c r="F3587" s="96">
        <v>1</v>
      </c>
      <c r="G3587" s="96" t="s">
        <v>4660</v>
      </c>
      <c r="H3587" s="96">
        <v>50</v>
      </c>
      <c r="I3587" s="96" t="str">
        <f t="shared" si="55"/>
        <v>T521D107M025ATE050A521D107M025ASTTS50</v>
      </c>
    </row>
    <row r="3588" spans="1:9" hidden="1">
      <c r="A3588" s="96" t="s">
        <v>1568</v>
      </c>
      <c r="B3588" s="96" t="s">
        <v>4565</v>
      </c>
      <c r="C3588" s="96" t="s">
        <v>4433</v>
      </c>
      <c r="D3588" s="96">
        <v>480.08125000022119</v>
      </c>
      <c r="E3588" s="96">
        <v>134.34166666556848</v>
      </c>
      <c r="F3588" s="96">
        <v>1</v>
      </c>
      <c r="G3588" s="96" t="s">
        <v>4660</v>
      </c>
      <c r="H3588" s="96">
        <v>24</v>
      </c>
      <c r="I3588" s="96" t="str">
        <f t="shared" ref="I3588:I3651" si="56">A3588&amp;B3588&amp;C3588</f>
        <v>T521D107M025ATE050A521D107M025AS9997KBP74E</v>
      </c>
    </row>
    <row r="3589" spans="1:9" hidden="1">
      <c r="A3589" s="96" t="s">
        <v>1568</v>
      </c>
      <c r="B3589" s="96" t="s">
        <v>4677</v>
      </c>
      <c r="C3589" s="96" t="s">
        <v>126</v>
      </c>
      <c r="D3589" s="96">
        <v>586.78125000122236</v>
      </c>
      <c r="E3589" s="96">
        <v>188.98958333273185</v>
      </c>
      <c r="F3589" s="96">
        <v>1</v>
      </c>
      <c r="G3589" s="96" t="s">
        <v>4660</v>
      </c>
      <c r="H3589" s="96">
        <v>8</v>
      </c>
      <c r="I3589" s="96" t="str">
        <f t="shared" si="56"/>
        <v>T521D107M025ATE050A521D107M025ASALT1KBP52</v>
      </c>
    </row>
    <row r="3590" spans="1:9" hidden="1">
      <c r="A3590" s="96" t="s">
        <v>1563</v>
      </c>
      <c r="B3590" s="96" t="s">
        <v>1063</v>
      </c>
      <c r="C3590" s="96" t="s">
        <v>131</v>
      </c>
      <c r="D3590" s="96">
        <v>633.18611111084465</v>
      </c>
      <c r="E3590" s="96">
        <v>225.23717948862424</v>
      </c>
      <c r="F3590" s="96">
        <v>1</v>
      </c>
      <c r="G3590" s="96" t="s">
        <v>4660</v>
      </c>
      <c r="H3590" s="96">
        <v>18</v>
      </c>
      <c r="I3590" s="96" t="str">
        <f t="shared" si="56"/>
        <v>T521D227M016ATE050A521D227M016ASTTS80</v>
      </c>
    </row>
    <row r="3591" spans="1:9" hidden="1">
      <c r="A3591" s="96" t="s">
        <v>1563</v>
      </c>
      <c r="B3591" s="96" t="s">
        <v>1063</v>
      </c>
      <c r="C3591" s="96" t="s">
        <v>119</v>
      </c>
      <c r="D3591" s="96">
        <v>493.6697916661069</v>
      </c>
      <c r="E3591" s="96">
        <v>192.10000000043345</v>
      </c>
      <c r="F3591" s="96">
        <v>1</v>
      </c>
      <c r="G3591" s="96" t="s">
        <v>4660</v>
      </c>
      <c r="H3591" s="96">
        <v>16</v>
      </c>
      <c r="I3591" s="96" t="str">
        <f t="shared" si="56"/>
        <v>T521D227M016ATE050A521D227M016ASFTW102K</v>
      </c>
    </row>
    <row r="3592" spans="1:9" hidden="1">
      <c r="A3592" s="96" t="s">
        <v>4359</v>
      </c>
      <c r="B3592" s="96" t="s">
        <v>4653</v>
      </c>
      <c r="C3592" s="96" t="s">
        <v>4501</v>
      </c>
      <c r="D3592" s="96">
        <v>331.63666666438803</v>
      </c>
      <c r="E3592" s="96">
        <v>211.66666666581295</v>
      </c>
      <c r="F3592" s="96">
        <v>1</v>
      </c>
      <c r="G3592" s="96" t="s">
        <v>4660</v>
      </c>
      <c r="H3592" s="96">
        <v>5</v>
      </c>
      <c r="I3592" s="96" t="str">
        <f t="shared" si="56"/>
        <v>T598V227M2R5ATE015A598V227M004AS9997KBP55</v>
      </c>
    </row>
    <row r="3593" spans="1:9" hidden="1">
      <c r="A3593" s="96" t="s">
        <v>4359</v>
      </c>
      <c r="B3593" s="96" t="s">
        <v>4653</v>
      </c>
      <c r="C3593" s="96" t="s">
        <v>4696</v>
      </c>
      <c r="D3593" s="96">
        <v>351.27777777495794</v>
      </c>
      <c r="E3593" s="96">
        <v>186.4277777785901</v>
      </c>
      <c r="F3593" s="96">
        <v>1</v>
      </c>
      <c r="G3593" s="96" t="s">
        <v>4660</v>
      </c>
      <c r="H3593" s="96">
        <v>3</v>
      </c>
      <c r="I3593" s="96" t="str">
        <f t="shared" si="56"/>
        <v>T598V227M2R5ATE015A598V227M004AS9997KBP55E</v>
      </c>
    </row>
    <row r="3594" spans="1:9" hidden="1">
      <c r="A3594" s="96" t="s">
        <v>4208</v>
      </c>
      <c r="B3594" s="96" t="s">
        <v>1170</v>
      </c>
      <c r="C3594" s="96" t="s">
        <v>4441</v>
      </c>
      <c r="D3594" s="96">
        <v>687.38466666745956</v>
      </c>
      <c r="E3594" s="96">
        <v>204.9513333345065</v>
      </c>
      <c r="F3594" s="96">
        <v>1</v>
      </c>
      <c r="G3594" s="96" t="s">
        <v>4660</v>
      </c>
      <c r="H3594" s="96">
        <v>50</v>
      </c>
      <c r="I3594" s="96" t="str">
        <f t="shared" si="56"/>
        <v>T598B107M006ATE045A598B157M006ASSTA156KA</v>
      </c>
    </row>
    <row r="3595" spans="1:9" hidden="1">
      <c r="A3595" s="96" t="s">
        <v>2200</v>
      </c>
      <c r="B3595" s="96" t="s">
        <v>613</v>
      </c>
      <c r="C3595" s="96" t="s">
        <v>119</v>
      </c>
      <c r="D3595" s="96">
        <v>549.6333333326038</v>
      </c>
      <c r="E3595" s="96">
        <v>369.79166666627862</v>
      </c>
      <c r="F3595" s="96">
        <v>1</v>
      </c>
      <c r="G3595" s="96" t="s">
        <v>4660</v>
      </c>
      <c r="H3595" s="96">
        <v>2</v>
      </c>
      <c r="I3595" s="96" t="str">
        <f t="shared" si="56"/>
        <v>T521B476M016ATE055A521B476M016ASFTW102K</v>
      </c>
    </row>
    <row r="3596" spans="1:9" hidden="1">
      <c r="A3596" s="96" t="s">
        <v>1613</v>
      </c>
      <c r="B3596" s="96" t="s">
        <v>4498</v>
      </c>
      <c r="C3596" s="96" t="s">
        <v>152</v>
      </c>
      <c r="D3596" s="96">
        <v>467.2000000000117</v>
      </c>
      <c r="E3596" s="96">
        <v>127.38888888736255</v>
      </c>
      <c r="F3596" s="96">
        <v>1</v>
      </c>
      <c r="G3596" s="96" t="s">
        <v>4660</v>
      </c>
      <c r="H3596" s="96">
        <v>4</v>
      </c>
      <c r="I3596" s="96" t="str">
        <f t="shared" si="56"/>
        <v>T521V107M020AT4927A521V107M020AS9997KBP86</v>
      </c>
    </row>
    <row r="3597" spans="1:9" hidden="1">
      <c r="A3597" s="96" t="s">
        <v>1613</v>
      </c>
      <c r="B3597" s="96" t="s">
        <v>1232</v>
      </c>
      <c r="C3597" s="96" t="s">
        <v>152</v>
      </c>
      <c r="D3597" s="96">
        <v>443.15000000176951</v>
      </c>
      <c r="E3597" s="96">
        <v>129.91666666232047</v>
      </c>
      <c r="F3597" s="96">
        <v>1</v>
      </c>
      <c r="G3597" s="96" t="s">
        <v>4660</v>
      </c>
      <c r="H3597" s="96">
        <v>1</v>
      </c>
      <c r="I3597" s="96" t="str">
        <f t="shared" si="56"/>
        <v>T521V107M020AT4927A521V107M020ASMHSPKBP86</v>
      </c>
    </row>
    <row r="3598" spans="1:9" hidden="1">
      <c r="A3598" s="96" t="s">
        <v>3067</v>
      </c>
      <c r="B3598" s="96" t="s">
        <v>622</v>
      </c>
      <c r="C3598" s="96" t="s">
        <v>4428</v>
      </c>
      <c r="D3598" s="96">
        <v>239.74333333480172</v>
      </c>
      <c r="E3598" s="96">
        <v>157.19666666805281</v>
      </c>
      <c r="F3598" s="96">
        <v>1</v>
      </c>
      <c r="G3598" s="96" t="s">
        <v>4660</v>
      </c>
      <c r="H3598" s="96">
        <v>10</v>
      </c>
      <c r="I3598" s="96" t="str">
        <f t="shared" si="56"/>
        <v>T520V157M006ATE045A520V157M006ASMHSPKBP76</v>
      </c>
    </row>
    <row r="3599" spans="1:9" hidden="1">
      <c r="A3599" s="96" t="s">
        <v>1437</v>
      </c>
      <c r="B3599" s="96" t="s">
        <v>2587</v>
      </c>
      <c r="C3599" s="96" t="s">
        <v>4426</v>
      </c>
      <c r="D3599" s="96">
        <v>360.58999999891967</v>
      </c>
      <c r="E3599" s="96">
        <v>289.8784313717282</v>
      </c>
      <c r="F3599" s="96">
        <v>1</v>
      </c>
      <c r="G3599" s="96" t="s">
        <v>4660</v>
      </c>
      <c r="H3599" s="96">
        <v>15</v>
      </c>
      <c r="I3599" s="96" t="str">
        <f t="shared" si="56"/>
        <v>T598D477M2R5AT4186A598V247M003ASALT1KBP74</v>
      </c>
    </row>
    <row r="3600" spans="1:9" hidden="1">
      <c r="A3600" s="96" t="s">
        <v>129</v>
      </c>
      <c r="B3600" s="96" t="s">
        <v>130</v>
      </c>
      <c r="C3600" s="96" t="s">
        <v>131</v>
      </c>
      <c r="D3600" s="96">
        <v>257.3856666656211</v>
      </c>
      <c r="E3600" s="96">
        <v>161.17433333331718</v>
      </c>
      <c r="F3600" s="96">
        <v>1</v>
      </c>
      <c r="G3600" s="96" t="s">
        <v>4660</v>
      </c>
      <c r="H3600" s="96">
        <v>50</v>
      </c>
      <c r="I3600" s="96" t="str">
        <f t="shared" si="56"/>
        <v>T598D477M2R5ATE006A598V247M004ASTTS80</v>
      </c>
    </row>
    <row r="3601" spans="1:9" hidden="1">
      <c r="A3601" s="96" t="s">
        <v>129</v>
      </c>
      <c r="B3601" s="96" t="s">
        <v>4697</v>
      </c>
      <c r="C3601" s="96" t="s">
        <v>152</v>
      </c>
      <c r="D3601" s="96">
        <v>345.80000000190921</v>
      </c>
      <c r="E3601" s="96">
        <v>123.7666666705627</v>
      </c>
      <c r="F3601" s="96">
        <v>1</v>
      </c>
      <c r="G3601" s="96" t="s">
        <v>4660</v>
      </c>
      <c r="H3601" s="96">
        <v>1</v>
      </c>
      <c r="I3601" s="96" t="str">
        <f t="shared" si="56"/>
        <v>T598D477M2R5ATE006A598V247M004AS9997KBP86</v>
      </c>
    </row>
    <row r="3602" spans="1:9" hidden="1">
      <c r="A3602" s="96" t="s">
        <v>1251</v>
      </c>
      <c r="B3602" s="96" t="s">
        <v>1170</v>
      </c>
      <c r="C3602" s="96" t="s">
        <v>4441</v>
      </c>
      <c r="D3602" s="96">
        <v>550.71666666772217</v>
      </c>
      <c r="E3602" s="96">
        <v>193.87083333393093</v>
      </c>
      <c r="F3602" s="96">
        <v>1</v>
      </c>
      <c r="G3602" s="96" t="s">
        <v>4660</v>
      </c>
      <c r="H3602" s="96">
        <v>11</v>
      </c>
      <c r="I3602" s="96" t="str">
        <f t="shared" si="56"/>
        <v>T591B157M006ATE045A598B157M006ASSTA156KA</v>
      </c>
    </row>
    <row r="3603" spans="1:9" hidden="1">
      <c r="A3603" s="96" t="s">
        <v>2295</v>
      </c>
      <c r="B3603" s="96" t="s">
        <v>1295</v>
      </c>
      <c r="C3603" s="96" t="s">
        <v>4478</v>
      </c>
      <c r="D3603" s="96">
        <v>686.0812500002794</v>
      </c>
      <c r="E3603" s="96">
        <v>193.62101449261664</v>
      </c>
      <c r="F3603" s="96">
        <v>1</v>
      </c>
      <c r="G3603" s="96" t="s">
        <v>4660</v>
      </c>
      <c r="H3603" s="96">
        <v>24</v>
      </c>
      <c r="I3603" s="96" t="str">
        <f t="shared" si="56"/>
        <v>T520D156M025ATE080A520D156K025ASFTW400</v>
      </c>
    </row>
    <row r="3604" spans="1:9" hidden="1">
      <c r="A3604" s="96" t="s">
        <v>2295</v>
      </c>
      <c r="B3604" s="96" t="s">
        <v>4698</v>
      </c>
      <c r="C3604" s="96" t="s">
        <v>4634</v>
      </c>
      <c r="D3604" s="96">
        <v>481.53333332855254</v>
      </c>
      <c r="E3604" s="96">
        <v>131.13333333050832</v>
      </c>
      <c r="F3604" s="96">
        <v>1</v>
      </c>
      <c r="G3604" s="96" t="s">
        <v>4660</v>
      </c>
      <c r="H3604" s="96">
        <v>1</v>
      </c>
      <c r="I3604" s="96" t="str">
        <f t="shared" si="56"/>
        <v>T520D156M025ATE080A520D156M025ASE080KBP40E</v>
      </c>
    </row>
    <row r="3605" spans="1:9" hidden="1">
      <c r="A3605" s="96" t="s">
        <v>1787</v>
      </c>
      <c r="B3605" s="96" t="s">
        <v>1236</v>
      </c>
      <c r="C3605" s="96" t="s">
        <v>119</v>
      </c>
      <c r="D3605" s="96">
        <v>490.0499999953899</v>
      </c>
      <c r="E3605" s="96">
        <v>199.34999999706633</v>
      </c>
      <c r="F3605" s="96">
        <v>1</v>
      </c>
      <c r="G3605" s="96" t="s">
        <v>4660</v>
      </c>
      <c r="H3605" s="96">
        <v>1</v>
      </c>
      <c r="I3605" s="96" t="str">
        <f t="shared" si="56"/>
        <v>T521V107K020ATE040A521V107K020AS9997FTW102K</v>
      </c>
    </row>
    <row r="3606" spans="1:9" hidden="1">
      <c r="A3606" s="96" t="s">
        <v>1687</v>
      </c>
      <c r="B3606" s="96" t="s">
        <v>1234</v>
      </c>
      <c r="C3606" s="96" t="s">
        <v>119</v>
      </c>
      <c r="D3606" s="96">
        <v>545.31111111020437</v>
      </c>
      <c r="E3606" s="96">
        <v>131.49305555562023</v>
      </c>
      <c r="F3606" s="96">
        <v>1</v>
      </c>
      <c r="G3606" s="96" t="s">
        <v>4660</v>
      </c>
      <c r="H3606" s="96">
        <v>12</v>
      </c>
      <c r="I3606" s="96" t="str">
        <f t="shared" si="56"/>
        <v>T521V157M016ATE050A521V157M016ASFTW102K</v>
      </c>
    </row>
    <row r="3607" spans="1:9" hidden="1">
      <c r="A3607" s="96" t="s">
        <v>591</v>
      </c>
      <c r="B3607" s="96" t="s">
        <v>590</v>
      </c>
      <c r="C3607" s="96" t="s">
        <v>4474</v>
      </c>
      <c r="D3607" s="96">
        <v>495.09933333371293</v>
      </c>
      <c r="E3607" s="96">
        <v>193.25666666636243</v>
      </c>
      <c r="F3607" s="96">
        <v>1</v>
      </c>
      <c r="G3607" s="96" t="s">
        <v>4660</v>
      </c>
      <c r="H3607" s="96">
        <v>50</v>
      </c>
      <c r="I3607" s="96" t="str">
        <f t="shared" si="56"/>
        <v>T520M157M006ATE200A520M157M006ASALT1S15MB</v>
      </c>
    </row>
    <row r="3608" spans="1:9" hidden="1">
      <c r="A3608" s="96" t="s">
        <v>4512</v>
      </c>
      <c r="B3608" s="96" t="s">
        <v>4110</v>
      </c>
      <c r="C3608" s="96" t="s">
        <v>119</v>
      </c>
      <c r="D3608" s="96">
        <v>533.38966666599731</v>
      </c>
      <c r="E3608" s="96">
        <v>199.76866666646671</v>
      </c>
      <c r="F3608" s="96">
        <v>1</v>
      </c>
      <c r="G3608" s="96" t="s">
        <v>4660</v>
      </c>
      <c r="H3608" s="96">
        <v>50</v>
      </c>
      <c r="I3608" s="96" t="str">
        <f t="shared" si="56"/>
        <v>T521T336M016ATE055A521T336M016ASALT1FTW102K</v>
      </c>
    </row>
    <row r="3609" spans="1:9" hidden="1">
      <c r="A3609" s="96" t="s">
        <v>2776</v>
      </c>
      <c r="B3609" s="96" t="s">
        <v>4699</v>
      </c>
      <c r="C3609" s="96" t="s">
        <v>87</v>
      </c>
      <c r="D3609" s="96">
        <v>731.20999999903131</v>
      </c>
      <c r="E3609" s="96">
        <v>490.43611111294018</v>
      </c>
      <c r="F3609" s="96">
        <v>1</v>
      </c>
      <c r="G3609" s="96" t="s">
        <v>4660</v>
      </c>
      <c r="H3609" s="96">
        <v>5</v>
      </c>
      <c r="I3609" s="96" t="str">
        <f t="shared" si="56"/>
        <v>T523W686M025APE100A523W686M025AS9997TTS50</v>
      </c>
    </row>
    <row r="3610" spans="1:9" hidden="1">
      <c r="A3610" s="96" t="s">
        <v>4513</v>
      </c>
      <c r="B3610" s="96" t="s">
        <v>1696</v>
      </c>
      <c r="C3610" s="96" t="s">
        <v>119</v>
      </c>
      <c r="D3610" s="96">
        <v>544.59666666411795</v>
      </c>
      <c r="E3610" s="96">
        <v>237.84166666853707</v>
      </c>
      <c r="F3610" s="96">
        <v>1</v>
      </c>
      <c r="G3610" s="96" t="s">
        <v>4660</v>
      </c>
      <c r="H3610" s="96">
        <v>5</v>
      </c>
      <c r="I3610" s="96" t="str">
        <f t="shared" si="56"/>
        <v>T521V167M018ATE050A521V167M018ASFTW102K</v>
      </c>
    </row>
    <row r="3611" spans="1:9" hidden="1">
      <c r="A3611" s="96" t="s">
        <v>4521</v>
      </c>
      <c r="B3611" s="96" t="s">
        <v>4700</v>
      </c>
      <c r="C3611" s="96" t="s">
        <v>119</v>
      </c>
      <c r="D3611" s="96">
        <v>585.97592592646834</v>
      </c>
      <c r="E3611" s="96">
        <v>214.05462962924503</v>
      </c>
      <c r="F3611" s="96">
        <v>1</v>
      </c>
      <c r="G3611" s="96" t="s">
        <v>4660</v>
      </c>
      <c r="H3611" s="96">
        <v>18</v>
      </c>
      <c r="I3611" s="96" t="str">
        <f t="shared" si="56"/>
        <v>T521B556M016ATE070A521B556M016AS9997FTW102K</v>
      </c>
    </row>
    <row r="3612" spans="1:9" hidden="1">
      <c r="A3612" s="96" t="s">
        <v>4521</v>
      </c>
      <c r="B3612" s="96" t="s">
        <v>2180</v>
      </c>
      <c r="C3612" s="96" t="s">
        <v>119</v>
      </c>
      <c r="D3612" s="96">
        <v>651.95833333244082</v>
      </c>
      <c r="E3612" s="96">
        <v>472.08333333546761</v>
      </c>
      <c r="F3612" s="96">
        <v>1</v>
      </c>
      <c r="G3612" s="96" t="s">
        <v>4660</v>
      </c>
      <c r="H3612" s="96">
        <v>4</v>
      </c>
      <c r="I3612" s="96" t="str">
        <f t="shared" si="56"/>
        <v>T521B556M016ATE070A521B556M016ASFTW102K</v>
      </c>
    </row>
    <row r="3613" spans="1:9" hidden="1">
      <c r="A3613" s="96" t="s">
        <v>1738</v>
      </c>
      <c r="B3613" s="96" t="s">
        <v>1025</v>
      </c>
      <c r="C3613" s="96" t="s">
        <v>4428</v>
      </c>
      <c r="D3613" s="96">
        <v>352.28333333307609</v>
      </c>
      <c r="E3613" s="96">
        <v>139.90138888912043</v>
      </c>
      <c r="F3613" s="96">
        <v>1</v>
      </c>
      <c r="G3613" s="96" t="s">
        <v>4660</v>
      </c>
      <c r="H3613" s="96">
        <v>14</v>
      </c>
      <c r="I3613" s="96" t="str">
        <f t="shared" si="56"/>
        <v>T525D476M016ATE065A521V476M016ASMHSPKBP76</v>
      </c>
    </row>
    <row r="3614" spans="1:9" hidden="1">
      <c r="A3614" s="96" t="s">
        <v>2322</v>
      </c>
      <c r="B3614" s="96" t="s">
        <v>133</v>
      </c>
      <c r="C3614" s="96" t="s">
        <v>87</v>
      </c>
      <c r="D3614" s="96">
        <v>899.58466666659808</v>
      </c>
      <c r="E3614" s="96">
        <v>345.79133333279754</v>
      </c>
      <c r="F3614" s="96">
        <v>1</v>
      </c>
      <c r="G3614" s="96" t="s">
        <v>4660</v>
      </c>
      <c r="H3614" s="96">
        <v>50</v>
      </c>
      <c r="I3614" s="96" t="str">
        <f t="shared" si="56"/>
        <v>T523W476M035AP4291A523W476M035ASTTS50</v>
      </c>
    </row>
    <row r="3615" spans="1:9" hidden="1">
      <c r="A3615" s="96" t="s">
        <v>2322</v>
      </c>
      <c r="B3615" s="96" t="s">
        <v>133</v>
      </c>
      <c r="C3615" s="96" t="s">
        <v>4603</v>
      </c>
      <c r="D3615" s="96">
        <v>827.92499999923166</v>
      </c>
      <c r="E3615" s="96">
        <v>221.8611111107748</v>
      </c>
      <c r="F3615" s="96">
        <v>1</v>
      </c>
      <c r="G3615" s="96" t="s">
        <v>4660</v>
      </c>
      <c r="H3615" s="96">
        <v>2</v>
      </c>
      <c r="I3615" s="96" t="str">
        <f t="shared" si="56"/>
        <v>T523W476M035AP4291A523W476M035ASTTS50S</v>
      </c>
    </row>
    <row r="3616" spans="1:9" hidden="1">
      <c r="A3616" s="96" t="s">
        <v>2439</v>
      </c>
      <c r="B3616" s="96" t="s">
        <v>133</v>
      </c>
      <c r="C3616" s="96" t="s">
        <v>87</v>
      </c>
      <c r="D3616" s="96">
        <v>894.3173333334737</v>
      </c>
      <c r="E3616" s="96">
        <v>313.38966666595081</v>
      </c>
      <c r="F3616" s="96">
        <v>1</v>
      </c>
      <c r="G3616" s="96" t="s">
        <v>4660</v>
      </c>
      <c r="H3616" s="96">
        <v>50</v>
      </c>
      <c r="I3616" s="96" t="str">
        <f t="shared" si="56"/>
        <v>T523W476M035AP4276A523W476M035ASTTS50</v>
      </c>
    </row>
    <row r="3617" spans="1:9" hidden="1">
      <c r="A3617" s="96" t="s">
        <v>1360</v>
      </c>
      <c r="B3617" s="96" t="s">
        <v>4701</v>
      </c>
      <c r="C3617" s="96" t="s">
        <v>119</v>
      </c>
      <c r="D3617" s="96">
        <v>510.80000000016298</v>
      </c>
      <c r="E3617" s="96">
        <v>196.15000000339933</v>
      </c>
      <c r="F3617" s="96">
        <v>1</v>
      </c>
      <c r="G3617" s="96" t="s">
        <v>4660</v>
      </c>
      <c r="H3617" s="96">
        <v>2</v>
      </c>
      <c r="I3617" s="96" t="str">
        <f t="shared" si="56"/>
        <v>T521D227M016ATE025A521D227M016AS9997FTW102K</v>
      </c>
    </row>
    <row r="3618" spans="1:9" hidden="1">
      <c r="A3618" s="96" t="s">
        <v>526</v>
      </c>
      <c r="B3618" s="96" t="s">
        <v>258</v>
      </c>
      <c r="C3618" s="96" t="s">
        <v>152</v>
      </c>
      <c r="D3618" s="96">
        <v>387.13541666715179</v>
      </c>
      <c r="E3618" s="96">
        <v>134.74922480557092</v>
      </c>
      <c r="F3618" s="96">
        <v>1</v>
      </c>
      <c r="G3618" s="96" t="s">
        <v>4660</v>
      </c>
      <c r="H3618" s="96">
        <v>40</v>
      </c>
      <c r="I3618" s="96" t="str">
        <f t="shared" si="56"/>
        <v>T521X337M016ATK025A521V177M016ASMHSPKBP86</v>
      </c>
    </row>
    <row r="3619" spans="1:9" hidden="1">
      <c r="A3619" s="96" t="s">
        <v>2440</v>
      </c>
      <c r="B3619" s="96" t="s">
        <v>133</v>
      </c>
      <c r="C3619" s="96" t="s">
        <v>87</v>
      </c>
      <c r="D3619" s="96">
        <v>873.60733333302187</v>
      </c>
      <c r="E3619" s="96">
        <v>319.85999999928754</v>
      </c>
      <c r="F3619" s="96">
        <v>1</v>
      </c>
      <c r="G3619" s="96" t="s">
        <v>4660</v>
      </c>
      <c r="H3619" s="96">
        <v>50</v>
      </c>
      <c r="I3619" s="96" t="str">
        <f t="shared" si="56"/>
        <v>T523W476M035AP6256A523W476M035ASTTS50</v>
      </c>
    </row>
    <row r="3620" spans="1:9" hidden="1">
      <c r="A3620" s="96" t="s">
        <v>1226</v>
      </c>
      <c r="B3620" s="96" t="s">
        <v>1225</v>
      </c>
      <c r="C3620" s="96" t="s">
        <v>152</v>
      </c>
      <c r="D3620" s="96">
        <v>804.01666667195968</v>
      </c>
      <c r="E3620" s="96">
        <v>161.05000000214204</v>
      </c>
      <c r="F3620" s="96">
        <v>1</v>
      </c>
      <c r="G3620" s="96" t="s">
        <v>4660</v>
      </c>
      <c r="H3620" s="96">
        <v>1</v>
      </c>
      <c r="I3620" s="96" t="str">
        <f t="shared" si="56"/>
        <v>T521C826M020ATE070A521C107M020AS9997KBP86</v>
      </c>
    </row>
    <row r="3621" spans="1:9" hidden="1">
      <c r="A3621" s="96" t="s">
        <v>929</v>
      </c>
      <c r="B3621" s="96" t="s">
        <v>4702</v>
      </c>
      <c r="C3621" s="96" t="s">
        <v>100</v>
      </c>
      <c r="D3621" s="96">
        <v>379.0666666708421</v>
      </c>
      <c r="E3621" s="96">
        <v>184.23333333805203</v>
      </c>
      <c r="F3621" s="96">
        <v>1</v>
      </c>
      <c r="G3621" s="96" t="s">
        <v>4660</v>
      </c>
      <c r="H3621" s="96">
        <v>1</v>
      </c>
      <c r="I3621" s="96" t="str">
        <f t="shared" si="56"/>
        <v>T598D687M2R5ATE009A598D687M2R5AS9997S805</v>
      </c>
    </row>
    <row r="3622" spans="1:9" hidden="1">
      <c r="A3622" s="96" t="s">
        <v>929</v>
      </c>
      <c r="B3622" s="96" t="s">
        <v>4702</v>
      </c>
      <c r="C3622" s="96" t="s">
        <v>152</v>
      </c>
      <c r="D3622" s="96">
        <v>406.70952380950831</v>
      </c>
      <c r="E3622" s="96">
        <v>192.24242424296045</v>
      </c>
      <c r="F3622" s="96">
        <v>1</v>
      </c>
      <c r="G3622" s="96" t="s">
        <v>4660</v>
      </c>
      <c r="H3622" s="96">
        <v>7</v>
      </c>
      <c r="I3622" s="96" t="str">
        <f t="shared" si="56"/>
        <v>T598D687M2R5ATE009A598D687M2R5AS9997KBP86</v>
      </c>
    </row>
    <row r="3623" spans="1:9" hidden="1">
      <c r="A3623" s="96" t="s">
        <v>929</v>
      </c>
      <c r="B3623" s="96" t="s">
        <v>4702</v>
      </c>
      <c r="C3623" s="96" t="s">
        <v>4703</v>
      </c>
      <c r="D3623" s="96">
        <v>655.00000000814907</v>
      </c>
      <c r="E3623" s="96">
        <v>188.48333333618939</v>
      </c>
      <c r="F3623" s="96">
        <v>1</v>
      </c>
      <c r="G3623" s="96" t="s">
        <v>4660</v>
      </c>
      <c r="H3623" s="96">
        <v>1</v>
      </c>
      <c r="I3623" s="96" t="str">
        <f t="shared" si="56"/>
        <v>T598D687M2R5ATE009A598D687M2R5AS9997KBP86G</v>
      </c>
    </row>
    <row r="3624" spans="1:9" hidden="1">
      <c r="A3624" s="96" t="s">
        <v>2515</v>
      </c>
      <c r="B3624" s="96" t="s">
        <v>2431</v>
      </c>
      <c r="C3624" s="96" t="s">
        <v>119</v>
      </c>
      <c r="D3624" s="96">
        <v>718.1666666676756</v>
      </c>
      <c r="E3624" s="96">
        <v>239.56666666665112</v>
      </c>
      <c r="F3624" s="96">
        <v>1</v>
      </c>
      <c r="G3624" s="96" t="s">
        <v>4660</v>
      </c>
      <c r="H3624" s="96">
        <v>1</v>
      </c>
      <c r="I3624" s="96" t="str">
        <f t="shared" si="56"/>
        <v>T523W157M016APE050A523W157M016ASFTW102K</v>
      </c>
    </row>
    <row r="3625" spans="1:9" hidden="1">
      <c r="A3625" s="96" t="s">
        <v>2548</v>
      </c>
      <c r="B3625" s="96" t="s">
        <v>3516</v>
      </c>
      <c r="C3625" s="96" t="s">
        <v>4441</v>
      </c>
      <c r="D3625" s="96">
        <v>573.06666666409001</v>
      </c>
      <c r="E3625" s="96">
        <v>205.12500000069849</v>
      </c>
      <c r="F3625" s="96">
        <v>1</v>
      </c>
      <c r="G3625" s="96" t="s">
        <v>4660</v>
      </c>
      <c r="H3625" s="96">
        <v>2</v>
      </c>
      <c r="I3625" s="96" t="str">
        <f t="shared" si="56"/>
        <v>T520V687M006ATE025A520V687M006AS9997STA156KA</v>
      </c>
    </row>
    <row r="3626" spans="1:9" hidden="1">
      <c r="A3626" s="96" t="s">
        <v>4645</v>
      </c>
      <c r="B3626" s="96" t="s">
        <v>4137</v>
      </c>
      <c r="C3626" s="96" t="s">
        <v>4469</v>
      </c>
      <c r="D3626" s="96">
        <v>671.27500000147847</v>
      </c>
      <c r="E3626" s="96">
        <v>187.07500000105935</v>
      </c>
      <c r="F3626" s="96">
        <v>1</v>
      </c>
      <c r="G3626" s="96" t="s">
        <v>4660</v>
      </c>
      <c r="H3626" s="96">
        <v>4</v>
      </c>
      <c r="I3626" s="96" t="str">
        <f t="shared" si="56"/>
        <v>T521T336M018APE090A521T336M018AS9997KBP126</v>
      </c>
    </row>
    <row r="3627" spans="1:9" hidden="1">
      <c r="A3627" s="96" t="s">
        <v>4645</v>
      </c>
      <c r="B3627" s="96" t="s">
        <v>4137</v>
      </c>
      <c r="C3627" s="96" t="s">
        <v>4585</v>
      </c>
      <c r="D3627" s="96">
        <v>483.39166667195968</v>
      </c>
      <c r="E3627" s="96">
        <v>188.65833332994953</v>
      </c>
      <c r="F3627" s="96">
        <v>1</v>
      </c>
      <c r="G3627" s="96" t="s">
        <v>4660</v>
      </c>
      <c r="H3627" s="96">
        <v>2</v>
      </c>
      <c r="I3627" s="96" t="str">
        <f t="shared" si="56"/>
        <v>T521T336M018APE090A521T336M018AS9997FTW120K</v>
      </c>
    </row>
    <row r="3628" spans="1:9" hidden="1">
      <c r="A3628" s="96" t="s">
        <v>2527</v>
      </c>
      <c r="B3628" s="96" t="s">
        <v>2443</v>
      </c>
      <c r="C3628" s="96" t="s">
        <v>4579</v>
      </c>
      <c r="D3628" s="96">
        <v>504.00733333337121</v>
      </c>
      <c r="E3628" s="96">
        <v>327.50733333451205</v>
      </c>
      <c r="F3628" s="96">
        <v>1</v>
      </c>
      <c r="G3628" s="96" t="s">
        <v>4660</v>
      </c>
      <c r="H3628" s="96">
        <v>50</v>
      </c>
      <c r="I3628" s="96" t="str">
        <f t="shared" si="56"/>
        <v>T523W107K020APE100A523W107K020ASTTS50K</v>
      </c>
    </row>
    <row r="3629" spans="1:9" hidden="1">
      <c r="A3629" s="96" t="s">
        <v>155</v>
      </c>
      <c r="B3629" s="96" t="s">
        <v>271</v>
      </c>
      <c r="C3629" s="96" t="s">
        <v>157</v>
      </c>
      <c r="D3629" s="96">
        <v>679.61111110635102</v>
      </c>
      <c r="E3629" s="96">
        <v>389.68888889299706</v>
      </c>
      <c r="F3629" s="96">
        <v>1</v>
      </c>
      <c r="G3629" s="96" t="s">
        <v>4660</v>
      </c>
      <c r="H3629" s="96">
        <v>3</v>
      </c>
      <c r="I3629" s="96" t="str">
        <f t="shared" si="56"/>
        <v>T521D476M035ATE070A521X476M035AS9997TTS40</v>
      </c>
    </row>
    <row r="3630" spans="1:9" hidden="1">
      <c r="A3630" s="96" t="s">
        <v>155</v>
      </c>
      <c r="B3630" s="96" t="s">
        <v>156</v>
      </c>
      <c r="C3630" s="96" t="s">
        <v>157</v>
      </c>
      <c r="D3630" s="96">
        <v>730.46250000188593</v>
      </c>
      <c r="E3630" s="96">
        <v>202.43888888973743</v>
      </c>
      <c r="F3630" s="96">
        <v>1</v>
      </c>
      <c r="G3630" s="96" t="s">
        <v>4660</v>
      </c>
      <c r="H3630" s="96">
        <v>4</v>
      </c>
      <c r="I3630" s="96" t="str">
        <f t="shared" si="56"/>
        <v>T521D476M035ATE070A521D476M035AS9997TTS40</v>
      </c>
    </row>
    <row r="3631" spans="1:9" hidden="1">
      <c r="A3631" s="96" t="s">
        <v>155</v>
      </c>
      <c r="B3631" s="96" t="s">
        <v>156</v>
      </c>
      <c r="C3631" s="96" t="s">
        <v>4646</v>
      </c>
      <c r="D3631" s="96">
        <v>1069.614285714259</v>
      </c>
      <c r="E3631" s="96">
        <v>297.33666666678619</v>
      </c>
      <c r="F3631" s="96">
        <v>1</v>
      </c>
      <c r="G3631" s="96" t="s">
        <v>4660</v>
      </c>
      <c r="H3631" s="96">
        <v>7</v>
      </c>
      <c r="I3631" s="96" t="str">
        <f t="shared" si="56"/>
        <v>T521D476M035ATE070A521D476M035AS9997TTS40G</v>
      </c>
    </row>
    <row r="3632" spans="1:9" hidden="1">
      <c r="A3632" s="96" t="s">
        <v>155</v>
      </c>
      <c r="B3632" s="96" t="s">
        <v>156</v>
      </c>
      <c r="C3632" s="96" t="s">
        <v>4580</v>
      </c>
      <c r="D3632" s="96">
        <v>1068.7874999982887</v>
      </c>
      <c r="E3632" s="96">
        <v>253.17777777789161</v>
      </c>
      <c r="F3632" s="96">
        <v>1</v>
      </c>
      <c r="G3632" s="96" t="s">
        <v>4660</v>
      </c>
      <c r="H3632" s="96">
        <v>4</v>
      </c>
      <c r="I3632" s="96" t="str">
        <f t="shared" si="56"/>
        <v>T521D476M035ATE070A521D476M035AS9997TTS40H</v>
      </c>
    </row>
    <row r="3633" spans="1:9" hidden="1">
      <c r="A3633" s="96" t="s">
        <v>1758</v>
      </c>
      <c r="B3633" s="96" t="s">
        <v>1752</v>
      </c>
      <c r="C3633" s="96" t="s">
        <v>4426</v>
      </c>
      <c r="D3633" s="96">
        <v>267.76666666846722</v>
      </c>
      <c r="E3633" s="96">
        <v>126.00000000209548</v>
      </c>
      <c r="F3633" s="96">
        <v>1</v>
      </c>
      <c r="G3633" s="96" t="s">
        <v>4660</v>
      </c>
      <c r="H3633" s="96">
        <v>1</v>
      </c>
      <c r="I3633" s="96" t="str">
        <f t="shared" si="56"/>
        <v>T525D227M006AHE025A520D227M006ASMHSPKBP74</v>
      </c>
    </row>
    <row r="3634" spans="1:9" hidden="1">
      <c r="A3634" s="96" t="s">
        <v>4199</v>
      </c>
      <c r="B3634" s="96" t="s">
        <v>4200</v>
      </c>
      <c r="C3634" s="96" t="s">
        <v>4441</v>
      </c>
      <c r="D3634" s="96">
        <v>663.42971014567524</v>
      </c>
      <c r="E3634" s="96">
        <v>228.61250000079801</v>
      </c>
      <c r="F3634" s="96">
        <v>1</v>
      </c>
      <c r="G3634" s="96" t="s">
        <v>4660</v>
      </c>
      <c r="H3634" s="96">
        <v>46</v>
      </c>
      <c r="I3634" s="96" t="str">
        <f t="shared" si="56"/>
        <v>T598B107M004AT4162A598B107M006AS4162STA156KA</v>
      </c>
    </row>
    <row r="3635" spans="1:9" hidden="1">
      <c r="A3635" s="96" t="s">
        <v>1276</v>
      </c>
      <c r="B3635" s="96" t="s">
        <v>1277</v>
      </c>
      <c r="C3635" s="96" t="s">
        <v>107</v>
      </c>
      <c r="D3635" s="96">
        <v>939.64999999618158</v>
      </c>
      <c r="E3635" s="96">
        <v>191.51666666613892</v>
      </c>
      <c r="F3635" s="96">
        <v>1</v>
      </c>
      <c r="G3635" s="96" t="s">
        <v>4660</v>
      </c>
      <c r="H3635" s="96">
        <v>1</v>
      </c>
      <c r="I3635" s="96" t="str">
        <f t="shared" si="56"/>
        <v>T599D106M050ATE120A599D106M050ASFTP150</v>
      </c>
    </row>
    <row r="3636" spans="1:9" hidden="1">
      <c r="A3636" s="96" t="s">
        <v>2521</v>
      </c>
      <c r="B3636" s="96" t="s">
        <v>2522</v>
      </c>
      <c r="C3636" s="96" t="s">
        <v>119</v>
      </c>
      <c r="D3636" s="96">
        <v>628.99999999674037</v>
      </c>
      <c r="E3636" s="96">
        <v>192.55000000004657</v>
      </c>
      <c r="F3636" s="96">
        <v>1</v>
      </c>
      <c r="G3636" s="96" t="s">
        <v>4660</v>
      </c>
      <c r="H3636" s="96">
        <v>1</v>
      </c>
      <c r="I3636" s="96" t="str">
        <f t="shared" si="56"/>
        <v>T523W157M016APE080A523W157M016AS9997FTW102K</v>
      </c>
    </row>
    <row r="3637" spans="1:9" hidden="1">
      <c r="A3637" s="96" t="s">
        <v>2521</v>
      </c>
      <c r="B3637" s="96" t="s">
        <v>2522</v>
      </c>
      <c r="C3637" s="96" t="s">
        <v>152</v>
      </c>
      <c r="D3637" s="96">
        <v>590.283333332045</v>
      </c>
      <c r="E3637" s="96">
        <v>306.45000000251457</v>
      </c>
      <c r="F3637" s="96">
        <v>1</v>
      </c>
      <c r="G3637" s="96" t="s">
        <v>4660</v>
      </c>
      <c r="H3637" s="96">
        <v>1</v>
      </c>
      <c r="I3637" s="96" t="str">
        <f t="shared" si="56"/>
        <v>T523W157M016APE080A523W157M016AS9997KBP86</v>
      </c>
    </row>
    <row r="3638" spans="1:9" hidden="1">
      <c r="A3638" s="96" t="s">
        <v>2523</v>
      </c>
      <c r="B3638" s="96" t="s">
        <v>2524</v>
      </c>
      <c r="C3638" s="96" t="s">
        <v>152</v>
      </c>
      <c r="D3638" s="96">
        <v>522.51666666590609</v>
      </c>
      <c r="E3638" s="96">
        <v>193.19999999483116</v>
      </c>
      <c r="F3638" s="96">
        <v>1</v>
      </c>
      <c r="G3638" s="96" t="s">
        <v>4660</v>
      </c>
      <c r="H3638" s="96">
        <v>1</v>
      </c>
      <c r="I3638" s="96" t="str">
        <f t="shared" si="56"/>
        <v>T523W107M020APE080A523W107M020AS9997KBP86</v>
      </c>
    </row>
    <row r="3639" spans="1:9" hidden="1">
      <c r="A3639" s="96" t="s">
        <v>3829</v>
      </c>
      <c r="B3639" s="96" t="s">
        <v>3654</v>
      </c>
      <c r="C3639" s="96" t="s">
        <v>4426</v>
      </c>
      <c r="D3639" s="96">
        <v>288.74999999301508</v>
      </c>
      <c r="E3639" s="96">
        <v>141.96666667121465</v>
      </c>
      <c r="F3639" s="96">
        <v>1</v>
      </c>
      <c r="G3639" s="96" t="s">
        <v>4660</v>
      </c>
      <c r="H3639" s="96">
        <v>1</v>
      </c>
      <c r="I3639" s="96" t="str">
        <f t="shared" si="56"/>
        <v>T520B336M008ATE040A520B336K010ASKBP74</v>
      </c>
    </row>
    <row r="3640" spans="1:9" hidden="1">
      <c r="A3640" s="96" t="s">
        <v>3931</v>
      </c>
      <c r="B3640" s="96" t="s">
        <v>3654</v>
      </c>
      <c r="C3640" s="96" t="s">
        <v>4426</v>
      </c>
      <c r="D3640" s="96">
        <v>337.51666666008532</v>
      </c>
      <c r="E3640" s="96">
        <v>177.66666666604578</v>
      </c>
      <c r="F3640" s="96">
        <v>1</v>
      </c>
      <c r="G3640" s="96" t="s">
        <v>4660</v>
      </c>
      <c r="H3640" s="96">
        <v>1</v>
      </c>
      <c r="I3640" s="96" t="str">
        <f t="shared" si="56"/>
        <v>T520B336M006AHE070A520B336K010ASKBP74</v>
      </c>
    </row>
    <row r="3641" spans="1:9" hidden="1">
      <c r="A3641" s="96" t="s">
        <v>799</v>
      </c>
      <c r="B3641" s="96" t="s">
        <v>800</v>
      </c>
      <c r="C3641" s="96" t="s">
        <v>4441</v>
      </c>
      <c r="D3641" s="96">
        <v>423.8166666647885</v>
      </c>
      <c r="E3641" s="96">
        <v>159.19999999925494</v>
      </c>
      <c r="F3641" s="96">
        <v>1</v>
      </c>
      <c r="G3641" s="96" t="s">
        <v>4660</v>
      </c>
      <c r="H3641" s="96">
        <v>1</v>
      </c>
      <c r="I3641" s="96" t="str">
        <f t="shared" si="56"/>
        <v>T525B157M003ATE080A525B157M003ASE080STA156KA</v>
      </c>
    </row>
    <row r="3642" spans="1:9" hidden="1">
      <c r="A3642" s="96" t="s">
        <v>814</v>
      </c>
      <c r="B3642" s="96" t="s">
        <v>815</v>
      </c>
      <c r="C3642" s="96" t="s">
        <v>4426</v>
      </c>
      <c r="D3642" s="96">
        <v>218.71666666469537</v>
      </c>
      <c r="E3642" s="96">
        <v>125.98333333153278</v>
      </c>
      <c r="F3642" s="96">
        <v>1</v>
      </c>
      <c r="G3642" s="96" t="s">
        <v>4660</v>
      </c>
      <c r="H3642" s="96">
        <v>1</v>
      </c>
      <c r="I3642" s="96" t="str">
        <f t="shared" si="56"/>
        <v>T525B686M004ATE080A525B686M004ASE080KBP74</v>
      </c>
    </row>
    <row r="3643" spans="1:9" hidden="1">
      <c r="A3643" s="96" t="s">
        <v>924</v>
      </c>
      <c r="B3643" s="96" t="s">
        <v>925</v>
      </c>
      <c r="C3643" s="96" t="s">
        <v>4426</v>
      </c>
      <c r="D3643" s="96">
        <v>309.86666667158715</v>
      </c>
      <c r="E3643" s="96">
        <v>130.48333333572373</v>
      </c>
      <c r="F3643" s="96">
        <v>1</v>
      </c>
      <c r="G3643" s="96" t="s">
        <v>4660</v>
      </c>
      <c r="H3643" s="96">
        <v>1</v>
      </c>
      <c r="I3643" s="96" t="str">
        <f t="shared" si="56"/>
        <v>T598D337M2R5ATE009A598D337M2R5ASKBP74</v>
      </c>
    </row>
    <row r="3644" spans="1:9" hidden="1">
      <c r="A3644" s="96" t="s">
        <v>1227</v>
      </c>
      <c r="B3644" s="96" t="s">
        <v>1225</v>
      </c>
      <c r="C3644" s="96" t="s">
        <v>152</v>
      </c>
      <c r="D3644" s="96">
        <v>809.46666666772228</v>
      </c>
      <c r="E3644" s="96">
        <v>165.0666666647885</v>
      </c>
      <c r="F3644" s="96">
        <v>1</v>
      </c>
      <c r="G3644" s="96" t="s">
        <v>4660</v>
      </c>
      <c r="H3644" s="96">
        <v>1</v>
      </c>
      <c r="I3644" s="96" t="str">
        <f t="shared" si="56"/>
        <v>T521C107M020ATE070A521C107M020AS9997KBP86</v>
      </c>
    </row>
    <row r="3645" spans="1:9" hidden="1">
      <c r="A3645" s="96" t="s">
        <v>1222</v>
      </c>
      <c r="B3645" s="96" t="s">
        <v>1223</v>
      </c>
      <c r="C3645" s="96" t="s">
        <v>119</v>
      </c>
      <c r="D3645" s="96">
        <v>750.68333333940245</v>
      </c>
      <c r="E3645" s="96">
        <v>121.6833333321847</v>
      </c>
      <c r="F3645" s="96">
        <v>1</v>
      </c>
      <c r="G3645" s="96" t="s">
        <v>4660</v>
      </c>
      <c r="H3645" s="96">
        <v>1</v>
      </c>
      <c r="I3645" s="96" t="str">
        <f t="shared" si="56"/>
        <v>T521C157M016ATE070A521C157M016AS9997FTW102K</v>
      </c>
    </row>
    <row r="3646" spans="1:9" hidden="1">
      <c r="A3646" s="96" t="s">
        <v>528</v>
      </c>
      <c r="B3646" s="96" t="s">
        <v>4514</v>
      </c>
      <c r="C3646" s="96" t="s">
        <v>119</v>
      </c>
      <c r="D3646" s="96">
        <v>519.70256410404829</v>
      </c>
      <c r="E3646" s="96">
        <v>208.87749999779044</v>
      </c>
      <c r="F3646" s="96">
        <v>1</v>
      </c>
      <c r="G3646" s="96" t="s">
        <v>4660</v>
      </c>
      <c r="H3646" s="96">
        <v>13</v>
      </c>
      <c r="I3646" s="96" t="str">
        <f t="shared" si="56"/>
        <v>T521X477M016ATE020A521V247M016ASFTW102K</v>
      </c>
    </row>
    <row r="3647" spans="1:9" hidden="1">
      <c r="A3647" s="96" t="s">
        <v>2926</v>
      </c>
      <c r="B3647" s="96" t="s">
        <v>2923</v>
      </c>
      <c r="C3647" s="96" t="s">
        <v>4426</v>
      </c>
      <c r="D3647" s="96">
        <v>247.3433333331719</v>
      </c>
      <c r="E3647" s="96">
        <v>140.5053333330201</v>
      </c>
      <c r="F3647" s="96">
        <v>1</v>
      </c>
      <c r="G3647" s="96" t="s">
        <v>4660</v>
      </c>
      <c r="H3647" s="96">
        <v>50</v>
      </c>
      <c r="I3647" s="96" t="str">
        <f t="shared" si="56"/>
        <v>T530X687M006ATE018A530V227M006ASE018KBP74</v>
      </c>
    </row>
    <row r="3648" spans="1:9" hidden="1">
      <c r="A3648" s="96" t="s">
        <v>3571</v>
      </c>
      <c r="B3648" s="96" t="s">
        <v>192</v>
      </c>
      <c r="C3648" s="96" t="s">
        <v>152</v>
      </c>
      <c r="D3648" s="96">
        <v>238.69166666641831</v>
      </c>
      <c r="E3648" s="96">
        <v>142.70000000309665</v>
      </c>
      <c r="F3648" s="96">
        <v>1</v>
      </c>
      <c r="G3648" s="96" t="s">
        <v>4660</v>
      </c>
      <c r="H3648" s="96">
        <v>2</v>
      </c>
      <c r="I3648" s="96" t="str">
        <f t="shared" si="56"/>
        <v>T525T476M006ATE080A520T476M006ASE070KBP86</v>
      </c>
    </row>
    <row r="3649" spans="1:9" hidden="1">
      <c r="A3649" s="96" t="s">
        <v>2799</v>
      </c>
      <c r="B3649" s="96" t="s">
        <v>2794</v>
      </c>
      <c r="C3649" s="96" t="s">
        <v>4441</v>
      </c>
      <c r="D3649" s="96">
        <v>443.88636363881886</v>
      </c>
      <c r="E3649" s="96">
        <v>198.35303030230779</v>
      </c>
      <c r="F3649" s="96">
        <v>1</v>
      </c>
      <c r="G3649" s="96" t="s">
        <v>4660</v>
      </c>
      <c r="H3649" s="96">
        <v>11</v>
      </c>
      <c r="I3649" s="96" t="str">
        <f t="shared" si="56"/>
        <v>T528B277M002APE009A528B906M002ASE006STA156KA</v>
      </c>
    </row>
    <row r="3650" spans="1:9" hidden="1">
      <c r="A3650" s="96" t="s">
        <v>2632</v>
      </c>
      <c r="B3650" s="96" t="s">
        <v>2633</v>
      </c>
      <c r="C3650" s="96" t="s">
        <v>4428</v>
      </c>
      <c r="D3650" s="96">
        <v>374.23333332873881</v>
      </c>
      <c r="E3650" s="96">
        <v>123.28333333425688</v>
      </c>
      <c r="F3650" s="96">
        <v>1</v>
      </c>
      <c r="G3650" s="96" t="s">
        <v>4660</v>
      </c>
      <c r="H3650" s="96">
        <v>2</v>
      </c>
      <c r="I3650" s="96" t="str">
        <f t="shared" si="56"/>
        <v>T520V686M010ATE045A520V686M010ASMHSPKBP76</v>
      </c>
    </row>
    <row r="3651" spans="1:9" hidden="1">
      <c r="A3651" s="96" t="s">
        <v>2959</v>
      </c>
      <c r="B3651" s="96" t="s">
        <v>2931</v>
      </c>
      <c r="C3651" s="96" t="s">
        <v>4426</v>
      </c>
      <c r="D3651" s="96">
        <v>271.14166666637175</v>
      </c>
      <c r="E3651" s="96">
        <v>143.92777777626179</v>
      </c>
      <c r="F3651" s="96">
        <v>1</v>
      </c>
      <c r="G3651" s="96" t="s">
        <v>4660</v>
      </c>
      <c r="H3651" s="96">
        <v>2</v>
      </c>
      <c r="I3651" s="96" t="str">
        <f t="shared" si="56"/>
        <v>T530X108M003ATE010A530V477M003ASE010KBP74</v>
      </c>
    </row>
    <row r="3652" spans="1:9" hidden="1">
      <c r="A3652" s="96" t="s">
        <v>2836</v>
      </c>
      <c r="B3652" s="96" t="s">
        <v>2831</v>
      </c>
      <c r="C3652" s="96" t="s">
        <v>4426</v>
      </c>
      <c r="D3652" s="96">
        <v>389.03148148092441</v>
      </c>
      <c r="E3652" s="96">
        <v>130.88000000081956</v>
      </c>
      <c r="F3652" s="96">
        <v>1</v>
      </c>
      <c r="G3652" s="96" t="s">
        <v>4660</v>
      </c>
      <c r="H3652" s="96">
        <v>9</v>
      </c>
      <c r="I3652" s="96" t="str">
        <f t="shared" ref="I3652:I3715" si="57">A3652&amp;B3652&amp;C3652</f>
        <v>T530X337M010AHE010A530V157M010ASE010KBP74</v>
      </c>
    </row>
    <row r="3653" spans="1:9" hidden="1">
      <c r="A3653" s="96" t="s">
        <v>337</v>
      </c>
      <c r="B3653" s="96" t="s">
        <v>327</v>
      </c>
      <c r="C3653" s="96" t="s">
        <v>4469</v>
      </c>
      <c r="D3653" s="96">
        <v>333.83333333185874</v>
      </c>
      <c r="E3653" s="96">
        <v>125.6333333387738</v>
      </c>
      <c r="F3653" s="96">
        <v>1</v>
      </c>
      <c r="G3653" s="96" t="s">
        <v>4660</v>
      </c>
      <c r="H3653" s="96">
        <v>3</v>
      </c>
      <c r="I3653" s="96" t="str">
        <f t="shared" si="57"/>
        <v>T520C227M006ATE045A520C227M006ASMHSPKBP126</v>
      </c>
    </row>
    <row r="3654" spans="1:9" hidden="1">
      <c r="A3654" s="96" t="s">
        <v>2963</v>
      </c>
      <c r="B3654" s="96" t="s">
        <v>2851</v>
      </c>
      <c r="C3654" s="96" t="s">
        <v>4426</v>
      </c>
      <c r="D3654" s="96">
        <v>409.89999999292189</v>
      </c>
      <c r="E3654" s="96">
        <v>184.50833333423361</v>
      </c>
      <c r="F3654" s="96">
        <v>1</v>
      </c>
      <c r="G3654" s="96" t="s">
        <v>4660</v>
      </c>
      <c r="H3654" s="96">
        <v>1</v>
      </c>
      <c r="I3654" s="96" t="str">
        <f t="shared" si="57"/>
        <v>T530X687M004ATE010A530V337M004ASE010KBP74</v>
      </c>
    </row>
    <row r="3655" spans="1:9" hidden="1">
      <c r="A3655" s="96" t="s">
        <v>2963</v>
      </c>
      <c r="B3655" s="96" t="s">
        <v>2851</v>
      </c>
      <c r="C3655" s="96" t="s">
        <v>126</v>
      </c>
      <c r="D3655" s="96">
        <v>287.73333332967013</v>
      </c>
      <c r="E3655" s="96">
        <v>130.03333332482725</v>
      </c>
      <c r="F3655" s="96">
        <v>1</v>
      </c>
      <c r="G3655" s="96" t="s">
        <v>4660</v>
      </c>
      <c r="H3655" s="96">
        <v>1</v>
      </c>
      <c r="I3655" s="96" t="str">
        <f t="shared" si="57"/>
        <v>T530X687M004ATE010A530V337M004ASE010KBP52</v>
      </c>
    </row>
    <row r="3656" spans="1:9" hidden="1">
      <c r="A3656" s="96" t="s">
        <v>4205</v>
      </c>
      <c r="B3656" s="96" t="s">
        <v>1170</v>
      </c>
      <c r="C3656" s="96" t="s">
        <v>4441</v>
      </c>
      <c r="D3656" s="96">
        <v>544.11388888896909</v>
      </c>
      <c r="E3656" s="96">
        <v>190.39035087972144</v>
      </c>
      <c r="F3656" s="96">
        <v>1</v>
      </c>
      <c r="G3656" s="96" t="s">
        <v>4660</v>
      </c>
      <c r="H3656" s="96">
        <v>18</v>
      </c>
      <c r="I3656" s="96" t="str">
        <f t="shared" si="57"/>
        <v>T598B157M006ATE045A598B157M006ASSTA156KA</v>
      </c>
    </row>
    <row r="3657" spans="1:9" hidden="1">
      <c r="A3657" s="96" t="s">
        <v>1043</v>
      </c>
      <c r="B3657" s="96" t="s">
        <v>1042</v>
      </c>
      <c r="C3657" s="96" t="s">
        <v>90</v>
      </c>
      <c r="D3657" s="96">
        <v>705.14743589912541</v>
      </c>
      <c r="E3657" s="96">
        <v>295.90000000136735</v>
      </c>
      <c r="F3657" s="96">
        <v>1</v>
      </c>
      <c r="G3657" s="96" t="s">
        <v>4660</v>
      </c>
      <c r="H3657" s="96">
        <v>13</v>
      </c>
      <c r="I3657" s="96" t="str">
        <f t="shared" si="57"/>
        <v>T521D226M050ATE090A521D226M050ASFTP200</v>
      </c>
    </row>
    <row r="3658" spans="1:9" hidden="1">
      <c r="A3658" s="96" t="s">
        <v>3133</v>
      </c>
      <c r="B3658" s="96" t="s">
        <v>3004</v>
      </c>
      <c r="C3658" s="96" t="s">
        <v>4441</v>
      </c>
      <c r="D3658" s="96">
        <v>711.82916666963138</v>
      </c>
      <c r="E3658" s="96">
        <v>129.46666666673713</v>
      </c>
      <c r="F3658" s="96">
        <v>1</v>
      </c>
      <c r="G3658" s="96" t="s">
        <v>4660</v>
      </c>
      <c r="H3658" s="96">
        <v>12</v>
      </c>
      <c r="I3658" s="96" t="str">
        <f t="shared" si="57"/>
        <v>T520Y687M006ATE025A520Y687M006ASMHSPSTA156KA</v>
      </c>
    </row>
    <row r="3659" spans="1:9" hidden="1">
      <c r="A3659" s="96" t="s">
        <v>1213</v>
      </c>
      <c r="B3659" s="96" t="s">
        <v>1212</v>
      </c>
      <c r="C3659" s="96" t="s">
        <v>4501</v>
      </c>
      <c r="D3659" s="96">
        <v>255.26666666963135</v>
      </c>
      <c r="E3659" s="96">
        <v>134.35000000521541</v>
      </c>
      <c r="F3659" s="96">
        <v>1</v>
      </c>
      <c r="G3659" s="96" t="s">
        <v>4660</v>
      </c>
      <c r="H3659" s="96">
        <v>1</v>
      </c>
      <c r="I3659" s="96" t="str">
        <f t="shared" si="57"/>
        <v>T591B336M010ATE080A591B336M010ASE080KBP55</v>
      </c>
    </row>
    <row r="3660" spans="1:9" hidden="1">
      <c r="A3660" s="96" t="s">
        <v>3170</v>
      </c>
      <c r="B3660" s="96" t="s">
        <v>3171</v>
      </c>
      <c r="C3660" s="96" t="s">
        <v>126</v>
      </c>
      <c r="D3660" s="96">
        <v>153.14999999944121</v>
      </c>
      <c r="E3660" s="96">
        <v>120.8000000019092</v>
      </c>
      <c r="F3660" s="96">
        <v>1</v>
      </c>
      <c r="G3660" s="96" t="s">
        <v>4660</v>
      </c>
      <c r="H3660" s="96">
        <v>1</v>
      </c>
      <c r="I3660" s="96" t="str">
        <f t="shared" si="57"/>
        <v>T521W476M020AHE040A521W476M020ASE045KBP52</v>
      </c>
    </row>
    <row r="3661" spans="1:9" hidden="1">
      <c r="A3661" s="96" t="s">
        <v>2941</v>
      </c>
      <c r="B3661" s="96" t="s">
        <v>2821</v>
      </c>
      <c r="C3661" s="96" t="s">
        <v>4426</v>
      </c>
      <c r="D3661" s="96">
        <v>371.7555555584841</v>
      </c>
      <c r="E3661" s="96">
        <v>140.90666666754987</v>
      </c>
      <c r="F3661" s="96">
        <v>1</v>
      </c>
      <c r="G3661" s="96" t="s">
        <v>4660</v>
      </c>
      <c r="H3661" s="96">
        <v>6</v>
      </c>
      <c r="I3661" s="96" t="str">
        <f t="shared" si="57"/>
        <v>T530X337M010ATE005A530V117M010ASE004KBP74</v>
      </c>
    </row>
    <row r="3662" spans="1:9" hidden="1">
      <c r="A3662" s="96" t="s">
        <v>2811</v>
      </c>
      <c r="B3662" s="96" t="s">
        <v>2812</v>
      </c>
      <c r="C3662" s="96" t="s">
        <v>4426</v>
      </c>
      <c r="D3662" s="96">
        <v>209.77222222369164</v>
      </c>
      <c r="E3662" s="96">
        <v>223.58666666736823</v>
      </c>
      <c r="F3662" s="96">
        <v>1</v>
      </c>
      <c r="G3662" s="96" t="s">
        <v>4660</v>
      </c>
      <c r="H3662" s="96">
        <v>9</v>
      </c>
      <c r="I3662" s="96" t="str">
        <f t="shared" si="57"/>
        <v>T530X108M2R5ATE004A530V337M003ASE004KBP74</v>
      </c>
    </row>
    <row r="3663" spans="1:9" hidden="1">
      <c r="A3663" s="96" t="s">
        <v>1743</v>
      </c>
      <c r="B3663" s="96" t="s">
        <v>1742</v>
      </c>
      <c r="C3663" s="96" t="s">
        <v>4426</v>
      </c>
      <c r="D3663" s="96">
        <v>283.41666667023674</v>
      </c>
      <c r="E3663" s="96">
        <v>149.26666666986421</v>
      </c>
      <c r="F3663" s="96">
        <v>1</v>
      </c>
      <c r="G3663" s="96" t="s">
        <v>4660</v>
      </c>
      <c r="H3663" s="96">
        <v>1</v>
      </c>
      <c r="I3663" s="96" t="str">
        <f t="shared" si="57"/>
        <v>T525D687M003AHE025A520D687M003ASMHSPKBP74</v>
      </c>
    </row>
    <row r="3664" spans="1:9" hidden="1">
      <c r="A3664" s="96" t="s">
        <v>1908</v>
      </c>
      <c r="B3664" s="96" t="s">
        <v>1895</v>
      </c>
      <c r="C3664" s="96" t="s">
        <v>90</v>
      </c>
      <c r="D3664" s="96">
        <v>707.81666666851379</v>
      </c>
      <c r="E3664" s="96">
        <v>181.8333333323244</v>
      </c>
      <c r="F3664" s="96">
        <v>1</v>
      </c>
      <c r="G3664" s="96" t="s">
        <v>4660</v>
      </c>
      <c r="H3664" s="96">
        <v>1</v>
      </c>
      <c r="I3664" s="96" t="str">
        <f t="shared" si="57"/>
        <v>T523V186M050APE100A523V186M050AS9997FTP200</v>
      </c>
    </row>
    <row r="3665" spans="1:9" hidden="1">
      <c r="A3665" s="96" t="s">
        <v>725</v>
      </c>
      <c r="B3665" s="96" t="s">
        <v>726</v>
      </c>
      <c r="C3665" s="96" t="s">
        <v>4426</v>
      </c>
      <c r="D3665" s="96">
        <v>232.48888888629153</v>
      </c>
      <c r="E3665" s="96">
        <v>222.92777777882293</v>
      </c>
      <c r="F3665" s="96">
        <v>1</v>
      </c>
      <c r="G3665" s="96" t="s">
        <v>4660</v>
      </c>
      <c r="H3665" s="96">
        <v>3</v>
      </c>
      <c r="I3665" s="96" t="str">
        <f t="shared" si="57"/>
        <v>T528Z337M2R5ATE005A528Z177M003ASE005KBP74</v>
      </c>
    </row>
    <row r="3666" spans="1:9" hidden="1">
      <c r="A3666" s="96" t="s">
        <v>1784</v>
      </c>
      <c r="B3666" s="96" t="s">
        <v>1623</v>
      </c>
      <c r="C3666" s="96" t="s">
        <v>126</v>
      </c>
      <c r="D3666" s="96">
        <v>462.46111111133359</v>
      </c>
      <c r="E3666" s="96">
        <v>151.73333333339542</v>
      </c>
      <c r="F3666" s="96">
        <v>1</v>
      </c>
      <c r="G3666" s="96" t="s">
        <v>4660</v>
      </c>
      <c r="H3666" s="96">
        <v>3</v>
      </c>
      <c r="I3666" s="96" t="str">
        <f t="shared" si="57"/>
        <v>T521V226M025ATE040A521V226M025ASMHSPKBP52</v>
      </c>
    </row>
    <row r="3667" spans="1:9" hidden="1">
      <c r="A3667" s="96" t="s">
        <v>2700</v>
      </c>
      <c r="B3667" s="96" t="s">
        <v>2697</v>
      </c>
      <c r="C3667" s="96" t="s">
        <v>4672</v>
      </c>
      <c r="D3667" s="96">
        <v>213.46578947231663</v>
      </c>
      <c r="E3667" s="96">
        <v>158.49561403346198</v>
      </c>
      <c r="F3667" s="96">
        <v>1</v>
      </c>
      <c r="G3667" s="96" t="s">
        <v>4660</v>
      </c>
      <c r="H3667" s="96">
        <v>19</v>
      </c>
      <c r="I3667" s="96" t="str">
        <f t="shared" si="57"/>
        <v>T520V227M004ATE007A520V227M004ASE007FTA50</v>
      </c>
    </row>
    <row r="3668" spans="1:9" hidden="1">
      <c r="A3668" s="96" t="s">
        <v>2700</v>
      </c>
      <c r="B3668" s="96" t="s">
        <v>2697</v>
      </c>
      <c r="C3668" s="96" t="s">
        <v>126</v>
      </c>
      <c r="D3668" s="96">
        <v>220.84333333396353</v>
      </c>
      <c r="E3668" s="96">
        <v>141.2949999984121</v>
      </c>
      <c r="F3668" s="96">
        <v>1</v>
      </c>
      <c r="G3668" s="96" t="s">
        <v>4660</v>
      </c>
      <c r="H3668" s="96">
        <v>20</v>
      </c>
      <c r="I3668" s="96" t="str">
        <f t="shared" si="57"/>
        <v>T520V227M004ATE007A520V227M004ASE007KBP52</v>
      </c>
    </row>
    <row r="3669" spans="1:9" hidden="1">
      <c r="A3669" s="96" t="s">
        <v>3127</v>
      </c>
      <c r="B3669" s="96" t="s">
        <v>2784</v>
      </c>
      <c r="C3669" s="96" t="s">
        <v>4426</v>
      </c>
      <c r="D3669" s="96">
        <v>314.57083333516493</v>
      </c>
      <c r="E3669" s="96">
        <v>141.03888888959773</v>
      </c>
      <c r="F3669" s="96">
        <v>1</v>
      </c>
      <c r="G3669" s="96" t="s">
        <v>4660</v>
      </c>
      <c r="H3669" s="96">
        <v>4</v>
      </c>
      <c r="I3669" s="96" t="str">
        <f t="shared" si="57"/>
        <v>T520Y477M006ATE025A520Y477M006ASMHSPKBP74</v>
      </c>
    </row>
    <row r="3670" spans="1:9" hidden="1">
      <c r="A3670" s="96" t="s">
        <v>848</v>
      </c>
      <c r="B3670" s="96" t="s">
        <v>721</v>
      </c>
      <c r="C3670" s="96" t="s">
        <v>4426</v>
      </c>
      <c r="D3670" s="96">
        <v>253.89942528611724</v>
      </c>
      <c r="E3670" s="96">
        <v>168.05324074142845</v>
      </c>
      <c r="F3670" s="96">
        <v>1</v>
      </c>
      <c r="G3670" s="96" t="s">
        <v>4660</v>
      </c>
      <c r="H3670" s="96">
        <v>29</v>
      </c>
      <c r="I3670" s="96" t="str">
        <f t="shared" si="57"/>
        <v>T528Z227M004ATE009A528Z227M004ASE009KBP74</v>
      </c>
    </row>
    <row r="3671" spans="1:9" hidden="1">
      <c r="A3671" s="96" t="s">
        <v>230</v>
      </c>
      <c r="B3671" s="96" t="s">
        <v>231</v>
      </c>
      <c r="C3671" s="96" t="s">
        <v>4441</v>
      </c>
      <c r="D3671" s="96">
        <v>699.94999999646097</v>
      </c>
      <c r="E3671" s="96">
        <v>126.40000000130384</v>
      </c>
      <c r="F3671" s="96">
        <v>1</v>
      </c>
      <c r="G3671" s="96" t="s">
        <v>4660</v>
      </c>
      <c r="H3671" s="96">
        <v>1</v>
      </c>
      <c r="I3671" s="96" t="str">
        <f t="shared" si="57"/>
        <v>T520X687M006ATE018A520X687M006ASMHSPSTA156KA</v>
      </c>
    </row>
    <row r="3672" spans="1:9" hidden="1">
      <c r="A3672" s="96" t="s">
        <v>333</v>
      </c>
      <c r="B3672" s="96" t="s">
        <v>329</v>
      </c>
      <c r="C3672" s="96" t="s">
        <v>4426</v>
      </c>
      <c r="D3672" s="96">
        <v>318.99444444221444</v>
      </c>
      <c r="E3672" s="96">
        <v>200.36111111403443</v>
      </c>
      <c r="F3672" s="96">
        <v>1</v>
      </c>
      <c r="G3672" s="96" t="s">
        <v>4660</v>
      </c>
      <c r="H3672" s="96">
        <v>3</v>
      </c>
      <c r="I3672" s="96" t="str">
        <f t="shared" si="57"/>
        <v>T520C686M010ATE045A520C686M010ASMHSPKBP74</v>
      </c>
    </row>
    <row r="3673" spans="1:9" hidden="1">
      <c r="A3673" s="96" t="s">
        <v>3370</v>
      </c>
      <c r="B3673" s="96" t="s">
        <v>3328</v>
      </c>
      <c r="C3673" s="96" t="s">
        <v>4501</v>
      </c>
      <c r="D3673" s="96">
        <v>361.46666666376399</v>
      </c>
      <c r="E3673" s="96">
        <v>125.51666667102836</v>
      </c>
      <c r="F3673" s="96">
        <v>1</v>
      </c>
      <c r="G3673" s="96" t="s">
        <v>4660</v>
      </c>
      <c r="H3673" s="96">
        <v>1</v>
      </c>
      <c r="I3673" s="96" t="str">
        <f t="shared" si="57"/>
        <v>T591D227M010ATE025A591D227M010ASKBP55</v>
      </c>
    </row>
    <row r="3674" spans="1:9" hidden="1">
      <c r="A3674" s="96" t="s">
        <v>3368</v>
      </c>
      <c r="B3674" s="96" t="s">
        <v>3369</v>
      </c>
      <c r="C3674" s="96" t="s">
        <v>131</v>
      </c>
      <c r="D3674" s="96">
        <v>382.63333333306946</v>
      </c>
      <c r="E3674" s="96">
        <v>181.71666665934023</v>
      </c>
      <c r="F3674" s="96">
        <v>1</v>
      </c>
      <c r="G3674" s="96" t="s">
        <v>4660</v>
      </c>
      <c r="H3674" s="96">
        <v>1</v>
      </c>
      <c r="I3674" s="96" t="str">
        <f t="shared" si="57"/>
        <v>T591D157M006ATE025A591D157M006ASTTS80</v>
      </c>
    </row>
    <row r="3675" spans="1:9" hidden="1">
      <c r="A3675" s="96" t="s">
        <v>3297</v>
      </c>
      <c r="B3675" s="96" t="s">
        <v>3298</v>
      </c>
      <c r="C3675" s="96" t="s">
        <v>87</v>
      </c>
      <c r="D3675" s="96">
        <v>468.90555556048639</v>
      </c>
      <c r="E3675" s="96">
        <v>192.53888888983056</v>
      </c>
      <c r="F3675" s="96">
        <v>1</v>
      </c>
      <c r="G3675" s="96" t="s">
        <v>4660</v>
      </c>
      <c r="H3675" s="96">
        <v>3</v>
      </c>
      <c r="I3675" s="96" t="str">
        <f t="shared" si="57"/>
        <v>T591D107M016ATE050A591D107M016ASTTS50</v>
      </c>
    </row>
    <row r="3676" spans="1:9" hidden="1">
      <c r="A3676" s="96" t="s">
        <v>401</v>
      </c>
      <c r="B3676" s="96" t="s">
        <v>402</v>
      </c>
      <c r="C3676" s="96" t="s">
        <v>4441</v>
      </c>
      <c r="D3676" s="96">
        <v>417.79999999562278</v>
      </c>
      <c r="E3676" s="96">
        <v>266.5500000002794</v>
      </c>
      <c r="F3676" s="96">
        <v>1</v>
      </c>
      <c r="G3676" s="96" t="s">
        <v>4660</v>
      </c>
      <c r="H3676" s="96">
        <v>1</v>
      </c>
      <c r="I3676" s="96" t="str">
        <f t="shared" si="57"/>
        <v>T520X108M2R5ATE010A520X108M003ASE010STA156KA</v>
      </c>
    </row>
    <row r="3677" spans="1:9" hidden="1">
      <c r="A3677" s="96" t="s">
        <v>3389</v>
      </c>
      <c r="B3677" s="96" t="s">
        <v>3390</v>
      </c>
      <c r="C3677" s="96" t="s">
        <v>90</v>
      </c>
      <c r="D3677" s="96">
        <v>664.450000001234</v>
      </c>
      <c r="E3677" s="96">
        <v>184.55833333544433</v>
      </c>
      <c r="F3677" s="96">
        <v>1</v>
      </c>
      <c r="G3677" s="96" t="s">
        <v>4660</v>
      </c>
      <c r="H3677" s="96">
        <v>2</v>
      </c>
      <c r="I3677" s="96" t="str">
        <f t="shared" si="57"/>
        <v>T591D336M035ATE065A591D336M035ASFTP200</v>
      </c>
    </row>
    <row r="3678" spans="1:9" hidden="1">
      <c r="A3678" s="96" t="s">
        <v>720</v>
      </c>
      <c r="B3678" s="96" t="s">
        <v>721</v>
      </c>
      <c r="C3678" s="96" t="s">
        <v>4426</v>
      </c>
      <c r="D3678" s="96">
        <v>257.98333333642222</v>
      </c>
      <c r="E3678" s="96">
        <v>123.6066666666884</v>
      </c>
      <c r="F3678" s="96">
        <v>1</v>
      </c>
      <c r="G3678" s="96" t="s">
        <v>4660</v>
      </c>
      <c r="H3678" s="96">
        <v>5</v>
      </c>
      <c r="I3678" s="96" t="str">
        <f t="shared" si="57"/>
        <v>T528Z227M004ATE012A528Z227M004ASE009KBP74</v>
      </c>
    </row>
    <row r="3679" spans="1:9" hidden="1">
      <c r="A3679" s="96" t="s">
        <v>3391</v>
      </c>
      <c r="B3679" s="96" t="s">
        <v>3392</v>
      </c>
      <c r="C3679" s="96" t="s">
        <v>90</v>
      </c>
      <c r="D3679" s="96">
        <v>670.73333333129995</v>
      </c>
      <c r="E3679" s="96">
        <v>186.34999999660067</v>
      </c>
      <c r="F3679" s="96">
        <v>1</v>
      </c>
      <c r="G3679" s="96" t="s">
        <v>4660</v>
      </c>
      <c r="H3679" s="96">
        <v>1</v>
      </c>
      <c r="I3679" s="96" t="str">
        <f t="shared" si="57"/>
        <v>T591D226M035ATE065A591D226M035ASFTP200</v>
      </c>
    </row>
    <row r="3680" spans="1:9" hidden="1">
      <c r="A3680" s="96" t="s">
        <v>3743</v>
      </c>
      <c r="B3680" s="96" t="s">
        <v>3674</v>
      </c>
      <c r="C3680" s="96" t="s">
        <v>4441</v>
      </c>
      <c r="D3680" s="96">
        <v>583.5220238105311</v>
      </c>
      <c r="E3680" s="96">
        <v>197.65448717915345</v>
      </c>
      <c r="F3680" s="96">
        <v>1</v>
      </c>
      <c r="G3680" s="96" t="s">
        <v>4660</v>
      </c>
      <c r="H3680" s="96">
        <v>28</v>
      </c>
      <c r="I3680" s="96" t="str">
        <f t="shared" si="57"/>
        <v>T520B157M006ATE025A520B157M006ASE025STA156KA</v>
      </c>
    </row>
    <row r="3681" spans="1:9" hidden="1">
      <c r="A3681" s="96" t="s">
        <v>3303</v>
      </c>
      <c r="B3681" s="96" t="s">
        <v>3304</v>
      </c>
      <c r="C3681" s="96" t="s">
        <v>90</v>
      </c>
      <c r="D3681" s="96">
        <v>557.80000000144355</v>
      </c>
      <c r="E3681" s="96">
        <v>181.31666667060929</v>
      </c>
      <c r="F3681" s="96">
        <v>1</v>
      </c>
      <c r="G3681" s="96" t="s">
        <v>4660</v>
      </c>
      <c r="H3681" s="96">
        <v>1</v>
      </c>
      <c r="I3681" s="96" t="str">
        <f t="shared" si="57"/>
        <v>T591D476M025ATE060A591D476M025ASFTP200</v>
      </c>
    </row>
    <row r="3682" spans="1:9" hidden="1">
      <c r="A3682" s="96" t="s">
        <v>1461</v>
      </c>
      <c r="B3682" s="96" t="s">
        <v>1459</v>
      </c>
      <c r="C3682" s="96" t="s">
        <v>4478</v>
      </c>
      <c r="D3682" s="96">
        <v>676.86666666297242</v>
      </c>
      <c r="E3682" s="96">
        <v>185.0388888863381</v>
      </c>
      <c r="F3682" s="96">
        <v>1</v>
      </c>
      <c r="G3682" s="96" t="s">
        <v>4660</v>
      </c>
      <c r="H3682" s="96">
        <v>4</v>
      </c>
      <c r="I3682" s="96" t="str">
        <f t="shared" si="57"/>
        <v>T521V156M035ATE100A521V156M035ASE100FTW400</v>
      </c>
    </row>
    <row r="3683" spans="1:9" hidden="1">
      <c r="A3683" s="96" t="s">
        <v>3329</v>
      </c>
      <c r="B3683" s="96" t="s">
        <v>3330</v>
      </c>
      <c r="C3683" s="96" t="s">
        <v>4501</v>
      </c>
      <c r="D3683" s="96">
        <v>459.51666667009704</v>
      </c>
      <c r="E3683" s="96">
        <v>122.38333333865739</v>
      </c>
      <c r="F3683" s="96">
        <v>1</v>
      </c>
      <c r="G3683" s="96" t="s">
        <v>4660</v>
      </c>
      <c r="H3683" s="96">
        <v>1</v>
      </c>
      <c r="I3683" s="96" t="str">
        <f t="shared" si="57"/>
        <v>T591D337M006ATE040A591D337M006ASKBP55</v>
      </c>
    </row>
    <row r="3684" spans="1:9" hidden="1">
      <c r="A3684" s="96" t="s">
        <v>3313</v>
      </c>
      <c r="B3684" s="96" t="s">
        <v>3314</v>
      </c>
      <c r="C3684" s="96" t="s">
        <v>107</v>
      </c>
      <c r="D3684" s="96">
        <v>912.80833333614294</v>
      </c>
      <c r="E3684" s="96">
        <v>183.39999999850988</v>
      </c>
      <c r="F3684" s="96">
        <v>1</v>
      </c>
      <c r="G3684" s="96" t="s">
        <v>4660</v>
      </c>
      <c r="H3684" s="96">
        <v>2</v>
      </c>
      <c r="I3684" s="96" t="str">
        <f t="shared" si="57"/>
        <v>T591D106M050ATE090A591D106M050ASFTP150</v>
      </c>
    </row>
    <row r="3685" spans="1:9" hidden="1">
      <c r="A3685" s="96" t="s">
        <v>3313</v>
      </c>
      <c r="B3685" s="96" t="s">
        <v>3314</v>
      </c>
      <c r="C3685" s="96" t="s">
        <v>4502</v>
      </c>
      <c r="D3685" s="96">
        <v>758.60000000218861</v>
      </c>
      <c r="E3685" s="96">
        <v>181.8166666617617</v>
      </c>
      <c r="F3685" s="96">
        <v>1</v>
      </c>
      <c r="G3685" s="96" t="s">
        <v>4660</v>
      </c>
      <c r="H3685" s="96">
        <v>1</v>
      </c>
      <c r="I3685" s="96" t="str">
        <f t="shared" si="57"/>
        <v>T591D106M050ATE090A591D106M050ASTTS175</v>
      </c>
    </row>
    <row r="3686" spans="1:9" hidden="1">
      <c r="A3686" s="96" t="s">
        <v>586</v>
      </c>
      <c r="B3686" s="96" t="s">
        <v>584</v>
      </c>
      <c r="C3686" s="96" t="s">
        <v>4469</v>
      </c>
      <c r="D3686" s="96">
        <v>304.56666666897945</v>
      </c>
      <c r="E3686" s="96">
        <v>121.76666666404344</v>
      </c>
      <c r="F3686" s="96">
        <v>1</v>
      </c>
      <c r="G3686" s="96" t="s">
        <v>4660</v>
      </c>
      <c r="H3686" s="96">
        <v>1</v>
      </c>
      <c r="I3686" s="96" t="str">
        <f t="shared" si="57"/>
        <v>T520C227M006ATE015A520C227M006ASE015KBP126</v>
      </c>
    </row>
    <row r="3687" spans="1:9" hidden="1">
      <c r="A3687" s="96" t="s">
        <v>4191</v>
      </c>
      <c r="B3687" s="96" t="s">
        <v>4190</v>
      </c>
      <c r="C3687" s="96" t="s">
        <v>4501</v>
      </c>
      <c r="D3687" s="96">
        <v>289.66055555606727</v>
      </c>
      <c r="E3687" s="96">
        <v>147.80499999818858</v>
      </c>
      <c r="F3687" s="96">
        <v>1</v>
      </c>
      <c r="G3687" s="96" t="s">
        <v>4660</v>
      </c>
      <c r="H3687" s="96">
        <v>30</v>
      </c>
      <c r="I3687" s="96" t="str">
        <f t="shared" si="57"/>
        <v>T598B336M010ATE080A598B336M010ASKBP55</v>
      </c>
    </row>
    <row r="3688" spans="1:9" hidden="1">
      <c r="A3688" s="96" t="s">
        <v>451</v>
      </c>
      <c r="B3688" s="96" t="s">
        <v>186</v>
      </c>
      <c r="C3688" s="96" t="s">
        <v>4441</v>
      </c>
      <c r="D3688" s="96">
        <v>483.7166666588746</v>
      </c>
      <c r="E3688" s="96">
        <v>180.79999999841675</v>
      </c>
      <c r="F3688" s="96">
        <v>1</v>
      </c>
      <c r="G3688" s="96" t="s">
        <v>4660</v>
      </c>
      <c r="H3688" s="96">
        <v>1</v>
      </c>
      <c r="I3688" s="96" t="str">
        <f t="shared" si="57"/>
        <v>T520T686M006ATE070A520T686M006ASE070STA156KA</v>
      </c>
    </row>
    <row r="3689" spans="1:9" hidden="1">
      <c r="A3689" s="96" t="s">
        <v>1219</v>
      </c>
      <c r="B3689" s="96" t="s">
        <v>1221</v>
      </c>
      <c r="C3689" s="96" t="s">
        <v>4433</v>
      </c>
      <c r="D3689" s="96">
        <v>330.30000000377186</v>
      </c>
      <c r="E3689" s="96">
        <v>128.01666666870003</v>
      </c>
      <c r="F3689" s="96">
        <v>1</v>
      </c>
      <c r="G3689" s="96" t="s">
        <v>4660</v>
      </c>
      <c r="H3689" s="96">
        <v>1</v>
      </c>
      <c r="I3689" s="96" t="str">
        <f t="shared" si="57"/>
        <v>T520W107M010ATE040A520W107M010ASE040KBP74E</v>
      </c>
    </row>
    <row r="3690" spans="1:9" hidden="1">
      <c r="A3690" s="96" t="s">
        <v>1219</v>
      </c>
      <c r="B3690" s="96" t="s">
        <v>1221</v>
      </c>
      <c r="C3690" s="96" t="s">
        <v>126</v>
      </c>
      <c r="D3690" s="96">
        <v>260.63333333353512</v>
      </c>
      <c r="E3690" s="96">
        <v>151.29166667175014</v>
      </c>
      <c r="F3690" s="96">
        <v>1</v>
      </c>
      <c r="G3690" s="96" t="s">
        <v>4660</v>
      </c>
      <c r="H3690" s="96">
        <v>2</v>
      </c>
      <c r="I3690" s="96" t="str">
        <f t="shared" si="57"/>
        <v>T520W107M010ATE040A520W107M010ASE040KBP52</v>
      </c>
    </row>
    <row r="3691" spans="1:9" hidden="1">
      <c r="A3691" s="96" t="s">
        <v>807</v>
      </c>
      <c r="B3691" s="96" t="s">
        <v>806</v>
      </c>
      <c r="C3691" s="96" t="s">
        <v>4426</v>
      </c>
      <c r="D3691" s="96">
        <v>275.91666666674428</v>
      </c>
      <c r="E3691" s="96">
        <v>125.65000000409782</v>
      </c>
      <c r="F3691" s="96">
        <v>1</v>
      </c>
      <c r="G3691" s="96" t="s">
        <v>4660</v>
      </c>
      <c r="H3691" s="96">
        <v>2</v>
      </c>
      <c r="I3691" s="96" t="str">
        <f t="shared" si="57"/>
        <v>T525B336M010ATE080A525B336M010ASE080KBP74</v>
      </c>
    </row>
    <row r="3692" spans="1:9" hidden="1">
      <c r="A3692" s="96" t="s">
        <v>2790</v>
      </c>
      <c r="B3692" s="96" t="s">
        <v>2791</v>
      </c>
      <c r="C3692" s="96" t="s">
        <v>4441</v>
      </c>
      <c r="D3692" s="96">
        <v>431.77435897496673</v>
      </c>
      <c r="E3692" s="96">
        <v>202.21666666766396</v>
      </c>
      <c r="F3692" s="96">
        <v>1</v>
      </c>
      <c r="G3692" s="96" t="s">
        <v>4660</v>
      </c>
      <c r="H3692" s="96">
        <v>13</v>
      </c>
      <c r="I3692" s="96" t="str">
        <f t="shared" si="57"/>
        <v>T528B277M2R5APE006A528B906M2R5ASSTA156KA</v>
      </c>
    </row>
    <row r="3693" spans="1:9" hidden="1">
      <c r="A3693" s="96" t="s">
        <v>961</v>
      </c>
      <c r="B3693" s="96" t="s">
        <v>960</v>
      </c>
      <c r="C3693" s="96" t="s">
        <v>4426</v>
      </c>
      <c r="D3693" s="96">
        <v>304.56666665850207</v>
      </c>
      <c r="E3693" s="96">
        <v>130.46666667563841</v>
      </c>
      <c r="F3693" s="96">
        <v>1</v>
      </c>
      <c r="G3693" s="96" t="s">
        <v>4660</v>
      </c>
      <c r="H3693" s="96">
        <v>1</v>
      </c>
      <c r="I3693" s="96" t="str">
        <f t="shared" si="57"/>
        <v>T530Y227M010ATE006A530V686M010ASE006KBP74</v>
      </c>
    </row>
    <row r="3694" spans="1:9" hidden="1">
      <c r="A3694" s="96" t="s">
        <v>3661</v>
      </c>
      <c r="B3694" s="96" t="s">
        <v>3659</v>
      </c>
      <c r="C3694" s="96" t="s">
        <v>4441</v>
      </c>
      <c r="D3694" s="96">
        <v>329.70833333500195</v>
      </c>
      <c r="E3694" s="96">
        <v>148.05833333171904</v>
      </c>
      <c r="F3694" s="96">
        <v>1</v>
      </c>
      <c r="G3694" s="96" t="s">
        <v>4660</v>
      </c>
      <c r="H3694" s="96">
        <v>2</v>
      </c>
      <c r="I3694" s="96" t="str">
        <f t="shared" si="57"/>
        <v>T520B337M2R5ATE018A520B337M2R5ASE018STA156KA</v>
      </c>
    </row>
    <row r="3695" spans="1:9" hidden="1">
      <c r="A3695" s="96" t="s">
        <v>3594</v>
      </c>
      <c r="B3695" s="96" t="s">
        <v>3324</v>
      </c>
      <c r="C3695" s="96" t="s">
        <v>4502</v>
      </c>
      <c r="D3695" s="96">
        <v>622.03333333600312</v>
      </c>
      <c r="E3695" s="96">
        <v>387.01666666427622</v>
      </c>
      <c r="F3695" s="96">
        <v>1</v>
      </c>
      <c r="G3695" s="96" t="s">
        <v>4660</v>
      </c>
      <c r="H3695" s="96">
        <v>1</v>
      </c>
      <c r="I3695" s="96" t="str">
        <f t="shared" si="57"/>
        <v>T591V106M035ATE120A591V106M035ASTTS175</v>
      </c>
    </row>
    <row r="3696" spans="1:9" hidden="1">
      <c r="A3696" s="96" t="s">
        <v>1377</v>
      </c>
      <c r="B3696" s="96" t="s">
        <v>4538</v>
      </c>
      <c r="C3696" s="96" t="s">
        <v>100</v>
      </c>
      <c r="D3696" s="96">
        <v>566.68333333684132</v>
      </c>
      <c r="E3696" s="96">
        <v>195.3666666650679</v>
      </c>
      <c r="F3696" s="96">
        <v>1</v>
      </c>
      <c r="G3696" s="96" t="s">
        <v>4660</v>
      </c>
      <c r="H3696" s="96">
        <v>1</v>
      </c>
      <c r="I3696" s="96" t="str">
        <f t="shared" si="57"/>
        <v>T521D157M025ATE100A521D157M025AS9997S805</v>
      </c>
    </row>
    <row r="3697" spans="1:9" hidden="1">
      <c r="A3697" s="96" t="s">
        <v>1377</v>
      </c>
      <c r="B3697" s="96" t="s">
        <v>4538</v>
      </c>
      <c r="C3697" s="96" t="s">
        <v>152</v>
      </c>
      <c r="D3697" s="96">
        <v>518.39166666031815</v>
      </c>
      <c r="E3697" s="96">
        <v>129.49999999953434</v>
      </c>
      <c r="F3697" s="96">
        <v>1</v>
      </c>
      <c r="G3697" s="96" t="s">
        <v>4660</v>
      </c>
      <c r="H3697" s="96">
        <v>2</v>
      </c>
      <c r="I3697" s="96" t="str">
        <f t="shared" si="57"/>
        <v>T521D157M025ATE100A521D157M025AS9997KBP86</v>
      </c>
    </row>
    <row r="3698" spans="1:9" hidden="1">
      <c r="A3698" s="96" t="s">
        <v>1377</v>
      </c>
      <c r="B3698" s="96" t="s">
        <v>4538</v>
      </c>
      <c r="C3698" s="96" t="s">
        <v>4703</v>
      </c>
      <c r="D3698" s="96">
        <v>874.10999999754131</v>
      </c>
      <c r="E3698" s="96">
        <v>231.90555555629544</v>
      </c>
      <c r="F3698" s="96">
        <v>1</v>
      </c>
      <c r="G3698" s="96" t="s">
        <v>4660</v>
      </c>
      <c r="H3698" s="96">
        <v>5</v>
      </c>
      <c r="I3698" s="96" t="str">
        <f t="shared" si="57"/>
        <v>T521D157M025ATE100A521D157M025AS9997KBP86G</v>
      </c>
    </row>
    <row r="3699" spans="1:9" hidden="1">
      <c r="A3699" s="96" t="s">
        <v>2240</v>
      </c>
      <c r="B3699" s="96" t="s">
        <v>1295</v>
      </c>
      <c r="C3699" s="96" t="s">
        <v>4478</v>
      </c>
      <c r="D3699" s="96">
        <v>678.16666666651145</v>
      </c>
      <c r="E3699" s="96">
        <v>249.81666666339152</v>
      </c>
      <c r="F3699" s="96">
        <v>1</v>
      </c>
      <c r="G3699" s="96" t="s">
        <v>4660</v>
      </c>
      <c r="H3699" s="96">
        <v>3</v>
      </c>
      <c r="I3699" s="96" t="str">
        <f t="shared" si="57"/>
        <v>T520D156M025AHE060A520D156K025ASFTW400</v>
      </c>
    </row>
    <row r="3700" spans="1:9" hidden="1">
      <c r="A3700" s="96" t="s">
        <v>2318</v>
      </c>
      <c r="B3700" s="96" t="s">
        <v>2191</v>
      </c>
      <c r="C3700" s="96" t="s">
        <v>4478</v>
      </c>
      <c r="D3700" s="96">
        <v>745.77777777565643</v>
      </c>
      <c r="E3700" s="96">
        <v>235.76388889050577</v>
      </c>
      <c r="F3700" s="96">
        <v>1</v>
      </c>
      <c r="G3700" s="96" t="s">
        <v>4660</v>
      </c>
      <c r="H3700" s="96">
        <v>6</v>
      </c>
      <c r="I3700" s="96" t="str">
        <f t="shared" si="57"/>
        <v>T521B475M035ATE200A521B475M035ASFTW400</v>
      </c>
    </row>
    <row r="3701" spans="1:9" hidden="1">
      <c r="A3701" s="96" t="s">
        <v>2614</v>
      </c>
      <c r="B3701" s="96" t="s">
        <v>2552</v>
      </c>
      <c r="C3701" s="96" t="s">
        <v>152</v>
      </c>
      <c r="D3701" s="96">
        <v>184.36666666064411</v>
      </c>
      <c r="E3701" s="96">
        <v>374.08333333558397</v>
      </c>
      <c r="F3701" s="96">
        <v>1</v>
      </c>
      <c r="G3701" s="96" t="s">
        <v>4660</v>
      </c>
      <c r="H3701" s="96">
        <v>1</v>
      </c>
      <c r="I3701" s="96" t="str">
        <f t="shared" si="57"/>
        <v>T520V337M003ATE025A520V337M003ASMHSPKBP86</v>
      </c>
    </row>
    <row r="3702" spans="1:9" hidden="1">
      <c r="A3702" s="96" t="s">
        <v>2084</v>
      </c>
      <c r="B3702" s="96" t="s">
        <v>1592</v>
      </c>
      <c r="C3702" s="96" t="s">
        <v>4426</v>
      </c>
      <c r="D3702" s="96">
        <v>345.64999999827705</v>
      </c>
      <c r="E3702" s="96">
        <v>134.30000000400469</v>
      </c>
      <c r="F3702" s="96">
        <v>1</v>
      </c>
      <c r="G3702" s="96" t="s">
        <v>4660</v>
      </c>
      <c r="H3702" s="96">
        <v>1</v>
      </c>
      <c r="I3702" s="96" t="str">
        <f t="shared" si="57"/>
        <v>T520D157M010AHE040A520D157M010ASMHSPKBP74</v>
      </c>
    </row>
    <row r="3703" spans="1:9" hidden="1">
      <c r="A3703" s="96" t="s">
        <v>1576</v>
      </c>
      <c r="B3703" s="96" t="s">
        <v>1577</v>
      </c>
      <c r="C3703" s="96" t="s">
        <v>4704</v>
      </c>
      <c r="D3703" s="96">
        <v>882.16666666790843</v>
      </c>
      <c r="E3703" s="96">
        <v>451.06666667503305</v>
      </c>
      <c r="F3703" s="96">
        <v>1</v>
      </c>
      <c r="G3703" s="96" t="s">
        <v>4660</v>
      </c>
      <c r="H3703" s="96">
        <v>1</v>
      </c>
      <c r="I3703" s="96" t="str">
        <f t="shared" si="57"/>
        <v>T523B336M025APE070A523B336M025AS9997KBP86M</v>
      </c>
    </row>
    <row r="3704" spans="1:9" hidden="1">
      <c r="A3704" s="96" t="s">
        <v>1578</v>
      </c>
      <c r="B3704" s="96" t="s">
        <v>1577</v>
      </c>
      <c r="C3704" s="96" t="s">
        <v>4705</v>
      </c>
      <c r="D3704" s="96">
        <v>1045.4166666604578</v>
      </c>
      <c r="E3704" s="96">
        <v>502.31666666921234</v>
      </c>
      <c r="F3704" s="96">
        <v>1</v>
      </c>
      <c r="G3704" s="96" t="s">
        <v>4660</v>
      </c>
      <c r="H3704" s="96">
        <v>1</v>
      </c>
      <c r="I3704" s="96" t="str">
        <f t="shared" si="57"/>
        <v>T523B336M025APE100A523B336M025AS9997KBP86S</v>
      </c>
    </row>
    <row r="3705" spans="1:9" hidden="1">
      <c r="A3705" s="96" t="s">
        <v>1725</v>
      </c>
      <c r="B3705" s="96" t="s">
        <v>1065</v>
      </c>
      <c r="C3705" s="96" t="s">
        <v>4428</v>
      </c>
      <c r="D3705" s="96">
        <v>424.02222221950075</v>
      </c>
      <c r="E3705" s="96">
        <v>180.40833333448973</v>
      </c>
      <c r="F3705" s="96">
        <v>1</v>
      </c>
      <c r="G3705" s="96" t="s">
        <v>4660</v>
      </c>
      <c r="H3705" s="96">
        <v>3</v>
      </c>
      <c r="I3705" s="96" t="str">
        <f t="shared" si="57"/>
        <v>T521V476M020ATE090A521V476M020ASMHSPKBP76</v>
      </c>
    </row>
    <row r="3706" spans="1:9" hidden="1">
      <c r="A3706" s="96" t="s">
        <v>1374</v>
      </c>
      <c r="B3706" s="96" t="s">
        <v>1347</v>
      </c>
      <c r="C3706" s="96" t="s">
        <v>126</v>
      </c>
      <c r="D3706" s="96">
        <v>1030.3250000020489</v>
      </c>
      <c r="E3706" s="96">
        <v>229.74999999452848</v>
      </c>
      <c r="F3706" s="96">
        <v>1</v>
      </c>
      <c r="G3706" s="96" t="s">
        <v>4660</v>
      </c>
      <c r="H3706" s="96">
        <v>2</v>
      </c>
      <c r="I3706" s="96" t="str">
        <f t="shared" si="57"/>
        <v>T521D157M020ATE065A521D157M020ASKBP52</v>
      </c>
    </row>
    <row r="3707" spans="1:9" hidden="1">
      <c r="A3707" s="96" t="s">
        <v>1077</v>
      </c>
      <c r="B3707" s="96" t="s">
        <v>1076</v>
      </c>
      <c r="C3707" s="96" t="s">
        <v>131</v>
      </c>
      <c r="D3707" s="96">
        <v>474.42083333444322</v>
      </c>
      <c r="E3707" s="96">
        <v>198.02083333139308</v>
      </c>
      <c r="F3707" s="96">
        <v>1</v>
      </c>
      <c r="G3707" s="96" t="s">
        <v>4660</v>
      </c>
      <c r="H3707" s="96">
        <v>4</v>
      </c>
      <c r="I3707" s="96" t="str">
        <f t="shared" si="57"/>
        <v>T598D157M010ATE025A598D157M010ASTTS80</v>
      </c>
    </row>
    <row r="3708" spans="1:9" hidden="1">
      <c r="A3708" s="96" t="s">
        <v>3374</v>
      </c>
      <c r="B3708" s="96" t="s">
        <v>3269</v>
      </c>
      <c r="C3708" s="96" t="s">
        <v>90</v>
      </c>
      <c r="D3708" s="96">
        <v>549.60000000195578</v>
      </c>
      <c r="E3708" s="96">
        <v>209.35000000870787</v>
      </c>
      <c r="F3708" s="96">
        <v>1</v>
      </c>
      <c r="G3708" s="96" t="s">
        <v>4660</v>
      </c>
      <c r="H3708" s="96">
        <v>1</v>
      </c>
      <c r="I3708" s="96" t="str">
        <f t="shared" si="57"/>
        <v>T591D476M016ATE070A591D476M020ASFTP200</v>
      </c>
    </row>
    <row r="3709" spans="1:9" hidden="1">
      <c r="A3709" s="96" t="s">
        <v>3294</v>
      </c>
      <c r="B3709" s="96" t="s">
        <v>3295</v>
      </c>
      <c r="C3709" s="96" t="s">
        <v>87</v>
      </c>
      <c r="D3709" s="96">
        <v>530.50000000046566</v>
      </c>
      <c r="E3709" s="96">
        <v>191.33333333185871</v>
      </c>
      <c r="F3709" s="96">
        <v>1</v>
      </c>
      <c r="G3709" s="96" t="s">
        <v>4660</v>
      </c>
      <c r="H3709" s="96">
        <v>1</v>
      </c>
      <c r="I3709" s="96" t="str">
        <f t="shared" si="57"/>
        <v>T591D686M020ATE050A591D686M020ASTTS50</v>
      </c>
    </row>
    <row r="3710" spans="1:9" hidden="1">
      <c r="A3710" s="96" t="s">
        <v>4287</v>
      </c>
      <c r="B3710" s="96" t="s">
        <v>4188</v>
      </c>
      <c r="C3710" s="96" t="s">
        <v>131</v>
      </c>
      <c r="D3710" s="96">
        <v>412.88333333213814</v>
      </c>
      <c r="E3710" s="96">
        <v>464.56666666665114</v>
      </c>
      <c r="F3710" s="96">
        <v>1</v>
      </c>
      <c r="G3710" s="96" t="s">
        <v>4660</v>
      </c>
      <c r="H3710" s="96">
        <v>1</v>
      </c>
      <c r="I3710" s="96" t="str">
        <f t="shared" si="57"/>
        <v>T598B336M010ATE070A598B336M010ASMHSPTTS80</v>
      </c>
    </row>
    <row r="3711" spans="1:9" hidden="1">
      <c r="A3711" s="96" t="s">
        <v>1353</v>
      </c>
      <c r="B3711" s="96" t="s">
        <v>1023</v>
      </c>
      <c r="C3711" s="96" t="s">
        <v>4478</v>
      </c>
      <c r="D3711" s="96">
        <v>770.60416666703532</v>
      </c>
      <c r="E3711" s="96">
        <v>212.51111111312639</v>
      </c>
      <c r="F3711" s="96">
        <v>1</v>
      </c>
      <c r="G3711" s="96" t="s">
        <v>4660</v>
      </c>
      <c r="H3711" s="96">
        <v>4</v>
      </c>
      <c r="I3711" s="96" t="str">
        <f t="shared" si="57"/>
        <v>T521D226M035ATE060A521D226M035ASFTW400</v>
      </c>
    </row>
    <row r="3712" spans="1:9" hidden="1">
      <c r="A3712" s="96" t="s">
        <v>2304</v>
      </c>
      <c r="B3712" s="96" t="s">
        <v>2305</v>
      </c>
      <c r="C3712" s="96" t="s">
        <v>4516</v>
      </c>
      <c r="D3712" s="96">
        <v>778.80833333206829</v>
      </c>
      <c r="E3712" s="96">
        <v>215.57166666712143</v>
      </c>
      <c r="F3712" s="96">
        <v>1</v>
      </c>
      <c r="G3712" s="96" t="s">
        <v>4660</v>
      </c>
      <c r="H3712" s="96">
        <v>10</v>
      </c>
      <c r="I3712" s="96" t="str">
        <f t="shared" si="57"/>
        <v>T521B225M050ATE200A521B225M050ASTTS125</v>
      </c>
    </row>
    <row r="3713" spans="1:9" hidden="1">
      <c r="A3713" s="96" t="s">
        <v>3196</v>
      </c>
      <c r="B3713" s="96" t="s">
        <v>622</v>
      </c>
      <c r="C3713" s="96" t="s">
        <v>4428</v>
      </c>
      <c r="D3713" s="96">
        <v>204.86666667507961</v>
      </c>
      <c r="E3713" s="96">
        <v>143.35000000311993</v>
      </c>
      <c r="F3713" s="96">
        <v>1</v>
      </c>
      <c r="G3713" s="96" t="s">
        <v>4660</v>
      </c>
      <c r="H3713" s="96">
        <v>1</v>
      </c>
      <c r="I3713" s="96" t="str">
        <f t="shared" si="57"/>
        <v>T520V157M006ATE018A520V157M006ASMHSPKBP76</v>
      </c>
    </row>
    <row r="3714" spans="1:9" hidden="1">
      <c r="A3714" s="96" t="s">
        <v>845</v>
      </c>
      <c r="B3714" s="96" t="s">
        <v>708</v>
      </c>
      <c r="C3714" s="96" t="s">
        <v>4426</v>
      </c>
      <c r="D3714" s="96">
        <v>239.91458333344781</v>
      </c>
      <c r="E3714" s="96">
        <v>139.70476190293471</v>
      </c>
      <c r="F3714" s="96">
        <v>1</v>
      </c>
      <c r="G3714" s="96" t="s">
        <v>4660</v>
      </c>
      <c r="H3714" s="96">
        <v>8</v>
      </c>
      <c r="I3714" s="96" t="str">
        <f t="shared" si="57"/>
        <v>T528Z337M2R5ATE009A528Z337M003ASE009KBP74</v>
      </c>
    </row>
    <row r="3715" spans="1:9" hidden="1">
      <c r="A3715" s="96" t="s">
        <v>2709</v>
      </c>
      <c r="B3715" s="96" t="s">
        <v>2708</v>
      </c>
      <c r="C3715" s="96" t="s">
        <v>4428</v>
      </c>
      <c r="D3715" s="96">
        <v>259.01666666613892</v>
      </c>
      <c r="E3715" s="96">
        <v>127.71666666667444</v>
      </c>
      <c r="F3715" s="96">
        <v>1</v>
      </c>
      <c r="G3715" s="96" t="s">
        <v>4660</v>
      </c>
      <c r="H3715" s="96">
        <v>2</v>
      </c>
      <c r="I3715" s="96" t="str">
        <f t="shared" si="57"/>
        <v>T520V227M004ATE009A520V227M004ASPGLRKBP76</v>
      </c>
    </row>
    <row r="3716" spans="1:9" hidden="1">
      <c r="A3716" s="96" t="s">
        <v>4076</v>
      </c>
      <c r="B3716" s="96" t="s">
        <v>4706</v>
      </c>
      <c r="C3716" s="96" t="s">
        <v>4508</v>
      </c>
      <c r="D3716" s="96">
        <v>373.7000000069383</v>
      </c>
      <c r="E3716" s="96">
        <v>125.86666665854864</v>
      </c>
      <c r="F3716" s="96">
        <v>1</v>
      </c>
      <c r="G3716" s="96" t="s">
        <v>4660</v>
      </c>
      <c r="H3716" s="96">
        <v>1</v>
      </c>
      <c r="I3716" s="96" t="str">
        <f t="shared" ref="I3716:I3779" si="58">A3716&amp;B3716&amp;C3716</f>
        <v>T520U686M006ATE055A520U686M006AS9997KBP126E</v>
      </c>
    </row>
    <row r="3717" spans="1:9" hidden="1">
      <c r="A3717" s="96" t="s">
        <v>4076</v>
      </c>
      <c r="B3717" s="96" t="s">
        <v>4071</v>
      </c>
      <c r="C3717" s="96" t="s">
        <v>4426</v>
      </c>
      <c r="D3717" s="96">
        <v>245.09999999427237</v>
      </c>
      <c r="E3717" s="96">
        <v>120.93333333497868</v>
      </c>
      <c r="F3717" s="96">
        <v>1</v>
      </c>
      <c r="G3717" s="96" t="s">
        <v>4660</v>
      </c>
      <c r="H3717" s="96">
        <v>1</v>
      </c>
      <c r="I3717" s="96" t="str">
        <f t="shared" si="58"/>
        <v>T520U686M006ATE055A520U686M006ASE055KBP74</v>
      </c>
    </row>
    <row r="3718" spans="1:9" hidden="1">
      <c r="A3718" s="96" t="s">
        <v>684</v>
      </c>
      <c r="B3718" s="96" t="s">
        <v>685</v>
      </c>
      <c r="C3718" s="96" t="s">
        <v>4426</v>
      </c>
      <c r="D3718" s="96">
        <v>200.95555555424653</v>
      </c>
      <c r="E3718" s="96">
        <v>153.21666666772217</v>
      </c>
      <c r="F3718" s="96">
        <v>1</v>
      </c>
      <c r="G3718" s="96" t="s">
        <v>4660</v>
      </c>
      <c r="H3718" s="96">
        <v>3</v>
      </c>
      <c r="I3718" s="96" t="str">
        <f t="shared" si="58"/>
        <v>T520W337M2R5ATE015A520W337M003ASMHSPKBP74</v>
      </c>
    </row>
    <row r="3719" spans="1:9" hidden="1">
      <c r="A3719" s="96" t="s">
        <v>3172</v>
      </c>
      <c r="B3719" s="96" t="s">
        <v>3171</v>
      </c>
      <c r="C3719" s="96" t="s">
        <v>126</v>
      </c>
      <c r="D3719" s="96">
        <v>515.73333332897164</v>
      </c>
      <c r="E3719" s="96">
        <v>199.93333333055489</v>
      </c>
      <c r="F3719" s="96">
        <v>1</v>
      </c>
      <c r="G3719" s="96" t="s">
        <v>4660</v>
      </c>
      <c r="H3719" s="96">
        <v>1</v>
      </c>
      <c r="I3719" s="96" t="str">
        <f t="shared" si="58"/>
        <v>T521W476M020ATE040A521W476M020ASE045KBP52</v>
      </c>
    </row>
    <row r="3720" spans="1:9" hidden="1">
      <c r="A3720" s="96" t="s">
        <v>315</v>
      </c>
      <c r="B3720" s="96" t="s">
        <v>316</v>
      </c>
      <c r="C3720" s="96" t="s">
        <v>152</v>
      </c>
      <c r="D3720" s="96">
        <v>665.54523809580132</v>
      </c>
      <c r="E3720" s="96">
        <v>262.82083333464107</v>
      </c>
      <c r="F3720" s="96">
        <v>1</v>
      </c>
      <c r="G3720" s="96" t="s">
        <v>4660</v>
      </c>
      <c r="H3720" s="96">
        <v>21</v>
      </c>
      <c r="I3720" s="96" t="str">
        <f t="shared" si="58"/>
        <v>T520T336M010ATE040A520T336M010ASE040KBP86</v>
      </c>
    </row>
    <row r="3721" spans="1:9" hidden="1">
      <c r="A3721" s="96" t="s">
        <v>2744</v>
      </c>
      <c r="B3721" s="96" t="s">
        <v>2708</v>
      </c>
      <c r="C3721" s="96" t="s">
        <v>4428</v>
      </c>
      <c r="D3721" s="96">
        <v>234.69166666909587</v>
      </c>
      <c r="E3721" s="96">
        <v>147.48333333875053</v>
      </c>
      <c r="F3721" s="96">
        <v>1</v>
      </c>
      <c r="G3721" s="96" t="s">
        <v>4660</v>
      </c>
      <c r="H3721" s="96">
        <v>2</v>
      </c>
      <c r="I3721" s="96" t="str">
        <f t="shared" si="58"/>
        <v>T520V227M2R5ATE009A520V227M004ASPGLRKBP76</v>
      </c>
    </row>
    <row r="3722" spans="1:9" hidden="1">
      <c r="A3722" s="96" t="s">
        <v>870</v>
      </c>
      <c r="B3722" s="96" t="s">
        <v>864</v>
      </c>
      <c r="C3722" s="96" t="s">
        <v>131</v>
      </c>
      <c r="D3722" s="96">
        <v>440.71666666539386</v>
      </c>
      <c r="E3722" s="96">
        <v>193.71666666702367</v>
      </c>
      <c r="F3722" s="96">
        <v>1</v>
      </c>
      <c r="G3722" s="96" t="s">
        <v>4660</v>
      </c>
      <c r="H3722" s="96">
        <v>1</v>
      </c>
      <c r="I3722" s="96" t="str">
        <f t="shared" si="58"/>
        <v>T545V227M010ATE045A545V227M010ASTTS80</v>
      </c>
    </row>
    <row r="3723" spans="1:9" hidden="1">
      <c r="A3723" s="96" t="s">
        <v>3629</v>
      </c>
      <c r="B3723" s="96" t="s">
        <v>3632</v>
      </c>
      <c r="C3723" s="96" t="s">
        <v>4516</v>
      </c>
      <c r="D3723" s="96">
        <v>855.79999999841675</v>
      </c>
      <c r="E3723" s="96">
        <v>185.45833332580511</v>
      </c>
      <c r="F3723" s="96">
        <v>1</v>
      </c>
      <c r="G3723" s="96" t="s">
        <v>4660</v>
      </c>
      <c r="H3723" s="96">
        <v>2</v>
      </c>
      <c r="I3723" s="96" t="str">
        <f t="shared" si="58"/>
        <v>T598X156M075ATE075A598V475M075AS9997TTS125</v>
      </c>
    </row>
    <row r="3724" spans="1:9" hidden="1">
      <c r="A3724" s="96" t="s">
        <v>3629</v>
      </c>
      <c r="B3724" s="96" t="s">
        <v>1544</v>
      </c>
      <c r="C3724" s="96" t="s">
        <v>4516</v>
      </c>
      <c r="D3724" s="96">
        <v>830.60366666761695</v>
      </c>
      <c r="E3724" s="96">
        <v>224.83766666769515</v>
      </c>
      <c r="F3724" s="96">
        <v>1</v>
      </c>
      <c r="G3724" s="96" t="s">
        <v>4660</v>
      </c>
      <c r="H3724" s="96">
        <v>50</v>
      </c>
      <c r="I3724" s="96" t="str">
        <f t="shared" si="58"/>
        <v>T598X156M075ATE075A598V475M075ASSUZHTTS125</v>
      </c>
    </row>
    <row r="3725" spans="1:9" hidden="1">
      <c r="A3725" s="96" t="s">
        <v>3407</v>
      </c>
      <c r="B3725" s="96" t="s">
        <v>3147</v>
      </c>
      <c r="C3725" s="96" t="s">
        <v>4428</v>
      </c>
      <c r="D3725" s="96">
        <v>189.166666661622</v>
      </c>
      <c r="E3725" s="96">
        <v>134.90000000805594</v>
      </c>
      <c r="F3725" s="96">
        <v>1</v>
      </c>
      <c r="G3725" s="96" t="s">
        <v>4660</v>
      </c>
      <c r="H3725" s="96">
        <v>1</v>
      </c>
      <c r="I3725" s="96" t="str">
        <f t="shared" si="58"/>
        <v>T520V337M003ATE015A520V337M003ASPGLRKBP76</v>
      </c>
    </row>
    <row r="3726" spans="1:9" hidden="1">
      <c r="A3726" s="96" t="s">
        <v>507</v>
      </c>
      <c r="B3726" s="96" t="s">
        <v>4707</v>
      </c>
      <c r="C3726" s="96" t="s">
        <v>4507</v>
      </c>
      <c r="D3726" s="96">
        <v>1449.4266666658225</v>
      </c>
      <c r="E3726" s="96">
        <v>384.70416666852543</v>
      </c>
      <c r="F3726" s="96">
        <v>1</v>
      </c>
      <c r="G3726" s="96" t="s">
        <v>4660</v>
      </c>
      <c r="H3726" s="96">
        <v>5</v>
      </c>
      <c r="I3726" s="96" t="str">
        <f t="shared" si="58"/>
        <v>T521X156M075ATE035A521V475M075ASTTS12KM</v>
      </c>
    </row>
    <row r="3727" spans="1:9" hidden="1">
      <c r="A3727" s="96" t="s">
        <v>507</v>
      </c>
      <c r="B3727" s="96" t="s">
        <v>380</v>
      </c>
      <c r="C3727" s="96" t="s">
        <v>4507</v>
      </c>
      <c r="D3727" s="96">
        <v>826.58518518554047</v>
      </c>
      <c r="E3727" s="96">
        <v>195.25925925874617</v>
      </c>
      <c r="F3727" s="96">
        <v>1</v>
      </c>
      <c r="G3727" s="96" t="s">
        <v>4660</v>
      </c>
      <c r="H3727" s="96">
        <v>18</v>
      </c>
      <c r="I3727" s="96" t="str">
        <f t="shared" si="58"/>
        <v>T521X156M075ATE035A521V475M075ASSUZHTTS12KM</v>
      </c>
    </row>
    <row r="3728" spans="1:9" hidden="1">
      <c r="A3728" s="96" t="s">
        <v>507</v>
      </c>
      <c r="B3728" s="96" t="s">
        <v>380</v>
      </c>
      <c r="C3728" s="96" t="s">
        <v>4516</v>
      </c>
      <c r="D3728" s="96">
        <v>827.44166666816443</v>
      </c>
      <c r="E3728" s="96">
        <v>190.83333333546759</v>
      </c>
      <c r="F3728" s="96">
        <v>1</v>
      </c>
      <c r="G3728" s="96" t="s">
        <v>4660</v>
      </c>
      <c r="H3728" s="96">
        <v>2</v>
      </c>
      <c r="I3728" s="96" t="str">
        <f t="shared" si="58"/>
        <v>T521X156M075ATE035A521V475M075ASSUZHTTS125</v>
      </c>
    </row>
    <row r="3729" spans="1:9" hidden="1">
      <c r="A3729" s="96" t="s">
        <v>1145</v>
      </c>
      <c r="B3729" s="96" t="s">
        <v>1142</v>
      </c>
      <c r="C3729" s="96" t="s">
        <v>4441</v>
      </c>
      <c r="D3729" s="96">
        <v>425.86140350898194</v>
      </c>
      <c r="E3729" s="96">
        <v>131.76228070037291</v>
      </c>
      <c r="F3729" s="96">
        <v>1</v>
      </c>
      <c r="G3729" s="96" t="s">
        <v>4660</v>
      </c>
      <c r="H3729" s="96">
        <v>19</v>
      </c>
      <c r="I3729" s="96" t="str">
        <f t="shared" si="58"/>
        <v>T545W477M006ATE035A545W477M006ASMHSPSTA156KA</v>
      </c>
    </row>
    <row r="3730" spans="1:9" hidden="1">
      <c r="A3730" s="96" t="s">
        <v>1865</v>
      </c>
      <c r="B3730" s="96" t="s">
        <v>1866</v>
      </c>
      <c r="C3730" s="96" t="s">
        <v>87</v>
      </c>
      <c r="D3730" s="96">
        <v>874.83333332813345</v>
      </c>
      <c r="E3730" s="96">
        <v>321.55000000668224</v>
      </c>
      <c r="F3730" s="96">
        <v>1</v>
      </c>
      <c r="G3730" s="96" t="s">
        <v>4660</v>
      </c>
      <c r="H3730" s="96">
        <v>1</v>
      </c>
      <c r="I3730" s="96" t="str">
        <f t="shared" si="58"/>
        <v>T523V686M035APE070A523V686M035ASTTS50</v>
      </c>
    </row>
    <row r="3731" spans="1:9" hidden="1">
      <c r="A3731" s="96" t="s">
        <v>3737</v>
      </c>
      <c r="B3731" s="96" t="s">
        <v>3738</v>
      </c>
      <c r="C3731" s="96" t="s">
        <v>4426</v>
      </c>
      <c r="D3731" s="96">
        <v>240.74999999371357</v>
      </c>
      <c r="E3731" s="96">
        <v>149.85000000335276</v>
      </c>
      <c r="F3731" s="96">
        <v>1</v>
      </c>
      <c r="G3731" s="96" t="s">
        <v>4660</v>
      </c>
      <c r="H3731" s="96">
        <v>1</v>
      </c>
      <c r="I3731" s="96" t="str">
        <f t="shared" si="58"/>
        <v>T520B686M006ATE025A520B686M006ASE025KBP74</v>
      </c>
    </row>
    <row r="3732" spans="1:9" hidden="1">
      <c r="A3732" s="96" t="s">
        <v>1973</v>
      </c>
      <c r="B3732" s="96" t="s">
        <v>1856</v>
      </c>
      <c r="C3732" s="96" t="s">
        <v>126</v>
      </c>
      <c r="D3732" s="96">
        <v>266.58333333092742</v>
      </c>
      <c r="E3732" s="96">
        <v>120.90000000433064</v>
      </c>
      <c r="F3732" s="96">
        <v>1</v>
      </c>
      <c r="G3732" s="96" t="s">
        <v>4660</v>
      </c>
      <c r="H3732" s="96">
        <v>1</v>
      </c>
      <c r="I3732" s="96" t="str">
        <f t="shared" si="58"/>
        <v>T530D157M010ATE010A530V476M010ASE006KBP52</v>
      </c>
    </row>
    <row r="3733" spans="1:9" hidden="1">
      <c r="A3733" s="96" t="s">
        <v>3227</v>
      </c>
      <c r="B3733" s="96" t="s">
        <v>645</v>
      </c>
      <c r="C3733" s="96" t="s">
        <v>4426</v>
      </c>
      <c r="D3733" s="96">
        <v>358.41666666849051</v>
      </c>
      <c r="E3733" s="96">
        <v>141.10833333106712</v>
      </c>
      <c r="F3733" s="96">
        <v>1</v>
      </c>
      <c r="G3733" s="96" t="s">
        <v>4660</v>
      </c>
      <c r="H3733" s="96">
        <v>2</v>
      </c>
      <c r="I3733" s="96" t="str">
        <f t="shared" si="58"/>
        <v>T520V157M010ATE040A520V157M010ASMHSPKBP74</v>
      </c>
    </row>
    <row r="3734" spans="1:9" hidden="1">
      <c r="A3734" s="96" t="s">
        <v>3765</v>
      </c>
      <c r="B3734" s="96" t="s">
        <v>3766</v>
      </c>
      <c r="C3734" s="96" t="s">
        <v>4441</v>
      </c>
      <c r="D3734" s="96">
        <v>403.51666666567326</v>
      </c>
      <c r="E3734" s="96">
        <v>128.08333334047347</v>
      </c>
      <c r="F3734" s="96">
        <v>1</v>
      </c>
      <c r="G3734" s="96" t="s">
        <v>4660</v>
      </c>
      <c r="H3734" s="96">
        <v>1</v>
      </c>
      <c r="I3734" s="96" t="str">
        <f t="shared" si="58"/>
        <v>T520B227M2R5AHE015A520B227M2R5ASE015STA156KA</v>
      </c>
    </row>
    <row r="3735" spans="1:9" hidden="1">
      <c r="A3735" s="96" t="s">
        <v>2049</v>
      </c>
      <c r="B3735" s="96" t="s">
        <v>2050</v>
      </c>
      <c r="C3735" s="96" t="s">
        <v>4492</v>
      </c>
      <c r="D3735" s="96">
        <v>491.5500000002794</v>
      </c>
      <c r="E3735" s="96">
        <v>181.54999999562281</v>
      </c>
      <c r="F3735" s="96">
        <v>1</v>
      </c>
      <c r="G3735" s="96" t="s">
        <v>4660</v>
      </c>
      <c r="H3735" s="96">
        <v>1</v>
      </c>
      <c r="I3735" s="96" t="str">
        <f t="shared" si="58"/>
        <v>T521B156M020ATE090A521B156M020ASE090FTW700</v>
      </c>
    </row>
    <row r="3736" spans="1:9" hidden="1">
      <c r="A3736" s="96" t="s">
        <v>1847</v>
      </c>
      <c r="B3736" s="96" t="s">
        <v>1845</v>
      </c>
      <c r="C3736" s="96" t="s">
        <v>4426</v>
      </c>
      <c r="D3736" s="96">
        <v>209.83333333977495</v>
      </c>
      <c r="E3736" s="96">
        <v>130.46666666516103</v>
      </c>
      <c r="F3736" s="96">
        <v>1</v>
      </c>
      <c r="G3736" s="96" t="s">
        <v>4660</v>
      </c>
      <c r="H3736" s="96">
        <v>1</v>
      </c>
      <c r="I3736" s="96" t="str">
        <f t="shared" si="58"/>
        <v>T530D477M004AHE006A530V157M004ASE006KBP74</v>
      </c>
    </row>
    <row r="3737" spans="1:9" hidden="1">
      <c r="A3737" s="96" t="s">
        <v>1040</v>
      </c>
      <c r="B3737" s="96" t="s">
        <v>1031</v>
      </c>
      <c r="C3737" s="96" t="s">
        <v>107</v>
      </c>
      <c r="D3737" s="96">
        <v>772.1666666676756</v>
      </c>
      <c r="E3737" s="96">
        <v>250.66000000527129</v>
      </c>
      <c r="F3737" s="96">
        <v>1</v>
      </c>
      <c r="G3737" s="96" t="s">
        <v>4660</v>
      </c>
      <c r="H3737" s="96">
        <v>5</v>
      </c>
      <c r="I3737" s="96" t="str">
        <f t="shared" si="58"/>
        <v>T521D685M050ATE090A521D685M050ASE070FTP150</v>
      </c>
    </row>
    <row r="3738" spans="1:9" hidden="1">
      <c r="A3738" s="96" t="s">
        <v>1258</v>
      </c>
      <c r="B3738" s="96" t="s">
        <v>1190</v>
      </c>
      <c r="C3738" s="96" t="s">
        <v>4502</v>
      </c>
      <c r="D3738" s="96">
        <v>820.38333332980972</v>
      </c>
      <c r="E3738" s="96">
        <v>196.31666666711681</v>
      </c>
      <c r="F3738" s="96">
        <v>1</v>
      </c>
      <c r="G3738" s="96" t="s">
        <v>4660</v>
      </c>
      <c r="H3738" s="96">
        <v>1</v>
      </c>
      <c r="I3738" s="96" t="str">
        <f t="shared" si="58"/>
        <v>T591B225M050ATE200A591B225M050ASTTS175</v>
      </c>
    </row>
    <row r="3739" spans="1:9" hidden="1">
      <c r="A3739" s="96" t="s">
        <v>351</v>
      </c>
      <c r="B3739" s="96" t="s">
        <v>354</v>
      </c>
      <c r="C3739" s="96" t="s">
        <v>4478</v>
      </c>
      <c r="D3739" s="96">
        <v>704.25000000279397</v>
      </c>
      <c r="E3739" s="96">
        <v>203.60833333048504</v>
      </c>
      <c r="F3739" s="96">
        <v>1</v>
      </c>
      <c r="G3739" s="96" t="s">
        <v>4660</v>
      </c>
      <c r="H3739" s="96">
        <v>3</v>
      </c>
      <c r="I3739" s="96" t="str">
        <f t="shared" si="58"/>
        <v>T521X476M035AHE030A521V156M035ASE030FTW400</v>
      </c>
    </row>
    <row r="3740" spans="1:9" hidden="1">
      <c r="A3740" s="96" t="s">
        <v>369</v>
      </c>
      <c r="B3740" s="96" t="s">
        <v>288</v>
      </c>
      <c r="C3740" s="96" t="s">
        <v>90</v>
      </c>
      <c r="D3740" s="96">
        <v>691.48981481383089</v>
      </c>
      <c r="E3740" s="96">
        <v>189.90925926016644</v>
      </c>
      <c r="F3740" s="96">
        <v>1</v>
      </c>
      <c r="G3740" s="96" t="s">
        <v>4660</v>
      </c>
      <c r="H3740" s="96">
        <v>18</v>
      </c>
      <c r="I3740" s="96" t="str">
        <f t="shared" si="58"/>
        <v>T521X226M050ATE050A521V116M050ASFTP200</v>
      </c>
    </row>
    <row r="3741" spans="1:9" hidden="1">
      <c r="A3741" s="96" t="s">
        <v>1256</v>
      </c>
      <c r="B3741" s="96" t="s">
        <v>1257</v>
      </c>
      <c r="C3741" s="96" t="s">
        <v>90</v>
      </c>
      <c r="D3741" s="96">
        <v>600.43333332636394</v>
      </c>
      <c r="E3741" s="96">
        <v>180.73333333712071</v>
      </c>
      <c r="F3741" s="96">
        <v>1</v>
      </c>
      <c r="G3741" s="96" t="s">
        <v>4660</v>
      </c>
      <c r="H3741" s="96">
        <v>1</v>
      </c>
      <c r="I3741" s="96" t="str">
        <f t="shared" si="58"/>
        <v>T591B475M035ATE200A591B475M035ASFTP200</v>
      </c>
    </row>
    <row r="3742" spans="1:9" hidden="1">
      <c r="A3742" s="96" t="s">
        <v>3818</v>
      </c>
      <c r="B3742" s="96" t="s">
        <v>648</v>
      </c>
      <c r="C3742" s="96" t="s">
        <v>4474</v>
      </c>
      <c r="D3742" s="96">
        <v>499.41666666709358</v>
      </c>
      <c r="E3742" s="96">
        <v>186.50000000023283</v>
      </c>
      <c r="F3742" s="96">
        <v>1</v>
      </c>
      <c r="G3742" s="96" t="s">
        <v>4660</v>
      </c>
      <c r="H3742" s="96">
        <v>2</v>
      </c>
      <c r="I3742" s="96" t="str">
        <f t="shared" si="58"/>
        <v>T520B227M004ATE035A520B227M006ASALT1S15MB</v>
      </c>
    </row>
    <row r="3743" spans="1:9" hidden="1">
      <c r="A3743" s="96" t="s">
        <v>3462</v>
      </c>
      <c r="B3743" s="96" t="s">
        <v>3445</v>
      </c>
      <c r="C3743" s="96" t="s">
        <v>4428</v>
      </c>
      <c r="D3743" s="96">
        <v>372.31666666754921</v>
      </c>
      <c r="E3743" s="96">
        <v>147.70476190356672</v>
      </c>
      <c r="F3743" s="96">
        <v>1</v>
      </c>
      <c r="G3743" s="96" t="s">
        <v>4660</v>
      </c>
      <c r="H3743" s="96">
        <v>7</v>
      </c>
      <c r="I3743" s="96" t="str">
        <f t="shared" si="58"/>
        <v>T520V157M006ATE015A520V157M006ASPGLRKBP76</v>
      </c>
    </row>
    <row r="3744" spans="1:9" hidden="1">
      <c r="A3744" s="96" t="s">
        <v>977</v>
      </c>
      <c r="B3744" s="96" t="s">
        <v>975</v>
      </c>
      <c r="C3744" s="96" t="s">
        <v>4428</v>
      </c>
      <c r="D3744" s="96">
        <v>298.85000000707805</v>
      </c>
      <c r="E3744" s="96">
        <v>137.03333333716728</v>
      </c>
      <c r="F3744" s="96">
        <v>1</v>
      </c>
      <c r="G3744" s="96" t="s">
        <v>4660</v>
      </c>
      <c r="H3744" s="96">
        <v>1</v>
      </c>
      <c r="I3744" s="96" t="str">
        <f t="shared" si="58"/>
        <v>T530Y337M006ATE010A530V157M006ASE010KBP76</v>
      </c>
    </row>
    <row r="3745" spans="1:9" hidden="1">
      <c r="A3745" s="96" t="s">
        <v>176</v>
      </c>
      <c r="B3745" s="96" t="s">
        <v>177</v>
      </c>
      <c r="C3745" s="96" t="s">
        <v>4441</v>
      </c>
      <c r="D3745" s="96">
        <v>303.88333333306946</v>
      </c>
      <c r="E3745" s="96">
        <v>125.66666666418314</v>
      </c>
      <c r="F3745" s="96">
        <v>1</v>
      </c>
      <c r="G3745" s="96" t="s">
        <v>4660</v>
      </c>
      <c r="H3745" s="96">
        <v>1</v>
      </c>
      <c r="I3745" s="96" t="str">
        <f t="shared" si="58"/>
        <v>T520T227M2R5ATE070A520T227M2R5ASE070STA156KA</v>
      </c>
    </row>
    <row r="3746" spans="1:9" hidden="1">
      <c r="A3746" s="96" t="s">
        <v>4072</v>
      </c>
      <c r="B3746" s="96" t="s">
        <v>4708</v>
      </c>
      <c r="C3746" s="96" t="s">
        <v>4508</v>
      </c>
      <c r="D3746" s="96">
        <v>327.39999999641441</v>
      </c>
      <c r="E3746" s="96">
        <v>121.01666666683739</v>
      </c>
      <c r="F3746" s="96">
        <v>1</v>
      </c>
      <c r="G3746" s="96" t="s">
        <v>4660</v>
      </c>
      <c r="H3746" s="96">
        <v>1</v>
      </c>
      <c r="I3746" s="96" t="str">
        <f t="shared" si="58"/>
        <v>T520U227M2R5ATE055A520U227M003AS9997KBP126E</v>
      </c>
    </row>
    <row r="3747" spans="1:9" hidden="1">
      <c r="A3747" s="96" t="s">
        <v>3621</v>
      </c>
      <c r="B3747" s="96" t="s">
        <v>3622</v>
      </c>
      <c r="C3747" s="96" t="s">
        <v>157</v>
      </c>
      <c r="D3747" s="96">
        <v>630.63750000233995</v>
      </c>
      <c r="E3747" s="96">
        <v>197.92499999399297</v>
      </c>
      <c r="F3747" s="96">
        <v>1</v>
      </c>
      <c r="G3747" s="96" t="s">
        <v>4660</v>
      </c>
      <c r="H3747" s="96">
        <v>4</v>
      </c>
      <c r="I3747" s="96" t="str">
        <f t="shared" si="58"/>
        <v>T598X476M035AT4264A598V226M035AS4264TTS40</v>
      </c>
    </row>
    <row r="3748" spans="1:9" hidden="1">
      <c r="A3748" s="96" t="s">
        <v>3131</v>
      </c>
      <c r="B3748" s="96" t="s">
        <v>2782</v>
      </c>
      <c r="C3748" s="96" t="s">
        <v>4426</v>
      </c>
      <c r="D3748" s="96">
        <v>394.30416666655213</v>
      </c>
      <c r="E3748" s="96">
        <v>130.97083333574119</v>
      </c>
      <c r="F3748" s="96">
        <v>1</v>
      </c>
      <c r="G3748" s="96" t="s">
        <v>4660</v>
      </c>
      <c r="H3748" s="96">
        <v>8</v>
      </c>
      <c r="I3748" s="96" t="str">
        <f t="shared" si="58"/>
        <v>T520Y337M010ATE025A520Y337M010ASMHSPKBP74</v>
      </c>
    </row>
    <row r="3749" spans="1:9" hidden="1">
      <c r="A3749" s="96" t="s">
        <v>3131</v>
      </c>
      <c r="B3749" s="96" t="s">
        <v>2782</v>
      </c>
      <c r="C3749" s="96" t="s">
        <v>4551</v>
      </c>
      <c r="D3749" s="96">
        <v>473.18333332543261</v>
      </c>
      <c r="E3749" s="96">
        <v>337.33333333628252</v>
      </c>
      <c r="F3749" s="96">
        <v>1</v>
      </c>
      <c r="G3749" s="96" t="s">
        <v>4660</v>
      </c>
      <c r="H3749" s="96">
        <v>1</v>
      </c>
      <c r="I3749" s="96" t="str">
        <f t="shared" si="58"/>
        <v>T520Y337M010ATE025A520Y337M010ASMHSPPTSA</v>
      </c>
    </row>
    <row r="3750" spans="1:9" hidden="1">
      <c r="A3750" s="96" t="s">
        <v>3444</v>
      </c>
      <c r="B3750" s="96" t="s">
        <v>3445</v>
      </c>
      <c r="C3750" s="96" t="s">
        <v>4428</v>
      </c>
      <c r="D3750" s="96">
        <v>295.83333333721384</v>
      </c>
      <c r="E3750" s="96">
        <v>120.83333333255725</v>
      </c>
      <c r="F3750" s="96">
        <v>1</v>
      </c>
      <c r="G3750" s="96" t="s">
        <v>4660</v>
      </c>
      <c r="H3750" s="96">
        <v>1</v>
      </c>
      <c r="I3750" s="96" t="str">
        <f t="shared" si="58"/>
        <v>T520V157M004ATE012A520V157M006ASPGLRKBP76</v>
      </c>
    </row>
    <row r="3751" spans="1:9" hidden="1">
      <c r="A3751" s="96" t="s">
        <v>3096</v>
      </c>
      <c r="B3751" s="96" t="s">
        <v>2364</v>
      </c>
      <c r="C3751" s="96" t="s">
        <v>4428</v>
      </c>
      <c r="D3751" s="96">
        <v>278.16666666883975</v>
      </c>
      <c r="E3751" s="96">
        <v>121.28333333297633</v>
      </c>
      <c r="F3751" s="96">
        <v>1</v>
      </c>
      <c r="G3751" s="96" t="s">
        <v>4660</v>
      </c>
      <c r="H3751" s="96">
        <v>1</v>
      </c>
      <c r="I3751" s="96" t="str">
        <f t="shared" si="58"/>
        <v>T520Y337M006ATE010A520D337M006ASPGLRKBP76</v>
      </c>
    </row>
    <row r="3752" spans="1:9" hidden="1">
      <c r="A3752" s="96" t="s">
        <v>2786</v>
      </c>
      <c r="B3752" s="96" t="s">
        <v>2782</v>
      </c>
      <c r="C3752" s="96" t="s">
        <v>4426</v>
      </c>
      <c r="D3752" s="96">
        <v>391.05000000796281</v>
      </c>
      <c r="E3752" s="96">
        <v>121.21666666120292</v>
      </c>
      <c r="F3752" s="96">
        <v>1</v>
      </c>
      <c r="G3752" s="96" t="s">
        <v>4660</v>
      </c>
      <c r="H3752" s="96">
        <v>1</v>
      </c>
      <c r="I3752" s="96" t="str">
        <f t="shared" si="58"/>
        <v>T525Y337M010ATE035A520Y337M010ASMHSPKBP74</v>
      </c>
    </row>
    <row r="3753" spans="1:9" hidden="1">
      <c r="A3753" s="96" t="s">
        <v>3494</v>
      </c>
      <c r="B3753" s="96" t="s">
        <v>638</v>
      </c>
      <c r="C3753" s="96" t="s">
        <v>4426</v>
      </c>
      <c r="D3753" s="96">
        <v>295.20000000251457</v>
      </c>
      <c r="E3753" s="96">
        <v>148.16666666418314</v>
      </c>
      <c r="F3753" s="96">
        <v>1</v>
      </c>
      <c r="G3753" s="96" t="s">
        <v>4660</v>
      </c>
      <c r="H3753" s="96">
        <v>1</v>
      </c>
      <c r="I3753" s="96" t="str">
        <f t="shared" si="58"/>
        <v>T520V107M010ATE050A520V107M010ASMHSPKBP74</v>
      </c>
    </row>
    <row r="3754" spans="1:9" hidden="1">
      <c r="A3754" s="96" t="s">
        <v>3494</v>
      </c>
      <c r="B3754" s="96" t="s">
        <v>638</v>
      </c>
      <c r="C3754" s="96" t="s">
        <v>4428</v>
      </c>
      <c r="D3754" s="96">
        <v>303.71666666935198</v>
      </c>
      <c r="E3754" s="96">
        <v>127.41666667512618</v>
      </c>
      <c r="F3754" s="96">
        <v>1</v>
      </c>
      <c r="G3754" s="96" t="s">
        <v>4660</v>
      </c>
      <c r="H3754" s="96">
        <v>1</v>
      </c>
      <c r="I3754" s="96" t="str">
        <f t="shared" si="58"/>
        <v>T520V107M010ATE050A520V107M010ASMHSPKBP76</v>
      </c>
    </row>
    <row r="3755" spans="1:9" hidden="1">
      <c r="A3755" s="96" t="s">
        <v>3367</v>
      </c>
      <c r="B3755" s="96" t="s">
        <v>3333</v>
      </c>
      <c r="C3755" s="96" t="s">
        <v>131</v>
      </c>
      <c r="D3755" s="96">
        <v>381.6916666663019</v>
      </c>
      <c r="E3755" s="96">
        <v>187.26666666276287</v>
      </c>
      <c r="F3755" s="96">
        <v>1</v>
      </c>
      <c r="G3755" s="96" t="s">
        <v>4660</v>
      </c>
      <c r="H3755" s="96">
        <v>2</v>
      </c>
      <c r="I3755" s="96" t="str">
        <f t="shared" si="58"/>
        <v>T591D227M006ATE025A591D227M006ASTTS80</v>
      </c>
    </row>
    <row r="3756" spans="1:9" hidden="1">
      <c r="A3756" s="96" t="s">
        <v>2401</v>
      </c>
      <c r="B3756" s="96" t="s">
        <v>1430</v>
      </c>
      <c r="C3756" s="96" t="s">
        <v>4428</v>
      </c>
      <c r="D3756" s="96">
        <v>201.93333333707417</v>
      </c>
      <c r="E3756" s="96">
        <v>127.71666666143574</v>
      </c>
      <c r="F3756" s="96">
        <v>1</v>
      </c>
      <c r="G3756" s="96" t="s">
        <v>4660</v>
      </c>
      <c r="H3756" s="96">
        <v>1</v>
      </c>
      <c r="I3756" s="96" t="str">
        <f t="shared" si="58"/>
        <v>T520D337M004ATE015A520D337M004ASPGLRKBP76</v>
      </c>
    </row>
    <row r="3757" spans="1:9" hidden="1">
      <c r="A3757" s="96" t="s">
        <v>3099</v>
      </c>
      <c r="B3757" s="96" t="s">
        <v>3098</v>
      </c>
      <c r="C3757" s="96" t="s">
        <v>4428</v>
      </c>
      <c r="D3757" s="96">
        <v>257.35000000800937</v>
      </c>
      <c r="E3757" s="96">
        <v>136.55000000610016</v>
      </c>
      <c r="F3757" s="96">
        <v>1</v>
      </c>
      <c r="G3757" s="96" t="s">
        <v>4660</v>
      </c>
      <c r="H3757" s="96">
        <v>1</v>
      </c>
      <c r="I3757" s="96" t="str">
        <f t="shared" si="58"/>
        <v>T520Y687M004ATE010A520Y687M004ASPGLRKBP76</v>
      </c>
    </row>
    <row r="3758" spans="1:9" hidden="1">
      <c r="A3758" s="96" t="s">
        <v>996</v>
      </c>
      <c r="B3758" s="96" t="s">
        <v>997</v>
      </c>
      <c r="C3758" s="96" t="s">
        <v>4426</v>
      </c>
      <c r="D3758" s="96">
        <v>193.19999999483116</v>
      </c>
      <c r="E3758" s="96">
        <v>121.79999999469146</v>
      </c>
      <c r="F3758" s="96">
        <v>1</v>
      </c>
      <c r="G3758" s="96" t="s">
        <v>4660</v>
      </c>
      <c r="H3758" s="96">
        <v>1</v>
      </c>
      <c r="I3758" s="96" t="str">
        <f t="shared" si="58"/>
        <v>T530Y687M2R5ATE005A530V227M003ASE005KBP74</v>
      </c>
    </row>
    <row r="3759" spans="1:9" hidden="1">
      <c r="A3759" s="96" t="s">
        <v>2096</v>
      </c>
      <c r="B3759" s="96" t="s">
        <v>1752</v>
      </c>
      <c r="C3759" s="96" t="s">
        <v>4426</v>
      </c>
      <c r="D3759" s="96">
        <v>280.93333333265036</v>
      </c>
      <c r="E3759" s="96">
        <v>123.59999999636784</v>
      </c>
      <c r="F3759" s="96">
        <v>1</v>
      </c>
      <c r="G3759" s="96" t="s">
        <v>4660</v>
      </c>
      <c r="H3759" s="96">
        <v>1</v>
      </c>
      <c r="I3759" s="96" t="str">
        <f t="shared" si="58"/>
        <v>T520D227M006ATE018A520D227M006ASMHSPKBP74</v>
      </c>
    </row>
    <row r="3760" spans="1:9" hidden="1">
      <c r="A3760" s="96" t="s">
        <v>968</v>
      </c>
      <c r="B3760" s="96" t="s">
        <v>965</v>
      </c>
      <c r="C3760" s="96" t="s">
        <v>4426</v>
      </c>
      <c r="D3760" s="96">
        <v>189.23333333339545</v>
      </c>
      <c r="E3760" s="96">
        <v>122.55000000237489</v>
      </c>
      <c r="F3760" s="96">
        <v>1</v>
      </c>
      <c r="G3760" s="96" t="s">
        <v>4660</v>
      </c>
      <c r="H3760" s="96">
        <v>1</v>
      </c>
      <c r="I3760" s="96" t="str">
        <f t="shared" si="58"/>
        <v>T530Y687M2R5ATE006A530V337K003ASE006KBP74</v>
      </c>
    </row>
    <row r="3761" spans="1:9" hidden="1">
      <c r="A3761" s="96" t="s">
        <v>3009</v>
      </c>
      <c r="B3761" s="96" t="s">
        <v>3010</v>
      </c>
      <c r="C3761" s="96" t="s">
        <v>4426</v>
      </c>
      <c r="D3761" s="96">
        <v>310.55416666727979</v>
      </c>
      <c r="E3761" s="96">
        <v>133.05833333259216</v>
      </c>
      <c r="F3761" s="96">
        <v>1</v>
      </c>
      <c r="G3761" s="96" t="s">
        <v>4660</v>
      </c>
      <c r="H3761" s="96">
        <v>4</v>
      </c>
      <c r="I3761" s="96" t="str">
        <f t="shared" si="58"/>
        <v>T520Y477M006ATE018A520Y477M006ASMHSBKBP74</v>
      </c>
    </row>
    <row r="3762" spans="1:9" hidden="1">
      <c r="A3762" s="96" t="s">
        <v>3761</v>
      </c>
      <c r="B3762" s="96" t="s">
        <v>3762</v>
      </c>
      <c r="C3762" s="96" t="s">
        <v>100</v>
      </c>
      <c r="D3762" s="96">
        <v>237.55000000004657</v>
      </c>
      <c r="E3762" s="96">
        <v>122.58333333302288</v>
      </c>
      <c r="F3762" s="96">
        <v>1</v>
      </c>
      <c r="G3762" s="96" t="s">
        <v>4660</v>
      </c>
      <c r="H3762" s="96">
        <v>1</v>
      </c>
      <c r="I3762" s="96" t="str">
        <f t="shared" si="58"/>
        <v>T520B157M004ATE015A520B157M004ASE015S805</v>
      </c>
    </row>
    <row r="3763" spans="1:9" hidden="1">
      <c r="A3763" s="96" t="s">
        <v>1596</v>
      </c>
      <c r="B3763" s="96" t="s">
        <v>1595</v>
      </c>
      <c r="C3763" s="96" t="s">
        <v>4426</v>
      </c>
      <c r="D3763" s="96">
        <v>298.85833333188202</v>
      </c>
      <c r="E3763" s="96">
        <v>154.59166666783858</v>
      </c>
      <c r="F3763" s="96">
        <v>1</v>
      </c>
      <c r="G3763" s="96" t="s">
        <v>4660</v>
      </c>
      <c r="H3763" s="96">
        <v>2</v>
      </c>
      <c r="I3763" s="96" t="str">
        <f t="shared" si="58"/>
        <v>T525D107M010ATE055A520D107M010ASMHSPKBP74</v>
      </c>
    </row>
    <row r="3764" spans="1:9" hidden="1">
      <c r="A3764" s="96" t="s">
        <v>1574</v>
      </c>
      <c r="B3764" s="96" t="s">
        <v>1573</v>
      </c>
      <c r="C3764" s="96" t="s">
        <v>107</v>
      </c>
      <c r="D3764" s="96">
        <v>831.19999999995343</v>
      </c>
      <c r="E3764" s="96">
        <v>187.31666666921228</v>
      </c>
      <c r="F3764" s="96">
        <v>1</v>
      </c>
      <c r="G3764" s="96" t="s">
        <v>4660</v>
      </c>
      <c r="H3764" s="96">
        <v>1</v>
      </c>
      <c r="I3764" s="96" t="str">
        <f t="shared" si="58"/>
        <v>T521D565M050ATE070A521D565M050ASE070FTP150</v>
      </c>
    </row>
    <row r="3765" spans="1:9" hidden="1">
      <c r="A3765" s="96" t="s">
        <v>1021</v>
      </c>
      <c r="B3765" s="96" t="s">
        <v>125</v>
      </c>
      <c r="C3765" s="96" t="s">
        <v>126</v>
      </c>
      <c r="D3765" s="96">
        <v>482.47033333342989</v>
      </c>
      <c r="E3765" s="96">
        <v>143.80966666701715</v>
      </c>
      <c r="F3765" s="96">
        <v>1</v>
      </c>
      <c r="G3765" s="96" t="s">
        <v>4660</v>
      </c>
      <c r="H3765" s="96">
        <v>50</v>
      </c>
      <c r="I3765" s="96" t="str">
        <f t="shared" si="58"/>
        <v>T521D686M025AT4146A521D686M025ASMHSPKBP52</v>
      </c>
    </row>
    <row r="3766" spans="1:9" hidden="1">
      <c r="A3766" s="96" t="s">
        <v>499</v>
      </c>
      <c r="B3766" s="96" t="s">
        <v>261</v>
      </c>
      <c r="C3766" s="96" t="s">
        <v>4492</v>
      </c>
      <c r="D3766" s="96">
        <v>489.96666667400854</v>
      </c>
      <c r="E3766" s="96">
        <v>185.84999999497089</v>
      </c>
      <c r="F3766" s="96">
        <v>1</v>
      </c>
      <c r="G3766" s="96" t="s">
        <v>4660</v>
      </c>
      <c r="H3766" s="96">
        <v>1</v>
      </c>
      <c r="I3766" s="96" t="str">
        <f t="shared" si="58"/>
        <v>T521X337M016ATE015A521V117M016ASE050FTW700</v>
      </c>
    </row>
    <row r="3767" spans="1:9" hidden="1">
      <c r="A3767" s="96" t="s">
        <v>922</v>
      </c>
      <c r="B3767" s="96" t="s">
        <v>920</v>
      </c>
      <c r="C3767" s="96" t="s">
        <v>4492</v>
      </c>
      <c r="D3767" s="96">
        <v>391.73095238195464</v>
      </c>
      <c r="E3767" s="96">
        <v>176.28571428558124</v>
      </c>
      <c r="F3767" s="96">
        <v>1</v>
      </c>
      <c r="G3767" s="96" t="s">
        <v>4660</v>
      </c>
      <c r="H3767" s="96">
        <v>7</v>
      </c>
      <c r="I3767" s="96" t="str">
        <f t="shared" si="58"/>
        <v>T545Y337M010ATE035A545Y337M010ASMHSPFTW700</v>
      </c>
    </row>
    <row r="3768" spans="1:9" hidden="1">
      <c r="A3768" s="96" t="s">
        <v>2622</v>
      </c>
      <c r="B3768" s="96" t="s">
        <v>2623</v>
      </c>
      <c r="C3768" s="96" t="s">
        <v>4428</v>
      </c>
      <c r="D3768" s="96">
        <v>336.38333333423361</v>
      </c>
      <c r="E3768" s="96">
        <v>132.11666666320525</v>
      </c>
      <c r="F3768" s="96">
        <v>1</v>
      </c>
      <c r="G3768" s="96" t="s">
        <v>4660</v>
      </c>
      <c r="H3768" s="96">
        <v>1</v>
      </c>
      <c r="I3768" s="96" t="str">
        <f t="shared" si="58"/>
        <v>T520V336M016ATE045A520V336M016ASMHSPKBP76</v>
      </c>
    </row>
    <row r="3769" spans="1:9" hidden="1">
      <c r="A3769" s="96" t="s">
        <v>2719</v>
      </c>
      <c r="B3769" s="96" t="s">
        <v>2532</v>
      </c>
      <c r="C3769" s="96" t="s">
        <v>4469</v>
      </c>
      <c r="D3769" s="96">
        <v>392.7708333323244</v>
      </c>
      <c r="E3769" s="96">
        <v>145.79583333717892</v>
      </c>
      <c r="F3769" s="96">
        <v>1</v>
      </c>
      <c r="G3769" s="96" t="s">
        <v>4660</v>
      </c>
      <c r="H3769" s="96">
        <v>4</v>
      </c>
      <c r="I3769" s="96" t="str">
        <f t="shared" si="58"/>
        <v>T520V227M010ATE045A520V227M010ASMHSPKBP126</v>
      </c>
    </row>
    <row r="3770" spans="1:9" hidden="1">
      <c r="A3770" s="96" t="s">
        <v>753</v>
      </c>
      <c r="B3770" s="96" t="s">
        <v>748</v>
      </c>
      <c r="C3770" s="96" t="s">
        <v>126</v>
      </c>
      <c r="D3770" s="96">
        <v>274.53333333483897</v>
      </c>
      <c r="E3770" s="96">
        <v>123.51666667498648</v>
      </c>
      <c r="F3770" s="96">
        <v>1</v>
      </c>
      <c r="G3770" s="96" t="s">
        <v>4660</v>
      </c>
      <c r="H3770" s="96">
        <v>1</v>
      </c>
      <c r="I3770" s="96" t="str">
        <f t="shared" si="58"/>
        <v>T522V227M006ATE040A520V227M006ASKBP52</v>
      </c>
    </row>
    <row r="3771" spans="1:9" hidden="1">
      <c r="A3771" s="96" t="s">
        <v>2388</v>
      </c>
      <c r="B3771" s="96" t="s">
        <v>2167</v>
      </c>
      <c r="C3771" s="96" t="s">
        <v>4426</v>
      </c>
      <c r="D3771" s="96">
        <v>250.10833334061317</v>
      </c>
      <c r="E3771" s="96">
        <v>133.87499999895226</v>
      </c>
      <c r="F3771" s="96">
        <v>1</v>
      </c>
      <c r="G3771" s="96" t="s">
        <v>4660</v>
      </c>
      <c r="H3771" s="96">
        <v>2</v>
      </c>
      <c r="I3771" s="96" t="str">
        <f t="shared" si="58"/>
        <v>T520D687M003ATE015A520D687M003ASMHSBKBP74</v>
      </c>
    </row>
    <row r="3772" spans="1:9" hidden="1">
      <c r="A3772" s="96" t="s">
        <v>3455</v>
      </c>
      <c r="B3772" s="96" t="s">
        <v>3147</v>
      </c>
      <c r="C3772" s="96" t="s">
        <v>4428</v>
      </c>
      <c r="D3772" s="96">
        <v>222.95277777768209</v>
      </c>
      <c r="E3772" s="96">
        <v>134.17666666279547</v>
      </c>
      <c r="F3772" s="96">
        <v>1</v>
      </c>
      <c r="G3772" s="96" t="s">
        <v>4660</v>
      </c>
      <c r="H3772" s="96">
        <v>6</v>
      </c>
      <c r="I3772" s="96" t="str">
        <f t="shared" si="58"/>
        <v>T520V337M2R5ATE015A520V337M003ASPGLRKBP76</v>
      </c>
    </row>
    <row r="3773" spans="1:9" hidden="1">
      <c r="A3773" s="96" t="s">
        <v>2825</v>
      </c>
      <c r="B3773" s="96" t="s">
        <v>2821</v>
      </c>
      <c r="C3773" s="96" t="s">
        <v>4426</v>
      </c>
      <c r="D3773" s="96">
        <v>362.54999999888241</v>
      </c>
      <c r="E3773" s="96">
        <v>138.78333333763294</v>
      </c>
      <c r="F3773" s="96">
        <v>1</v>
      </c>
      <c r="G3773" s="96" t="s">
        <v>4660</v>
      </c>
      <c r="H3773" s="96">
        <v>2</v>
      </c>
      <c r="I3773" s="96" t="str">
        <f t="shared" si="58"/>
        <v>T530X337M010AHE004A530V117M010ASE004KBP74</v>
      </c>
    </row>
    <row r="3774" spans="1:9" hidden="1">
      <c r="A3774" s="96" t="s">
        <v>4037</v>
      </c>
      <c r="B3774" s="96" t="s">
        <v>4032</v>
      </c>
      <c r="C3774" s="96" t="s">
        <v>4426</v>
      </c>
      <c r="D3774" s="96">
        <v>393.91111111035571</v>
      </c>
      <c r="E3774" s="96">
        <v>131.01666666800156</v>
      </c>
      <c r="F3774" s="96">
        <v>1</v>
      </c>
      <c r="G3774" s="96" t="s">
        <v>4660</v>
      </c>
      <c r="H3774" s="96">
        <v>3</v>
      </c>
      <c r="I3774" s="96" t="str">
        <f t="shared" si="58"/>
        <v>T520L107M010ATE025A520L107M010ASE025KBP74</v>
      </c>
    </row>
    <row r="3775" spans="1:9" hidden="1">
      <c r="A3775" s="96" t="s">
        <v>4037</v>
      </c>
      <c r="B3775" s="96" t="s">
        <v>4709</v>
      </c>
      <c r="C3775" s="96" t="s">
        <v>4508</v>
      </c>
      <c r="D3775" s="96">
        <v>293.34999999962747</v>
      </c>
      <c r="E3775" s="96">
        <v>124.833333324641</v>
      </c>
      <c r="F3775" s="96">
        <v>1</v>
      </c>
      <c r="G3775" s="96" t="s">
        <v>4660</v>
      </c>
      <c r="H3775" s="96">
        <v>1</v>
      </c>
      <c r="I3775" s="96" t="str">
        <f t="shared" si="58"/>
        <v>T520L107M010ATE025A520L107M010AS9997KBP126E</v>
      </c>
    </row>
    <row r="3776" spans="1:9" hidden="1">
      <c r="A3776" s="96" t="s">
        <v>3327</v>
      </c>
      <c r="B3776" s="96" t="s">
        <v>3328</v>
      </c>
      <c r="C3776" s="96" t="s">
        <v>4501</v>
      </c>
      <c r="D3776" s="96">
        <v>337.09259259165265</v>
      </c>
      <c r="E3776" s="96">
        <v>133.40166666812729</v>
      </c>
      <c r="F3776" s="96">
        <v>1</v>
      </c>
      <c r="G3776" s="96" t="s">
        <v>4660</v>
      </c>
      <c r="H3776" s="96">
        <v>9</v>
      </c>
      <c r="I3776" s="96" t="str">
        <f t="shared" si="58"/>
        <v>T591D227M010ATE040A591D227M010ASKBP55</v>
      </c>
    </row>
    <row r="3777" spans="1:9" hidden="1">
      <c r="A3777" s="96" t="s">
        <v>4050</v>
      </c>
      <c r="B3777" s="96" t="s">
        <v>4030</v>
      </c>
      <c r="C3777" s="96" t="s">
        <v>4469</v>
      </c>
      <c r="D3777" s="96">
        <v>240.27222222299315</v>
      </c>
      <c r="E3777" s="96">
        <v>132.7055555570405</v>
      </c>
      <c r="F3777" s="96">
        <v>1</v>
      </c>
      <c r="G3777" s="96" t="s">
        <v>4660</v>
      </c>
      <c r="H3777" s="96">
        <v>3</v>
      </c>
      <c r="I3777" s="96" t="str">
        <f t="shared" si="58"/>
        <v>T520L337M2R5ATE012A520L337M003ASE012KBP126</v>
      </c>
    </row>
    <row r="3778" spans="1:9" hidden="1">
      <c r="A3778" s="96" t="s">
        <v>1323</v>
      </c>
      <c r="B3778" s="96" t="s">
        <v>1068</v>
      </c>
      <c r="C3778" s="96" t="s">
        <v>4428</v>
      </c>
      <c r="D3778" s="96">
        <v>453.18333333358169</v>
      </c>
      <c r="E3778" s="96">
        <v>129.7500000090804</v>
      </c>
      <c r="F3778" s="96">
        <v>1</v>
      </c>
      <c r="G3778" s="96" t="s">
        <v>4660</v>
      </c>
      <c r="H3778" s="96">
        <v>1</v>
      </c>
      <c r="I3778" s="96" t="str">
        <f t="shared" si="58"/>
        <v>T521D157M016ATE040A521D157M016ASMHSPKBP76</v>
      </c>
    </row>
    <row r="3779" spans="1:9" hidden="1">
      <c r="A3779" s="96" t="s">
        <v>289</v>
      </c>
      <c r="B3779" s="96" t="s">
        <v>288</v>
      </c>
      <c r="C3779" s="96" t="s">
        <v>90</v>
      </c>
      <c r="D3779" s="96">
        <v>696.92500000054554</v>
      </c>
      <c r="E3779" s="96">
        <v>194.2523255817278</v>
      </c>
      <c r="F3779" s="96">
        <v>1</v>
      </c>
      <c r="G3779" s="96" t="s">
        <v>4660</v>
      </c>
      <c r="H3779" s="96">
        <v>42</v>
      </c>
      <c r="I3779" s="96" t="str">
        <f t="shared" si="58"/>
        <v>T521X226M050ATE075A521V116M050ASFTP200</v>
      </c>
    </row>
    <row r="3780" spans="1:9" hidden="1">
      <c r="A3780" s="96" t="s">
        <v>4710</v>
      </c>
      <c r="B3780" s="96" t="s">
        <v>2890</v>
      </c>
      <c r="C3780" s="96" t="s">
        <v>4688</v>
      </c>
      <c r="D3780" s="96">
        <v>260.31666666618548</v>
      </c>
      <c r="E3780" s="96">
        <v>125.7999999972526</v>
      </c>
      <c r="F3780" s="96">
        <v>1</v>
      </c>
      <c r="G3780" s="96" t="s">
        <v>4660</v>
      </c>
      <c r="H3780" s="96">
        <v>1</v>
      </c>
      <c r="I3780" s="96" t="str">
        <f t="shared" ref="I3780:I3843" si="59">A3780&amp;B3780&amp;C3780</f>
        <v>T530X687M004ATE006A530V337M004ASE006KBP126F</v>
      </c>
    </row>
    <row r="3781" spans="1:9" hidden="1">
      <c r="A3781" s="96" t="s">
        <v>1402</v>
      </c>
      <c r="B3781" s="96" t="s">
        <v>223</v>
      </c>
      <c r="C3781" s="96" t="s">
        <v>4469</v>
      </c>
      <c r="D3781" s="96">
        <v>390.09999999892898</v>
      </c>
      <c r="E3781" s="96">
        <v>141.13333333167247</v>
      </c>
      <c r="F3781" s="96">
        <v>1</v>
      </c>
      <c r="G3781" s="96" t="s">
        <v>4660</v>
      </c>
      <c r="H3781" s="96">
        <v>3</v>
      </c>
      <c r="I3781" s="96" t="str">
        <f t="shared" si="59"/>
        <v>T520C157M006ATE025A520C157M006ASMHSPKBP126</v>
      </c>
    </row>
    <row r="3782" spans="1:9" hidden="1">
      <c r="A3782" s="96" t="s">
        <v>940</v>
      </c>
      <c r="B3782" s="96" t="s">
        <v>939</v>
      </c>
      <c r="C3782" s="96" t="s">
        <v>131</v>
      </c>
      <c r="D3782" s="96">
        <v>392.64166666629114</v>
      </c>
      <c r="E3782" s="96">
        <v>200.39565217397785</v>
      </c>
      <c r="F3782" s="96">
        <v>1</v>
      </c>
      <c r="G3782" s="96" t="s">
        <v>4660</v>
      </c>
      <c r="H3782" s="96">
        <v>26</v>
      </c>
      <c r="I3782" s="96" t="str">
        <f t="shared" si="59"/>
        <v>T598D227M006ATE025A598D227M006ASTTS80</v>
      </c>
    </row>
    <row r="3783" spans="1:9" hidden="1">
      <c r="A3783" s="96" t="s">
        <v>3813</v>
      </c>
      <c r="B3783" s="96" t="s">
        <v>3786</v>
      </c>
      <c r="C3783" s="96" t="s">
        <v>4441</v>
      </c>
      <c r="D3783" s="96">
        <v>372.09999999962741</v>
      </c>
      <c r="E3783" s="96">
        <v>131.58333333092742</v>
      </c>
      <c r="F3783" s="96">
        <v>1</v>
      </c>
      <c r="G3783" s="96" t="s">
        <v>4660</v>
      </c>
      <c r="H3783" s="96">
        <v>1</v>
      </c>
      <c r="I3783" s="96" t="str">
        <f t="shared" si="59"/>
        <v>T520B107M004ATE035A520B107K004ASSTA156KA</v>
      </c>
    </row>
    <row r="3784" spans="1:9" hidden="1">
      <c r="A3784" s="96" t="s">
        <v>570</v>
      </c>
      <c r="B3784" s="96" t="s">
        <v>571</v>
      </c>
      <c r="C3784" s="96" t="s">
        <v>4426</v>
      </c>
      <c r="D3784" s="96">
        <v>306.58333333558403</v>
      </c>
      <c r="E3784" s="96">
        <v>131.41666667244863</v>
      </c>
      <c r="F3784" s="96">
        <v>1</v>
      </c>
      <c r="G3784" s="96" t="s">
        <v>4660</v>
      </c>
      <c r="H3784" s="96">
        <v>1</v>
      </c>
      <c r="I3784" s="96" t="str">
        <f t="shared" si="59"/>
        <v>T520C476M010ATE100A520C476M010ASMHSPKBP74</v>
      </c>
    </row>
    <row r="3785" spans="1:9" hidden="1">
      <c r="A3785" s="96" t="s">
        <v>3236</v>
      </c>
      <c r="B3785" s="96" t="s">
        <v>2458</v>
      </c>
      <c r="C3785" s="96" t="s">
        <v>152</v>
      </c>
      <c r="D3785" s="96">
        <v>259.70000000204891</v>
      </c>
      <c r="E3785" s="96">
        <v>145.94999999273568</v>
      </c>
      <c r="F3785" s="96">
        <v>1</v>
      </c>
      <c r="G3785" s="96" t="s">
        <v>4660</v>
      </c>
      <c r="H3785" s="96">
        <v>1</v>
      </c>
      <c r="I3785" s="96" t="str">
        <f t="shared" si="59"/>
        <v>T520V227M006ATE040A520V227M006ASMHSPKBP86</v>
      </c>
    </row>
    <row r="3786" spans="1:9" hidden="1">
      <c r="A3786" s="96" t="s">
        <v>1818</v>
      </c>
      <c r="B3786" s="96" t="s">
        <v>1025</v>
      </c>
      <c r="C3786" s="96" t="s">
        <v>4428</v>
      </c>
      <c r="D3786" s="96">
        <v>355.06666666595265</v>
      </c>
      <c r="E3786" s="96">
        <v>129.92499999760184</v>
      </c>
      <c r="F3786" s="96">
        <v>1</v>
      </c>
      <c r="G3786" s="96" t="s">
        <v>4660</v>
      </c>
      <c r="H3786" s="96">
        <v>2</v>
      </c>
      <c r="I3786" s="96" t="str">
        <f t="shared" si="59"/>
        <v>T525D476M016ATE035A521V476M016ASMHSPKBP76</v>
      </c>
    </row>
    <row r="3787" spans="1:9" hidden="1">
      <c r="A3787" s="96" t="s">
        <v>1418</v>
      </c>
      <c r="B3787" s="96" t="s">
        <v>1419</v>
      </c>
      <c r="C3787" s="96" t="s">
        <v>4441</v>
      </c>
      <c r="D3787" s="96">
        <v>500.11666666832753</v>
      </c>
      <c r="E3787" s="96">
        <v>191.80000000284053</v>
      </c>
      <c r="F3787" s="96">
        <v>1</v>
      </c>
      <c r="G3787" s="96" t="s">
        <v>4660</v>
      </c>
      <c r="H3787" s="96">
        <v>1</v>
      </c>
      <c r="I3787" s="96" t="str">
        <f t="shared" si="59"/>
        <v>T520D108M2R5AHE015A520Y108M2R5ASE010STA156KA</v>
      </c>
    </row>
    <row r="3788" spans="1:9" hidden="1">
      <c r="A3788" s="96" t="s">
        <v>1364</v>
      </c>
      <c r="B3788" s="96" t="s">
        <v>4652</v>
      </c>
      <c r="C3788" s="96" t="s">
        <v>4433</v>
      </c>
      <c r="D3788" s="96">
        <v>491.68333333544433</v>
      </c>
      <c r="E3788" s="96">
        <v>129.04374999852735</v>
      </c>
      <c r="F3788" s="96">
        <v>1</v>
      </c>
      <c r="G3788" s="96" t="s">
        <v>4660</v>
      </c>
      <c r="H3788" s="96">
        <v>5</v>
      </c>
      <c r="I3788" s="96" t="str">
        <f t="shared" si="59"/>
        <v>T521D476M025ATE065A521D476M025ASKBP74E</v>
      </c>
    </row>
    <row r="3789" spans="1:9" hidden="1">
      <c r="A3789" s="96" t="s">
        <v>1364</v>
      </c>
      <c r="B3789" s="96" t="s">
        <v>4652</v>
      </c>
      <c r="C3789" s="96" t="s">
        <v>87</v>
      </c>
      <c r="D3789" s="96">
        <v>540.1280000001658</v>
      </c>
      <c r="E3789" s="96">
        <v>199.48333333390764</v>
      </c>
      <c r="F3789" s="96">
        <v>1</v>
      </c>
      <c r="G3789" s="96" t="s">
        <v>4660</v>
      </c>
      <c r="H3789" s="96">
        <v>50</v>
      </c>
      <c r="I3789" s="96" t="str">
        <f t="shared" si="59"/>
        <v>T521D476M025ATE065A521D476M025ASTTS50</v>
      </c>
    </row>
    <row r="3790" spans="1:9" hidden="1">
      <c r="A3790" s="96" t="s">
        <v>1364</v>
      </c>
      <c r="B3790" s="96" t="s">
        <v>4711</v>
      </c>
      <c r="C3790" s="96" t="s">
        <v>4433</v>
      </c>
      <c r="D3790" s="96">
        <v>396.31944444263354</v>
      </c>
      <c r="E3790" s="96">
        <v>143.85238095319696</v>
      </c>
      <c r="F3790" s="96">
        <v>1</v>
      </c>
      <c r="G3790" s="96" t="s">
        <v>4660</v>
      </c>
      <c r="H3790" s="96">
        <v>6</v>
      </c>
      <c r="I3790" s="96" t="str">
        <f t="shared" si="59"/>
        <v>T521D476M025ATE065A521D476M025AS9997KBP74E</v>
      </c>
    </row>
    <row r="3791" spans="1:9" hidden="1">
      <c r="A3791" s="96" t="s">
        <v>187</v>
      </c>
      <c r="B3791" s="96" t="s">
        <v>188</v>
      </c>
      <c r="C3791" s="96" t="s">
        <v>4426</v>
      </c>
      <c r="D3791" s="96">
        <v>274.09999999974389</v>
      </c>
      <c r="E3791" s="96">
        <v>128.65000000339933</v>
      </c>
      <c r="F3791" s="96">
        <v>1</v>
      </c>
      <c r="G3791" s="96" t="s">
        <v>4660</v>
      </c>
      <c r="H3791" s="96">
        <v>2</v>
      </c>
      <c r="I3791" s="96" t="str">
        <f t="shared" si="59"/>
        <v>T520T226M008ATE070A520T226M010ASE070KBP74</v>
      </c>
    </row>
    <row r="3792" spans="1:9" hidden="1">
      <c r="A3792" s="96" t="s">
        <v>621</v>
      </c>
      <c r="B3792" s="96" t="s">
        <v>622</v>
      </c>
      <c r="C3792" s="96" t="s">
        <v>4428</v>
      </c>
      <c r="D3792" s="96">
        <v>212.59166666830424</v>
      </c>
      <c r="E3792" s="96">
        <v>127.23333333560733</v>
      </c>
      <c r="F3792" s="96">
        <v>1</v>
      </c>
      <c r="G3792" s="96" t="s">
        <v>4660</v>
      </c>
      <c r="H3792" s="96">
        <v>2</v>
      </c>
      <c r="I3792" s="96" t="str">
        <f t="shared" si="59"/>
        <v>T520V157M006ATE025A520V157M006ASMHSPKBP76</v>
      </c>
    </row>
    <row r="3793" spans="1:9" hidden="1">
      <c r="A3793" s="96" t="s">
        <v>1314</v>
      </c>
      <c r="B3793" s="96" t="s">
        <v>1023</v>
      </c>
      <c r="C3793" s="96" t="s">
        <v>4478</v>
      </c>
      <c r="D3793" s="96">
        <v>720.82499999378331</v>
      </c>
      <c r="E3793" s="96">
        <v>184.89166666811801</v>
      </c>
      <c r="F3793" s="96">
        <v>1</v>
      </c>
      <c r="G3793" s="96" t="s">
        <v>4660</v>
      </c>
      <c r="H3793" s="96">
        <v>2</v>
      </c>
      <c r="I3793" s="96" t="str">
        <f t="shared" si="59"/>
        <v>T521D226M035ATE040A521D226M035ASFTW400</v>
      </c>
    </row>
    <row r="3794" spans="1:9" hidden="1">
      <c r="A3794" s="96" t="s">
        <v>2194</v>
      </c>
      <c r="B3794" s="96" t="s">
        <v>2193</v>
      </c>
      <c r="C3794" s="96" t="s">
        <v>157</v>
      </c>
      <c r="D3794" s="96">
        <v>603.35833333432674</v>
      </c>
      <c r="E3794" s="96">
        <v>208.98333332967013</v>
      </c>
      <c r="F3794" s="96">
        <v>1</v>
      </c>
      <c r="G3794" s="96" t="s">
        <v>4660</v>
      </c>
      <c r="H3794" s="96">
        <v>2</v>
      </c>
      <c r="I3794" s="96" t="str">
        <f t="shared" si="59"/>
        <v>T521B106M035ATE150A521B106M035ASTTS40</v>
      </c>
    </row>
    <row r="3795" spans="1:9" hidden="1">
      <c r="A3795" s="96" t="s">
        <v>150</v>
      </c>
      <c r="B3795" s="96" t="s">
        <v>151</v>
      </c>
      <c r="C3795" s="96" t="s">
        <v>100</v>
      </c>
      <c r="D3795" s="96">
        <v>388.74444444430992</v>
      </c>
      <c r="E3795" s="96">
        <v>206.65000000270084</v>
      </c>
      <c r="F3795" s="96">
        <v>1</v>
      </c>
      <c r="G3795" s="96" t="s">
        <v>4660</v>
      </c>
      <c r="H3795" s="96">
        <v>3</v>
      </c>
      <c r="I3795" s="96" t="str">
        <f t="shared" si="59"/>
        <v>T598V337M2R5ATE009A598V337M2R5AS9997S805</v>
      </c>
    </row>
    <row r="3796" spans="1:9" hidden="1">
      <c r="A3796" s="96" t="s">
        <v>150</v>
      </c>
      <c r="B3796" s="96" t="s">
        <v>151</v>
      </c>
      <c r="C3796" s="96" t="s">
        <v>152</v>
      </c>
      <c r="D3796" s="96">
        <v>460.39166666509118</v>
      </c>
      <c r="E3796" s="96">
        <v>183.90555555699393</v>
      </c>
      <c r="F3796" s="96">
        <v>1</v>
      </c>
      <c r="G3796" s="96" t="s">
        <v>4660</v>
      </c>
      <c r="H3796" s="96">
        <v>2</v>
      </c>
      <c r="I3796" s="96" t="str">
        <f t="shared" si="59"/>
        <v>T598V337M2R5ATE009A598V337M2R5AS9997KBP86</v>
      </c>
    </row>
    <row r="3797" spans="1:9" hidden="1">
      <c r="A3797" s="96" t="s">
        <v>150</v>
      </c>
      <c r="B3797" s="96" t="s">
        <v>151</v>
      </c>
      <c r="C3797" s="96" t="s">
        <v>4703</v>
      </c>
      <c r="D3797" s="96">
        <v>386.34999999892898</v>
      </c>
      <c r="E3797" s="96">
        <v>213.85000000242144</v>
      </c>
      <c r="F3797" s="96">
        <v>1</v>
      </c>
      <c r="G3797" s="96" t="s">
        <v>4660</v>
      </c>
      <c r="H3797" s="96">
        <v>1</v>
      </c>
      <c r="I3797" s="96" t="str">
        <f t="shared" si="59"/>
        <v>T598V337M2R5ATE009A598V337M2R5AS9997KBP86G</v>
      </c>
    </row>
    <row r="3798" spans="1:9" hidden="1">
      <c r="A3798" s="96" t="s">
        <v>150</v>
      </c>
      <c r="B3798" s="96" t="s">
        <v>151</v>
      </c>
      <c r="C3798" s="96" t="s">
        <v>4601</v>
      </c>
      <c r="D3798" s="96">
        <v>361.45000000367872</v>
      </c>
      <c r="E3798" s="96">
        <v>212.30000000679863</v>
      </c>
      <c r="F3798" s="96">
        <v>1</v>
      </c>
      <c r="G3798" s="96" t="s">
        <v>4660</v>
      </c>
      <c r="H3798" s="96">
        <v>1</v>
      </c>
      <c r="I3798" s="96" t="str">
        <f t="shared" si="59"/>
        <v>T598V337M2R5ATE009A598V337M2R5AS9997KBP86H</v>
      </c>
    </row>
    <row r="3799" spans="1:9" hidden="1">
      <c r="A3799" s="96" t="s">
        <v>4293</v>
      </c>
      <c r="B3799" s="96" t="s">
        <v>1182</v>
      </c>
      <c r="C3799" s="96" t="s">
        <v>4426</v>
      </c>
      <c r="D3799" s="96">
        <v>368.73333333176561</v>
      </c>
      <c r="E3799" s="96">
        <v>187.85000000149012</v>
      </c>
      <c r="F3799" s="96">
        <v>1</v>
      </c>
      <c r="G3799" s="96" t="s">
        <v>4660</v>
      </c>
      <c r="H3799" s="96">
        <v>1</v>
      </c>
      <c r="I3799" s="96" t="str">
        <f t="shared" si="59"/>
        <v>T598B107M004ATE070A598B107M004ASKBP74</v>
      </c>
    </row>
    <row r="3800" spans="1:9" hidden="1">
      <c r="A3800" s="96" t="s">
        <v>4293</v>
      </c>
      <c r="B3800" s="96" t="s">
        <v>4712</v>
      </c>
      <c r="C3800" s="96" t="s">
        <v>4691</v>
      </c>
      <c r="D3800" s="96">
        <v>375.08333333884366</v>
      </c>
      <c r="E3800" s="96">
        <v>186.88333332887851</v>
      </c>
      <c r="F3800" s="96">
        <v>1</v>
      </c>
      <c r="G3800" s="96" t="s">
        <v>4660</v>
      </c>
      <c r="H3800" s="96">
        <v>1</v>
      </c>
      <c r="I3800" s="96" t="str">
        <f t="shared" si="59"/>
        <v>T598B107M004ATE070A598B107M004AS9997KBP74H</v>
      </c>
    </row>
    <row r="3801" spans="1:9" hidden="1">
      <c r="A3801" s="96" t="s">
        <v>2778</v>
      </c>
      <c r="B3801" s="96" t="s">
        <v>2445</v>
      </c>
      <c r="C3801" s="96" t="s">
        <v>87</v>
      </c>
      <c r="D3801" s="96">
        <v>467.86666667321697</v>
      </c>
      <c r="E3801" s="96">
        <v>196.78333332762119</v>
      </c>
      <c r="F3801" s="96">
        <v>1</v>
      </c>
      <c r="G3801" s="96" t="s">
        <v>4660</v>
      </c>
      <c r="H3801" s="96">
        <v>1</v>
      </c>
      <c r="I3801" s="96" t="str">
        <f t="shared" si="59"/>
        <v>T523W107M016APE100A523W107M016ASTTS50</v>
      </c>
    </row>
    <row r="3802" spans="1:9" hidden="1">
      <c r="A3802" s="96" t="s">
        <v>3395</v>
      </c>
      <c r="B3802" s="96" t="s">
        <v>3360</v>
      </c>
      <c r="C3802" s="96" t="s">
        <v>4428</v>
      </c>
      <c r="D3802" s="96">
        <v>376.7833333380986</v>
      </c>
      <c r="E3802" s="96">
        <v>206.21666666585952</v>
      </c>
      <c r="F3802" s="96">
        <v>1</v>
      </c>
      <c r="G3802" s="96" t="s">
        <v>4660</v>
      </c>
      <c r="H3802" s="96">
        <v>1</v>
      </c>
      <c r="I3802" s="96" t="str">
        <f t="shared" si="59"/>
        <v>T520V227M006ATE012A520V227M006ASPGLRKBP76</v>
      </c>
    </row>
    <row r="3803" spans="1:9" hidden="1">
      <c r="A3803" s="96" t="s">
        <v>3072</v>
      </c>
      <c r="B3803" s="96" t="s">
        <v>2633</v>
      </c>
      <c r="C3803" s="96" t="s">
        <v>4428</v>
      </c>
      <c r="D3803" s="96">
        <v>297.07499999552965</v>
      </c>
      <c r="E3803" s="96">
        <v>129.49166666774545</v>
      </c>
      <c r="F3803" s="96">
        <v>1</v>
      </c>
      <c r="G3803" s="96" t="s">
        <v>4660</v>
      </c>
      <c r="H3803" s="96">
        <v>2</v>
      </c>
      <c r="I3803" s="96" t="str">
        <f t="shared" si="59"/>
        <v>T520V686M010ATE060A520V686M010ASMHSPKBP76</v>
      </c>
    </row>
    <row r="3804" spans="1:9" hidden="1">
      <c r="A3804" s="96" t="s">
        <v>3729</v>
      </c>
      <c r="B3804" s="96" t="s">
        <v>3730</v>
      </c>
      <c r="C3804" s="96" t="s">
        <v>100</v>
      </c>
      <c r="D3804" s="96">
        <v>644.6722222189419</v>
      </c>
      <c r="E3804" s="96">
        <v>189.06111111282371</v>
      </c>
      <c r="F3804" s="96">
        <v>1</v>
      </c>
      <c r="G3804" s="96" t="s">
        <v>4660</v>
      </c>
      <c r="H3804" s="96">
        <v>3</v>
      </c>
      <c r="I3804" s="96" t="str">
        <f t="shared" si="59"/>
        <v>T520B127M006ATE035A520B127M006ASE035S805</v>
      </c>
    </row>
    <row r="3805" spans="1:9" hidden="1">
      <c r="A3805" s="96" t="s">
        <v>4253</v>
      </c>
      <c r="B3805" s="96" t="s">
        <v>4228</v>
      </c>
      <c r="C3805" s="96" t="s">
        <v>4426</v>
      </c>
      <c r="D3805" s="96">
        <v>491.36666666337982</v>
      </c>
      <c r="E3805" s="96">
        <v>189.22500000073344</v>
      </c>
      <c r="F3805" s="96">
        <v>1</v>
      </c>
      <c r="G3805" s="96" t="s">
        <v>4660</v>
      </c>
      <c r="H3805" s="96">
        <v>4</v>
      </c>
      <c r="I3805" s="96" t="str">
        <f t="shared" si="59"/>
        <v>T598B476M006AT4336A598B476M010ASKBP74</v>
      </c>
    </row>
    <row r="3806" spans="1:9" hidden="1">
      <c r="A3806" s="96" t="s">
        <v>3843</v>
      </c>
      <c r="B3806" s="96" t="s">
        <v>4613</v>
      </c>
      <c r="C3806" s="96" t="s">
        <v>111</v>
      </c>
      <c r="D3806" s="96">
        <v>449.86239316192672</v>
      </c>
      <c r="E3806" s="96">
        <v>196.25124999930267</v>
      </c>
      <c r="F3806" s="96">
        <v>1</v>
      </c>
      <c r="G3806" s="96" t="s">
        <v>4660</v>
      </c>
      <c r="H3806" s="96">
        <v>39</v>
      </c>
      <c r="I3806" s="96" t="str">
        <f t="shared" si="59"/>
        <v>T520B337M006ATE070A520B337M006ASE040STA200KA</v>
      </c>
    </row>
    <row r="3807" spans="1:9" hidden="1">
      <c r="A3807" s="96" t="s">
        <v>1801</v>
      </c>
      <c r="B3807" s="96" t="s">
        <v>1802</v>
      </c>
      <c r="C3807" s="96" t="s">
        <v>82</v>
      </c>
      <c r="D3807" s="96">
        <v>588.9166666707024</v>
      </c>
      <c r="E3807" s="96">
        <v>186.80833333753981</v>
      </c>
      <c r="F3807" s="96">
        <v>1</v>
      </c>
      <c r="G3807" s="96" t="s">
        <v>4660</v>
      </c>
      <c r="H3807" s="96">
        <v>2</v>
      </c>
      <c r="I3807" s="96" t="str">
        <f t="shared" si="59"/>
        <v>T523V107M025APE080A523V107M025AS9997S706</v>
      </c>
    </row>
    <row r="3808" spans="1:9" hidden="1">
      <c r="A3808" s="96" t="s">
        <v>1873</v>
      </c>
      <c r="B3808" s="96" t="s">
        <v>1798</v>
      </c>
      <c r="C3808" s="96" t="s">
        <v>119</v>
      </c>
      <c r="D3808" s="96">
        <v>700.96666665980592</v>
      </c>
      <c r="E3808" s="96">
        <v>182.93333333800547</v>
      </c>
      <c r="F3808" s="96">
        <v>1</v>
      </c>
      <c r="G3808" s="96" t="s">
        <v>4660</v>
      </c>
      <c r="H3808" s="96">
        <v>1</v>
      </c>
      <c r="I3808" s="96" t="str">
        <f t="shared" si="59"/>
        <v>T523V227M016APE100A523V227M016AS9997FTW102K</v>
      </c>
    </row>
    <row r="3809" spans="1:9" hidden="1">
      <c r="A3809" s="96" t="s">
        <v>1873</v>
      </c>
      <c r="B3809" s="96" t="s">
        <v>1798</v>
      </c>
      <c r="C3809" s="96" t="s">
        <v>152</v>
      </c>
      <c r="D3809" s="96">
        <v>481.666666661622</v>
      </c>
      <c r="E3809" s="96">
        <v>184.31666666991077</v>
      </c>
      <c r="F3809" s="96">
        <v>1</v>
      </c>
      <c r="G3809" s="96" t="s">
        <v>4660</v>
      </c>
      <c r="H3809" s="96">
        <v>1</v>
      </c>
      <c r="I3809" s="96" t="str">
        <f t="shared" si="59"/>
        <v>T523V227M016APE100A523V227M016AS9997KBP86</v>
      </c>
    </row>
    <row r="3810" spans="1:9" hidden="1">
      <c r="A3810" s="96" t="s">
        <v>1873</v>
      </c>
      <c r="B3810" s="96" t="s">
        <v>1798</v>
      </c>
      <c r="C3810" s="96" t="s">
        <v>4582</v>
      </c>
      <c r="D3810" s="96">
        <v>821.85555555392068</v>
      </c>
      <c r="E3810" s="96">
        <v>228.89444444328549</v>
      </c>
      <c r="F3810" s="96">
        <v>1</v>
      </c>
      <c r="G3810" s="96" t="s">
        <v>4660</v>
      </c>
      <c r="H3810" s="96">
        <v>3</v>
      </c>
      <c r="I3810" s="96" t="str">
        <f t="shared" si="59"/>
        <v>T523V227M016APE100A523V227M016AS9997FTW102S</v>
      </c>
    </row>
    <row r="3811" spans="1:9" hidden="1">
      <c r="A3811" s="96" t="s">
        <v>1878</v>
      </c>
      <c r="B3811" s="96" t="s">
        <v>1868</v>
      </c>
      <c r="C3811" s="96" t="s">
        <v>87</v>
      </c>
      <c r="D3811" s="96">
        <v>1001.5749999973924</v>
      </c>
      <c r="E3811" s="96">
        <v>336.00000000034925</v>
      </c>
      <c r="F3811" s="96">
        <v>1</v>
      </c>
      <c r="G3811" s="96" t="s">
        <v>4660</v>
      </c>
      <c r="H3811" s="96">
        <v>2</v>
      </c>
      <c r="I3811" s="96" t="str">
        <f t="shared" si="59"/>
        <v>T523V107M025APE100A523V107M025ASTTS50</v>
      </c>
    </row>
    <row r="3812" spans="1:9" hidden="1">
      <c r="A3812" s="96" t="s">
        <v>3271</v>
      </c>
      <c r="B3812" s="96" t="s">
        <v>2532</v>
      </c>
      <c r="C3812" s="96" t="s">
        <v>4469</v>
      </c>
      <c r="D3812" s="96">
        <v>418.96666666259995</v>
      </c>
      <c r="E3812" s="96">
        <v>121.14999999990688</v>
      </c>
      <c r="F3812" s="96">
        <v>1</v>
      </c>
      <c r="G3812" s="96" t="s">
        <v>4660</v>
      </c>
      <c r="H3812" s="96">
        <v>1</v>
      </c>
      <c r="I3812" s="96" t="str">
        <f t="shared" si="59"/>
        <v>T520V227M010ATE040A520V227M010ASMHSPKBP126</v>
      </c>
    </row>
    <row r="3813" spans="1:9" hidden="1">
      <c r="A3813" s="96" t="s">
        <v>559</v>
      </c>
      <c r="B3813" s="96" t="s">
        <v>560</v>
      </c>
      <c r="C3813" s="96" t="s">
        <v>4426</v>
      </c>
      <c r="D3813" s="96">
        <v>300.81777777615935</v>
      </c>
      <c r="E3813" s="96">
        <v>135.28444444597699</v>
      </c>
      <c r="F3813" s="96">
        <v>1</v>
      </c>
      <c r="G3813" s="96" t="s">
        <v>4660</v>
      </c>
      <c r="H3813" s="96">
        <v>15</v>
      </c>
      <c r="I3813" s="96" t="str">
        <f t="shared" si="59"/>
        <v>T520X687M004ATE015A520X687M004ASMHSBKBP74</v>
      </c>
    </row>
    <row r="3814" spans="1:9" hidden="1">
      <c r="A3814" s="96" t="s">
        <v>1048</v>
      </c>
      <c r="B3814" s="96" t="s">
        <v>1047</v>
      </c>
      <c r="C3814" s="96" t="s">
        <v>90</v>
      </c>
      <c r="D3814" s="96">
        <v>690.11666666949168</v>
      </c>
      <c r="E3814" s="96">
        <v>226.6166666673962</v>
      </c>
      <c r="F3814" s="96">
        <v>1</v>
      </c>
      <c r="G3814" s="96" t="s">
        <v>4660</v>
      </c>
      <c r="H3814" s="96">
        <v>1</v>
      </c>
      <c r="I3814" s="96" t="str">
        <f t="shared" si="59"/>
        <v>T521D106M050AHE090A521V106M050ASFTP200</v>
      </c>
    </row>
    <row r="3815" spans="1:9" hidden="1">
      <c r="A3815" s="96" t="s">
        <v>3364</v>
      </c>
      <c r="B3815" s="96" t="s">
        <v>3330</v>
      </c>
      <c r="C3815" s="96" t="s">
        <v>4501</v>
      </c>
      <c r="D3815" s="96">
        <v>312.84999999770662</v>
      </c>
      <c r="E3815" s="96">
        <v>267.97222222317941</v>
      </c>
      <c r="F3815" s="96">
        <v>1</v>
      </c>
      <c r="G3815" s="96" t="s">
        <v>4660</v>
      </c>
      <c r="H3815" s="96">
        <v>4</v>
      </c>
      <c r="I3815" s="96" t="str">
        <f t="shared" si="59"/>
        <v>T591D337M006ATE025A591D337M006ASKBP55</v>
      </c>
    </row>
    <row r="3816" spans="1:9" hidden="1">
      <c r="A3816" s="96" t="s">
        <v>2588</v>
      </c>
      <c r="B3816" s="96" t="s">
        <v>2580</v>
      </c>
      <c r="C3816" s="96" t="s">
        <v>4426</v>
      </c>
      <c r="D3816" s="96">
        <v>198.39166666497476</v>
      </c>
      <c r="E3816" s="96">
        <v>125.21666667424142</v>
      </c>
      <c r="F3816" s="96">
        <v>1</v>
      </c>
      <c r="G3816" s="96" t="s">
        <v>4660</v>
      </c>
      <c r="H3816" s="96">
        <v>2</v>
      </c>
      <c r="I3816" s="96" t="str">
        <f t="shared" si="59"/>
        <v>T520D477M2R5ATE007A520V247M003ASE006KBP74</v>
      </c>
    </row>
    <row r="3817" spans="1:9" hidden="1">
      <c r="A3817" s="96" t="s">
        <v>548</v>
      </c>
      <c r="B3817" s="96" t="s">
        <v>231</v>
      </c>
      <c r="C3817" s="96" t="s">
        <v>4441</v>
      </c>
      <c r="D3817" s="96">
        <v>621.74999999930151</v>
      </c>
      <c r="E3817" s="96">
        <v>133.23333332897164</v>
      </c>
      <c r="F3817" s="96">
        <v>1</v>
      </c>
      <c r="G3817" s="96" t="s">
        <v>4660</v>
      </c>
      <c r="H3817" s="96">
        <v>1</v>
      </c>
      <c r="I3817" s="96" t="str">
        <f t="shared" si="59"/>
        <v>T520X687M006ATE025A520X687M006ASMHSPSTA156KA</v>
      </c>
    </row>
    <row r="3818" spans="1:9" hidden="1">
      <c r="A3818" s="96" t="s">
        <v>185</v>
      </c>
      <c r="B3818" s="96" t="s">
        <v>186</v>
      </c>
      <c r="C3818" s="96" t="s">
        <v>4441</v>
      </c>
      <c r="D3818" s="96">
        <v>467.41666666232049</v>
      </c>
      <c r="E3818" s="96">
        <v>126.66666666744275</v>
      </c>
      <c r="F3818" s="96">
        <v>1</v>
      </c>
      <c r="G3818" s="96" t="s">
        <v>4660</v>
      </c>
      <c r="H3818" s="96">
        <v>1</v>
      </c>
      <c r="I3818" s="96" t="str">
        <f t="shared" si="59"/>
        <v>T520T686M004ATE070A520T686M006ASE070STA156KA</v>
      </c>
    </row>
    <row r="3819" spans="1:9" hidden="1">
      <c r="A3819" s="96" t="s">
        <v>4713</v>
      </c>
      <c r="B3819" s="96" t="s">
        <v>1864</v>
      </c>
      <c r="C3819" s="96" t="s">
        <v>87</v>
      </c>
      <c r="D3819" s="96">
        <v>590.30999999970663</v>
      </c>
      <c r="E3819" s="96">
        <v>195.43500000033529</v>
      </c>
      <c r="F3819" s="96">
        <v>1</v>
      </c>
      <c r="G3819" s="96" t="s">
        <v>4660</v>
      </c>
      <c r="H3819" s="96">
        <v>50</v>
      </c>
      <c r="I3819" s="96" t="str">
        <f t="shared" si="59"/>
        <v>T523V157M016AP4292A523V157M016ASTTS50</v>
      </c>
    </row>
    <row r="3820" spans="1:9" hidden="1">
      <c r="A3820" s="96" t="s">
        <v>4713</v>
      </c>
      <c r="B3820" s="96" t="s">
        <v>1864</v>
      </c>
      <c r="C3820" s="96" t="s">
        <v>4684</v>
      </c>
      <c r="D3820" s="96">
        <v>619.45185185177252</v>
      </c>
      <c r="E3820" s="96">
        <v>323.45098039238059</v>
      </c>
      <c r="F3820" s="96">
        <v>1</v>
      </c>
      <c r="G3820" s="96" t="s">
        <v>4660</v>
      </c>
      <c r="H3820" s="96">
        <v>9</v>
      </c>
      <c r="I3820" s="96" t="str">
        <f t="shared" si="59"/>
        <v>T523V157M016AP4292A523V157M016ASTTS50Y</v>
      </c>
    </row>
    <row r="3821" spans="1:9" hidden="1">
      <c r="A3821" s="96" t="s">
        <v>911</v>
      </c>
      <c r="B3821" s="96" t="s">
        <v>912</v>
      </c>
      <c r="C3821" s="96" t="s">
        <v>4525</v>
      </c>
      <c r="D3821" s="96">
        <v>267.74999999790452</v>
      </c>
      <c r="E3821" s="96">
        <v>206.13333333400081</v>
      </c>
      <c r="F3821" s="96">
        <v>1</v>
      </c>
      <c r="G3821" s="96" t="s">
        <v>4660</v>
      </c>
      <c r="H3821" s="96">
        <v>1</v>
      </c>
      <c r="I3821" s="96" t="str">
        <f t="shared" si="59"/>
        <v>T520W107M006ATE040A520W107M006ASE040S506</v>
      </c>
    </row>
    <row r="3822" spans="1:9" hidden="1">
      <c r="A3822" s="96" t="s">
        <v>4042</v>
      </c>
      <c r="B3822" s="96" t="s">
        <v>4039</v>
      </c>
      <c r="C3822" s="96" t="s">
        <v>4426</v>
      </c>
      <c r="D3822" s="96">
        <v>300.03333333414048</v>
      </c>
      <c r="E3822" s="96">
        <v>164.45000000065193</v>
      </c>
      <c r="F3822" s="96">
        <v>1</v>
      </c>
      <c r="G3822" s="96" t="s">
        <v>4660</v>
      </c>
      <c r="H3822" s="96">
        <v>1</v>
      </c>
      <c r="I3822" s="96" t="str">
        <f t="shared" si="59"/>
        <v>T520L157M006ATE025A520L157M006ASE025KBP74</v>
      </c>
    </row>
    <row r="3823" spans="1:9" hidden="1">
      <c r="A3823" s="96" t="s">
        <v>4042</v>
      </c>
      <c r="B3823" s="96" t="s">
        <v>4039</v>
      </c>
      <c r="C3823" s="96" t="s">
        <v>142</v>
      </c>
      <c r="D3823" s="96">
        <v>252.38333333283663</v>
      </c>
      <c r="E3823" s="96">
        <v>128.79999999655411</v>
      </c>
      <c r="F3823" s="96">
        <v>1</v>
      </c>
      <c r="G3823" s="96" t="s">
        <v>4660</v>
      </c>
      <c r="H3823" s="96">
        <v>1</v>
      </c>
      <c r="I3823" s="96" t="str">
        <f t="shared" si="59"/>
        <v>T520L157M006ATE025A520L157M006ASE025KBP86E</v>
      </c>
    </row>
    <row r="3824" spans="1:9" hidden="1">
      <c r="A3824" s="96" t="s">
        <v>3650</v>
      </c>
      <c r="B3824" s="96" t="s">
        <v>3651</v>
      </c>
      <c r="C3824" s="96" t="s">
        <v>4692</v>
      </c>
      <c r="D3824" s="96">
        <v>724.05000000377186</v>
      </c>
      <c r="E3824" s="96">
        <v>192.18333333148621</v>
      </c>
      <c r="F3824" s="96">
        <v>1</v>
      </c>
      <c r="G3824" s="96" t="s">
        <v>4660</v>
      </c>
      <c r="H3824" s="96">
        <v>1</v>
      </c>
      <c r="I3824" s="96" t="str">
        <f t="shared" si="59"/>
        <v>T598X226M050ATE120A598V116M050AS9997FTP200G</v>
      </c>
    </row>
    <row r="3825" spans="1:9" hidden="1">
      <c r="A3825" s="96" t="s">
        <v>3650</v>
      </c>
      <c r="B3825" s="96" t="s">
        <v>3651</v>
      </c>
      <c r="C3825" s="96" t="s">
        <v>4583</v>
      </c>
      <c r="D3825" s="96">
        <v>740.87500000256114</v>
      </c>
      <c r="E3825" s="96">
        <v>197.76666666555684</v>
      </c>
      <c r="F3825" s="96">
        <v>1</v>
      </c>
      <c r="G3825" s="96" t="s">
        <v>4660</v>
      </c>
      <c r="H3825" s="96">
        <v>2</v>
      </c>
      <c r="I3825" s="96" t="str">
        <f t="shared" si="59"/>
        <v>T598X226M050ATE120A598V116M050AS9997FTP200H</v>
      </c>
    </row>
    <row r="3826" spans="1:9" hidden="1">
      <c r="A3826" s="96" t="s">
        <v>2491</v>
      </c>
      <c r="B3826" s="96" t="s">
        <v>2492</v>
      </c>
      <c r="C3826" s="96" t="s">
        <v>4525</v>
      </c>
      <c r="D3826" s="96">
        <v>293.70000000810251</v>
      </c>
      <c r="E3826" s="96">
        <v>128.21666666306555</v>
      </c>
      <c r="F3826" s="96">
        <v>1</v>
      </c>
      <c r="G3826" s="96" t="s">
        <v>4660</v>
      </c>
      <c r="H3826" s="96">
        <v>1</v>
      </c>
      <c r="I3826" s="96" t="str">
        <f t="shared" si="59"/>
        <v>T520D157M006ATE006A520V756M006ASE006S506</v>
      </c>
    </row>
    <row r="3827" spans="1:9" hidden="1">
      <c r="A3827" s="96" t="s">
        <v>488</v>
      </c>
      <c r="B3827" s="96" t="s">
        <v>487</v>
      </c>
      <c r="C3827" s="96" t="s">
        <v>4428</v>
      </c>
      <c r="D3827" s="96">
        <v>224.96851851698011</v>
      </c>
      <c r="E3827" s="96">
        <v>137.13571428803593</v>
      </c>
      <c r="F3827" s="96">
        <v>1</v>
      </c>
      <c r="G3827" s="96" t="s">
        <v>4660</v>
      </c>
      <c r="H3827" s="96">
        <v>9</v>
      </c>
      <c r="I3827" s="96" t="str">
        <f t="shared" si="59"/>
        <v>T528W477M1R8ATE007A528W477M003ASE009KBP76</v>
      </c>
    </row>
    <row r="3828" spans="1:9" hidden="1">
      <c r="A3828" s="96" t="s">
        <v>4584</v>
      </c>
      <c r="B3828" s="96" t="s">
        <v>4137</v>
      </c>
      <c r="C3828" s="96" t="s">
        <v>4585</v>
      </c>
      <c r="D3828" s="96">
        <v>667.68095238308888</v>
      </c>
      <c r="E3828" s="96">
        <v>251.4104166659672</v>
      </c>
      <c r="F3828" s="96">
        <v>1</v>
      </c>
      <c r="G3828" s="96" t="s">
        <v>4660</v>
      </c>
      <c r="H3828" s="96">
        <v>14</v>
      </c>
      <c r="I3828" s="96" t="str">
        <f t="shared" si="59"/>
        <v>T521T336M018ATE080A521T336M018AS9997FTW120K</v>
      </c>
    </row>
    <row r="3829" spans="1:9" hidden="1">
      <c r="A3829" s="96" t="s">
        <v>3542</v>
      </c>
      <c r="B3829" s="96" t="s">
        <v>3539</v>
      </c>
      <c r="C3829" s="96" t="s">
        <v>4478</v>
      </c>
      <c r="D3829" s="96">
        <v>608.45000000204891</v>
      </c>
      <c r="E3829" s="96">
        <v>284.13333332631737</v>
      </c>
      <c r="F3829" s="96">
        <v>1</v>
      </c>
      <c r="G3829" s="96" t="s">
        <v>4660</v>
      </c>
      <c r="H3829" s="96">
        <v>1</v>
      </c>
      <c r="I3829" s="96" t="str">
        <f t="shared" si="59"/>
        <v>T520V226M020ATE090A520V226M020ASE090FTW400</v>
      </c>
    </row>
    <row r="3830" spans="1:9" hidden="1">
      <c r="A3830" s="96" t="s">
        <v>937</v>
      </c>
      <c r="B3830" s="96" t="s">
        <v>936</v>
      </c>
      <c r="C3830" s="96" t="s">
        <v>131</v>
      </c>
      <c r="D3830" s="96">
        <v>389.02777777751902</v>
      </c>
      <c r="E3830" s="96">
        <v>219.03333333728369</v>
      </c>
      <c r="F3830" s="96">
        <v>1</v>
      </c>
      <c r="G3830" s="96" t="s">
        <v>4660</v>
      </c>
      <c r="H3830" s="96">
        <v>3</v>
      </c>
      <c r="I3830" s="96" t="str">
        <f t="shared" si="59"/>
        <v>T598D157M006ATE025A598D157M006ASTTS80</v>
      </c>
    </row>
    <row r="3831" spans="1:9" hidden="1">
      <c r="A3831" s="96" t="s">
        <v>1836</v>
      </c>
      <c r="B3831" s="96" t="s">
        <v>1835</v>
      </c>
      <c r="C3831" s="96" t="s">
        <v>4426</v>
      </c>
      <c r="D3831" s="96">
        <v>285.83333332906477</v>
      </c>
      <c r="E3831" s="96">
        <v>132.94444444938563</v>
      </c>
      <c r="F3831" s="96">
        <v>1</v>
      </c>
      <c r="G3831" s="96" t="s">
        <v>4660</v>
      </c>
      <c r="H3831" s="96">
        <v>3</v>
      </c>
      <c r="I3831" s="96" t="str">
        <f t="shared" si="59"/>
        <v>T530D227M006ATE006A530V686M006ASE006KBP74</v>
      </c>
    </row>
    <row r="3832" spans="1:9" hidden="1">
      <c r="A3832" s="96" t="s">
        <v>931</v>
      </c>
      <c r="B3832" s="96" t="s">
        <v>932</v>
      </c>
      <c r="C3832" s="96" t="s">
        <v>4501</v>
      </c>
      <c r="D3832" s="96">
        <v>234.80277777998708</v>
      </c>
      <c r="E3832" s="96">
        <v>156.78999999957159</v>
      </c>
      <c r="F3832" s="96">
        <v>1</v>
      </c>
      <c r="G3832" s="96" t="s">
        <v>4660</v>
      </c>
      <c r="H3832" s="96">
        <v>6</v>
      </c>
      <c r="I3832" s="96" t="str">
        <f t="shared" si="59"/>
        <v>T598D227M2R5ATE009A598D227M004ASKBP55</v>
      </c>
    </row>
    <row r="3833" spans="1:9" hidden="1">
      <c r="A3833" s="96" t="s">
        <v>3331</v>
      </c>
      <c r="B3833" s="96" t="s">
        <v>3295</v>
      </c>
      <c r="C3833" s="96" t="s">
        <v>87</v>
      </c>
      <c r="D3833" s="96">
        <v>483.1033333309461</v>
      </c>
      <c r="E3833" s="96">
        <v>197.6166666650679</v>
      </c>
      <c r="F3833" s="96">
        <v>1</v>
      </c>
      <c r="G3833" s="96" t="s">
        <v>4660</v>
      </c>
      <c r="H3833" s="96">
        <v>5</v>
      </c>
      <c r="I3833" s="96" t="str">
        <f t="shared" si="59"/>
        <v>T591D686M020ATE040A591D686M020ASTTS50</v>
      </c>
    </row>
    <row r="3834" spans="1:9" hidden="1">
      <c r="A3834" s="96" t="s">
        <v>493</v>
      </c>
      <c r="B3834" s="96" t="s">
        <v>491</v>
      </c>
      <c r="C3834" s="96" t="s">
        <v>4426</v>
      </c>
      <c r="D3834" s="96">
        <v>370.78333333949558</v>
      </c>
      <c r="E3834" s="96">
        <v>534.94999999296851</v>
      </c>
      <c r="F3834" s="96">
        <v>1</v>
      </c>
      <c r="G3834" s="96" t="s">
        <v>4660</v>
      </c>
      <c r="H3834" s="96">
        <v>1</v>
      </c>
      <c r="I3834" s="96" t="str">
        <f t="shared" si="59"/>
        <v>T528W337M2R5ATE009A528W337M003ASE009KBP74</v>
      </c>
    </row>
    <row r="3835" spans="1:9" hidden="1">
      <c r="A3835" s="96" t="s">
        <v>4201</v>
      </c>
      <c r="B3835" s="96" t="s">
        <v>4202</v>
      </c>
      <c r="C3835" s="96" t="s">
        <v>4441</v>
      </c>
      <c r="D3835" s="96">
        <v>522.51111110905185</v>
      </c>
      <c r="E3835" s="96">
        <v>218.05833333462945</v>
      </c>
      <c r="F3835" s="96">
        <v>1</v>
      </c>
      <c r="G3835" s="96" t="s">
        <v>4660</v>
      </c>
      <c r="H3835" s="96">
        <v>9</v>
      </c>
      <c r="I3835" s="96" t="str">
        <f t="shared" si="59"/>
        <v>T598B227M2R5ATE025A598B227M2R5ASSTA156KA</v>
      </c>
    </row>
    <row r="3836" spans="1:9" hidden="1">
      <c r="A3836" s="96" t="s">
        <v>1348</v>
      </c>
      <c r="B3836" s="96" t="s">
        <v>1347</v>
      </c>
      <c r="C3836" s="96" t="s">
        <v>126</v>
      </c>
      <c r="D3836" s="96">
        <v>608.56666666455567</v>
      </c>
      <c r="E3836" s="96">
        <v>194.9166666646488</v>
      </c>
      <c r="F3836" s="96">
        <v>1</v>
      </c>
      <c r="G3836" s="96" t="s">
        <v>4660</v>
      </c>
      <c r="H3836" s="96">
        <v>1</v>
      </c>
      <c r="I3836" s="96" t="str">
        <f t="shared" si="59"/>
        <v>T521D157M020ATE050A521D157M020ASKBP52</v>
      </c>
    </row>
    <row r="3837" spans="1:9" hidden="1">
      <c r="A3837" s="96" t="s">
        <v>1348</v>
      </c>
      <c r="B3837" s="96" t="s">
        <v>4714</v>
      </c>
      <c r="C3837" s="96" t="s">
        <v>4715</v>
      </c>
      <c r="D3837" s="96">
        <v>560.04999999830034</v>
      </c>
      <c r="E3837" s="96">
        <v>126.31666666420642</v>
      </c>
      <c r="F3837" s="96">
        <v>1</v>
      </c>
      <c r="G3837" s="96" t="s">
        <v>4660</v>
      </c>
      <c r="H3837" s="96">
        <v>2</v>
      </c>
      <c r="I3837" s="96" t="str">
        <f t="shared" si="59"/>
        <v>T521D157M020ATE050A521D157M020AS9997KBP83E</v>
      </c>
    </row>
    <row r="3838" spans="1:9" hidden="1">
      <c r="A3838" s="96" t="s">
        <v>3016</v>
      </c>
      <c r="B3838" s="96" t="s">
        <v>3015</v>
      </c>
      <c r="C3838" s="96" t="s">
        <v>4441</v>
      </c>
      <c r="D3838" s="96">
        <v>346.54999999911524</v>
      </c>
      <c r="E3838" s="96">
        <v>219.13333333446644</v>
      </c>
      <c r="F3838" s="96">
        <v>1</v>
      </c>
      <c r="G3838" s="96" t="s">
        <v>4660</v>
      </c>
      <c r="H3838" s="96">
        <v>1</v>
      </c>
      <c r="I3838" s="96" t="str">
        <f t="shared" si="59"/>
        <v>T520Y158M2R5ATE015A520Y158M003ASSTA156KA</v>
      </c>
    </row>
    <row r="3839" spans="1:9" hidden="1">
      <c r="A3839" s="96" t="s">
        <v>2818</v>
      </c>
      <c r="B3839" s="96" t="s">
        <v>2815</v>
      </c>
      <c r="C3839" s="96" t="s">
        <v>4426</v>
      </c>
      <c r="D3839" s="96">
        <v>305.11249999632128</v>
      </c>
      <c r="E3839" s="96">
        <v>151.38333333365154</v>
      </c>
      <c r="F3839" s="96">
        <v>1</v>
      </c>
      <c r="G3839" s="96" t="s">
        <v>4660</v>
      </c>
      <c r="H3839" s="96">
        <v>4</v>
      </c>
      <c r="I3839" s="96" t="str">
        <f t="shared" si="59"/>
        <v>T530X477M006AHE004A530V157M006ASE004KBP74</v>
      </c>
    </row>
    <row r="3840" spans="1:9" hidden="1">
      <c r="A3840" s="96" t="s">
        <v>612</v>
      </c>
      <c r="B3840" s="96" t="s">
        <v>613</v>
      </c>
      <c r="C3840" s="96" t="s">
        <v>119</v>
      </c>
      <c r="D3840" s="96">
        <v>602.99999999580905</v>
      </c>
      <c r="E3840" s="96">
        <v>332.15833333146293</v>
      </c>
      <c r="F3840" s="96">
        <v>1</v>
      </c>
      <c r="G3840" s="96" t="s">
        <v>4660</v>
      </c>
      <c r="H3840" s="96">
        <v>1</v>
      </c>
      <c r="I3840" s="96" t="str">
        <f t="shared" si="59"/>
        <v>T521B476M016ATE090A521B476M016ASFTW102K</v>
      </c>
    </row>
    <row r="3841" spans="1:9" hidden="1">
      <c r="A3841" s="96" t="s">
        <v>1248</v>
      </c>
      <c r="B3841" s="96" t="s">
        <v>275</v>
      </c>
      <c r="C3841" s="96" t="s">
        <v>107</v>
      </c>
      <c r="D3841" s="96">
        <v>789.48333333595644</v>
      </c>
      <c r="E3841" s="96">
        <v>233.16666666883975</v>
      </c>
      <c r="F3841" s="96">
        <v>1</v>
      </c>
      <c r="G3841" s="96" t="s">
        <v>4660</v>
      </c>
      <c r="H3841" s="96">
        <v>1</v>
      </c>
      <c r="I3841" s="96" t="str">
        <f t="shared" si="59"/>
        <v>T521V685M050ATE070A521V685M050ASE070FTP150</v>
      </c>
    </row>
    <row r="3842" spans="1:9" hidden="1">
      <c r="A3842" s="96" t="s">
        <v>2301</v>
      </c>
      <c r="B3842" s="96" t="s">
        <v>2300</v>
      </c>
      <c r="C3842" s="96" t="s">
        <v>4516</v>
      </c>
      <c r="D3842" s="96">
        <v>801.87499999708962</v>
      </c>
      <c r="E3842" s="96">
        <v>189.19999999750871</v>
      </c>
      <c r="F3842" s="96">
        <v>1</v>
      </c>
      <c r="G3842" s="96" t="s">
        <v>4660</v>
      </c>
      <c r="H3842" s="96">
        <v>2</v>
      </c>
      <c r="I3842" s="96" t="str">
        <f t="shared" si="59"/>
        <v>T521B105M063ATE200A521B105M063ASTTS125</v>
      </c>
    </row>
    <row r="3843" spans="1:9" hidden="1">
      <c r="A3843" s="96" t="s">
        <v>896</v>
      </c>
      <c r="B3843" s="96" t="s">
        <v>701</v>
      </c>
      <c r="C3843" s="96" t="s">
        <v>126</v>
      </c>
      <c r="D3843" s="96">
        <v>499.94999999413267</v>
      </c>
      <c r="E3843" s="96">
        <v>223.26666667009704</v>
      </c>
      <c r="F3843" s="96">
        <v>1</v>
      </c>
      <c r="G3843" s="96" t="s">
        <v>4660</v>
      </c>
      <c r="H3843" s="96">
        <v>1</v>
      </c>
      <c r="I3843" s="96" t="str">
        <f t="shared" si="59"/>
        <v>T520W476M016ATE045A521W476M016ASE045KBP52</v>
      </c>
    </row>
    <row r="3844" spans="1:9" hidden="1">
      <c r="A3844" s="96" t="s">
        <v>531</v>
      </c>
      <c r="B3844" s="96" t="s">
        <v>532</v>
      </c>
      <c r="C3844" s="96" t="s">
        <v>4469</v>
      </c>
      <c r="D3844" s="96">
        <v>560.33666666806675</v>
      </c>
      <c r="E3844" s="96">
        <v>184.59999999875436</v>
      </c>
      <c r="F3844" s="96">
        <v>1</v>
      </c>
      <c r="G3844" s="96" t="s">
        <v>4660</v>
      </c>
      <c r="H3844" s="96">
        <v>5</v>
      </c>
      <c r="I3844" s="96" t="str">
        <f t="shared" ref="I3844:I3907" si="60">A3844&amp;B3844&amp;C3844</f>
        <v>T520X477M010ATE025A520X477M010AS9997KBP126</v>
      </c>
    </row>
    <row r="3845" spans="1:9" hidden="1">
      <c r="A3845" s="96" t="s">
        <v>610</v>
      </c>
      <c r="B3845" s="96" t="s">
        <v>4483</v>
      </c>
      <c r="C3845" s="96" t="s">
        <v>82</v>
      </c>
      <c r="D3845" s="96">
        <v>363.36666666786186</v>
      </c>
      <c r="E3845" s="96">
        <v>124.11666666856036</v>
      </c>
      <c r="F3845" s="96">
        <v>1</v>
      </c>
      <c r="G3845" s="96" t="s">
        <v>4660</v>
      </c>
      <c r="H3845" s="96">
        <v>1</v>
      </c>
      <c r="I3845" s="96" t="str">
        <f t="shared" si="60"/>
        <v>T521B226M025AT4146A521B226M025AS9997S706</v>
      </c>
    </row>
    <row r="3846" spans="1:9" hidden="1">
      <c r="A3846" s="96" t="s">
        <v>610</v>
      </c>
      <c r="B3846" s="96" t="s">
        <v>611</v>
      </c>
      <c r="C3846" s="96" t="s">
        <v>82</v>
      </c>
      <c r="D3846" s="96">
        <v>446.0600000009872</v>
      </c>
      <c r="E3846" s="96">
        <v>132.07333333231509</v>
      </c>
      <c r="F3846" s="96">
        <v>1</v>
      </c>
      <c r="G3846" s="96" t="s">
        <v>4660</v>
      </c>
      <c r="H3846" s="96">
        <v>5</v>
      </c>
      <c r="I3846" s="96" t="str">
        <f t="shared" si="60"/>
        <v>T521B226M025AT4146A521B226M025AS4146S706</v>
      </c>
    </row>
    <row r="3847" spans="1:9" hidden="1">
      <c r="A3847" s="96" t="s">
        <v>4029</v>
      </c>
      <c r="B3847" s="96" t="s">
        <v>4716</v>
      </c>
      <c r="C3847" s="96" t="s">
        <v>4426</v>
      </c>
      <c r="D3847" s="96">
        <v>262.90000000095461</v>
      </c>
      <c r="E3847" s="96">
        <v>127.14166666322852</v>
      </c>
      <c r="F3847" s="96">
        <v>1</v>
      </c>
      <c r="G3847" s="96" t="s">
        <v>4660</v>
      </c>
      <c r="H3847" s="96">
        <v>2</v>
      </c>
      <c r="I3847" s="96" t="str">
        <f t="shared" si="60"/>
        <v>T520L337M2R5ATE025A520L337M003ASE025KBP74</v>
      </c>
    </row>
    <row r="3848" spans="1:9" hidden="1">
      <c r="A3848" s="96" t="s">
        <v>4029</v>
      </c>
      <c r="B3848" s="96" t="s">
        <v>4717</v>
      </c>
      <c r="C3848" s="96" t="s">
        <v>4508</v>
      </c>
      <c r="D3848" s="96">
        <v>248.21666666655801</v>
      </c>
      <c r="E3848" s="96">
        <v>154.78333332692273</v>
      </c>
      <c r="F3848" s="96">
        <v>1</v>
      </c>
      <c r="G3848" s="96" t="s">
        <v>4660</v>
      </c>
      <c r="H3848" s="96">
        <v>1</v>
      </c>
      <c r="I3848" s="96" t="str">
        <f t="shared" si="60"/>
        <v>T520L337M2R5ATE025A520L337M003AS9997KBP126E</v>
      </c>
    </row>
    <row r="3849" spans="1:9" hidden="1">
      <c r="A3849" s="96" t="s">
        <v>4026</v>
      </c>
      <c r="B3849" s="96" t="s">
        <v>4027</v>
      </c>
      <c r="C3849" s="96" t="s">
        <v>4469</v>
      </c>
      <c r="D3849" s="96">
        <v>220.93333333614279</v>
      </c>
      <c r="E3849" s="96">
        <v>173.75000000582077</v>
      </c>
      <c r="F3849" s="96">
        <v>1</v>
      </c>
      <c r="G3849" s="96" t="s">
        <v>4660</v>
      </c>
      <c r="H3849" s="96">
        <v>1</v>
      </c>
      <c r="I3849" s="96" t="str">
        <f t="shared" si="60"/>
        <v>T520L337M2R5ATE009A520L337M003ASE009KBP126</v>
      </c>
    </row>
    <row r="3850" spans="1:9" hidden="1">
      <c r="A3850" s="96" t="s">
        <v>1511</v>
      </c>
      <c r="B3850" s="96" t="s">
        <v>4586</v>
      </c>
      <c r="C3850" s="96" t="s">
        <v>4441</v>
      </c>
      <c r="D3850" s="96">
        <v>586.42499999783468</v>
      </c>
      <c r="E3850" s="96">
        <v>189.10000000032596</v>
      </c>
      <c r="F3850" s="96">
        <v>1</v>
      </c>
      <c r="G3850" s="96" t="s">
        <v>4660</v>
      </c>
      <c r="H3850" s="96">
        <v>2</v>
      </c>
      <c r="I3850" s="96" t="str">
        <f t="shared" si="60"/>
        <v>T598D687M2R5ATE006A598V347M2R5AS9997STA156KA</v>
      </c>
    </row>
    <row r="3851" spans="1:9" hidden="1">
      <c r="A3851" s="96" t="s">
        <v>3383</v>
      </c>
      <c r="B3851" s="96" t="s">
        <v>3267</v>
      </c>
      <c r="C3851" s="96" t="s">
        <v>4501</v>
      </c>
      <c r="D3851" s="96">
        <v>234.816666666884</v>
      </c>
      <c r="E3851" s="96">
        <v>133.90000000479631</v>
      </c>
      <c r="F3851" s="96">
        <v>1</v>
      </c>
      <c r="G3851" s="96" t="s">
        <v>4660</v>
      </c>
      <c r="H3851" s="96">
        <v>1</v>
      </c>
      <c r="I3851" s="96" t="str">
        <f t="shared" si="60"/>
        <v>T591D227M2R5ATE009A591D227M004ASKBP55</v>
      </c>
    </row>
    <row r="3852" spans="1:9" hidden="1">
      <c r="A3852" s="96" t="s">
        <v>1545</v>
      </c>
      <c r="B3852" s="96" t="s">
        <v>1544</v>
      </c>
      <c r="C3852" s="96" t="s">
        <v>4516</v>
      </c>
      <c r="D3852" s="96">
        <v>895.98333332687616</v>
      </c>
      <c r="E3852" s="96">
        <v>181.58333333674815</v>
      </c>
      <c r="F3852" s="96">
        <v>1</v>
      </c>
      <c r="G3852" s="96" t="s">
        <v>4660</v>
      </c>
      <c r="H3852" s="96">
        <v>1</v>
      </c>
      <c r="I3852" s="96" t="str">
        <f t="shared" si="60"/>
        <v>T598D475M063ATE200A598V475M075ASSUZHTTS125</v>
      </c>
    </row>
    <row r="3853" spans="1:9" hidden="1">
      <c r="A3853" s="96" t="s">
        <v>1286</v>
      </c>
      <c r="B3853" s="96" t="s">
        <v>1287</v>
      </c>
      <c r="C3853" s="96" t="s">
        <v>131</v>
      </c>
      <c r="D3853" s="96">
        <v>365.66666667116806</v>
      </c>
      <c r="E3853" s="96">
        <v>195.1666666707024</v>
      </c>
      <c r="F3853" s="96">
        <v>1</v>
      </c>
      <c r="G3853" s="96" t="s">
        <v>4660</v>
      </c>
      <c r="H3853" s="96">
        <v>1</v>
      </c>
      <c r="I3853" s="96" t="str">
        <f t="shared" si="60"/>
        <v>T599D157M006ATE025A599D157M006ASTTS80</v>
      </c>
    </row>
    <row r="3854" spans="1:9" hidden="1">
      <c r="A3854" s="96" t="s">
        <v>3371</v>
      </c>
      <c r="B3854" s="96" t="s">
        <v>3326</v>
      </c>
      <c r="C3854" s="96" t="s">
        <v>4501</v>
      </c>
      <c r="D3854" s="96">
        <v>250.06666666944511</v>
      </c>
      <c r="E3854" s="96">
        <v>122.10000000195578</v>
      </c>
      <c r="F3854" s="96">
        <v>1</v>
      </c>
      <c r="G3854" s="96" t="s">
        <v>4660</v>
      </c>
      <c r="H3854" s="96">
        <v>1</v>
      </c>
      <c r="I3854" s="96" t="str">
        <f t="shared" si="60"/>
        <v>T591D107M010ATE025A591D107M010AS4902KBP55</v>
      </c>
    </row>
    <row r="3855" spans="1:9" hidden="1">
      <c r="A3855" s="96" t="s">
        <v>3630</v>
      </c>
      <c r="B3855" s="96" t="s">
        <v>1544</v>
      </c>
      <c r="C3855" s="96" t="s">
        <v>4516</v>
      </c>
      <c r="D3855" s="96">
        <v>1003.3833333395888</v>
      </c>
      <c r="E3855" s="96">
        <v>185.78333333367479</v>
      </c>
      <c r="F3855" s="96">
        <v>1</v>
      </c>
      <c r="G3855" s="96" t="s">
        <v>4660</v>
      </c>
      <c r="H3855" s="96">
        <v>3</v>
      </c>
      <c r="I3855" s="96" t="str">
        <f t="shared" si="60"/>
        <v>T598X156M063ATE075A598V475M075ASSUZHTTS125</v>
      </c>
    </row>
    <row r="3856" spans="1:9" hidden="1">
      <c r="A3856" s="96" t="s">
        <v>1473</v>
      </c>
      <c r="B3856" s="96" t="s">
        <v>4587</v>
      </c>
      <c r="C3856" s="96" t="s">
        <v>4525</v>
      </c>
      <c r="D3856" s="96">
        <v>966.23333333409391</v>
      </c>
      <c r="E3856" s="96">
        <v>351.78333333518822</v>
      </c>
      <c r="F3856" s="96">
        <v>1</v>
      </c>
      <c r="G3856" s="96" t="s">
        <v>4660</v>
      </c>
      <c r="H3856" s="96">
        <v>3</v>
      </c>
      <c r="I3856" s="96" t="str">
        <f t="shared" si="60"/>
        <v>T521V476M035ATE100A521V476M035AS9997S506</v>
      </c>
    </row>
    <row r="3857" spans="1:9" hidden="1">
      <c r="A3857" s="96" t="s">
        <v>1385</v>
      </c>
      <c r="B3857" s="96" t="s">
        <v>211</v>
      </c>
      <c r="C3857" s="96" t="s">
        <v>4469</v>
      </c>
      <c r="D3857" s="96">
        <v>200.35000000032596</v>
      </c>
      <c r="E3857" s="96">
        <v>122.68333333544432</v>
      </c>
      <c r="F3857" s="96">
        <v>1</v>
      </c>
      <c r="G3857" s="96" t="s">
        <v>4660</v>
      </c>
      <c r="H3857" s="96">
        <v>1</v>
      </c>
      <c r="I3857" s="96" t="str">
        <f t="shared" si="60"/>
        <v>T520C337M004ATE025A520C337M004ASMHSPKBP126</v>
      </c>
    </row>
    <row r="3858" spans="1:9" hidden="1">
      <c r="A3858" s="96" t="s">
        <v>1790</v>
      </c>
      <c r="B3858" s="96" t="s">
        <v>857</v>
      </c>
      <c r="C3858" s="96" t="s">
        <v>152</v>
      </c>
      <c r="D3858" s="96">
        <v>347.75000000721775</v>
      </c>
      <c r="E3858" s="96">
        <v>124.33333333348855</v>
      </c>
      <c r="F3858" s="96">
        <v>1</v>
      </c>
      <c r="G3858" s="96" t="s">
        <v>4660</v>
      </c>
      <c r="H3858" s="96">
        <v>1</v>
      </c>
      <c r="I3858" s="96" t="str">
        <f t="shared" si="60"/>
        <v>T521V107M016ATE040A521V107M016ASMHSPKBP86</v>
      </c>
    </row>
    <row r="3859" spans="1:9" hidden="1">
      <c r="A3859" s="96" t="s">
        <v>3637</v>
      </c>
      <c r="B3859" s="96" t="s">
        <v>1544</v>
      </c>
      <c r="C3859" s="96" t="s">
        <v>4516</v>
      </c>
      <c r="D3859" s="96">
        <v>838.13333333528124</v>
      </c>
      <c r="E3859" s="96">
        <v>182.20555555424653</v>
      </c>
      <c r="F3859" s="96">
        <v>1</v>
      </c>
      <c r="G3859" s="96" t="s">
        <v>4660</v>
      </c>
      <c r="H3859" s="96">
        <v>2</v>
      </c>
      <c r="I3859" s="96" t="str">
        <f t="shared" si="60"/>
        <v>T598X106M063ATE090A598V475M075ASSUZHTTS125</v>
      </c>
    </row>
    <row r="3860" spans="1:9" hidden="1">
      <c r="A3860" s="96" t="s">
        <v>3378</v>
      </c>
      <c r="B3860" s="96" t="s">
        <v>3265</v>
      </c>
      <c r="C3860" s="96" t="s">
        <v>4426</v>
      </c>
      <c r="D3860" s="96">
        <v>287.63333333772607</v>
      </c>
      <c r="E3860" s="96">
        <v>125.41666666860692</v>
      </c>
      <c r="F3860" s="96">
        <v>1</v>
      </c>
      <c r="G3860" s="96" t="s">
        <v>4660</v>
      </c>
      <c r="H3860" s="96">
        <v>1</v>
      </c>
      <c r="I3860" s="96" t="str">
        <f t="shared" si="60"/>
        <v>T591D337M2R5ATE009A591D337M2R5ASKBP74</v>
      </c>
    </row>
    <row r="3861" spans="1:9" hidden="1">
      <c r="A3861" s="96" t="s">
        <v>4365</v>
      </c>
      <c r="B3861" s="96" t="s">
        <v>4364</v>
      </c>
      <c r="C3861" s="96" t="s">
        <v>4502</v>
      </c>
      <c r="D3861" s="96">
        <v>609.5666666678153</v>
      </c>
      <c r="E3861" s="96">
        <v>186.65000000386499</v>
      </c>
      <c r="F3861" s="96">
        <v>1</v>
      </c>
      <c r="G3861" s="96" t="s">
        <v>4660</v>
      </c>
      <c r="H3861" s="96">
        <v>2</v>
      </c>
      <c r="I3861" s="96" t="str">
        <f t="shared" si="60"/>
        <v>T598V106M035ATE120A598V106M035ASTTS175</v>
      </c>
    </row>
    <row r="3862" spans="1:9" hidden="1">
      <c r="A3862" s="96" t="s">
        <v>398</v>
      </c>
      <c r="B3862" s="96" t="s">
        <v>4517</v>
      </c>
      <c r="C3862" s="96" t="s">
        <v>4428</v>
      </c>
      <c r="D3862" s="96">
        <v>274.00000000256114</v>
      </c>
      <c r="E3862" s="96">
        <v>132.73333332734182</v>
      </c>
      <c r="F3862" s="96">
        <v>1</v>
      </c>
      <c r="G3862" s="96" t="s">
        <v>4660</v>
      </c>
      <c r="H3862" s="96">
        <v>1</v>
      </c>
      <c r="I3862" s="96" t="str">
        <f t="shared" si="60"/>
        <v>T520X687M004ATE010A520X687M004ASPGLRKBP76</v>
      </c>
    </row>
    <row r="3863" spans="1:9" hidden="1">
      <c r="A3863" s="96" t="s">
        <v>1056</v>
      </c>
      <c r="B3863" s="96" t="s">
        <v>1055</v>
      </c>
      <c r="C3863" s="96" t="s">
        <v>107</v>
      </c>
      <c r="D3863" s="96">
        <v>837.95277777942829</v>
      </c>
      <c r="E3863" s="96">
        <v>192.60277777793817</v>
      </c>
      <c r="F3863" s="96">
        <v>1</v>
      </c>
      <c r="G3863" s="96" t="s">
        <v>4660</v>
      </c>
      <c r="H3863" s="96">
        <v>6</v>
      </c>
      <c r="I3863" s="96" t="str">
        <f t="shared" si="60"/>
        <v>T521D565M050ATE090A521D565M050ASE090FTP150</v>
      </c>
    </row>
    <row r="3864" spans="1:9" hidden="1">
      <c r="A3864" s="96" t="s">
        <v>697</v>
      </c>
      <c r="B3864" s="96" t="s">
        <v>698</v>
      </c>
      <c r="C3864" s="96" t="s">
        <v>4477</v>
      </c>
      <c r="D3864" s="96">
        <v>351.95000000414439</v>
      </c>
      <c r="E3864" s="96">
        <v>143.38333333376795</v>
      </c>
      <c r="F3864" s="96">
        <v>1</v>
      </c>
      <c r="G3864" s="96" t="s">
        <v>4660</v>
      </c>
      <c r="H3864" s="96">
        <v>1</v>
      </c>
      <c r="I3864" s="96" t="str">
        <f t="shared" si="60"/>
        <v>T520W336M016ATE045A520W336M016ASE045KBP40</v>
      </c>
    </row>
    <row r="3865" spans="1:9" hidden="1">
      <c r="A3865" s="96" t="s">
        <v>2916</v>
      </c>
      <c r="B3865" s="96" t="s">
        <v>2917</v>
      </c>
      <c r="C3865" s="96" t="s">
        <v>126</v>
      </c>
      <c r="D3865" s="96">
        <v>316.15000000689179</v>
      </c>
      <c r="E3865" s="96">
        <v>127.6666666707024</v>
      </c>
      <c r="F3865" s="96">
        <v>1</v>
      </c>
      <c r="G3865" s="96" t="s">
        <v>4660</v>
      </c>
      <c r="H3865" s="96">
        <v>1</v>
      </c>
      <c r="I3865" s="96" t="str">
        <f t="shared" si="60"/>
        <v>T530X337M010AHE006A530V117M010ASE006KBP52</v>
      </c>
    </row>
    <row r="3866" spans="1:9" hidden="1">
      <c r="A3866" s="96" t="s">
        <v>3363</v>
      </c>
      <c r="B3866" s="96" t="s">
        <v>3326</v>
      </c>
      <c r="C3866" s="96" t="s">
        <v>4501</v>
      </c>
      <c r="D3866" s="96">
        <v>252.23333332920447</v>
      </c>
      <c r="E3866" s="96">
        <v>124.71666666213424</v>
      </c>
      <c r="F3866" s="96">
        <v>1</v>
      </c>
      <c r="G3866" s="96" t="s">
        <v>4660</v>
      </c>
      <c r="H3866" s="96">
        <v>1</v>
      </c>
      <c r="I3866" s="96" t="str">
        <f t="shared" si="60"/>
        <v>T591D107M010ATE080A591D107M010AS4902KBP55</v>
      </c>
    </row>
    <row r="3867" spans="1:9" hidden="1">
      <c r="A3867" s="96" t="s">
        <v>3310</v>
      </c>
      <c r="B3867" s="96" t="s">
        <v>3309</v>
      </c>
      <c r="C3867" s="96" t="s">
        <v>131</v>
      </c>
      <c r="D3867" s="96">
        <v>196.7833333380986</v>
      </c>
      <c r="E3867" s="96">
        <v>129.09999999334104</v>
      </c>
      <c r="F3867" s="96">
        <v>1</v>
      </c>
      <c r="G3867" s="96" t="s">
        <v>4660</v>
      </c>
      <c r="H3867" s="96">
        <v>1</v>
      </c>
      <c r="I3867" s="96" t="str">
        <f t="shared" si="60"/>
        <v>T591D477M2R5ATE006A591V247M004ASTTS80</v>
      </c>
    </row>
    <row r="3868" spans="1:9" hidden="1">
      <c r="A3868" s="96" t="s">
        <v>4374</v>
      </c>
      <c r="B3868" s="96" t="s">
        <v>4653</v>
      </c>
      <c r="C3868" s="96" t="s">
        <v>152</v>
      </c>
      <c r="D3868" s="96">
        <v>507.99583333413466</v>
      </c>
      <c r="E3868" s="96">
        <v>241.33333333139308</v>
      </c>
      <c r="F3868" s="96">
        <v>1</v>
      </c>
      <c r="G3868" s="96" t="s">
        <v>4660</v>
      </c>
      <c r="H3868" s="96">
        <v>8</v>
      </c>
      <c r="I3868" s="96" t="str">
        <f t="shared" si="60"/>
        <v>T598V227M2R5ATE009A598V227M004AS9997KBP86</v>
      </c>
    </row>
    <row r="3869" spans="1:9" hidden="1">
      <c r="A3869" s="96" t="s">
        <v>1029</v>
      </c>
      <c r="B3869" s="96" t="s">
        <v>367</v>
      </c>
      <c r="C3869" s="96" t="s">
        <v>4507</v>
      </c>
      <c r="D3869" s="96">
        <v>698.86666667181998</v>
      </c>
      <c r="E3869" s="96">
        <v>135.36666666856036</v>
      </c>
      <c r="F3869" s="96">
        <v>1</v>
      </c>
      <c r="G3869" s="96" t="s">
        <v>4660</v>
      </c>
      <c r="H3869" s="96">
        <v>1</v>
      </c>
      <c r="I3869" s="96" t="str">
        <f t="shared" si="60"/>
        <v>T521D475M063ATE300A521V475M063ASSUZHTTS12KM</v>
      </c>
    </row>
    <row r="3870" spans="1:9" hidden="1">
      <c r="A3870" s="96" t="s">
        <v>3266</v>
      </c>
      <c r="B3870" s="96" t="s">
        <v>3267</v>
      </c>
      <c r="C3870" s="96" t="s">
        <v>4501</v>
      </c>
      <c r="D3870" s="96">
        <v>223.566666666884</v>
      </c>
      <c r="E3870" s="96">
        <v>122.95000000158323</v>
      </c>
      <c r="F3870" s="96">
        <v>1</v>
      </c>
      <c r="G3870" s="96" t="s">
        <v>4660</v>
      </c>
      <c r="H3870" s="96">
        <v>1</v>
      </c>
      <c r="I3870" s="96" t="str">
        <f t="shared" si="60"/>
        <v>T591D227M2R5ATE012A591D227M004ASKBP55</v>
      </c>
    </row>
    <row r="3871" spans="1:9" hidden="1">
      <c r="A3871" s="96" t="s">
        <v>984</v>
      </c>
      <c r="B3871" s="96" t="s">
        <v>983</v>
      </c>
      <c r="C3871" s="96" t="s">
        <v>4426</v>
      </c>
      <c r="D3871" s="96">
        <v>231.30000000586733</v>
      </c>
      <c r="E3871" s="96">
        <v>130.70000000065193</v>
      </c>
      <c r="F3871" s="96">
        <v>1</v>
      </c>
      <c r="G3871" s="96" t="s">
        <v>4660</v>
      </c>
      <c r="H3871" s="96">
        <v>1</v>
      </c>
      <c r="I3871" s="96" t="str">
        <f t="shared" si="60"/>
        <v>T530Y337M006ATE005A530V117M006ASE005KBP74</v>
      </c>
    </row>
    <row r="3872" spans="1:9" hidden="1">
      <c r="A3872" s="96" t="s">
        <v>1724</v>
      </c>
      <c r="B3872" s="96" t="s">
        <v>1065</v>
      </c>
      <c r="C3872" s="96" t="s">
        <v>4428</v>
      </c>
      <c r="D3872" s="96">
        <v>409.21666666748933</v>
      </c>
      <c r="E3872" s="96">
        <v>126.76666666986419</v>
      </c>
      <c r="F3872" s="96">
        <v>1</v>
      </c>
      <c r="G3872" s="96" t="s">
        <v>4660</v>
      </c>
      <c r="H3872" s="96">
        <v>1</v>
      </c>
      <c r="I3872" s="96" t="str">
        <f t="shared" si="60"/>
        <v>T521V476M020AHE090A521V476M020ASMHSPKBP76</v>
      </c>
    </row>
    <row r="3873" spans="1:9" hidden="1">
      <c r="A3873" s="96" t="s">
        <v>3763</v>
      </c>
      <c r="B3873" s="96" t="s">
        <v>3764</v>
      </c>
      <c r="C3873" s="96" t="s">
        <v>4441</v>
      </c>
      <c r="D3873" s="96">
        <v>407.19800000041721</v>
      </c>
      <c r="E3873" s="96">
        <v>134.95733333216049</v>
      </c>
      <c r="F3873" s="96">
        <v>1</v>
      </c>
      <c r="G3873" s="96" t="s">
        <v>4660</v>
      </c>
      <c r="H3873" s="96">
        <v>25</v>
      </c>
      <c r="I3873" s="96" t="str">
        <f t="shared" si="60"/>
        <v>T520B227M2R5ATE015A520B227M2R5ASE021STA156KA</v>
      </c>
    </row>
    <row r="3874" spans="1:9" hidden="1">
      <c r="A3874" s="96" t="s">
        <v>3551</v>
      </c>
      <c r="B3874" s="96" t="s">
        <v>2488</v>
      </c>
      <c r="C3874" s="96" t="s">
        <v>4525</v>
      </c>
      <c r="D3874" s="96">
        <v>279.10000000032596</v>
      </c>
      <c r="E3874" s="96">
        <v>136.31666667060929</v>
      </c>
      <c r="F3874" s="96">
        <v>1</v>
      </c>
      <c r="G3874" s="96" t="s">
        <v>4660</v>
      </c>
      <c r="H3874" s="96">
        <v>1</v>
      </c>
      <c r="I3874" s="96" t="str">
        <f t="shared" si="60"/>
        <v>T520V227M004ATE006A520V117M004ASE006S506</v>
      </c>
    </row>
    <row r="3875" spans="1:9" hidden="1">
      <c r="A3875" s="96" t="s">
        <v>2606</v>
      </c>
      <c r="B3875" s="96" t="s">
        <v>4718</v>
      </c>
      <c r="C3875" s="96" t="s">
        <v>4428</v>
      </c>
      <c r="D3875" s="96">
        <v>233.75000000232831</v>
      </c>
      <c r="E3875" s="96">
        <v>128.61666666227393</v>
      </c>
      <c r="F3875" s="96">
        <v>1</v>
      </c>
      <c r="G3875" s="96" t="s">
        <v>4660</v>
      </c>
      <c r="H3875" s="96">
        <v>1</v>
      </c>
      <c r="I3875" s="96" t="str">
        <f t="shared" si="60"/>
        <v>T520D227M004ATE012A520D227M004ASPGLRKBP76</v>
      </c>
    </row>
    <row r="3876" spans="1:9" hidden="1">
      <c r="A3876" s="96" t="s">
        <v>2319</v>
      </c>
      <c r="B3876" s="96" t="s">
        <v>4588</v>
      </c>
      <c r="C3876" s="96" t="s">
        <v>4525</v>
      </c>
      <c r="D3876" s="96">
        <v>819.92777777602896</v>
      </c>
      <c r="E3876" s="96">
        <v>455.89166666788515</v>
      </c>
      <c r="F3876" s="96">
        <v>1</v>
      </c>
      <c r="G3876" s="96" t="s">
        <v>4660</v>
      </c>
      <c r="H3876" s="96">
        <v>6</v>
      </c>
      <c r="I3876" s="96" t="str">
        <f t="shared" si="60"/>
        <v>T521B156M035ATE200A521B156M035AS9997S506</v>
      </c>
    </row>
    <row r="3877" spans="1:9" hidden="1">
      <c r="A3877" s="96" t="s">
        <v>3204</v>
      </c>
      <c r="B3877" s="96" t="s">
        <v>3203</v>
      </c>
      <c r="C3877" s="96" t="s">
        <v>4426</v>
      </c>
      <c r="D3877" s="96">
        <v>261.51938775459269</v>
      </c>
      <c r="E3877" s="96">
        <v>136.60033333359752</v>
      </c>
      <c r="F3877" s="96">
        <v>1</v>
      </c>
      <c r="G3877" s="96" t="s">
        <v>4660</v>
      </c>
      <c r="H3877" s="96">
        <v>49</v>
      </c>
      <c r="I3877" s="96" t="str">
        <f t="shared" si="60"/>
        <v>T520V477M2R5ATE018A520V477M003ASMHSPKBP74</v>
      </c>
    </row>
    <row r="3878" spans="1:9" hidden="1">
      <c r="A3878" s="96" t="s">
        <v>2895</v>
      </c>
      <c r="B3878" s="96" t="s">
        <v>2896</v>
      </c>
      <c r="C3878" s="96" t="s">
        <v>4426</v>
      </c>
      <c r="D3878" s="96">
        <v>253.4499999973923</v>
      </c>
      <c r="E3878" s="96">
        <v>121.53333333902992</v>
      </c>
      <c r="F3878" s="96">
        <v>1</v>
      </c>
      <c r="G3878" s="96" t="s">
        <v>4660</v>
      </c>
      <c r="H3878" s="96">
        <v>1</v>
      </c>
      <c r="I3878" s="96" t="str">
        <f t="shared" si="60"/>
        <v>T520D477M2R5ATE009A520D477M003ASE009KBP74</v>
      </c>
    </row>
    <row r="3879" spans="1:9" hidden="1">
      <c r="A3879" s="96" t="s">
        <v>4058</v>
      </c>
      <c r="B3879" s="96" t="s">
        <v>4719</v>
      </c>
      <c r="C3879" s="96" t="s">
        <v>4572</v>
      </c>
      <c r="D3879" s="96">
        <v>372.23333333269699</v>
      </c>
      <c r="E3879" s="96">
        <v>122.38333333865739</v>
      </c>
      <c r="F3879" s="96">
        <v>1</v>
      </c>
      <c r="G3879" s="96" t="s">
        <v>4660</v>
      </c>
      <c r="H3879" s="96">
        <v>1</v>
      </c>
      <c r="I3879" s="96" t="str">
        <f t="shared" si="60"/>
        <v>T520U157M006ATE045A520U157M006AS9997S15MBE</v>
      </c>
    </row>
    <row r="3880" spans="1:9" hidden="1">
      <c r="A3880" s="96" t="s">
        <v>2455</v>
      </c>
      <c r="B3880" s="96" t="s">
        <v>2268</v>
      </c>
      <c r="C3880" s="96" t="s">
        <v>4428</v>
      </c>
      <c r="D3880" s="96">
        <v>194.38333333237097</v>
      </c>
      <c r="E3880" s="96">
        <v>123.04999999352732</v>
      </c>
      <c r="F3880" s="96">
        <v>1</v>
      </c>
      <c r="G3880" s="96" t="s">
        <v>4660</v>
      </c>
      <c r="H3880" s="96">
        <v>1</v>
      </c>
      <c r="I3880" s="96" t="str">
        <f t="shared" si="60"/>
        <v>T520V227M004ATE025A520V227M004ASMHSPKBP76</v>
      </c>
    </row>
    <row r="3881" spans="1:9" hidden="1">
      <c r="A3881" s="96" t="s">
        <v>4311</v>
      </c>
      <c r="B3881" s="96" t="s">
        <v>4312</v>
      </c>
      <c r="C3881" s="96" t="s">
        <v>4502</v>
      </c>
      <c r="D3881" s="96">
        <v>792.64999999897555</v>
      </c>
      <c r="E3881" s="96">
        <v>201.89999999594875</v>
      </c>
      <c r="F3881" s="96">
        <v>1</v>
      </c>
      <c r="G3881" s="96" t="s">
        <v>4660</v>
      </c>
      <c r="H3881" s="96">
        <v>1</v>
      </c>
      <c r="I3881" s="96" t="str">
        <f t="shared" si="60"/>
        <v>T598B225M050ATE150A598B225M050ASTTS175</v>
      </c>
    </row>
    <row r="3882" spans="1:9" hidden="1">
      <c r="A3882" s="96" t="s">
        <v>3425</v>
      </c>
      <c r="B3882" s="96" t="s">
        <v>3445</v>
      </c>
      <c r="C3882" s="96" t="s">
        <v>4428</v>
      </c>
      <c r="D3882" s="96">
        <v>314.33333333465271</v>
      </c>
      <c r="E3882" s="96">
        <v>142.49999999825377</v>
      </c>
      <c r="F3882" s="96">
        <v>1</v>
      </c>
      <c r="G3882" s="96" t="s">
        <v>4660</v>
      </c>
      <c r="H3882" s="96">
        <v>1</v>
      </c>
      <c r="I3882" s="96" t="str">
        <f t="shared" si="60"/>
        <v>T520V157M006ATE012A520V157M006ASPGLRKBP76</v>
      </c>
    </row>
    <row r="3883" spans="1:9" hidden="1">
      <c r="A3883" s="96" t="s">
        <v>811</v>
      </c>
      <c r="B3883" s="96" t="s">
        <v>810</v>
      </c>
      <c r="C3883" s="96" t="s">
        <v>4426</v>
      </c>
      <c r="D3883" s="96">
        <v>256.96666666888632</v>
      </c>
      <c r="E3883" s="96">
        <v>127.11666666786186</v>
      </c>
      <c r="F3883" s="96">
        <v>1</v>
      </c>
      <c r="G3883" s="96" t="s">
        <v>4660</v>
      </c>
      <c r="H3883" s="96">
        <v>1</v>
      </c>
      <c r="I3883" s="96" t="str">
        <f t="shared" si="60"/>
        <v>T525B476M006ATE080A525B476M006ASE070KBP74</v>
      </c>
    </row>
    <row r="3884" spans="1:9" hidden="1">
      <c r="A3884" s="96" t="s">
        <v>1201</v>
      </c>
      <c r="B3884" s="96" t="s">
        <v>1170</v>
      </c>
      <c r="C3884" s="96" t="s">
        <v>4441</v>
      </c>
      <c r="D3884" s="96">
        <v>660.60000000754371</v>
      </c>
      <c r="E3884" s="96">
        <v>181.33333333069459</v>
      </c>
      <c r="F3884" s="96">
        <v>1</v>
      </c>
      <c r="G3884" s="96" t="s">
        <v>4660</v>
      </c>
      <c r="H3884" s="96">
        <v>1</v>
      </c>
      <c r="I3884" s="96" t="str">
        <f t="shared" si="60"/>
        <v>T591B107M006ATE070A598B157M006ASSTA156KA</v>
      </c>
    </row>
    <row r="3885" spans="1:9" hidden="1">
      <c r="A3885" s="96" t="s">
        <v>788</v>
      </c>
      <c r="B3885" s="96" t="s">
        <v>789</v>
      </c>
      <c r="C3885" s="96" t="s">
        <v>100</v>
      </c>
      <c r="D3885" s="96">
        <v>551.00277777761221</v>
      </c>
      <c r="E3885" s="96">
        <v>198.5055555542931</v>
      </c>
      <c r="F3885" s="96">
        <v>1</v>
      </c>
      <c r="G3885" s="96" t="s">
        <v>4660</v>
      </c>
      <c r="H3885" s="96">
        <v>6</v>
      </c>
      <c r="I3885" s="96" t="str">
        <f t="shared" si="60"/>
        <v>T523T226M025AP4279A523T226M025ASS805</v>
      </c>
    </row>
    <row r="3886" spans="1:9" hidden="1">
      <c r="A3886" s="96" t="s">
        <v>818</v>
      </c>
      <c r="B3886" s="96" t="s">
        <v>806</v>
      </c>
      <c r="C3886" s="96" t="s">
        <v>4426</v>
      </c>
      <c r="D3886" s="96">
        <v>270.08333334233612</v>
      </c>
      <c r="E3886" s="96">
        <v>122.51666666124947</v>
      </c>
      <c r="F3886" s="96">
        <v>1</v>
      </c>
      <c r="G3886" s="96" t="s">
        <v>4660</v>
      </c>
      <c r="H3886" s="96">
        <v>1</v>
      </c>
      <c r="I3886" s="96" t="str">
        <f t="shared" si="60"/>
        <v>T525B336M006AHE080A525B336M010ASE080KBP74</v>
      </c>
    </row>
    <row r="3887" spans="1:9" hidden="1">
      <c r="A3887" s="96" t="s">
        <v>1773</v>
      </c>
      <c r="B3887" s="96" t="s">
        <v>141</v>
      </c>
      <c r="C3887" s="96" t="s">
        <v>126</v>
      </c>
      <c r="D3887" s="96">
        <v>480.80000000190921</v>
      </c>
      <c r="E3887" s="96">
        <v>124.34999999357387</v>
      </c>
      <c r="F3887" s="96">
        <v>1</v>
      </c>
      <c r="G3887" s="96" t="s">
        <v>4660</v>
      </c>
      <c r="H3887" s="96">
        <v>1</v>
      </c>
      <c r="I3887" s="96" t="str">
        <f t="shared" si="60"/>
        <v>T521V336M025ATE025A521V336M025AS9997KBP52</v>
      </c>
    </row>
    <row r="3888" spans="1:9" hidden="1">
      <c r="A3888" s="96" t="s">
        <v>1773</v>
      </c>
      <c r="B3888" s="96" t="s">
        <v>1598</v>
      </c>
      <c r="C3888" s="96" t="s">
        <v>126</v>
      </c>
      <c r="D3888" s="96">
        <v>443.65000000339938</v>
      </c>
      <c r="E3888" s="96">
        <v>143.74166666704696</v>
      </c>
      <c r="F3888" s="96">
        <v>1</v>
      </c>
      <c r="G3888" s="96" t="s">
        <v>4660</v>
      </c>
      <c r="H3888" s="96">
        <v>2</v>
      </c>
      <c r="I3888" s="96" t="str">
        <f t="shared" si="60"/>
        <v>T521V336M025ATE025A521V336M025ASMHSPKBP52</v>
      </c>
    </row>
    <row r="3889" spans="1:9" hidden="1">
      <c r="A3889" s="96" t="s">
        <v>1270</v>
      </c>
      <c r="B3889" s="96" t="s">
        <v>1271</v>
      </c>
      <c r="C3889" s="96" t="s">
        <v>4426</v>
      </c>
      <c r="D3889" s="96">
        <v>389.79999999864958</v>
      </c>
      <c r="E3889" s="96">
        <v>199.25000000512227</v>
      </c>
      <c r="F3889" s="96">
        <v>1</v>
      </c>
      <c r="G3889" s="96" t="s">
        <v>4660</v>
      </c>
      <c r="H3889" s="96">
        <v>1</v>
      </c>
      <c r="I3889" s="96" t="str">
        <f t="shared" si="60"/>
        <v>T591B107M004ATE070A591B107M004ASKBP74</v>
      </c>
    </row>
    <row r="3890" spans="1:9" hidden="1">
      <c r="A3890" s="96" t="s">
        <v>437</v>
      </c>
      <c r="B3890" s="96" t="s">
        <v>195</v>
      </c>
      <c r="C3890" s="96" t="s">
        <v>4441</v>
      </c>
      <c r="D3890" s="96">
        <v>411.41666666837409</v>
      </c>
      <c r="E3890" s="96">
        <v>133.81666667293757</v>
      </c>
      <c r="F3890" s="96">
        <v>1</v>
      </c>
      <c r="G3890" s="96" t="s">
        <v>4660</v>
      </c>
      <c r="H3890" s="96">
        <v>1</v>
      </c>
      <c r="I3890" s="96" t="str">
        <f t="shared" si="60"/>
        <v>T520T107M2R5ATE040A520T107M004ASE070STA156KA</v>
      </c>
    </row>
    <row r="3891" spans="1:9" hidden="1">
      <c r="A3891" s="96" t="s">
        <v>1216</v>
      </c>
      <c r="B3891" s="96" t="s">
        <v>685</v>
      </c>
      <c r="C3891" s="96" t="s">
        <v>4426</v>
      </c>
      <c r="D3891" s="96">
        <v>216.55000000493601</v>
      </c>
      <c r="E3891" s="96">
        <v>173.28333333483897</v>
      </c>
      <c r="F3891" s="96">
        <v>1</v>
      </c>
      <c r="G3891" s="96" t="s">
        <v>4660</v>
      </c>
      <c r="H3891" s="96">
        <v>1</v>
      </c>
      <c r="I3891" s="96" t="str">
        <f t="shared" si="60"/>
        <v>T520W337M2R5ATE040A520W337M003ASMHSPKBP74</v>
      </c>
    </row>
    <row r="3892" spans="1:9" hidden="1">
      <c r="A3892" s="96" t="s">
        <v>576</v>
      </c>
      <c r="B3892" s="96" t="s">
        <v>577</v>
      </c>
      <c r="C3892" s="96" t="s">
        <v>4525</v>
      </c>
      <c r="D3892" s="96">
        <v>252.94999999576248</v>
      </c>
      <c r="E3892" s="96">
        <v>161.45000000135042</v>
      </c>
      <c r="F3892" s="96">
        <v>1</v>
      </c>
      <c r="G3892" s="96" t="s">
        <v>4660</v>
      </c>
      <c r="H3892" s="96">
        <v>1</v>
      </c>
      <c r="I3892" s="96" t="str">
        <f t="shared" si="60"/>
        <v>T520C336M006ATE100A520C336M006ASE100S506</v>
      </c>
    </row>
    <row r="3893" spans="1:9" hidden="1">
      <c r="A3893" s="96" t="s">
        <v>2190</v>
      </c>
      <c r="B3893" s="96" t="s">
        <v>2191</v>
      </c>
      <c r="C3893" s="96" t="s">
        <v>4478</v>
      </c>
      <c r="D3893" s="96">
        <v>656.91666667233221</v>
      </c>
      <c r="E3893" s="96">
        <v>218.66666667396203</v>
      </c>
      <c r="F3893" s="96">
        <v>1</v>
      </c>
      <c r="G3893" s="96" t="s">
        <v>4660</v>
      </c>
      <c r="H3893" s="96">
        <v>1</v>
      </c>
      <c r="I3893" s="96" t="str">
        <f t="shared" si="60"/>
        <v>T521B475M035ATE150A521B475M035ASFTW400</v>
      </c>
    </row>
    <row r="3894" spans="1:9" hidden="1">
      <c r="A3894" s="96" t="s">
        <v>485</v>
      </c>
      <c r="B3894" s="96" t="s">
        <v>484</v>
      </c>
      <c r="C3894" s="96" t="s">
        <v>4426</v>
      </c>
      <c r="D3894" s="96">
        <v>386.6333333356306</v>
      </c>
      <c r="E3894" s="96">
        <v>185.31666666269305</v>
      </c>
      <c r="F3894" s="96">
        <v>1</v>
      </c>
      <c r="G3894" s="96" t="s">
        <v>4660</v>
      </c>
      <c r="H3894" s="96">
        <v>1</v>
      </c>
      <c r="I3894" s="96" t="str">
        <f t="shared" si="60"/>
        <v>T522Y477M006ATE035A520Y477M006ASE035KBP74</v>
      </c>
    </row>
    <row r="3895" spans="1:9" hidden="1">
      <c r="A3895" s="96" t="s">
        <v>2501</v>
      </c>
      <c r="B3895" s="96" t="s">
        <v>1750</v>
      </c>
      <c r="C3895" s="96" t="s">
        <v>4428</v>
      </c>
      <c r="D3895" s="96">
        <v>208.91666666837409</v>
      </c>
      <c r="E3895" s="96">
        <v>127.8833333356306</v>
      </c>
      <c r="F3895" s="96">
        <v>1</v>
      </c>
      <c r="G3895" s="96" t="s">
        <v>4660</v>
      </c>
      <c r="H3895" s="96">
        <v>1</v>
      </c>
      <c r="I3895" s="96" t="str">
        <f t="shared" si="60"/>
        <v>T520D157M006ATE055A520D157M006ASMHSPKBP76</v>
      </c>
    </row>
    <row r="3896" spans="1:9" hidden="1">
      <c r="A3896" s="96" t="s">
        <v>1850</v>
      </c>
      <c r="B3896" s="96" t="s">
        <v>1851</v>
      </c>
      <c r="C3896" s="96" t="s">
        <v>4426</v>
      </c>
      <c r="D3896" s="96">
        <v>204.06666666618548</v>
      </c>
      <c r="E3896" s="96">
        <v>128.38333333726041</v>
      </c>
      <c r="F3896" s="96">
        <v>1</v>
      </c>
      <c r="G3896" s="96" t="s">
        <v>4660</v>
      </c>
      <c r="H3896" s="96">
        <v>1</v>
      </c>
      <c r="I3896" s="96" t="str">
        <f t="shared" si="60"/>
        <v>T530D477M2R5ATE006A530V157M2R5ASE006KBP74</v>
      </c>
    </row>
    <row r="3897" spans="1:9" hidden="1">
      <c r="A3897" s="96" t="s">
        <v>2317</v>
      </c>
      <c r="B3897" s="96" t="s">
        <v>2303</v>
      </c>
      <c r="C3897" s="96" t="s">
        <v>4502</v>
      </c>
      <c r="D3897" s="96">
        <v>814.1500000061933</v>
      </c>
      <c r="E3897" s="96">
        <v>203.62500000104777</v>
      </c>
      <c r="F3897" s="96">
        <v>1</v>
      </c>
      <c r="G3897" s="96" t="s">
        <v>4660</v>
      </c>
      <c r="H3897" s="96">
        <v>2</v>
      </c>
      <c r="I3897" s="96" t="str">
        <f t="shared" si="60"/>
        <v>T521B155M063ATE200A521B155M063ASTTS175</v>
      </c>
    </row>
    <row r="3898" spans="1:9" hidden="1">
      <c r="A3898" s="96" t="s">
        <v>903</v>
      </c>
      <c r="B3898" s="96" t="s">
        <v>904</v>
      </c>
      <c r="C3898" s="96" t="s">
        <v>126</v>
      </c>
      <c r="D3898" s="96">
        <v>270.53333333227783</v>
      </c>
      <c r="E3898" s="96">
        <v>130.2000000042608</v>
      </c>
      <c r="F3898" s="96">
        <v>1</v>
      </c>
      <c r="G3898" s="96" t="s">
        <v>4660</v>
      </c>
      <c r="H3898" s="96">
        <v>2</v>
      </c>
      <c r="I3898" s="96" t="str">
        <f t="shared" si="60"/>
        <v>T520W686M010ATE025A520W686M010ASE025KBP52</v>
      </c>
    </row>
    <row r="3899" spans="1:9" hidden="1">
      <c r="A3899" s="96" t="s">
        <v>2315</v>
      </c>
      <c r="B3899" s="96" t="s">
        <v>2300</v>
      </c>
      <c r="C3899" s="96" t="s">
        <v>4516</v>
      </c>
      <c r="D3899" s="96">
        <v>777.41666666697711</v>
      </c>
      <c r="E3899" s="96">
        <v>181.26666666939855</v>
      </c>
      <c r="F3899" s="96">
        <v>1</v>
      </c>
      <c r="G3899" s="96" t="s">
        <v>4660</v>
      </c>
      <c r="H3899" s="96">
        <v>1</v>
      </c>
      <c r="I3899" s="96" t="str">
        <f t="shared" si="60"/>
        <v>T521B105M050ATE200A521B105M063ASTTS125</v>
      </c>
    </row>
    <row r="3900" spans="1:9" hidden="1">
      <c r="A3900" s="96" t="s">
        <v>678</v>
      </c>
      <c r="B3900" s="96" t="s">
        <v>445</v>
      </c>
      <c r="C3900" s="96" t="s">
        <v>4477</v>
      </c>
      <c r="D3900" s="96">
        <v>378.86666666599922</v>
      </c>
      <c r="E3900" s="96">
        <v>141.93333333008923</v>
      </c>
      <c r="F3900" s="96">
        <v>1</v>
      </c>
      <c r="G3900" s="96" t="s">
        <v>4660</v>
      </c>
      <c r="H3900" s="96">
        <v>1</v>
      </c>
      <c r="I3900" s="96" t="str">
        <f t="shared" si="60"/>
        <v>T520T106M12RATE080A520T106M016ASE080KBP40</v>
      </c>
    </row>
    <row r="3901" spans="1:9" hidden="1">
      <c r="A3901" s="96" t="s">
        <v>1855</v>
      </c>
      <c r="B3901" s="96" t="s">
        <v>1856</v>
      </c>
      <c r="C3901" s="96" t="s">
        <v>126</v>
      </c>
      <c r="D3901" s="96">
        <v>259.56666666897945</v>
      </c>
      <c r="E3901" s="96">
        <v>126.78333332994951</v>
      </c>
      <c r="F3901" s="96">
        <v>1</v>
      </c>
      <c r="G3901" s="96" t="s">
        <v>4660</v>
      </c>
      <c r="H3901" s="96">
        <v>1</v>
      </c>
      <c r="I3901" s="96" t="str">
        <f t="shared" si="60"/>
        <v>T530D157M010AHE006A530V476M010ASE006KBP52</v>
      </c>
    </row>
    <row r="3902" spans="1:9" hidden="1">
      <c r="A3902" s="96" t="s">
        <v>1938</v>
      </c>
      <c r="B3902" s="96" t="s">
        <v>1860</v>
      </c>
      <c r="C3902" s="96" t="s">
        <v>4426</v>
      </c>
      <c r="D3902" s="96">
        <v>281.47500000544824</v>
      </c>
      <c r="E3902" s="96">
        <v>145.13333333423361</v>
      </c>
      <c r="F3902" s="96">
        <v>1</v>
      </c>
      <c r="G3902" s="96" t="s">
        <v>4660</v>
      </c>
      <c r="H3902" s="96">
        <v>2</v>
      </c>
      <c r="I3902" s="96" t="str">
        <f t="shared" si="60"/>
        <v>T530D337M006AHE006A530V117M006ASE006KBP74</v>
      </c>
    </row>
    <row r="3903" spans="1:9" hidden="1">
      <c r="A3903" s="96" t="s">
        <v>1327</v>
      </c>
      <c r="B3903" s="96" t="s">
        <v>380</v>
      </c>
      <c r="C3903" s="96" t="s">
        <v>4507</v>
      </c>
      <c r="D3903" s="96">
        <v>876.18333332939073</v>
      </c>
      <c r="E3903" s="96">
        <v>188.46666666562669</v>
      </c>
      <c r="F3903" s="96">
        <v>1</v>
      </c>
      <c r="G3903" s="96" t="s">
        <v>4660</v>
      </c>
      <c r="H3903" s="96">
        <v>1</v>
      </c>
      <c r="I3903" s="96" t="str">
        <f t="shared" si="60"/>
        <v>T521D475M075ATE075A521V475M075ASSUZHTTS12KM</v>
      </c>
    </row>
    <row r="3904" spans="1:9" hidden="1">
      <c r="A3904" s="96" t="s">
        <v>266</v>
      </c>
      <c r="B3904" s="96" t="s">
        <v>261</v>
      </c>
      <c r="C3904" s="96" t="s">
        <v>4492</v>
      </c>
      <c r="D3904" s="96">
        <v>497.79444444458926</v>
      </c>
      <c r="E3904" s="96">
        <v>187.7833333297167</v>
      </c>
      <c r="F3904" s="96">
        <v>1</v>
      </c>
      <c r="G3904" s="96" t="s">
        <v>4660</v>
      </c>
      <c r="H3904" s="96">
        <v>3</v>
      </c>
      <c r="I3904" s="96" t="str">
        <f t="shared" si="60"/>
        <v>T521X337M016AHE025A521V117M016ASE050FTW700</v>
      </c>
    </row>
    <row r="3905" spans="1:9" hidden="1">
      <c r="A3905" s="96" t="s">
        <v>3362</v>
      </c>
      <c r="B3905" s="96" t="s">
        <v>3328</v>
      </c>
      <c r="C3905" s="96" t="s">
        <v>4501</v>
      </c>
      <c r="D3905" s="96">
        <v>397.49999999650754</v>
      </c>
      <c r="E3905" s="96">
        <v>130.42500000447035</v>
      </c>
      <c r="F3905" s="96">
        <v>1</v>
      </c>
      <c r="G3905" s="96" t="s">
        <v>4660</v>
      </c>
      <c r="H3905" s="96">
        <v>1</v>
      </c>
      <c r="I3905" s="96" t="str">
        <f t="shared" si="60"/>
        <v>T591D227M010ATE080A591D227M010ASKBP55</v>
      </c>
    </row>
    <row r="3906" spans="1:9" hidden="1">
      <c r="A3906" s="96" t="s">
        <v>2728</v>
      </c>
      <c r="B3906" s="96" t="s">
        <v>638</v>
      </c>
      <c r="C3906" s="96" t="s">
        <v>4426</v>
      </c>
      <c r="D3906" s="96">
        <v>321.58333333209157</v>
      </c>
      <c r="E3906" s="96">
        <v>132.48333333176561</v>
      </c>
      <c r="F3906" s="96">
        <v>1</v>
      </c>
      <c r="G3906" s="96" t="s">
        <v>4660</v>
      </c>
      <c r="H3906" s="96">
        <v>1</v>
      </c>
      <c r="I3906" s="96" t="str">
        <f t="shared" si="60"/>
        <v>T520V107M006ATE045A520V107M010ASMHSPKBP74</v>
      </c>
    </row>
    <row r="3907" spans="1:9" hidden="1">
      <c r="A3907" s="96" t="s">
        <v>4387</v>
      </c>
      <c r="B3907" s="96" t="s">
        <v>4720</v>
      </c>
      <c r="C3907" s="96" t="s">
        <v>152</v>
      </c>
      <c r="D3907" s="96">
        <v>505.24999999674043</v>
      </c>
      <c r="E3907" s="96">
        <v>128.79999999655411</v>
      </c>
      <c r="F3907" s="96">
        <v>1</v>
      </c>
      <c r="G3907" s="96" t="s">
        <v>4660</v>
      </c>
      <c r="H3907" s="96">
        <v>1</v>
      </c>
      <c r="I3907" s="96" t="str">
        <f t="shared" si="60"/>
        <v>T598V107M020ATE040A598V107M020AS9997KBP86</v>
      </c>
    </row>
    <row r="3908" spans="1:9" hidden="1">
      <c r="A3908" s="96" t="s">
        <v>3024</v>
      </c>
      <c r="B3908" s="96" t="s">
        <v>2810</v>
      </c>
      <c r="C3908" s="96" t="s">
        <v>4477</v>
      </c>
      <c r="D3908" s="96">
        <v>399.14583333476912</v>
      </c>
      <c r="E3908" s="96">
        <v>127.27083333127666</v>
      </c>
      <c r="F3908" s="96">
        <v>1</v>
      </c>
      <c r="G3908" s="96" t="s">
        <v>4660</v>
      </c>
      <c r="H3908" s="96">
        <v>4</v>
      </c>
      <c r="I3908" s="96" t="str">
        <f t="shared" ref="I3908:I3971" si="61">A3908&amp;B3908&amp;C3908</f>
        <v>T530X157M016AHE015A530V476M016ASE015KBP40</v>
      </c>
    </row>
    <row r="3909" spans="1:9" hidden="1">
      <c r="A3909" s="96" t="s">
        <v>1166</v>
      </c>
      <c r="B3909" s="96" t="s">
        <v>1165</v>
      </c>
      <c r="C3909" s="96" t="s">
        <v>4441</v>
      </c>
      <c r="D3909" s="96">
        <v>550.76666666893288</v>
      </c>
      <c r="E3909" s="96">
        <v>182.48333332710899</v>
      </c>
      <c r="F3909" s="96">
        <v>1</v>
      </c>
      <c r="G3909" s="96" t="s">
        <v>4660</v>
      </c>
      <c r="H3909" s="96">
        <v>1</v>
      </c>
      <c r="I3909" s="96" t="str">
        <f t="shared" si="61"/>
        <v>T591B227M006ATE045A591B227M006ASSTA156KA</v>
      </c>
    </row>
    <row r="3910" spans="1:9" hidden="1">
      <c r="A3910" s="96" t="s">
        <v>3991</v>
      </c>
      <c r="B3910" s="96" t="s">
        <v>3827</v>
      </c>
      <c r="C3910" s="96" t="s">
        <v>4441</v>
      </c>
      <c r="D3910" s="96">
        <v>236.21666666935201</v>
      </c>
      <c r="E3910" s="96">
        <v>123.50000000442378</v>
      </c>
      <c r="F3910" s="96">
        <v>1</v>
      </c>
      <c r="G3910" s="96" t="s">
        <v>4660</v>
      </c>
      <c r="H3910" s="96">
        <v>1</v>
      </c>
      <c r="I3910" s="96" t="str">
        <f t="shared" si="61"/>
        <v>T520B227M2R5ATE070A520B227M2R5ASE035STA156KA</v>
      </c>
    </row>
    <row r="3911" spans="1:9" hidden="1">
      <c r="A3911" s="96" t="s">
        <v>2129</v>
      </c>
      <c r="B3911" s="96" t="s">
        <v>1978</v>
      </c>
      <c r="C3911" s="96" t="s">
        <v>4426</v>
      </c>
      <c r="D3911" s="96">
        <v>307.76666667312384</v>
      </c>
      <c r="E3911" s="96">
        <v>132.916666661622</v>
      </c>
      <c r="F3911" s="96">
        <v>1</v>
      </c>
      <c r="G3911" s="96" t="s">
        <v>4660</v>
      </c>
      <c r="H3911" s="96">
        <v>1</v>
      </c>
      <c r="I3911" s="96" t="str">
        <f t="shared" si="61"/>
        <v>T530D227M006AHE005A530V686M006ASE005KBP74</v>
      </c>
    </row>
    <row r="3912" spans="1:9" hidden="1">
      <c r="A3912" s="96" t="s">
        <v>2863</v>
      </c>
      <c r="B3912" s="96" t="s">
        <v>2864</v>
      </c>
      <c r="C3912" s="96" t="s">
        <v>4426</v>
      </c>
      <c r="D3912" s="96">
        <v>233.81666667410173</v>
      </c>
      <c r="E3912" s="96">
        <v>145.60000000521541</v>
      </c>
      <c r="F3912" s="96">
        <v>1</v>
      </c>
      <c r="G3912" s="96" t="s">
        <v>4660</v>
      </c>
      <c r="H3912" s="96">
        <v>1</v>
      </c>
      <c r="I3912" s="96" t="str">
        <f t="shared" si="61"/>
        <v>T530X687M004AHE006A530V227M004ASE006KBP74</v>
      </c>
    </row>
    <row r="3913" spans="1:9" hidden="1">
      <c r="A3913" s="96" t="s">
        <v>2940</v>
      </c>
      <c r="B3913" s="96" t="s">
        <v>992</v>
      </c>
      <c r="C3913" s="96" t="s">
        <v>4426</v>
      </c>
      <c r="D3913" s="96">
        <v>294.71666666097008</v>
      </c>
      <c r="E3913" s="96">
        <v>129.81666665989906</v>
      </c>
      <c r="F3913" s="96">
        <v>1</v>
      </c>
      <c r="G3913" s="96" t="s">
        <v>4660</v>
      </c>
      <c r="H3913" s="96">
        <v>1</v>
      </c>
      <c r="I3913" s="96" t="str">
        <f t="shared" si="61"/>
        <v>T530X477M006AHE005A530V157M006ASE005KBP74</v>
      </c>
    </row>
    <row r="3914" spans="1:9" hidden="1">
      <c r="A3914" s="96" t="s">
        <v>503</v>
      </c>
      <c r="B3914" s="96" t="s">
        <v>367</v>
      </c>
      <c r="C3914" s="96" t="s">
        <v>4516</v>
      </c>
      <c r="D3914" s="96">
        <v>833.36785714067184</v>
      </c>
      <c r="E3914" s="96">
        <v>242.77888888609596</v>
      </c>
      <c r="F3914" s="96">
        <v>1</v>
      </c>
      <c r="G3914" s="96" t="s">
        <v>4660</v>
      </c>
      <c r="H3914" s="96">
        <v>14</v>
      </c>
      <c r="I3914" s="96" t="str">
        <f t="shared" si="61"/>
        <v>T521X156M063ATE035A521V475M063ASSUZHTTS125</v>
      </c>
    </row>
    <row r="3915" spans="1:9" hidden="1">
      <c r="A3915" s="96" t="s">
        <v>3315</v>
      </c>
      <c r="B3915" s="96" t="s">
        <v>3316</v>
      </c>
      <c r="C3915" s="96" t="s">
        <v>4516</v>
      </c>
      <c r="D3915" s="96">
        <v>815.83333333488565</v>
      </c>
      <c r="E3915" s="96">
        <v>194.31666666059755</v>
      </c>
      <c r="F3915" s="96">
        <v>1</v>
      </c>
      <c r="G3915" s="96" t="s">
        <v>4660</v>
      </c>
      <c r="H3915" s="96">
        <v>1</v>
      </c>
      <c r="I3915" s="96" t="str">
        <f t="shared" si="61"/>
        <v>T591D475M075ATE200A591V475M075ASSUZHTTS125</v>
      </c>
    </row>
    <row r="3916" spans="1:9" hidden="1">
      <c r="A3916" s="96" t="s">
        <v>902</v>
      </c>
      <c r="B3916" s="96" t="s">
        <v>685</v>
      </c>
      <c r="C3916" s="96" t="s">
        <v>4426</v>
      </c>
      <c r="D3916" s="96">
        <v>254.80833333393093</v>
      </c>
      <c r="E3916" s="96">
        <v>135.01666666532401</v>
      </c>
      <c r="F3916" s="96">
        <v>1</v>
      </c>
      <c r="G3916" s="96" t="s">
        <v>4660</v>
      </c>
      <c r="H3916" s="96">
        <v>2</v>
      </c>
      <c r="I3916" s="96" t="str">
        <f t="shared" si="61"/>
        <v>T520W337M2R5ATE025A520W337M003ASMHSPKBP74</v>
      </c>
    </row>
    <row r="3917" spans="1:9" hidden="1">
      <c r="A3917" s="96" t="s">
        <v>1748</v>
      </c>
      <c r="B3917" s="96" t="s">
        <v>1742</v>
      </c>
      <c r="C3917" s="96" t="s">
        <v>4426</v>
      </c>
      <c r="D3917" s="96">
        <v>246.55000000318975</v>
      </c>
      <c r="E3917" s="96">
        <v>123.37500000139698</v>
      </c>
      <c r="F3917" s="96">
        <v>1</v>
      </c>
      <c r="G3917" s="96" t="s">
        <v>4660</v>
      </c>
      <c r="H3917" s="96">
        <v>2</v>
      </c>
      <c r="I3917" s="96" t="str">
        <f t="shared" si="61"/>
        <v>T525D687M2R5ATE025A520D687M003ASMHSPKBP74</v>
      </c>
    </row>
    <row r="3918" spans="1:9" hidden="1">
      <c r="A3918" s="96" t="s">
        <v>2883</v>
      </c>
      <c r="B3918" s="96" t="s">
        <v>2876</v>
      </c>
      <c r="C3918" s="96" t="s">
        <v>4426</v>
      </c>
      <c r="D3918" s="96">
        <v>396.26666666823439</v>
      </c>
      <c r="E3918" s="96">
        <v>130.8499999938067</v>
      </c>
      <c r="F3918" s="96">
        <v>1</v>
      </c>
      <c r="G3918" s="96" t="s">
        <v>4660</v>
      </c>
      <c r="H3918" s="96">
        <v>1</v>
      </c>
      <c r="I3918" s="96" t="str">
        <f t="shared" si="61"/>
        <v>T530X477M006AHE006A530V157M006ASE006KBP74</v>
      </c>
    </row>
    <row r="3919" spans="1:9" hidden="1">
      <c r="A3919" s="96" t="s">
        <v>2854</v>
      </c>
      <c r="B3919" s="96" t="s">
        <v>2853</v>
      </c>
      <c r="C3919" s="96" t="s">
        <v>4426</v>
      </c>
      <c r="D3919" s="96">
        <v>351.58333333558403</v>
      </c>
      <c r="E3919" s="96">
        <v>160.56666666059755</v>
      </c>
      <c r="F3919" s="96">
        <v>1</v>
      </c>
      <c r="G3919" s="96" t="s">
        <v>4660</v>
      </c>
      <c r="H3919" s="96">
        <v>1</v>
      </c>
      <c r="I3919" s="96" t="str">
        <f t="shared" si="61"/>
        <v>T530X477M006AHE010A530V227K006ASE010KBP74</v>
      </c>
    </row>
    <row r="3920" spans="1:9" hidden="1">
      <c r="A3920" s="96" t="s">
        <v>4179</v>
      </c>
      <c r="B3920" s="96" t="s">
        <v>4180</v>
      </c>
      <c r="C3920" s="96" t="s">
        <v>157</v>
      </c>
      <c r="D3920" s="96">
        <v>658.15833333588671</v>
      </c>
      <c r="E3920" s="96">
        <v>203.45833333209157</v>
      </c>
      <c r="F3920" s="96">
        <v>1</v>
      </c>
      <c r="G3920" s="96" t="s">
        <v>4660</v>
      </c>
      <c r="H3920" s="96">
        <v>2</v>
      </c>
      <c r="I3920" s="96" t="str">
        <f t="shared" si="61"/>
        <v>T591X476M035ATE075A591V226M035ASTTS40</v>
      </c>
    </row>
    <row r="3921" spans="1:9" hidden="1">
      <c r="A3921" s="96" t="s">
        <v>364</v>
      </c>
      <c r="B3921" s="96" t="s">
        <v>4589</v>
      </c>
      <c r="C3921" s="96" t="s">
        <v>4478</v>
      </c>
      <c r="D3921" s="96">
        <v>622.06666666665114</v>
      </c>
      <c r="E3921" s="96">
        <v>207.00000000419095</v>
      </c>
      <c r="F3921" s="96">
        <v>1</v>
      </c>
      <c r="G3921" s="96" t="s">
        <v>4660</v>
      </c>
      <c r="H3921" s="96">
        <v>1</v>
      </c>
      <c r="I3921" s="96" t="str">
        <f t="shared" si="61"/>
        <v>T521X686M035ATE050A521V336M035ASFTW400</v>
      </c>
    </row>
    <row r="3922" spans="1:9" hidden="1">
      <c r="A3922" s="96" t="s">
        <v>460</v>
      </c>
      <c r="B3922" s="96" t="s">
        <v>171</v>
      </c>
      <c r="C3922" s="96" t="s">
        <v>4441</v>
      </c>
      <c r="D3922" s="96">
        <v>391.53333333902992</v>
      </c>
      <c r="E3922" s="96">
        <v>129.2666666675359</v>
      </c>
      <c r="F3922" s="96">
        <v>1</v>
      </c>
      <c r="G3922" s="96" t="s">
        <v>4660</v>
      </c>
      <c r="H3922" s="96">
        <v>1</v>
      </c>
      <c r="I3922" s="96" t="str">
        <f t="shared" si="61"/>
        <v>T520T107M006APE055A520T107M006ASE055STA156KA</v>
      </c>
    </row>
    <row r="3923" spans="1:9" hidden="1">
      <c r="A3923" s="96" t="s">
        <v>3647</v>
      </c>
      <c r="B3923" s="96" t="s">
        <v>3648</v>
      </c>
      <c r="C3923" s="96" t="s">
        <v>4428</v>
      </c>
      <c r="D3923" s="96">
        <v>423.41666666558018</v>
      </c>
      <c r="E3923" s="96">
        <v>191.06666666571985</v>
      </c>
      <c r="F3923" s="96">
        <v>1</v>
      </c>
      <c r="G3923" s="96" t="s">
        <v>4660</v>
      </c>
      <c r="H3923" s="96">
        <v>1</v>
      </c>
      <c r="I3923" s="96" t="str">
        <f t="shared" si="61"/>
        <v>T598X687M006ATE025A598V337M006ASKBP76</v>
      </c>
    </row>
    <row r="3924" spans="1:9" hidden="1">
      <c r="A3924" s="96" t="s">
        <v>1476</v>
      </c>
      <c r="B3924" s="96" t="s">
        <v>1234</v>
      </c>
      <c r="C3924" s="96" t="s">
        <v>119</v>
      </c>
      <c r="D3924" s="96">
        <v>499.50000000419095</v>
      </c>
      <c r="E3924" s="96">
        <v>123.23333332780749</v>
      </c>
      <c r="F3924" s="96">
        <v>1</v>
      </c>
      <c r="G3924" s="96" t="s">
        <v>4660</v>
      </c>
      <c r="H3924" s="96">
        <v>1</v>
      </c>
      <c r="I3924" s="96" t="str">
        <f t="shared" si="61"/>
        <v>T521V157M016ATK050A521V157M016ASFTW102K</v>
      </c>
    </row>
    <row r="3925" spans="1:9" hidden="1">
      <c r="A3925" s="96" t="s">
        <v>2031</v>
      </c>
      <c r="B3925" s="96" t="s">
        <v>1742</v>
      </c>
      <c r="C3925" s="96" t="s">
        <v>4426</v>
      </c>
      <c r="D3925" s="96">
        <v>245.89999999268912</v>
      </c>
      <c r="E3925" s="96">
        <v>132.18333333497867</v>
      </c>
      <c r="F3925" s="96">
        <v>1</v>
      </c>
      <c r="G3925" s="96" t="s">
        <v>4660</v>
      </c>
      <c r="H3925" s="96">
        <v>1</v>
      </c>
      <c r="I3925" s="96" t="str">
        <f t="shared" si="61"/>
        <v>T520D687M003ATE040A520D687M003ASMHSPKBP74</v>
      </c>
    </row>
    <row r="3926" spans="1:9" hidden="1">
      <c r="A3926" s="96" t="s">
        <v>830</v>
      </c>
      <c r="B3926" s="96" t="s">
        <v>831</v>
      </c>
      <c r="C3926" s="96" t="s">
        <v>126</v>
      </c>
      <c r="D3926" s="96">
        <v>244.29166666581295</v>
      </c>
      <c r="E3926" s="96">
        <v>127.76666666788516</v>
      </c>
      <c r="F3926" s="96">
        <v>1</v>
      </c>
      <c r="G3926" s="96" t="s">
        <v>4660</v>
      </c>
      <c r="H3926" s="96">
        <v>2</v>
      </c>
      <c r="I3926" s="96" t="str">
        <f t="shared" si="61"/>
        <v>T528Z227M004ATE008A528Z227M004ASE008KBP52</v>
      </c>
    </row>
    <row r="3927" spans="1:9" hidden="1">
      <c r="A3927" s="96" t="s">
        <v>804</v>
      </c>
      <c r="B3927" s="96" t="s">
        <v>802</v>
      </c>
      <c r="C3927" s="96" t="s">
        <v>126</v>
      </c>
      <c r="D3927" s="96">
        <v>271.66666665812954</v>
      </c>
      <c r="E3927" s="96">
        <v>123.45000000321306</v>
      </c>
      <c r="F3927" s="96">
        <v>1</v>
      </c>
      <c r="G3927" s="96" t="s">
        <v>4660</v>
      </c>
      <c r="H3927" s="96">
        <v>1</v>
      </c>
      <c r="I3927" s="96" t="str">
        <f t="shared" si="61"/>
        <v>T525B226M010ATE080A525B226M010ASE080KBP52</v>
      </c>
    </row>
    <row r="3928" spans="1:9" hidden="1">
      <c r="A3928" s="96" t="s">
        <v>379</v>
      </c>
      <c r="B3928" s="96" t="s">
        <v>380</v>
      </c>
      <c r="C3928" s="96" t="s">
        <v>4507</v>
      </c>
      <c r="D3928" s="96">
        <v>837.45000000461005</v>
      </c>
      <c r="E3928" s="96">
        <v>186.26666666474193</v>
      </c>
      <c r="F3928" s="96">
        <v>1</v>
      </c>
      <c r="G3928" s="96" t="s">
        <v>4660</v>
      </c>
      <c r="H3928" s="96">
        <v>1</v>
      </c>
      <c r="I3928" s="96" t="str">
        <f t="shared" si="61"/>
        <v>T521X106M075ATE050A521V475M075ASSUZHTTS12KM</v>
      </c>
    </row>
    <row r="3929" spans="1:9" hidden="1">
      <c r="A3929" s="96" t="s">
        <v>1140</v>
      </c>
      <c r="B3929" s="96" t="s">
        <v>701</v>
      </c>
      <c r="C3929" s="96" t="s">
        <v>126</v>
      </c>
      <c r="D3929" s="96">
        <v>477.46666666469537</v>
      </c>
      <c r="E3929" s="96">
        <v>181.75000000046569</v>
      </c>
      <c r="F3929" s="96">
        <v>1</v>
      </c>
      <c r="G3929" s="96" t="s">
        <v>4660</v>
      </c>
      <c r="H3929" s="96">
        <v>1</v>
      </c>
      <c r="I3929" s="96" t="str">
        <f t="shared" si="61"/>
        <v>T545W476M016ATE045A521W476M016ASE045KBP52</v>
      </c>
    </row>
    <row r="3930" spans="1:9" hidden="1">
      <c r="A3930" s="96" t="s">
        <v>716</v>
      </c>
      <c r="B3930" s="96" t="s">
        <v>717</v>
      </c>
      <c r="C3930" s="96" t="s">
        <v>4428</v>
      </c>
      <c r="D3930" s="96">
        <v>293.99999999441206</v>
      </c>
      <c r="E3930" s="96">
        <v>124.78333333390763</v>
      </c>
      <c r="F3930" s="96">
        <v>1</v>
      </c>
      <c r="G3930" s="96" t="s">
        <v>4660</v>
      </c>
      <c r="H3930" s="96">
        <v>1</v>
      </c>
      <c r="I3930" s="96" t="str">
        <f t="shared" si="61"/>
        <v>T528Z477M2R5ATE012A528Z477M003ASE009KBP76</v>
      </c>
    </row>
    <row r="3931" spans="1:9" hidden="1">
      <c r="A3931" s="96" t="s">
        <v>703</v>
      </c>
      <c r="B3931" s="96" t="s">
        <v>704</v>
      </c>
      <c r="C3931" s="96" t="s">
        <v>4426</v>
      </c>
      <c r="D3931" s="96">
        <v>289.38333332771435</v>
      </c>
      <c r="E3931" s="96">
        <v>126.21666666702367</v>
      </c>
      <c r="F3931" s="96">
        <v>1</v>
      </c>
      <c r="G3931" s="96" t="s">
        <v>4660</v>
      </c>
      <c r="H3931" s="96">
        <v>1</v>
      </c>
      <c r="I3931" s="96" t="str">
        <f t="shared" si="61"/>
        <v>T528Z227M2R5ATE006A528Z117M003ASE005KBP74</v>
      </c>
    </row>
    <row r="3932" spans="1:9" hidden="1">
      <c r="A3932" s="96" t="s">
        <v>1388</v>
      </c>
      <c r="B3932" s="96" t="s">
        <v>340</v>
      </c>
      <c r="C3932" s="96" t="s">
        <v>4469</v>
      </c>
      <c r="D3932" s="96">
        <v>296.00000000093132</v>
      </c>
      <c r="E3932" s="96">
        <v>125.21666666376404</v>
      </c>
      <c r="F3932" s="96">
        <v>1</v>
      </c>
      <c r="G3932" s="96" t="s">
        <v>4660</v>
      </c>
      <c r="H3932" s="96">
        <v>1</v>
      </c>
      <c r="I3932" s="96" t="str">
        <f t="shared" si="61"/>
        <v>T520C337M2R5ATE025A520C337M2R5ASMHSPKBP126</v>
      </c>
    </row>
    <row r="3933" spans="1:9" hidden="1">
      <c r="A3933" s="96" t="s">
        <v>93</v>
      </c>
      <c r="B3933" s="96" t="s">
        <v>94</v>
      </c>
      <c r="C3933" s="96" t="s">
        <v>4441</v>
      </c>
      <c r="D3933" s="96">
        <v>592.96666667447425</v>
      </c>
      <c r="E3933" s="96">
        <v>122.48333333060144</v>
      </c>
      <c r="F3933" s="96">
        <v>1</v>
      </c>
      <c r="G3933" s="96" t="s">
        <v>4660</v>
      </c>
      <c r="H3933" s="96">
        <v>1</v>
      </c>
      <c r="I3933" s="96" t="str">
        <f t="shared" si="61"/>
        <v>T520B337M2R5ATE010A520B167M2R5AS9997STA156KA</v>
      </c>
    </row>
    <row r="3934" spans="1:9" hidden="1">
      <c r="A3934" s="96" t="s">
        <v>4018</v>
      </c>
      <c r="B3934" s="96" t="s">
        <v>94</v>
      </c>
      <c r="C3934" s="96" t="s">
        <v>4441</v>
      </c>
      <c r="D3934" s="96">
        <v>371.43333333428018</v>
      </c>
      <c r="E3934" s="96">
        <v>125.96666666097008</v>
      </c>
      <c r="F3934" s="96">
        <v>1</v>
      </c>
      <c r="G3934" s="96" t="s">
        <v>4660</v>
      </c>
      <c r="H3934" s="96">
        <v>1</v>
      </c>
      <c r="I3934" s="96" t="str">
        <f t="shared" si="61"/>
        <v>T520B227M2R5ATE010A520B167M2R5AS9997STA156KA</v>
      </c>
    </row>
    <row r="3935" spans="1:9" hidden="1">
      <c r="A3935" s="96" t="s">
        <v>2493</v>
      </c>
      <c r="B3935" s="96" t="s">
        <v>2494</v>
      </c>
      <c r="C3935" s="96" t="s">
        <v>4426</v>
      </c>
      <c r="D3935" s="96">
        <v>283.54999999282882</v>
      </c>
      <c r="E3935" s="96">
        <v>128.49999999976717</v>
      </c>
      <c r="F3935" s="96">
        <v>1</v>
      </c>
      <c r="G3935" s="96" t="s">
        <v>4660</v>
      </c>
      <c r="H3935" s="96">
        <v>1</v>
      </c>
      <c r="I3935" s="96" t="str">
        <f t="shared" si="61"/>
        <v>T520D337M004AHE006A520V177M004ASE005KBP74</v>
      </c>
    </row>
    <row r="3936" spans="1:9" hidden="1">
      <c r="A3936" s="96" t="s">
        <v>2966</v>
      </c>
      <c r="B3936" s="96" t="s">
        <v>2967</v>
      </c>
      <c r="C3936" s="96" t="s">
        <v>119</v>
      </c>
      <c r="D3936" s="96">
        <v>514.68333333497867</v>
      </c>
      <c r="E3936" s="96">
        <v>198.96666666842063</v>
      </c>
      <c r="F3936" s="96">
        <v>1</v>
      </c>
      <c r="G3936" s="96" t="s">
        <v>4660</v>
      </c>
      <c r="H3936" s="96">
        <v>1</v>
      </c>
      <c r="I3936" s="96" t="str">
        <f t="shared" si="61"/>
        <v>T530X477M010ATE020A530V247M010ASFTW102K</v>
      </c>
    </row>
    <row r="3937" spans="1:9" hidden="1">
      <c r="A3937" s="96" t="s">
        <v>505</v>
      </c>
      <c r="B3937" s="96" t="s">
        <v>378</v>
      </c>
      <c r="C3937" s="96" t="s">
        <v>90</v>
      </c>
      <c r="D3937" s="96">
        <v>630.16666666371748</v>
      </c>
      <c r="E3937" s="96">
        <v>223.84999999310821</v>
      </c>
      <c r="F3937" s="96">
        <v>1</v>
      </c>
      <c r="G3937" s="96" t="s">
        <v>4660</v>
      </c>
      <c r="H3937" s="96">
        <v>1</v>
      </c>
      <c r="I3937" s="96" t="str">
        <f t="shared" si="61"/>
        <v>T521X186M050ATE035A521V905M050ASFTP200</v>
      </c>
    </row>
    <row r="3938" spans="1:9" hidden="1">
      <c r="A3938" s="96" t="s">
        <v>746</v>
      </c>
      <c r="B3938" s="96" t="s">
        <v>367</v>
      </c>
      <c r="C3938" s="96" t="s">
        <v>4516</v>
      </c>
      <c r="D3938" s="96">
        <v>837.90000000502914</v>
      </c>
      <c r="E3938" s="96">
        <v>217.11666666786184</v>
      </c>
      <c r="F3938" s="96">
        <v>1</v>
      </c>
      <c r="G3938" s="96" t="s">
        <v>4660</v>
      </c>
      <c r="H3938" s="96">
        <v>1</v>
      </c>
      <c r="I3938" s="96" t="str">
        <f t="shared" si="61"/>
        <v>T521X156M063ATE150A521V475M063ASSUZHTTS125</v>
      </c>
    </row>
    <row r="3939" spans="1:9" hidden="1">
      <c r="A3939" s="96" t="s">
        <v>2602</v>
      </c>
      <c r="B3939" s="96" t="s">
        <v>2603</v>
      </c>
      <c r="C3939" s="96" t="s">
        <v>126</v>
      </c>
      <c r="D3939" s="96">
        <v>262.78333333320916</v>
      </c>
      <c r="E3939" s="96">
        <v>127.950000007404</v>
      </c>
      <c r="F3939" s="96">
        <v>1</v>
      </c>
      <c r="G3939" s="96" t="s">
        <v>4660</v>
      </c>
      <c r="H3939" s="96">
        <v>1</v>
      </c>
      <c r="I3939" s="96" t="str">
        <f t="shared" si="61"/>
        <v>T520D107M006ATE007A520D107M010ASE007KBP52</v>
      </c>
    </row>
    <row r="3940" spans="1:9" hidden="1">
      <c r="A3940" s="96" t="s">
        <v>826</v>
      </c>
      <c r="B3940" s="96" t="s">
        <v>796</v>
      </c>
      <c r="C3940" s="96" t="s">
        <v>4426</v>
      </c>
      <c r="D3940" s="96">
        <v>968.80000000004657</v>
      </c>
      <c r="E3940" s="96">
        <v>187.91666666278616</v>
      </c>
      <c r="F3940" s="96">
        <v>1</v>
      </c>
      <c r="G3940" s="96" t="s">
        <v>4660</v>
      </c>
      <c r="H3940" s="96">
        <v>1</v>
      </c>
      <c r="I3940" s="96" t="str">
        <f t="shared" si="61"/>
        <v>T525B336M016ATE070A521B336M016ASKBP74</v>
      </c>
    </row>
    <row r="3941" spans="1:9" hidden="1">
      <c r="A3941" s="96" t="s">
        <v>1826</v>
      </c>
      <c r="B3941" s="96" t="s">
        <v>1832</v>
      </c>
      <c r="C3941" s="96" t="s">
        <v>4426</v>
      </c>
      <c r="D3941" s="96">
        <v>212.18333333381452</v>
      </c>
      <c r="E3941" s="96">
        <v>132.0166666660225</v>
      </c>
      <c r="F3941" s="96">
        <v>1</v>
      </c>
      <c r="G3941" s="96" t="s">
        <v>4660</v>
      </c>
      <c r="H3941" s="96">
        <v>2</v>
      </c>
      <c r="I3941" s="96" t="str">
        <f t="shared" si="61"/>
        <v>T530D687M2R5AHE006A530V227M003ASE006KBP74</v>
      </c>
    </row>
    <row r="3942" spans="1:9" hidden="1">
      <c r="A3942" s="96" t="s">
        <v>2052</v>
      </c>
      <c r="B3942" s="96" t="s">
        <v>796</v>
      </c>
      <c r="C3942" s="96" t="s">
        <v>4426</v>
      </c>
      <c r="D3942" s="96">
        <v>981.13333333516493</v>
      </c>
      <c r="E3942" s="96">
        <v>183.10000000172295</v>
      </c>
      <c r="F3942" s="96">
        <v>1</v>
      </c>
      <c r="G3942" s="96" t="s">
        <v>4660</v>
      </c>
      <c r="H3942" s="96">
        <v>1</v>
      </c>
      <c r="I3942" s="96" t="str">
        <f t="shared" si="61"/>
        <v>T521B336M016ATE090A521B336M016ASKBP74</v>
      </c>
    </row>
    <row r="3943" spans="1:9" hidden="1">
      <c r="A3943" s="96" t="s">
        <v>4319</v>
      </c>
      <c r="B3943" s="96" t="s">
        <v>4312</v>
      </c>
      <c r="C3943" s="96" t="s">
        <v>4502</v>
      </c>
      <c r="D3943" s="96">
        <v>770.3000000026077</v>
      </c>
      <c r="E3943" s="96">
        <v>191.71666666050439</v>
      </c>
      <c r="F3943" s="96">
        <v>1</v>
      </c>
      <c r="G3943" s="96" t="s">
        <v>4660</v>
      </c>
      <c r="H3943" s="96">
        <v>1</v>
      </c>
      <c r="I3943" s="96" t="str">
        <f t="shared" si="61"/>
        <v>T598B225M050ATE200A598B225M050ASTTS175</v>
      </c>
    </row>
    <row r="3944" spans="1:9" hidden="1">
      <c r="A3944" s="96" t="s">
        <v>3791</v>
      </c>
      <c r="B3944" s="96" t="s">
        <v>3706</v>
      </c>
      <c r="C3944" s="96" t="s">
        <v>4441</v>
      </c>
      <c r="D3944" s="96">
        <v>331.06666666106321</v>
      </c>
      <c r="E3944" s="96">
        <v>126.21666666702367</v>
      </c>
      <c r="F3944" s="96">
        <v>1</v>
      </c>
      <c r="G3944" s="96" t="s">
        <v>4660</v>
      </c>
      <c r="H3944" s="96">
        <v>1</v>
      </c>
      <c r="I3944" s="96" t="str">
        <f t="shared" si="61"/>
        <v>T520B107M2R5ATE040A520B107K003ASSTA156KA</v>
      </c>
    </row>
    <row r="3945" spans="1:9" hidden="1">
      <c r="A3945" s="96" t="s">
        <v>715</v>
      </c>
      <c r="B3945" s="96" t="s">
        <v>714</v>
      </c>
      <c r="C3945" s="96" t="s">
        <v>4428</v>
      </c>
      <c r="D3945" s="96">
        <v>276.26666666474193</v>
      </c>
      <c r="E3945" s="96">
        <v>125.6000000028871</v>
      </c>
      <c r="F3945" s="96">
        <v>1</v>
      </c>
      <c r="G3945" s="96" t="s">
        <v>4660</v>
      </c>
      <c r="H3945" s="96">
        <v>1</v>
      </c>
      <c r="I3945" s="96" t="str">
        <f t="shared" si="61"/>
        <v>T528Z227M006ATE012A528Z227M006ASE009KBP76</v>
      </c>
    </row>
    <row r="3946" spans="1:9" hidden="1">
      <c r="A3946" s="96" t="s">
        <v>4460</v>
      </c>
      <c r="B3946" s="96" t="s">
        <v>4461</v>
      </c>
      <c r="C3946" s="96" t="s">
        <v>4462</v>
      </c>
      <c r="D3946" s="96" t="s">
        <v>4463</v>
      </c>
      <c r="E3946" s="96" t="s">
        <v>4464</v>
      </c>
      <c r="F3946" s="96" t="s">
        <v>4465</v>
      </c>
      <c r="G3946" s="96" t="s">
        <v>4466</v>
      </c>
      <c r="H3946" s="96" t="s">
        <v>4467</v>
      </c>
      <c r="I3946" s="96" t="str">
        <f t="shared" si="61"/>
        <v>S.PNPowderPNPowder</v>
      </c>
    </row>
    <row r="3947" spans="1:9" hidden="1">
      <c r="A3947" s="96" t="s">
        <v>3982</v>
      </c>
      <c r="B3947" s="96" t="s">
        <v>615</v>
      </c>
      <c r="C3947" s="96" t="s">
        <v>4721</v>
      </c>
      <c r="D3947" s="96">
        <v>520.32500000030268</v>
      </c>
      <c r="E3947" s="96">
        <v>211.47916666493984</v>
      </c>
      <c r="F3947" s="96">
        <v>1</v>
      </c>
      <c r="G3947" s="96" t="s">
        <v>4722</v>
      </c>
      <c r="H3947" s="96">
        <v>4</v>
      </c>
      <c r="I3947" s="96" t="str">
        <f t="shared" si="61"/>
        <v>T520B106M016ATE100A520B106M016ASE100NT40</v>
      </c>
    </row>
    <row r="3948" spans="1:9" hidden="1">
      <c r="A3948" s="96" t="s">
        <v>3982</v>
      </c>
      <c r="B3948" s="96" t="s">
        <v>615</v>
      </c>
      <c r="C3948" s="96" t="s">
        <v>4477</v>
      </c>
      <c r="D3948" s="96">
        <v>502.11818182004862</v>
      </c>
      <c r="E3948" s="96">
        <v>196.2333333324006</v>
      </c>
      <c r="F3948" s="96">
        <v>1</v>
      </c>
      <c r="G3948" s="96" t="s">
        <v>4722</v>
      </c>
      <c r="H3948" s="96">
        <v>11</v>
      </c>
      <c r="I3948" s="96" t="str">
        <f t="shared" si="61"/>
        <v>T520B106M016ATE100A520B106M016ASE100KBP40</v>
      </c>
    </row>
    <row r="3949" spans="1:9" hidden="1">
      <c r="A3949" s="96" t="s">
        <v>3917</v>
      </c>
      <c r="B3949" s="96" t="s">
        <v>3706</v>
      </c>
      <c r="C3949" s="96" t="s">
        <v>4441</v>
      </c>
      <c r="D3949" s="96">
        <v>336.91666666651145</v>
      </c>
      <c r="E3949" s="96">
        <v>122.9499999980908</v>
      </c>
      <c r="F3949" s="96">
        <v>1</v>
      </c>
      <c r="G3949" s="96" t="s">
        <v>4722</v>
      </c>
      <c r="H3949" s="96">
        <v>3</v>
      </c>
      <c r="I3949" s="96" t="str">
        <f t="shared" si="61"/>
        <v>T520B107M003ATE070A520B107K003ASSTA156KA</v>
      </c>
    </row>
    <row r="3950" spans="1:9" hidden="1">
      <c r="A3950" s="96" t="s">
        <v>3755</v>
      </c>
      <c r="B3950" s="96" t="s">
        <v>3756</v>
      </c>
      <c r="C3950" s="96" t="s">
        <v>4426</v>
      </c>
      <c r="D3950" s="96">
        <v>211.30000000353905</v>
      </c>
      <c r="E3950" s="96">
        <v>144.85000000800937</v>
      </c>
      <c r="F3950" s="96">
        <v>1</v>
      </c>
      <c r="G3950" s="96" t="s">
        <v>4722</v>
      </c>
      <c r="H3950" s="96">
        <v>1</v>
      </c>
      <c r="I3950" s="96" t="str">
        <f t="shared" si="61"/>
        <v>T520B107M004ATE025A520B107M004ASE025KBP74</v>
      </c>
    </row>
    <row r="3951" spans="1:9" hidden="1">
      <c r="A3951" s="96" t="s">
        <v>3813</v>
      </c>
      <c r="B3951" s="96" t="s">
        <v>3786</v>
      </c>
      <c r="C3951" s="96" t="s">
        <v>4441</v>
      </c>
      <c r="D3951" s="96">
        <v>401.36041666715749</v>
      </c>
      <c r="E3951" s="96">
        <v>142.24583333110786</v>
      </c>
      <c r="F3951" s="96">
        <v>1</v>
      </c>
      <c r="G3951" s="96" t="s">
        <v>4722</v>
      </c>
      <c r="H3951" s="96">
        <v>8</v>
      </c>
      <c r="I3951" s="96" t="str">
        <f t="shared" si="61"/>
        <v>T520B107M004ATE035A520B107K004ASSTA156KA</v>
      </c>
    </row>
    <row r="3952" spans="1:9" hidden="1">
      <c r="A3952" s="96" t="s">
        <v>3788</v>
      </c>
      <c r="B3952" s="96" t="s">
        <v>3786</v>
      </c>
      <c r="C3952" s="96" t="s">
        <v>4441</v>
      </c>
      <c r="D3952" s="96">
        <v>332.92222222080454</v>
      </c>
      <c r="E3952" s="96">
        <v>146.88333333120681</v>
      </c>
      <c r="F3952" s="96">
        <v>1</v>
      </c>
      <c r="G3952" s="96" t="s">
        <v>4722</v>
      </c>
      <c r="H3952" s="96">
        <v>3</v>
      </c>
      <c r="I3952" s="96" t="str">
        <f t="shared" si="61"/>
        <v>T520B107M004ATE040A520B107K004ASSTA156KA</v>
      </c>
    </row>
    <row r="3953" spans="1:9" hidden="1">
      <c r="A3953" s="96" t="s">
        <v>3776</v>
      </c>
      <c r="B3953" s="96" t="s">
        <v>4471</v>
      </c>
      <c r="C3953" s="96" t="s">
        <v>100</v>
      </c>
      <c r="D3953" s="96">
        <v>288.54999999864958</v>
      </c>
      <c r="E3953" s="96">
        <v>125.22666666819714</v>
      </c>
      <c r="F3953" s="96">
        <v>1</v>
      </c>
      <c r="G3953" s="96" t="s">
        <v>4722</v>
      </c>
      <c r="H3953" s="96">
        <v>5</v>
      </c>
      <c r="I3953" s="96" t="str">
        <f t="shared" si="61"/>
        <v>T520B107M006ATE015A520B107M006AS9997S805</v>
      </c>
    </row>
    <row r="3954" spans="1:9" hidden="1">
      <c r="A3954" s="96" t="s">
        <v>3776</v>
      </c>
      <c r="B3954" s="96" t="s">
        <v>3775</v>
      </c>
      <c r="C3954" s="96" t="s">
        <v>100</v>
      </c>
      <c r="D3954" s="96">
        <v>294.74100000082979</v>
      </c>
      <c r="E3954" s="96">
        <v>155.79633333280216</v>
      </c>
      <c r="F3954" s="96">
        <v>1</v>
      </c>
      <c r="G3954" s="96" t="s">
        <v>4722</v>
      </c>
      <c r="H3954" s="96">
        <v>50</v>
      </c>
      <c r="I3954" s="96" t="str">
        <f t="shared" si="61"/>
        <v>T520B107M006ATE015A520B107M006ASE015S805</v>
      </c>
    </row>
    <row r="3955" spans="1:9" hidden="1">
      <c r="A3955" s="96" t="s">
        <v>3677</v>
      </c>
      <c r="B3955" s="96" t="s">
        <v>3676</v>
      </c>
      <c r="C3955" s="96" t="s">
        <v>100</v>
      </c>
      <c r="D3955" s="96">
        <v>266.3055555569008</v>
      </c>
      <c r="E3955" s="96">
        <v>181.95185185410079</v>
      </c>
      <c r="F3955" s="96">
        <v>1</v>
      </c>
      <c r="G3955" s="96" t="s">
        <v>4722</v>
      </c>
      <c r="H3955" s="96">
        <v>9</v>
      </c>
      <c r="I3955" s="96" t="str">
        <f t="shared" si="61"/>
        <v>T520B107M006ATE018A520B107M006ASE018S805</v>
      </c>
    </row>
    <row r="3956" spans="1:9" hidden="1">
      <c r="A3956" s="96" t="s">
        <v>3734</v>
      </c>
      <c r="B3956" s="96" t="s">
        <v>4471</v>
      </c>
      <c r="C3956" s="96" t="s">
        <v>4723</v>
      </c>
      <c r="D3956" s="96">
        <v>214.78333333390765</v>
      </c>
      <c r="E3956" s="96">
        <v>128.20000000298023</v>
      </c>
      <c r="F3956" s="96">
        <v>1</v>
      </c>
      <c r="G3956" s="96" t="s">
        <v>4722</v>
      </c>
      <c r="H3956" s="96">
        <v>1</v>
      </c>
      <c r="I3956" s="96" t="str">
        <f t="shared" si="61"/>
        <v>T520B107M006ATE025A520B107M006AS9997NT80</v>
      </c>
    </row>
    <row r="3957" spans="1:9" hidden="1">
      <c r="A3957" s="96" t="s">
        <v>3734</v>
      </c>
      <c r="B3957" s="96" t="s">
        <v>3674</v>
      </c>
      <c r="C3957" s="96" t="s">
        <v>4441</v>
      </c>
      <c r="D3957" s="96">
        <v>698.00633333434814</v>
      </c>
      <c r="E3957" s="96">
        <v>206.05999999924097</v>
      </c>
      <c r="F3957" s="96">
        <v>1</v>
      </c>
      <c r="G3957" s="96" t="s">
        <v>4722</v>
      </c>
      <c r="H3957" s="96">
        <v>50</v>
      </c>
      <c r="I3957" s="96" t="str">
        <f t="shared" si="61"/>
        <v>T520B107M006ATE025A520B157M006ASE025STA156KA</v>
      </c>
    </row>
    <row r="3958" spans="1:9" hidden="1">
      <c r="A3958" s="96" t="s">
        <v>3861</v>
      </c>
      <c r="B3958" s="96" t="s">
        <v>3780</v>
      </c>
      <c r="C3958" s="96" t="s">
        <v>4441</v>
      </c>
      <c r="D3958" s="96">
        <v>365.72142857077</v>
      </c>
      <c r="E3958" s="96">
        <v>153.11249999853317</v>
      </c>
      <c r="F3958" s="96">
        <v>1</v>
      </c>
      <c r="G3958" s="96" t="s">
        <v>4722</v>
      </c>
      <c r="H3958" s="96">
        <v>7</v>
      </c>
      <c r="I3958" s="96" t="str">
        <f t="shared" si="61"/>
        <v>T520B107M006ATE035A520B107M006ASE070STA156KA</v>
      </c>
    </row>
    <row r="3959" spans="1:9" hidden="1">
      <c r="A3959" s="96" t="s">
        <v>3861</v>
      </c>
      <c r="B3959" s="96" t="s">
        <v>3683</v>
      </c>
      <c r="C3959" s="96" t="s">
        <v>4724</v>
      </c>
      <c r="D3959" s="96">
        <v>434.1236111096805</v>
      </c>
      <c r="E3959" s="96">
        <v>133.75500000023749</v>
      </c>
      <c r="F3959" s="96">
        <v>1</v>
      </c>
      <c r="G3959" s="96" t="s">
        <v>4722</v>
      </c>
      <c r="H3959" s="96">
        <v>12</v>
      </c>
      <c r="I3959" s="96" t="str">
        <f t="shared" si="61"/>
        <v>T520B107M006ATE035A520B107M006ASMHSPKBP121</v>
      </c>
    </row>
    <row r="3960" spans="1:9" hidden="1">
      <c r="A3960" s="96" t="s">
        <v>3861</v>
      </c>
      <c r="B3960" s="96" t="s">
        <v>3683</v>
      </c>
      <c r="C3960" s="96" t="s">
        <v>4469</v>
      </c>
      <c r="D3960" s="96">
        <v>432.6886524820323</v>
      </c>
      <c r="E3960" s="96">
        <v>167.38666666578499</v>
      </c>
      <c r="F3960" s="96">
        <v>1</v>
      </c>
      <c r="G3960" s="96" t="s">
        <v>4722</v>
      </c>
      <c r="H3960" s="96">
        <v>47</v>
      </c>
      <c r="I3960" s="96" t="str">
        <f t="shared" si="61"/>
        <v>T520B107M006ATE035A520B107M006ASMHSPKBP126</v>
      </c>
    </row>
    <row r="3961" spans="1:9" hidden="1">
      <c r="A3961" s="96" t="s">
        <v>3802</v>
      </c>
      <c r="B3961" s="96" t="s">
        <v>4471</v>
      </c>
      <c r="C3961" s="96" t="s">
        <v>4724</v>
      </c>
      <c r="D3961" s="96">
        <v>428.94166666839737</v>
      </c>
      <c r="E3961" s="96">
        <v>172.19166666967794</v>
      </c>
      <c r="F3961" s="96">
        <v>1</v>
      </c>
      <c r="G3961" s="96" t="s">
        <v>4722</v>
      </c>
      <c r="H3961" s="96">
        <v>2</v>
      </c>
      <c r="I3961" s="96" t="str">
        <f t="shared" si="61"/>
        <v>T520B107M006ATE040A520B107M006AS9997KBP121</v>
      </c>
    </row>
    <row r="3962" spans="1:9" hidden="1">
      <c r="A3962" s="96" t="s">
        <v>3802</v>
      </c>
      <c r="B3962" s="96" t="s">
        <v>4471</v>
      </c>
      <c r="C3962" s="96" t="s">
        <v>4725</v>
      </c>
      <c r="D3962" s="96">
        <v>392.87083333343617</v>
      </c>
      <c r="E3962" s="96">
        <v>144.55208333194605</v>
      </c>
      <c r="F3962" s="96">
        <v>1</v>
      </c>
      <c r="G3962" s="96" t="s">
        <v>4722</v>
      </c>
      <c r="H3962" s="96">
        <v>8</v>
      </c>
      <c r="I3962" s="96" t="str">
        <f t="shared" si="61"/>
        <v>T520B107M006ATE040A520B107M006AS9997KBP121X</v>
      </c>
    </row>
    <row r="3963" spans="1:9" hidden="1">
      <c r="A3963" s="96" t="s">
        <v>3802</v>
      </c>
      <c r="B3963" s="96" t="s">
        <v>4471</v>
      </c>
      <c r="C3963" s="96" t="s">
        <v>4726</v>
      </c>
      <c r="D3963" s="96">
        <v>483.3833333314397</v>
      </c>
      <c r="E3963" s="96">
        <v>218.53333333041519</v>
      </c>
      <c r="F3963" s="96">
        <v>1</v>
      </c>
      <c r="G3963" s="96" t="s">
        <v>4722</v>
      </c>
      <c r="H3963" s="96">
        <v>1</v>
      </c>
      <c r="I3963" s="96" t="str">
        <f t="shared" si="61"/>
        <v>T520B107M006ATE040A520B107M006AS9997FTW102KX</v>
      </c>
    </row>
    <row r="3964" spans="1:9" hidden="1">
      <c r="A3964" s="96" t="s">
        <v>3802</v>
      </c>
      <c r="B3964" s="96" t="s">
        <v>3683</v>
      </c>
      <c r="C3964" s="96" t="s">
        <v>4724</v>
      </c>
      <c r="D3964" s="96">
        <v>447.33699999942911</v>
      </c>
      <c r="E3964" s="96">
        <v>155.95566666671075</v>
      </c>
      <c r="F3964" s="96">
        <v>1</v>
      </c>
      <c r="G3964" s="96" t="s">
        <v>4722</v>
      </c>
      <c r="H3964" s="96">
        <v>50</v>
      </c>
      <c r="I3964" s="96" t="str">
        <f t="shared" si="61"/>
        <v>T520B107M006ATE040A520B107M006ASMHSPKBP121</v>
      </c>
    </row>
    <row r="3965" spans="1:9" hidden="1">
      <c r="A3965" s="96" t="s">
        <v>3802</v>
      </c>
      <c r="B3965" s="96" t="s">
        <v>3683</v>
      </c>
      <c r="C3965" s="96" t="s">
        <v>4469</v>
      </c>
      <c r="D3965" s="96">
        <v>431.18466666592286</v>
      </c>
      <c r="E3965" s="96">
        <v>156.81600000041072</v>
      </c>
      <c r="F3965" s="96">
        <v>1</v>
      </c>
      <c r="G3965" s="96" t="s">
        <v>4722</v>
      </c>
      <c r="H3965" s="96">
        <v>50</v>
      </c>
      <c r="I3965" s="96" t="str">
        <f t="shared" si="61"/>
        <v>T520B107M006ATE040A520B107M006ASMHSPKBP126</v>
      </c>
    </row>
    <row r="3966" spans="1:9" hidden="1">
      <c r="A3966" s="96" t="s">
        <v>3777</v>
      </c>
      <c r="B3966" s="96" t="s">
        <v>4471</v>
      </c>
      <c r="C3966" s="96" t="s">
        <v>4724</v>
      </c>
      <c r="D3966" s="96">
        <v>412.04166666779201</v>
      </c>
      <c r="E3966" s="96">
        <v>136.55000000086147</v>
      </c>
      <c r="F3966" s="96">
        <v>1</v>
      </c>
      <c r="G3966" s="96" t="s">
        <v>4722</v>
      </c>
      <c r="H3966" s="96">
        <v>2</v>
      </c>
      <c r="I3966" s="96" t="str">
        <f t="shared" si="61"/>
        <v>T520B107M006ATE045A520B107M006AS9997KBP121</v>
      </c>
    </row>
    <row r="3967" spans="1:9" hidden="1">
      <c r="A3967" s="96" t="s">
        <v>3777</v>
      </c>
      <c r="B3967" s="96" t="s">
        <v>3683</v>
      </c>
      <c r="C3967" s="96" t="s">
        <v>4724</v>
      </c>
      <c r="D3967" s="96">
        <v>431.60166666742879</v>
      </c>
      <c r="E3967" s="96">
        <v>158.37900000012013</v>
      </c>
      <c r="F3967" s="96">
        <v>1</v>
      </c>
      <c r="G3967" s="96" t="s">
        <v>4722</v>
      </c>
      <c r="H3967" s="96">
        <v>50</v>
      </c>
      <c r="I3967" s="96" t="str">
        <f t="shared" si="61"/>
        <v>T520B107M006ATE045A520B107M006ASMHSPKBP121</v>
      </c>
    </row>
    <row r="3968" spans="1:9" hidden="1">
      <c r="A3968" s="96" t="s">
        <v>3777</v>
      </c>
      <c r="B3968" s="96" t="s">
        <v>3683</v>
      </c>
      <c r="C3968" s="96" t="s">
        <v>4469</v>
      </c>
      <c r="D3968" s="96">
        <v>432.28000000007449</v>
      </c>
      <c r="E3968" s="96">
        <v>159.07166666672566</v>
      </c>
      <c r="F3968" s="96">
        <v>1</v>
      </c>
      <c r="G3968" s="96" t="s">
        <v>4722</v>
      </c>
      <c r="H3968" s="96">
        <v>50</v>
      </c>
      <c r="I3968" s="96" t="str">
        <f t="shared" si="61"/>
        <v>T520B107M006ATE045A520B107M006ASMHSPKBP126</v>
      </c>
    </row>
    <row r="3969" spans="1:9" hidden="1">
      <c r="A3969" s="96" t="s">
        <v>3891</v>
      </c>
      <c r="B3969" s="96" t="s">
        <v>3780</v>
      </c>
      <c r="C3969" s="96" t="s">
        <v>4441</v>
      </c>
      <c r="D3969" s="96">
        <v>422.08500000089407</v>
      </c>
      <c r="E3969" s="96">
        <v>213.27037037117407</v>
      </c>
      <c r="F3969" s="96">
        <v>1</v>
      </c>
      <c r="G3969" s="96" t="s">
        <v>4722</v>
      </c>
      <c r="H3969" s="96">
        <v>10</v>
      </c>
      <c r="I3969" s="96" t="str">
        <f t="shared" si="61"/>
        <v>T520B107M006ATE070A520B107M006ASE070STA156KA</v>
      </c>
    </row>
    <row r="3970" spans="1:9" hidden="1">
      <c r="A3970" s="96" t="s">
        <v>3891</v>
      </c>
      <c r="B3970" s="96" t="s">
        <v>3683</v>
      </c>
      <c r="C3970" s="96" t="s">
        <v>4724</v>
      </c>
      <c r="D3970" s="96">
        <v>466.50000000139698</v>
      </c>
      <c r="E3970" s="96">
        <v>124.26666667219251</v>
      </c>
      <c r="F3970" s="96">
        <v>1</v>
      </c>
      <c r="G3970" s="96" t="s">
        <v>4722</v>
      </c>
      <c r="H3970" s="96">
        <v>1</v>
      </c>
      <c r="I3970" s="96" t="str">
        <f t="shared" si="61"/>
        <v>T520B107M006ATE070A520B107M006ASMHSPKBP121</v>
      </c>
    </row>
    <row r="3971" spans="1:9" hidden="1">
      <c r="A3971" s="96" t="s">
        <v>3891</v>
      </c>
      <c r="B3971" s="96" t="s">
        <v>3683</v>
      </c>
      <c r="C3971" s="96" t="s">
        <v>4469</v>
      </c>
      <c r="D3971" s="96">
        <v>457.92900000046939</v>
      </c>
      <c r="E3971" s="96">
        <v>184.55166666680017</v>
      </c>
      <c r="F3971" s="96">
        <v>1</v>
      </c>
      <c r="G3971" s="96" t="s">
        <v>4722</v>
      </c>
      <c r="H3971" s="96">
        <v>50</v>
      </c>
      <c r="I3971" s="96" t="str">
        <f t="shared" si="61"/>
        <v>T520B107M006ATE070A520B107M006ASMHSPKBP126</v>
      </c>
    </row>
    <row r="3972" spans="1:9" hidden="1">
      <c r="A3972" s="96" t="s">
        <v>3910</v>
      </c>
      <c r="B3972" s="96" t="s">
        <v>3706</v>
      </c>
      <c r="C3972" s="96" t="s">
        <v>4441</v>
      </c>
      <c r="D3972" s="96">
        <v>330.60000000055879</v>
      </c>
      <c r="E3972" s="96">
        <v>184.31666666991077</v>
      </c>
      <c r="F3972" s="96">
        <v>1</v>
      </c>
      <c r="G3972" s="96" t="s">
        <v>4722</v>
      </c>
      <c r="H3972" s="96">
        <v>1</v>
      </c>
      <c r="I3972" s="96" t="str">
        <f t="shared" ref="I3972:I4035" si="62">A3972&amp;B3972&amp;C3972</f>
        <v>T520B107M2R5ATE070A520B107K003ASSTA156KA</v>
      </c>
    </row>
    <row r="3973" spans="1:9" hidden="1">
      <c r="A3973" s="96" t="s">
        <v>3729</v>
      </c>
      <c r="B3973" s="96" t="s">
        <v>3730</v>
      </c>
      <c r="C3973" s="96" t="s">
        <v>100</v>
      </c>
      <c r="D3973" s="96">
        <v>593.5541666651261</v>
      </c>
      <c r="E3973" s="96">
        <v>221.97916666773381</v>
      </c>
      <c r="F3973" s="96">
        <v>1</v>
      </c>
      <c r="G3973" s="96" t="s">
        <v>4722</v>
      </c>
      <c r="H3973" s="96">
        <v>4</v>
      </c>
      <c r="I3973" s="96" t="str">
        <f t="shared" si="62"/>
        <v>T520B127M006ATE035A520B127M006ASE035S805</v>
      </c>
    </row>
    <row r="3974" spans="1:9" hidden="1">
      <c r="A3974" s="96" t="s">
        <v>3761</v>
      </c>
      <c r="B3974" s="96" t="s">
        <v>3762</v>
      </c>
      <c r="C3974" s="96" t="s">
        <v>100</v>
      </c>
      <c r="D3974" s="96">
        <v>242.45416666584788</v>
      </c>
      <c r="E3974" s="96">
        <v>172.95416666194797</v>
      </c>
      <c r="F3974" s="96">
        <v>1</v>
      </c>
      <c r="G3974" s="96" t="s">
        <v>4722</v>
      </c>
      <c r="H3974" s="96">
        <v>4</v>
      </c>
      <c r="I3974" s="96" t="str">
        <f t="shared" si="62"/>
        <v>T520B157M004ATE015A520B157M004ASE015S805</v>
      </c>
    </row>
    <row r="3975" spans="1:9" hidden="1">
      <c r="A3975" s="96" t="s">
        <v>4023</v>
      </c>
      <c r="B3975" s="96" t="s">
        <v>3733</v>
      </c>
      <c r="C3975" s="96" t="s">
        <v>4727</v>
      </c>
      <c r="D3975" s="96">
        <v>234.41666667291429</v>
      </c>
      <c r="E3975" s="96">
        <v>126.1583333305316</v>
      </c>
      <c r="F3975" s="96">
        <v>1</v>
      </c>
      <c r="G3975" s="96" t="s">
        <v>4722</v>
      </c>
      <c r="H3975" s="96">
        <v>2</v>
      </c>
      <c r="I3975" s="96" t="str">
        <f t="shared" si="62"/>
        <v>T520B157M004ATE030A520B157M004ASE030KBP83</v>
      </c>
    </row>
    <row r="3976" spans="1:9" hidden="1">
      <c r="A3976" s="96" t="s">
        <v>3707</v>
      </c>
      <c r="B3976" s="96" t="s">
        <v>3708</v>
      </c>
      <c r="C3976" s="96" t="s">
        <v>4441</v>
      </c>
      <c r="D3976" s="96">
        <v>285.65238095470704</v>
      </c>
      <c r="E3976" s="96">
        <v>159.53888888878282</v>
      </c>
      <c r="F3976" s="96">
        <v>1</v>
      </c>
      <c r="G3976" s="96" t="s">
        <v>4722</v>
      </c>
      <c r="H3976" s="96">
        <v>7</v>
      </c>
      <c r="I3976" s="96" t="str">
        <f t="shared" si="62"/>
        <v>T520B157M004ATE040A520B157K004ASE040STA156KA</v>
      </c>
    </row>
    <row r="3977" spans="1:9" hidden="1">
      <c r="A3977" s="96" t="s">
        <v>3669</v>
      </c>
      <c r="B3977" s="96" t="s">
        <v>4472</v>
      </c>
      <c r="C3977" s="96" t="s">
        <v>4474</v>
      </c>
      <c r="D3977" s="96">
        <v>622.77380952295584</v>
      </c>
      <c r="E3977" s="96">
        <v>191.64047619194855</v>
      </c>
      <c r="F3977" s="96">
        <v>1</v>
      </c>
      <c r="G3977" s="96" t="s">
        <v>4722</v>
      </c>
      <c r="H3977" s="96">
        <v>7</v>
      </c>
      <c r="I3977" s="96" t="str">
        <f t="shared" si="62"/>
        <v>T520B157M006ATE018A520B157M006AS9997S15MB</v>
      </c>
    </row>
    <row r="3978" spans="1:9" hidden="1">
      <c r="A3978" s="96" t="s">
        <v>3669</v>
      </c>
      <c r="B3978" s="96" t="s">
        <v>4472</v>
      </c>
      <c r="C3978" s="96" t="s">
        <v>4441</v>
      </c>
      <c r="D3978" s="96">
        <v>570.49999999988358</v>
      </c>
      <c r="E3978" s="96">
        <v>206.26666666707024</v>
      </c>
      <c r="F3978" s="96">
        <v>1</v>
      </c>
      <c r="G3978" s="96" t="s">
        <v>4722</v>
      </c>
      <c r="H3978" s="96">
        <v>2</v>
      </c>
      <c r="I3978" s="96" t="str">
        <f t="shared" si="62"/>
        <v>T520B157M006ATE018A520B157M006AS9997STA156KA</v>
      </c>
    </row>
    <row r="3979" spans="1:9" hidden="1">
      <c r="A3979" s="96" t="s">
        <v>3669</v>
      </c>
      <c r="B3979" s="96" t="s">
        <v>4472</v>
      </c>
      <c r="C3979" s="96" t="s">
        <v>4728</v>
      </c>
      <c r="D3979" s="96">
        <v>564.60833333374467</v>
      </c>
      <c r="E3979" s="96">
        <v>186.95000000065193</v>
      </c>
      <c r="F3979" s="96">
        <v>1</v>
      </c>
      <c r="G3979" s="96" t="s">
        <v>4722</v>
      </c>
      <c r="H3979" s="96">
        <v>4</v>
      </c>
      <c r="I3979" s="96" t="str">
        <f t="shared" si="62"/>
        <v>T520B157M006ATE018A520B157M006AS9997STA156KP</v>
      </c>
    </row>
    <row r="3980" spans="1:9" hidden="1">
      <c r="A3980" s="96" t="s">
        <v>3669</v>
      </c>
      <c r="B3980" s="96" t="s">
        <v>3674</v>
      </c>
      <c r="C3980" s="96" t="s">
        <v>4474</v>
      </c>
      <c r="D3980" s="96">
        <v>595.15633333269511</v>
      </c>
      <c r="E3980" s="96">
        <v>196.81805555512256</v>
      </c>
      <c r="F3980" s="96">
        <v>1</v>
      </c>
      <c r="G3980" s="96" t="s">
        <v>4722</v>
      </c>
      <c r="H3980" s="96">
        <v>50</v>
      </c>
      <c r="I3980" s="96" t="str">
        <f t="shared" si="62"/>
        <v>T520B157M006ATE018A520B157M006ASE025S15MB</v>
      </c>
    </row>
    <row r="3981" spans="1:9" hidden="1">
      <c r="A3981" s="96" t="s">
        <v>3669</v>
      </c>
      <c r="B3981" s="96" t="s">
        <v>3674</v>
      </c>
      <c r="C3981" s="96" t="s">
        <v>4441</v>
      </c>
      <c r="D3981" s="96">
        <v>587.73033333350907</v>
      </c>
      <c r="E3981" s="96">
        <v>198.40766666682904</v>
      </c>
      <c r="F3981" s="96">
        <v>1</v>
      </c>
      <c r="G3981" s="96" t="s">
        <v>4722</v>
      </c>
      <c r="H3981" s="96">
        <v>50</v>
      </c>
      <c r="I3981" s="96" t="str">
        <f t="shared" si="62"/>
        <v>T520B157M006ATE018A520B157M006ASE025STA156KA</v>
      </c>
    </row>
    <row r="3982" spans="1:9" hidden="1">
      <c r="A3982" s="96" t="s">
        <v>3669</v>
      </c>
      <c r="B3982" s="96" t="s">
        <v>4729</v>
      </c>
      <c r="C3982" s="96" t="s">
        <v>4474</v>
      </c>
      <c r="D3982" s="96">
        <v>587.59365079425538</v>
      </c>
      <c r="E3982" s="96">
        <v>203.49142857178649</v>
      </c>
      <c r="F3982" s="96">
        <v>1</v>
      </c>
      <c r="G3982" s="96" t="s">
        <v>4722</v>
      </c>
      <c r="H3982" s="96">
        <v>42</v>
      </c>
      <c r="I3982" s="96" t="str">
        <f t="shared" si="62"/>
        <v>T520B157M006ATE018A520B157M006ASALT1S15MB</v>
      </c>
    </row>
    <row r="3983" spans="1:9" hidden="1">
      <c r="A3983" s="96" t="s">
        <v>3743</v>
      </c>
      <c r="B3983" s="96" t="s">
        <v>4472</v>
      </c>
      <c r="C3983" s="96" t="s">
        <v>4474</v>
      </c>
      <c r="D3983" s="96">
        <v>589.94000000017695</v>
      </c>
      <c r="E3983" s="96">
        <v>193.91333333565856</v>
      </c>
      <c r="F3983" s="96">
        <v>1</v>
      </c>
      <c r="G3983" s="96" t="s">
        <v>4722</v>
      </c>
      <c r="H3983" s="96">
        <v>5</v>
      </c>
      <c r="I3983" s="96" t="str">
        <f t="shared" si="62"/>
        <v>T520B157M006ATE025A520B157M006AS9997S15MB</v>
      </c>
    </row>
    <row r="3984" spans="1:9" hidden="1">
      <c r="A3984" s="96" t="s">
        <v>3743</v>
      </c>
      <c r="B3984" s="96" t="s">
        <v>4472</v>
      </c>
      <c r="C3984" s="96" t="s">
        <v>4441</v>
      </c>
      <c r="D3984" s="96">
        <v>558.66666667163372</v>
      </c>
      <c r="E3984" s="96">
        <v>183.84999999892895</v>
      </c>
      <c r="F3984" s="96">
        <v>1</v>
      </c>
      <c r="G3984" s="96" t="s">
        <v>4722</v>
      </c>
      <c r="H3984" s="96">
        <v>1</v>
      </c>
      <c r="I3984" s="96" t="str">
        <f t="shared" si="62"/>
        <v>T520B157M006ATE025A520B157M006AS9997STA156KA</v>
      </c>
    </row>
    <row r="3985" spans="1:9" hidden="1">
      <c r="A3985" s="96" t="s">
        <v>3743</v>
      </c>
      <c r="B3985" s="96" t="s">
        <v>3674</v>
      </c>
      <c r="C3985" s="96" t="s">
        <v>4441</v>
      </c>
      <c r="D3985" s="96">
        <v>582.70666666743341</v>
      </c>
      <c r="E3985" s="96">
        <v>203.06033333397937</v>
      </c>
      <c r="F3985" s="96">
        <v>1</v>
      </c>
      <c r="G3985" s="96" t="s">
        <v>4722</v>
      </c>
      <c r="H3985" s="96">
        <v>50</v>
      </c>
      <c r="I3985" s="96" t="str">
        <f t="shared" si="62"/>
        <v>T520B157M006ATE025A520B157M006ASE025STA156KA</v>
      </c>
    </row>
    <row r="3986" spans="1:9" hidden="1">
      <c r="A3986" s="96" t="s">
        <v>3743</v>
      </c>
      <c r="B3986" s="96" t="s">
        <v>3674</v>
      </c>
      <c r="C3986" s="96" t="s">
        <v>4552</v>
      </c>
      <c r="D3986" s="96">
        <v>585.68333333590999</v>
      </c>
      <c r="E3986" s="96">
        <v>182.93333333800547</v>
      </c>
      <c r="F3986" s="96">
        <v>1</v>
      </c>
      <c r="G3986" s="96" t="s">
        <v>4722</v>
      </c>
      <c r="H3986" s="96">
        <v>1</v>
      </c>
      <c r="I3986" s="96" t="str">
        <f t="shared" si="62"/>
        <v>T520B157M006ATE025A520B157M006ASE025STA156KX</v>
      </c>
    </row>
    <row r="3987" spans="1:9" hidden="1">
      <c r="A3987" s="96" t="s">
        <v>3743</v>
      </c>
      <c r="B3987" s="96" t="s">
        <v>3674</v>
      </c>
      <c r="C3987" s="96" t="s">
        <v>4730</v>
      </c>
      <c r="D3987" s="96">
        <v>593.58333332813345</v>
      </c>
      <c r="E3987" s="96">
        <v>207.16666666790843</v>
      </c>
      <c r="F3987" s="96">
        <v>1</v>
      </c>
      <c r="G3987" s="96" t="s">
        <v>4722</v>
      </c>
      <c r="H3987" s="96">
        <v>1</v>
      </c>
      <c r="I3987" s="96" t="str">
        <f t="shared" si="62"/>
        <v>T520B157M006ATE025A520B157M006ASE025STA156KY</v>
      </c>
    </row>
    <row r="3988" spans="1:9" hidden="1">
      <c r="A3988" s="96" t="s">
        <v>3743</v>
      </c>
      <c r="B3988" s="96" t="s">
        <v>4729</v>
      </c>
      <c r="C3988" s="96" t="s">
        <v>4474</v>
      </c>
      <c r="D3988" s="96">
        <v>564.97631578712333</v>
      </c>
      <c r="E3988" s="96">
        <v>200.92604166871752</v>
      </c>
      <c r="F3988" s="96">
        <v>1</v>
      </c>
      <c r="G3988" s="96" t="s">
        <v>4722</v>
      </c>
      <c r="H3988" s="96">
        <v>19</v>
      </c>
      <c r="I3988" s="96" t="str">
        <f t="shared" si="62"/>
        <v>T520B157M006ATE025A520B157M006ASALT1S15MB</v>
      </c>
    </row>
    <row r="3989" spans="1:9" hidden="1">
      <c r="A3989" s="96" t="s">
        <v>671</v>
      </c>
      <c r="B3989" s="96" t="s">
        <v>4472</v>
      </c>
      <c r="C3989" s="96" t="s">
        <v>4441</v>
      </c>
      <c r="D3989" s="96">
        <v>430.07333333557472</v>
      </c>
      <c r="E3989" s="96">
        <v>192.2666666675359</v>
      </c>
      <c r="F3989" s="96">
        <v>1</v>
      </c>
      <c r="G3989" s="96" t="s">
        <v>4722</v>
      </c>
      <c r="H3989" s="96">
        <v>5</v>
      </c>
      <c r="I3989" s="96" t="str">
        <f t="shared" si="62"/>
        <v>T520B157M006ATE035A520B157M006AS9997STA156KA</v>
      </c>
    </row>
    <row r="3990" spans="1:9" hidden="1">
      <c r="A3990" s="96" t="s">
        <v>671</v>
      </c>
      <c r="B3990" s="96" t="s">
        <v>4472</v>
      </c>
      <c r="C3990" s="96" t="s">
        <v>4731</v>
      </c>
      <c r="D3990" s="96">
        <v>553.42666666628793</v>
      </c>
      <c r="E3990" s="96">
        <v>250.66111111314967</v>
      </c>
      <c r="F3990" s="96">
        <v>1</v>
      </c>
      <c r="G3990" s="96" t="s">
        <v>4722</v>
      </c>
      <c r="H3990" s="96">
        <v>5</v>
      </c>
      <c r="I3990" s="96" t="str">
        <f t="shared" si="62"/>
        <v>T520B157M006ATE035A520B157M006AS9997KBP15FE</v>
      </c>
    </row>
    <row r="3991" spans="1:9" hidden="1">
      <c r="A3991" s="96" t="s">
        <v>671</v>
      </c>
      <c r="B3991" s="96" t="s">
        <v>4472</v>
      </c>
      <c r="C3991" s="96" t="s">
        <v>4552</v>
      </c>
      <c r="D3991" s="96">
        <v>553.85476190447139</v>
      </c>
      <c r="E3991" s="96">
        <v>228.90952380889627</v>
      </c>
      <c r="F3991" s="96">
        <v>1</v>
      </c>
      <c r="G3991" s="96" t="s">
        <v>4722</v>
      </c>
      <c r="H3991" s="96">
        <v>7</v>
      </c>
      <c r="I3991" s="96" t="str">
        <f t="shared" si="62"/>
        <v>T520B157M006ATE035A520B157M006AS9997STA156KX</v>
      </c>
    </row>
    <row r="3992" spans="1:9" hidden="1">
      <c r="A3992" s="96" t="s">
        <v>671</v>
      </c>
      <c r="B3992" s="96" t="s">
        <v>3943</v>
      </c>
      <c r="C3992" s="96" t="s">
        <v>4441</v>
      </c>
      <c r="D3992" s="96">
        <v>417.73333333432674</v>
      </c>
      <c r="E3992" s="96">
        <v>212.41666666930541</v>
      </c>
      <c r="F3992" s="96">
        <v>1</v>
      </c>
      <c r="G3992" s="96" t="s">
        <v>4722</v>
      </c>
      <c r="H3992" s="96">
        <v>1</v>
      </c>
      <c r="I3992" s="96" t="str">
        <f t="shared" si="62"/>
        <v>T520B157M006ATE035A520B157M006ASE070STA156KA</v>
      </c>
    </row>
    <row r="3993" spans="1:9" hidden="1">
      <c r="A3993" s="96" t="s">
        <v>671</v>
      </c>
      <c r="B3993" s="96" t="s">
        <v>670</v>
      </c>
      <c r="C3993" s="96" t="s">
        <v>4474</v>
      </c>
      <c r="D3993" s="96">
        <v>463.79358974379454</v>
      </c>
      <c r="E3993" s="96">
        <v>206.77916666681995</v>
      </c>
      <c r="F3993" s="96">
        <v>1</v>
      </c>
      <c r="G3993" s="96" t="s">
        <v>4722</v>
      </c>
      <c r="H3993" s="96">
        <v>26</v>
      </c>
      <c r="I3993" s="96" t="str">
        <f t="shared" si="62"/>
        <v>T520B157M006ATE035A520B157M006ASSTA6S15MB</v>
      </c>
    </row>
    <row r="3994" spans="1:9" hidden="1">
      <c r="A3994" s="96" t="s">
        <v>671</v>
      </c>
      <c r="B3994" s="96" t="s">
        <v>670</v>
      </c>
      <c r="C3994" s="96" t="s">
        <v>4441</v>
      </c>
      <c r="D3994" s="96">
        <v>433.94499999973925</v>
      </c>
      <c r="E3994" s="96">
        <v>204.21066666673869</v>
      </c>
      <c r="F3994" s="96">
        <v>1</v>
      </c>
      <c r="G3994" s="96" t="s">
        <v>4722</v>
      </c>
      <c r="H3994" s="96">
        <v>50</v>
      </c>
      <c r="I3994" s="96" t="str">
        <f t="shared" si="62"/>
        <v>T520B157M006ATE035A520B157M006ASSTA6STA156KA</v>
      </c>
    </row>
    <row r="3995" spans="1:9" hidden="1">
      <c r="A3995" s="96" t="s">
        <v>671</v>
      </c>
      <c r="B3995" s="96" t="s">
        <v>670</v>
      </c>
      <c r="C3995" s="96" t="s">
        <v>4552</v>
      </c>
      <c r="D3995" s="96">
        <v>552.47916666587116</v>
      </c>
      <c r="E3995" s="96">
        <v>257.708333330811</v>
      </c>
      <c r="F3995" s="96">
        <v>1</v>
      </c>
      <c r="G3995" s="96" t="s">
        <v>4722</v>
      </c>
      <c r="H3995" s="96">
        <v>4</v>
      </c>
      <c r="I3995" s="96" t="str">
        <f t="shared" si="62"/>
        <v>T520B157M006ATE035A520B157M006ASSTA6STA156KX</v>
      </c>
    </row>
    <row r="3996" spans="1:9" hidden="1">
      <c r="A3996" s="96" t="s">
        <v>671</v>
      </c>
      <c r="B3996" s="96" t="s">
        <v>3715</v>
      </c>
      <c r="C3996" s="96" t="s">
        <v>4474</v>
      </c>
      <c r="D3996" s="96">
        <v>430.81866666669958</v>
      </c>
      <c r="E3996" s="96">
        <v>208.32966666778083</v>
      </c>
      <c r="F3996" s="96">
        <v>1</v>
      </c>
      <c r="G3996" s="96" t="s">
        <v>4722</v>
      </c>
      <c r="H3996" s="96">
        <v>50</v>
      </c>
      <c r="I3996" s="96" t="str">
        <f t="shared" si="62"/>
        <v>T520B157M006ATE035A520B157M006ASALT2S15MB</v>
      </c>
    </row>
    <row r="3997" spans="1:9" hidden="1">
      <c r="A3997" s="96" t="s">
        <v>671</v>
      </c>
      <c r="B3997" s="96" t="s">
        <v>668</v>
      </c>
      <c r="C3997" s="96" t="s">
        <v>4474</v>
      </c>
      <c r="D3997" s="96">
        <v>540.57666666589216</v>
      </c>
      <c r="E3997" s="96">
        <v>208.52066666632891</v>
      </c>
      <c r="F3997" s="96">
        <v>1</v>
      </c>
      <c r="G3997" s="96" t="s">
        <v>4722</v>
      </c>
      <c r="H3997" s="96">
        <v>50</v>
      </c>
      <c r="I3997" s="96" t="str">
        <f t="shared" si="62"/>
        <v>T520B157M006ATE035A520B157M006ASMHSPS15MB</v>
      </c>
    </row>
    <row r="3998" spans="1:9" hidden="1">
      <c r="A3998" s="96" t="s">
        <v>671</v>
      </c>
      <c r="B3998" s="96" t="s">
        <v>668</v>
      </c>
      <c r="C3998" s="96" t="s">
        <v>4552</v>
      </c>
      <c r="D3998" s="96">
        <v>551.35277777910233</v>
      </c>
      <c r="E3998" s="96">
        <v>192.49999999883585</v>
      </c>
      <c r="F3998" s="96">
        <v>1</v>
      </c>
      <c r="G3998" s="96" t="s">
        <v>4722</v>
      </c>
      <c r="H3998" s="96">
        <v>6</v>
      </c>
      <c r="I3998" s="96" t="str">
        <f t="shared" si="62"/>
        <v>T520B157M006ATE035A520B157M006ASMHSPSTA156KX</v>
      </c>
    </row>
    <row r="3999" spans="1:9" hidden="1">
      <c r="A3999" s="96" t="s">
        <v>3879</v>
      </c>
      <c r="B3999" s="96" t="s">
        <v>670</v>
      </c>
      <c r="C3999" s="96" t="s">
        <v>4441</v>
      </c>
      <c r="D3999" s="96">
        <v>439.5786324786381</v>
      </c>
      <c r="E3999" s="96">
        <v>235.02420634879465</v>
      </c>
      <c r="F3999" s="96">
        <v>1</v>
      </c>
      <c r="G3999" s="96" t="s">
        <v>4722</v>
      </c>
      <c r="H3999" s="96">
        <v>39</v>
      </c>
      <c r="I3999" s="96" t="str">
        <f t="shared" si="62"/>
        <v>T520B157M006ATE045A520B157M006ASSTA6STA156KA</v>
      </c>
    </row>
    <row r="4000" spans="1:9" hidden="1">
      <c r="A4000" s="96" t="s">
        <v>3879</v>
      </c>
      <c r="B4000" s="96" t="s">
        <v>3715</v>
      </c>
      <c r="C4000" s="96" t="s">
        <v>4474</v>
      </c>
      <c r="D4000" s="96">
        <v>433.31975308634958</v>
      </c>
      <c r="E4000" s="96">
        <v>203.78133333278819</v>
      </c>
      <c r="F4000" s="96">
        <v>1</v>
      </c>
      <c r="G4000" s="96" t="s">
        <v>4722</v>
      </c>
      <c r="H4000" s="96">
        <v>27</v>
      </c>
      <c r="I4000" s="96" t="str">
        <f t="shared" si="62"/>
        <v>T520B157M006ATE045A520B157M006ASALT2S15MB</v>
      </c>
    </row>
    <row r="4001" spans="1:9" hidden="1">
      <c r="A4001" s="96" t="s">
        <v>3879</v>
      </c>
      <c r="B4001" s="96" t="s">
        <v>668</v>
      </c>
      <c r="C4001" s="96" t="s">
        <v>4474</v>
      </c>
      <c r="D4001" s="96">
        <v>544.60333333276208</v>
      </c>
      <c r="E4001" s="96">
        <v>199.43999999840744</v>
      </c>
      <c r="F4001" s="96">
        <v>1</v>
      </c>
      <c r="G4001" s="96" t="s">
        <v>4722</v>
      </c>
      <c r="H4001" s="96">
        <v>25</v>
      </c>
      <c r="I4001" s="96" t="str">
        <f t="shared" si="62"/>
        <v>T520B157M006ATE045A520B157M006ASMHSPS15MB</v>
      </c>
    </row>
    <row r="4002" spans="1:9" hidden="1">
      <c r="A4002" s="96" t="s">
        <v>3940</v>
      </c>
      <c r="B4002" s="96" t="s">
        <v>3943</v>
      </c>
      <c r="C4002" s="96" t="s">
        <v>4441</v>
      </c>
      <c r="D4002" s="96">
        <v>429.81199999982493</v>
      </c>
      <c r="E4002" s="96">
        <v>205.2243333335733</v>
      </c>
      <c r="F4002" s="96">
        <v>1</v>
      </c>
      <c r="G4002" s="96" t="s">
        <v>4722</v>
      </c>
      <c r="H4002" s="96">
        <v>50</v>
      </c>
      <c r="I4002" s="96" t="str">
        <f t="shared" si="62"/>
        <v>T520B157M006ATE070A520B157M006ASE070STA156KA</v>
      </c>
    </row>
    <row r="4003" spans="1:9" hidden="1">
      <c r="A4003" s="96" t="s">
        <v>3940</v>
      </c>
      <c r="B4003" s="96" t="s">
        <v>3715</v>
      </c>
      <c r="C4003" s="96" t="s">
        <v>4474</v>
      </c>
      <c r="D4003" s="96">
        <v>468.05925926193589</v>
      </c>
      <c r="E4003" s="96">
        <v>207.66851851833053</v>
      </c>
      <c r="F4003" s="96">
        <v>1</v>
      </c>
      <c r="G4003" s="96" t="s">
        <v>4722</v>
      </c>
      <c r="H4003" s="96">
        <v>9</v>
      </c>
      <c r="I4003" s="96" t="str">
        <f t="shared" si="62"/>
        <v>T520B157M006ATE070A520B157M006ASALT2S15MB</v>
      </c>
    </row>
    <row r="4004" spans="1:9" hidden="1">
      <c r="A4004" s="96" t="s">
        <v>3940</v>
      </c>
      <c r="B4004" s="96" t="s">
        <v>668</v>
      </c>
      <c r="C4004" s="96" t="s">
        <v>4474</v>
      </c>
      <c r="D4004" s="96">
        <v>534.47878787971354</v>
      </c>
      <c r="E4004" s="96">
        <v>196.95555555692408</v>
      </c>
      <c r="F4004" s="96">
        <v>1</v>
      </c>
      <c r="G4004" s="96" t="s">
        <v>4722</v>
      </c>
      <c r="H4004" s="96">
        <v>11</v>
      </c>
      <c r="I4004" s="96" t="str">
        <f t="shared" si="62"/>
        <v>T520B157M006ATE070A520B157M006ASMHSPS15MB</v>
      </c>
    </row>
    <row r="4005" spans="1:9" hidden="1">
      <c r="A4005" s="96" t="s">
        <v>3818</v>
      </c>
      <c r="B4005" s="96" t="s">
        <v>660</v>
      </c>
      <c r="C4005" s="96" t="s">
        <v>4441</v>
      </c>
      <c r="D4005" s="96">
        <v>557.20729166772799</v>
      </c>
      <c r="E4005" s="96">
        <v>220.72999999928288</v>
      </c>
      <c r="F4005" s="96">
        <v>1</v>
      </c>
      <c r="G4005" s="96" t="s">
        <v>4722</v>
      </c>
      <c r="H4005" s="96">
        <v>16</v>
      </c>
      <c r="I4005" s="96" t="str">
        <f t="shared" si="62"/>
        <v>T520B227M004ATE035A520B227M006ASMHSPSTA156KA</v>
      </c>
    </row>
    <row r="4006" spans="1:9" hidden="1">
      <c r="A4006" s="96" t="s">
        <v>3972</v>
      </c>
      <c r="B4006" s="96" t="s">
        <v>660</v>
      </c>
      <c r="C4006" s="96" t="s">
        <v>4441</v>
      </c>
      <c r="D4006" s="96">
        <v>551.59444444696419</v>
      </c>
      <c r="E4006" s="96">
        <v>194.99814814771528</v>
      </c>
      <c r="F4006" s="96">
        <v>1</v>
      </c>
      <c r="G4006" s="96" t="s">
        <v>4722</v>
      </c>
      <c r="H4006" s="96">
        <v>9</v>
      </c>
      <c r="I4006" s="96" t="str">
        <f t="shared" si="62"/>
        <v>T520B227M004ATE045A520B227M006ASMHSPSTA156KA</v>
      </c>
    </row>
    <row r="4007" spans="1:9" hidden="1">
      <c r="A4007" s="96" t="s">
        <v>3912</v>
      </c>
      <c r="B4007" s="96" t="s">
        <v>660</v>
      </c>
      <c r="C4007" s="96" t="s">
        <v>4441</v>
      </c>
      <c r="D4007" s="96">
        <v>528.48333333386108</v>
      </c>
      <c r="E4007" s="96">
        <v>183.18333332310431</v>
      </c>
      <c r="F4007" s="96">
        <v>1</v>
      </c>
      <c r="G4007" s="96" t="s">
        <v>4722</v>
      </c>
      <c r="H4007" s="96">
        <v>1</v>
      </c>
      <c r="I4007" s="96" t="str">
        <f t="shared" si="62"/>
        <v>T520B227M004ATE070A520B227M006ASMHSPSTA156KA</v>
      </c>
    </row>
    <row r="4008" spans="1:9" hidden="1">
      <c r="A4008" s="96" t="s">
        <v>4009</v>
      </c>
      <c r="B4008" s="96" t="s">
        <v>4553</v>
      </c>
      <c r="C4008" s="96" t="s">
        <v>4474</v>
      </c>
      <c r="D4008" s="96">
        <v>516.97173913130939</v>
      </c>
      <c r="E4008" s="96">
        <v>211.37971014432284</v>
      </c>
      <c r="F4008" s="96">
        <v>1</v>
      </c>
      <c r="G4008" s="96" t="s">
        <v>4722</v>
      </c>
      <c r="H4008" s="96">
        <v>23</v>
      </c>
      <c r="I4008" s="96" t="str">
        <f t="shared" si="62"/>
        <v>T520B227M006ATE025A520B227M006AS9997S15MB</v>
      </c>
    </row>
    <row r="4009" spans="1:9" hidden="1">
      <c r="A4009" s="96" t="s">
        <v>4009</v>
      </c>
      <c r="B4009" s="96" t="s">
        <v>4553</v>
      </c>
      <c r="C4009" s="96" t="s">
        <v>4441</v>
      </c>
      <c r="D4009" s="96">
        <v>544.31249999877764</v>
      </c>
      <c r="E4009" s="96">
        <v>208.7212121219967</v>
      </c>
      <c r="F4009" s="96">
        <v>1</v>
      </c>
      <c r="G4009" s="96" t="s">
        <v>4722</v>
      </c>
      <c r="H4009" s="96">
        <v>12</v>
      </c>
      <c r="I4009" s="96" t="str">
        <f t="shared" si="62"/>
        <v>T520B227M006ATE025A520B227M006AS9997STA156KA</v>
      </c>
    </row>
    <row r="4010" spans="1:9" hidden="1">
      <c r="A4010" s="96" t="s">
        <v>4009</v>
      </c>
      <c r="B4010" s="96" t="s">
        <v>4553</v>
      </c>
      <c r="C4010" s="96" t="s">
        <v>4527</v>
      </c>
      <c r="D4010" s="96">
        <v>496.14166667161038</v>
      </c>
      <c r="E4010" s="96">
        <v>198.20000000414441</v>
      </c>
      <c r="F4010" s="96">
        <v>1</v>
      </c>
      <c r="G4010" s="96" t="s">
        <v>4722</v>
      </c>
      <c r="H4010" s="96">
        <v>4</v>
      </c>
      <c r="I4010" s="96" t="str">
        <f t="shared" si="62"/>
        <v>T520B227M006ATE025A520B227M006AS9997STA200KE</v>
      </c>
    </row>
    <row r="4011" spans="1:9" hidden="1">
      <c r="A4011" s="96" t="s">
        <v>4009</v>
      </c>
      <c r="B4011" s="96" t="s">
        <v>648</v>
      </c>
      <c r="C4011" s="96" t="s">
        <v>4474</v>
      </c>
      <c r="D4011" s="96">
        <v>520.09305555664469</v>
      </c>
      <c r="E4011" s="96">
        <v>196.32916666741949</v>
      </c>
      <c r="F4011" s="96">
        <v>1</v>
      </c>
      <c r="G4011" s="96" t="s">
        <v>4722</v>
      </c>
      <c r="H4011" s="96">
        <v>12</v>
      </c>
      <c r="I4011" s="96" t="str">
        <f t="shared" si="62"/>
        <v>T520B227M006ATE025A520B227M006ASALT1S15MB</v>
      </c>
    </row>
    <row r="4012" spans="1:9" hidden="1">
      <c r="A4012" s="96" t="s">
        <v>4009</v>
      </c>
      <c r="B4012" s="96" t="s">
        <v>660</v>
      </c>
      <c r="C4012" s="96" t="s">
        <v>4474</v>
      </c>
      <c r="D4012" s="96">
        <v>537.67898550631639</v>
      </c>
      <c r="E4012" s="96">
        <v>205.04666666435077</v>
      </c>
      <c r="F4012" s="96">
        <v>1</v>
      </c>
      <c r="G4012" s="96" t="s">
        <v>4722</v>
      </c>
      <c r="H4012" s="96">
        <v>23</v>
      </c>
      <c r="I4012" s="96" t="str">
        <f t="shared" si="62"/>
        <v>T520B227M006ATE025A520B227M006ASMHSPS15MB</v>
      </c>
    </row>
    <row r="4013" spans="1:9" hidden="1">
      <c r="A4013" s="96" t="s">
        <v>4009</v>
      </c>
      <c r="B4013" s="96" t="s">
        <v>660</v>
      </c>
      <c r="C4013" s="96" t="s">
        <v>4441</v>
      </c>
      <c r="D4013" s="96">
        <v>526.55066666740458</v>
      </c>
      <c r="E4013" s="96">
        <v>198.89233333279844</v>
      </c>
      <c r="F4013" s="96">
        <v>1</v>
      </c>
      <c r="G4013" s="96" t="s">
        <v>4722</v>
      </c>
      <c r="H4013" s="96">
        <v>50</v>
      </c>
      <c r="I4013" s="96" t="str">
        <f t="shared" si="62"/>
        <v>T520B227M006ATE025A520B227M006ASMHSPSTA156KA</v>
      </c>
    </row>
    <row r="4014" spans="1:9" hidden="1">
      <c r="A4014" s="96" t="s">
        <v>654</v>
      </c>
      <c r="B4014" s="96" t="s">
        <v>4553</v>
      </c>
      <c r="C4014" s="96" t="s">
        <v>4441</v>
      </c>
      <c r="D4014" s="96">
        <v>499.06666666385718</v>
      </c>
      <c r="E4014" s="96">
        <v>188.18333333940245</v>
      </c>
      <c r="F4014" s="96">
        <v>1</v>
      </c>
      <c r="G4014" s="96" t="s">
        <v>4722</v>
      </c>
      <c r="H4014" s="96">
        <v>1</v>
      </c>
      <c r="I4014" s="96" t="str">
        <f t="shared" si="62"/>
        <v>T520B227M006ATE035A520B227M006AS9997STA156KA</v>
      </c>
    </row>
    <row r="4015" spans="1:9" hidden="1">
      <c r="A4015" s="96" t="s">
        <v>654</v>
      </c>
      <c r="B4015" s="96" t="s">
        <v>648</v>
      </c>
      <c r="C4015" s="96" t="s">
        <v>4474</v>
      </c>
      <c r="D4015" s="96">
        <v>501.12700000000194</v>
      </c>
      <c r="E4015" s="96">
        <v>204.14333333401007</v>
      </c>
      <c r="F4015" s="96">
        <v>1</v>
      </c>
      <c r="G4015" s="96" t="s">
        <v>4722</v>
      </c>
      <c r="H4015" s="96">
        <v>50</v>
      </c>
      <c r="I4015" s="96" t="str">
        <f t="shared" si="62"/>
        <v>T520B227M006ATE035A520B227M006ASALT1S15MB</v>
      </c>
    </row>
    <row r="4016" spans="1:9" hidden="1">
      <c r="A4016" s="96" t="s">
        <v>654</v>
      </c>
      <c r="B4016" s="96" t="s">
        <v>660</v>
      </c>
      <c r="C4016" s="96" t="s">
        <v>4474</v>
      </c>
      <c r="D4016" s="96">
        <v>972.61666666832753</v>
      </c>
      <c r="E4016" s="96">
        <v>192.20000000204891</v>
      </c>
      <c r="F4016" s="96">
        <v>1</v>
      </c>
      <c r="G4016" s="96" t="s">
        <v>4722</v>
      </c>
      <c r="H4016" s="96">
        <v>1</v>
      </c>
      <c r="I4016" s="96" t="str">
        <f t="shared" si="62"/>
        <v>T520B227M006ATE035A520B227M006ASMHSPS15MB</v>
      </c>
    </row>
    <row r="4017" spans="1:9" hidden="1">
      <c r="A4017" s="96" t="s">
        <v>654</v>
      </c>
      <c r="B4017" s="96" t="s">
        <v>660</v>
      </c>
      <c r="C4017" s="96" t="s">
        <v>4441</v>
      </c>
      <c r="D4017" s="96">
        <v>535.98333333421033</v>
      </c>
      <c r="E4017" s="96">
        <v>211.16700000010897</v>
      </c>
      <c r="F4017" s="96">
        <v>1</v>
      </c>
      <c r="G4017" s="96" t="s">
        <v>4722</v>
      </c>
      <c r="H4017" s="96">
        <v>50</v>
      </c>
      <c r="I4017" s="96" t="str">
        <f t="shared" si="62"/>
        <v>T520B227M006ATE035A520B227M006ASMHSPSTA156KA</v>
      </c>
    </row>
    <row r="4018" spans="1:9" hidden="1">
      <c r="A4018" s="96" t="s">
        <v>654</v>
      </c>
      <c r="B4018" s="96" t="s">
        <v>660</v>
      </c>
      <c r="C4018" s="96" t="s">
        <v>4730</v>
      </c>
      <c r="D4018" s="96">
        <v>478.91666666627862</v>
      </c>
      <c r="E4018" s="96">
        <v>194.14666666695848</v>
      </c>
      <c r="F4018" s="96">
        <v>1</v>
      </c>
      <c r="G4018" s="96" t="s">
        <v>4722</v>
      </c>
      <c r="H4018" s="96">
        <v>5</v>
      </c>
      <c r="I4018" s="96" t="str">
        <f t="shared" si="62"/>
        <v>T520B227M006ATE035A520B227M006ASMHSPSTA156KY</v>
      </c>
    </row>
    <row r="4019" spans="1:9" hidden="1">
      <c r="A4019" s="96" t="s">
        <v>3967</v>
      </c>
      <c r="B4019" s="96" t="s">
        <v>4553</v>
      </c>
      <c r="C4019" s="96" t="s">
        <v>4441</v>
      </c>
      <c r="D4019" s="96">
        <v>654.50833333132323</v>
      </c>
      <c r="E4019" s="96">
        <v>196.34259259211831</v>
      </c>
      <c r="F4019" s="96">
        <v>1</v>
      </c>
      <c r="G4019" s="96" t="s">
        <v>4722</v>
      </c>
      <c r="H4019" s="96">
        <v>8</v>
      </c>
      <c r="I4019" s="96" t="str">
        <f t="shared" si="62"/>
        <v>T520B227M006ATE045A520B227M006AS9997STA156KA</v>
      </c>
    </row>
    <row r="4020" spans="1:9" hidden="1">
      <c r="A4020" s="96" t="s">
        <v>3967</v>
      </c>
      <c r="B4020" s="96" t="s">
        <v>648</v>
      </c>
      <c r="C4020" s="96" t="s">
        <v>4474</v>
      </c>
      <c r="D4020" s="96">
        <v>487.7846666664351</v>
      </c>
      <c r="E4020" s="96">
        <v>204.03800000119955</v>
      </c>
      <c r="F4020" s="96">
        <v>1</v>
      </c>
      <c r="G4020" s="96" t="s">
        <v>4722</v>
      </c>
      <c r="H4020" s="96">
        <v>50</v>
      </c>
      <c r="I4020" s="96" t="str">
        <f t="shared" si="62"/>
        <v>T520B227M006ATE045A520B227M006ASALT1S15MB</v>
      </c>
    </row>
    <row r="4021" spans="1:9" hidden="1">
      <c r="A4021" s="96" t="s">
        <v>3967</v>
      </c>
      <c r="B4021" s="96" t="s">
        <v>660</v>
      </c>
      <c r="C4021" s="96" t="s">
        <v>4474</v>
      </c>
      <c r="D4021" s="96">
        <v>534.64206349187793</v>
      </c>
      <c r="E4021" s="96">
        <v>211.78916666615987</v>
      </c>
      <c r="F4021" s="96">
        <v>1</v>
      </c>
      <c r="G4021" s="96" t="s">
        <v>4722</v>
      </c>
      <c r="H4021" s="96">
        <v>21</v>
      </c>
      <c r="I4021" s="96" t="str">
        <f t="shared" si="62"/>
        <v>T520B227M006ATE045A520B227M006ASMHSPS15MB</v>
      </c>
    </row>
    <row r="4022" spans="1:9" hidden="1">
      <c r="A4022" s="96" t="s">
        <v>3967</v>
      </c>
      <c r="B4022" s="96" t="s">
        <v>660</v>
      </c>
      <c r="C4022" s="96" t="s">
        <v>4441</v>
      </c>
      <c r="D4022" s="96">
        <v>515.08600000001024</v>
      </c>
      <c r="E4022" s="96">
        <v>201.74166666625533</v>
      </c>
      <c r="F4022" s="96">
        <v>1</v>
      </c>
      <c r="G4022" s="96" t="s">
        <v>4722</v>
      </c>
      <c r="H4022" s="96">
        <v>50</v>
      </c>
      <c r="I4022" s="96" t="str">
        <f t="shared" si="62"/>
        <v>T520B227M006ATE045A520B227M006ASMHSPSTA156KA</v>
      </c>
    </row>
    <row r="4023" spans="1:9" hidden="1">
      <c r="A4023" s="96" t="s">
        <v>3905</v>
      </c>
      <c r="B4023" s="96" t="s">
        <v>648</v>
      </c>
      <c r="C4023" s="96" t="s">
        <v>4474</v>
      </c>
      <c r="D4023" s="96">
        <v>512.1075757568575</v>
      </c>
      <c r="E4023" s="96">
        <v>196.31666666823935</v>
      </c>
      <c r="F4023" s="96">
        <v>1</v>
      </c>
      <c r="G4023" s="96" t="s">
        <v>4722</v>
      </c>
      <c r="H4023" s="96">
        <v>33</v>
      </c>
      <c r="I4023" s="96" t="str">
        <f t="shared" si="62"/>
        <v>T520B227M006ATE070A520B227M006ASALT1S15MB</v>
      </c>
    </row>
    <row r="4024" spans="1:9" hidden="1">
      <c r="A4024" s="96" t="s">
        <v>3905</v>
      </c>
      <c r="B4024" s="96" t="s">
        <v>660</v>
      </c>
      <c r="C4024" s="96" t="s">
        <v>4474</v>
      </c>
      <c r="D4024" s="96">
        <v>530.31666666618548</v>
      </c>
      <c r="E4024" s="96">
        <v>189.25000000395812</v>
      </c>
      <c r="F4024" s="96">
        <v>1</v>
      </c>
      <c r="G4024" s="96" t="s">
        <v>4722</v>
      </c>
      <c r="H4024" s="96">
        <v>1</v>
      </c>
      <c r="I4024" s="96" t="str">
        <f t="shared" si="62"/>
        <v>T520B227M006ATE070A520B227M006ASMHSPS15MB</v>
      </c>
    </row>
    <row r="4025" spans="1:9" hidden="1">
      <c r="A4025" s="96" t="s">
        <v>3905</v>
      </c>
      <c r="B4025" s="96" t="s">
        <v>660</v>
      </c>
      <c r="C4025" s="96" t="s">
        <v>4441</v>
      </c>
      <c r="D4025" s="96">
        <v>529.48466666594618</v>
      </c>
      <c r="E4025" s="96">
        <v>213.61099999914876</v>
      </c>
      <c r="F4025" s="96">
        <v>1</v>
      </c>
      <c r="G4025" s="96" t="s">
        <v>4722</v>
      </c>
      <c r="H4025" s="96">
        <v>50</v>
      </c>
      <c r="I4025" s="96" t="str">
        <f t="shared" si="62"/>
        <v>T520B227M006ATE070A520B227M006ASMHSPSTA156KA</v>
      </c>
    </row>
    <row r="4026" spans="1:9" hidden="1">
      <c r="A4026" s="96" t="s">
        <v>4661</v>
      </c>
      <c r="B4026" s="96" t="s">
        <v>3764</v>
      </c>
      <c r="C4026" s="96" t="s">
        <v>4441</v>
      </c>
      <c r="D4026" s="96">
        <v>417.77033333375584</v>
      </c>
      <c r="E4026" s="96">
        <v>157.92766666563691</v>
      </c>
      <c r="F4026" s="96">
        <v>1</v>
      </c>
      <c r="G4026" s="96" t="s">
        <v>4722</v>
      </c>
      <c r="H4026" s="96">
        <v>50</v>
      </c>
      <c r="I4026" s="96" t="str">
        <f t="shared" si="62"/>
        <v>T520B227M2R5ATE021A520B227M2R5ASE021STA156KA</v>
      </c>
    </row>
    <row r="4027" spans="1:9" hidden="1">
      <c r="A4027" s="96" t="s">
        <v>3828</v>
      </c>
      <c r="B4027" s="96" t="s">
        <v>3827</v>
      </c>
      <c r="C4027" s="96" t="s">
        <v>4441</v>
      </c>
      <c r="D4027" s="96">
        <v>352.05416666372912</v>
      </c>
      <c r="E4027" s="96">
        <v>197.8625000003376</v>
      </c>
      <c r="F4027" s="96">
        <v>1</v>
      </c>
      <c r="G4027" s="96" t="s">
        <v>4722</v>
      </c>
      <c r="H4027" s="96">
        <v>4</v>
      </c>
      <c r="I4027" s="96" t="str">
        <f t="shared" si="62"/>
        <v>T520B227M2R5ATE035A520B227M2R5ASE035STA156KA</v>
      </c>
    </row>
    <row r="4028" spans="1:9" hidden="1">
      <c r="A4028" s="96" t="s">
        <v>3991</v>
      </c>
      <c r="B4028" s="96" t="s">
        <v>3827</v>
      </c>
      <c r="C4028" s="96" t="s">
        <v>4441</v>
      </c>
      <c r="D4028" s="96">
        <v>232.88333333213816</v>
      </c>
      <c r="E4028" s="96">
        <v>139.23333333281334</v>
      </c>
      <c r="F4028" s="96">
        <v>1</v>
      </c>
      <c r="G4028" s="96" t="s">
        <v>4722</v>
      </c>
      <c r="H4028" s="96">
        <v>2</v>
      </c>
      <c r="I4028" s="96" t="str">
        <f t="shared" si="62"/>
        <v>T520B227M2R5ATE070A520B227M2R5ASE035STA156KA</v>
      </c>
    </row>
    <row r="4029" spans="1:9" hidden="1">
      <c r="A4029" s="96" t="s">
        <v>3703</v>
      </c>
      <c r="B4029" s="96" t="s">
        <v>3654</v>
      </c>
      <c r="C4029" s="96" t="s">
        <v>4426</v>
      </c>
      <c r="D4029" s="96">
        <v>270.73333333712071</v>
      </c>
      <c r="E4029" s="96">
        <v>161.30000000819564</v>
      </c>
      <c r="F4029" s="96">
        <v>1</v>
      </c>
      <c r="G4029" s="96" t="s">
        <v>4722</v>
      </c>
      <c r="H4029" s="96">
        <v>1</v>
      </c>
      <c r="I4029" s="96" t="str">
        <f t="shared" si="62"/>
        <v>T520B336M006AHE040A520B336K010ASKBP74</v>
      </c>
    </row>
    <row r="4030" spans="1:9" hidden="1">
      <c r="A4030" s="96" t="s">
        <v>3760</v>
      </c>
      <c r="B4030" s="96" t="s">
        <v>3736</v>
      </c>
      <c r="C4030" s="96" t="s">
        <v>4426</v>
      </c>
      <c r="D4030" s="96">
        <v>271.38333333190531</v>
      </c>
      <c r="E4030" s="96">
        <v>201.45000000600703</v>
      </c>
      <c r="F4030" s="96">
        <v>1</v>
      </c>
      <c r="G4030" s="96" t="s">
        <v>4722</v>
      </c>
      <c r="H4030" s="96">
        <v>1</v>
      </c>
      <c r="I4030" s="96" t="str">
        <f t="shared" si="62"/>
        <v>T520B336M006ATE025A520B336M010ASE025KBP74</v>
      </c>
    </row>
    <row r="4031" spans="1:9" hidden="1">
      <c r="A4031" s="96" t="s">
        <v>3702</v>
      </c>
      <c r="B4031" s="96" t="s">
        <v>3654</v>
      </c>
      <c r="C4031" s="96" t="s">
        <v>4426</v>
      </c>
      <c r="D4031" s="96">
        <v>295.87583333509974</v>
      </c>
      <c r="E4031" s="96">
        <v>165.5241666653892</v>
      </c>
      <c r="F4031" s="96">
        <v>1</v>
      </c>
      <c r="G4031" s="96" t="s">
        <v>4722</v>
      </c>
      <c r="H4031" s="96">
        <v>20</v>
      </c>
      <c r="I4031" s="96" t="str">
        <f t="shared" si="62"/>
        <v>T520B336M006ATE040A520B336K010ASKBP74</v>
      </c>
    </row>
    <row r="4032" spans="1:9" hidden="1">
      <c r="A4032" s="96" t="s">
        <v>3930</v>
      </c>
      <c r="B4032" s="96" t="s">
        <v>3654</v>
      </c>
      <c r="C4032" s="96" t="s">
        <v>4426</v>
      </c>
      <c r="D4032" s="96">
        <v>202.7166666649282</v>
      </c>
      <c r="E4032" s="96">
        <v>135.66666666534729</v>
      </c>
      <c r="F4032" s="96">
        <v>1</v>
      </c>
      <c r="G4032" s="96" t="s">
        <v>4722</v>
      </c>
      <c r="H4032" s="96">
        <v>1</v>
      </c>
      <c r="I4032" s="96" t="str">
        <f t="shared" si="62"/>
        <v>T520B336M006ATE070A520B336K010ASKBP74</v>
      </c>
    </row>
    <row r="4033" spans="1:9" hidden="1">
      <c r="A4033" s="96" t="s">
        <v>3747</v>
      </c>
      <c r="B4033" s="96" t="s">
        <v>3736</v>
      </c>
      <c r="C4033" s="96" t="s">
        <v>4426</v>
      </c>
      <c r="D4033" s="96">
        <v>271.33333333069459</v>
      </c>
      <c r="E4033" s="96">
        <v>138.43333333963528</v>
      </c>
      <c r="F4033" s="96">
        <v>1</v>
      </c>
      <c r="G4033" s="96" t="s">
        <v>4722</v>
      </c>
      <c r="H4033" s="96">
        <v>1</v>
      </c>
      <c r="I4033" s="96" t="str">
        <f t="shared" si="62"/>
        <v>T520B336M010AHE025A520B336M010ASE025KBP74</v>
      </c>
    </row>
    <row r="4034" spans="1:9" hidden="1">
      <c r="A4034" s="96" t="s">
        <v>3695</v>
      </c>
      <c r="B4034" s="96" t="s">
        <v>3654</v>
      </c>
      <c r="C4034" s="96" t="s">
        <v>4426</v>
      </c>
      <c r="D4034" s="96">
        <v>585.61666666937526</v>
      </c>
      <c r="E4034" s="96">
        <v>317.85000000090804</v>
      </c>
      <c r="F4034" s="96">
        <v>1</v>
      </c>
      <c r="G4034" s="96" t="s">
        <v>4722</v>
      </c>
      <c r="H4034" s="96">
        <v>2</v>
      </c>
      <c r="I4034" s="96" t="str">
        <f t="shared" si="62"/>
        <v>T520B336M010AHE040A520B336K010ASKBP74</v>
      </c>
    </row>
    <row r="4035" spans="1:9" hidden="1">
      <c r="A4035" s="96" t="s">
        <v>3748</v>
      </c>
      <c r="B4035" s="96" t="s">
        <v>3736</v>
      </c>
      <c r="C4035" s="96" t="s">
        <v>4426</v>
      </c>
      <c r="D4035" s="96">
        <v>290.75555555988103</v>
      </c>
      <c r="E4035" s="96">
        <v>145.4888888890855</v>
      </c>
      <c r="F4035" s="96">
        <v>1</v>
      </c>
      <c r="G4035" s="96" t="s">
        <v>4722</v>
      </c>
      <c r="H4035" s="96">
        <v>3</v>
      </c>
      <c r="I4035" s="96" t="str">
        <f t="shared" si="62"/>
        <v>T520B336M010ATE025A520B336M010ASE025KBP74</v>
      </c>
    </row>
    <row r="4036" spans="1:9" hidden="1">
      <c r="A4036" s="96" t="s">
        <v>3720</v>
      </c>
      <c r="B4036" s="96" t="s">
        <v>3719</v>
      </c>
      <c r="C4036" s="96" t="s">
        <v>4426</v>
      </c>
      <c r="D4036" s="96">
        <v>271.83888889267109</v>
      </c>
      <c r="E4036" s="96">
        <v>157.45000000228174</v>
      </c>
      <c r="F4036" s="96">
        <v>1</v>
      </c>
      <c r="G4036" s="96" t="s">
        <v>4722</v>
      </c>
      <c r="H4036" s="96">
        <v>3</v>
      </c>
      <c r="I4036" s="96" t="str">
        <f t="shared" ref="I4036:I4099" si="63">A4036&amp;B4036&amp;C4036</f>
        <v>T520B336M010ATE035A520B336M010ASE035KBP74</v>
      </c>
    </row>
    <row r="4037" spans="1:9" hidden="1">
      <c r="A4037" s="96" t="s">
        <v>3697</v>
      </c>
      <c r="B4037" s="96" t="s">
        <v>3654</v>
      </c>
      <c r="C4037" s="96" t="s">
        <v>4426</v>
      </c>
      <c r="D4037" s="96">
        <v>290.9212121236223</v>
      </c>
      <c r="E4037" s="96">
        <v>137.20641025556966</v>
      </c>
      <c r="F4037" s="96">
        <v>1</v>
      </c>
      <c r="G4037" s="96" t="s">
        <v>4722</v>
      </c>
      <c r="H4037" s="96">
        <v>11</v>
      </c>
      <c r="I4037" s="96" t="str">
        <f t="shared" si="63"/>
        <v>T520B336M010ATE040A520B336K010ASKBP74</v>
      </c>
    </row>
    <row r="4038" spans="1:9" hidden="1">
      <c r="A4038" s="96" t="s">
        <v>3953</v>
      </c>
      <c r="B4038" s="96" t="s">
        <v>3654</v>
      </c>
      <c r="C4038" s="96" t="s">
        <v>4426</v>
      </c>
      <c r="D4038" s="96">
        <v>289.85387596883811</v>
      </c>
      <c r="E4038" s="96">
        <v>143.3290697673747</v>
      </c>
      <c r="F4038" s="96">
        <v>1</v>
      </c>
      <c r="G4038" s="96" t="s">
        <v>4722</v>
      </c>
      <c r="H4038" s="96">
        <v>43</v>
      </c>
      <c r="I4038" s="96" t="str">
        <f t="shared" si="63"/>
        <v>T520B336M010ATE070A520B336K010ASKBP74</v>
      </c>
    </row>
    <row r="4039" spans="1:9" hidden="1">
      <c r="A4039" s="96" t="s">
        <v>109</v>
      </c>
      <c r="B4039" s="96" t="s">
        <v>3845</v>
      </c>
      <c r="C4039" s="96" t="s">
        <v>111</v>
      </c>
      <c r="D4039" s="96">
        <v>585.78444444481283</v>
      </c>
      <c r="E4039" s="96">
        <v>195.10512820525597</v>
      </c>
      <c r="F4039" s="96">
        <v>1</v>
      </c>
      <c r="G4039" s="96" t="s">
        <v>4722</v>
      </c>
      <c r="H4039" s="96">
        <v>15</v>
      </c>
      <c r="I4039" s="96" t="str">
        <f t="shared" si="63"/>
        <v>T520B337M006ATE040A520B337M006AS9997STA200KA</v>
      </c>
    </row>
    <row r="4040" spans="1:9" hidden="1">
      <c r="A4040" s="96" t="s">
        <v>109</v>
      </c>
      <c r="B4040" s="96" t="s">
        <v>3845</v>
      </c>
      <c r="C4040" s="96" t="s">
        <v>4527</v>
      </c>
      <c r="D4040" s="96">
        <v>453.14999999245634</v>
      </c>
      <c r="E4040" s="96">
        <v>184.01666666264649</v>
      </c>
      <c r="F4040" s="96">
        <v>1</v>
      </c>
      <c r="G4040" s="96" t="s">
        <v>4722</v>
      </c>
      <c r="H4040" s="96">
        <v>1</v>
      </c>
      <c r="I4040" s="96" t="str">
        <f t="shared" si="63"/>
        <v>T520B337M006ATE040A520B337M006AS9997STA200KE</v>
      </c>
    </row>
    <row r="4041" spans="1:9" hidden="1">
      <c r="A4041" s="96" t="s">
        <v>109</v>
      </c>
      <c r="B4041" s="96" t="s">
        <v>3845</v>
      </c>
      <c r="C4041" s="96" t="s">
        <v>4732</v>
      </c>
      <c r="D4041" s="96">
        <v>460.23333333665505</v>
      </c>
      <c r="E4041" s="96">
        <v>251.81666666991077</v>
      </c>
      <c r="F4041" s="96">
        <v>1</v>
      </c>
      <c r="G4041" s="96" t="s">
        <v>4722</v>
      </c>
      <c r="H4041" s="96">
        <v>1</v>
      </c>
      <c r="I4041" s="96" t="str">
        <f t="shared" si="63"/>
        <v>T520B337M006ATE040A520B337M006AS9997STA250KH</v>
      </c>
    </row>
    <row r="4042" spans="1:9" hidden="1">
      <c r="A4042" s="96" t="s">
        <v>109</v>
      </c>
      <c r="B4042" s="96" t="s">
        <v>3845</v>
      </c>
      <c r="C4042" s="96" t="s">
        <v>4733</v>
      </c>
      <c r="D4042" s="96">
        <v>490.20238095495318</v>
      </c>
      <c r="E4042" s="96">
        <v>197.95238095202615</v>
      </c>
      <c r="F4042" s="96">
        <v>1</v>
      </c>
      <c r="G4042" s="96" t="s">
        <v>4722</v>
      </c>
      <c r="H4042" s="96">
        <v>7</v>
      </c>
      <c r="I4042" s="96" t="str">
        <f t="shared" si="63"/>
        <v>T520B337M006ATE040A520B337M006AS9997STA250KG</v>
      </c>
    </row>
    <row r="4043" spans="1:9" hidden="1">
      <c r="A4043" s="96" t="s">
        <v>109</v>
      </c>
      <c r="B4043" s="96" t="s">
        <v>3845</v>
      </c>
      <c r="C4043" s="96" t="s">
        <v>4734</v>
      </c>
      <c r="D4043" s="96">
        <v>455.36666666390374</v>
      </c>
      <c r="E4043" s="96">
        <v>184.73333332920447</v>
      </c>
      <c r="F4043" s="96">
        <v>1</v>
      </c>
      <c r="G4043" s="96" t="s">
        <v>4722</v>
      </c>
      <c r="H4043" s="96">
        <v>1</v>
      </c>
      <c r="I4043" s="96" t="str">
        <f t="shared" si="63"/>
        <v>T520B337M006ATE040A520B337M006AS9997STA250KI</v>
      </c>
    </row>
    <row r="4044" spans="1:9" hidden="1">
      <c r="A4044" s="96" t="s">
        <v>109</v>
      </c>
      <c r="B4044" s="96" t="s">
        <v>3845</v>
      </c>
      <c r="C4044" s="96" t="s">
        <v>4735</v>
      </c>
      <c r="D4044" s="96">
        <v>403.06666666525416</v>
      </c>
      <c r="E4044" s="96">
        <v>203.59999999520369</v>
      </c>
      <c r="F4044" s="96">
        <v>1</v>
      </c>
      <c r="G4044" s="96" t="s">
        <v>4722</v>
      </c>
      <c r="H4044" s="96">
        <v>2</v>
      </c>
      <c r="I4044" s="96" t="str">
        <f t="shared" si="63"/>
        <v>T520B337M006ATE040A520B337M006AS9997STA250KL</v>
      </c>
    </row>
    <row r="4045" spans="1:9" hidden="1">
      <c r="A4045" s="96" t="s">
        <v>109</v>
      </c>
      <c r="B4045" s="96" t="s">
        <v>4613</v>
      </c>
      <c r="C4045" s="96" t="s">
        <v>111</v>
      </c>
      <c r="D4045" s="96">
        <v>422.50100000028033</v>
      </c>
      <c r="E4045" s="96">
        <v>208.21499999945519</v>
      </c>
      <c r="F4045" s="96">
        <v>1</v>
      </c>
      <c r="G4045" s="96" t="s">
        <v>4722</v>
      </c>
      <c r="H4045" s="96">
        <v>50</v>
      </c>
      <c r="I4045" s="96" t="str">
        <f t="shared" si="63"/>
        <v>T520B337M006ATE040A520B337M006ASE040STA200KA</v>
      </c>
    </row>
    <row r="4046" spans="1:9" hidden="1">
      <c r="A4046" s="96" t="s">
        <v>3769</v>
      </c>
      <c r="B4046" s="96" t="s">
        <v>1200</v>
      </c>
      <c r="C4046" s="96" t="s">
        <v>4441</v>
      </c>
      <c r="D4046" s="96">
        <v>362.38366666669026</v>
      </c>
      <c r="E4046" s="96">
        <v>162.89033333254048</v>
      </c>
      <c r="F4046" s="96">
        <v>1</v>
      </c>
      <c r="G4046" s="96" t="s">
        <v>4722</v>
      </c>
      <c r="H4046" s="96">
        <v>50</v>
      </c>
      <c r="I4046" s="96" t="str">
        <f t="shared" si="63"/>
        <v>T520B337M2R5ATE015A520B337M2R5ASE015STA156KA</v>
      </c>
    </row>
    <row r="4047" spans="1:9" hidden="1">
      <c r="A4047" s="96" t="s">
        <v>3769</v>
      </c>
      <c r="B4047" s="96" t="s">
        <v>1200</v>
      </c>
      <c r="C4047" s="96" t="s">
        <v>4556</v>
      </c>
      <c r="D4047" s="96">
        <v>362.39999999525025</v>
      </c>
      <c r="E4047" s="96">
        <v>121.73333333339542</v>
      </c>
      <c r="F4047" s="96">
        <v>1</v>
      </c>
      <c r="G4047" s="96" t="s">
        <v>4722</v>
      </c>
      <c r="H4047" s="96">
        <v>1</v>
      </c>
      <c r="I4047" s="96" t="str">
        <f t="shared" si="63"/>
        <v>T520B337M2R5ATE015A520B337M2R5ASE015STA156KE</v>
      </c>
    </row>
    <row r="4048" spans="1:9" hidden="1">
      <c r="A4048" s="96" t="s">
        <v>3857</v>
      </c>
      <c r="B4048" s="96" t="s">
        <v>3687</v>
      </c>
      <c r="C4048" s="96" t="s">
        <v>4441</v>
      </c>
      <c r="D4048" s="96">
        <v>272.89000000082888</v>
      </c>
      <c r="E4048" s="96">
        <v>159.75800000040326</v>
      </c>
      <c r="F4048" s="96">
        <v>1</v>
      </c>
      <c r="G4048" s="96" t="s">
        <v>4722</v>
      </c>
      <c r="H4048" s="96">
        <v>50</v>
      </c>
      <c r="I4048" s="96" t="str">
        <f t="shared" si="63"/>
        <v>T520B337M2R5ATE035A520B337M2R5ASE035STA156KA</v>
      </c>
    </row>
    <row r="4049" spans="1:9" hidden="1">
      <c r="A4049" s="96" t="s">
        <v>3875</v>
      </c>
      <c r="B4049" s="96" t="s">
        <v>3873</v>
      </c>
      <c r="C4049" s="96" t="s">
        <v>4441</v>
      </c>
      <c r="D4049" s="96">
        <v>263.1420000011567</v>
      </c>
      <c r="E4049" s="96">
        <v>147.08600000054577</v>
      </c>
      <c r="F4049" s="96">
        <v>1</v>
      </c>
      <c r="G4049" s="96" t="s">
        <v>4722</v>
      </c>
      <c r="H4049" s="96">
        <v>50</v>
      </c>
      <c r="I4049" s="96" t="str">
        <f t="shared" si="63"/>
        <v>T520B337M2R5ATE045A520B337M2R5ASE045STA156KA</v>
      </c>
    </row>
    <row r="4050" spans="1:9" hidden="1">
      <c r="A4050" s="96" t="s">
        <v>3993</v>
      </c>
      <c r="B4050" s="96" t="s">
        <v>3994</v>
      </c>
      <c r="C4050" s="96" t="s">
        <v>4441</v>
      </c>
      <c r="D4050" s="96">
        <v>241.13333333283663</v>
      </c>
      <c r="E4050" s="96">
        <v>241.93333333125335</v>
      </c>
      <c r="F4050" s="96">
        <v>1</v>
      </c>
      <c r="G4050" s="96" t="s">
        <v>4722</v>
      </c>
      <c r="H4050" s="96">
        <v>1</v>
      </c>
      <c r="I4050" s="96" t="str">
        <f t="shared" si="63"/>
        <v>T520B337M2R5ATE070A520B337M003ASE070STA156KA</v>
      </c>
    </row>
    <row r="4051" spans="1:9" hidden="1">
      <c r="A4051" s="96" t="s">
        <v>3927</v>
      </c>
      <c r="B4051" s="96" t="s">
        <v>3691</v>
      </c>
      <c r="C4051" s="96" t="s">
        <v>4426</v>
      </c>
      <c r="D4051" s="96">
        <v>296.54999999329448</v>
      </c>
      <c r="E4051" s="96">
        <v>128.44999999855645</v>
      </c>
      <c r="F4051" s="96">
        <v>1</v>
      </c>
      <c r="G4051" s="96" t="s">
        <v>4722</v>
      </c>
      <c r="H4051" s="96">
        <v>1</v>
      </c>
      <c r="I4051" s="96" t="str">
        <f t="shared" si="63"/>
        <v>T520B476M006AHE070A520B476K006ASKBP74</v>
      </c>
    </row>
    <row r="4052" spans="1:9" hidden="1">
      <c r="A4052" s="96" t="s">
        <v>3752</v>
      </c>
      <c r="B4052" s="96" t="s">
        <v>3750</v>
      </c>
      <c r="C4052" s="96" t="s">
        <v>4426</v>
      </c>
      <c r="D4052" s="96">
        <v>248.77619047665831</v>
      </c>
      <c r="E4052" s="96">
        <v>144.70714285720274</v>
      </c>
      <c r="F4052" s="96">
        <v>1</v>
      </c>
      <c r="G4052" s="96" t="s">
        <v>4722</v>
      </c>
      <c r="H4052" s="96">
        <v>7</v>
      </c>
      <c r="I4052" s="96" t="str">
        <f t="shared" si="63"/>
        <v>T520B476M006ATE025A520B476M006ASE025KBP74</v>
      </c>
    </row>
    <row r="4053" spans="1:9" hidden="1">
      <c r="A4053" s="96" t="s">
        <v>3690</v>
      </c>
      <c r="B4053" s="96" t="s">
        <v>3691</v>
      </c>
      <c r="C4053" s="96" t="s">
        <v>4426</v>
      </c>
      <c r="D4053" s="96">
        <v>260.62666666531004</v>
      </c>
      <c r="E4053" s="96">
        <v>151.71333333221264</v>
      </c>
      <c r="F4053" s="96">
        <v>1</v>
      </c>
      <c r="G4053" s="96" t="s">
        <v>4722</v>
      </c>
      <c r="H4053" s="96">
        <v>5</v>
      </c>
      <c r="I4053" s="96" t="str">
        <f t="shared" si="63"/>
        <v>T520B476M006ATE040A520B476K006ASKBP74</v>
      </c>
    </row>
    <row r="4054" spans="1:9" hidden="1">
      <c r="A4054" s="96" t="s">
        <v>3926</v>
      </c>
      <c r="B4054" s="96" t="s">
        <v>3691</v>
      </c>
      <c r="C4054" s="96" t="s">
        <v>4426</v>
      </c>
      <c r="D4054" s="96">
        <v>269.10133333427365</v>
      </c>
      <c r="E4054" s="96">
        <v>167.91200000108219</v>
      </c>
      <c r="F4054" s="96">
        <v>1</v>
      </c>
      <c r="G4054" s="96" t="s">
        <v>4722</v>
      </c>
      <c r="H4054" s="96">
        <v>50</v>
      </c>
      <c r="I4054" s="96" t="str">
        <f t="shared" si="63"/>
        <v>T520B476M006ATE070A520B476K006ASKBP74</v>
      </c>
    </row>
    <row r="4055" spans="1:9" hidden="1">
      <c r="A4055" s="96" t="s">
        <v>3986</v>
      </c>
      <c r="B4055" s="96" t="s">
        <v>3723</v>
      </c>
      <c r="C4055" s="96" t="s">
        <v>4727</v>
      </c>
      <c r="D4055" s="96">
        <v>621.7333333339775</v>
      </c>
      <c r="E4055" s="96">
        <v>132.08333333255723</v>
      </c>
      <c r="F4055" s="96">
        <v>1</v>
      </c>
      <c r="G4055" s="96" t="s">
        <v>4722</v>
      </c>
      <c r="H4055" s="96">
        <v>2</v>
      </c>
      <c r="I4055" s="96" t="str">
        <f t="shared" si="63"/>
        <v>T520B476M010AHE070A520B476M010ASMHSPKBP83</v>
      </c>
    </row>
    <row r="4056" spans="1:9" hidden="1">
      <c r="A4056" s="96" t="s">
        <v>3986</v>
      </c>
      <c r="B4056" s="96" t="s">
        <v>3723</v>
      </c>
      <c r="C4056" s="96" t="s">
        <v>152</v>
      </c>
      <c r="D4056" s="96">
        <v>633.94166666083038</v>
      </c>
      <c r="E4056" s="96">
        <v>121.9166666676756</v>
      </c>
      <c r="F4056" s="96">
        <v>1</v>
      </c>
      <c r="G4056" s="96" t="s">
        <v>4722</v>
      </c>
      <c r="H4056" s="96">
        <v>2</v>
      </c>
      <c r="I4056" s="96" t="str">
        <f t="shared" si="63"/>
        <v>T520B476M010AHE070A520B476M010ASMHSPKBP86</v>
      </c>
    </row>
    <row r="4057" spans="1:9" hidden="1">
      <c r="A4057" s="96" t="s">
        <v>3724</v>
      </c>
      <c r="B4057" s="96" t="s">
        <v>3723</v>
      </c>
      <c r="C4057" s="96" t="s">
        <v>4727</v>
      </c>
      <c r="D4057" s="96">
        <v>626.79083333359449</v>
      </c>
      <c r="E4057" s="96">
        <v>152.50897435901257</v>
      </c>
      <c r="F4057" s="96">
        <v>1</v>
      </c>
      <c r="G4057" s="96" t="s">
        <v>4722</v>
      </c>
      <c r="H4057" s="96">
        <v>40</v>
      </c>
      <c r="I4057" s="96" t="str">
        <f t="shared" si="63"/>
        <v>T520B476M010ATE035A520B476M010ASMHSPKBP83</v>
      </c>
    </row>
    <row r="4058" spans="1:9" hidden="1">
      <c r="A4058" s="96" t="s">
        <v>3724</v>
      </c>
      <c r="B4058" s="96" t="s">
        <v>3723</v>
      </c>
      <c r="C4058" s="96" t="s">
        <v>152</v>
      </c>
      <c r="D4058" s="96">
        <v>629.62692307675468</v>
      </c>
      <c r="E4058" s="96">
        <v>144.68141025563594</v>
      </c>
      <c r="F4058" s="96">
        <v>1</v>
      </c>
      <c r="G4058" s="96" t="s">
        <v>4722</v>
      </c>
      <c r="H4058" s="96">
        <v>26</v>
      </c>
      <c r="I4058" s="96" t="str">
        <f t="shared" si="63"/>
        <v>T520B476M010ATE035A520B476M010ASMHSPKBP86</v>
      </c>
    </row>
    <row r="4059" spans="1:9" hidden="1">
      <c r="A4059" s="96" t="s">
        <v>3985</v>
      </c>
      <c r="B4059" s="96" t="s">
        <v>3959</v>
      </c>
      <c r="C4059" s="96" t="s">
        <v>4426</v>
      </c>
      <c r="D4059" s="96">
        <v>257.48888889094815</v>
      </c>
      <c r="E4059" s="96">
        <v>135.08333333185874</v>
      </c>
      <c r="F4059" s="96">
        <v>1</v>
      </c>
      <c r="G4059" s="96" t="s">
        <v>4722</v>
      </c>
      <c r="H4059" s="96">
        <v>3</v>
      </c>
      <c r="I4059" s="96" t="str">
        <f t="shared" si="63"/>
        <v>T520B476M010ATE070A520B476M010ASE070KBP74</v>
      </c>
    </row>
    <row r="4060" spans="1:9" hidden="1">
      <c r="A4060" s="96" t="s">
        <v>3985</v>
      </c>
      <c r="B4060" s="96" t="s">
        <v>3723</v>
      </c>
      <c r="C4060" s="96" t="s">
        <v>4727</v>
      </c>
      <c r="D4060" s="96">
        <v>622.02619047569374</v>
      </c>
      <c r="E4060" s="96">
        <v>179.48333333461778</v>
      </c>
      <c r="F4060" s="96">
        <v>1</v>
      </c>
      <c r="G4060" s="96" t="s">
        <v>4722</v>
      </c>
      <c r="H4060" s="96">
        <v>21</v>
      </c>
      <c r="I4060" s="96" t="str">
        <f t="shared" si="63"/>
        <v>T520B476M010ATE070A520B476M010ASMHSPKBP83</v>
      </c>
    </row>
    <row r="4061" spans="1:9" hidden="1">
      <c r="A4061" s="96" t="s">
        <v>3985</v>
      </c>
      <c r="B4061" s="96" t="s">
        <v>3723</v>
      </c>
      <c r="C4061" s="96" t="s">
        <v>152</v>
      </c>
      <c r="D4061" s="96">
        <v>635.38475177451437</v>
      </c>
      <c r="E4061" s="96">
        <v>168.61099999935831</v>
      </c>
      <c r="F4061" s="96">
        <v>1</v>
      </c>
      <c r="G4061" s="96" t="s">
        <v>4722</v>
      </c>
      <c r="H4061" s="96">
        <v>47</v>
      </c>
      <c r="I4061" s="96" t="str">
        <f t="shared" si="63"/>
        <v>T520B476M010ATE070A520B476M010ASMHSPKBP86</v>
      </c>
    </row>
    <row r="4062" spans="1:9" hidden="1">
      <c r="A4062" s="96" t="s">
        <v>3835</v>
      </c>
      <c r="B4062" s="96" t="s">
        <v>3837</v>
      </c>
      <c r="C4062" s="96" t="s">
        <v>4426</v>
      </c>
      <c r="D4062" s="96">
        <v>236.34166666975943</v>
      </c>
      <c r="E4062" s="96">
        <v>156.32083333272021</v>
      </c>
      <c r="F4062" s="96">
        <v>1</v>
      </c>
      <c r="G4062" s="96" t="s">
        <v>4722</v>
      </c>
      <c r="H4062" s="96">
        <v>4</v>
      </c>
      <c r="I4062" s="96" t="str">
        <f t="shared" si="63"/>
        <v>T520B686M006ATE040A520B686K006ASKBP74</v>
      </c>
    </row>
    <row r="4063" spans="1:9" hidden="1">
      <c r="A4063" s="96" t="s">
        <v>3848</v>
      </c>
      <c r="B4063" s="96" t="s">
        <v>3837</v>
      </c>
      <c r="C4063" s="96" t="s">
        <v>4426</v>
      </c>
      <c r="D4063" s="96">
        <v>251.81555555504747</v>
      </c>
      <c r="E4063" s="96">
        <v>131.59047619123675</v>
      </c>
      <c r="F4063" s="96">
        <v>1</v>
      </c>
      <c r="G4063" s="96" t="s">
        <v>4722</v>
      </c>
      <c r="H4063" s="96">
        <v>15</v>
      </c>
      <c r="I4063" s="96" t="str">
        <f t="shared" si="63"/>
        <v>T520B686M006ATE070A520B686K006ASKBP74</v>
      </c>
    </row>
    <row r="4064" spans="1:9" hidden="1">
      <c r="A4064" s="96" t="s">
        <v>3848</v>
      </c>
      <c r="B4064" s="96" t="s">
        <v>3837</v>
      </c>
      <c r="C4064" s="96" t="s">
        <v>142</v>
      </c>
      <c r="D4064" s="96">
        <v>304.75000000325963</v>
      </c>
      <c r="E4064" s="96">
        <v>127.14999999850988</v>
      </c>
      <c r="F4064" s="96">
        <v>1</v>
      </c>
      <c r="G4064" s="96" t="s">
        <v>4722</v>
      </c>
      <c r="H4064" s="96">
        <v>1</v>
      </c>
      <c r="I4064" s="96" t="str">
        <f t="shared" si="63"/>
        <v>T520B686M006ATE070A520B686K006ASKBP86E</v>
      </c>
    </row>
    <row r="4065" spans="1:9" hidden="1">
      <c r="A4065" s="96" t="s">
        <v>1393</v>
      </c>
      <c r="B4065" s="96" t="s">
        <v>201</v>
      </c>
      <c r="C4065" s="96" t="s">
        <v>4426</v>
      </c>
      <c r="D4065" s="96">
        <v>285.07499999832362</v>
      </c>
      <c r="E4065" s="96">
        <v>175.78333333251069</v>
      </c>
      <c r="F4065" s="96">
        <v>1</v>
      </c>
      <c r="G4065" s="96" t="s">
        <v>4722</v>
      </c>
      <c r="H4065" s="96">
        <v>2</v>
      </c>
      <c r="I4065" s="96" t="str">
        <f t="shared" si="63"/>
        <v>T520C107M006ATE025A520C107M006ASMHSBKBP74</v>
      </c>
    </row>
    <row r="4066" spans="1:9" hidden="1">
      <c r="A4066" s="96" t="s">
        <v>203</v>
      </c>
      <c r="B4066" s="96" t="s">
        <v>201</v>
      </c>
      <c r="C4066" s="96" t="s">
        <v>4426</v>
      </c>
      <c r="D4066" s="96">
        <v>305.23703703773208</v>
      </c>
      <c r="E4066" s="96">
        <v>132.61111111147329</v>
      </c>
      <c r="F4066" s="96">
        <v>1</v>
      </c>
      <c r="G4066" s="96" t="s">
        <v>4722</v>
      </c>
      <c r="H4066" s="96">
        <v>9</v>
      </c>
      <c r="I4066" s="96" t="str">
        <f t="shared" si="63"/>
        <v>T520C107M006ATE045A520C107M006ASMHSBKBP74</v>
      </c>
    </row>
    <row r="4067" spans="1:9" hidden="1">
      <c r="A4067" s="96" t="s">
        <v>1382</v>
      </c>
      <c r="B4067" s="96" t="s">
        <v>4736</v>
      </c>
      <c r="C4067" s="96" t="s">
        <v>4426</v>
      </c>
      <c r="D4067" s="96">
        <v>291.63333334028721</v>
      </c>
      <c r="E4067" s="96">
        <v>129.29999999818392</v>
      </c>
      <c r="F4067" s="96">
        <v>1</v>
      </c>
      <c r="G4067" s="96" t="s">
        <v>4722</v>
      </c>
      <c r="H4067" s="96">
        <v>1</v>
      </c>
      <c r="I4067" s="96" t="str">
        <f t="shared" si="63"/>
        <v>T520C107M010ATE025A520C107M010ASE025KBP74</v>
      </c>
    </row>
    <row r="4068" spans="1:9" hidden="1">
      <c r="A4068" s="96" t="s">
        <v>1382</v>
      </c>
      <c r="B4068" s="96" t="s">
        <v>4736</v>
      </c>
      <c r="C4068" s="96" t="s">
        <v>4469</v>
      </c>
      <c r="D4068" s="96">
        <v>342.84166666329838</v>
      </c>
      <c r="E4068" s="96">
        <v>164.71666666679084</v>
      </c>
      <c r="F4068" s="96">
        <v>1</v>
      </c>
      <c r="G4068" s="96" t="s">
        <v>4722</v>
      </c>
      <c r="H4068" s="96">
        <v>2</v>
      </c>
      <c r="I4068" s="96" t="str">
        <f t="shared" si="63"/>
        <v>T520C107M010ATE025A520C107M010ASE025KBP126</v>
      </c>
    </row>
    <row r="4069" spans="1:9" hidden="1">
      <c r="A4069" s="96" t="s">
        <v>1382</v>
      </c>
      <c r="B4069" s="96" t="s">
        <v>4664</v>
      </c>
      <c r="C4069" s="96" t="s">
        <v>4469</v>
      </c>
      <c r="D4069" s="96">
        <v>481.08333333412054</v>
      </c>
      <c r="E4069" s="96">
        <v>175.04047619112367</v>
      </c>
      <c r="F4069" s="96">
        <v>1</v>
      </c>
      <c r="G4069" s="96" t="s">
        <v>4722</v>
      </c>
      <c r="H4069" s="96">
        <v>7</v>
      </c>
      <c r="I4069" s="96" t="str">
        <f t="shared" si="63"/>
        <v>T520C107M010ATE025A520C107M010ASMHSPKBP126</v>
      </c>
    </row>
    <row r="4070" spans="1:9" hidden="1">
      <c r="A4070" s="96" t="s">
        <v>344</v>
      </c>
      <c r="B4070" s="96" t="s">
        <v>343</v>
      </c>
      <c r="C4070" s="96" t="s">
        <v>4426</v>
      </c>
      <c r="D4070" s="96">
        <v>284.73333333036862</v>
      </c>
      <c r="E4070" s="96">
        <v>125.43333332869224</v>
      </c>
      <c r="F4070" s="96">
        <v>1</v>
      </c>
      <c r="G4070" s="96" t="s">
        <v>4722</v>
      </c>
      <c r="H4070" s="96">
        <v>1</v>
      </c>
      <c r="I4070" s="96" t="str">
        <f t="shared" si="63"/>
        <v>T520C107M010ATE045A520C107M010ASE045KBP74</v>
      </c>
    </row>
    <row r="4071" spans="1:9" hidden="1">
      <c r="A4071" s="96" t="s">
        <v>344</v>
      </c>
      <c r="B4071" s="96" t="s">
        <v>4664</v>
      </c>
      <c r="C4071" s="96" t="s">
        <v>4469</v>
      </c>
      <c r="D4071" s="96">
        <v>383.23333333712071</v>
      </c>
      <c r="E4071" s="96">
        <v>126.7555555596482</v>
      </c>
      <c r="F4071" s="96">
        <v>1</v>
      </c>
      <c r="G4071" s="96" t="s">
        <v>4722</v>
      </c>
      <c r="H4071" s="96">
        <v>3</v>
      </c>
      <c r="I4071" s="96" t="str">
        <f t="shared" si="63"/>
        <v>T520C107M010ATE045A520C107M010ASMHSPKBP126</v>
      </c>
    </row>
    <row r="4072" spans="1:9" hidden="1">
      <c r="A4072" s="96" t="s">
        <v>1401</v>
      </c>
      <c r="B4072" s="96" t="s">
        <v>1404</v>
      </c>
      <c r="C4072" s="96" t="s">
        <v>4426</v>
      </c>
      <c r="D4072" s="96">
        <v>250.58888888801448</v>
      </c>
      <c r="E4072" s="96">
        <v>133.00000000046566</v>
      </c>
      <c r="F4072" s="96">
        <v>1</v>
      </c>
      <c r="G4072" s="96" t="s">
        <v>4722</v>
      </c>
      <c r="H4072" s="96">
        <v>3</v>
      </c>
      <c r="I4072" s="96" t="str">
        <f t="shared" si="63"/>
        <v>T520C157M006AHE025A520C157M006ASE025KBP74</v>
      </c>
    </row>
    <row r="4073" spans="1:9" hidden="1">
      <c r="A4073" s="96" t="s">
        <v>1402</v>
      </c>
      <c r="B4073" s="96" t="s">
        <v>1404</v>
      </c>
      <c r="C4073" s="96" t="s">
        <v>4426</v>
      </c>
      <c r="D4073" s="96">
        <v>238.08333334280175</v>
      </c>
      <c r="E4073" s="96">
        <v>156.66666667093523</v>
      </c>
      <c r="F4073" s="96">
        <v>1</v>
      </c>
      <c r="G4073" s="96" t="s">
        <v>4722</v>
      </c>
      <c r="H4073" s="96">
        <v>1</v>
      </c>
      <c r="I4073" s="96" t="str">
        <f t="shared" si="63"/>
        <v>T520C157M006ATE025A520C157M006ASE025KBP74</v>
      </c>
    </row>
    <row r="4074" spans="1:9" hidden="1">
      <c r="A4074" s="96" t="s">
        <v>1402</v>
      </c>
      <c r="B4074" s="96" t="s">
        <v>223</v>
      </c>
      <c r="C4074" s="96" t="s">
        <v>4469</v>
      </c>
      <c r="D4074" s="96">
        <v>383.67619047872722</v>
      </c>
      <c r="E4074" s="96">
        <v>235.13095237979931</v>
      </c>
      <c r="F4074" s="96">
        <v>1</v>
      </c>
      <c r="G4074" s="96" t="s">
        <v>4722</v>
      </c>
      <c r="H4074" s="96">
        <v>7</v>
      </c>
      <c r="I4074" s="96" t="str">
        <f t="shared" si="63"/>
        <v>T520C157M006ATE025A520C157M006ASMHSPKBP126</v>
      </c>
    </row>
    <row r="4075" spans="1:9" hidden="1">
      <c r="A4075" s="96" t="s">
        <v>424</v>
      </c>
      <c r="B4075" s="96" t="s">
        <v>323</v>
      </c>
      <c r="C4075" s="96" t="s">
        <v>4441</v>
      </c>
      <c r="D4075" s="96">
        <v>507.29933333261874</v>
      </c>
      <c r="E4075" s="96">
        <v>202.6240000009071</v>
      </c>
      <c r="F4075" s="96">
        <v>1</v>
      </c>
      <c r="G4075" s="96" t="s">
        <v>4722</v>
      </c>
      <c r="H4075" s="96">
        <v>25</v>
      </c>
      <c r="I4075" s="96" t="str">
        <f t="shared" si="63"/>
        <v>T520C157M010ATE055A520C157M010ASE055STA156KA</v>
      </c>
    </row>
    <row r="4076" spans="1:9" hidden="1">
      <c r="A4076" s="96" t="s">
        <v>424</v>
      </c>
      <c r="B4076" s="96" t="s">
        <v>4737</v>
      </c>
      <c r="C4076" s="96" t="s">
        <v>4556</v>
      </c>
      <c r="D4076" s="96">
        <v>337.98888889141381</v>
      </c>
      <c r="E4076" s="96">
        <v>125.83888889173976</v>
      </c>
      <c r="F4076" s="96">
        <v>1</v>
      </c>
      <c r="G4076" s="96" t="s">
        <v>4722</v>
      </c>
      <c r="H4076" s="96">
        <v>3</v>
      </c>
      <c r="I4076" s="96" t="str">
        <f t="shared" si="63"/>
        <v>T520C157M010ATE055A520C157M010AS9997STA156KE</v>
      </c>
    </row>
    <row r="4077" spans="1:9" hidden="1">
      <c r="A4077" s="96" t="s">
        <v>566</v>
      </c>
      <c r="B4077" s="96" t="s">
        <v>432</v>
      </c>
      <c r="C4077" s="96" t="s">
        <v>4478</v>
      </c>
      <c r="D4077" s="96">
        <v>418.59166666773882</v>
      </c>
      <c r="E4077" s="96">
        <v>148.52738095039967</v>
      </c>
      <c r="F4077" s="96">
        <v>1</v>
      </c>
      <c r="G4077" s="96" t="s">
        <v>4722</v>
      </c>
      <c r="H4077" s="96">
        <v>14</v>
      </c>
      <c r="I4077" s="96" t="str">
        <f t="shared" si="63"/>
        <v>T520C226M016ATE080A520C226M016ASE080FTW400</v>
      </c>
    </row>
    <row r="4078" spans="1:9" hidden="1">
      <c r="A4078" s="96" t="s">
        <v>566</v>
      </c>
      <c r="B4078" s="96" t="s">
        <v>432</v>
      </c>
      <c r="C4078" s="96" t="s">
        <v>4721</v>
      </c>
      <c r="D4078" s="96">
        <v>450.46666666050442</v>
      </c>
      <c r="E4078" s="96">
        <v>151.95000000181608</v>
      </c>
      <c r="F4078" s="96">
        <v>1</v>
      </c>
      <c r="G4078" s="96" t="s">
        <v>4722</v>
      </c>
      <c r="H4078" s="96">
        <v>1</v>
      </c>
      <c r="I4078" s="96" t="str">
        <f t="shared" si="63"/>
        <v>T520C226M016ATE080A520C226M016ASE080NT40</v>
      </c>
    </row>
    <row r="4079" spans="1:9" hidden="1">
      <c r="A4079" s="96" t="s">
        <v>566</v>
      </c>
      <c r="B4079" s="96" t="s">
        <v>4738</v>
      </c>
      <c r="C4079" s="96" t="s">
        <v>4647</v>
      </c>
      <c r="D4079" s="96">
        <v>349.80416666687233</v>
      </c>
      <c r="E4079" s="96">
        <v>178.62916666577803</v>
      </c>
      <c r="F4079" s="96">
        <v>1</v>
      </c>
      <c r="G4079" s="96" t="s">
        <v>4722</v>
      </c>
      <c r="H4079" s="96">
        <v>4</v>
      </c>
      <c r="I4079" s="96" t="str">
        <f t="shared" si="63"/>
        <v>T520C226M016ATE080A520C226M016AS9997KBP52X</v>
      </c>
    </row>
    <row r="4080" spans="1:9" hidden="1">
      <c r="A4080" s="96" t="s">
        <v>430</v>
      </c>
      <c r="B4080" s="96" t="s">
        <v>4534</v>
      </c>
      <c r="C4080" s="96" t="s">
        <v>4469</v>
      </c>
      <c r="D4080" s="96">
        <v>337.22499999857973</v>
      </c>
      <c r="E4080" s="96">
        <v>193.90000000130385</v>
      </c>
      <c r="F4080" s="96">
        <v>1</v>
      </c>
      <c r="G4080" s="96" t="s">
        <v>4722</v>
      </c>
      <c r="H4080" s="96">
        <v>2</v>
      </c>
      <c r="I4080" s="96" t="str">
        <f t="shared" si="63"/>
        <v>T520C227M004ATE018A520C227M006ASMHSBKBP126</v>
      </c>
    </row>
    <row r="4081" spans="1:9" hidden="1">
      <c r="A4081" s="96" t="s">
        <v>1396</v>
      </c>
      <c r="B4081" s="96" t="s">
        <v>325</v>
      </c>
      <c r="C4081" s="96" t="s">
        <v>4441</v>
      </c>
      <c r="D4081" s="96">
        <v>382.71944444335526</v>
      </c>
      <c r="E4081" s="96">
        <v>206.62857142975551</v>
      </c>
      <c r="F4081" s="96">
        <v>1</v>
      </c>
      <c r="G4081" s="96" t="s">
        <v>4722</v>
      </c>
      <c r="H4081" s="96">
        <v>6</v>
      </c>
      <c r="I4081" s="96" t="str">
        <f t="shared" si="63"/>
        <v>T520C227M004ATE025A520C227M006ASE025STA156KA</v>
      </c>
    </row>
    <row r="4082" spans="1:9" hidden="1">
      <c r="A4082" s="96" t="s">
        <v>1396</v>
      </c>
      <c r="B4082" s="96" t="s">
        <v>327</v>
      </c>
      <c r="C4082" s="96" t="s">
        <v>4469</v>
      </c>
      <c r="D4082" s="96">
        <v>335.08518518414348</v>
      </c>
      <c r="E4082" s="96">
        <v>138.5740740748588</v>
      </c>
      <c r="F4082" s="96">
        <v>1</v>
      </c>
      <c r="G4082" s="96" t="s">
        <v>4722</v>
      </c>
      <c r="H4082" s="96">
        <v>9</v>
      </c>
      <c r="I4082" s="96" t="str">
        <f t="shared" si="63"/>
        <v>T520C227M004ATE025A520C227M006ASMHSPKBP126</v>
      </c>
    </row>
    <row r="4083" spans="1:9" hidden="1">
      <c r="A4083" s="96" t="s">
        <v>586</v>
      </c>
      <c r="B4083" s="96" t="s">
        <v>584</v>
      </c>
      <c r="C4083" s="96" t="s">
        <v>4724</v>
      </c>
      <c r="D4083" s="96">
        <v>305.94722221896518</v>
      </c>
      <c r="E4083" s="96">
        <v>167.19999999651918</v>
      </c>
      <c r="F4083" s="96">
        <v>1</v>
      </c>
      <c r="G4083" s="96" t="s">
        <v>4722</v>
      </c>
      <c r="H4083" s="96">
        <v>6</v>
      </c>
      <c r="I4083" s="96" t="str">
        <f t="shared" si="63"/>
        <v>T520C227M006ATE015A520C227M006ASE015KBP121</v>
      </c>
    </row>
    <row r="4084" spans="1:9" hidden="1">
      <c r="A4084" s="96" t="s">
        <v>586</v>
      </c>
      <c r="B4084" s="96" t="s">
        <v>584</v>
      </c>
      <c r="C4084" s="96" t="s">
        <v>4469</v>
      </c>
      <c r="D4084" s="96">
        <v>295.29999999445863</v>
      </c>
      <c r="E4084" s="96">
        <v>135.26666666963138</v>
      </c>
      <c r="F4084" s="96">
        <v>1</v>
      </c>
      <c r="G4084" s="96" t="s">
        <v>4722</v>
      </c>
      <c r="H4084" s="96">
        <v>2</v>
      </c>
      <c r="I4084" s="96" t="str">
        <f t="shared" si="63"/>
        <v>T520C227M006ATE015A520C227M006ASE015KBP126</v>
      </c>
    </row>
    <row r="4085" spans="1:9" hidden="1">
      <c r="A4085" s="96" t="s">
        <v>586</v>
      </c>
      <c r="B4085" s="96" t="s">
        <v>4524</v>
      </c>
      <c r="C4085" s="96" t="s">
        <v>4621</v>
      </c>
      <c r="D4085" s="96">
        <v>388.48333333327906</v>
      </c>
      <c r="E4085" s="96">
        <v>128.69166665885132</v>
      </c>
      <c r="F4085" s="96">
        <v>1</v>
      </c>
      <c r="G4085" s="96" t="s">
        <v>4722</v>
      </c>
      <c r="H4085" s="96">
        <v>2</v>
      </c>
      <c r="I4085" s="96" t="str">
        <f t="shared" si="63"/>
        <v>T520C227M006ATE015A520C227M006AS9997KBP121E</v>
      </c>
    </row>
    <row r="4086" spans="1:9" hidden="1">
      <c r="A4086" s="96" t="s">
        <v>586</v>
      </c>
      <c r="B4086" s="96" t="s">
        <v>4524</v>
      </c>
      <c r="C4086" s="96" t="s">
        <v>4739</v>
      </c>
      <c r="D4086" s="96">
        <v>327.9000000085216</v>
      </c>
      <c r="E4086" s="96">
        <v>150.28333333320916</v>
      </c>
      <c r="F4086" s="96">
        <v>1</v>
      </c>
      <c r="G4086" s="96" t="s">
        <v>4722</v>
      </c>
      <c r="H4086" s="96">
        <v>1</v>
      </c>
      <c r="I4086" s="96" t="str">
        <f t="shared" si="63"/>
        <v>T520C227M006ATE015A520C227M006AS9997KBP121F</v>
      </c>
    </row>
    <row r="4087" spans="1:9" hidden="1">
      <c r="A4087" s="96" t="s">
        <v>586</v>
      </c>
      <c r="B4087" s="96" t="s">
        <v>4524</v>
      </c>
      <c r="C4087" s="96" t="s">
        <v>4508</v>
      </c>
      <c r="D4087" s="96">
        <v>244.78333332692273</v>
      </c>
      <c r="E4087" s="96">
        <v>146.61666666856036</v>
      </c>
      <c r="F4087" s="96">
        <v>1</v>
      </c>
      <c r="G4087" s="96" t="s">
        <v>4722</v>
      </c>
      <c r="H4087" s="96">
        <v>1</v>
      </c>
      <c r="I4087" s="96" t="str">
        <f t="shared" si="63"/>
        <v>T520C227M006ATE015A520C227M006AS9997KBP126E</v>
      </c>
    </row>
    <row r="4088" spans="1:9" hidden="1">
      <c r="A4088" s="96" t="s">
        <v>427</v>
      </c>
      <c r="B4088" s="96" t="s">
        <v>327</v>
      </c>
      <c r="C4088" s="96" t="s">
        <v>4469</v>
      </c>
      <c r="D4088" s="96">
        <v>335.0749999989057</v>
      </c>
      <c r="E4088" s="96">
        <v>164.44166667060929</v>
      </c>
      <c r="F4088" s="96">
        <v>1</v>
      </c>
      <c r="G4088" s="96" t="s">
        <v>4722</v>
      </c>
      <c r="H4088" s="96">
        <v>2</v>
      </c>
      <c r="I4088" s="96" t="str">
        <f t="shared" si="63"/>
        <v>T520C227M006ATE018A520C227M006ASMHSPKBP126</v>
      </c>
    </row>
    <row r="4089" spans="1:9" hidden="1">
      <c r="A4089" s="96" t="s">
        <v>1391</v>
      </c>
      <c r="B4089" s="96" t="s">
        <v>325</v>
      </c>
      <c r="C4089" s="96" t="s">
        <v>4441</v>
      </c>
      <c r="D4089" s="96">
        <v>407.16999999806291</v>
      </c>
      <c r="E4089" s="96">
        <v>198.36999999638647</v>
      </c>
      <c r="F4089" s="96">
        <v>1</v>
      </c>
      <c r="G4089" s="96" t="s">
        <v>4722</v>
      </c>
      <c r="H4089" s="96">
        <v>5</v>
      </c>
      <c r="I4089" s="96" t="str">
        <f t="shared" si="63"/>
        <v>T520C227M006ATE025A520C227M006ASE025STA156KA</v>
      </c>
    </row>
    <row r="4090" spans="1:9" hidden="1">
      <c r="A4090" s="96" t="s">
        <v>1391</v>
      </c>
      <c r="B4090" s="96" t="s">
        <v>4524</v>
      </c>
      <c r="C4090" s="96" t="s">
        <v>4740</v>
      </c>
      <c r="D4090" s="96">
        <v>321.55000000144355</v>
      </c>
      <c r="E4090" s="96">
        <v>124.14999999920838</v>
      </c>
      <c r="F4090" s="96">
        <v>1</v>
      </c>
      <c r="G4090" s="96" t="s">
        <v>4722</v>
      </c>
      <c r="H4090" s="96">
        <v>1</v>
      </c>
      <c r="I4090" s="96" t="str">
        <f t="shared" si="63"/>
        <v>T520C227M006ATE025A520C227M006AS9997KBP121Y</v>
      </c>
    </row>
    <row r="4091" spans="1:9" hidden="1">
      <c r="A4091" s="96" t="s">
        <v>1391</v>
      </c>
      <c r="B4091" s="96" t="s">
        <v>327</v>
      </c>
      <c r="C4091" s="96" t="s">
        <v>4469</v>
      </c>
      <c r="D4091" s="96">
        <v>380.69090909091761</v>
      </c>
      <c r="E4091" s="96">
        <v>195.58717948796513</v>
      </c>
      <c r="F4091" s="96">
        <v>1</v>
      </c>
      <c r="G4091" s="96" t="s">
        <v>4722</v>
      </c>
      <c r="H4091" s="96">
        <v>11</v>
      </c>
      <c r="I4091" s="96" t="str">
        <f t="shared" si="63"/>
        <v>T520C227M006ATE025A520C227M006ASMHSPKBP126</v>
      </c>
    </row>
    <row r="4092" spans="1:9" hidden="1">
      <c r="A4092" s="96" t="s">
        <v>337</v>
      </c>
      <c r="B4092" s="96" t="s">
        <v>327</v>
      </c>
      <c r="C4092" s="96" t="s">
        <v>4469</v>
      </c>
      <c r="D4092" s="96">
        <v>329.21249999839347</v>
      </c>
      <c r="E4092" s="96">
        <v>150.11666666687233</v>
      </c>
      <c r="F4092" s="96">
        <v>1</v>
      </c>
      <c r="G4092" s="96" t="s">
        <v>4722</v>
      </c>
      <c r="H4092" s="96">
        <v>4</v>
      </c>
      <c r="I4092" s="96" t="str">
        <f t="shared" si="63"/>
        <v>T520C227M006ATE045A520C227M006ASMHSPKBP126</v>
      </c>
    </row>
    <row r="4093" spans="1:9" hidden="1">
      <c r="A4093" s="96" t="s">
        <v>1398</v>
      </c>
      <c r="B4093" s="96" t="s">
        <v>4741</v>
      </c>
      <c r="C4093" s="96" t="s">
        <v>126</v>
      </c>
      <c r="D4093" s="96">
        <v>206.79999999934807</v>
      </c>
      <c r="E4093" s="96">
        <v>160.29999999445863</v>
      </c>
      <c r="F4093" s="96">
        <v>1</v>
      </c>
      <c r="G4093" s="96" t="s">
        <v>4722</v>
      </c>
      <c r="H4093" s="96">
        <v>1</v>
      </c>
      <c r="I4093" s="96" t="str">
        <f t="shared" si="63"/>
        <v>T520C227M2R5ATE025A520C227M003ASE025KBP52</v>
      </c>
    </row>
    <row r="4094" spans="1:9" hidden="1">
      <c r="A4094" s="96" t="s">
        <v>1385</v>
      </c>
      <c r="B4094" s="96" t="s">
        <v>1384</v>
      </c>
      <c r="C4094" s="96" t="s">
        <v>4724</v>
      </c>
      <c r="D4094" s="96">
        <v>290.73333332897164</v>
      </c>
      <c r="E4094" s="96">
        <v>125.41666666860692</v>
      </c>
      <c r="F4094" s="96">
        <v>1</v>
      </c>
      <c r="G4094" s="96" t="s">
        <v>4722</v>
      </c>
      <c r="H4094" s="96">
        <v>1</v>
      </c>
      <c r="I4094" s="96" t="str">
        <f t="shared" si="63"/>
        <v>T520C337M004ATE025A520C337M004ASE025KBP121</v>
      </c>
    </row>
    <row r="4095" spans="1:9" hidden="1">
      <c r="A4095" s="96" t="s">
        <v>1385</v>
      </c>
      <c r="B4095" s="96" t="s">
        <v>1384</v>
      </c>
      <c r="C4095" s="96" t="s">
        <v>4518</v>
      </c>
      <c r="D4095" s="96">
        <v>290.14999999548309</v>
      </c>
      <c r="E4095" s="96">
        <v>146.88333333469927</v>
      </c>
      <c r="F4095" s="96">
        <v>1</v>
      </c>
      <c r="G4095" s="96" t="s">
        <v>4722</v>
      </c>
      <c r="H4095" s="96">
        <v>1</v>
      </c>
      <c r="I4095" s="96" t="str">
        <f t="shared" si="63"/>
        <v>T520C337M004ATE025A520C337M004ASE025STA156KB</v>
      </c>
    </row>
    <row r="4096" spans="1:9" hidden="1">
      <c r="A4096" s="96" t="s">
        <v>210</v>
      </c>
      <c r="B4096" s="96" t="s">
        <v>1384</v>
      </c>
      <c r="C4096" s="96" t="s">
        <v>4724</v>
      </c>
      <c r="D4096" s="96">
        <v>276.76666666637175</v>
      </c>
      <c r="E4096" s="96">
        <v>128.34999999613501</v>
      </c>
      <c r="F4096" s="96">
        <v>1</v>
      </c>
      <c r="G4096" s="96" t="s">
        <v>4722</v>
      </c>
      <c r="H4096" s="96">
        <v>1</v>
      </c>
      <c r="I4096" s="96" t="str">
        <f t="shared" si="63"/>
        <v>T520C337M004ATE045A520C337M004ASE025KBP121</v>
      </c>
    </row>
    <row r="4097" spans="1:9" hidden="1">
      <c r="A4097" s="96" t="s">
        <v>210</v>
      </c>
      <c r="B4097" s="96" t="s">
        <v>1384</v>
      </c>
      <c r="C4097" s="96" t="s">
        <v>4469</v>
      </c>
      <c r="D4097" s="96">
        <v>286.875</v>
      </c>
      <c r="E4097" s="96">
        <v>132.79166666383389</v>
      </c>
      <c r="F4097" s="96">
        <v>1</v>
      </c>
      <c r="G4097" s="96" t="s">
        <v>4722</v>
      </c>
      <c r="H4097" s="96">
        <v>2</v>
      </c>
      <c r="I4097" s="96" t="str">
        <f t="shared" si="63"/>
        <v>T520C337M004ATE045A520C337M004ASE025KBP126</v>
      </c>
    </row>
    <row r="4098" spans="1:9" hidden="1">
      <c r="A4098" s="96" t="s">
        <v>210</v>
      </c>
      <c r="B4098" s="96" t="s">
        <v>214</v>
      </c>
      <c r="C4098" s="96" t="s">
        <v>4441</v>
      </c>
      <c r="D4098" s="96">
        <v>362.63750000100117</v>
      </c>
      <c r="E4098" s="96">
        <v>334.69583333528135</v>
      </c>
      <c r="F4098" s="96">
        <v>1</v>
      </c>
      <c r="G4098" s="96" t="s">
        <v>4722</v>
      </c>
      <c r="H4098" s="96">
        <v>4</v>
      </c>
      <c r="I4098" s="96" t="str">
        <f t="shared" si="63"/>
        <v>T520C337M004ATE045A520C337M004ASE045STA156KA</v>
      </c>
    </row>
    <row r="4099" spans="1:9" hidden="1">
      <c r="A4099" s="96" t="s">
        <v>210</v>
      </c>
      <c r="B4099" s="96" t="s">
        <v>211</v>
      </c>
      <c r="C4099" s="96" t="s">
        <v>4469</v>
      </c>
      <c r="D4099" s="96">
        <v>290.45000000424415</v>
      </c>
      <c r="E4099" s="96">
        <v>153.49285714161982</v>
      </c>
      <c r="F4099" s="96">
        <v>1</v>
      </c>
      <c r="G4099" s="96" t="s">
        <v>4722</v>
      </c>
      <c r="H4099" s="96">
        <v>7</v>
      </c>
      <c r="I4099" s="96" t="str">
        <f t="shared" si="63"/>
        <v>T520C337M004ATE045A520C337M004ASMHSPKBP126</v>
      </c>
    </row>
    <row r="4100" spans="1:9" hidden="1">
      <c r="A4100" s="96" t="s">
        <v>581</v>
      </c>
      <c r="B4100" s="96" t="s">
        <v>429</v>
      </c>
      <c r="C4100" s="96" t="s">
        <v>4724</v>
      </c>
      <c r="D4100" s="96">
        <v>261.77222222322598</v>
      </c>
      <c r="E4100" s="96">
        <v>133.93333333195187</v>
      </c>
      <c r="F4100" s="96">
        <v>1</v>
      </c>
      <c r="G4100" s="96" t="s">
        <v>4722</v>
      </c>
      <c r="H4100" s="96">
        <v>3</v>
      </c>
      <c r="I4100" s="96" t="str">
        <f t="shared" ref="I4100:I4163" si="64">A4100&amp;B4100&amp;C4100</f>
        <v>T520C337M2R5ATE015A520C337M003ASE015KBP121</v>
      </c>
    </row>
    <row r="4101" spans="1:9" hidden="1">
      <c r="A4101" s="96" t="s">
        <v>581</v>
      </c>
      <c r="B4101" s="96" t="s">
        <v>429</v>
      </c>
      <c r="C4101" s="96" t="s">
        <v>4469</v>
      </c>
      <c r="D4101" s="96">
        <v>266.13425925956108</v>
      </c>
      <c r="E4101" s="96">
        <v>151.85833333409391</v>
      </c>
      <c r="F4101" s="96">
        <v>1</v>
      </c>
      <c r="G4101" s="96" t="s">
        <v>4722</v>
      </c>
      <c r="H4101" s="96">
        <v>18</v>
      </c>
      <c r="I4101" s="96" t="str">
        <f t="shared" si="64"/>
        <v>T520C337M2R5ATE015A520C337M003ASE015KBP126</v>
      </c>
    </row>
    <row r="4102" spans="1:9" hidden="1">
      <c r="A4102" s="96" t="s">
        <v>1388</v>
      </c>
      <c r="B4102" s="96" t="s">
        <v>4742</v>
      </c>
      <c r="C4102" s="96" t="s">
        <v>4426</v>
      </c>
      <c r="D4102" s="96">
        <v>245.06666666362435</v>
      </c>
      <c r="E4102" s="96">
        <v>667.1833333291579</v>
      </c>
      <c r="F4102" s="96">
        <v>1</v>
      </c>
      <c r="G4102" s="96" t="s">
        <v>4722</v>
      </c>
      <c r="H4102" s="96">
        <v>1</v>
      </c>
      <c r="I4102" s="96" t="str">
        <f t="shared" si="64"/>
        <v>T520C337M2R5ATE025A520C337M2R5ASE025KBP74</v>
      </c>
    </row>
    <row r="4103" spans="1:9" hidden="1">
      <c r="A4103" s="96" t="s">
        <v>1388</v>
      </c>
      <c r="B4103" s="96" t="s">
        <v>340</v>
      </c>
      <c r="C4103" s="96" t="s">
        <v>4469</v>
      </c>
      <c r="D4103" s="96">
        <v>285.90000000782311</v>
      </c>
      <c r="E4103" s="96">
        <v>126.61666666623204</v>
      </c>
      <c r="F4103" s="96">
        <v>1</v>
      </c>
      <c r="G4103" s="96" t="s">
        <v>4722</v>
      </c>
      <c r="H4103" s="96">
        <v>2</v>
      </c>
      <c r="I4103" s="96" t="str">
        <f t="shared" si="64"/>
        <v>T520C337M2R5ATE025A520C337M2R5ASMHSPKBP126</v>
      </c>
    </row>
    <row r="4104" spans="1:9" hidden="1">
      <c r="A4104" s="96" t="s">
        <v>570</v>
      </c>
      <c r="B4104" s="96" t="s">
        <v>571</v>
      </c>
      <c r="C4104" s="96" t="s">
        <v>4426</v>
      </c>
      <c r="D4104" s="96">
        <v>317.79999999445863</v>
      </c>
      <c r="E4104" s="96">
        <v>159.91111111245118</v>
      </c>
      <c r="F4104" s="96">
        <v>1</v>
      </c>
      <c r="G4104" s="96" t="s">
        <v>4722</v>
      </c>
      <c r="H4104" s="96">
        <v>3</v>
      </c>
      <c r="I4104" s="96" t="str">
        <f t="shared" si="64"/>
        <v>T520C476M010ATE100A520C476M010ASMHSPKBP74</v>
      </c>
    </row>
    <row r="4105" spans="1:9" hidden="1">
      <c r="A4105" s="96" t="s">
        <v>1387</v>
      </c>
      <c r="B4105" s="96" t="s">
        <v>216</v>
      </c>
      <c r="C4105" s="96" t="s">
        <v>4469</v>
      </c>
      <c r="D4105" s="96">
        <v>299.43333333008923</v>
      </c>
      <c r="E4105" s="96">
        <v>158.29999999841675</v>
      </c>
      <c r="F4105" s="96">
        <v>1</v>
      </c>
      <c r="G4105" s="96" t="s">
        <v>4722</v>
      </c>
      <c r="H4105" s="96">
        <v>2</v>
      </c>
      <c r="I4105" s="96" t="str">
        <f t="shared" si="64"/>
        <v>T520C477M2R5ATE025A520C477M2R5ASMHSPKBP126</v>
      </c>
    </row>
    <row r="4106" spans="1:9" hidden="1">
      <c r="A4106" s="96" t="s">
        <v>333</v>
      </c>
      <c r="B4106" s="96" t="s">
        <v>331</v>
      </c>
      <c r="C4106" s="96" t="s">
        <v>4426</v>
      </c>
      <c r="D4106" s="96">
        <v>291.61666666972451</v>
      </c>
      <c r="E4106" s="96">
        <v>124.85000000044238</v>
      </c>
      <c r="F4106" s="96">
        <v>1</v>
      </c>
      <c r="G4106" s="96" t="s">
        <v>4722</v>
      </c>
      <c r="H4106" s="96">
        <v>2</v>
      </c>
      <c r="I4106" s="96" t="str">
        <f t="shared" si="64"/>
        <v>T520C686M010ATE045A520C686M010ASE045KBP74</v>
      </c>
    </row>
    <row r="4107" spans="1:9" hidden="1">
      <c r="A4107" s="96" t="s">
        <v>333</v>
      </c>
      <c r="B4107" s="96" t="s">
        <v>329</v>
      </c>
      <c r="C4107" s="96" t="s">
        <v>4426</v>
      </c>
      <c r="D4107" s="96">
        <v>325.65512820549952</v>
      </c>
      <c r="E4107" s="96">
        <v>144.25185185275041</v>
      </c>
      <c r="F4107" s="96">
        <v>1</v>
      </c>
      <c r="G4107" s="96" t="s">
        <v>4722</v>
      </c>
      <c r="H4107" s="96">
        <v>13</v>
      </c>
      <c r="I4107" s="96" t="str">
        <f t="shared" si="64"/>
        <v>T520C686M010ATE045A520C686M010ASMHSPKBP74</v>
      </c>
    </row>
    <row r="4108" spans="1:9" hidden="1">
      <c r="A4108" s="96" t="s">
        <v>2331</v>
      </c>
      <c r="B4108" s="96" t="s">
        <v>1595</v>
      </c>
      <c r="C4108" s="96" t="s">
        <v>4426</v>
      </c>
      <c r="D4108" s="96">
        <v>360.05000000121072</v>
      </c>
      <c r="E4108" s="96">
        <v>148.61666666984092</v>
      </c>
      <c r="F4108" s="96">
        <v>1</v>
      </c>
      <c r="G4108" s="96" t="s">
        <v>4722</v>
      </c>
      <c r="H4108" s="96">
        <v>2</v>
      </c>
      <c r="I4108" s="96" t="str">
        <f t="shared" si="64"/>
        <v>T520D107M010AHE080A520D107M010ASMHSPKBP74</v>
      </c>
    </row>
    <row r="4109" spans="1:9" hidden="1">
      <c r="A4109" s="96" t="s">
        <v>2219</v>
      </c>
      <c r="B4109" s="96" t="s">
        <v>2218</v>
      </c>
      <c r="C4109" s="96" t="s">
        <v>4426</v>
      </c>
      <c r="D4109" s="96">
        <v>282.59533333370928</v>
      </c>
      <c r="E4109" s="96">
        <v>135.15200000053738</v>
      </c>
      <c r="F4109" s="96">
        <v>1</v>
      </c>
      <c r="G4109" s="96" t="s">
        <v>4722</v>
      </c>
      <c r="H4109" s="96">
        <v>50</v>
      </c>
      <c r="I4109" s="96" t="str">
        <f t="shared" si="64"/>
        <v>T520D107M010ATE018A520D107M010ASMHSBKBP74</v>
      </c>
    </row>
    <row r="4110" spans="1:9" hidden="1">
      <c r="A4110" s="96" t="s">
        <v>2567</v>
      </c>
      <c r="B4110" s="96" t="s">
        <v>1595</v>
      </c>
      <c r="C4110" s="96" t="s">
        <v>4426</v>
      </c>
      <c r="D4110" s="96">
        <v>293.72900000000374</v>
      </c>
      <c r="E4110" s="96">
        <v>153.93966666671912</v>
      </c>
      <c r="F4110" s="96">
        <v>1</v>
      </c>
      <c r="G4110" s="96" t="s">
        <v>4722</v>
      </c>
      <c r="H4110" s="96">
        <v>50</v>
      </c>
      <c r="I4110" s="96" t="str">
        <f t="shared" si="64"/>
        <v>T520D107M010ATE055A520D107M010ASMHSPKBP74</v>
      </c>
    </row>
    <row r="4111" spans="1:9" hidden="1">
      <c r="A4111" s="96" t="s">
        <v>2330</v>
      </c>
      <c r="B4111" s="96" t="s">
        <v>1595</v>
      </c>
      <c r="C4111" s="96" t="s">
        <v>4426</v>
      </c>
      <c r="D4111" s="96">
        <v>289.1956666680984</v>
      </c>
      <c r="E4111" s="96">
        <v>168.0856666668551</v>
      </c>
      <c r="F4111" s="96">
        <v>1</v>
      </c>
      <c r="G4111" s="96" t="s">
        <v>4722</v>
      </c>
      <c r="H4111" s="96">
        <v>50</v>
      </c>
      <c r="I4111" s="96" t="str">
        <f t="shared" si="64"/>
        <v>T520D107M010ATE080A520D107M010ASMHSPKBP74</v>
      </c>
    </row>
    <row r="4112" spans="1:9" hidden="1">
      <c r="A4112" s="96" t="s">
        <v>2497</v>
      </c>
      <c r="B4112" s="96" t="s">
        <v>4743</v>
      </c>
      <c r="C4112" s="96" t="s">
        <v>4556</v>
      </c>
      <c r="D4112" s="96">
        <v>366.55000000144349</v>
      </c>
      <c r="E4112" s="96">
        <v>231.33333333651535</v>
      </c>
      <c r="F4112" s="96">
        <v>1</v>
      </c>
      <c r="G4112" s="96" t="s">
        <v>4722</v>
      </c>
      <c r="H4112" s="96">
        <v>1</v>
      </c>
      <c r="I4112" s="96" t="str">
        <f t="shared" si="64"/>
        <v>T520D108M2R5ATE006A520D108M2R5AS9997STA156KE</v>
      </c>
    </row>
    <row r="4113" spans="1:9" hidden="1">
      <c r="A4113" s="96" t="s">
        <v>2497</v>
      </c>
      <c r="B4113" s="96" t="s">
        <v>2496</v>
      </c>
      <c r="C4113" s="96" t="s">
        <v>4724</v>
      </c>
      <c r="D4113" s="96">
        <v>422.16428571305835</v>
      </c>
      <c r="E4113" s="96">
        <v>252.60384615492791</v>
      </c>
      <c r="F4113" s="96">
        <v>1</v>
      </c>
      <c r="G4113" s="96" t="s">
        <v>4722</v>
      </c>
      <c r="H4113" s="96">
        <v>14</v>
      </c>
      <c r="I4113" s="96" t="str">
        <f t="shared" si="64"/>
        <v>T520D108M2R5ATE006A520D108M2R5ASE006KBP121</v>
      </c>
    </row>
    <row r="4114" spans="1:9" hidden="1">
      <c r="A4114" s="96" t="s">
        <v>2497</v>
      </c>
      <c r="B4114" s="96" t="s">
        <v>2496</v>
      </c>
      <c r="C4114" s="96" t="s">
        <v>4469</v>
      </c>
      <c r="D4114" s="96">
        <v>430.9739999994635</v>
      </c>
      <c r="E4114" s="96">
        <v>206.59166666760575</v>
      </c>
      <c r="F4114" s="96">
        <v>1</v>
      </c>
      <c r="G4114" s="96" t="s">
        <v>4722</v>
      </c>
      <c r="H4114" s="96">
        <v>50</v>
      </c>
      <c r="I4114" s="96" t="str">
        <f t="shared" si="64"/>
        <v>T520D108M2R5ATE006A520D108M2R5ASE006KBP126</v>
      </c>
    </row>
    <row r="4115" spans="1:9" hidden="1">
      <c r="A4115" s="96" t="s">
        <v>2410</v>
      </c>
      <c r="B4115" s="96" t="s">
        <v>4666</v>
      </c>
      <c r="C4115" s="96" t="s">
        <v>4556</v>
      </c>
      <c r="D4115" s="96">
        <v>245.93333333381452</v>
      </c>
      <c r="E4115" s="96">
        <v>203.69999999762513</v>
      </c>
      <c r="F4115" s="96">
        <v>1</v>
      </c>
      <c r="G4115" s="96" t="s">
        <v>4722</v>
      </c>
      <c r="H4115" s="96">
        <v>1</v>
      </c>
      <c r="I4115" s="96" t="str">
        <f t="shared" si="64"/>
        <v>T520D108M2R5ATE015A520Y108M2R5AS9997STA156KE</v>
      </c>
    </row>
    <row r="4116" spans="1:9" hidden="1">
      <c r="A4116" s="96" t="s">
        <v>2410</v>
      </c>
      <c r="B4116" s="96" t="s">
        <v>1419</v>
      </c>
      <c r="C4116" s="96" t="s">
        <v>4441</v>
      </c>
      <c r="D4116" s="96">
        <v>418.46875000133878</v>
      </c>
      <c r="E4116" s="96">
        <v>236.32708333301707</v>
      </c>
      <c r="F4116" s="96">
        <v>1</v>
      </c>
      <c r="G4116" s="96" t="s">
        <v>4722</v>
      </c>
      <c r="H4116" s="96">
        <v>8</v>
      </c>
      <c r="I4116" s="96" t="str">
        <f t="shared" si="64"/>
        <v>T520D108M2R5ATE015A520Y108M2R5ASE010STA156KA</v>
      </c>
    </row>
    <row r="4117" spans="1:9" hidden="1">
      <c r="A4117" s="96" t="s">
        <v>2346</v>
      </c>
      <c r="B4117" s="96" t="s">
        <v>1419</v>
      </c>
      <c r="C4117" s="96" t="s">
        <v>4441</v>
      </c>
      <c r="D4117" s="96">
        <v>428.54444444237743</v>
      </c>
      <c r="E4117" s="96">
        <v>210.31666666769888</v>
      </c>
      <c r="F4117" s="96">
        <v>1</v>
      </c>
      <c r="G4117" s="96" t="s">
        <v>4722</v>
      </c>
      <c r="H4117" s="96">
        <v>6</v>
      </c>
      <c r="I4117" s="96" t="str">
        <f t="shared" si="64"/>
        <v>T520D108M2R5ATE030A520Y108M2R5ASE010STA156KA</v>
      </c>
    </row>
    <row r="4118" spans="1:9" hidden="1">
      <c r="A4118" s="96" t="s">
        <v>2240</v>
      </c>
      <c r="B4118" s="96" t="s">
        <v>1295</v>
      </c>
      <c r="C4118" s="96" t="s">
        <v>4478</v>
      </c>
      <c r="D4118" s="96">
        <v>694.9888888921123</v>
      </c>
      <c r="E4118" s="96">
        <v>357.39583333488554</v>
      </c>
      <c r="F4118" s="96">
        <v>1</v>
      </c>
      <c r="G4118" s="96" t="s">
        <v>4722</v>
      </c>
      <c r="H4118" s="96">
        <v>3</v>
      </c>
      <c r="I4118" s="96" t="str">
        <f t="shared" si="64"/>
        <v>T520D156M025AHE060A520D156K025ASFTW400</v>
      </c>
    </row>
    <row r="4119" spans="1:9" hidden="1">
      <c r="A4119" s="96" t="s">
        <v>2236</v>
      </c>
      <c r="B4119" s="96" t="s">
        <v>1295</v>
      </c>
      <c r="C4119" s="96" t="s">
        <v>4478</v>
      </c>
      <c r="D4119" s="96">
        <v>767.96397849429218</v>
      </c>
      <c r="E4119" s="96">
        <v>229.8403225798956</v>
      </c>
      <c r="F4119" s="96">
        <v>1</v>
      </c>
      <c r="G4119" s="96" t="s">
        <v>4722</v>
      </c>
      <c r="H4119" s="96">
        <v>31</v>
      </c>
      <c r="I4119" s="96" t="str">
        <f t="shared" si="64"/>
        <v>T520D156M025ATE060A520D156K025ASFTW400</v>
      </c>
    </row>
    <row r="4120" spans="1:9" hidden="1">
      <c r="A4120" s="96" t="s">
        <v>3002</v>
      </c>
      <c r="B4120" s="96" t="s">
        <v>2682</v>
      </c>
      <c r="C4120" s="96" t="s">
        <v>126</v>
      </c>
      <c r="D4120" s="96">
        <v>223.258333329577</v>
      </c>
      <c r="E4120" s="96">
        <v>129.76666666392703</v>
      </c>
      <c r="F4120" s="96">
        <v>1</v>
      </c>
      <c r="G4120" s="96" t="s">
        <v>4722</v>
      </c>
      <c r="H4120" s="96">
        <v>2</v>
      </c>
      <c r="I4120" s="96" t="str">
        <f t="shared" si="64"/>
        <v>T520D157M006ATE009A520V157M006ASE009KBP52</v>
      </c>
    </row>
    <row r="4121" spans="1:9" hidden="1">
      <c r="A4121" s="96" t="s">
        <v>2389</v>
      </c>
      <c r="B4121" s="96" t="s">
        <v>4616</v>
      </c>
      <c r="C4121" s="96" t="s">
        <v>4744</v>
      </c>
      <c r="D4121" s="96">
        <v>297.3285714272476</v>
      </c>
      <c r="E4121" s="96">
        <v>158.15119047724042</v>
      </c>
      <c r="F4121" s="96">
        <v>1</v>
      </c>
      <c r="G4121" s="96" t="s">
        <v>4722</v>
      </c>
      <c r="H4121" s="96">
        <v>14</v>
      </c>
      <c r="I4121" s="96" t="str">
        <f t="shared" si="64"/>
        <v>T520D157M006ATE015A520D157M006ASPGLRKBP72</v>
      </c>
    </row>
    <row r="4122" spans="1:9" hidden="1">
      <c r="A4122" s="96" t="s">
        <v>2389</v>
      </c>
      <c r="B4122" s="96" t="s">
        <v>4616</v>
      </c>
      <c r="C4122" s="96" t="s">
        <v>4428</v>
      </c>
      <c r="D4122" s="96">
        <v>350.00476190321416</v>
      </c>
      <c r="E4122" s="96">
        <v>203.0131578955824</v>
      </c>
      <c r="F4122" s="96">
        <v>1</v>
      </c>
      <c r="G4122" s="96" t="s">
        <v>4722</v>
      </c>
      <c r="H4122" s="96">
        <v>7</v>
      </c>
      <c r="I4122" s="96" t="str">
        <f t="shared" si="64"/>
        <v>T520D157M006ATE015A520D157M006ASPGLRKBP76</v>
      </c>
    </row>
    <row r="4123" spans="1:9" hidden="1">
      <c r="A4123" s="96" t="s">
        <v>2642</v>
      </c>
      <c r="B4123" s="96" t="s">
        <v>1750</v>
      </c>
      <c r="C4123" s="96" t="s">
        <v>4426</v>
      </c>
      <c r="D4123" s="96">
        <v>381.8250000019907</v>
      </c>
      <c r="E4123" s="96">
        <v>194.84444444300607</v>
      </c>
      <c r="F4123" s="96">
        <v>1</v>
      </c>
      <c r="G4123" s="96" t="s">
        <v>4722</v>
      </c>
      <c r="H4123" s="96">
        <v>4</v>
      </c>
      <c r="I4123" s="96" t="str">
        <f t="shared" si="64"/>
        <v>T520D157M006ATE025A520D157M006ASMHSPKBP74</v>
      </c>
    </row>
    <row r="4124" spans="1:9" hidden="1">
      <c r="A4124" s="96" t="s">
        <v>2642</v>
      </c>
      <c r="B4124" s="96" t="s">
        <v>1750</v>
      </c>
      <c r="C4124" s="96" t="s">
        <v>4428</v>
      </c>
      <c r="D4124" s="96">
        <v>242.61666666483509</v>
      </c>
      <c r="E4124" s="96">
        <v>174.31851851870306</v>
      </c>
      <c r="F4124" s="96">
        <v>1</v>
      </c>
      <c r="G4124" s="96" t="s">
        <v>4722</v>
      </c>
      <c r="H4124" s="96">
        <v>9</v>
      </c>
      <c r="I4124" s="96" t="str">
        <f t="shared" si="64"/>
        <v>T520D157M006ATE025A520D157M006ASMHSPKBP76</v>
      </c>
    </row>
    <row r="4125" spans="1:9" hidden="1">
      <c r="A4125" s="96" t="s">
        <v>2501</v>
      </c>
      <c r="B4125" s="96" t="s">
        <v>1750</v>
      </c>
      <c r="C4125" s="96" t="s">
        <v>4428</v>
      </c>
      <c r="D4125" s="96">
        <v>238.17222222452983</v>
      </c>
      <c r="E4125" s="96">
        <v>154.44999999948777</v>
      </c>
      <c r="F4125" s="96">
        <v>1</v>
      </c>
      <c r="G4125" s="96" t="s">
        <v>4722</v>
      </c>
      <c r="H4125" s="96">
        <v>3</v>
      </c>
      <c r="I4125" s="96" t="str">
        <f t="shared" si="64"/>
        <v>T520D157M006ATE055A520D157M006ASMHSPKBP76</v>
      </c>
    </row>
    <row r="4126" spans="1:9" hidden="1">
      <c r="A4126" s="96" t="s">
        <v>2084</v>
      </c>
      <c r="B4126" s="96" t="s">
        <v>1592</v>
      </c>
      <c r="C4126" s="96" t="s">
        <v>4426</v>
      </c>
      <c r="D4126" s="96">
        <v>417.85000000207214</v>
      </c>
      <c r="E4126" s="96">
        <v>197.78333333611951</v>
      </c>
      <c r="F4126" s="96">
        <v>1</v>
      </c>
      <c r="G4126" s="96" t="s">
        <v>4722</v>
      </c>
      <c r="H4126" s="96">
        <v>2</v>
      </c>
      <c r="I4126" s="96" t="str">
        <f t="shared" si="64"/>
        <v>T520D157M010AHE040A520D157M010ASMHSPKBP74</v>
      </c>
    </row>
    <row r="4127" spans="1:9" hidden="1">
      <c r="A4127" s="96" t="s">
        <v>2157</v>
      </c>
      <c r="B4127" s="96" t="s">
        <v>2106</v>
      </c>
      <c r="C4127" s="96" t="s">
        <v>4426</v>
      </c>
      <c r="D4127" s="96">
        <v>337.88380952402287</v>
      </c>
      <c r="E4127" s="96">
        <v>139.83142856987459</v>
      </c>
      <c r="F4127" s="96">
        <v>1</v>
      </c>
      <c r="G4127" s="96" t="s">
        <v>4722</v>
      </c>
      <c r="H4127" s="96">
        <v>35</v>
      </c>
      <c r="I4127" s="96" t="str">
        <f t="shared" si="64"/>
        <v>T520D157M010ATE015A520D157M010ASMHSBKBP74</v>
      </c>
    </row>
    <row r="4128" spans="1:9" hidden="1">
      <c r="A4128" s="96" t="s">
        <v>2981</v>
      </c>
      <c r="B4128" s="96" t="s">
        <v>1592</v>
      </c>
      <c r="C4128" s="96" t="s">
        <v>4426</v>
      </c>
      <c r="D4128" s="96">
        <v>336.63888889015652</v>
      </c>
      <c r="E4128" s="96">
        <v>211.15833333169576</v>
      </c>
      <c r="F4128" s="96">
        <v>1</v>
      </c>
      <c r="G4128" s="96" t="s">
        <v>4722</v>
      </c>
      <c r="H4128" s="96">
        <v>6</v>
      </c>
      <c r="I4128" s="96" t="str">
        <f t="shared" si="64"/>
        <v>T520D157M010ATE025A520D157M010ASMHSPKBP74</v>
      </c>
    </row>
    <row r="4129" spans="1:9" hidden="1">
      <c r="A4129" s="96" t="s">
        <v>2083</v>
      </c>
      <c r="B4129" s="96" t="s">
        <v>1592</v>
      </c>
      <c r="C4129" s="96" t="s">
        <v>4426</v>
      </c>
      <c r="D4129" s="96">
        <v>361.18233333458193</v>
      </c>
      <c r="E4129" s="96">
        <v>188.54600000032224</v>
      </c>
      <c r="F4129" s="96">
        <v>1</v>
      </c>
      <c r="G4129" s="96" t="s">
        <v>4722</v>
      </c>
      <c r="H4129" s="96">
        <v>50</v>
      </c>
      <c r="I4129" s="96" t="str">
        <f t="shared" si="64"/>
        <v>T520D157M010ATE040A520D157M010ASMHSPKBP74</v>
      </c>
    </row>
    <row r="4130" spans="1:9" hidden="1">
      <c r="A4130" s="96" t="s">
        <v>2283</v>
      </c>
      <c r="B4130" s="96" t="s">
        <v>1592</v>
      </c>
      <c r="C4130" s="96" t="s">
        <v>4426</v>
      </c>
      <c r="D4130" s="96">
        <v>350.08833333395887</v>
      </c>
      <c r="E4130" s="96">
        <v>147.01666666462552</v>
      </c>
      <c r="F4130" s="96">
        <v>1</v>
      </c>
      <c r="G4130" s="96" t="s">
        <v>4722</v>
      </c>
      <c r="H4130" s="96">
        <v>10</v>
      </c>
      <c r="I4130" s="96" t="str">
        <f t="shared" si="64"/>
        <v>T520D157M010ATE055A520D157M010ASMHSPKBP74</v>
      </c>
    </row>
    <row r="4131" spans="1:9" hidden="1">
      <c r="A4131" s="96" t="s">
        <v>2686</v>
      </c>
      <c r="B4131" s="96" t="s">
        <v>2394</v>
      </c>
      <c r="C4131" s="96" t="s">
        <v>4744</v>
      </c>
      <c r="D4131" s="96">
        <v>325.73333333479241</v>
      </c>
      <c r="E4131" s="96">
        <v>127.10555555764586</v>
      </c>
      <c r="F4131" s="96">
        <v>1</v>
      </c>
      <c r="G4131" s="96" t="s">
        <v>4722</v>
      </c>
      <c r="H4131" s="96">
        <v>3</v>
      </c>
      <c r="I4131" s="96" t="str">
        <f t="shared" si="64"/>
        <v>T520D227M006ATE009A520D227M006ASPGLRKBP72</v>
      </c>
    </row>
    <row r="4132" spans="1:9" hidden="1">
      <c r="A4132" s="96" t="s">
        <v>2686</v>
      </c>
      <c r="B4132" s="96" t="s">
        <v>2394</v>
      </c>
      <c r="C4132" s="96" t="s">
        <v>4428</v>
      </c>
      <c r="D4132" s="96">
        <v>304.11025640742781</v>
      </c>
      <c r="E4132" s="96">
        <v>142.94358974358497</v>
      </c>
      <c r="F4132" s="96">
        <v>1</v>
      </c>
      <c r="G4132" s="96" t="s">
        <v>4722</v>
      </c>
      <c r="H4132" s="96">
        <v>13</v>
      </c>
      <c r="I4132" s="96" t="str">
        <f t="shared" si="64"/>
        <v>T520D227M006ATE009A520D227M006ASPGLRKBP76</v>
      </c>
    </row>
    <row r="4133" spans="1:9" hidden="1">
      <c r="A4133" s="96" t="s">
        <v>2397</v>
      </c>
      <c r="B4133" s="96" t="s">
        <v>2394</v>
      </c>
      <c r="C4133" s="96" t="s">
        <v>4744</v>
      </c>
      <c r="D4133" s="96">
        <v>338.9749999938067</v>
      </c>
      <c r="E4133" s="96">
        <v>122.93333333625924</v>
      </c>
      <c r="F4133" s="96">
        <v>1</v>
      </c>
      <c r="G4133" s="96" t="s">
        <v>4722</v>
      </c>
      <c r="H4133" s="96">
        <v>2</v>
      </c>
      <c r="I4133" s="96" t="str">
        <f t="shared" si="64"/>
        <v>T520D227M006ATE015A520D227M006ASPGLRKBP72</v>
      </c>
    </row>
    <row r="4134" spans="1:9" hidden="1">
      <c r="A4134" s="96" t="s">
        <v>2397</v>
      </c>
      <c r="B4134" s="96" t="s">
        <v>2394</v>
      </c>
      <c r="C4134" s="96" t="s">
        <v>4428</v>
      </c>
      <c r="D4134" s="96">
        <v>292.53666666895151</v>
      </c>
      <c r="E4134" s="96">
        <v>173.07666666596197</v>
      </c>
      <c r="F4134" s="96">
        <v>1</v>
      </c>
      <c r="G4134" s="96" t="s">
        <v>4722</v>
      </c>
      <c r="H4134" s="96">
        <v>5</v>
      </c>
      <c r="I4134" s="96" t="str">
        <f t="shared" si="64"/>
        <v>T520D227M006ATE015A520D227M006ASPGLRKBP76</v>
      </c>
    </row>
    <row r="4135" spans="1:9" hidden="1">
      <c r="A4135" s="96" t="s">
        <v>2096</v>
      </c>
      <c r="B4135" s="96" t="s">
        <v>1752</v>
      </c>
      <c r="C4135" s="96" t="s">
        <v>4426</v>
      </c>
      <c r="D4135" s="96">
        <v>393.35000000079162</v>
      </c>
      <c r="E4135" s="96">
        <v>121.9333333382383</v>
      </c>
      <c r="F4135" s="96">
        <v>1</v>
      </c>
      <c r="G4135" s="96" t="s">
        <v>4722</v>
      </c>
      <c r="H4135" s="96">
        <v>1</v>
      </c>
      <c r="I4135" s="96" t="str">
        <f t="shared" si="64"/>
        <v>T520D227M006ATE018A520D227M006ASMHSPKBP74</v>
      </c>
    </row>
    <row r="4136" spans="1:9" hidden="1">
      <c r="A4136" s="96" t="s">
        <v>2645</v>
      </c>
      <c r="B4136" s="96" t="s">
        <v>1752</v>
      </c>
      <c r="C4136" s="96" t="s">
        <v>4426</v>
      </c>
      <c r="D4136" s="96">
        <v>289.80833333276678</v>
      </c>
      <c r="E4136" s="96">
        <v>136.99999999604188</v>
      </c>
      <c r="F4136" s="96">
        <v>1</v>
      </c>
      <c r="G4136" s="96" t="s">
        <v>4722</v>
      </c>
      <c r="H4136" s="96">
        <v>2</v>
      </c>
      <c r="I4136" s="96" t="str">
        <f t="shared" si="64"/>
        <v>T520D227M006ATE025A520D227M006ASMHSPKBP74</v>
      </c>
    </row>
    <row r="4137" spans="1:9" hidden="1">
      <c r="A4137" s="96" t="s">
        <v>2112</v>
      </c>
      <c r="B4137" s="96" t="s">
        <v>1752</v>
      </c>
      <c r="C4137" s="96" t="s">
        <v>4426</v>
      </c>
      <c r="D4137" s="96">
        <v>284.71145833540504</v>
      </c>
      <c r="E4137" s="96">
        <v>158.55833333389668</v>
      </c>
      <c r="F4137" s="96">
        <v>1</v>
      </c>
      <c r="G4137" s="96" t="s">
        <v>4722</v>
      </c>
      <c r="H4137" s="96">
        <v>32</v>
      </c>
      <c r="I4137" s="96" t="str">
        <f t="shared" si="64"/>
        <v>T520D227M006ATE040A520D227M006ASMHSPKBP74</v>
      </c>
    </row>
    <row r="4138" spans="1:9" hidden="1">
      <c r="A4138" s="96" t="s">
        <v>2225</v>
      </c>
      <c r="B4138" s="96" t="s">
        <v>2222</v>
      </c>
      <c r="C4138" s="96" t="s">
        <v>4426</v>
      </c>
      <c r="D4138" s="96">
        <v>316.76666667102836</v>
      </c>
      <c r="E4138" s="96">
        <v>167.74999999674037</v>
      </c>
      <c r="F4138" s="96">
        <v>1</v>
      </c>
      <c r="G4138" s="96" t="s">
        <v>4722</v>
      </c>
      <c r="H4138" s="96">
        <v>1</v>
      </c>
      <c r="I4138" s="96" t="str">
        <f t="shared" si="64"/>
        <v>T520D227M010AHE018A520D227M010ASMHSBKBP74</v>
      </c>
    </row>
    <row r="4139" spans="1:9" hidden="1">
      <c r="A4139" s="96" t="s">
        <v>2226</v>
      </c>
      <c r="B4139" s="96" t="s">
        <v>2222</v>
      </c>
      <c r="C4139" s="96" t="s">
        <v>4744</v>
      </c>
      <c r="D4139" s="96">
        <v>337.13333332794718</v>
      </c>
      <c r="E4139" s="96">
        <v>271.39999999722932</v>
      </c>
      <c r="F4139" s="96">
        <v>1</v>
      </c>
      <c r="G4139" s="96" t="s">
        <v>4722</v>
      </c>
      <c r="H4139" s="96">
        <v>3</v>
      </c>
      <c r="I4139" s="96" t="str">
        <f t="shared" si="64"/>
        <v>T520D227M010ATE018A520D227M010ASMHSBKBP72</v>
      </c>
    </row>
    <row r="4140" spans="1:9" hidden="1">
      <c r="A4140" s="96" t="s">
        <v>2226</v>
      </c>
      <c r="B4140" s="96" t="s">
        <v>2222</v>
      </c>
      <c r="C4140" s="96" t="s">
        <v>4426</v>
      </c>
      <c r="D4140" s="96">
        <v>352.92033333338333</v>
      </c>
      <c r="E4140" s="96">
        <v>142.92708333341579</v>
      </c>
      <c r="F4140" s="96">
        <v>1</v>
      </c>
      <c r="G4140" s="96" t="s">
        <v>4722</v>
      </c>
      <c r="H4140" s="96">
        <v>50</v>
      </c>
      <c r="I4140" s="96" t="str">
        <f t="shared" si="64"/>
        <v>T520D227M010ATE018A520D227M010ASMHSBKBP74</v>
      </c>
    </row>
    <row r="4141" spans="1:9" hidden="1">
      <c r="A4141" s="96" t="s">
        <v>2915</v>
      </c>
      <c r="B4141" s="96" t="s">
        <v>1587</v>
      </c>
      <c r="C4141" s="96" t="s">
        <v>4744</v>
      </c>
      <c r="D4141" s="96">
        <v>316.92857142737404</v>
      </c>
      <c r="E4141" s="96">
        <v>141.79523809713177</v>
      </c>
      <c r="F4141" s="96">
        <v>1</v>
      </c>
      <c r="G4141" s="96" t="s">
        <v>4722</v>
      </c>
      <c r="H4141" s="96">
        <v>7</v>
      </c>
      <c r="I4141" s="96" t="str">
        <f t="shared" si="64"/>
        <v>T520D227M010ATE025A520D227M010ASMHSPKBP72</v>
      </c>
    </row>
    <row r="4142" spans="1:9" hidden="1">
      <c r="A4142" s="96" t="s">
        <v>2915</v>
      </c>
      <c r="B4142" s="96" t="s">
        <v>1587</v>
      </c>
      <c r="C4142" s="96" t="s">
        <v>4618</v>
      </c>
      <c r="D4142" s="96">
        <v>232.26666666800156</v>
      </c>
      <c r="E4142" s="96">
        <v>122.71666666609237</v>
      </c>
      <c r="F4142" s="96">
        <v>1</v>
      </c>
      <c r="G4142" s="96" t="s">
        <v>4722</v>
      </c>
      <c r="H4142" s="96">
        <v>2</v>
      </c>
      <c r="I4142" s="96" t="str">
        <f t="shared" si="64"/>
        <v>T520D227M010ATE025A520D227M010ASMHSPKBP72E</v>
      </c>
    </row>
    <row r="4143" spans="1:9" hidden="1">
      <c r="A4143" s="96" t="s">
        <v>2915</v>
      </c>
      <c r="B4143" s="96" t="s">
        <v>1587</v>
      </c>
      <c r="C4143" s="96" t="s">
        <v>4571</v>
      </c>
      <c r="D4143" s="96">
        <v>314.21666667214595</v>
      </c>
      <c r="E4143" s="96">
        <v>152.94999999983702</v>
      </c>
      <c r="F4143" s="96">
        <v>1</v>
      </c>
      <c r="G4143" s="96" t="s">
        <v>4722</v>
      </c>
      <c r="H4143" s="96">
        <v>2</v>
      </c>
      <c r="I4143" s="96" t="str">
        <f t="shared" si="64"/>
        <v>T520D227M010ATE025A520D227M010ASMHSPKBP72F</v>
      </c>
    </row>
    <row r="4144" spans="1:9" hidden="1">
      <c r="A4144" s="96" t="s">
        <v>2915</v>
      </c>
      <c r="B4144" s="96" t="s">
        <v>1587</v>
      </c>
      <c r="C4144" s="96" t="s">
        <v>4426</v>
      </c>
      <c r="D4144" s="96">
        <v>345.62233333352486</v>
      </c>
      <c r="E4144" s="96">
        <v>158.3713333329186</v>
      </c>
      <c r="F4144" s="96">
        <v>1</v>
      </c>
      <c r="G4144" s="96" t="s">
        <v>4722</v>
      </c>
      <c r="H4144" s="96">
        <v>50</v>
      </c>
      <c r="I4144" s="96" t="str">
        <f t="shared" si="64"/>
        <v>T520D227M010ATE025A520D227M010ASMHSPKBP74</v>
      </c>
    </row>
    <row r="4145" spans="1:9" hidden="1">
      <c r="A4145" s="96" t="s">
        <v>2915</v>
      </c>
      <c r="B4145" s="96" t="s">
        <v>1587</v>
      </c>
      <c r="C4145" s="96" t="s">
        <v>4428</v>
      </c>
      <c r="D4145" s="96">
        <v>326.52566666635687</v>
      </c>
      <c r="E4145" s="96">
        <v>156.46233333342244</v>
      </c>
      <c r="F4145" s="96">
        <v>1</v>
      </c>
      <c r="G4145" s="96" t="s">
        <v>4722</v>
      </c>
      <c r="H4145" s="96">
        <v>50</v>
      </c>
      <c r="I4145" s="96" t="str">
        <f t="shared" si="64"/>
        <v>T520D227M010ATE025A520D227M010ASMHSPKBP76</v>
      </c>
    </row>
    <row r="4146" spans="1:9" hidden="1">
      <c r="A4146" s="96" t="s">
        <v>2915</v>
      </c>
      <c r="B4146" s="96" t="s">
        <v>1587</v>
      </c>
      <c r="C4146" s="96" t="s">
        <v>4560</v>
      </c>
      <c r="D4146" s="96">
        <v>325.10555555694737</v>
      </c>
      <c r="E4146" s="96">
        <v>163.1033333314117</v>
      </c>
      <c r="F4146" s="96">
        <v>1</v>
      </c>
      <c r="G4146" s="96" t="s">
        <v>4722</v>
      </c>
      <c r="H4146" s="96">
        <v>6</v>
      </c>
      <c r="I4146" s="96" t="str">
        <f t="shared" si="64"/>
        <v>T520D227M010ATE025A520D227M010ASMHSPKBP76X</v>
      </c>
    </row>
    <row r="4147" spans="1:9" hidden="1">
      <c r="A4147" s="96" t="s">
        <v>2915</v>
      </c>
      <c r="B4147" s="96" t="s">
        <v>4745</v>
      </c>
      <c r="C4147" s="96" t="s">
        <v>4618</v>
      </c>
      <c r="D4147" s="96">
        <v>439.86666666576639</v>
      </c>
      <c r="E4147" s="96">
        <v>122.23333333502524</v>
      </c>
      <c r="F4147" s="96">
        <v>1</v>
      </c>
      <c r="G4147" s="96" t="s">
        <v>4722</v>
      </c>
      <c r="H4147" s="96">
        <v>1</v>
      </c>
      <c r="I4147" s="96" t="str">
        <f t="shared" si="64"/>
        <v>T520D227M010ATE025A520D227M010ASE025KBP72E</v>
      </c>
    </row>
    <row r="4148" spans="1:9" hidden="1">
      <c r="A4148" s="96" t="s">
        <v>2258</v>
      </c>
      <c r="B4148" s="96" t="s">
        <v>1587</v>
      </c>
      <c r="C4148" s="96" t="s">
        <v>4744</v>
      </c>
      <c r="D4148" s="96">
        <v>350.76666666660458</v>
      </c>
      <c r="E4148" s="96">
        <v>123.66666666814126</v>
      </c>
      <c r="F4148" s="96">
        <v>1</v>
      </c>
      <c r="G4148" s="96" t="s">
        <v>4722</v>
      </c>
      <c r="H4148" s="96">
        <v>1</v>
      </c>
      <c r="I4148" s="96" t="str">
        <f t="shared" si="64"/>
        <v>T520D227M010ATE040A520D227M010ASMHSPKBP72</v>
      </c>
    </row>
    <row r="4149" spans="1:9" hidden="1">
      <c r="A4149" s="96" t="s">
        <v>2258</v>
      </c>
      <c r="B4149" s="96" t="s">
        <v>1587</v>
      </c>
      <c r="C4149" s="96" t="s">
        <v>4426</v>
      </c>
      <c r="D4149" s="96">
        <v>355.09699999988078</v>
      </c>
      <c r="E4149" s="96">
        <v>166.51433333291206</v>
      </c>
      <c r="F4149" s="96">
        <v>1</v>
      </c>
      <c r="G4149" s="96" t="s">
        <v>4722</v>
      </c>
      <c r="H4149" s="96">
        <v>50</v>
      </c>
      <c r="I4149" s="96" t="str">
        <f t="shared" si="64"/>
        <v>T520D227M010ATE040A520D227M010ASMHSPKBP74</v>
      </c>
    </row>
    <row r="4150" spans="1:9" hidden="1">
      <c r="A4150" s="96" t="s">
        <v>2258</v>
      </c>
      <c r="B4150" s="96" t="s">
        <v>1587</v>
      </c>
      <c r="C4150" s="96" t="s">
        <v>4428</v>
      </c>
      <c r="D4150" s="96">
        <v>334.39933333271182</v>
      </c>
      <c r="E4150" s="96">
        <v>167.45899999891407</v>
      </c>
      <c r="F4150" s="96">
        <v>1</v>
      </c>
      <c r="G4150" s="96" t="s">
        <v>4722</v>
      </c>
      <c r="H4150" s="96">
        <v>50</v>
      </c>
      <c r="I4150" s="96" t="str">
        <f t="shared" si="64"/>
        <v>T520D227M010ATE040A520D227M010ASMHSPKBP76</v>
      </c>
    </row>
    <row r="4151" spans="1:9" hidden="1">
      <c r="A4151" s="96" t="s">
        <v>2258</v>
      </c>
      <c r="B4151" s="96" t="s">
        <v>1587</v>
      </c>
      <c r="C4151" s="96" t="s">
        <v>4560</v>
      </c>
      <c r="D4151" s="96">
        <v>290.85833333199844</v>
      </c>
      <c r="E4151" s="96">
        <v>172.80000000377186</v>
      </c>
      <c r="F4151" s="96">
        <v>1</v>
      </c>
      <c r="G4151" s="96" t="s">
        <v>4722</v>
      </c>
      <c r="H4151" s="96">
        <v>2</v>
      </c>
      <c r="I4151" s="96" t="str">
        <f t="shared" si="64"/>
        <v>T520D227M010ATE040A520D227M010ASMHSPKBP76X</v>
      </c>
    </row>
    <row r="4152" spans="1:9" hidden="1">
      <c r="A4152" s="96" t="s">
        <v>2997</v>
      </c>
      <c r="B4152" s="96" t="s">
        <v>1430</v>
      </c>
      <c r="C4152" s="96" t="s">
        <v>4744</v>
      </c>
      <c r="D4152" s="96">
        <v>222.0277777814772</v>
      </c>
      <c r="E4152" s="96">
        <v>170.33333333674818</v>
      </c>
      <c r="F4152" s="96">
        <v>1</v>
      </c>
      <c r="G4152" s="96" t="s">
        <v>4722</v>
      </c>
      <c r="H4152" s="96">
        <v>3</v>
      </c>
      <c r="I4152" s="96" t="str">
        <f t="shared" si="64"/>
        <v>T520D337M004ATE009A520D337M004ASPGLRKBP72</v>
      </c>
    </row>
    <row r="4153" spans="1:9" hidden="1">
      <c r="A4153" s="96" t="s">
        <v>2997</v>
      </c>
      <c r="B4153" s="96" t="s">
        <v>1430</v>
      </c>
      <c r="C4153" s="96" t="s">
        <v>4428</v>
      </c>
      <c r="D4153" s="96">
        <v>213.46833333349787</v>
      </c>
      <c r="E4153" s="96">
        <v>140.0966666667955</v>
      </c>
      <c r="F4153" s="96">
        <v>1</v>
      </c>
      <c r="G4153" s="96" t="s">
        <v>4722</v>
      </c>
      <c r="H4153" s="96">
        <v>10</v>
      </c>
      <c r="I4153" s="96" t="str">
        <f t="shared" si="64"/>
        <v>T520D337M004ATE009A520D337M004ASPGLRKBP76</v>
      </c>
    </row>
    <row r="4154" spans="1:9" hidden="1">
      <c r="A4154" s="96" t="s">
        <v>2668</v>
      </c>
      <c r="B4154" s="96" t="s">
        <v>1430</v>
      </c>
      <c r="C4154" s="96" t="s">
        <v>4744</v>
      </c>
      <c r="D4154" s="96">
        <v>197.03333333367479</v>
      </c>
      <c r="E4154" s="96">
        <v>124.09999999799766</v>
      </c>
      <c r="F4154" s="96">
        <v>1</v>
      </c>
      <c r="G4154" s="96" t="s">
        <v>4722</v>
      </c>
      <c r="H4154" s="96">
        <v>1</v>
      </c>
      <c r="I4154" s="96" t="str">
        <f t="shared" si="64"/>
        <v>T520D337M004ATE012A520D337M004ASPGLRKBP72</v>
      </c>
    </row>
    <row r="4155" spans="1:9" hidden="1">
      <c r="A4155" s="96" t="s">
        <v>2668</v>
      </c>
      <c r="B4155" s="96" t="s">
        <v>1430</v>
      </c>
      <c r="C4155" s="96" t="s">
        <v>4428</v>
      </c>
      <c r="D4155" s="96">
        <v>233.57499999809079</v>
      </c>
      <c r="E4155" s="96">
        <v>154.68333332973998</v>
      </c>
      <c r="F4155" s="96">
        <v>1</v>
      </c>
      <c r="G4155" s="96" t="s">
        <v>4722</v>
      </c>
      <c r="H4155" s="96">
        <v>2</v>
      </c>
      <c r="I4155" s="96" t="str">
        <f t="shared" si="64"/>
        <v>T520D337M004ATE012A520D337M004ASPGLRKBP76</v>
      </c>
    </row>
    <row r="4156" spans="1:9" hidden="1">
      <c r="A4156" s="96" t="s">
        <v>2401</v>
      </c>
      <c r="B4156" s="96" t="s">
        <v>1430</v>
      </c>
      <c r="C4156" s="96" t="s">
        <v>4744</v>
      </c>
      <c r="D4156" s="96">
        <v>211.99999999953431</v>
      </c>
      <c r="E4156" s="96">
        <v>122.68333333544432</v>
      </c>
      <c r="F4156" s="96">
        <v>1</v>
      </c>
      <c r="G4156" s="96" t="s">
        <v>4722</v>
      </c>
      <c r="H4156" s="96">
        <v>1</v>
      </c>
      <c r="I4156" s="96" t="str">
        <f t="shared" si="64"/>
        <v>T520D337M004ATE015A520D337M004ASPGLRKBP72</v>
      </c>
    </row>
    <row r="4157" spans="1:9" hidden="1">
      <c r="A4157" s="96" t="s">
        <v>2401</v>
      </c>
      <c r="B4157" s="96" t="s">
        <v>1430</v>
      </c>
      <c r="C4157" s="96" t="s">
        <v>4428</v>
      </c>
      <c r="D4157" s="96">
        <v>239.88333333400081</v>
      </c>
      <c r="E4157" s="96">
        <v>146.58333332743496</v>
      </c>
      <c r="F4157" s="96">
        <v>1</v>
      </c>
      <c r="G4157" s="96" t="s">
        <v>4722</v>
      </c>
      <c r="H4157" s="96">
        <v>1</v>
      </c>
      <c r="I4157" s="96" t="str">
        <f t="shared" si="64"/>
        <v>T520D337M004ATE015A520D337M004ASPGLRKBP76</v>
      </c>
    </row>
    <row r="4158" spans="1:9" hidden="1">
      <c r="A4158" s="96" t="s">
        <v>2993</v>
      </c>
      <c r="B4158" s="96" t="s">
        <v>4439</v>
      </c>
      <c r="C4158" s="96" t="s">
        <v>4621</v>
      </c>
      <c r="D4158" s="96">
        <v>371.2166666588746</v>
      </c>
      <c r="E4158" s="96">
        <v>134.65833333728369</v>
      </c>
      <c r="F4158" s="96">
        <v>1</v>
      </c>
      <c r="G4158" s="96" t="s">
        <v>4722</v>
      </c>
      <c r="H4158" s="96">
        <v>2</v>
      </c>
      <c r="I4158" s="96" t="str">
        <f t="shared" si="64"/>
        <v>T520D337M006ATE009A520D337M006AS9997KBP121E</v>
      </c>
    </row>
    <row r="4159" spans="1:9" hidden="1">
      <c r="A4159" s="96" t="s">
        <v>2993</v>
      </c>
      <c r="B4159" s="96" t="s">
        <v>4439</v>
      </c>
      <c r="C4159" s="96" t="s">
        <v>4426</v>
      </c>
      <c r="D4159" s="96">
        <v>280.76666665845551</v>
      </c>
      <c r="E4159" s="96">
        <v>168.88333333306946</v>
      </c>
      <c r="F4159" s="96">
        <v>1</v>
      </c>
      <c r="G4159" s="96" t="s">
        <v>4722</v>
      </c>
      <c r="H4159" s="96">
        <v>1</v>
      </c>
      <c r="I4159" s="96" t="str">
        <f t="shared" si="64"/>
        <v>T520D337M006ATE009A520D337M006AS9997KBP74</v>
      </c>
    </row>
    <row r="4160" spans="1:9" hidden="1">
      <c r="A4160" s="96" t="s">
        <v>2993</v>
      </c>
      <c r="B4160" s="96" t="s">
        <v>2364</v>
      </c>
      <c r="C4160" s="96" t="s">
        <v>4621</v>
      </c>
      <c r="D4160" s="96">
        <v>288.39999999501742</v>
      </c>
      <c r="E4160" s="96">
        <v>128.28333332436159</v>
      </c>
      <c r="F4160" s="96">
        <v>1</v>
      </c>
      <c r="G4160" s="96" t="s">
        <v>4722</v>
      </c>
      <c r="H4160" s="96">
        <v>1</v>
      </c>
      <c r="I4160" s="96" t="str">
        <f t="shared" si="64"/>
        <v>T520D337M006ATE009A520D337M006ASPGLRKBP121E</v>
      </c>
    </row>
    <row r="4161" spans="1:9" hidden="1">
      <c r="A4161" s="96" t="s">
        <v>2993</v>
      </c>
      <c r="B4161" s="96" t="s">
        <v>2364</v>
      </c>
      <c r="C4161" s="96" t="s">
        <v>4744</v>
      </c>
      <c r="D4161" s="96">
        <v>284.63333333842456</v>
      </c>
      <c r="E4161" s="96">
        <v>139.33333332999609</v>
      </c>
      <c r="F4161" s="96">
        <v>1</v>
      </c>
      <c r="G4161" s="96" t="s">
        <v>4722</v>
      </c>
      <c r="H4161" s="96">
        <v>2</v>
      </c>
      <c r="I4161" s="96" t="str">
        <f t="shared" si="64"/>
        <v>T520D337M006ATE009A520D337M006ASPGLRKBP72</v>
      </c>
    </row>
    <row r="4162" spans="1:9" hidden="1">
      <c r="A4162" s="96" t="s">
        <v>2993</v>
      </c>
      <c r="B4162" s="96" t="s">
        <v>2364</v>
      </c>
      <c r="C4162" s="96" t="s">
        <v>4426</v>
      </c>
      <c r="D4162" s="96">
        <v>301.92599999941888</v>
      </c>
      <c r="E4162" s="96">
        <v>155.33533333316444</v>
      </c>
      <c r="F4162" s="96">
        <v>1</v>
      </c>
      <c r="G4162" s="96" t="s">
        <v>4722</v>
      </c>
      <c r="H4162" s="96">
        <v>50</v>
      </c>
      <c r="I4162" s="96" t="str">
        <f t="shared" si="64"/>
        <v>T520D337M006ATE009A520D337M006ASPGLRKBP74</v>
      </c>
    </row>
    <row r="4163" spans="1:9" hidden="1">
      <c r="A4163" s="96" t="s">
        <v>2993</v>
      </c>
      <c r="B4163" s="96" t="s">
        <v>2364</v>
      </c>
      <c r="C4163" s="96" t="s">
        <v>4428</v>
      </c>
      <c r="D4163" s="96">
        <v>310.07633333404084</v>
      </c>
      <c r="E4163" s="96">
        <v>162.95999999998602</v>
      </c>
      <c r="F4163" s="96">
        <v>1</v>
      </c>
      <c r="G4163" s="96" t="s">
        <v>4722</v>
      </c>
      <c r="H4163" s="96">
        <v>50</v>
      </c>
      <c r="I4163" s="96" t="str">
        <f t="shared" si="64"/>
        <v>T520D337M006ATE009A520D337M006ASPGLRKBP76</v>
      </c>
    </row>
    <row r="4164" spans="1:9" hidden="1">
      <c r="A4164" s="96" t="s">
        <v>2365</v>
      </c>
      <c r="B4164" s="96" t="s">
        <v>2364</v>
      </c>
      <c r="C4164" s="96" t="s">
        <v>4744</v>
      </c>
      <c r="D4164" s="96">
        <v>298.68333333288319</v>
      </c>
      <c r="E4164" s="96">
        <v>131.48333332850598</v>
      </c>
      <c r="F4164" s="96">
        <v>1</v>
      </c>
      <c r="G4164" s="96" t="s">
        <v>4722</v>
      </c>
      <c r="H4164" s="96">
        <v>1</v>
      </c>
      <c r="I4164" s="96" t="str">
        <f t="shared" ref="I4164:I4227" si="65">A4164&amp;B4164&amp;C4164</f>
        <v>T520D337M006ATE010A520D337M006ASPGLRKBP72</v>
      </c>
    </row>
    <row r="4165" spans="1:9" hidden="1">
      <c r="A4165" s="96" t="s">
        <v>2365</v>
      </c>
      <c r="B4165" s="96" t="s">
        <v>2364</v>
      </c>
      <c r="C4165" s="96" t="s">
        <v>4426</v>
      </c>
      <c r="D4165" s="96">
        <v>335.47160493753228</v>
      </c>
      <c r="E4165" s="96">
        <v>168.4450617277374</v>
      </c>
      <c r="F4165" s="96">
        <v>1</v>
      </c>
      <c r="G4165" s="96" t="s">
        <v>4722</v>
      </c>
      <c r="H4165" s="96">
        <v>27</v>
      </c>
      <c r="I4165" s="96" t="str">
        <f t="shared" si="65"/>
        <v>T520D337M006ATE010A520D337M006ASPGLRKBP74</v>
      </c>
    </row>
    <row r="4166" spans="1:9" hidden="1">
      <c r="A4166" s="96" t="s">
        <v>2365</v>
      </c>
      <c r="B4166" s="96" t="s">
        <v>2364</v>
      </c>
      <c r="C4166" s="96" t="s">
        <v>4428</v>
      </c>
      <c r="D4166" s="96">
        <v>306.78833333363292</v>
      </c>
      <c r="E4166" s="96">
        <v>145.25333333399612</v>
      </c>
      <c r="F4166" s="96">
        <v>1</v>
      </c>
      <c r="G4166" s="96" t="s">
        <v>4722</v>
      </c>
      <c r="H4166" s="96">
        <v>50</v>
      </c>
      <c r="I4166" s="96" t="str">
        <f t="shared" si="65"/>
        <v>T520D337M006ATE010A520D337M006ASPGLRKBP76</v>
      </c>
    </row>
    <row r="4167" spans="1:9" hidden="1">
      <c r="A4167" s="96" t="s">
        <v>1998</v>
      </c>
      <c r="B4167" s="96" t="s">
        <v>1740</v>
      </c>
      <c r="C4167" s="96" t="s">
        <v>4744</v>
      </c>
      <c r="D4167" s="96">
        <v>282.45378787777469</v>
      </c>
      <c r="E4167" s="96">
        <v>207.18030303092249</v>
      </c>
      <c r="F4167" s="96">
        <v>1</v>
      </c>
      <c r="G4167" s="96" t="s">
        <v>4722</v>
      </c>
      <c r="H4167" s="96">
        <v>22</v>
      </c>
      <c r="I4167" s="96" t="str">
        <f t="shared" si="65"/>
        <v>T520D337M006ATE015A520D337M006ASMHSBKBP72</v>
      </c>
    </row>
    <row r="4168" spans="1:9" hidden="1">
      <c r="A4168" s="96" t="s">
        <v>1998</v>
      </c>
      <c r="B4168" s="96" t="s">
        <v>1740</v>
      </c>
      <c r="C4168" s="96" t="s">
        <v>4426</v>
      </c>
      <c r="D4168" s="96">
        <v>278.7223333340138</v>
      </c>
      <c r="E4168" s="96">
        <v>170.53166666720062</v>
      </c>
      <c r="F4168" s="96">
        <v>1</v>
      </c>
      <c r="G4168" s="96" t="s">
        <v>4722</v>
      </c>
      <c r="H4168" s="96">
        <v>50</v>
      </c>
      <c r="I4168" s="96" t="str">
        <f t="shared" si="65"/>
        <v>T520D337M006ATE015A520D337M006ASMHSBKBP74</v>
      </c>
    </row>
    <row r="4169" spans="1:9" hidden="1">
      <c r="A4169" s="96" t="s">
        <v>1998</v>
      </c>
      <c r="B4169" s="96" t="s">
        <v>1740</v>
      </c>
      <c r="C4169" s="96" t="s">
        <v>4428</v>
      </c>
      <c r="D4169" s="96">
        <v>262.64166666695382</v>
      </c>
      <c r="E4169" s="96">
        <v>140.16233333414419</v>
      </c>
      <c r="F4169" s="96">
        <v>1</v>
      </c>
      <c r="G4169" s="96" t="s">
        <v>4722</v>
      </c>
      <c r="H4169" s="96">
        <v>50</v>
      </c>
      <c r="I4169" s="96" t="str">
        <f t="shared" si="65"/>
        <v>T520D337M006ATE015A520D337M006ASMHSBKBP76</v>
      </c>
    </row>
    <row r="4170" spans="1:9" hidden="1">
      <c r="A4170" s="96" t="s">
        <v>2234</v>
      </c>
      <c r="B4170" s="96" t="s">
        <v>1407</v>
      </c>
      <c r="C4170" s="96" t="s">
        <v>4744</v>
      </c>
      <c r="D4170" s="96">
        <v>327.0583333336981</v>
      </c>
      <c r="E4170" s="96">
        <v>283.18333333474584</v>
      </c>
      <c r="F4170" s="96">
        <v>1</v>
      </c>
      <c r="G4170" s="96" t="s">
        <v>4722</v>
      </c>
      <c r="H4170" s="96">
        <v>2</v>
      </c>
      <c r="I4170" s="96" t="str">
        <f t="shared" si="65"/>
        <v>T520D337M006ATE018A520D337M006ASMHSPKBP72</v>
      </c>
    </row>
    <row r="4171" spans="1:9" hidden="1">
      <c r="A4171" s="96" t="s">
        <v>2234</v>
      </c>
      <c r="B4171" s="96" t="s">
        <v>1407</v>
      </c>
      <c r="C4171" s="96" t="s">
        <v>4426</v>
      </c>
      <c r="D4171" s="96">
        <v>280.29961240193592</v>
      </c>
      <c r="E4171" s="96">
        <v>153.07310606112216</v>
      </c>
      <c r="F4171" s="96">
        <v>1</v>
      </c>
      <c r="G4171" s="96" t="s">
        <v>4722</v>
      </c>
      <c r="H4171" s="96">
        <v>43</v>
      </c>
      <c r="I4171" s="96" t="str">
        <f t="shared" si="65"/>
        <v>T520D337M006ATE018A520D337M006ASMHSPKBP74</v>
      </c>
    </row>
    <row r="4172" spans="1:9" hidden="1">
      <c r="A4172" s="96" t="s">
        <v>2234</v>
      </c>
      <c r="B4172" s="96" t="s">
        <v>1407</v>
      </c>
      <c r="C4172" s="96" t="s">
        <v>4428</v>
      </c>
      <c r="D4172" s="96">
        <v>292.68566666690168</v>
      </c>
      <c r="E4172" s="96">
        <v>152.68500000054482</v>
      </c>
      <c r="F4172" s="96">
        <v>1</v>
      </c>
      <c r="G4172" s="96" t="s">
        <v>4722</v>
      </c>
      <c r="H4172" s="96">
        <v>50</v>
      </c>
      <c r="I4172" s="96" t="str">
        <f t="shared" si="65"/>
        <v>T520D337M006ATE018A520D337M006ASMHSPKBP76</v>
      </c>
    </row>
    <row r="4173" spans="1:9" hidden="1">
      <c r="A4173" s="96" t="s">
        <v>2234</v>
      </c>
      <c r="B4173" s="96" t="s">
        <v>1407</v>
      </c>
      <c r="C4173" s="96" t="s">
        <v>4560</v>
      </c>
      <c r="D4173" s="96">
        <v>253.06666666350793</v>
      </c>
      <c r="E4173" s="96">
        <v>130.26666666555684</v>
      </c>
      <c r="F4173" s="96">
        <v>1</v>
      </c>
      <c r="G4173" s="96" t="s">
        <v>4722</v>
      </c>
      <c r="H4173" s="96">
        <v>2</v>
      </c>
      <c r="I4173" s="96" t="str">
        <f t="shared" si="65"/>
        <v>T520D337M006ATE018A520D337M006ASMHSPKBP76X</v>
      </c>
    </row>
    <row r="4174" spans="1:9" hidden="1">
      <c r="A4174" s="96" t="s">
        <v>2473</v>
      </c>
      <c r="B4174" s="96" t="s">
        <v>1407</v>
      </c>
      <c r="C4174" s="96" t="s">
        <v>4744</v>
      </c>
      <c r="D4174" s="96">
        <v>264.45000000181608</v>
      </c>
      <c r="E4174" s="96">
        <v>190.86666667135432</v>
      </c>
      <c r="F4174" s="96">
        <v>1</v>
      </c>
      <c r="G4174" s="96" t="s">
        <v>4722</v>
      </c>
      <c r="H4174" s="96">
        <v>2</v>
      </c>
      <c r="I4174" s="96" t="str">
        <f t="shared" si="65"/>
        <v>T520D337M006ATE025A520D337M006ASMHSPKBP72</v>
      </c>
    </row>
    <row r="4175" spans="1:9" hidden="1">
      <c r="A4175" s="96" t="s">
        <v>2473</v>
      </c>
      <c r="B4175" s="96" t="s">
        <v>1407</v>
      </c>
      <c r="C4175" s="96" t="s">
        <v>4426</v>
      </c>
      <c r="D4175" s="96">
        <v>292.00238095330343</v>
      </c>
      <c r="E4175" s="96">
        <v>147.24561403566776</v>
      </c>
      <c r="F4175" s="96">
        <v>1</v>
      </c>
      <c r="G4175" s="96" t="s">
        <v>4722</v>
      </c>
      <c r="H4175" s="96">
        <v>21</v>
      </c>
      <c r="I4175" s="96" t="str">
        <f t="shared" si="65"/>
        <v>T520D337M006ATE025A520D337M006ASMHSPKBP74</v>
      </c>
    </row>
    <row r="4176" spans="1:9" hidden="1">
      <c r="A4176" s="96" t="s">
        <v>2473</v>
      </c>
      <c r="B4176" s="96" t="s">
        <v>1407</v>
      </c>
      <c r="C4176" s="96" t="s">
        <v>4746</v>
      </c>
      <c r="D4176" s="96">
        <v>248.78888888983056</v>
      </c>
      <c r="E4176" s="96">
        <v>136.97777777910233</v>
      </c>
      <c r="F4176" s="96">
        <v>1</v>
      </c>
      <c r="G4176" s="96" t="s">
        <v>4722</v>
      </c>
      <c r="H4176" s="96">
        <v>3</v>
      </c>
      <c r="I4176" s="96" t="str">
        <f t="shared" si="65"/>
        <v>T520D337M006ATE025A520D337M006ASMHSPKBP72A</v>
      </c>
    </row>
    <row r="4177" spans="1:9" hidden="1">
      <c r="A4177" s="96" t="s">
        <v>2473</v>
      </c>
      <c r="B4177" s="96" t="s">
        <v>1407</v>
      </c>
      <c r="C4177" s="96" t="s">
        <v>4428</v>
      </c>
      <c r="D4177" s="96">
        <v>269.64800000069664</v>
      </c>
      <c r="E4177" s="96">
        <v>170.58633333239703</v>
      </c>
      <c r="F4177" s="96">
        <v>1</v>
      </c>
      <c r="G4177" s="96" t="s">
        <v>4722</v>
      </c>
      <c r="H4177" s="96">
        <v>50</v>
      </c>
      <c r="I4177" s="96" t="str">
        <f t="shared" si="65"/>
        <v>T520D337M006ATE025A520D337M006ASMHSPKBP76</v>
      </c>
    </row>
    <row r="4178" spans="1:9" hidden="1">
      <c r="A4178" s="96" t="s">
        <v>2033</v>
      </c>
      <c r="B4178" s="96" t="s">
        <v>1407</v>
      </c>
      <c r="C4178" s="96" t="s">
        <v>4426</v>
      </c>
      <c r="D4178" s="96">
        <v>291.50277777691372</v>
      </c>
      <c r="E4178" s="96">
        <v>169.43750000005821</v>
      </c>
      <c r="F4178" s="96">
        <v>1</v>
      </c>
      <c r="G4178" s="96" t="s">
        <v>4722</v>
      </c>
      <c r="H4178" s="96">
        <v>12</v>
      </c>
      <c r="I4178" s="96" t="str">
        <f t="shared" si="65"/>
        <v>T520D337M006ATE040A520D337M006ASMHSPKBP74</v>
      </c>
    </row>
    <row r="4179" spans="1:9" hidden="1">
      <c r="A4179" s="96" t="s">
        <v>2033</v>
      </c>
      <c r="B4179" s="96" t="s">
        <v>1407</v>
      </c>
      <c r="C4179" s="96" t="s">
        <v>4428</v>
      </c>
      <c r="D4179" s="96">
        <v>254.52681159367785</v>
      </c>
      <c r="E4179" s="96">
        <v>160.24285714042239</v>
      </c>
      <c r="F4179" s="96">
        <v>1</v>
      </c>
      <c r="G4179" s="96" t="s">
        <v>4722</v>
      </c>
      <c r="H4179" s="96">
        <v>23</v>
      </c>
      <c r="I4179" s="96" t="str">
        <f t="shared" si="65"/>
        <v>T520D337M006ATE040A520D337M006ASMHSPKBP76</v>
      </c>
    </row>
    <row r="4180" spans="1:9" hidden="1">
      <c r="A4180" s="96" t="s">
        <v>2033</v>
      </c>
      <c r="B4180" s="96" t="s">
        <v>1407</v>
      </c>
      <c r="C4180" s="96" t="s">
        <v>4560</v>
      </c>
      <c r="D4180" s="96">
        <v>251.64999999571592</v>
      </c>
      <c r="E4180" s="96">
        <v>137.083333338378</v>
      </c>
      <c r="F4180" s="96">
        <v>1</v>
      </c>
      <c r="G4180" s="96" t="s">
        <v>4722</v>
      </c>
      <c r="H4180" s="96">
        <v>1</v>
      </c>
      <c r="I4180" s="96" t="str">
        <f t="shared" si="65"/>
        <v>T520D337M006ATE040A520D337M006ASMHSPKBP76X</v>
      </c>
    </row>
    <row r="4181" spans="1:9" hidden="1">
      <c r="A4181" s="96" t="s">
        <v>2269</v>
      </c>
      <c r="B4181" s="96" t="s">
        <v>4439</v>
      </c>
      <c r="C4181" s="96" t="s">
        <v>4428</v>
      </c>
      <c r="D4181" s="96">
        <v>255.46666666661625</v>
      </c>
      <c r="E4181" s="96">
        <v>130.81249999813735</v>
      </c>
      <c r="F4181" s="96">
        <v>1</v>
      </c>
      <c r="G4181" s="96" t="s">
        <v>4722</v>
      </c>
      <c r="H4181" s="96">
        <v>4</v>
      </c>
      <c r="I4181" s="96" t="str">
        <f t="shared" si="65"/>
        <v>T520D337M006ATE045A520D337M006AS9997KBP76</v>
      </c>
    </row>
    <row r="4182" spans="1:9" hidden="1">
      <c r="A4182" s="96" t="s">
        <v>2269</v>
      </c>
      <c r="B4182" s="96" t="s">
        <v>1407</v>
      </c>
      <c r="C4182" s="96" t="s">
        <v>4426</v>
      </c>
      <c r="D4182" s="96">
        <v>280.93787878635339</v>
      </c>
      <c r="E4182" s="96">
        <v>169.47878787865525</v>
      </c>
      <c r="F4182" s="96">
        <v>1</v>
      </c>
      <c r="G4182" s="96" t="s">
        <v>4722</v>
      </c>
      <c r="H4182" s="96">
        <v>11</v>
      </c>
      <c r="I4182" s="96" t="str">
        <f t="shared" si="65"/>
        <v>T520D337M006ATE045A520D337M006ASMHSPKBP74</v>
      </c>
    </row>
    <row r="4183" spans="1:9" hidden="1">
      <c r="A4183" s="96" t="s">
        <v>2269</v>
      </c>
      <c r="B4183" s="96" t="s">
        <v>1407</v>
      </c>
      <c r="C4183" s="96" t="s">
        <v>4428</v>
      </c>
      <c r="D4183" s="96">
        <v>273.256028368648</v>
      </c>
      <c r="E4183" s="96">
        <v>156.43217054252557</v>
      </c>
      <c r="F4183" s="96">
        <v>1</v>
      </c>
      <c r="G4183" s="96" t="s">
        <v>4722</v>
      </c>
      <c r="H4183" s="96">
        <v>47</v>
      </c>
      <c r="I4183" s="96" t="str">
        <f t="shared" si="65"/>
        <v>T520D337M006ATE045A520D337M006ASMHSPKBP76</v>
      </c>
    </row>
    <row r="4184" spans="1:9" hidden="1">
      <c r="A4184" s="96" t="s">
        <v>2600</v>
      </c>
      <c r="B4184" s="96" t="s">
        <v>2597</v>
      </c>
      <c r="C4184" s="96" t="s">
        <v>126</v>
      </c>
      <c r="D4184" s="96">
        <v>211.40493827173489</v>
      </c>
      <c r="E4184" s="96">
        <v>155.96266666562298</v>
      </c>
      <c r="F4184" s="96">
        <v>1</v>
      </c>
      <c r="G4184" s="96" t="s">
        <v>4722</v>
      </c>
      <c r="H4184" s="96">
        <v>27</v>
      </c>
      <c r="I4184" s="96" t="str">
        <f t="shared" si="65"/>
        <v>T520D337M2R5ATE007A520D337M003ASE009KBP52</v>
      </c>
    </row>
    <row r="4185" spans="1:9" hidden="1">
      <c r="A4185" s="96" t="s">
        <v>2350</v>
      </c>
      <c r="B4185" s="96" t="s">
        <v>2353</v>
      </c>
      <c r="C4185" s="96" t="s">
        <v>4721</v>
      </c>
      <c r="D4185" s="96">
        <v>405.71666666655801</v>
      </c>
      <c r="E4185" s="96">
        <v>123.14999999594876</v>
      </c>
      <c r="F4185" s="96">
        <v>1</v>
      </c>
      <c r="G4185" s="96" t="s">
        <v>4722</v>
      </c>
      <c r="H4185" s="96">
        <v>1</v>
      </c>
      <c r="I4185" s="96" t="str">
        <f t="shared" si="65"/>
        <v>T520D476M016ATE035A520V476M016ASNT40</v>
      </c>
    </row>
    <row r="4186" spans="1:9" hidden="1">
      <c r="A4186" s="96" t="s">
        <v>2350</v>
      </c>
      <c r="B4186" s="96" t="s">
        <v>2353</v>
      </c>
      <c r="C4186" s="96" t="s">
        <v>4747</v>
      </c>
      <c r="D4186" s="96">
        <v>486.44444444566034</v>
      </c>
      <c r="E4186" s="96">
        <v>157.89999999571592</v>
      </c>
      <c r="F4186" s="96">
        <v>1</v>
      </c>
      <c r="G4186" s="96" t="s">
        <v>4722</v>
      </c>
      <c r="H4186" s="96">
        <v>3</v>
      </c>
      <c r="I4186" s="96" t="str">
        <f t="shared" si="65"/>
        <v>T520D476M016ATE035A520V476M016ASKBP46</v>
      </c>
    </row>
    <row r="4187" spans="1:9" hidden="1">
      <c r="A4187" s="96" t="s">
        <v>2350</v>
      </c>
      <c r="B4187" s="96" t="s">
        <v>1025</v>
      </c>
      <c r="C4187" s="96" t="s">
        <v>4428</v>
      </c>
      <c r="D4187" s="96">
        <v>369.94999999995343</v>
      </c>
      <c r="E4187" s="96">
        <v>144.23148148227483</v>
      </c>
      <c r="F4187" s="96">
        <v>1</v>
      </c>
      <c r="G4187" s="96" t="s">
        <v>4722</v>
      </c>
      <c r="H4187" s="96">
        <v>10</v>
      </c>
      <c r="I4187" s="96" t="str">
        <f t="shared" si="65"/>
        <v>T520D476M016ATE035A521V476M016ASMHSPKBP76</v>
      </c>
    </row>
    <row r="4188" spans="1:9" hidden="1">
      <c r="A4188" s="96" t="s">
        <v>2016</v>
      </c>
      <c r="B4188" s="96" t="s">
        <v>2020</v>
      </c>
      <c r="C4188" s="96" t="s">
        <v>4721</v>
      </c>
      <c r="D4188" s="96">
        <v>444.90000000223517</v>
      </c>
      <c r="E4188" s="96">
        <v>380.9083333332091</v>
      </c>
      <c r="F4188" s="96">
        <v>1</v>
      </c>
      <c r="G4188" s="96" t="s">
        <v>4722</v>
      </c>
      <c r="H4188" s="96">
        <v>2</v>
      </c>
      <c r="I4188" s="96" t="str">
        <f t="shared" si="65"/>
        <v>T520D476M016ATE070A520D476K016ASNT40</v>
      </c>
    </row>
    <row r="4189" spans="1:9" hidden="1">
      <c r="A4189" s="96" t="s">
        <v>2016</v>
      </c>
      <c r="B4189" s="96" t="s">
        <v>2020</v>
      </c>
      <c r="C4189" s="96" t="s">
        <v>4747</v>
      </c>
      <c r="D4189" s="96">
        <v>425.75238095097512</v>
      </c>
      <c r="E4189" s="96">
        <v>162.29047619072455</v>
      </c>
      <c r="F4189" s="96">
        <v>1</v>
      </c>
      <c r="G4189" s="96" t="s">
        <v>4722</v>
      </c>
      <c r="H4189" s="96">
        <v>7</v>
      </c>
      <c r="I4189" s="96" t="str">
        <f t="shared" si="65"/>
        <v>T520D476M016ATE070A520D476K016ASKBP46</v>
      </c>
    </row>
    <row r="4190" spans="1:9" hidden="1">
      <c r="A4190" s="96" t="s">
        <v>2016</v>
      </c>
      <c r="B4190" s="96" t="s">
        <v>1025</v>
      </c>
      <c r="C4190" s="96" t="s">
        <v>4428</v>
      </c>
      <c r="D4190" s="96">
        <v>358.02199999883305</v>
      </c>
      <c r="E4190" s="96">
        <v>138.77300000020767</v>
      </c>
      <c r="F4190" s="96">
        <v>1</v>
      </c>
      <c r="G4190" s="96" t="s">
        <v>4722</v>
      </c>
      <c r="H4190" s="96">
        <v>50</v>
      </c>
      <c r="I4190" s="96" t="str">
        <f t="shared" si="65"/>
        <v>T520D476M016ATE070A521V476M016ASMHSPKBP76</v>
      </c>
    </row>
    <row r="4191" spans="1:9" hidden="1">
      <c r="A4191" s="96" t="s">
        <v>2368</v>
      </c>
      <c r="B4191" s="96" t="s">
        <v>2337</v>
      </c>
      <c r="C4191" s="96" t="s">
        <v>4621</v>
      </c>
      <c r="D4191" s="96">
        <v>258.88333333306946</v>
      </c>
      <c r="E4191" s="96">
        <v>123.45000000321306</v>
      </c>
      <c r="F4191" s="96">
        <v>1</v>
      </c>
      <c r="G4191" s="96" t="s">
        <v>4722</v>
      </c>
      <c r="H4191" s="96">
        <v>1</v>
      </c>
      <c r="I4191" s="96" t="str">
        <f t="shared" si="65"/>
        <v>T520D477M004ATE010A520D477M004ASPGLRKBP121E</v>
      </c>
    </row>
    <row r="4192" spans="1:9" hidden="1">
      <c r="A4192" s="96" t="s">
        <v>2368</v>
      </c>
      <c r="B4192" s="96" t="s">
        <v>2337</v>
      </c>
      <c r="C4192" s="96" t="s">
        <v>4426</v>
      </c>
      <c r="D4192" s="96">
        <v>289.98199999979698</v>
      </c>
      <c r="E4192" s="96">
        <v>144.80399999998045</v>
      </c>
      <c r="F4192" s="96">
        <v>1</v>
      </c>
      <c r="G4192" s="96" t="s">
        <v>4722</v>
      </c>
      <c r="H4192" s="96">
        <v>50</v>
      </c>
      <c r="I4192" s="96" t="str">
        <f t="shared" si="65"/>
        <v>T520D477M004ATE010A520D477M004ASPGLRKBP74</v>
      </c>
    </row>
    <row r="4193" spans="1:9" hidden="1">
      <c r="A4193" s="96" t="s">
        <v>2368</v>
      </c>
      <c r="B4193" s="96" t="s">
        <v>2337</v>
      </c>
      <c r="C4193" s="96" t="s">
        <v>4428</v>
      </c>
      <c r="D4193" s="96">
        <v>282.17299999929963</v>
      </c>
      <c r="E4193" s="96">
        <v>136.72933333294932</v>
      </c>
      <c r="F4193" s="96">
        <v>1</v>
      </c>
      <c r="G4193" s="96" t="s">
        <v>4722</v>
      </c>
      <c r="H4193" s="96">
        <v>50</v>
      </c>
      <c r="I4193" s="96" t="str">
        <f t="shared" si="65"/>
        <v>T520D477M004ATE010A520D477M004ASPGLRKBP76</v>
      </c>
    </row>
    <row r="4194" spans="1:9" hidden="1">
      <c r="A4194" s="96" t="s">
        <v>2607</v>
      </c>
      <c r="B4194" s="96" t="s">
        <v>2337</v>
      </c>
      <c r="C4194" s="96" t="s">
        <v>4744</v>
      </c>
      <c r="D4194" s="96">
        <v>270.03333333064802</v>
      </c>
      <c r="E4194" s="96">
        <v>135.16666666371748</v>
      </c>
      <c r="F4194" s="96">
        <v>1</v>
      </c>
      <c r="G4194" s="96" t="s">
        <v>4722</v>
      </c>
      <c r="H4194" s="96">
        <v>1</v>
      </c>
      <c r="I4194" s="96" t="str">
        <f t="shared" si="65"/>
        <v>T520D477M004ATE012A520D477M004ASPGLRKBP72</v>
      </c>
    </row>
    <row r="4195" spans="1:9" hidden="1">
      <c r="A4195" s="96" t="s">
        <v>2607</v>
      </c>
      <c r="B4195" s="96" t="s">
        <v>2337</v>
      </c>
      <c r="C4195" s="96" t="s">
        <v>4426</v>
      </c>
      <c r="D4195" s="96">
        <v>278.68472222326091</v>
      </c>
      <c r="E4195" s="96">
        <v>141.41944444418186</v>
      </c>
      <c r="F4195" s="96">
        <v>1</v>
      </c>
      <c r="G4195" s="96" t="s">
        <v>4722</v>
      </c>
      <c r="H4195" s="96">
        <v>12</v>
      </c>
      <c r="I4195" s="96" t="str">
        <f t="shared" si="65"/>
        <v>T520D477M004ATE012A520D477M004ASPGLRKBP74</v>
      </c>
    </row>
    <row r="4196" spans="1:9" hidden="1">
      <c r="A4196" s="96" t="s">
        <v>2607</v>
      </c>
      <c r="B4196" s="96" t="s">
        <v>2337</v>
      </c>
      <c r="C4196" s="96" t="s">
        <v>4428</v>
      </c>
      <c r="D4196" s="96">
        <v>268.0187943263445</v>
      </c>
      <c r="E4196" s="96">
        <v>149.06212121250891</v>
      </c>
      <c r="F4196" s="96">
        <v>1</v>
      </c>
      <c r="G4196" s="96" t="s">
        <v>4722</v>
      </c>
      <c r="H4196" s="96">
        <v>47</v>
      </c>
      <c r="I4196" s="96" t="str">
        <f t="shared" si="65"/>
        <v>T520D477M004ATE012A520D477M004ASPGLRKBP76</v>
      </c>
    </row>
    <row r="4197" spans="1:9" hidden="1">
      <c r="A4197" s="96" t="s">
        <v>1420</v>
      </c>
      <c r="B4197" s="96" t="s">
        <v>1421</v>
      </c>
      <c r="C4197" s="96" t="s">
        <v>4426</v>
      </c>
      <c r="D4197" s="96">
        <v>268.19444444471236</v>
      </c>
      <c r="E4197" s="96">
        <v>163.65813953487938</v>
      </c>
      <c r="F4197" s="96">
        <v>1</v>
      </c>
      <c r="G4197" s="96" t="s">
        <v>4722</v>
      </c>
      <c r="H4197" s="96">
        <v>42</v>
      </c>
      <c r="I4197" s="96" t="str">
        <f t="shared" si="65"/>
        <v>T520D477M004ATE015A520D477M004ASMHSBKBP74</v>
      </c>
    </row>
    <row r="4198" spans="1:9" hidden="1">
      <c r="A4198" s="96" t="s">
        <v>2101</v>
      </c>
      <c r="B4198" s="96" t="s">
        <v>1589</v>
      </c>
      <c r="C4198" s="96" t="s">
        <v>4426</v>
      </c>
      <c r="D4198" s="96">
        <v>257.11666667251848</v>
      </c>
      <c r="E4198" s="96">
        <v>151.71666666632518</v>
      </c>
      <c r="F4198" s="96">
        <v>1</v>
      </c>
      <c r="G4198" s="96" t="s">
        <v>4722</v>
      </c>
      <c r="H4198" s="96">
        <v>1</v>
      </c>
      <c r="I4198" s="96" t="str">
        <f t="shared" si="65"/>
        <v>T520D477M004ATE018A520D477M004ASMHSPKBP74</v>
      </c>
    </row>
    <row r="4199" spans="1:9" hidden="1">
      <c r="A4199" s="96" t="s">
        <v>2101</v>
      </c>
      <c r="B4199" s="96" t="s">
        <v>1589</v>
      </c>
      <c r="C4199" s="96" t="s">
        <v>4428</v>
      </c>
      <c r="D4199" s="96">
        <v>279.47222221875563</v>
      </c>
      <c r="E4199" s="96">
        <v>125.40555555489846</v>
      </c>
      <c r="F4199" s="96">
        <v>1</v>
      </c>
      <c r="G4199" s="96" t="s">
        <v>4722</v>
      </c>
      <c r="H4199" s="96">
        <v>3</v>
      </c>
      <c r="I4199" s="96" t="str">
        <f t="shared" si="65"/>
        <v>T520D477M004ATE018A520D477M004ASMHSPKBP76</v>
      </c>
    </row>
    <row r="4200" spans="1:9" hidden="1">
      <c r="A4200" s="96" t="s">
        <v>2650</v>
      </c>
      <c r="B4200" s="96" t="s">
        <v>1589</v>
      </c>
      <c r="C4200" s="96" t="s">
        <v>4426</v>
      </c>
      <c r="D4200" s="96">
        <v>272.86666666885139</v>
      </c>
      <c r="E4200" s="96">
        <v>183.85000000154832</v>
      </c>
      <c r="F4200" s="96">
        <v>1</v>
      </c>
      <c r="G4200" s="96" t="s">
        <v>4722</v>
      </c>
      <c r="H4200" s="96">
        <v>4</v>
      </c>
      <c r="I4200" s="96" t="str">
        <f t="shared" si="65"/>
        <v>T520D477M004ATE025A520D477M004ASMHSPKBP74</v>
      </c>
    </row>
    <row r="4201" spans="1:9" hidden="1">
      <c r="A4201" s="96" t="s">
        <v>2650</v>
      </c>
      <c r="B4201" s="96" t="s">
        <v>1589</v>
      </c>
      <c r="C4201" s="96" t="s">
        <v>4428</v>
      </c>
      <c r="D4201" s="96">
        <v>285.34166666970123</v>
      </c>
      <c r="E4201" s="96">
        <v>146.33333333447808</v>
      </c>
      <c r="F4201" s="96">
        <v>1</v>
      </c>
      <c r="G4201" s="96" t="s">
        <v>4722</v>
      </c>
      <c r="H4201" s="96">
        <v>4</v>
      </c>
      <c r="I4201" s="96" t="str">
        <f t="shared" si="65"/>
        <v>T520D477M004ATE025A520D477M004ASMHSPKBP76</v>
      </c>
    </row>
    <row r="4202" spans="1:9" hidden="1">
      <c r="A4202" s="96" t="s">
        <v>2253</v>
      </c>
      <c r="B4202" s="96" t="s">
        <v>1589</v>
      </c>
      <c r="C4202" s="96" t="s">
        <v>4426</v>
      </c>
      <c r="D4202" s="96">
        <v>262.25912698469722</v>
      </c>
      <c r="E4202" s="96">
        <v>167.25487804886453</v>
      </c>
      <c r="F4202" s="96">
        <v>1</v>
      </c>
      <c r="G4202" s="96" t="s">
        <v>4722</v>
      </c>
      <c r="H4202" s="96">
        <v>42</v>
      </c>
      <c r="I4202" s="96" t="str">
        <f t="shared" si="65"/>
        <v>T520D477M004ATE040A520D477M004ASMHSPKBP74</v>
      </c>
    </row>
    <row r="4203" spans="1:9" hidden="1">
      <c r="A4203" s="96" t="s">
        <v>2253</v>
      </c>
      <c r="B4203" s="96" t="s">
        <v>1589</v>
      </c>
      <c r="C4203" s="96" t="s">
        <v>4428</v>
      </c>
      <c r="D4203" s="96">
        <v>263.9404040412046</v>
      </c>
      <c r="E4203" s="96">
        <v>145.7779411758255</v>
      </c>
      <c r="F4203" s="96">
        <v>1</v>
      </c>
      <c r="G4203" s="96" t="s">
        <v>4722</v>
      </c>
      <c r="H4203" s="96">
        <v>33</v>
      </c>
      <c r="I4203" s="96" t="str">
        <f t="shared" si="65"/>
        <v>T520D477M004ATE040A520D477M004ASMHSPKBP76</v>
      </c>
    </row>
    <row r="4204" spans="1:9" hidden="1">
      <c r="A4204" s="96" t="s">
        <v>2253</v>
      </c>
      <c r="B4204" s="96" t="s">
        <v>2337</v>
      </c>
      <c r="C4204" s="96" t="s">
        <v>4428</v>
      </c>
      <c r="D4204" s="96">
        <v>250.89999999850988</v>
      </c>
      <c r="E4204" s="96">
        <v>128.79999999655411</v>
      </c>
      <c r="F4204" s="96">
        <v>1</v>
      </c>
      <c r="G4204" s="96" t="s">
        <v>4722</v>
      </c>
      <c r="H4204" s="96">
        <v>1</v>
      </c>
      <c r="I4204" s="96" t="str">
        <f t="shared" si="65"/>
        <v>T520D477M004ATE040A520D477M004ASPGLRKBP76</v>
      </c>
    </row>
    <row r="4205" spans="1:9" hidden="1">
      <c r="A4205" s="96" t="s">
        <v>2162</v>
      </c>
      <c r="B4205" s="96" t="s">
        <v>2159</v>
      </c>
      <c r="C4205" s="96" t="s">
        <v>4426</v>
      </c>
      <c r="D4205" s="96">
        <v>325.90633333241567</v>
      </c>
      <c r="E4205" s="96">
        <v>163.11400000141003</v>
      </c>
      <c r="F4205" s="96">
        <v>1</v>
      </c>
      <c r="G4205" s="96" t="s">
        <v>4722</v>
      </c>
      <c r="H4205" s="96">
        <v>50</v>
      </c>
      <c r="I4205" s="96" t="str">
        <f t="shared" si="65"/>
        <v>T520D477M006ATE015A520D477M006ASMHSPKBP74</v>
      </c>
    </row>
    <row r="4206" spans="1:9" hidden="1">
      <c r="A4206" s="96" t="s">
        <v>2162</v>
      </c>
      <c r="B4206" s="96" t="s">
        <v>2159</v>
      </c>
      <c r="C4206" s="96" t="s">
        <v>4428</v>
      </c>
      <c r="D4206" s="96">
        <v>331.88600000110455</v>
      </c>
      <c r="E4206" s="96">
        <v>168.57266666712241</v>
      </c>
      <c r="F4206" s="96">
        <v>1</v>
      </c>
      <c r="G4206" s="96" t="s">
        <v>4722</v>
      </c>
      <c r="H4206" s="96">
        <v>50</v>
      </c>
      <c r="I4206" s="96" t="str">
        <f t="shared" si="65"/>
        <v>T520D477M006ATE015A520D477M006ASMHSPKBP76</v>
      </c>
    </row>
    <row r="4207" spans="1:9" hidden="1">
      <c r="A4207" s="96" t="s">
        <v>2610</v>
      </c>
      <c r="B4207" s="96" t="s">
        <v>2159</v>
      </c>
      <c r="C4207" s="96" t="s">
        <v>4426</v>
      </c>
      <c r="D4207" s="96">
        <v>327.83448275905261</v>
      </c>
      <c r="E4207" s="96">
        <v>155.95416666565663</v>
      </c>
      <c r="F4207" s="96">
        <v>1</v>
      </c>
      <c r="G4207" s="96" t="s">
        <v>4722</v>
      </c>
      <c r="H4207" s="96">
        <v>29</v>
      </c>
      <c r="I4207" s="96" t="str">
        <f t="shared" si="65"/>
        <v>T520D477M006ATE025A520D477M006ASMHSPKBP74</v>
      </c>
    </row>
    <row r="4208" spans="1:9" hidden="1">
      <c r="A4208" s="96" t="s">
        <v>2610</v>
      </c>
      <c r="B4208" s="96" t="s">
        <v>2159</v>
      </c>
      <c r="C4208" s="96" t="s">
        <v>4428</v>
      </c>
      <c r="D4208" s="96">
        <v>323.6815217388895</v>
      </c>
      <c r="E4208" s="96">
        <v>153.53598484814441</v>
      </c>
      <c r="F4208" s="96">
        <v>1</v>
      </c>
      <c r="G4208" s="96" t="s">
        <v>4722</v>
      </c>
      <c r="H4208" s="96">
        <v>46</v>
      </c>
      <c r="I4208" s="96" t="str">
        <f t="shared" si="65"/>
        <v>T520D477M006ATE025A520D477M006ASMHSPKBP76</v>
      </c>
    </row>
    <row r="4209" spans="1:9" hidden="1">
      <c r="A4209" s="96" t="s">
        <v>2342</v>
      </c>
      <c r="B4209" s="96" t="s">
        <v>2159</v>
      </c>
      <c r="C4209" s="96" t="s">
        <v>4426</v>
      </c>
      <c r="D4209" s="96">
        <v>324.73684210501807</v>
      </c>
      <c r="E4209" s="96">
        <v>153.29916666535428</v>
      </c>
      <c r="F4209" s="96">
        <v>1</v>
      </c>
      <c r="G4209" s="96" t="s">
        <v>4722</v>
      </c>
      <c r="H4209" s="96">
        <v>19</v>
      </c>
      <c r="I4209" s="96" t="str">
        <f t="shared" si="65"/>
        <v>T520D477M006ATE030A520D477M006ASMHSPKBP74</v>
      </c>
    </row>
    <row r="4210" spans="1:9" hidden="1">
      <c r="A4210" s="96" t="s">
        <v>2342</v>
      </c>
      <c r="B4210" s="96" t="s">
        <v>2159</v>
      </c>
      <c r="C4210" s="96" t="s">
        <v>4428</v>
      </c>
      <c r="D4210" s="96">
        <v>319.40297618994788</v>
      </c>
      <c r="E4210" s="96">
        <v>154.67533333310857</v>
      </c>
      <c r="F4210" s="96">
        <v>1</v>
      </c>
      <c r="G4210" s="96" t="s">
        <v>4722</v>
      </c>
      <c r="H4210" s="96">
        <v>28</v>
      </c>
      <c r="I4210" s="96" t="str">
        <f t="shared" si="65"/>
        <v>T520D477M006ATE030A520D477M006ASMHSPKBP76</v>
      </c>
    </row>
    <row r="4211" spans="1:9" hidden="1">
      <c r="A4211" s="96" t="s">
        <v>2582</v>
      </c>
      <c r="B4211" s="96" t="s">
        <v>2580</v>
      </c>
      <c r="C4211" s="96" t="s">
        <v>4426</v>
      </c>
      <c r="D4211" s="96">
        <v>204.49097222226555</v>
      </c>
      <c r="E4211" s="96">
        <v>142.87608695636584</v>
      </c>
      <c r="F4211" s="96">
        <v>1</v>
      </c>
      <c r="G4211" s="96" t="s">
        <v>4722</v>
      </c>
      <c r="H4211" s="96">
        <v>24</v>
      </c>
      <c r="I4211" s="96" t="str">
        <f t="shared" si="65"/>
        <v>T520D477M2R5ATE006A520V247M003ASE006KBP74</v>
      </c>
    </row>
    <row r="4212" spans="1:9" hidden="1">
      <c r="A4212" s="96" t="s">
        <v>2895</v>
      </c>
      <c r="B4212" s="96" t="s">
        <v>2896</v>
      </c>
      <c r="C4212" s="96" t="s">
        <v>4744</v>
      </c>
      <c r="D4212" s="96">
        <v>399.93333333288319</v>
      </c>
      <c r="E4212" s="96">
        <v>543.05000000051223</v>
      </c>
      <c r="F4212" s="96">
        <v>1</v>
      </c>
      <c r="G4212" s="96" t="s">
        <v>4722</v>
      </c>
      <c r="H4212" s="96">
        <v>1</v>
      </c>
      <c r="I4212" s="96" t="str">
        <f t="shared" si="65"/>
        <v>T520D477M2R5ATE009A520D477M003ASE009KBP72</v>
      </c>
    </row>
    <row r="4213" spans="1:9" hidden="1">
      <c r="A4213" s="96" t="s">
        <v>2895</v>
      </c>
      <c r="B4213" s="96" t="s">
        <v>2896</v>
      </c>
      <c r="C4213" s="96" t="s">
        <v>4426</v>
      </c>
      <c r="D4213" s="96">
        <v>315.9083333335002</v>
      </c>
      <c r="E4213" s="96">
        <v>245.05666666547768</v>
      </c>
      <c r="F4213" s="96">
        <v>1</v>
      </c>
      <c r="G4213" s="96" t="s">
        <v>4722</v>
      </c>
      <c r="H4213" s="96">
        <v>4</v>
      </c>
      <c r="I4213" s="96" t="str">
        <f t="shared" si="65"/>
        <v>T520D477M2R5ATE009A520D477M003ASE009KBP74</v>
      </c>
    </row>
    <row r="4214" spans="1:9" hidden="1">
      <c r="A4214" s="96" t="s">
        <v>2277</v>
      </c>
      <c r="B4214" s="96" t="s">
        <v>2276</v>
      </c>
      <c r="C4214" s="96" t="s">
        <v>4617</v>
      </c>
      <c r="D4214" s="96">
        <v>443.08333332999609</v>
      </c>
      <c r="E4214" s="96">
        <v>579.40000000060536</v>
      </c>
      <c r="F4214" s="96">
        <v>1</v>
      </c>
      <c r="G4214" s="96" t="s">
        <v>4722</v>
      </c>
      <c r="H4214" s="96">
        <v>1</v>
      </c>
      <c r="I4214" s="96" t="str">
        <f t="shared" si="65"/>
        <v>T520D686M010ATE100A520D686M010ASE100NT50</v>
      </c>
    </row>
    <row r="4215" spans="1:9" hidden="1">
      <c r="A4215" s="96" t="s">
        <v>2277</v>
      </c>
      <c r="B4215" s="96" t="s">
        <v>2276</v>
      </c>
      <c r="C4215" s="96" t="s">
        <v>126</v>
      </c>
      <c r="D4215" s="96">
        <v>447.3416666634148</v>
      </c>
      <c r="E4215" s="96">
        <v>197.18333333730695</v>
      </c>
      <c r="F4215" s="96">
        <v>1</v>
      </c>
      <c r="G4215" s="96" t="s">
        <v>4722</v>
      </c>
      <c r="H4215" s="96">
        <v>2</v>
      </c>
      <c r="I4215" s="96" t="str">
        <f t="shared" si="65"/>
        <v>T520D686M010ATE100A520D686M010ASE100KBP52</v>
      </c>
    </row>
    <row r="4216" spans="1:9" hidden="1">
      <c r="A4216" s="96" t="s">
        <v>1416</v>
      </c>
      <c r="B4216" s="96" t="s">
        <v>1414</v>
      </c>
      <c r="C4216" s="96" t="s">
        <v>4426</v>
      </c>
      <c r="D4216" s="96">
        <v>350.56666667223908</v>
      </c>
      <c r="E4216" s="96">
        <v>132.45000000111759</v>
      </c>
      <c r="F4216" s="96">
        <v>1</v>
      </c>
      <c r="G4216" s="96" t="s">
        <v>4722</v>
      </c>
      <c r="H4216" s="96">
        <v>1</v>
      </c>
      <c r="I4216" s="96" t="str">
        <f t="shared" si="65"/>
        <v>T520D686M016AHE050A521V686M016ASMHSPKBP74</v>
      </c>
    </row>
    <row r="4217" spans="1:9" hidden="1">
      <c r="A4217" s="96" t="s">
        <v>1417</v>
      </c>
      <c r="B4217" s="96" t="s">
        <v>1668</v>
      </c>
      <c r="C4217" s="96" t="s">
        <v>4426</v>
      </c>
      <c r="D4217" s="96">
        <v>572.64999999431893</v>
      </c>
      <c r="E4217" s="96">
        <v>231.91666667000391</v>
      </c>
      <c r="F4217" s="96">
        <v>1</v>
      </c>
      <c r="G4217" s="96" t="s">
        <v>4722</v>
      </c>
      <c r="H4217" s="96">
        <v>1</v>
      </c>
      <c r="I4217" s="96" t="str">
        <f t="shared" si="65"/>
        <v>T520D686M016ATE050A521V686M016ASE050KBP74</v>
      </c>
    </row>
    <row r="4218" spans="1:9" hidden="1">
      <c r="A4218" s="96" t="s">
        <v>1417</v>
      </c>
      <c r="B4218" s="96" t="s">
        <v>1668</v>
      </c>
      <c r="C4218" s="96" t="s">
        <v>4428</v>
      </c>
      <c r="D4218" s="96">
        <v>565.71666667470708</v>
      </c>
      <c r="E4218" s="96">
        <v>218.48333332920447</v>
      </c>
      <c r="F4218" s="96">
        <v>1</v>
      </c>
      <c r="G4218" s="96" t="s">
        <v>4722</v>
      </c>
      <c r="H4218" s="96">
        <v>1</v>
      </c>
      <c r="I4218" s="96" t="str">
        <f t="shared" si="65"/>
        <v>T520D686M016ATE050A521V686M016ASE050KBP76</v>
      </c>
    </row>
    <row r="4219" spans="1:9" hidden="1">
      <c r="A4219" s="96" t="s">
        <v>1417</v>
      </c>
      <c r="B4219" s="96" t="s">
        <v>1414</v>
      </c>
      <c r="C4219" s="96" t="s">
        <v>4426</v>
      </c>
      <c r="D4219" s="96">
        <v>358.27647058841058</v>
      </c>
      <c r="E4219" s="96">
        <v>135.78529411632402</v>
      </c>
      <c r="F4219" s="96">
        <v>1</v>
      </c>
      <c r="G4219" s="96" t="s">
        <v>4722</v>
      </c>
      <c r="H4219" s="96">
        <v>17</v>
      </c>
      <c r="I4219" s="96" t="str">
        <f t="shared" si="65"/>
        <v>T520D686M016ATE050A521V686M016ASMHSPKBP74</v>
      </c>
    </row>
    <row r="4220" spans="1:9" hidden="1">
      <c r="A4220" s="96" t="s">
        <v>1417</v>
      </c>
      <c r="B4220" s="96" t="s">
        <v>1414</v>
      </c>
      <c r="C4220" s="96" t="s">
        <v>4428</v>
      </c>
      <c r="D4220" s="96">
        <v>356.67499999806751</v>
      </c>
      <c r="E4220" s="96">
        <v>127.85833332978656</v>
      </c>
      <c r="F4220" s="96">
        <v>1</v>
      </c>
      <c r="G4220" s="96" t="s">
        <v>4722</v>
      </c>
      <c r="H4220" s="96">
        <v>2</v>
      </c>
      <c r="I4220" s="96" t="str">
        <f t="shared" si="65"/>
        <v>T520D686M016ATE050A521V686M016ASMHSPKBP76</v>
      </c>
    </row>
    <row r="4221" spans="1:9" hidden="1">
      <c r="A4221" s="96" t="s">
        <v>2388</v>
      </c>
      <c r="B4221" s="96" t="s">
        <v>2167</v>
      </c>
      <c r="C4221" s="96" t="s">
        <v>4426</v>
      </c>
      <c r="D4221" s="96">
        <v>353.10833333147457</v>
      </c>
      <c r="E4221" s="96">
        <v>226.75972221972188</v>
      </c>
      <c r="F4221" s="96">
        <v>1</v>
      </c>
      <c r="G4221" s="96" t="s">
        <v>4722</v>
      </c>
      <c r="H4221" s="96">
        <v>12</v>
      </c>
      <c r="I4221" s="96" t="str">
        <f t="shared" si="65"/>
        <v>T520D687M003ATE015A520D687M003ASMHSBKBP74</v>
      </c>
    </row>
    <row r="4222" spans="1:9" hidden="1">
      <c r="A4222" s="96" t="s">
        <v>2677</v>
      </c>
      <c r="B4222" s="96" t="s">
        <v>2674</v>
      </c>
      <c r="C4222" s="96" t="s">
        <v>4744</v>
      </c>
      <c r="D4222" s="96">
        <v>354.00416666903766</v>
      </c>
      <c r="E4222" s="96">
        <v>228.44999999710129</v>
      </c>
      <c r="F4222" s="96">
        <v>1</v>
      </c>
      <c r="G4222" s="96" t="s">
        <v>4722</v>
      </c>
      <c r="H4222" s="96">
        <v>4</v>
      </c>
      <c r="I4222" s="96" t="str">
        <f t="shared" si="65"/>
        <v>T520D687M004ATE012A520D687M004ASE012KBP72</v>
      </c>
    </row>
    <row r="4223" spans="1:9" hidden="1">
      <c r="A4223" s="96" t="s">
        <v>2677</v>
      </c>
      <c r="B4223" s="96" t="s">
        <v>2674</v>
      </c>
      <c r="C4223" s="96" t="s">
        <v>4428</v>
      </c>
      <c r="D4223" s="96">
        <v>337.74722222064156</v>
      </c>
      <c r="E4223" s="96">
        <v>197.5366666673217</v>
      </c>
      <c r="F4223" s="96">
        <v>1</v>
      </c>
      <c r="G4223" s="96" t="s">
        <v>4722</v>
      </c>
      <c r="H4223" s="96">
        <v>6</v>
      </c>
      <c r="I4223" s="96" t="str">
        <f t="shared" si="65"/>
        <v>T520D687M004ATE012A520D687M004ASE012KBP76</v>
      </c>
    </row>
    <row r="4224" spans="1:9" hidden="1">
      <c r="A4224" s="96" t="s">
        <v>2677</v>
      </c>
      <c r="B4224" s="96" t="s">
        <v>4748</v>
      </c>
      <c r="C4224" s="96" t="s">
        <v>4621</v>
      </c>
      <c r="D4224" s="96">
        <v>258.43333333265036</v>
      </c>
      <c r="E4224" s="96">
        <v>122.1333333326038</v>
      </c>
      <c r="F4224" s="96">
        <v>1</v>
      </c>
      <c r="G4224" s="96" t="s">
        <v>4722</v>
      </c>
      <c r="H4224" s="96">
        <v>1</v>
      </c>
      <c r="I4224" s="96" t="str">
        <f t="shared" si="65"/>
        <v>T520D687M004ATE012A520D687M004ASPGLRKBP121E</v>
      </c>
    </row>
    <row r="4225" spans="1:9" hidden="1">
      <c r="A4225" s="96" t="s">
        <v>2382</v>
      </c>
      <c r="B4225" s="96" t="s">
        <v>2383</v>
      </c>
      <c r="C4225" s="96" t="s">
        <v>4428</v>
      </c>
      <c r="D4225" s="96">
        <v>256.95833333360497</v>
      </c>
      <c r="E4225" s="96">
        <v>227.30833332811017</v>
      </c>
      <c r="F4225" s="96">
        <v>1</v>
      </c>
      <c r="G4225" s="96" t="s">
        <v>4722</v>
      </c>
      <c r="H4225" s="96">
        <v>2</v>
      </c>
      <c r="I4225" s="96" t="str">
        <f t="shared" si="65"/>
        <v>T520D687M004ATE015A520D687M004ASMHSPKBP76</v>
      </c>
    </row>
    <row r="4226" spans="1:9" hidden="1">
      <c r="A4226" s="96" t="s">
        <v>2484</v>
      </c>
      <c r="B4226" s="96" t="s">
        <v>2383</v>
      </c>
      <c r="C4226" s="96" t="s">
        <v>4426</v>
      </c>
      <c r="D4226" s="96">
        <v>256.32777777384035</v>
      </c>
      <c r="E4226" s="96">
        <v>145.81666666315868</v>
      </c>
      <c r="F4226" s="96">
        <v>1</v>
      </c>
      <c r="G4226" s="96" t="s">
        <v>4722</v>
      </c>
      <c r="H4226" s="96">
        <v>3</v>
      </c>
      <c r="I4226" s="96" t="str">
        <f t="shared" si="65"/>
        <v>T520D687M004ATE025A520D687M004ASMHSPKBP74</v>
      </c>
    </row>
    <row r="4227" spans="1:9" hidden="1">
      <c r="A4227" s="96" t="s">
        <v>2484</v>
      </c>
      <c r="B4227" s="96" t="s">
        <v>2383</v>
      </c>
      <c r="C4227" s="96" t="s">
        <v>4428</v>
      </c>
      <c r="D4227" s="96">
        <v>277.40185184869915</v>
      </c>
      <c r="E4227" s="96">
        <v>144.58148148027249</v>
      </c>
      <c r="F4227" s="96">
        <v>1</v>
      </c>
      <c r="G4227" s="96" t="s">
        <v>4722</v>
      </c>
      <c r="H4227" s="96">
        <v>9</v>
      </c>
      <c r="I4227" s="96" t="str">
        <f t="shared" si="65"/>
        <v>T520D687M004ATE025A520D687M004ASMHSPKBP76</v>
      </c>
    </row>
    <row r="4228" spans="1:9" hidden="1">
      <c r="A4228" s="96" t="s">
        <v>2362</v>
      </c>
      <c r="B4228" s="96" t="s">
        <v>2361</v>
      </c>
      <c r="C4228" s="96" t="s">
        <v>4744</v>
      </c>
      <c r="D4228" s="96">
        <v>275.37291666776582</v>
      </c>
      <c r="E4228" s="96">
        <v>150.89481481350958</v>
      </c>
      <c r="F4228" s="96">
        <v>1</v>
      </c>
      <c r="G4228" s="96" t="s">
        <v>4722</v>
      </c>
      <c r="H4228" s="96">
        <v>48</v>
      </c>
      <c r="I4228" s="96" t="str">
        <f t="shared" ref="I4228:I4291" si="66">A4228&amp;B4228&amp;C4228</f>
        <v>T520D687M2R5ATE010A520D687M003ASPGLRKBP72</v>
      </c>
    </row>
    <row r="4229" spans="1:9" hidden="1">
      <c r="A4229" s="96" t="s">
        <v>2362</v>
      </c>
      <c r="B4229" s="96" t="s">
        <v>2361</v>
      </c>
      <c r="C4229" s="96" t="s">
        <v>4556</v>
      </c>
      <c r="D4229" s="96">
        <v>246.70000000158325</v>
      </c>
      <c r="E4229" s="96">
        <v>125.68333333474584</v>
      </c>
      <c r="F4229" s="96">
        <v>1</v>
      </c>
      <c r="G4229" s="96" t="s">
        <v>4722</v>
      </c>
      <c r="H4229" s="96">
        <v>1</v>
      </c>
      <c r="I4229" s="96" t="str">
        <f t="shared" si="66"/>
        <v>T520D687M2R5ATE010A520D687M003ASPGLRSTA156KE</v>
      </c>
    </row>
    <row r="4230" spans="1:9" hidden="1">
      <c r="A4230" s="96" t="s">
        <v>2362</v>
      </c>
      <c r="B4230" s="96" t="s">
        <v>2361</v>
      </c>
      <c r="C4230" s="96" t="s">
        <v>4428</v>
      </c>
      <c r="D4230" s="96">
        <v>294.53070175539898</v>
      </c>
      <c r="E4230" s="96">
        <v>219.09722222422715</v>
      </c>
      <c r="F4230" s="96">
        <v>1</v>
      </c>
      <c r="G4230" s="96" t="s">
        <v>4722</v>
      </c>
      <c r="H4230" s="96">
        <v>19</v>
      </c>
      <c r="I4230" s="96" t="str">
        <f t="shared" si="66"/>
        <v>T520D687M2R5ATE010A520D687M003ASPGLRKBP76</v>
      </c>
    </row>
    <row r="4231" spans="1:9" hidden="1">
      <c r="A4231" s="96" t="s">
        <v>2166</v>
      </c>
      <c r="B4231" s="96" t="s">
        <v>2167</v>
      </c>
      <c r="C4231" s="96" t="s">
        <v>4426</v>
      </c>
      <c r="D4231" s="96">
        <v>263.79899999925402</v>
      </c>
      <c r="E4231" s="96">
        <v>162.06333333367948</v>
      </c>
      <c r="F4231" s="96">
        <v>1</v>
      </c>
      <c r="G4231" s="96" t="s">
        <v>4722</v>
      </c>
      <c r="H4231" s="96">
        <v>50</v>
      </c>
      <c r="I4231" s="96" t="str">
        <f t="shared" si="66"/>
        <v>T520D687M2R5ATE015A520D687M003ASMHSBKBP74</v>
      </c>
    </row>
    <row r="4232" spans="1:9" hidden="1">
      <c r="A4232" s="96" t="s">
        <v>2044</v>
      </c>
      <c r="B4232" s="96" t="s">
        <v>1742</v>
      </c>
      <c r="C4232" s="96" t="s">
        <v>4426</v>
      </c>
      <c r="D4232" s="96">
        <v>247.56333333346993</v>
      </c>
      <c r="E4232" s="96">
        <v>155.52916666696547</v>
      </c>
      <c r="F4232" s="96">
        <v>1</v>
      </c>
      <c r="G4232" s="96" t="s">
        <v>4722</v>
      </c>
      <c r="H4232" s="96">
        <v>5</v>
      </c>
      <c r="I4232" s="96" t="str">
        <f t="shared" si="66"/>
        <v>T520D687M2R5ATE040A520D687M003ASMHSPKBP74</v>
      </c>
    </row>
    <row r="4233" spans="1:9" hidden="1">
      <c r="A4233" s="96" t="s">
        <v>4037</v>
      </c>
      <c r="B4233" s="96" t="s">
        <v>4032</v>
      </c>
      <c r="C4233" s="96" t="s">
        <v>4426</v>
      </c>
      <c r="D4233" s="96">
        <v>401.14166666578967</v>
      </c>
      <c r="E4233" s="96">
        <v>125.95833333092742</v>
      </c>
      <c r="F4233" s="96">
        <v>1</v>
      </c>
      <c r="G4233" s="96" t="s">
        <v>4722</v>
      </c>
      <c r="H4233" s="96">
        <v>4</v>
      </c>
      <c r="I4233" s="96" t="str">
        <f t="shared" si="66"/>
        <v>T520L107M010ATE025A520L107M010ASE025KBP74</v>
      </c>
    </row>
    <row r="4234" spans="1:9" hidden="1">
      <c r="A4234" s="96" t="s">
        <v>4042</v>
      </c>
      <c r="B4234" s="96" t="s">
        <v>4039</v>
      </c>
      <c r="C4234" s="96" t="s">
        <v>4426</v>
      </c>
      <c r="D4234" s="96">
        <v>288.69166666700039</v>
      </c>
      <c r="E4234" s="96">
        <v>137.2333333385177</v>
      </c>
      <c r="F4234" s="96">
        <v>1</v>
      </c>
      <c r="G4234" s="96" t="s">
        <v>4722</v>
      </c>
      <c r="H4234" s="96">
        <v>4</v>
      </c>
      <c r="I4234" s="96" t="str">
        <f t="shared" si="66"/>
        <v>T520L157M006ATE025A520L157M006ASE025KBP74</v>
      </c>
    </row>
    <row r="4235" spans="1:9" hidden="1">
      <c r="A4235" s="96" t="s">
        <v>4026</v>
      </c>
      <c r="B4235" s="96" t="s">
        <v>4027</v>
      </c>
      <c r="C4235" s="96" t="s">
        <v>4469</v>
      </c>
      <c r="D4235" s="96">
        <v>231.85833333351184</v>
      </c>
      <c r="E4235" s="96">
        <v>254.24166666576639</v>
      </c>
      <c r="F4235" s="96">
        <v>1</v>
      </c>
      <c r="G4235" s="96" t="s">
        <v>4722</v>
      </c>
      <c r="H4235" s="96">
        <v>2</v>
      </c>
      <c r="I4235" s="96" t="str">
        <f t="shared" si="66"/>
        <v>T520L337M2R5ATE009A520L337M003ASE009KBP126</v>
      </c>
    </row>
    <row r="4236" spans="1:9" hidden="1">
      <c r="A4236" s="96" t="s">
        <v>4050</v>
      </c>
      <c r="B4236" s="96" t="s">
        <v>4030</v>
      </c>
      <c r="C4236" s="96" t="s">
        <v>4724</v>
      </c>
      <c r="D4236" s="96">
        <v>271.14500000048429</v>
      </c>
      <c r="E4236" s="96">
        <v>164.63833333400544</v>
      </c>
      <c r="F4236" s="96">
        <v>1</v>
      </c>
      <c r="G4236" s="96" t="s">
        <v>4722</v>
      </c>
      <c r="H4236" s="96">
        <v>10</v>
      </c>
      <c r="I4236" s="96" t="str">
        <f t="shared" si="66"/>
        <v>T520L337M2R5ATE012A520L337M003ASE012KBP121</v>
      </c>
    </row>
    <row r="4237" spans="1:9" hidden="1">
      <c r="A4237" s="96" t="s">
        <v>4050</v>
      </c>
      <c r="B4237" s="96" t="s">
        <v>4030</v>
      </c>
      <c r="C4237" s="96" t="s">
        <v>4469</v>
      </c>
      <c r="D4237" s="96">
        <v>234.98703703691717</v>
      </c>
      <c r="E4237" s="96">
        <v>145.33555555553176</v>
      </c>
      <c r="F4237" s="96">
        <v>1</v>
      </c>
      <c r="G4237" s="96" t="s">
        <v>4722</v>
      </c>
      <c r="H4237" s="96">
        <v>18</v>
      </c>
      <c r="I4237" s="96" t="str">
        <f t="shared" si="66"/>
        <v>T520L337M2R5ATE012A520L337M003ASE012KBP126</v>
      </c>
    </row>
    <row r="4238" spans="1:9" hidden="1">
      <c r="A4238" s="96" t="s">
        <v>4029</v>
      </c>
      <c r="B4238" s="96" t="s">
        <v>4716</v>
      </c>
      <c r="C4238" s="96" t="s">
        <v>4426</v>
      </c>
      <c r="D4238" s="96">
        <v>349.45833333127666</v>
      </c>
      <c r="E4238" s="96">
        <v>197.75000000023283</v>
      </c>
      <c r="F4238" s="96">
        <v>1</v>
      </c>
      <c r="G4238" s="96" t="s">
        <v>4722</v>
      </c>
      <c r="H4238" s="96">
        <v>2</v>
      </c>
      <c r="I4238" s="96" t="str">
        <f t="shared" si="66"/>
        <v>T520L337M2R5ATE025A520L337M003ASE025KBP74</v>
      </c>
    </row>
    <row r="4239" spans="1:9" hidden="1">
      <c r="A4239" s="96" t="s">
        <v>607</v>
      </c>
      <c r="B4239" s="96" t="s">
        <v>4749</v>
      </c>
      <c r="C4239" s="96" t="s">
        <v>4552</v>
      </c>
      <c r="D4239" s="96">
        <v>579.11944444407709</v>
      </c>
      <c r="E4239" s="96">
        <v>207.34722222201529</v>
      </c>
      <c r="F4239" s="96">
        <v>1</v>
      </c>
      <c r="G4239" s="96" t="s">
        <v>4722</v>
      </c>
      <c r="H4239" s="96">
        <v>6</v>
      </c>
      <c r="I4239" s="96" t="str">
        <f t="shared" si="66"/>
        <v>T520M157M006ATE035A520M157M006AS9997STA156KX</v>
      </c>
    </row>
    <row r="4240" spans="1:9" hidden="1">
      <c r="A4240" s="96" t="s">
        <v>607</v>
      </c>
      <c r="B4240" s="96" t="s">
        <v>4749</v>
      </c>
      <c r="C4240" s="96" t="s">
        <v>4730</v>
      </c>
      <c r="D4240" s="96">
        <v>506.49999999557622</v>
      </c>
      <c r="E4240" s="96">
        <v>183.79999999771823</v>
      </c>
      <c r="F4240" s="96">
        <v>1</v>
      </c>
      <c r="G4240" s="96" t="s">
        <v>4722</v>
      </c>
      <c r="H4240" s="96">
        <v>1</v>
      </c>
      <c r="I4240" s="96" t="str">
        <f t="shared" si="66"/>
        <v>T520M157M006ATE035A520M157M006AS9997STA156KY</v>
      </c>
    </row>
    <row r="4241" spans="1:9" hidden="1">
      <c r="A4241" s="96" t="s">
        <v>607</v>
      </c>
      <c r="B4241" s="96" t="s">
        <v>593</v>
      </c>
      <c r="C4241" s="96" t="s">
        <v>4441</v>
      </c>
      <c r="D4241" s="96">
        <v>518.693333333591</v>
      </c>
      <c r="E4241" s="96">
        <v>219.26777777750976</v>
      </c>
      <c r="F4241" s="96">
        <v>1</v>
      </c>
      <c r="G4241" s="96" t="s">
        <v>4722</v>
      </c>
      <c r="H4241" s="96">
        <v>15</v>
      </c>
      <c r="I4241" s="96" t="str">
        <f t="shared" si="66"/>
        <v>T520M157M006ATE035A520M157M006ASE070STA156KA</v>
      </c>
    </row>
    <row r="4242" spans="1:9" hidden="1">
      <c r="A4242" s="96" t="s">
        <v>607</v>
      </c>
      <c r="B4242" s="96" t="s">
        <v>590</v>
      </c>
      <c r="C4242" s="96" t="s">
        <v>4474</v>
      </c>
      <c r="D4242" s="96">
        <v>500.0293650780805</v>
      </c>
      <c r="E4242" s="96">
        <v>207.66507936608312</v>
      </c>
      <c r="F4242" s="96">
        <v>1</v>
      </c>
      <c r="G4242" s="96" t="s">
        <v>4722</v>
      </c>
      <c r="H4242" s="96">
        <v>21</v>
      </c>
      <c r="I4242" s="96" t="str">
        <f t="shared" si="66"/>
        <v>T520M157M006ATE035A520M157M006ASALT1S15MB</v>
      </c>
    </row>
    <row r="4243" spans="1:9" hidden="1">
      <c r="A4243" s="96" t="s">
        <v>594</v>
      </c>
      <c r="B4243" s="96" t="s">
        <v>593</v>
      </c>
      <c r="C4243" s="96" t="s">
        <v>4441</v>
      </c>
      <c r="D4243" s="96">
        <v>494.54066666658031</v>
      </c>
      <c r="E4243" s="96">
        <v>207.17566666665951</v>
      </c>
      <c r="F4243" s="96">
        <v>1</v>
      </c>
      <c r="G4243" s="96" t="s">
        <v>4722</v>
      </c>
      <c r="H4243" s="96">
        <v>50</v>
      </c>
      <c r="I4243" s="96" t="str">
        <f t="shared" si="66"/>
        <v>T520M157M006ATE070A520M157M006ASE070STA156KA</v>
      </c>
    </row>
    <row r="4244" spans="1:9" hidden="1">
      <c r="A4244" s="96" t="s">
        <v>594</v>
      </c>
      <c r="B4244" s="96" t="s">
        <v>590</v>
      </c>
      <c r="C4244" s="96" t="s">
        <v>4474</v>
      </c>
      <c r="D4244" s="96">
        <v>553.09444444603287</v>
      </c>
      <c r="E4244" s="96">
        <v>203.94814815022983</v>
      </c>
      <c r="F4244" s="96">
        <v>1</v>
      </c>
      <c r="G4244" s="96" t="s">
        <v>4722</v>
      </c>
      <c r="H4244" s="96">
        <v>9</v>
      </c>
      <c r="I4244" s="96" t="str">
        <f t="shared" si="66"/>
        <v>T520M157M006ATE070A520M157M006ASALT1S15MB</v>
      </c>
    </row>
    <row r="4245" spans="1:9" hidden="1">
      <c r="A4245" s="96" t="s">
        <v>225</v>
      </c>
      <c r="B4245" s="96" t="s">
        <v>226</v>
      </c>
      <c r="C4245" s="96" t="s">
        <v>126</v>
      </c>
      <c r="D4245" s="96">
        <v>399.31666666874662</v>
      </c>
      <c r="E4245" s="96">
        <v>281.30000000121072</v>
      </c>
      <c r="F4245" s="96">
        <v>1</v>
      </c>
      <c r="G4245" s="96" t="s">
        <v>4722</v>
      </c>
      <c r="H4245" s="96">
        <v>1</v>
      </c>
      <c r="I4245" s="96" t="str">
        <f t="shared" si="66"/>
        <v>T520Q476M011ATE040A520Q476M011ASE040KBP52</v>
      </c>
    </row>
    <row r="4246" spans="1:9" hidden="1">
      <c r="A4246" s="96" t="s">
        <v>678</v>
      </c>
      <c r="B4246" s="96" t="s">
        <v>445</v>
      </c>
      <c r="C4246" s="96" t="s">
        <v>4721</v>
      </c>
      <c r="D4246" s="96">
        <v>388.75000000465661</v>
      </c>
      <c r="E4246" s="96">
        <v>128.18333333241753</v>
      </c>
      <c r="F4246" s="96">
        <v>1</v>
      </c>
      <c r="G4246" s="96" t="s">
        <v>4722</v>
      </c>
      <c r="H4246" s="96">
        <v>1</v>
      </c>
      <c r="I4246" s="96" t="str">
        <f t="shared" si="66"/>
        <v>T520T106M12RATE080A520T106M016ASE080NT40</v>
      </c>
    </row>
    <row r="4247" spans="1:9" hidden="1">
      <c r="A4247" s="96" t="s">
        <v>298</v>
      </c>
      <c r="B4247" s="96" t="s">
        <v>195</v>
      </c>
      <c r="C4247" s="96" t="s">
        <v>4441</v>
      </c>
      <c r="D4247" s="96">
        <v>361.0694444464753</v>
      </c>
      <c r="E4247" s="96">
        <v>166.70333333476449</v>
      </c>
      <c r="F4247" s="96">
        <v>1</v>
      </c>
      <c r="G4247" s="96" t="s">
        <v>4722</v>
      </c>
      <c r="H4247" s="96">
        <v>6</v>
      </c>
      <c r="I4247" s="96" t="str">
        <f t="shared" si="66"/>
        <v>T520T107M004ATE070A520T107M004ASE070STA156KA</v>
      </c>
    </row>
    <row r="4248" spans="1:9" hidden="1">
      <c r="A4248" s="96" t="s">
        <v>448</v>
      </c>
      <c r="B4248" s="96" t="s">
        <v>449</v>
      </c>
      <c r="C4248" s="96" t="s">
        <v>4441</v>
      </c>
      <c r="D4248" s="96">
        <v>355.31666666676756</v>
      </c>
      <c r="E4248" s="96">
        <v>204.14999999804425</v>
      </c>
      <c r="F4248" s="96">
        <v>1</v>
      </c>
      <c r="G4248" s="96" t="s">
        <v>4722</v>
      </c>
      <c r="H4248" s="96">
        <v>2</v>
      </c>
      <c r="I4248" s="96" t="str">
        <f t="shared" si="66"/>
        <v>T520T107M004ATE150A520T107M004ASE150STA156KA</v>
      </c>
    </row>
    <row r="4249" spans="1:9" hidden="1">
      <c r="A4249" s="96" t="s">
        <v>460</v>
      </c>
      <c r="B4249" s="96" t="s">
        <v>171</v>
      </c>
      <c r="C4249" s="96" t="s">
        <v>4441</v>
      </c>
      <c r="D4249" s="96">
        <v>400.28333333437325</v>
      </c>
      <c r="E4249" s="96">
        <v>256.66111110826023</v>
      </c>
      <c r="F4249" s="96">
        <v>1</v>
      </c>
      <c r="G4249" s="96" t="s">
        <v>4722</v>
      </c>
      <c r="H4249" s="96">
        <v>6</v>
      </c>
      <c r="I4249" s="96" t="str">
        <f t="shared" si="66"/>
        <v>T520T107M006APE055A520T107M006ASE055STA156KA</v>
      </c>
    </row>
    <row r="4250" spans="1:9" hidden="1">
      <c r="A4250" s="96" t="s">
        <v>173</v>
      </c>
      <c r="B4250" s="96" t="s">
        <v>171</v>
      </c>
      <c r="C4250" s="96" t="s">
        <v>4441</v>
      </c>
      <c r="D4250" s="96">
        <v>435.76233333314303</v>
      </c>
      <c r="E4250" s="96">
        <v>163.94766666619108</v>
      </c>
      <c r="F4250" s="96">
        <v>1</v>
      </c>
      <c r="G4250" s="96" t="s">
        <v>4722</v>
      </c>
      <c r="H4250" s="96">
        <v>50</v>
      </c>
      <c r="I4250" s="96" t="str">
        <f t="shared" si="66"/>
        <v>T520T107M006APE070A520T107M006ASE055STA156KA</v>
      </c>
    </row>
    <row r="4251" spans="1:9" hidden="1">
      <c r="A4251" s="96" t="s">
        <v>437</v>
      </c>
      <c r="B4251" s="96" t="s">
        <v>195</v>
      </c>
      <c r="C4251" s="96" t="s">
        <v>4441</v>
      </c>
      <c r="D4251" s="96">
        <v>371.91111111198552</v>
      </c>
      <c r="E4251" s="96">
        <v>149.75000000093132</v>
      </c>
      <c r="F4251" s="96">
        <v>1</v>
      </c>
      <c r="G4251" s="96" t="s">
        <v>4722</v>
      </c>
      <c r="H4251" s="96">
        <v>3</v>
      </c>
      <c r="I4251" s="96" t="str">
        <f t="shared" si="66"/>
        <v>T520T107M2R5ATE040A520T107M004ASE070STA156KA</v>
      </c>
    </row>
    <row r="4252" spans="1:9" hidden="1">
      <c r="A4252" s="96" t="s">
        <v>456</v>
      </c>
      <c r="B4252" s="96" t="s">
        <v>180</v>
      </c>
      <c r="C4252" s="96" t="s">
        <v>4477</v>
      </c>
      <c r="D4252" s="96">
        <v>314.37499999534339</v>
      </c>
      <c r="E4252" s="96">
        <v>162.56111111375503</v>
      </c>
      <c r="F4252" s="96">
        <v>1</v>
      </c>
      <c r="G4252" s="96" t="s">
        <v>4722</v>
      </c>
      <c r="H4252" s="96">
        <v>2</v>
      </c>
      <c r="I4252" s="96" t="str">
        <f t="shared" si="66"/>
        <v>T520T156M006AHE100A520T156M006ASKBP40</v>
      </c>
    </row>
    <row r="4253" spans="1:9" hidden="1">
      <c r="A4253" s="96" t="s">
        <v>457</v>
      </c>
      <c r="B4253" s="96" t="s">
        <v>180</v>
      </c>
      <c r="C4253" s="96" t="s">
        <v>4721</v>
      </c>
      <c r="D4253" s="96">
        <v>789.28333334159106</v>
      </c>
      <c r="E4253" s="96">
        <v>379.66666666441603</v>
      </c>
      <c r="F4253" s="96">
        <v>1</v>
      </c>
      <c r="G4253" s="96" t="s">
        <v>4722</v>
      </c>
      <c r="H4253" s="96">
        <v>1</v>
      </c>
      <c r="I4253" s="96" t="str">
        <f t="shared" si="66"/>
        <v>T520T156M006ATE100A520T156M006ASNT40</v>
      </c>
    </row>
    <row r="4254" spans="1:9" hidden="1">
      <c r="A4254" s="96" t="s">
        <v>457</v>
      </c>
      <c r="B4254" s="96" t="s">
        <v>180</v>
      </c>
      <c r="C4254" s="96" t="s">
        <v>4477</v>
      </c>
      <c r="D4254" s="96">
        <v>309.66666666674428</v>
      </c>
      <c r="E4254" s="96">
        <v>124.450000001234</v>
      </c>
      <c r="F4254" s="96">
        <v>1</v>
      </c>
      <c r="G4254" s="96" t="s">
        <v>4722</v>
      </c>
      <c r="H4254" s="96">
        <v>2</v>
      </c>
      <c r="I4254" s="96" t="str">
        <f t="shared" si="66"/>
        <v>T520T156M006ATE100A520T156M006ASKBP40</v>
      </c>
    </row>
    <row r="4255" spans="1:9" hidden="1">
      <c r="A4255" s="96" t="s">
        <v>675</v>
      </c>
      <c r="B4255" s="96" t="s">
        <v>676</v>
      </c>
      <c r="C4255" s="96" t="s">
        <v>4478</v>
      </c>
      <c r="D4255" s="96">
        <v>832.85500000042373</v>
      </c>
      <c r="E4255" s="96">
        <v>208.1446666656062</v>
      </c>
      <c r="F4255" s="96">
        <v>1</v>
      </c>
      <c r="G4255" s="96" t="s">
        <v>4722</v>
      </c>
      <c r="H4255" s="96">
        <v>50</v>
      </c>
      <c r="I4255" s="96" t="str">
        <f t="shared" si="66"/>
        <v>T520T156M12RATE080A520T156M12RASE080FTW400</v>
      </c>
    </row>
    <row r="4256" spans="1:9" hidden="1">
      <c r="A4256" s="96" t="s">
        <v>675</v>
      </c>
      <c r="B4256" s="96" t="s">
        <v>676</v>
      </c>
      <c r="C4256" s="96" t="s">
        <v>4721</v>
      </c>
      <c r="D4256" s="96">
        <v>901.90333333506715</v>
      </c>
      <c r="E4256" s="96">
        <v>212.99166666541711</v>
      </c>
      <c r="F4256" s="96">
        <v>1</v>
      </c>
      <c r="G4256" s="96" t="s">
        <v>4722</v>
      </c>
      <c r="H4256" s="96">
        <v>10</v>
      </c>
      <c r="I4256" s="96" t="str">
        <f t="shared" si="66"/>
        <v>T520T156M12RATE080A520T156M12RASE080NT40</v>
      </c>
    </row>
    <row r="4257" spans="1:9" hidden="1">
      <c r="A4257" s="96" t="s">
        <v>187</v>
      </c>
      <c r="B4257" s="96" t="s">
        <v>188</v>
      </c>
      <c r="C4257" s="96" t="s">
        <v>4426</v>
      </c>
      <c r="D4257" s="96">
        <v>287.71153846164594</v>
      </c>
      <c r="E4257" s="96">
        <v>149.22179487256261</v>
      </c>
      <c r="F4257" s="96">
        <v>1</v>
      </c>
      <c r="G4257" s="96" t="s">
        <v>4722</v>
      </c>
      <c r="H4257" s="96">
        <v>13</v>
      </c>
      <c r="I4257" s="96" t="str">
        <f t="shared" si="66"/>
        <v>T520T226M008ATE070A520T226M010ASE070KBP74</v>
      </c>
    </row>
    <row r="4258" spans="1:9" hidden="1">
      <c r="A4258" s="96" t="s">
        <v>187</v>
      </c>
      <c r="B4258" s="96" t="s">
        <v>188</v>
      </c>
      <c r="C4258" s="96" t="s">
        <v>4620</v>
      </c>
      <c r="D4258" s="96">
        <v>271.53333333553746</v>
      </c>
      <c r="E4258" s="96">
        <v>140.18333332962357</v>
      </c>
      <c r="F4258" s="96">
        <v>1</v>
      </c>
      <c r="G4258" s="96" t="s">
        <v>4722</v>
      </c>
      <c r="H4258" s="96">
        <v>1</v>
      </c>
      <c r="I4258" s="96" t="str">
        <f t="shared" si="66"/>
        <v>T520T226M008ATE070A520T226M010ASE070KBP74X</v>
      </c>
    </row>
    <row r="4259" spans="1:9" hidden="1">
      <c r="A4259" s="96" t="s">
        <v>176</v>
      </c>
      <c r="B4259" s="96" t="s">
        <v>177</v>
      </c>
      <c r="C4259" s="96" t="s">
        <v>4441</v>
      </c>
      <c r="D4259" s="96">
        <v>373.13999999966472</v>
      </c>
      <c r="E4259" s="96">
        <v>132.95555555960163</v>
      </c>
      <c r="F4259" s="96">
        <v>1</v>
      </c>
      <c r="G4259" s="96" t="s">
        <v>4722</v>
      </c>
      <c r="H4259" s="96">
        <v>5</v>
      </c>
      <c r="I4259" s="96" t="str">
        <f t="shared" si="66"/>
        <v>T520T227M2R5ATE070A520T227M2R5ASE070STA156KA</v>
      </c>
    </row>
    <row r="4260" spans="1:9" hidden="1">
      <c r="A4260" s="96" t="s">
        <v>315</v>
      </c>
      <c r="B4260" s="96" t="s">
        <v>4750</v>
      </c>
      <c r="C4260" s="96" t="s">
        <v>4727</v>
      </c>
      <c r="D4260" s="96">
        <v>682.15769230853766</v>
      </c>
      <c r="E4260" s="96">
        <v>191.99666666658595</v>
      </c>
      <c r="F4260" s="96">
        <v>1</v>
      </c>
      <c r="G4260" s="96" t="s">
        <v>4722</v>
      </c>
      <c r="H4260" s="96">
        <v>13</v>
      </c>
      <c r="I4260" s="96" t="str">
        <f t="shared" si="66"/>
        <v>T520T336M010ATE040A520T336M010AS9997KBP83</v>
      </c>
    </row>
    <row r="4261" spans="1:9" hidden="1">
      <c r="A4261" s="96" t="s">
        <v>315</v>
      </c>
      <c r="B4261" s="96" t="s">
        <v>316</v>
      </c>
      <c r="C4261" s="96" t="s">
        <v>4727</v>
      </c>
      <c r="D4261" s="96">
        <v>685.00708333379589</v>
      </c>
      <c r="E4261" s="96">
        <v>204.34612403006489</v>
      </c>
      <c r="F4261" s="96">
        <v>1</v>
      </c>
      <c r="G4261" s="96" t="s">
        <v>4722</v>
      </c>
      <c r="H4261" s="96">
        <v>40</v>
      </c>
      <c r="I4261" s="96" t="str">
        <f t="shared" si="66"/>
        <v>T520T336M010ATE040A520T336M010ASE040KBP83</v>
      </c>
    </row>
    <row r="4262" spans="1:9" hidden="1">
      <c r="A4262" s="96" t="s">
        <v>315</v>
      </c>
      <c r="B4262" s="96" t="s">
        <v>316</v>
      </c>
      <c r="C4262" s="96" t="s">
        <v>152</v>
      </c>
      <c r="D4262" s="96">
        <v>655.10633333364967</v>
      </c>
      <c r="E4262" s="96">
        <v>196.40299999988639</v>
      </c>
      <c r="F4262" s="96">
        <v>1</v>
      </c>
      <c r="G4262" s="96" t="s">
        <v>4722</v>
      </c>
      <c r="H4262" s="96">
        <v>50</v>
      </c>
      <c r="I4262" s="96" t="str">
        <f t="shared" si="66"/>
        <v>T520T336M010ATE040A520T336M010ASE040KBP86</v>
      </c>
    </row>
    <row r="4263" spans="1:9" hidden="1">
      <c r="A4263" s="96" t="s">
        <v>315</v>
      </c>
      <c r="B4263" s="96" t="s">
        <v>316</v>
      </c>
      <c r="C4263" s="96" t="s">
        <v>4624</v>
      </c>
      <c r="D4263" s="96">
        <v>591.28333333530463</v>
      </c>
      <c r="E4263" s="96">
        <v>147.76666666497476</v>
      </c>
      <c r="F4263" s="96">
        <v>1</v>
      </c>
      <c r="G4263" s="96" t="s">
        <v>4722</v>
      </c>
      <c r="H4263" s="96">
        <v>1</v>
      </c>
      <c r="I4263" s="96" t="str">
        <f t="shared" si="66"/>
        <v>T520T336M010ATE040A520T336M010ASE040KBP83X</v>
      </c>
    </row>
    <row r="4264" spans="1:9" hidden="1">
      <c r="A4264" s="96" t="s">
        <v>300</v>
      </c>
      <c r="B4264" s="96" t="s">
        <v>190</v>
      </c>
      <c r="C4264" s="96" t="s">
        <v>4727</v>
      </c>
      <c r="D4264" s="96">
        <v>679.54358974265722</v>
      </c>
      <c r="E4264" s="96">
        <v>324.2717948703704</v>
      </c>
      <c r="F4264" s="96">
        <v>1</v>
      </c>
      <c r="G4264" s="96" t="s">
        <v>4722</v>
      </c>
      <c r="H4264" s="96">
        <v>13</v>
      </c>
      <c r="I4264" s="96" t="str">
        <f t="shared" si="66"/>
        <v>T520T336M010ATE070A520T336M010ASE070KBP83</v>
      </c>
    </row>
    <row r="4265" spans="1:9" hidden="1">
      <c r="A4265" s="96" t="s">
        <v>300</v>
      </c>
      <c r="B4265" s="96" t="s">
        <v>190</v>
      </c>
      <c r="C4265" s="96" t="s">
        <v>152</v>
      </c>
      <c r="D4265" s="96">
        <v>716.55238095321693</v>
      </c>
      <c r="E4265" s="96">
        <v>220.99047618868229</v>
      </c>
      <c r="F4265" s="96">
        <v>1</v>
      </c>
      <c r="G4265" s="96" t="s">
        <v>4722</v>
      </c>
      <c r="H4265" s="96">
        <v>7</v>
      </c>
      <c r="I4265" s="96" t="str">
        <f t="shared" si="66"/>
        <v>T520T336M010ATE070A520T336M010ASE070KBP86</v>
      </c>
    </row>
    <row r="4266" spans="1:9" hidden="1">
      <c r="A4266" s="96" t="s">
        <v>193</v>
      </c>
      <c r="B4266" s="96" t="s">
        <v>192</v>
      </c>
      <c r="C4266" s="96" t="s">
        <v>4727</v>
      </c>
      <c r="D4266" s="96">
        <v>228.31666666665112</v>
      </c>
      <c r="E4266" s="96">
        <v>127.53333332715556</v>
      </c>
      <c r="F4266" s="96">
        <v>1</v>
      </c>
      <c r="G4266" s="96" t="s">
        <v>4722</v>
      </c>
      <c r="H4266" s="96">
        <v>1</v>
      </c>
      <c r="I4266" s="96" t="str">
        <f t="shared" si="66"/>
        <v>T520T476M004ATE070A520T476M006ASE070KBP83</v>
      </c>
    </row>
    <row r="4267" spans="1:9" hidden="1">
      <c r="A4267" s="96" t="s">
        <v>441</v>
      </c>
      <c r="B4267" s="96" t="s">
        <v>4751</v>
      </c>
      <c r="C4267" s="96" t="s">
        <v>4725</v>
      </c>
      <c r="D4267" s="96">
        <v>426.76666667335667</v>
      </c>
      <c r="E4267" s="96">
        <v>136.89999999362044</v>
      </c>
      <c r="F4267" s="96">
        <v>1</v>
      </c>
      <c r="G4267" s="96" t="s">
        <v>4722</v>
      </c>
      <c r="H4267" s="96">
        <v>1</v>
      </c>
      <c r="I4267" s="96" t="str">
        <f t="shared" si="66"/>
        <v>T520T476M006ATE040A520T476M006AS9997KBP121X</v>
      </c>
    </row>
    <row r="4268" spans="1:9" hidden="1">
      <c r="A4268" s="96" t="s">
        <v>441</v>
      </c>
      <c r="B4268" s="96" t="s">
        <v>439</v>
      </c>
      <c r="C4268" s="96" t="s">
        <v>4727</v>
      </c>
      <c r="D4268" s="96">
        <v>242.93750000215368</v>
      </c>
      <c r="E4268" s="96">
        <v>148.89444444095716</v>
      </c>
      <c r="F4268" s="96">
        <v>1</v>
      </c>
      <c r="G4268" s="96" t="s">
        <v>4722</v>
      </c>
      <c r="H4268" s="96">
        <v>4</v>
      </c>
      <c r="I4268" s="96" t="str">
        <f t="shared" si="66"/>
        <v>T520T476M006ATE040A520T476M006ASE040KBP83</v>
      </c>
    </row>
    <row r="4269" spans="1:9" hidden="1">
      <c r="A4269" s="96" t="s">
        <v>441</v>
      </c>
      <c r="B4269" s="96" t="s">
        <v>439</v>
      </c>
      <c r="C4269" s="96" t="s">
        <v>4725</v>
      </c>
      <c r="D4269" s="96">
        <v>449.11666666972445</v>
      </c>
      <c r="E4269" s="96">
        <v>126.58333333558404</v>
      </c>
      <c r="F4269" s="96">
        <v>1</v>
      </c>
      <c r="G4269" s="96" t="s">
        <v>4722</v>
      </c>
      <c r="H4269" s="96">
        <v>1</v>
      </c>
      <c r="I4269" s="96" t="str">
        <f t="shared" si="66"/>
        <v>T520T476M006ATE040A520T476M006ASE040KBP121X</v>
      </c>
    </row>
    <row r="4270" spans="1:9" hidden="1">
      <c r="A4270" s="96" t="s">
        <v>441</v>
      </c>
      <c r="B4270" s="96" t="s">
        <v>439</v>
      </c>
      <c r="C4270" s="96" t="s">
        <v>152</v>
      </c>
      <c r="D4270" s="96">
        <v>266.4055555552477</v>
      </c>
      <c r="E4270" s="96">
        <v>171.15555555559695</v>
      </c>
      <c r="F4270" s="96">
        <v>1</v>
      </c>
      <c r="G4270" s="96" t="s">
        <v>4722</v>
      </c>
      <c r="H4270" s="96">
        <v>6</v>
      </c>
      <c r="I4270" s="96" t="str">
        <f t="shared" si="66"/>
        <v>T520T476M006ATE040A520T476M006ASE040KBP86</v>
      </c>
    </row>
    <row r="4271" spans="1:9" hidden="1">
      <c r="A4271" s="96" t="s">
        <v>441</v>
      </c>
      <c r="B4271" s="96" t="s">
        <v>439</v>
      </c>
      <c r="C4271" s="96" t="s">
        <v>4494</v>
      </c>
      <c r="D4271" s="96">
        <v>235.23333333665505</v>
      </c>
      <c r="E4271" s="96">
        <v>153.93333332729526</v>
      </c>
      <c r="F4271" s="96">
        <v>1</v>
      </c>
      <c r="G4271" s="96" t="s">
        <v>4722</v>
      </c>
      <c r="H4271" s="96">
        <v>1</v>
      </c>
      <c r="I4271" s="96" t="str">
        <f t="shared" si="66"/>
        <v>T520T476M006ATE040A520T476M006ASE040KBP86X</v>
      </c>
    </row>
    <row r="4272" spans="1:9" hidden="1">
      <c r="A4272" s="96" t="s">
        <v>309</v>
      </c>
      <c r="B4272" s="96" t="s">
        <v>192</v>
      </c>
      <c r="C4272" s="96" t="s">
        <v>4727</v>
      </c>
      <c r="D4272" s="96">
        <v>240.03958333385529</v>
      </c>
      <c r="E4272" s="96">
        <v>151.85729166711101</v>
      </c>
      <c r="F4272" s="96">
        <v>1</v>
      </c>
      <c r="G4272" s="96" t="s">
        <v>4722</v>
      </c>
      <c r="H4272" s="96">
        <v>16</v>
      </c>
      <c r="I4272" s="96" t="str">
        <f t="shared" si="66"/>
        <v>T520T476M006ATE070A520T476M006ASE070KBP83</v>
      </c>
    </row>
    <row r="4273" spans="1:9" hidden="1">
      <c r="A4273" s="96" t="s">
        <v>309</v>
      </c>
      <c r="B4273" s="96" t="s">
        <v>192</v>
      </c>
      <c r="C4273" s="96" t="s">
        <v>152</v>
      </c>
      <c r="D4273" s="96">
        <v>250.08684210503768</v>
      </c>
      <c r="E4273" s="96">
        <v>150.43333333509509</v>
      </c>
      <c r="F4273" s="96">
        <v>1</v>
      </c>
      <c r="G4273" s="96" t="s">
        <v>4722</v>
      </c>
      <c r="H4273" s="96">
        <v>19</v>
      </c>
      <c r="I4273" s="96" t="str">
        <f t="shared" si="66"/>
        <v>T520T476M006ATE070A520T476M006ASE070KBP86</v>
      </c>
    </row>
    <row r="4274" spans="1:9" hidden="1">
      <c r="A4274" s="96" t="s">
        <v>451</v>
      </c>
      <c r="B4274" s="96" t="s">
        <v>186</v>
      </c>
      <c r="C4274" s="96" t="s">
        <v>4441</v>
      </c>
      <c r="D4274" s="96">
        <v>452.2499999916181</v>
      </c>
      <c r="E4274" s="96">
        <v>138.95833333139308</v>
      </c>
      <c r="F4274" s="96">
        <v>1</v>
      </c>
      <c r="G4274" s="96" t="s">
        <v>4722</v>
      </c>
      <c r="H4274" s="96">
        <v>1</v>
      </c>
      <c r="I4274" s="96" t="str">
        <f t="shared" si="66"/>
        <v>T520T686M006ATE070A520T686M006ASE070STA156KA</v>
      </c>
    </row>
    <row r="4275" spans="1:9" hidden="1">
      <c r="A4275" s="96" t="s">
        <v>4064</v>
      </c>
      <c r="B4275" s="96" t="s">
        <v>4065</v>
      </c>
      <c r="C4275" s="96" t="s">
        <v>100</v>
      </c>
      <c r="D4275" s="96">
        <v>231.10624999790161</v>
      </c>
      <c r="E4275" s="96">
        <v>137.21354166678793</v>
      </c>
      <c r="F4275" s="96">
        <v>1</v>
      </c>
      <c r="G4275" s="96" t="s">
        <v>4722</v>
      </c>
      <c r="H4275" s="96">
        <v>16</v>
      </c>
      <c r="I4275" s="96" t="str">
        <f t="shared" si="66"/>
        <v>T520U107M006ATE055A520U107M006ASE055S805</v>
      </c>
    </row>
    <row r="4276" spans="1:9" hidden="1">
      <c r="A4276" s="96" t="s">
        <v>4086</v>
      </c>
      <c r="B4276" s="96" t="s">
        <v>4085</v>
      </c>
      <c r="C4276" s="96" t="s">
        <v>4525</v>
      </c>
      <c r="D4276" s="96">
        <v>278.51333333482035</v>
      </c>
      <c r="E4276" s="96">
        <v>141.84000000008382</v>
      </c>
      <c r="F4276" s="96">
        <v>1</v>
      </c>
      <c r="G4276" s="96" t="s">
        <v>4722</v>
      </c>
      <c r="H4276" s="96">
        <v>5</v>
      </c>
      <c r="I4276" s="96" t="str">
        <f t="shared" si="66"/>
        <v>T520U336M010ATE070A520U336M010ASE070S506</v>
      </c>
    </row>
    <row r="4277" spans="1:9" hidden="1">
      <c r="A4277" s="96" t="s">
        <v>4069</v>
      </c>
      <c r="B4277" s="96" t="s">
        <v>4068</v>
      </c>
      <c r="C4277" s="96" t="s">
        <v>4426</v>
      </c>
      <c r="D4277" s="96">
        <v>277.20277777989395</v>
      </c>
      <c r="E4277" s="96">
        <v>139.08055555773899</v>
      </c>
      <c r="F4277" s="96">
        <v>1</v>
      </c>
      <c r="G4277" s="96" t="s">
        <v>4722</v>
      </c>
      <c r="H4277" s="96">
        <v>6</v>
      </c>
      <c r="I4277" s="96" t="str">
        <f t="shared" si="66"/>
        <v>T520U476M010ATE055A520U476M010ASE055KBP74</v>
      </c>
    </row>
    <row r="4278" spans="1:9" hidden="1">
      <c r="A4278" s="96" t="s">
        <v>4078</v>
      </c>
      <c r="B4278" s="96" t="s">
        <v>4079</v>
      </c>
      <c r="C4278" s="96" t="s">
        <v>100</v>
      </c>
      <c r="D4278" s="96">
        <v>259.41666666534729</v>
      </c>
      <c r="E4278" s="96">
        <v>170.88333333958872</v>
      </c>
      <c r="F4278" s="96">
        <v>1</v>
      </c>
      <c r="G4278" s="96" t="s">
        <v>4722</v>
      </c>
      <c r="H4278" s="96">
        <v>1</v>
      </c>
      <c r="I4278" s="96" t="str">
        <f t="shared" si="66"/>
        <v>T520U686M010ATE055A520U686M010ASE055S805</v>
      </c>
    </row>
    <row r="4279" spans="1:9" hidden="1">
      <c r="A4279" s="96" t="s">
        <v>4479</v>
      </c>
      <c r="B4279" s="96" t="s">
        <v>2699</v>
      </c>
      <c r="C4279" s="96" t="s">
        <v>4426</v>
      </c>
      <c r="D4279" s="96">
        <v>398.80833333183546</v>
      </c>
      <c r="E4279" s="96">
        <v>135.09166666714009</v>
      </c>
      <c r="F4279" s="96">
        <v>1</v>
      </c>
      <c r="G4279" s="96" t="s">
        <v>4722</v>
      </c>
      <c r="H4279" s="96">
        <v>2</v>
      </c>
      <c r="I4279" s="96" t="str">
        <f t="shared" si="66"/>
        <v>T520V107M006ATE009A520V107M010ASE009KBP74</v>
      </c>
    </row>
    <row r="4280" spans="1:9" hidden="1">
      <c r="A4280" s="96" t="s">
        <v>3424</v>
      </c>
      <c r="B4280" s="96" t="s">
        <v>2699</v>
      </c>
      <c r="C4280" s="96" t="s">
        <v>4426</v>
      </c>
      <c r="D4280" s="96">
        <v>302.17598039276817</v>
      </c>
      <c r="E4280" s="96">
        <v>171.16127451046316</v>
      </c>
      <c r="F4280" s="96">
        <v>1</v>
      </c>
      <c r="G4280" s="96" t="s">
        <v>4722</v>
      </c>
      <c r="H4280" s="96">
        <v>34</v>
      </c>
      <c r="I4280" s="96" t="str">
        <f t="shared" si="66"/>
        <v>T520V107M006ATE012A520V107M010ASE009KBP74</v>
      </c>
    </row>
    <row r="4281" spans="1:9" hidden="1">
      <c r="A4281" s="96" t="s">
        <v>3424</v>
      </c>
      <c r="B4281" s="96" t="s">
        <v>2699</v>
      </c>
      <c r="C4281" s="96" t="s">
        <v>4620</v>
      </c>
      <c r="D4281" s="96">
        <v>354.06000000075437</v>
      </c>
      <c r="E4281" s="96">
        <v>153.48611111054197</v>
      </c>
      <c r="F4281" s="96">
        <v>1</v>
      </c>
      <c r="G4281" s="96" t="s">
        <v>4722</v>
      </c>
      <c r="H4281" s="96">
        <v>5</v>
      </c>
      <c r="I4281" s="96" t="str">
        <f t="shared" si="66"/>
        <v>T520V107M006ATE012A520V107M010ASE009KBP74X</v>
      </c>
    </row>
    <row r="4282" spans="1:9" hidden="1">
      <c r="A4282" s="96" t="s">
        <v>3424</v>
      </c>
      <c r="B4282" s="96" t="s">
        <v>4752</v>
      </c>
      <c r="C4282" s="96" t="s">
        <v>4620</v>
      </c>
      <c r="D4282" s="96">
        <v>280.19666667189449</v>
      </c>
      <c r="E4282" s="96">
        <v>156.90333333215676</v>
      </c>
      <c r="F4282" s="96">
        <v>1</v>
      </c>
      <c r="G4282" s="96" t="s">
        <v>4722</v>
      </c>
      <c r="H4282" s="96">
        <v>5</v>
      </c>
      <c r="I4282" s="96" t="str">
        <f t="shared" si="66"/>
        <v>T520V107M006ATE012A520V107M006AS9997KBP74X</v>
      </c>
    </row>
    <row r="4283" spans="1:9" hidden="1">
      <c r="A4283" s="96" t="s">
        <v>3453</v>
      </c>
      <c r="B4283" s="96" t="s">
        <v>3450</v>
      </c>
      <c r="C4283" s="96" t="s">
        <v>126</v>
      </c>
      <c r="D4283" s="96">
        <v>297.70952381043963</v>
      </c>
      <c r="E4283" s="96">
        <v>136.81190476337048</v>
      </c>
      <c r="F4283" s="96">
        <v>1</v>
      </c>
      <c r="G4283" s="96" t="s">
        <v>4722</v>
      </c>
      <c r="H4283" s="96">
        <v>7</v>
      </c>
      <c r="I4283" s="96" t="str">
        <f t="shared" si="66"/>
        <v>T520V107M006ATE015A520V107M010ASE015KBP52</v>
      </c>
    </row>
    <row r="4284" spans="1:9" hidden="1">
      <c r="A4284" s="96" t="s">
        <v>2728</v>
      </c>
      <c r="B4284" s="96" t="s">
        <v>638</v>
      </c>
      <c r="C4284" s="96" t="s">
        <v>4426</v>
      </c>
      <c r="D4284" s="96">
        <v>293.26666666776873</v>
      </c>
      <c r="E4284" s="96">
        <v>279.93333333462942</v>
      </c>
      <c r="F4284" s="96">
        <v>1</v>
      </c>
      <c r="G4284" s="96" t="s">
        <v>4722</v>
      </c>
      <c r="H4284" s="96">
        <v>2</v>
      </c>
      <c r="I4284" s="96" t="str">
        <f t="shared" si="66"/>
        <v>T520V107M006ATE045A520V107M010ASMHSPKBP74</v>
      </c>
    </row>
    <row r="4285" spans="1:9" hidden="1">
      <c r="A4285" s="96" t="s">
        <v>2728</v>
      </c>
      <c r="B4285" s="96" t="s">
        <v>638</v>
      </c>
      <c r="C4285" s="96" t="s">
        <v>4428</v>
      </c>
      <c r="D4285" s="96">
        <v>241.59166666329841</v>
      </c>
      <c r="E4285" s="96">
        <v>127.00833333539777</v>
      </c>
      <c r="F4285" s="96">
        <v>1</v>
      </c>
      <c r="G4285" s="96" t="s">
        <v>4722</v>
      </c>
      <c r="H4285" s="96">
        <v>2</v>
      </c>
      <c r="I4285" s="96" t="str">
        <f t="shared" si="66"/>
        <v>T520V107M006ATE045A520V107M010ASMHSPKBP76</v>
      </c>
    </row>
    <row r="4286" spans="1:9" hidden="1">
      <c r="A4286" s="96" t="s">
        <v>3206</v>
      </c>
      <c r="B4286" s="96" t="s">
        <v>3207</v>
      </c>
      <c r="C4286" s="96" t="s">
        <v>4426</v>
      </c>
      <c r="D4286" s="96">
        <v>301.4666666672565</v>
      </c>
      <c r="E4286" s="96">
        <v>160.51666666462552</v>
      </c>
      <c r="F4286" s="96">
        <v>1</v>
      </c>
      <c r="G4286" s="96" t="s">
        <v>4722</v>
      </c>
      <c r="H4286" s="96">
        <v>2</v>
      </c>
      <c r="I4286" s="96" t="str">
        <f t="shared" si="66"/>
        <v>T520V107M010AHE018A520V107M010ASMHSBKBP74</v>
      </c>
    </row>
    <row r="4287" spans="1:9" hidden="1">
      <c r="A4287" s="96" t="s">
        <v>3208</v>
      </c>
      <c r="B4287" s="96" t="s">
        <v>3207</v>
      </c>
      <c r="C4287" s="96" t="s">
        <v>4426</v>
      </c>
      <c r="D4287" s="96">
        <v>309.75231481366791</v>
      </c>
      <c r="E4287" s="96">
        <v>148.26008771990402</v>
      </c>
      <c r="F4287" s="96">
        <v>1</v>
      </c>
      <c r="G4287" s="96" t="s">
        <v>4722</v>
      </c>
      <c r="H4287" s="96">
        <v>36</v>
      </c>
      <c r="I4287" s="96" t="str">
        <f t="shared" si="66"/>
        <v>T520V107M010ATE018A520V107M010ASMHSBKBP74</v>
      </c>
    </row>
    <row r="4288" spans="1:9" hidden="1">
      <c r="A4288" s="96" t="s">
        <v>640</v>
      </c>
      <c r="B4288" s="96" t="s">
        <v>638</v>
      </c>
      <c r="C4288" s="96" t="s">
        <v>4426</v>
      </c>
      <c r="D4288" s="96">
        <v>285.15833333542105</v>
      </c>
      <c r="E4288" s="96">
        <v>134.57500000280561</v>
      </c>
      <c r="F4288" s="96">
        <v>1</v>
      </c>
      <c r="G4288" s="96" t="s">
        <v>4722</v>
      </c>
      <c r="H4288" s="96">
        <v>4</v>
      </c>
      <c r="I4288" s="96" t="str">
        <f t="shared" si="66"/>
        <v>T520V107M010ATE025A520V107M010ASMHSPKBP74</v>
      </c>
    </row>
    <row r="4289" spans="1:9" hidden="1">
      <c r="A4289" s="96" t="s">
        <v>640</v>
      </c>
      <c r="B4289" s="96" t="s">
        <v>638</v>
      </c>
      <c r="C4289" s="96" t="s">
        <v>4428</v>
      </c>
      <c r="D4289" s="96">
        <v>248.70555555797185</v>
      </c>
      <c r="E4289" s="96">
        <v>136.66666666860692</v>
      </c>
      <c r="F4289" s="96">
        <v>1</v>
      </c>
      <c r="G4289" s="96" t="s">
        <v>4722</v>
      </c>
      <c r="H4289" s="96">
        <v>3</v>
      </c>
      <c r="I4289" s="96" t="str">
        <f t="shared" si="66"/>
        <v>T520V107M010ATE025A520V107M010ASMHSPKBP76</v>
      </c>
    </row>
    <row r="4290" spans="1:9" hidden="1">
      <c r="A4290" s="96" t="s">
        <v>2736</v>
      </c>
      <c r="B4290" s="96" t="s">
        <v>638</v>
      </c>
      <c r="C4290" s="96" t="s">
        <v>4426</v>
      </c>
      <c r="D4290" s="96">
        <v>306.79033333430999</v>
      </c>
      <c r="E4290" s="96">
        <v>157.64566666719037</v>
      </c>
      <c r="F4290" s="96">
        <v>1</v>
      </c>
      <c r="G4290" s="96" t="s">
        <v>4722</v>
      </c>
      <c r="H4290" s="96">
        <v>50</v>
      </c>
      <c r="I4290" s="96" t="str">
        <f t="shared" si="66"/>
        <v>T520V107M010ATE045A520V107M010ASMHSPKBP74</v>
      </c>
    </row>
    <row r="4291" spans="1:9" hidden="1">
      <c r="A4291" s="96" t="s">
        <v>2736</v>
      </c>
      <c r="B4291" s="96" t="s">
        <v>638</v>
      </c>
      <c r="C4291" s="96" t="s">
        <v>4428</v>
      </c>
      <c r="D4291" s="96">
        <v>338.19899999995249</v>
      </c>
      <c r="E4291" s="96">
        <v>175.74099999954925</v>
      </c>
      <c r="F4291" s="96">
        <v>1</v>
      </c>
      <c r="G4291" s="96" t="s">
        <v>4722</v>
      </c>
      <c r="H4291" s="96">
        <v>50</v>
      </c>
      <c r="I4291" s="96" t="str">
        <f t="shared" si="66"/>
        <v>T520V107M010ATE045A520V107M010ASMHSPKBP76</v>
      </c>
    </row>
    <row r="4292" spans="1:9" hidden="1">
      <c r="A4292" s="96" t="s">
        <v>3494</v>
      </c>
      <c r="B4292" s="96" t="s">
        <v>638</v>
      </c>
      <c r="C4292" s="96" t="s">
        <v>4426</v>
      </c>
      <c r="D4292" s="96">
        <v>269.66666666732635</v>
      </c>
      <c r="E4292" s="96">
        <v>151.72500000160653</v>
      </c>
      <c r="F4292" s="96">
        <v>1</v>
      </c>
      <c r="G4292" s="96" t="s">
        <v>4722</v>
      </c>
      <c r="H4292" s="96">
        <v>2</v>
      </c>
      <c r="I4292" s="96" t="str">
        <f t="shared" ref="I4292:I4355" si="67">A4292&amp;B4292&amp;C4292</f>
        <v>T520V107M010ATE050A520V107M010ASMHSPKBP74</v>
      </c>
    </row>
    <row r="4293" spans="1:9" hidden="1">
      <c r="A4293" s="96" t="s">
        <v>3494</v>
      </c>
      <c r="B4293" s="96" t="s">
        <v>638</v>
      </c>
      <c r="C4293" s="96" t="s">
        <v>4428</v>
      </c>
      <c r="D4293" s="96">
        <v>249.78333332925104</v>
      </c>
      <c r="E4293" s="96">
        <v>199.14444444235417</v>
      </c>
      <c r="F4293" s="96">
        <v>1</v>
      </c>
      <c r="G4293" s="96" t="s">
        <v>4722</v>
      </c>
      <c r="H4293" s="96">
        <v>3</v>
      </c>
      <c r="I4293" s="96" t="str">
        <f t="shared" si="67"/>
        <v>T520V107M010ATE050A520V107M010ASMHSPKBP76</v>
      </c>
    </row>
    <row r="4294" spans="1:9" hidden="1">
      <c r="A4294" s="96" t="s">
        <v>3425</v>
      </c>
      <c r="B4294" s="96" t="s">
        <v>3445</v>
      </c>
      <c r="C4294" s="96" t="s">
        <v>4428</v>
      </c>
      <c r="D4294" s="96">
        <v>361.41666666255338</v>
      </c>
      <c r="E4294" s="96">
        <v>141.81666666758247</v>
      </c>
      <c r="F4294" s="96">
        <v>1</v>
      </c>
      <c r="G4294" s="96" t="s">
        <v>4722</v>
      </c>
      <c r="H4294" s="96">
        <v>1</v>
      </c>
      <c r="I4294" s="96" t="str">
        <f t="shared" si="67"/>
        <v>T520V157M006ATE012A520V157M006ASPGLRKBP76</v>
      </c>
    </row>
    <row r="4295" spans="1:9" hidden="1">
      <c r="A4295" s="96" t="s">
        <v>3462</v>
      </c>
      <c r="B4295" s="96" t="s">
        <v>3445</v>
      </c>
      <c r="C4295" s="96" t="s">
        <v>4744</v>
      </c>
      <c r="D4295" s="96">
        <v>294.42777777789161</v>
      </c>
      <c r="E4295" s="96">
        <v>132.98571428782972</v>
      </c>
      <c r="F4295" s="96">
        <v>1</v>
      </c>
      <c r="G4295" s="96" t="s">
        <v>4722</v>
      </c>
      <c r="H4295" s="96">
        <v>6</v>
      </c>
      <c r="I4295" s="96" t="str">
        <f t="shared" si="67"/>
        <v>T520V157M006ATE015A520V157M006ASPGLRKBP72</v>
      </c>
    </row>
    <row r="4296" spans="1:9" hidden="1">
      <c r="A4296" s="96" t="s">
        <v>3462</v>
      </c>
      <c r="B4296" s="96" t="s">
        <v>3445</v>
      </c>
      <c r="C4296" s="96" t="s">
        <v>4428</v>
      </c>
      <c r="D4296" s="96">
        <v>392.93333333102055</v>
      </c>
      <c r="E4296" s="96">
        <v>141.42666666861624</v>
      </c>
      <c r="F4296" s="96">
        <v>1</v>
      </c>
      <c r="G4296" s="96" t="s">
        <v>4722</v>
      </c>
      <c r="H4296" s="96">
        <v>4</v>
      </c>
      <c r="I4296" s="96" t="str">
        <f t="shared" si="67"/>
        <v>T520V157M006ATE015A520V157M006ASPGLRKBP76</v>
      </c>
    </row>
    <row r="4297" spans="1:9" hidden="1">
      <c r="A4297" s="96" t="s">
        <v>3196</v>
      </c>
      <c r="B4297" s="96" t="s">
        <v>622</v>
      </c>
      <c r="C4297" s="96" t="s">
        <v>4426</v>
      </c>
      <c r="D4297" s="96">
        <v>223.24166666949168</v>
      </c>
      <c r="E4297" s="96">
        <v>125.35000000731088</v>
      </c>
      <c r="F4297" s="96">
        <v>1</v>
      </c>
      <c r="G4297" s="96" t="s">
        <v>4722</v>
      </c>
      <c r="H4297" s="96">
        <v>2</v>
      </c>
      <c r="I4297" s="96" t="str">
        <f t="shared" si="67"/>
        <v>T520V157M006ATE018A520V157M006ASMHSPKBP74</v>
      </c>
    </row>
    <row r="4298" spans="1:9" hidden="1">
      <c r="A4298" s="96" t="s">
        <v>3196</v>
      </c>
      <c r="B4298" s="96" t="s">
        <v>622</v>
      </c>
      <c r="C4298" s="96" t="s">
        <v>4428</v>
      </c>
      <c r="D4298" s="96">
        <v>210.88333333376795</v>
      </c>
      <c r="E4298" s="96">
        <v>128.64999999816064</v>
      </c>
      <c r="F4298" s="96">
        <v>1</v>
      </c>
      <c r="G4298" s="96" t="s">
        <v>4722</v>
      </c>
      <c r="H4298" s="96">
        <v>2</v>
      </c>
      <c r="I4298" s="96" t="str">
        <f t="shared" si="67"/>
        <v>T520V157M006ATE018A520V157M006ASMHSPKBP76</v>
      </c>
    </row>
    <row r="4299" spans="1:9" hidden="1">
      <c r="A4299" s="96" t="s">
        <v>621</v>
      </c>
      <c r="B4299" s="96" t="s">
        <v>622</v>
      </c>
      <c r="C4299" s="96" t="s">
        <v>4426</v>
      </c>
      <c r="D4299" s="96">
        <v>242.97222222201529</v>
      </c>
      <c r="E4299" s="96">
        <v>176.23333333083428</v>
      </c>
      <c r="F4299" s="96">
        <v>1</v>
      </c>
      <c r="G4299" s="96" t="s">
        <v>4722</v>
      </c>
      <c r="H4299" s="96">
        <v>6</v>
      </c>
      <c r="I4299" s="96" t="str">
        <f t="shared" si="67"/>
        <v>T520V157M006ATE025A520V157M006ASMHSPKBP74</v>
      </c>
    </row>
    <row r="4300" spans="1:9" hidden="1">
      <c r="A4300" s="96" t="s">
        <v>621</v>
      </c>
      <c r="B4300" s="96" t="s">
        <v>622</v>
      </c>
      <c r="C4300" s="96" t="s">
        <v>4428</v>
      </c>
      <c r="D4300" s="96">
        <v>204.73666666564532</v>
      </c>
      <c r="E4300" s="96">
        <v>134.22666666610166</v>
      </c>
      <c r="F4300" s="96">
        <v>1</v>
      </c>
      <c r="G4300" s="96" t="s">
        <v>4722</v>
      </c>
      <c r="H4300" s="96">
        <v>5</v>
      </c>
      <c r="I4300" s="96" t="str">
        <f t="shared" si="67"/>
        <v>T520V157M006ATE025A520V157M006ASMHSPKBP76</v>
      </c>
    </row>
    <row r="4301" spans="1:9" hidden="1">
      <c r="A4301" s="96" t="s">
        <v>3293</v>
      </c>
      <c r="B4301" s="96" t="s">
        <v>622</v>
      </c>
      <c r="C4301" s="96" t="s">
        <v>4426</v>
      </c>
      <c r="D4301" s="96">
        <v>250.85933333281429</v>
      </c>
      <c r="E4301" s="96">
        <v>174.02566666756758</v>
      </c>
      <c r="F4301" s="96">
        <v>1</v>
      </c>
      <c r="G4301" s="96" t="s">
        <v>4722</v>
      </c>
      <c r="H4301" s="96">
        <v>50</v>
      </c>
      <c r="I4301" s="96" t="str">
        <f t="shared" si="67"/>
        <v>T520V157M006ATE040A520V157M006ASMHSPKBP74</v>
      </c>
    </row>
    <row r="4302" spans="1:9" hidden="1">
      <c r="A4302" s="96" t="s">
        <v>3293</v>
      </c>
      <c r="B4302" s="96" t="s">
        <v>622</v>
      </c>
      <c r="C4302" s="96" t="s">
        <v>4428</v>
      </c>
      <c r="D4302" s="96">
        <v>244.12900000030641</v>
      </c>
      <c r="E4302" s="96">
        <v>163.31266666715965</v>
      </c>
      <c r="F4302" s="96">
        <v>1</v>
      </c>
      <c r="G4302" s="96" t="s">
        <v>4722</v>
      </c>
      <c r="H4302" s="96">
        <v>50</v>
      </c>
      <c r="I4302" s="96" t="str">
        <f t="shared" si="67"/>
        <v>T520V157M006ATE040A520V157M006ASMHSPKBP76</v>
      </c>
    </row>
    <row r="4303" spans="1:9" hidden="1">
      <c r="A4303" s="96" t="s">
        <v>3221</v>
      </c>
      <c r="B4303" s="96" t="s">
        <v>645</v>
      </c>
      <c r="C4303" s="96" t="s">
        <v>4426</v>
      </c>
      <c r="D4303" s="96">
        <v>351.83333333116025</v>
      </c>
      <c r="E4303" s="96">
        <v>143.16666666883975</v>
      </c>
      <c r="F4303" s="96">
        <v>1</v>
      </c>
      <c r="G4303" s="96" t="s">
        <v>4722</v>
      </c>
      <c r="H4303" s="96">
        <v>2</v>
      </c>
      <c r="I4303" s="96" t="str">
        <f t="shared" si="67"/>
        <v>T520V157M008ATE040A520V157M010ASMHSPKBP74</v>
      </c>
    </row>
    <row r="4304" spans="1:9" hidden="1">
      <c r="A4304" s="96" t="s">
        <v>3218</v>
      </c>
      <c r="B4304" s="96" t="s">
        <v>4753</v>
      </c>
      <c r="C4304" s="96" t="s">
        <v>126</v>
      </c>
      <c r="D4304" s="96">
        <v>316.46666666526079</v>
      </c>
      <c r="E4304" s="96">
        <v>141.92857142571094</v>
      </c>
      <c r="F4304" s="96">
        <v>1</v>
      </c>
      <c r="G4304" s="96" t="s">
        <v>4722</v>
      </c>
      <c r="H4304" s="96">
        <v>7</v>
      </c>
      <c r="I4304" s="96" t="str">
        <f t="shared" si="67"/>
        <v>T520V157M010ATE018A520V157M010ASE018KBP52</v>
      </c>
    </row>
    <row r="4305" spans="1:9" hidden="1">
      <c r="A4305" s="96" t="s">
        <v>3218</v>
      </c>
      <c r="B4305" s="96" t="s">
        <v>645</v>
      </c>
      <c r="C4305" s="96" t="s">
        <v>4426</v>
      </c>
      <c r="D4305" s="96">
        <v>388.38666666601785</v>
      </c>
      <c r="E4305" s="96">
        <v>219.22666666656733</v>
      </c>
      <c r="F4305" s="96">
        <v>1</v>
      </c>
      <c r="G4305" s="96" t="s">
        <v>4722</v>
      </c>
      <c r="H4305" s="96">
        <v>5</v>
      </c>
      <c r="I4305" s="96" t="str">
        <f t="shared" si="67"/>
        <v>T520V157M010ATE018A520V157M010ASMHSPKBP74</v>
      </c>
    </row>
    <row r="4306" spans="1:9" hidden="1">
      <c r="A4306" s="96" t="s">
        <v>3274</v>
      </c>
      <c r="B4306" s="96" t="s">
        <v>4559</v>
      </c>
      <c r="C4306" s="96" t="s">
        <v>4478</v>
      </c>
      <c r="D4306" s="96">
        <v>636.0453703685198</v>
      </c>
      <c r="E4306" s="96">
        <v>211.95833333360497</v>
      </c>
      <c r="F4306" s="96">
        <v>1</v>
      </c>
      <c r="G4306" s="96" t="s">
        <v>4722</v>
      </c>
      <c r="H4306" s="96">
        <v>18</v>
      </c>
      <c r="I4306" s="96" t="str">
        <f t="shared" si="67"/>
        <v>T520V226M020ATE040A520V226M020ASE040FTW400</v>
      </c>
    </row>
    <row r="4307" spans="1:9" hidden="1">
      <c r="A4307" s="96" t="s">
        <v>3542</v>
      </c>
      <c r="B4307" s="96" t="s">
        <v>3539</v>
      </c>
      <c r="C4307" s="96" t="s">
        <v>4478</v>
      </c>
      <c r="D4307" s="96">
        <v>616.65000000153668</v>
      </c>
      <c r="E4307" s="96">
        <v>200.00416666996895</v>
      </c>
      <c r="F4307" s="96">
        <v>1</v>
      </c>
      <c r="G4307" s="96" t="s">
        <v>4722</v>
      </c>
      <c r="H4307" s="96">
        <v>4</v>
      </c>
      <c r="I4307" s="96" t="str">
        <f t="shared" si="67"/>
        <v>T520V226M020ATE090A520V226M020ASE090FTW400</v>
      </c>
    </row>
    <row r="4308" spans="1:9" hidden="1">
      <c r="A4308" s="96" t="s">
        <v>2700</v>
      </c>
      <c r="B4308" s="96" t="s">
        <v>2697</v>
      </c>
      <c r="C4308" s="96" t="s">
        <v>4672</v>
      </c>
      <c r="D4308" s="96">
        <v>226.46333333384248</v>
      </c>
      <c r="E4308" s="96">
        <v>147.99799999936948</v>
      </c>
      <c r="F4308" s="96">
        <v>1</v>
      </c>
      <c r="G4308" s="96" t="s">
        <v>4722</v>
      </c>
      <c r="H4308" s="96">
        <v>50</v>
      </c>
      <c r="I4308" s="96" t="str">
        <f t="shared" si="67"/>
        <v>T520V227M004ATE007A520V227M004ASE007FTA50</v>
      </c>
    </row>
    <row r="4309" spans="1:9" hidden="1">
      <c r="A4309" s="96" t="s">
        <v>2700</v>
      </c>
      <c r="B4309" s="96" t="s">
        <v>2697</v>
      </c>
      <c r="C4309" s="96" t="s">
        <v>4503</v>
      </c>
      <c r="D4309" s="96">
        <v>239.40000000293367</v>
      </c>
      <c r="E4309" s="96">
        <v>125.18333333311602</v>
      </c>
      <c r="F4309" s="96">
        <v>1</v>
      </c>
      <c r="G4309" s="96" t="s">
        <v>4722</v>
      </c>
      <c r="H4309" s="96">
        <v>1</v>
      </c>
      <c r="I4309" s="96" t="str">
        <f t="shared" si="67"/>
        <v>T520V227M004ATE007A520V227M004ASE007KBP76E</v>
      </c>
    </row>
    <row r="4310" spans="1:9" hidden="1">
      <c r="A4310" s="96" t="s">
        <v>2709</v>
      </c>
      <c r="B4310" s="96" t="s">
        <v>2708</v>
      </c>
      <c r="C4310" s="96" t="s">
        <v>4744</v>
      </c>
      <c r="D4310" s="96">
        <v>270.7988888877444</v>
      </c>
      <c r="E4310" s="96">
        <v>161.56444444321096</v>
      </c>
      <c r="F4310" s="96">
        <v>1</v>
      </c>
      <c r="G4310" s="96" t="s">
        <v>4722</v>
      </c>
      <c r="H4310" s="96">
        <v>15</v>
      </c>
      <c r="I4310" s="96" t="str">
        <f t="shared" si="67"/>
        <v>T520V227M004ATE009A520V227M004ASPGLRKBP72</v>
      </c>
    </row>
    <row r="4311" spans="1:9" hidden="1">
      <c r="A4311" s="96" t="s">
        <v>2709</v>
      </c>
      <c r="B4311" s="96" t="s">
        <v>2708</v>
      </c>
      <c r="C4311" s="96" t="s">
        <v>4428</v>
      </c>
      <c r="D4311" s="96">
        <v>255.84761904668991</v>
      </c>
      <c r="E4311" s="96">
        <v>182.69126984024689</v>
      </c>
      <c r="F4311" s="96">
        <v>1</v>
      </c>
      <c r="G4311" s="96" t="s">
        <v>4722</v>
      </c>
      <c r="H4311" s="96">
        <v>21</v>
      </c>
      <c r="I4311" s="96" t="str">
        <f t="shared" si="67"/>
        <v>T520V227M004ATE009A520V227M004ASPGLRKBP76</v>
      </c>
    </row>
    <row r="4312" spans="1:9" hidden="1">
      <c r="A4312" s="96" t="s">
        <v>3478</v>
      </c>
      <c r="B4312" s="96" t="s">
        <v>2708</v>
      </c>
      <c r="C4312" s="96" t="s">
        <v>4744</v>
      </c>
      <c r="D4312" s="96">
        <v>250.72395833718471</v>
      </c>
      <c r="E4312" s="96">
        <v>155.03749999799766</v>
      </c>
      <c r="F4312" s="96">
        <v>1</v>
      </c>
      <c r="G4312" s="96" t="s">
        <v>4722</v>
      </c>
      <c r="H4312" s="96">
        <v>16</v>
      </c>
      <c r="I4312" s="96" t="str">
        <f t="shared" si="67"/>
        <v>T520V227M004ATE015A520V227M004ASPGLRKBP72</v>
      </c>
    </row>
    <row r="4313" spans="1:9" hidden="1">
      <c r="A4313" s="96" t="s">
        <v>3478</v>
      </c>
      <c r="B4313" s="96" t="s">
        <v>2708</v>
      </c>
      <c r="C4313" s="96" t="s">
        <v>4428</v>
      </c>
      <c r="D4313" s="96">
        <v>272.27307692492525</v>
      </c>
      <c r="E4313" s="96">
        <v>160.75238095155717</v>
      </c>
      <c r="F4313" s="96">
        <v>1</v>
      </c>
      <c r="G4313" s="96" t="s">
        <v>4722</v>
      </c>
      <c r="H4313" s="96">
        <v>13</v>
      </c>
      <c r="I4313" s="96" t="str">
        <f t="shared" si="67"/>
        <v>T520V227M004ATE015A520V227M004ASPGLRKBP76</v>
      </c>
    </row>
    <row r="4314" spans="1:9" hidden="1">
      <c r="A4314" s="96" t="s">
        <v>2455</v>
      </c>
      <c r="B4314" s="96" t="s">
        <v>2268</v>
      </c>
      <c r="C4314" s="96" t="s">
        <v>4426</v>
      </c>
      <c r="D4314" s="96">
        <v>199.38333332771435</v>
      </c>
      <c r="E4314" s="96">
        <v>124.01666666613892</v>
      </c>
      <c r="F4314" s="96">
        <v>1</v>
      </c>
      <c r="G4314" s="96" t="s">
        <v>4722</v>
      </c>
      <c r="H4314" s="96">
        <v>1</v>
      </c>
      <c r="I4314" s="96" t="str">
        <f t="shared" si="67"/>
        <v>T520V227M004ATE025A520V227M004ASMHSPKBP74</v>
      </c>
    </row>
    <row r="4315" spans="1:9" hidden="1">
      <c r="A4315" s="96" t="s">
        <v>2455</v>
      </c>
      <c r="B4315" s="96" t="s">
        <v>2268</v>
      </c>
      <c r="C4315" s="96" t="s">
        <v>4428</v>
      </c>
      <c r="D4315" s="96">
        <v>219.88333333691116</v>
      </c>
      <c r="E4315" s="96">
        <v>158.71666666294914</v>
      </c>
      <c r="F4315" s="96">
        <v>1</v>
      </c>
      <c r="G4315" s="96" t="s">
        <v>4722</v>
      </c>
      <c r="H4315" s="96">
        <v>2</v>
      </c>
      <c r="I4315" s="96" t="str">
        <f t="shared" si="67"/>
        <v>T520V227M004ATE025A520V227M004ASMHSPKBP76</v>
      </c>
    </row>
    <row r="4316" spans="1:9" hidden="1">
      <c r="A4316" s="96" t="s">
        <v>2723</v>
      </c>
      <c r="B4316" s="96" t="s">
        <v>2268</v>
      </c>
      <c r="C4316" s="96" t="s">
        <v>4426</v>
      </c>
      <c r="D4316" s="96">
        <v>257.51333333342336</v>
      </c>
      <c r="E4316" s="96">
        <v>235.63333333324408</v>
      </c>
      <c r="F4316" s="96">
        <v>1</v>
      </c>
      <c r="G4316" s="96" t="s">
        <v>4722</v>
      </c>
      <c r="H4316" s="96">
        <v>5</v>
      </c>
      <c r="I4316" s="96" t="str">
        <f t="shared" si="67"/>
        <v>T520V227M004ATE045A520V227M004ASMHSPKBP74</v>
      </c>
    </row>
    <row r="4317" spans="1:9" hidden="1">
      <c r="A4317" s="96" t="s">
        <v>2723</v>
      </c>
      <c r="B4317" s="96" t="s">
        <v>2268</v>
      </c>
      <c r="C4317" s="96" t="s">
        <v>4428</v>
      </c>
      <c r="D4317" s="96">
        <v>217.02023809409835</v>
      </c>
      <c r="E4317" s="96">
        <v>184.85059523892625</v>
      </c>
      <c r="F4317" s="96">
        <v>1</v>
      </c>
      <c r="G4317" s="96" t="s">
        <v>4722</v>
      </c>
      <c r="H4317" s="96">
        <v>28</v>
      </c>
      <c r="I4317" s="96" t="str">
        <f t="shared" si="67"/>
        <v>T520V227M004ATE045A520V227M004ASMHSPKBP76</v>
      </c>
    </row>
    <row r="4318" spans="1:9" hidden="1">
      <c r="A4318" s="96" t="s">
        <v>2740</v>
      </c>
      <c r="B4318" s="96" t="s">
        <v>3360</v>
      </c>
      <c r="C4318" s="96" t="s">
        <v>4744</v>
      </c>
      <c r="D4318" s="96">
        <v>303.46666666778867</v>
      </c>
      <c r="E4318" s="96">
        <v>131.8071428546682</v>
      </c>
      <c r="F4318" s="96">
        <v>1</v>
      </c>
      <c r="G4318" s="96" t="s">
        <v>4722</v>
      </c>
      <c r="H4318" s="96">
        <v>7</v>
      </c>
      <c r="I4318" s="96" t="str">
        <f t="shared" si="67"/>
        <v>T520V227M006ATE009A520V227M006ASPGLRKBP72</v>
      </c>
    </row>
    <row r="4319" spans="1:9" hidden="1">
      <c r="A4319" s="96" t="s">
        <v>2740</v>
      </c>
      <c r="B4319" s="96" t="s">
        <v>3360</v>
      </c>
      <c r="C4319" s="96" t="s">
        <v>4428</v>
      </c>
      <c r="D4319" s="96">
        <v>291.41145833360497</v>
      </c>
      <c r="E4319" s="96">
        <v>148.68645833252231</v>
      </c>
      <c r="F4319" s="96">
        <v>1</v>
      </c>
      <c r="G4319" s="96" t="s">
        <v>4722</v>
      </c>
      <c r="H4319" s="96">
        <v>16</v>
      </c>
      <c r="I4319" s="96" t="str">
        <f t="shared" si="67"/>
        <v>T520V227M006ATE009A520V227M006ASPGLRKBP76</v>
      </c>
    </row>
    <row r="4320" spans="1:9" hidden="1">
      <c r="A4320" s="96" t="s">
        <v>3395</v>
      </c>
      <c r="B4320" s="96" t="s">
        <v>3360</v>
      </c>
      <c r="C4320" s="96" t="s">
        <v>4744</v>
      </c>
      <c r="D4320" s="96">
        <v>284.28333333518822</v>
      </c>
      <c r="E4320" s="96">
        <v>137.75000000372529</v>
      </c>
      <c r="F4320" s="96">
        <v>1</v>
      </c>
      <c r="G4320" s="96" t="s">
        <v>4722</v>
      </c>
      <c r="H4320" s="96">
        <v>2</v>
      </c>
      <c r="I4320" s="96" t="str">
        <f t="shared" si="67"/>
        <v>T520V227M006ATE012A520V227M006ASPGLRKBP72</v>
      </c>
    </row>
    <row r="4321" spans="1:9" hidden="1">
      <c r="A4321" s="96" t="s">
        <v>3395</v>
      </c>
      <c r="B4321" s="96" t="s">
        <v>3360</v>
      </c>
      <c r="C4321" s="96" t="s">
        <v>4426</v>
      </c>
      <c r="D4321" s="96">
        <v>277.71666666842066</v>
      </c>
      <c r="E4321" s="96">
        <v>137.56666665896773</v>
      </c>
      <c r="F4321" s="96">
        <v>1</v>
      </c>
      <c r="G4321" s="96" t="s">
        <v>4722</v>
      </c>
      <c r="H4321" s="96">
        <v>1</v>
      </c>
      <c r="I4321" s="96" t="str">
        <f t="shared" si="67"/>
        <v>T520V227M006ATE012A520V227M006ASPGLRKBP74</v>
      </c>
    </row>
    <row r="4322" spans="1:9" hidden="1">
      <c r="A4322" s="96" t="s">
        <v>3395</v>
      </c>
      <c r="B4322" s="96" t="s">
        <v>3360</v>
      </c>
      <c r="C4322" s="96" t="s">
        <v>4428</v>
      </c>
      <c r="D4322" s="96">
        <v>334.41333333472721</v>
      </c>
      <c r="E4322" s="96">
        <v>147.52916666446254</v>
      </c>
      <c r="F4322" s="96">
        <v>1</v>
      </c>
      <c r="G4322" s="96" t="s">
        <v>4722</v>
      </c>
      <c r="H4322" s="96">
        <v>5</v>
      </c>
      <c r="I4322" s="96" t="str">
        <f t="shared" si="67"/>
        <v>T520V227M006ATE012A520V227M006ASPGLRKBP76</v>
      </c>
    </row>
    <row r="4323" spans="1:9" hidden="1">
      <c r="A4323" s="96" t="s">
        <v>3483</v>
      </c>
      <c r="B4323" s="96" t="s">
        <v>1792</v>
      </c>
      <c r="C4323" s="96" t="s">
        <v>4620</v>
      </c>
      <c r="D4323" s="96">
        <v>291.75000000279397</v>
      </c>
      <c r="E4323" s="96">
        <v>248.75000000931325</v>
      </c>
      <c r="F4323" s="96">
        <v>1</v>
      </c>
      <c r="G4323" s="96" t="s">
        <v>4722</v>
      </c>
      <c r="H4323" s="96">
        <v>1</v>
      </c>
      <c r="I4323" s="96" t="str">
        <f t="shared" si="67"/>
        <v>T520V227M006ATE015A520V227M006AS9997KBP74X</v>
      </c>
    </row>
    <row r="4324" spans="1:9" hidden="1">
      <c r="A4324" s="96" t="s">
        <v>3483</v>
      </c>
      <c r="B4324" s="96" t="s">
        <v>1792</v>
      </c>
      <c r="C4324" s="96" t="s">
        <v>4494</v>
      </c>
      <c r="D4324" s="96">
        <v>290.78999999840744</v>
      </c>
      <c r="E4324" s="96">
        <v>164.16249999892898</v>
      </c>
      <c r="F4324" s="96">
        <v>1</v>
      </c>
      <c r="G4324" s="96" t="s">
        <v>4722</v>
      </c>
      <c r="H4324" s="96">
        <v>5</v>
      </c>
      <c r="I4324" s="96" t="str">
        <f t="shared" si="67"/>
        <v>T520V227M006ATE015A520V227M006AS9997KBP86X</v>
      </c>
    </row>
    <row r="4325" spans="1:9" hidden="1">
      <c r="A4325" s="96" t="s">
        <v>3483</v>
      </c>
      <c r="B4325" s="96" t="s">
        <v>3482</v>
      </c>
      <c r="C4325" s="96" t="s">
        <v>4426</v>
      </c>
      <c r="D4325" s="96">
        <v>286.69899999992924</v>
      </c>
      <c r="E4325" s="96">
        <v>149.38333333404734</v>
      </c>
      <c r="F4325" s="96">
        <v>1</v>
      </c>
      <c r="G4325" s="96" t="s">
        <v>4722</v>
      </c>
      <c r="H4325" s="96">
        <v>50</v>
      </c>
      <c r="I4325" s="96" t="str">
        <f t="shared" si="67"/>
        <v>T520V227M006ATE015A520V227M006ASMHSBKBP74</v>
      </c>
    </row>
    <row r="4326" spans="1:9" hidden="1">
      <c r="A4326" s="96" t="s">
        <v>3483</v>
      </c>
      <c r="B4326" s="96" t="s">
        <v>3482</v>
      </c>
      <c r="C4326" s="96" t="s">
        <v>152</v>
      </c>
      <c r="D4326" s="96">
        <v>298.64047619123346</v>
      </c>
      <c r="E4326" s="96">
        <v>147.92430555316969</v>
      </c>
      <c r="F4326" s="96">
        <v>1</v>
      </c>
      <c r="G4326" s="96" t="s">
        <v>4722</v>
      </c>
      <c r="H4326" s="96">
        <v>28</v>
      </c>
      <c r="I4326" s="96" t="str">
        <f t="shared" si="67"/>
        <v>T520V227M006ATE015A520V227M006ASMHSBKBP86</v>
      </c>
    </row>
    <row r="4327" spans="1:9" hidden="1">
      <c r="A4327" s="96" t="s">
        <v>3212</v>
      </c>
      <c r="B4327" s="96" t="s">
        <v>1792</v>
      </c>
      <c r="C4327" s="96" t="s">
        <v>4494</v>
      </c>
      <c r="D4327" s="96">
        <v>265.25000000547152</v>
      </c>
      <c r="E4327" s="96">
        <v>143.55000000796281</v>
      </c>
      <c r="F4327" s="96">
        <v>1</v>
      </c>
      <c r="G4327" s="96" t="s">
        <v>4722</v>
      </c>
      <c r="H4327" s="96">
        <v>2</v>
      </c>
      <c r="I4327" s="96" t="str">
        <f t="shared" si="67"/>
        <v>T520V227M006ATE018A520V227M006AS9997KBP86X</v>
      </c>
    </row>
    <row r="4328" spans="1:9" hidden="1">
      <c r="A4328" s="96" t="s">
        <v>3212</v>
      </c>
      <c r="B4328" s="96" t="s">
        <v>2458</v>
      </c>
      <c r="C4328" s="96" t="s">
        <v>4426</v>
      </c>
      <c r="D4328" s="96">
        <v>289.69266666672195</v>
      </c>
      <c r="E4328" s="96">
        <v>162.8663333332166</v>
      </c>
      <c r="F4328" s="96">
        <v>1</v>
      </c>
      <c r="G4328" s="96" t="s">
        <v>4722</v>
      </c>
      <c r="H4328" s="96">
        <v>50</v>
      </c>
      <c r="I4328" s="96" t="str">
        <f t="shared" si="67"/>
        <v>T520V227M006ATE018A520V227M006ASMHSPKBP74</v>
      </c>
    </row>
    <row r="4329" spans="1:9" hidden="1">
      <c r="A4329" s="96" t="s">
        <v>3212</v>
      </c>
      <c r="B4329" s="96" t="s">
        <v>2458</v>
      </c>
      <c r="C4329" s="96" t="s">
        <v>4428</v>
      </c>
      <c r="D4329" s="96">
        <v>277.4852564094964</v>
      </c>
      <c r="E4329" s="96">
        <v>177.10999999959023</v>
      </c>
      <c r="F4329" s="96">
        <v>1</v>
      </c>
      <c r="G4329" s="96" t="s">
        <v>4722</v>
      </c>
      <c r="H4329" s="96">
        <v>26</v>
      </c>
      <c r="I4329" s="96" t="str">
        <f t="shared" si="67"/>
        <v>T520V227M006ATE018A520V227M006ASMHSPKBP76</v>
      </c>
    </row>
    <row r="4330" spans="1:9" hidden="1">
      <c r="A4330" s="96" t="s">
        <v>3212</v>
      </c>
      <c r="B4330" s="96" t="s">
        <v>2458</v>
      </c>
      <c r="C4330" s="96" t="s">
        <v>152</v>
      </c>
      <c r="D4330" s="96">
        <v>274.88854166673264</v>
      </c>
      <c r="E4330" s="96">
        <v>140.02083333354676</v>
      </c>
      <c r="F4330" s="96">
        <v>1</v>
      </c>
      <c r="G4330" s="96" t="s">
        <v>4722</v>
      </c>
      <c r="H4330" s="96">
        <v>16</v>
      </c>
      <c r="I4330" s="96" t="str">
        <f t="shared" si="67"/>
        <v>T520V227M006ATE018A520V227M006ASMHSPKBP86</v>
      </c>
    </row>
    <row r="4331" spans="1:9" hidden="1">
      <c r="A4331" s="96" t="s">
        <v>2457</v>
      </c>
      <c r="B4331" s="96" t="s">
        <v>1792</v>
      </c>
      <c r="C4331" s="96" t="s">
        <v>119</v>
      </c>
      <c r="D4331" s="96">
        <v>285.19166666606907</v>
      </c>
      <c r="E4331" s="96">
        <v>125.96333333523944</v>
      </c>
      <c r="F4331" s="96">
        <v>1</v>
      </c>
      <c r="G4331" s="96" t="s">
        <v>4722</v>
      </c>
      <c r="H4331" s="96">
        <v>6</v>
      </c>
      <c r="I4331" s="96" t="str">
        <f t="shared" si="67"/>
        <v>T520V227M006ATE025A520V227M006AS9997FTW102K</v>
      </c>
    </row>
    <row r="4332" spans="1:9" hidden="1">
      <c r="A4332" s="96" t="s">
        <v>2457</v>
      </c>
      <c r="B4332" s="96" t="s">
        <v>1792</v>
      </c>
      <c r="C4332" s="96" t="s">
        <v>4620</v>
      </c>
      <c r="D4332" s="96">
        <v>288.16666665952653</v>
      </c>
      <c r="E4332" s="96">
        <v>126.13333333516492</v>
      </c>
      <c r="F4332" s="96">
        <v>1</v>
      </c>
      <c r="G4332" s="96" t="s">
        <v>4722</v>
      </c>
      <c r="H4332" s="96">
        <v>1</v>
      </c>
      <c r="I4332" s="96" t="str">
        <f t="shared" si="67"/>
        <v>T520V227M006ATE025A520V227M006AS9997KBP74X</v>
      </c>
    </row>
    <row r="4333" spans="1:9" hidden="1">
      <c r="A4333" s="96" t="s">
        <v>2457</v>
      </c>
      <c r="B4333" s="96" t="s">
        <v>1792</v>
      </c>
      <c r="C4333" s="96" t="s">
        <v>4726</v>
      </c>
      <c r="D4333" s="96">
        <v>264.85000000102445</v>
      </c>
      <c r="E4333" s="96">
        <v>125.28333333553746</v>
      </c>
      <c r="F4333" s="96">
        <v>1</v>
      </c>
      <c r="G4333" s="96" t="s">
        <v>4722</v>
      </c>
      <c r="H4333" s="96">
        <v>1</v>
      </c>
      <c r="I4333" s="96" t="str">
        <f t="shared" si="67"/>
        <v>T520V227M006ATE025A520V227M006AS9997FTW102KX</v>
      </c>
    </row>
    <row r="4334" spans="1:9" hidden="1">
      <c r="A4334" s="96" t="s">
        <v>2457</v>
      </c>
      <c r="B4334" s="96" t="s">
        <v>1792</v>
      </c>
      <c r="C4334" s="96" t="s">
        <v>152</v>
      </c>
      <c r="D4334" s="96">
        <v>313.94166666548699</v>
      </c>
      <c r="E4334" s="96">
        <v>126.5166666690493</v>
      </c>
      <c r="F4334" s="96">
        <v>1</v>
      </c>
      <c r="G4334" s="96" t="s">
        <v>4722</v>
      </c>
      <c r="H4334" s="96">
        <v>2</v>
      </c>
      <c r="I4334" s="96" t="str">
        <f t="shared" si="67"/>
        <v>T520V227M006ATE025A520V227M006AS9997KBP86</v>
      </c>
    </row>
    <row r="4335" spans="1:9" hidden="1">
      <c r="A4335" s="96" t="s">
        <v>2457</v>
      </c>
      <c r="B4335" s="96" t="s">
        <v>1792</v>
      </c>
      <c r="C4335" s="96" t="s">
        <v>4494</v>
      </c>
      <c r="D4335" s="96">
        <v>299.03055555769242</v>
      </c>
      <c r="E4335" s="96">
        <v>152.10333333117887</v>
      </c>
      <c r="F4335" s="96">
        <v>1</v>
      </c>
      <c r="G4335" s="96" t="s">
        <v>4722</v>
      </c>
      <c r="H4335" s="96">
        <v>6</v>
      </c>
      <c r="I4335" s="96" t="str">
        <f t="shared" si="67"/>
        <v>T520V227M006ATE025A520V227M006AS9997KBP86X</v>
      </c>
    </row>
    <row r="4336" spans="1:9" hidden="1">
      <c r="A4336" s="96" t="s">
        <v>2457</v>
      </c>
      <c r="B4336" s="96" t="s">
        <v>1792</v>
      </c>
      <c r="C4336" s="96" t="s">
        <v>4629</v>
      </c>
      <c r="D4336" s="96">
        <v>266.25000000349246</v>
      </c>
      <c r="E4336" s="96">
        <v>133.68333332939071</v>
      </c>
      <c r="F4336" s="96">
        <v>1</v>
      </c>
      <c r="G4336" s="96" t="s">
        <v>4722</v>
      </c>
      <c r="H4336" s="96">
        <v>1</v>
      </c>
      <c r="I4336" s="96" t="str">
        <f t="shared" si="67"/>
        <v>T520V227M006ATE025A520V227M006AS9997KBP86Y</v>
      </c>
    </row>
    <row r="4337" spans="1:9" hidden="1">
      <c r="A4337" s="96" t="s">
        <v>2457</v>
      </c>
      <c r="B4337" s="96" t="s">
        <v>2458</v>
      </c>
      <c r="C4337" s="96" t="s">
        <v>4426</v>
      </c>
      <c r="D4337" s="96">
        <v>284.27566666651984</v>
      </c>
      <c r="E4337" s="96">
        <v>161.05166666668373</v>
      </c>
      <c r="F4337" s="96">
        <v>1</v>
      </c>
      <c r="G4337" s="96" t="s">
        <v>4722</v>
      </c>
      <c r="H4337" s="96">
        <v>50</v>
      </c>
      <c r="I4337" s="96" t="str">
        <f t="shared" si="67"/>
        <v>T520V227M006ATE025A520V227M006ASMHSPKBP74</v>
      </c>
    </row>
    <row r="4338" spans="1:9" hidden="1">
      <c r="A4338" s="96" t="s">
        <v>2457</v>
      </c>
      <c r="B4338" s="96" t="s">
        <v>2458</v>
      </c>
      <c r="C4338" s="96" t="s">
        <v>4428</v>
      </c>
      <c r="D4338" s="96">
        <v>300.41499999929221</v>
      </c>
      <c r="E4338" s="96">
        <v>160.44666666733102</v>
      </c>
      <c r="F4338" s="96">
        <v>1</v>
      </c>
      <c r="G4338" s="96" t="s">
        <v>4722</v>
      </c>
      <c r="H4338" s="96">
        <v>50</v>
      </c>
      <c r="I4338" s="96" t="str">
        <f t="shared" si="67"/>
        <v>T520V227M006ATE025A520V227M006ASMHSPKBP76</v>
      </c>
    </row>
    <row r="4339" spans="1:9" hidden="1">
      <c r="A4339" s="96" t="s">
        <v>2457</v>
      </c>
      <c r="B4339" s="96" t="s">
        <v>2458</v>
      </c>
      <c r="C4339" s="96" t="s">
        <v>152</v>
      </c>
      <c r="D4339" s="96">
        <v>356.36666666749596</v>
      </c>
      <c r="E4339" s="96">
        <v>220.15333333401941</v>
      </c>
      <c r="F4339" s="96">
        <v>1</v>
      </c>
      <c r="G4339" s="96" t="s">
        <v>4722</v>
      </c>
      <c r="H4339" s="96">
        <v>7</v>
      </c>
      <c r="I4339" s="96" t="str">
        <f t="shared" si="67"/>
        <v>T520V227M006ATE025A520V227M006ASMHSPKBP86</v>
      </c>
    </row>
    <row r="4340" spans="1:9" hidden="1">
      <c r="A4340" s="96" t="s">
        <v>2457</v>
      </c>
      <c r="B4340" s="96" t="s">
        <v>4754</v>
      </c>
      <c r="C4340" s="96" t="s">
        <v>152</v>
      </c>
      <c r="D4340" s="96">
        <v>294.72166666653936</v>
      </c>
      <c r="E4340" s="96">
        <v>154.57966666650026</v>
      </c>
      <c r="F4340" s="96">
        <v>1</v>
      </c>
      <c r="G4340" s="96" t="s">
        <v>4722</v>
      </c>
      <c r="H4340" s="96">
        <v>50</v>
      </c>
      <c r="I4340" s="96" t="str">
        <f t="shared" si="67"/>
        <v>T520V227M006ATE025A520V227M006ASALT2KBP86</v>
      </c>
    </row>
    <row r="4341" spans="1:9" hidden="1">
      <c r="A4341" s="96" t="s">
        <v>3236</v>
      </c>
      <c r="B4341" s="96" t="s">
        <v>2458</v>
      </c>
      <c r="C4341" s="96" t="s">
        <v>4426</v>
      </c>
      <c r="D4341" s="96">
        <v>326.76031746086664</v>
      </c>
      <c r="E4341" s="96">
        <v>195.14920635015841</v>
      </c>
      <c r="F4341" s="96">
        <v>1</v>
      </c>
      <c r="G4341" s="96" t="s">
        <v>4722</v>
      </c>
      <c r="H4341" s="96">
        <v>21</v>
      </c>
      <c r="I4341" s="96" t="str">
        <f t="shared" si="67"/>
        <v>T520V227M006ATE040A520V227M006ASMHSPKBP74</v>
      </c>
    </row>
    <row r="4342" spans="1:9" hidden="1">
      <c r="A4342" s="96" t="s">
        <v>2534</v>
      </c>
      <c r="B4342" s="96" t="s">
        <v>4755</v>
      </c>
      <c r="C4342" s="96" t="s">
        <v>4756</v>
      </c>
      <c r="D4342" s="96">
        <v>470.85000000195578</v>
      </c>
      <c r="E4342" s="96">
        <v>143.00000000512227</v>
      </c>
      <c r="F4342" s="96">
        <v>1</v>
      </c>
      <c r="G4342" s="96" t="s">
        <v>4722</v>
      </c>
      <c r="H4342" s="96">
        <v>1</v>
      </c>
      <c r="I4342" s="96" t="str">
        <f t="shared" si="67"/>
        <v>T520V227M010ATE025A520V227M010AS9997KBP126Y</v>
      </c>
    </row>
    <row r="4343" spans="1:9" hidden="1">
      <c r="A4343" s="96" t="s">
        <v>2534</v>
      </c>
      <c r="B4343" s="96" t="s">
        <v>4755</v>
      </c>
      <c r="C4343" s="96" t="s">
        <v>4470</v>
      </c>
      <c r="D4343" s="96">
        <v>460.95000000321306</v>
      </c>
      <c r="E4343" s="96">
        <v>139.20000000740399</v>
      </c>
      <c r="F4343" s="96">
        <v>1</v>
      </c>
      <c r="G4343" s="96" t="s">
        <v>4722</v>
      </c>
      <c r="H4343" s="96">
        <v>1</v>
      </c>
      <c r="I4343" s="96" t="str">
        <f t="shared" si="67"/>
        <v>T520V227M010ATE025A520V227M010AS9997KBP126X</v>
      </c>
    </row>
    <row r="4344" spans="1:9" hidden="1">
      <c r="A4344" s="96" t="s">
        <v>2534</v>
      </c>
      <c r="B4344" s="96" t="s">
        <v>2532</v>
      </c>
      <c r="C4344" s="96" t="s">
        <v>4724</v>
      </c>
      <c r="D4344" s="96">
        <v>420.10749999963446</v>
      </c>
      <c r="E4344" s="96">
        <v>147.30555555683426</v>
      </c>
      <c r="F4344" s="96">
        <v>1</v>
      </c>
      <c r="G4344" s="96" t="s">
        <v>4722</v>
      </c>
      <c r="H4344" s="96">
        <v>20</v>
      </c>
      <c r="I4344" s="96" t="str">
        <f t="shared" si="67"/>
        <v>T520V227M010ATE025A520V227M010ASMHSPKBP121</v>
      </c>
    </row>
    <row r="4345" spans="1:9" hidden="1">
      <c r="A4345" s="96" t="s">
        <v>2534</v>
      </c>
      <c r="B4345" s="96" t="s">
        <v>2532</v>
      </c>
      <c r="C4345" s="96" t="s">
        <v>4469</v>
      </c>
      <c r="D4345" s="96">
        <v>370.364814811619</v>
      </c>
      <c r="E4345" s="96">
        <v>124.32291666569654</v>
      </c>
      <c r="F4345" s="96">
        <v>1</v>
      </c>
      <c r="G4345" s="96" t="s">
        <v>4722</v>
      </c>
      <c r="H4345" s="96">
        <v>9</v>
      </c>
      <c r="I4345" s="96" t="str">
        <f t="shared" si="67"/>
        <v>T520V227M010ATE025A520V227M010ASMHSPKBP126</v>
      </c>
    </row>
    <row r="4346" spans="1:9" hidden="1">
      <c r="A4346" s="96" t="s">
        <v>2719</v>
      </c>
      <c r="B4346" s="96" t="s">
        <v>2532</v>
      </c>
      <c r="C4346" s="96" t="s">
        <v>4724</v>
      </c>
      <c r="D4346" s="96">
        <v>391.95303030110978</v>
      </c>
      <c r="E4346" s="96">
        <v>155.58030302922072</v>
      </c>
      <c r="F4346" s="96">
        <v>1</v>
      </c>
      <c r="G4346" s="96" t="s">
        <v>4722</v>
      </c>
      <c r="H4346" s="96">
        <v>11</v>
      </c>
      <c r="I4346" s="96" t="str">
        <f t="shared" si="67"/>
        <v>T520V227M010ATE045A520V227M010ASMHSPKBP121</v>
      </c>
    </row>
    <row r="4347" spans="1:9" hidden="1">
      <c r="A4347" s="96" t="s">
        <v>2719</v>
      </c>
      <c r="B4347" s="96" t="s">
        <v>2532</v>
      </c>
      <c r="C4347" s="96" t="s">
        <v>4469</v>
      </c>
      <c r="D4347" s="96">
        <v>408.95555554772727</v>
      </c>
      <c r="E4347" s="96">
        <v>362.41111110546626</v>
      </c>
      <c r="F4347" s="96">
        <v>1</v>
      </c>
      <c r="G4347" s="96" t="s">
        <v>4722</v>
      </c>
      <c r="H4347" s="96">
        <v>3</v>
      </c>
      <c r="I4347" s="96" t="str">
        <f t="shared" si="67"/>
        <v>T520V227M010ATE045A520V227M010ASMHSPKBP126</v>
      </c>
    </row>
    <row r="4348" spans="1:9" hidden="1">
      <c r="A4348" s="96" t="s">
        <v>2744</v>
      </c>
      <c r="B4348" s="96" t="s">
        <v>2708</v>
      </c>
      <c r="C4348" s="96" t="s">
        <v>4428</v>
      </c>
      <c r="D4348" s="96">
        <v>238.35999999870543</v>
      </c>
      <c r="E4348" s="96">
        <v>142.47333333478309</v>
      </c>
      <c r="F4348" s="96">
        <v>1</v>
      </c>
      <c r="G4348" s="96" t="s">
        <v>4722</v>
      </c>
      <c r="H4348" s="96">
        <v>5</v>
      </c>
      <c r="I4348" s="96" t="str">
        <f t="shared" si="67"/>
        <v>T520V227M2R5ATE009A520V227M004ASPGLRKBP76</v>
      </c>
    </row>
    <row r="4349" spans="1:9" hidden="1">
      <c r="A4349" s="96" t="s">
        <v>3403</v>
      </c>
      <c r="B4349" s="96" t="s">
        <v>2708</v>
      </c>
      <c r="C4349" s="96" t="s">
        <v>4428</v>
      </c>
      <c r="D4349" s="96">
        <v>326.35000000242144</v>
      </c>
      <c r="E4349" s="96">
        <v>124.49999999720605</v>
      </c>
      <c r="F4349" s="96">
        <v>1</v>
      </c>
      <c r="G4349" s="96" t="s">
        <v>4722</v>
      </c>
      <c r="H4349" s="96">
        <v>1</v>
      </c>
      <c r="I4349" s="96" t="str">
        <f t="shared" si="67"/>
        <v>T520V227M2R5ATE015A520V227M004ASPGLRKBP76</v>
      </c>
    </row>
    <row r="4350" spans="1:9" hidden="1">
      <c r="A4350" s="96" t="s">
        <v>2622</v>
      </c>
      <c r="B4350" s="96" t="s">
        <v>2623</v>
      </c>
      <c r="C4350" s="96" t="s">
        <v>4428</v>
      </c>
      <c r="D4350" s="96">
        <v>401.3166666647885</v>
      </c>
      <c r="E4350" s="96">
        <v>123.47499999857972</v>
      </c>
      <c r="F4350" s="96">
        <v>1</v>
      </c>
      <c r="G4350" s="96" t="s">
        <v>4722</v>
      </c>
      <c r="H4350" s="96">
        <v>2</v>
      </c>
      <c r="I4350" s="96" t="str">
        <f t="shared" si="67"/>
        <v>T520V336M016ATE045A520V336M016ASMHSPKBP76</v>
      </c>
    </row>
    <row r="4351" spans="1:9" hidden="1">
      <c r="A4351" s="96" t="s">
        <v>3075</v>
      </c>
      <c r="B4351" s="96" t="s">
        <v>1776</v>
      </c>
      <c r="C4351" s="96" t="s">
        <v>4478</v>
      </c>
      <c r="D4351" s="96">
        <v>431.57777777407318</v>
      </c>
      <c r="E4351" s="96">
        <v>151.36111111147329</v>
      </c>
      <c r="F4351" s="96">
        <v>1</v>
      </c>
      <c r="G4351" s="96" t="s">
        <v>4722</v>
      </c>
      <c r="H4351" s="96">
        <v>3</v>
      </c>
      <c r="I4351" s="96" t="str">
        <f t="shared" si="67"/>
        <v>T520V336M016ATE060A520V336M016ASE045FTW400</v>
      </c>
    </row>
    <row r="4352" spans="1:9" hidden="1">
      <c r="A4352" s="96" t="s">
        <v>3075</v>
      </c>
      <c r="B4352" s="96" t="s">
        <v>2623</v>
      </c>
      <c r="C4352" s="96" t="s">
        <v>4428</v>
      </c>
      <c r="D4352" s="96">
        <v>397.9166666688979</v>
      </c>
      <c r="E4352" s="96">
        <v>126.5166666690493</v>
      </c>
      <c r="F4352" s="96">
        <v>1</v>
      </c>
      <c r="G4352" s="96" t="s">
        <v>4722</v>
      </c>
      <c r="H4352" s="96">
        <v>4</v>
      </c>
      <c r="I4352" s="96" t="str">
        <f t="shared" si="67"/>
        <v>T520V336M016ATE060A520V336M016ASMHSPKBP76</v>
      </c>
    </row>
    <row r="4353" spans="1:9" hidden="1">
      <c r="A4353" s="96" t="s">
        <v>3506</v>
      </c>
      <c r="B4353" s="96" t="s">
        <v>1776</v>
      </c>
      <c r="C4353" s="96" t="s">
        <v>4478</v>
      </c>
      <c r="D4353" s="96">
        <v>425.78750000131549</v>
      </c>
      <c r="E4353" s="96">
        <v>157.79166666499805</v>
      </c>
      <c r="F4353" s="96">
        <v>1</v>
      </c>
      <c r="G4353" s="96" t="s">
        <v>4722</v>
      </c>
      <c r="H4353" s="96">
        <v>12</v>
      </c>
      <c r="I4353" s="96" t="str">
        <f t="shared" si="67"/>
        <v>T520V336M016ATE070A520V336M016ASE045FTW400</v>
      </c>
    </row>
    <row r="4354" spans="1:9" hidden="1">
      <c r="A4354" s="96" t="s">
        <v>3506</v>
      </c>
      <c r="B4354" s="96" t="s">
        <v>1776</v>
      </c>
      <c r="C4354" s="96" t="s">
        <v>4721</v>
      </c>
      <c r="D4354" s="96">
        <v>457.31666666571982</v>
      </c>
      <c r="E4354" s="96">
        <v>330.39999999920838</v>
      </c>
      <c r="F4354" s="96">
        <v>1</v>
      </c>
      <c r="G4354" s="96" t="s">
        <v>4722</v>
      </c>
      <c r="H4354" s="96">
        <v>6</v>
      </c>
      <c r="I4354" s="96" t="str">
        <f t="shared" si="67"/>
        <v>T520V336M016ATE070A520V336M016ASE045NT40</v>
      </c>
    </row>
    <row r="4355" spans="1:9" hidden="1">
      <c r="A4355" s="96" t="s">
        <v>3506</v>
      </c>
      <c r="B4355" s="96" t="s">
        <v>4757</v>
      </c>
      <c r="C4355" s="96" t="s">
        <v>4433</v>
      </c>
      <c r="D4355" s="96">
        <v>400.63333333935594</v>
      </c>
      <c r="E4355" s="96">
        <v>156.03333332575858</v>
      </c>
      <c r="F4355" s="96">
        <v>1</v>
      </c>
      <c r="G4355" s="96" t="s">
        <v>4722</v>
      </c>
      <c r="H4355" s="96">
        <v>1</v>
      </c>
      <c r="I4355" s="96" t="str">
        <f t="shared" si="67"/>
        <v>T520V336M016ATE070A520V336M016AS9997KBP74E</v>
      </c>
    </row>
    <row r="4356" spans="1:9" hidden="1">
      <c r="A4356" s="96" t="s">
        <v>3506</v>
      </c>
      <c r="B4356" s="96" t="s">
        <v>2623</v>
      </c>
      <c r="C4356" s="96" t="s">
        <v>4428</v>
      </c>
      <c r="D4356" s="96">
        <v>405.80816326605878</v>
      </c>
      <c r="E4356" s="96">
        <v>146.71458333323244</v>
      </c>
      <c r="F4356" s="96">
        <v>1</v>
      </c>
      <c r="G4356" s="96" t="s">
        <v>4722</v>
      </c>
      <c r="H4356" s="96">
        <v>49</v>
      </c>
      <c r="I4356" s="96" t="str">
        <f t="shared" ref="I4356:I4419" si="68">A4356&amp;B4356&amp;C4356</f>
        <v>T520V336M016ATE070A520V336M016ASMHSPKBP76</v>
      </c>
    </row>
    <row r="4357" spans="1:9" hidden="1">
      <c r="A4357" s="96" t="s">
        <v>2750</v>
      </c>
      <c r="B4357" s="96" t="s">
        <v>3147</v>
      </c>
      <c r="C4357" s="96" t="s">
        <v>4426</v>
      </c>
      <c r="D4357" s="96">
        <v>198.89166666660455</v>
      </c>
      <c r="E4357" s="96">
        <v>124.84999999520367</v>
      </c>
      <c r="F4357" s="96">
        <v>1</v>
      </c>
      <c r="G4357" s="96" t="s">
        <v>4722</v>
      </c>
      <c r="H4357" s="96">
        <v>2</v>
      </c>
      <c r="I4357" s="96" t="str">
        <f t="shared" si="68"/>
        <v>T520V337M003ATE009A520V337M003ASPGLRKBP74</v>
      </c>
    </row>
    <row r="4358" spans="1:9" hidden="1">
      <c r="A4358" s="96" t="s">
        <v>2750</v>
      </c>
      <c r="B4358" s="96" t="s">
        <v>3147</v>
      </c>
      <c r="C4358" s="96" t="s">
        <v>4428</v>
      </c>
      <c r="D4358" s="96">
        <v>203.95000000367872</v>
      </c>
      <c r="E4358" s="96">
        <v>123.13333332538603</v>
      </c>
      <c r="F4358" s="96">
        <v>1</v>
      </c>
      <c r="G4358" s="96" t="s">
        <v>4722</v>
      </c>
      <c r="H4358" s="96">
        <v>1</v>
      </c>
      <c r="I4358" s="96" t="str">
        <f t="shared" si="68"/>
        <v>T520V337M003ATE009A520V337M003ASPGLRKBP76</v>
      </c>
    </row>
    <row r="4359" spans="1:9" hidden="1">
      <c r="A4359" s="96" t="s">
        <v>3407</v>
      </c>
      <c r="B4359" s="96" t="s">
        <v>3147</v>
      </c>
      <c r="C4359" s="96" t="s">
        <v>4426</v>
      </c>
      <c r="D4359" s="96">
        <v>192.60000000125729</v>
      </c>
      <c r="E4359" s="96">
        <v>135.78333332785405</v>
      </c>
      <c r="F4359" s="96">
        <v>1</v>
      </c>
      <c r="G4359" s="96" t="s">
        <v>4722</v>
      </c>
      <c r="H4359" s="96">
        <v>1</v>
      </c>
      <c r="I4359" s="96" t="str">
        <f t="shared" si="68"/>
        <v>T520V337M003ATE015A520V337M003ASPGLRKBP74</v>
      </c>
    </row>
    <row r="4360" spans="1:9" hidden="1">
      <c r="A4360" s="96" t="s">
        <v>3135</v>
      </c>
      <c r="B4360" s="96" t="s">
        <v>3138</v>
      </c>
      <c r="C4360" s="96" t="s">
        <v>4744</v>
      </c>
      <c r="D4360" s="96">
        <v>245.4474358963601</v>
      </c>
      <c r="E4360" s="96">
        <v>170.76777777657844</v>
      </c>
      <c r="F4360" s="96">
        <v>1</v>
      </c>
      <c r="G4360" s="96" t="s">
        <v>4722</v>
      </c>
      <c r="H4360" s="96">
        <v>13</v>
      </c>
      <c r="I4360" s="96" t="str">
        <f t="shared" si="68"/>
        <v>T520V337M004ATE009A520V337M004ASPGLRKBP72</v>
      </c>
    </row>
    <row r="4361" spans="1:9" hidden="1">
      <c r="A4361" s="96" t="s">
        <v>3135</v>
      </c>
      <c r="B4361" s="96" t="s">
        <v>3138</v>
      </c>
      <c r="C4361" s="96" t="s">
        <v>4428</v>
      </c>
      <c r="D4361" s="96">
        <v>222.53793103483923</v>
      </c>
      <c r="E4361" s="96">
        <v>149.62701149280826</v>
      </c>
      <c r="F4361" s="96">
        <v>1</v>
      </c>
      <c r="G4361" s="96" t="s">
        <v>4722</v>
      </c>
      <c r="H4361" s="96">
        <v>29</v>
      </c>
      <c r="I4361" s="96" t="str">
        <f t="shared" si="68"/>
        <v>T520V337M004ATE009A520V337M004ASPGLRKBP76</v>
      </c>
    </row>
    <row r="4362" spans="1:9" hidden="1">
      <c r="A4362" s="96" t="s">
        <v>3438</v>
      </c>
      <c r="B4362" s="96" t="s">
        <v>3138</v>
      </c>
      <c r="C4362" s="96" t="s">
        <v>4744</v>
      </c>
      <c r="D4362" s="96">
        <v>252.70000000018624</v>
      </c>
      <c r="E4362" s="96">
        <v>122.8166666580364</v>
      </c>
      <c r="F4362" s="96">
        <v>1</v>
      </c>
      <c r="G4362" s="96" t="s">
        <v>4722</v>
      </c>
      <c r="H4362" s="96">
        <v>2</v>
      </c>
      <c r="I4362" s="96" t="str">
        <f t="shared" si="68"/>
        <v>T520V337M004ATE012A520V337M004ASPGLRKBP72</v>
      </c>
    </row>
    <row r="4363" spans="1:9" hidden="1">
      <c r="A4363" s="96" t="s">
        <v>3438</v>
      </c>
      <c r="B4363" s="96" t="s">
        <v>3138</v>
      </c>
      <c r="C4363" s="96" t="s">
        <v>4428</v>
      </c>
      <c r="D4363" s="96">
        <v>212.3981060605729</v>
      </c>
      <c r="E4363" s="96">
        <v>158.89404761862741</v>
      </c>
      <c r="F4363" s="96">
        <v>1</v>
      </c>
      <c r="G4363" s="96" t="s">
        <v>4722</v>
      </c>
      <c r="H4363" s="96">
        <v>44</v>
      </c>
      <c r="I4363" s="96" t="str">
        <f t="shared" si="68"/>
        <v>T520V337M004ATE012A520V337M004ASPGLRKBP76</v>
      </c>
    </row>
    <row r="4364" spans="1:9" hidden="1">
      <c r="A4364" s="96" t="s">
        <v>3187</v>
      </c>
      <c r="B4364" s="96" t="s">
        <v>2544</v>
      </c>
      <c r="C4364" s="96" t="s">
        <v>4426</v>
      </c>
      <c r="D4364" s="96">
        <v>206.58100000075063</v>
      </c>
      <c r="E4364" s="96">
        <v>182.52400000034831</v>
      </c>
      <c r="F4364" s="96">
        <v>1</v>
      </c>
      <c r="G4364" s="96" t="s">
        <v>4722</v>
      </c>
      <c r="H4364" s="96">
        <v>50</v>
      </c>
      <c r="I4364" s="96" t="str">
        <f t="shared" si="68"/>
        <v>T520V337M004ATE018A520V337M004ASMHSPKBP74</v>
      </c>
    </row>
    <row r="4365" spans="1:9" hidden="1">
      <c r="A4365" s="96" t="s">
        <v>2543</v>
      </c>
      <c r="B4365" s="96" t="s">
        <v>2544</v>
      </c>
      <c r="C4365" s="96" t="s">
        <v>4426</v>
      </c>
      <c r="D4365" s="96">
        <v>247.18333333265036</v>
      </c>
      <c r="E4365" s="96">
        <v>134.93333333032206</v>
      </c>
      <c r="F4365" s="96">
        <v>1</v>
      </c>
      <c r="G4365" s="96" t="s">
        <v>4722</v>
      </c>
      <c r="H4365" s="96">
        <v>5</v>
      </c>
      <c r="I4365" s="96" t="str">
        <f t="shared" si="68"/>
        <v>T520V337M004ATE025A520V337M004ASMHSPKBP74</v>
      </c>
    </row>
    <row r="4366" spans="1:9" hidden="1">
      <c r="A4366" s="96" t="s">
        <v>2543</v>
      </c>
      <c r="B4366" s="96" t="s">
        <v>2544</v>
      </c>
      <c r="C4366" s="96" t="s">
        <v>4494</v>
      </c>
      <c r="D4366" s="96">
        <v>251.75000000861473</v>
      </c>
      <c r="E4366" s="96">
        <v>155.51666666404344</v>
      </c>
      <c r="F4366" s="96">
        <v>1</v>
      </c>
      <c r="G4366" s="96" t="s">
        <v>4722</v>
      </c>
      <c r="H4366" s="96">
        <v>1</v>
      </c>
      <c r="I4366" s="96" t="str">
        <f t="shared" si="68"/>
        <v>T520V337M004ATE025A520V337M004ASMHSPKBP86X</v>
      </c>
    </row>
    <row r="4367" spans="1:9" hidden="1">
      <c r="A4367" s="96" t="s">
        <v>3418</v>
      </c>
      <c r="B4367" s="96" t="s">
        <v>4758</v>
      </c>
      <c r="C4367" s="96" t="s">
        <v>4494</v>
      </c>
      <c r="D4367" s="96">
        <v>291.13333333167247</v>
      </c>
      <c r="E4367" s="96">
        <v>209.54999999608845</v>
      </c>
      <c r="F4367" s="96">
        <v>1</v>
      </c>
      <c r="G4367" s="96" t="s">
        <v>4722</v>
      </c>
      <c r="H4367" s="96">
        <v>3</v>
      </c>
      <c r="I4367" s="96" t="str">
        <f t="shared" si="68"/>
        <v>T520V337M006ATE015A520V337M006AS9997KBP86X</v>
      </c>
    </row>
    <row r="4368" spans="1:9" hidden="1">
      <c r="A4368" s="96" t="s">
        <v>3418</v>
      </c>
      <c r="B4368" s="96" t="s">
        <v>3415</v>
      </c>
      <c r="C4368" s="96" t="s">
        <v>4426</v>
      </c>
      <c r="D4368" s="96">
        <v>405.20952381010699</v>
      </c>
      <c r="E4368" s="96">
        <v>167.1493055546307</v>
      </c>
      <c r="F4368" s="96">
        <v>1</v>
      </c>
      <c r="G4368" s="96" t="s">
        <v>4722</v>
      </c>
      <c r="H4368" s="96">
        <v>21</v>
      </c>
      <c r="I4368" s="96" t="str">
        <f t="shared" si="68"/>
        <v>T520V337M006ATE015A520V337M006ASE015KBP74</v>
      </c>
    </row>
    <row r="4369" spans="1:9" hidden="1">
      <c r="A4369" s="96" t="s">
        <v>3199</v>
      </c>
      <c r="B4369" s="96" t="s">
        <v>624</v>
      </c>
      <c r="C4369" s="96" t="s">
        <v>4426</v>
      </c>
      <c r="D4369" s="96">
        <v>251.64166666043457</v>
      </c>
      <c r="E4369" s="96">
        <v>129.19166666048113</v>
      </c>
      <c r="F4369" s="96">
        <v>1</v>
      </c>
      <c r="G4369" s="96" t="s">
        <v>4722</v>
      </c>
      <c r="H4369" s="96">
        <v>2</v>
      </c>
      <c r="I4369" s="96" t="str">
        <f t="shared" si="68"/>
        <v>T520V337M006ATE018A520V337M006ASMHSPKBP74</v>
      </c>
    </row>
    <row r="4370" spans="1:9" hidden="1">
      <c r="A4370" s="96" t="s">
        <v>3199</v>
      </c>
      <c r="B4370" s="96" t="s">
        <v>624</v>
      </c>
      <c r="C4370" s="96" t="s">
        <v>4469</v>
      </c>
      <c r="D4370" s="96">
        <v>353.05000000982545</v>
      </c>
      <c r="E4370" s="96">
        <v>147.31666666455567</v>
      </c>
      <c r="F4370" s="96">
        <v>1</v>
      </c>
      <c r="G4370" s="96" t="s">
        <v>4722</v>
      </c>
      <c r="H4370" s="96">
        <v>1</v>
      </c>
      <c r="I4370" s="96" t="str">
        <f t="shared" si="68"/>
        <v>T520V337M006ATE018A520V337M006ASMHSPKBP126</v>
      </c>
    </row>
    <row r="4371" spans="1:9" hidden="1">
      <c r="A4371" s="96" t="s">
        <v>2536</v>
      </c>
      <c r="B4371" s="96" t="s">
        <v>4758</v>
      </c>
      <c r="C4371" s="96" t="s">
        <v>4426</v>
      </c>
      <c r="D4371" s="96">
        <v>264.34166666935198</v>
      </c>
      <c r="E4371" s="96">
        <v>123.80000000121072</v>
      </c>
      <c r="F4371" s="96">
        <v>1</v>
      </c>
      <c r="G4371" s="96" t="s">
        <v>4722</v>
      </c>
      <c r="H4371" s="96">
        <v>2</v>
      </c>
      <c r="I4371" s="96" t="str">
        <f t="shared" si="68"/>
        <v>T520V337M006ATE025A520V337M006AS9997KBP74</v>
      </c>
    </row>
    <row r="4372" spans="1:9" hidden="1">
      <c r="A4372" s="96" t="s">
        <v>2536</v>
      </c>
      <c r="B4372" s="96" t="s">
        <v>4758</v>
      </c>
      <c r="C4372" s="96" t="s">
        <v>4620</v>
      </c>
      <c r="D4372" s="96">
        <v>340.95555555308238</v>
      </c>
      <c r="E4372" s="96">
        <v>153.83888888871297</v>
      </c>
      <c r="F4372" s="96">
        <v>1</v>
      </c>
      <c r="G4372" s="96" t="s">
        <v>4722</v>
      </c>
      <c r="H4372" s="96">
        <v>3</v>
      </c>
      <c r="I4372" s="96" t="str">
        <f t="shared" si="68"/>
        <v>T520V337M006ATE025A520V337M006AS9997KBP74X</v>
      </c>
    </row>
    <row r="4373" spans="1:9" hidden="1">
      <c r="A4373" s="96" t="s">
        <v>2536</v>
      </c>
      <c r="B4373" s="96" t="s">
        <v>4758</v>
      </c>
      <c r="C4373" s="96" t="s">
        <v>4756</v>
      </c>
      <c r="D4373" s="96">
        <v>297.53333332599141</v>
      </c>
      <c r="E4373" s="96">
        <v>133.3833333326038</v>
      </c>
      <c r="F4373" s="96">
        <v>1</v>
      </c>
      <c r="G4373" s="96" t="s">
        <v>4722</v>
      </c>
      <c r="H4373" s="96">
        <v>1</v>
      </c>
      <c r="I4373" s="96" t="str">
        <f t="shared" si="68"/>
        <v>T520V337M006ATE025A520V337M006AS9997KBP126Y</v>
      </c>
    </row>
    <row r="4374" spans="1:9" hidden="1">
      <c r="A4374" s="96" t="s">
        <v>2536</v>
      </c>
      <c r="B4374" s="96" t="s">
        <v>4758</v>
      </c>
      <c r="C4374" s="96" t="s">
        <v>4470</v>
      </c>
      <c r="D4374" s="96">
        <v>298.67499999760184</v>
      </c>
      <c r="E4374" s="96">
        <v>143.0083333334187</v>
      </c>
      <c r="F4374" s="96">
        <v>1</v>
      </c>
      <c r="G4374" s="96" t="s">
        <v>4722</v>
      </c>
      <c r="H4374" s="96">
        <v>6</v>
      </c>
      <c r="I4374" s="96" t="str">
        <f t="shared" si="68"/>
        <v>T520V337M006ATE025A520V337M006AS9997KBP126X</v>
      </c>
    </row>
    <row r="4375" spans="1:9" hidden="1">
      <c r="A4375" s="96" t="s">
        <v>2536</v>
      </c>
      <c r="B4375" s="96" t="s">
        <v>624</v>
      </c>
      <c r="C4375" s="96" t="s">
        <v>4426</v>
      </c>
      <c r="D4375" s="96">
        <v>275.93633333256003</v>
      </c>
      <c r="E4375" s="96">
        <v>198.07433333394584</v>
      </c>
      <c r="F4375" s="96">
        <v>1</v>
      </c>
      <c r="G4375" s="96" t="s">
        <v>4722</v>
      </c>
      <c r="H4375" s="96">
        <v>50</v>
      </c>
      <c r="I4375" s="96" t="str">
        <f t="shared" si="68"/>
        <v>T520V337M006ATE025A520V337M006ASMHSPKBP74</v>
      </c>
    </row>
    <row r="4376" spans="1:9" hidden="1">
      <c r="A4376" s="96" t="s">
        <v>2536</v>
      </c>
      <c r="B4376" s="96" t="s">
        <v>624</v>
      </c>
      <c r="C4376" s="96" t="s">
        <v>4428</v>
      </c>
      <c r="D4376" s="96">
        <v>271.07956989337839</v>
      </c>
      <c r="E4376" s="96">
        <v>146.67277777811978</v>
      </c>
      <c r="F4376" s="96">
        <v>1</v>
      </c>
      <c r="G4376" s="96" t="s">
        <v>4722</v>
      </c>
      <c r="H4376" s="96">
        <v>31</v>
      </c>
      <c r="I4376" s="96" t="str">
        <f t="shared" si="68"/>
        <v>T520V337M006ATE025A520V337M006ASMHSPKBP76</v>
      </c>
    </row>
    <row r="4377" spans="1:9" hidden="1">
      <c r="A4377" s="96" t="s">
        <v>2536</v>
      </c>
      <c r="B4377" s="96" t="s">
        <v>624</v>
      </c>
      <c r="C4377" s="96" t="s">
        <v>4469</v>
      </c>
      <c r="D4377" s="96">
        <v>344.666000000434</v>
      </c>
      <c r="E4377" s="96">
        <v>152.92033333336002</v>
      </c>
      <c r="F4377" s="96">
        <v>1</v>
      </c>
      <c r="G4377" s="96" t="s">
        <v>4722</v>
      </c>
      <c r="H4377" s="96">
        <v>50</v>
      </c>
      <c r="I4377" s="96" t="str">
        <f t="shared" si="68"/>
        <v>T520V337M006ATE025A520V337M006ASMHSPKBP126</v>
      </c>
    </row>
    <row r="4378" spans="1:9" hidden="1">
      <c r="A4378" s="96" t="s">
        <v>2536</v>
      </c>
      <c r="B4378" s="96" t="s">
        <v>4759</v>
      </c>
      <c r="C4378" s="96" t="s">
        <v>4469</v>
      </c>
      <c r="D4378" s="96">
        <v>325.7931818175976</v>
      </c>
      <c r="E4378" s="96">
        <v>148.64573643347899</v>
      </c>
      <c r="F4378" s="96">
        <v>1</v>
      </c>
      <c r="G4378" s="96" t="s">
        <v>4722</v>
      </c>
      <c r="H4378" s="96">
        <v>44</v>
      </c>
      <c r="I4378" s="96" t="str">
        <f t="shared" si="68"/>
        <v>T520V337M006ATE025A520V337M006ASKBP126</v>
      </c>
    </row>
    <row r="4379" spans="1:9" hidden="1">
      <c r="A4379" s="96" t="s">
        <v>3280</v>
      </c>
      <c r="B4379" s="96" t="s">
        <v>624</v>
      </c>
      <c r="C4379" s="96" t="s">
        <v>4426</v>
      </c>
      <c r="D4379" s="96">
        <v>272.57777777807365</v>
      </c>
      <c r="E4379" s="96">
        <v>162.47135416611854</v>
      </c>
      <c r="F4379" s="96">
        <v>1</v>
      </c>
      <c r="G4379" s="96" t="s">
        <v>4722</v>
      </c>
      <c r="H4379" s="96">
        <v>33</v>
      </c>
      <c r="I4379" s="96" t="str">
        <f t="shared" si="68"/>
        <v>T520V337M006ATE040A520V337M006ASMHSPKBP74</v>
      </c>
    </row>
    <row r="4380" spans="1:9" hidden="1">
      <c r="A4380" s="96" t="s">
        <v>3280</v>
      </c>
      <c r="B4380" s="96" t="s">
        <v>624</v>
      </c>
      <c r="C4380" s="96" t="s">
        <v>4760</v>
      </c>
      <c r="D4380" s="96">
        <v>285.0249999971129</v>
      </c>
      <c r="E4380" s="96">
        <v>126.46666666259988</v>
      </c>
      <c r="F4380" s="96">
        <v>1</v>
      </c>
      <c r="G4380" s="96" t="s">
        <v>4722</v>
      </c>
      <c r="H4380" s="96">
        <v>2</v>
      </c>
      <c r="I4380" s="96" t="str">
        <f t="shared" si="68"/>
        <v>T520V337M006ATE040A520V337M006ASMHSPKBP75</v>
      </c>
    </row>
    <row r="4381" spans="1:9" hidden="1">
      <c r="A4381" s="96" t="s">
        <v>3280</v>
      </c>
      <c r="B4381" s="96" t="s">
        <v>4759</v>
      </c>
      <c r="C4381" s="96" t="s">
        <v>4469</v>
      </c>
      <c r="D4381" s="96">
        <v>347.00416666455567</v>
      </c>
      <c r="E4381" s="96">
        <v>177.11111111333594</v>
      </c>
      <c r="F4381" s="96">
        <v>1</v>
      </c>
      <c r="G4381" s="96" t="s">
        <v>4722</v>
      </c>
      <c r="H4381" s="96">
        <v>4</v>
      </c>
      <c r="I4381" s="96" t="str">
        <f t="shared" si="68"/>
        <v>T520V337M006ATE040A520V337M006ASKBP126</v>
      </c>
    </row>
    <row r="4382" spans="1:9" hidden="1">
      <c r="A4382" s="96" t="s">
        <v>2627</v>
      </c>
      <c r="B4382" s="96" t="s">
        <v>4758</v>
      </c>
      <c r="C4382" s="96" t="s">
        <v>4620</v>
      </c>
      <c r="D4382" s="96">
        <v>268.31666667130776</v>
      </c>
      <c r="E4382" s="96">
        <v>244.53333333134651</v>
      </c>
      <c r="F4382" s="96">
        <v>1</v>
      </c>
      <c r="G4382" s="96" t="s">
        <v>4722</v>
      </c>
      <c r="H4382" s="96">
        <v>1</v>
      </c>
      <c r="I4382" s="96" t="str">
        <f t="shared" si="68"/>
        <v>T520V337M006ATE045A520V337M006AS9997KBP74X</v>
      </c>
    </row>
    <row r="4383" spans="1:9" hidden="1">
      <c r="A4383" s="96" t="s">
        <v>2627</v>
      </c>
      <c r="B4383" s="96" t="s">
        <v>4758</v>
      </c>
      <c r="C4383" s="96" t="s">
        <v>4469</v>
      </c>
      <c r="D4383" s="96">
        <v>277.91666667326353</v>
      </c>
      <c r="E4383" s="96">
        <v>123.58333332580514</v>
      </c>
      <c r="F4383" s="96">
        <v>1</v>
      </c>
      <c r="G4383" s="96" t="s">
        <v>4722</v>
      </c>
      <c r="H4383" s="96">
        <v>1</v>
      </c>
      <c r="I4383" s="96" t="str">
        <f t="shared" si="68"/>
        <v>T520V337M006ATE045A520V337M006AS9997KBP126</v>
      </c>
    </row>
    <row r="4384" spans="1:9" hidden="1">
      <c r="A4384" s="96" t="s">
        <v>2627</v>
      </c>
      <c r="B4384" s="96" t="s">
        <v>624</v>
      </c>
      <c r="C4384" s="96" t="s">
        <v>4426</v>
      </c>
      <c r="D4384" s="96">
        <v>263.57633333229461</v>
      </c>
      <c r="E4384" s="96">
        <v>159.11300000092015</v>
      </c>
      <c r="F4384" s="96">
        <v>1</v>
      </c>
      <c r="G4384" s="96" t="s">
        <v>4722</v>
      </c>
      <c r="H4384" s="96">
        <v>50</v>
      </c>
      <c r="I4384" s="96" t="str">
        <f t="shared" si="68"/>
        <v>T520V337M006ATE045A520V337M006ASMHSPKBP74</v>
      </c>
    </row>
    <row r="4385" spans="1:9" hidden="1">
      <c r="A4385" s="96" t="s">
        <v>2627</v>
      </c>
      <c r="B4385" s="96" t="s">
        <v>624</v>
      </c>
      <c r="C4385" s="96" t="s">
        <v>4428</v>
      </c>
      <c r="D4385" s="96">
        <v>273.99861111160135</v>
      </c>
      <c r="E4385" s="96">
        <v>149.86111110920319</v>
      </c>
      <c r="F4385" s="96">
        <v>1</v>
      </c>
      <c r="G4385" s="96" t="s">
        <v>4722</v>
      </c>
      <c r="H4385" s="96">
        <v>12</v>
      </c>
      <c r="I4385" s="96" t="str">
        <f t="shared" si="68"/>
        <v>T520V337M006ATE045A520V337M006ASMHSPKBP76</v>
      </c>
    </row>
    <row r="4386" spans="1:9" hidden="1">
      <c r="A4386" s="96" t="s">
        <v>2627</v>
      </c>
      <c r="B4386" s="96" t="s">
        <v>624</v>
      </c>
      <c r="C4386" s="96" t="s">
        <v>4469</v>
      </c>
      <c r="D4386" s="96">
        <v>349.53971631052173</v>
      </c>
      <c r="E4386" s="96">
        <v>148.10942029084444</v>
      </c>
      <c r="F4386" s="96">
        <v>1</v>
      </c>
      <c r="G4386" s="96" t="s">
        <v>4722</v>
      </c>
      <c r="H4386" s="96">
        <v>47</v>
      </c>
      <c r="I4386" s="96" t="str">
        <f t="shared" si="68"/>
        <v>T520V337M006ATE045A520V337M006ASMHSPKBP126</v>
      </c>
    </row>
    <row r="4387" spans="1:9" hidden="1">
      <c r="A4387" s="96" t="s">
        <v>2627</v>
      </c>
      <c r="B4387" s="96" t="s">
        <v>624</v>
      </c>
      <c r="C4387" s="96" t="s">
        <v>4494</v>
      </c>
      <c r="D4387" s="96">
        <v>446.73333333455957</v>
      </c>
      <c r="E4387" s="96">
        <v>159.25000000046566</v>
      </c>
      <c r="F4387" s="96">
        <v>1</v>
      </c>
      <c r="G4387" s="96" t="s">
        <v>4722</v>
      </c>
      <c r="H4387" s="96">
        <v>1</v>
      </c>
      <c r="I4387" s="96" t="str">
        <f t="shared" si="68"/>
        <v>T520V337M006ATE045A520V337M006ASMHSPKBP86X</v>
      </c>
    </row>
    <row r="4388" spans="1:9" hidden="1">
      <c r="A4388" s="96" t="s">
        <v>2640</v>
      </c>
      <c r="B4388" s="96" t="s">
        <v>4619</v>
      </c>
      <c r="C4388" s="96" t="s">
        <v>4672</v>
      </c>
      <c r="D4388" s="96">
        <v>211.6833333321847</v>
      </c>
      <c r="E4388" s="96">
        <v>312.20833333034534</v>
      </c>
      <c r="F4388" s="96">
        <v>1</v>
      </c>
      <c r="G4388" s="96" t="s">
        <v>4722</v>
      </c>
      <c r="H4388" s="96">
        <v>3</v>
      </c>
      <c r="I4388" s="96" t="str">
        <f t="shared" si="68"/>
        <v>T520V337M2R5ATE007A520V337M003AS9997FTA50</v>
      </c>
    </row>
    <row r="4389" spans="1:9" hidden="1">
      <c r="A4389" s="96" t="s">
        <v>2640</v>
      </c>
      <c r="B4389" s="96" t="s">
        <v>4619</v>
      </c>
      <c r="C4389" s="96" t="s">
        <v>4620</v>
      </c>
      <c r="D4389" s="96">
        <v>200.3416666702833</v>
      </c>
      <c r="E4389" s="96">
        <v>214.04166666150559</v>
      </c>
      <c r="F4389" s="96">
        <v>1</v>
      </c>
      <c r="G4389" s="96" t="s">
        <v>4722</v>
      </c>
      <c r="H4389" s="96">
        <v>2</v>
      </c>
      <c r="I4389" s="96" t="str">
        <f t="shared" si="68"/>
        <v>T520V337M2R5ATE007A520V337M003AS9997KBP74X</v>
      </c>
    </row>
    <row r="4390" spans="1:9" hidden="1">
      <c r="A4390" s="96" t="s">
        <v>2640</v>
      </c>
      <c r="B4390" s="96" t="s">
        <v>2636</v>
      </c>
      <c r="C4390" s="96" t="s">
        <v>4672</v>
      </c>
      <c r="D4390" s="96">
        <v>213.34066666653379</v>
      </c>
      <c r="E4390" s="96">
        <v>148.03066666780506</v>
      </c>
      <c r="F4390" s="96">
        <v>1</v>
      </c>
      <c r="G4390" s="96" t="s">
        <v>4722</v>
      </c>
      <c r="H4390" s="96">
        <v>50</v>
      </c>
      <c r="I4390" s="96" t="str">
        <f t="shared" si="68"/>
        <v>T520V337M2R5ATE007A520V337M003ASE007FTA50</v>
      </c>
    </row>
    <row r="4391" spans="1:9" hidden="1">
      <c r="A4391" s="96" t="s">
        <v>2640</v>
      </c>
      <c r="B4391" s="96" t="s">
        <v>2636</v>
      </c>
      <c r="C4391" s="96" t="s">
        <v>126</v>
      </c>
      <c r="D4391" s="96">
        <v>220.27916666324015</v>
      </c>
      <c r="E4391" s="96">
        <v>131.92500000674045</v>
      </c>
      <c r="F4391" s="96">
        <v>1</v>
      </c>
      <c r="G4391" s="96" t="s">
        <v>4722</v>
      </c>
      <c r="H4391" s="96">
        <v>4</v>
      </c>
      <c r="I4391" s="96" t="str">
        <f t="shared" si="68"/>
        <v>T520V337M2R5ATE007A520V337M003ASE007KBP52</v>
      </c>
    </row>
    <row r="4392" spans="1:9" hidden="1">
      <c r="A4392" s="96" t="s">
        <v>3152</v>
      </c>
      <c r="B4392" s="96" t="s">
        <v>4619</v>
      </c>
      <c r="C4392" s="96" t="s">
        <v>4488</v>
      </c>
      <c r="D4392" s="96">
        <v>284.26666666637175</v>
      </c>
      <c r="E4392" s="96">
        <v>139.09444444812834</v>
      </c>
      <c r="F4392" s="96">
        <v>1</v>
      </c>
      <c r="G4392" s="96" t="s">
        <v>4722</v>
      </c>
      <c r="H4392" s="96">
        <v>3</v>
      </c>
      <c r="I4392" s="96" t="str">
        <f t="shared" si="68"/>
        <v>T520V337M2R5ATE009A520V337M003AS9997KBP54</v>
      </c>
    </row>
    <row r="4393" spans="1:9" hidden="1">
      <c r="A4393" s="96" t="s">
        <v>3152</v>
      </c>
      <c r="B4393" s="96" t="s">
        <v>2752</v>
      </c>
      <c r="C4393" s="96" t="s">
        <v>126</v>
      </c>
      <c r="D4393" s="96">
        <v>220.79251700663008</v>
      </c>
      <c r="E4393" s="96">
        <v>169.85884353746565</v>
      </c>
      <c r="F4393" s="96">
        <v>1</v>
      </c>
      <c r="G4393" s="96" t="s">
        <v>4722</v>
      </c>
      <c r="H4393" s="96">
        <v>49</v>
      </c>
      <c r="I4393" s="96" t="str">
        <f t="shared" si="68"/>
        <v>T520V337M2R5ATE009A520V337M003ASE009KBP52</v>
      </c>
    </row>
    <row r="4394" spans="1:9" hidden="1">
      <c r="A4394" s="96" t="s">
        <v>3152</v>
      </c>
      <c r="B4394" s="96" t="s">
        <v>3147</v>
      </c>
      <c r="C4394" s="96" t="s">
        <v>4426</v>
      </c>
      <c r="D4394" s="96">
        <v>206.43666666699573</v>
      </c>
      <c r="E4394" s="96">
        <v>139.94899999850895</v>
      </c>
      <c r="F4394" s="96">
        <v>1</v>
      </c>
      <c r="G4394" s="96" t="s">
        <v>4722</v>
      </c>
      <c r="H4394" s="96">
        <v>50</v>
      </c>
      <c r="I4394" s="96" t="str">
        <f t="shared" si="68"/>
        <v>T520V337M2R5ATE009A520V337M003ASPGLRKBP74</v>
      </c>
    </row>
    <row r="4395" spans="1:9" hidden="1">
      <c r="A4395" s="96" t="s">
        <v>3152</v>
      </c>
      <c r="B4395" s="96" t="s">
        <v>3147</v>
      </c>
      <c r="C4395" s="96" t="s">
        <v>4428</v>
      </c>
      <c r="D4395" s="96">
        <v>207.07666666572911</v>
      </c>
      <c r="E4395" s="96">
        <v>143.2913333340548</v>
      </c>
      <c r="F4395" s="96">
        <v>1</v>
      </c>
      <c r="G4395" s="96" t="s">
        <v>4722</v>
      </c>
      <c r="H4395" s="96">
        <v>50</v>
      </c>
      <c r="I4395" s="96" t="str">
        <f t="shared" si="68"/>
        <v>T520V337M2R5ATE009A520V337M003ASPGLRKBP76</v>
      </c>
    </row>
    <row r="4396" spans="1:9" hidden="1">
      <c r="A4396" s="96" t="s">
        <v>3152</v>
      </c>
      <c r="B4396" s="96" t="s">
        <v>3138</v>
      </c>
      <c r="C4396" s="96" t="s">
        <v>4744</v>
      </c>
      <c r="D4396" s="96">
        <v>197.91666667442769</v>
      </c>
      <c r="E4396" s="96">
        <v>150.79999999492429</v>
      </c>
      <c r="F4396" s="96">
        <v>1</v>
      </c>
      <c r="G4396" s="96" t="s">
        <v>4722</v>
      </c>
      <c r="H4396" s="96">
        <v>1</v>
      </c>
      <c r="I4396" s="96" t="str">
        <f t="shared" si="68"/>
        <v>T520V337M2R5ATE009A520V337M004ASPGLRKBP72</v>
      </c>
    </row>
    <row r="4397" spans="1:9" hidden="1">
      <c r="A4397" s="96" t="s">
        <v>3455</v>
      </c>
      <c r="B4397" s="96" t="s">
        <v>3147</v>
      </c>
      <c r="C4397" s="96" t="s">
        <v>4426</v>
      </c>
      <c r="D4397" s="96">
        <v>199.94999999902211</v>
      </c>
      <c r="E4397" s="96">
        <v>166.23888889036607</v>
      </c>
      <c r="F4397" s="96">
        <v>1</v>
      </c>
      <c r="G4397" s="96" t="s">
        <v>4722</v>
      </c>
      <c r="H4397" s="96">
        <v>5</v>
      </c>
      <c r="I4397" s="96" t="str">
        <f t="shared" si="68"/>
        <v>T520V337M2R5ATE015A520V337M003ASPGLRKBP74</v>
      </c>
    </row>
    <row r="4398" spans="1:9" hidden="1">
      <c r="A4398" s="96" t="s">
        <v>3455</v>
      </c>
      <c r="B4398" s="96" t="s">
        <v>3147</v>
      </c>
      <c r="C4398" s="96" t="s">
        <v>4428</v>
      </c>
      <c r="D4398" s="96">
        <v>191.62500000384173</v>
      </c>
      <c r="E4398" s="96">
        <v>158.51666666334495</v>
      </c>
      <c r="F4398" s="96">
        <v>1</v>
      </c>
      <c r="G4398" s="96" t="s">
        <v>4722</v>
      </c>
      <c r="H4398" s="96">
        <v>2</v>
      </c>
      <c r="I4398" s="96" t="str">
        <f t="shared" si="68"/>
        <v>T520V337M2R5ATE015A520V337M003ASPGLRKBP76</v>
      </c>
    </row>
    <row r="4399" spans="1:9" hidden="1">
      <c r="A4399" s="96" t="s">
        <v>2553</v>
      </c>
      <c r="B4399" s="96" t="s">
        <v>2552</v>
      </c>
      <c r="C4399" s="96" t="s">
        <v>4426</v>
      </c>
      <c r="D4399" s="96">
        <v>212.9073333331151</v>
      </c>
      <c r="E4399" s="96">
        <v>174.18469387892995</v>
      </c>
      <c r="F4399" s="96">
        <v>1</v>
      </c>
      <c r="G4399" s="96" t="s">
        <v>4722</v>
      </c>
      <c r="H4399" s="96">
        <v>50</v>
      </c>
      <c r="I4399" s="96" t="str">
        <f t="shared" si="68"/>
        <v>T520V337M2R5ATE025A520V337M003ASMHSPKBP74</v>
      </c>
    </row>
    <row r="4400" spans="1:9" hidden="1">
      <c r="A4400" s="96" t="s">
        <v>3337</v>
      </c>
      <c r="B4400" s="96" t="s">
        <v>2552</v>
      </c>
      <c r="C4400" s="96" t="s">
        <v>4426</v>
      </c>
      <c r="D4400" s="96">
        <v>196.12222221912816</v>
      </c>
      <c r="E4400" s="96">
        <v>147.78888888889924</v>
      </c>
      <c r="F4400" s="96">
        <v>1</v>
      </c>
      <c r="G4400" s="96" t="s">
        <v>4722</v>
      </c>
      <c r="H4400" s="96">
        <v>3</v>
      </c>
      <c r="I4400" s="96" t="str">
        <f t="shared" si="68"/>
        <v>T520V337M2R5ATE040A520V337M003ASMHSPKBP74</v>
      </c>
    </row>
    <row r="4401" spans="1:9" hidden="1">
      <c r="A4401" s="96" t="s">
        <v>2617</v>
      </c>
      <c r="B4401" s="96" t="s">
        <v>2353</v>
      </c>
      <c r="C4401" s="96" t="s">
        <v>4747</v>
      </c>
      <c r="D4401" s="96">
        <v>421.39999999897555</v>
      </c>
      <c r="E4401" s="96">
        <v>146.25</v>
      </c>
      <c r="F4401" s="96">
        <v>1</v>
      </c>
      <c r="G4401" s="96" t="s">
        <v>4722</v>
      </c>
      <c r="H4401" s="96">
        <v>1</v>
      </c>
      <c r="I4401" s="96" t="str">
        <f t="shared" si="68"/>
        <v>T520V476M016ATE045A520V476M016ASKBP46</v>
      </c>
    </row>
    <row r="4402" spans="1:9" hidden="1">
      <c r="A4402" s="96" t="s">
        <v>2617</v>
      </c>
      <c r="B4402" s="96" t="s">
        <v>4761</v>
      </c>
      <c r="C4402" s="96" t="s">
        <v>4433</v>
      </c>
      <c r="D4402" s="96">
        <v>363.19166666886304</v>
      </c>
      <c r="E4402" s="96">
        <v>135.92499999620486</v>
      </c>
      <c r="F4402" s="96">
        <v>1</v>
      </c>
      <c r="G4402" s="96" t="s">
        <v>4722</v>
      </c>
      <c r="H4402" s="96">
        <v>2</v>
      </c>
      <c r="I4402" s="96" t="str">
        <f t="shared" si="68"/>
        <v>T520V476M016ATE045A520V476M016AS9997KBP74E</v>
      </c>
    </row>
    <row r="4403" spans="1:9" hidden="1">
      <c r="A4403" s="96" t="s">
        <v>2617</v>
      </c>
      <c r="B4403" s="96" t="s">
        <v>1025</v>
      </c>
      <c r="C4403" s="96" t="s">
        <v>4428</v>
      </c>
      <c r="D4403" s="96">
        <v>381.51666666730301</v>
      </c>
      <c r="E4403" s="96">
        <v>150.22222222178243</v>
      </c>
      <c r="F4403" s="96">
        <v>1</v>
      </c>
      <c r="G4403" s="96" t="s">
        <v>4722</v>
      </c>
      <c r="H4403" s="96">
        <v>3</v>
      </c>
      <c r="I4403" s="96" t="str">
        <f t="shared" si="68"/>
        <v>T520V476M016ATE045A521V476M016ASMHSPKBP76</v>
      </c>
    </row>
    <row r="4404" spans="1:9" hidden="1">
      <c r="A4404" s="96" t="s">
        <v>3498</v>
      </c>
      <c r="B4404" s="96" t="s">
        <v>2353</v>
      </c>
      <c r="C4404" s="96" t="s">
        <v>4721</v>
      </c>
      <c r="D4404" s="96">
        <v>531.68958333291812</v>
      </c>
      <c r="E4404" s="96">
        <v>421.74418604651157</v>
      </c>
      <c r="F4404" s="96">
        <v>1</v>
      </c>
      <c r="G4404" s="96" t="s">
        <v>4722</v>
      </c>
      <c r="H4404" s="96">
        <v>40</v>
      </c>
      <c r="I4404" s="96" t="str">
        <f t="shared" si="68"/>
        <v>T520V476M016ATE070A520V476M016ASNT40</v>
      </c>
    </row>
    <row r="4405" spans="1:9" hidden="1">
      <c r="A4405" s="96" t="s">
        <v>3498</v>
      </c>
      <c r="B4405" s="96" t="s">
        <v>2353</v>
      </c>
      <c r="C4405" s="96" t="s">
        <v>4428</v>
      </c>
      <c r="D4405" s="96">
        <v>347.23666666494682</v>
      </c>
      <c r="E4405" s="96">
        <v>139.09666666667908</v>
      </c>
      <c r="F4405" s="96">
        <v>1</v>
      </c>
      <c r="G4405" s="96" t="s">
        <v>4722</v>
      </c>
      <c r="H4405" s="96">
        <v>5</v>
      </c>
      <c r="I4405" s="96" t="str">
        <f t="shared" si="68"/>
        <v>T520V476M016ATE070A520V476M016ASKBP76</v>
      </c>
    </row>
    <row r="4406" spans="1:9" hidden="1">
      <c r="A4406" s="96" t="s">
        <v>3498</v>
      </c>
      <c r="B4406" s="96" t="s">
        <v>2353</v>
      </c>
      <c r="C4406" s="96" t="s">
        <v>4747</v>
      </c>
      <c r="D4406" s="96">
        <v>440.5543333326699</v>
      </c>
      <c r="E4406" s="96">
        <v>150.07166666840203</v>
      </c>
      <c r="F4406" s="96">
        <v>1</v>
      </c>
      <c r="G4406" s="96" t="s">
        <v>4722</v>
      </c>
      <c r="H4406" s="96">
        <v>50</v>
      </c>
      <c r="I4406" s="96" t="str">
        <f t="shared" si="68"/>
        <v>T520V476M016ATE070A520V476M016ASKBP46</v>
      </c>
    </row>
    <row r="4407" spans="1:9" hidden="1">
      <c r="A4407" s="96" t="s">
        <v>3498</v>
      </c>
      <c r="B4407" s="96" t="s">
        <v>1025</v>
      </c>
      <c r="C4407" s="96" t="s">
        <v>4428</v>
      </c>
      <c r="D4407" s="96">
        <v>358.45666666757313</v>
      </c>
      <c r="E4407" s="96">
        <v>152.59999999953433</v>
      </c>
      <c r="F4407" s="96">
        <v>1</v>
      </c>
      <c r="G4407" s="96" t="s">
        <v>4722</v>
      </c>
      <c r="H4407" s="96">
        <v>50</v>
      </c>
      <c r="I4407" s="96" t="str">
        <f t="shared" si="68"/>
        <v>T520V476M016ATE070A521V476M016ASMHSPKBP76</v>
      </c>
    </row>
    <row r="4408" spans="1:9" hidden="1">
      <c r="A4408" s="96" t="s">
        <v>3446</v>
      </c>
      <c r="B4408" s="96" t="s">
        <v>3341</v>
      </c>
      <c r="C4408" s="96" t="s">
        <v>4441</v>
      </c>
      <c r="D4408" s="96">
        <v>565.55399999956137</v>
      </c>
      <c r="E4408" s="96">
        <v>180.70966666722671</v>
      </c>
      <c r="F4408" s="96">
        <v>1</v>
      </c>
      <c r="G4408" s="96" t="s">
        <v>4722</v>
      </c>
      <c r="H4408" s="96">
        <v>50</v>
      </c>
      <c r="I4408" s="96" t="str">
        <f t="shared" si="68"/>
        <v>T520V477M006ATE035A520V477M006ASMHSPSTA156KA</v>
      </c>
    </row>
    <row r="4409" spans="1:9" hidden="1">
      <c r="A4409" s="96" t="s">
        <v>3527</v>
      </c>
      <c r="B4409" s="96" t="s">
        <v>3341</v>
      </c>
      <c r="C4409" s="96" t="s">
        <v>4441</v>
      </c>
      <c r="D4409" s="96">
        <v>572.78766666634476</v>
      </c>
      <c r="E4409" s="96">
        <v>155.48366666533985</v>
      </c>
      <c r="F4409" s="96">
        <v>1</v>
      </c>
      <c r="G4409" s="96" t="s">
        <v>4722</v>
      </c>
      <c r="H4409" s="96">
        <v>50</v>
      </c>
      <c r="I4409" s="96" t="str">
        <f t="shared" si="68"/>
        <v>T520V477M006ATE055A520V477M006ASMHSPSTA156KA</v>
      </c>
    </row>
    <row r="4410" spans="1:9" hidden="1">
      <c r="A4410" s="96" t="s">
        <v>3552</v>
      </c>
      <c r="B4410" s="96" t="s">
        <v>2580</v>
      </c>
      <c r="C4410" s="96" t="s">
        <v>4426</v>
      </c>
      <c r="D4410" s="96">
        <v>244.69199999885168</v>
      </c>
      <c r="E4410" s="96">
        <v>164.84433333396447</v>
      </c>
      <c r="F4410" s="96">
        <v>1</v>
      </c>
      <c r="G4410" s="96" t="s">
        <v>4722</v>
      </c>
      <c r="H4410" s="96">
        <v>50</v>
      </c>
      <c r="I4410" s="96" t="str">
        <f t="shared" si="68"/>
        <v>T520V477M2R5ATE006A520V247M003ASE006KBP74</v>
      </c>
    </row>
    <row r="4411" spans="1:9" hidden="1">
      <c r="A4411" s="96" t="s">
        <v>2703</v>
      </c>
      <c r="B4411" s="96" t="s">
        <v>4481</v>
      </c>
      <c r="C4411" s="96" t="s">
        <v>4426</v>
      </c>
      <c r="D4411" s="96">
        <v>199.53333333134651</v>
      </c>
      <c r="E4411" s="96">
        <v>184.83333333162591</v>
      </c>
      <c r="F4411" s="96">
        <v>1</v>
      </c>
      <c r="G4411" s="96" t="s">
        <v>4722</v>
      </c>
      <c r="H4411" s="96">
        <v>1</v>
      </c>
      <c r="I4411" s="96" t="str">
        <f t="shared" si="68"/>
        <v>T520V477M2R5ATE007A520V477M2R5AS9997KBP74</v>
      </c>
    </row>
    <row r="4412" spans="1:9" hidden="1">
      <c r="A4412" s="96" t="s">
        <v>2703</v>
      </c>
      <c r="B4412" s="96" t="s">
        <v>4481</v>
      </c>
      <c r="C4412" s="96" t="s">
        <v>4433</v>
      </c>
      <c r="D4412" s="96">
        <v>188.19999999948777</v>
      </c>
      <c r="E4412" s="96">
        <v>137.88333333679475</v>
      </c>
      <c r="F4412" s="96">
        <v>1</v>
      </c>
      <c r="G4412" s="96" t="s">
        <v>4722</v>
      </c>
      <c r="H4412" s="96">
        <v>1</v>
      </c>
      <c r="I4412" s="96" t="str">
        <f t="shared" si="68"/>
        <v>T520V477M2R5ATE007A520V477M2R5AS9997KBP74E</v>
      </c>
    </row>
    <row r="4413" spans="1:9" hidden="1">
      <c r="A4413" s="96" t="s">
        <v>2703</v>
      </c>
      <c r="B4413" s="96" t="s">
        <v>4481</v>
      </c>
      <c r="C4413" s="96" t="s">
        <v>4428</v>
      </c>
      <c r="D4413" s="96">
        <v>192.69444444333203</v>
      </c>
      <c r="E4413" s="96">
        <v>134.27499999816064</v>
      </c>
      <c r="F4413" s="96">
        <v>1</v>
      </c>
      <c r="G4413" s="96" t="s">
        <v>4722</v>
      </c>
      <c r="H4413" s="96">
        <v>3</v>
      </c>
      <c r="I4413" s="96" t="str">
        <f t="shared" si="68"/>
        <v>T520V477M2R5ATE007A520V477M2R5AS9997KBP76</v>
      </c>
    </row>
    <row r="4414" spans="1:9" hidden="1">
      <c r="A4414" s="96" t="s">
        <v>2703</v>
      </c>
      <c r="B4414" s="96" t="s">
        <v>2691</v>
      </c>
      <c r="C4414" s="96" t="s">
        <v>4426</v>
      </c>
      <c r="D4414" s="96">
        <v>213.53266666657291</v>
      </c>
      <c r="E4414" s="96">
        <v>142.62433333299123</v>
      </c>
      <c r="F4414" s="96">
        <v>1</v>
      </c>
      <c r="G4414" s="96" t="s">
        <v>4722</v>
      </c>
      <c r="H4414" s="96">
        <v>50</v>
      </c>
      <c r="I4414" s="96" t="str">
        <f t="shared" si="68"/>
        <v>T520V477M2R5ATE007A520V477M2R5ASE007KBP74</v>
      </c>
    </row>
    <row r="4415" spans="1:9" hidden="1">
      <c r="A4415" s="96" t="s">
        <v>2703</v>
      </c>
      <c r="B4415" s="96" t="s">
        <v>2704</v>
      </c>
      <c r="C4415" s="96" t="s">
        <v>4426</v>
      </c>
      <c r="D4415" s="96">
        <v>221.51166666594801</v>
      </c>
      <c r="E4415" s="96">
        <v>173.7239999999525</v>
      </c>
      <c r="F4415" s="96">
        <v>1</v>
      </c>
      <c r="G4415" s="96" t="s">
        <v>4722</v>
      </c>
      <c r="H4415" s="96">
        <v>50</v>
      </c>
      <c r="I4415" s="96" t="str">
        <f t="shared" si="68"/>
        <v>T520V477M2R5ATE007A520V477M2R5ASE009KBP74</v>
      </c>
    </row>
    <row r="4416" spans="1:9" hidden="1">
      <c r="A4416" s="96" t="s">
        <v>2703</v>
      </c>
      <c r="B4416" s="96" t="s">
        <v>2704</v>
      </c>
      <c r="C4416" s="96" t="s">
        <v>4428</v>
      </c>
      <c r="D4416" s="96">
        <v>207.46633333379867</v>
      </c>
      <c r="E4416" s="96">
        <v>142.4823333335342</v>
      </c>
      <c r="F4416" s="96">
        <v>1</v>
      </c>
      <c r="G4416" s="96" t="s">
        <v>4722</v>
      </c>
      <c r="H4416" s="96">
        <v>50</v>
      </c>
      <c r="I4416" s="96" t="str">
        <f t="shared" si="68"/>
        <v>T520V477M2R5ATE007A520V477M2R5ASE009KBP76</v>
      </c>
    </row>
    <row r="4417" spans="1:9" hidden="1">
      <c r="A4417" s="96" t="s">
        <v>3082</v>
      </c>
      <c r="B4417" s="96" t="s">
        <v>4481</v>
      </c>
      <c r="C4417" s="96" t="s">
        <v>4618</v>
      </c>
      <c r="D4417" s="96">
        <v>186.94166666537055</v>
      </c>
      <c r="E4417" s="96">
        <v>146.90000000002328</v>
      </c>
      <c r="F4417" s="96">
        <v>1</v>
      </c>
      <c r="G4417" s="96" t="s">
        <v>4722</v>
      </c>
      <c r="H4417" s="96">
        <v>2</v>
      </c>
      <c r="I4417" s="96" t="str">
        <f t="shared" si="68"/>
        <v>T520V477M2R5ATE009A520V477M2R5AS9997KBP72E</v>
      </c>
    </row>
    <row r="4418" spans="1:9" hidden="1">
      <c r="A4418" s="96" t="s">
        <v>3082</v>
      </c>
      <c r="B4418" s="96" t="s">
        <v>4481</v>
      </c>
      <c r="C4418" s="96" t="s">
        <v>4428</v>
      </c>
      <c r="D4418" s="96">
        <v>199.45555555634201</v>
      </c>
      <c r="E4418" s="96">
        <v>205.52499999990687</v>
      </c>
      <c r="F4418" s="96">
        <v>1</v>
      </c>
      <c r="G4418" s="96" t="s">
        <v>4722</v>
      </c>
      <c r="H4418" s="96">
        <v>3</v>
      </c>
      <c r="I4418" s="96" t="str">
        <f t="shared" si="68"/>
        <v>T520V477M2R5ATE009A520V477M2R5AS9997KBP76</v>
      </c>
    </row>
    <row r="4419" spans="1:9" hidden="1">
      <c r="A4419" s="96" t="s">
        <v>3082</v>
      </c>
      <c r="B4419" s="96" t="s">
        <v>2704</v>
      </c>
      <c r="C4419" s="96" t="s">
        <v>4426</v>
      </c>
      <c r="D4419" s="96">
        <v>222.53611111070495</v>
      </c>
      <c r="E4419" s="96">
        <v>162.72849462441951</v>
      </c>
      <c r="F4419" s="96">
        <v>1</v>
      </c>
      <c r="G4419" s="96" t="s">
        <v>4722</v>
      </c>
      <c r="H4419" s="96">
        <v>30</v>
      </c>
      <c r="I4419" s="96" t="str">
        <f t="shared" si="68"/>
        <v>T520V477M2R5ATE009A520V477M2R5ASE009KBP74</v>
      </c>
    </row>
    <row r="4420" spans="1:9" hidden="1">
      <c r="A4420" s="96" t="s">
        <v>3082</v>
      </c>
      <c r="B4420" s="96" t="s">
        <v>2704</v>
      </c>
      <c r="C4420" s="96" t="s">
        <v>4428</v>
      </c>
      <c r="D4420" s="96">
        <v>205.36433333319147</v>
      </c>
      <c r="E4420" s="96">
        <v>141.47633333327249</v>
      </c>
      <c r="F4420" s="96">
        <v>1</v>
      </c>
      <c r="G4420" s="96" t="s">
        <v>4722</v>
      </c>
      <c r="H4420" s="96">
        <v>50</v>
      </c>
      <c r="I4420" s="96" t="str">
        <f t="shared" ref="I4420:I4483" si="69">A4420&amp;B4420&amp;C4420</f>
        <v>T520V477M2R5ATE009A520V477M2R5ASE009KBP76</v>
      </c>
    </row>
    <row r="4421" spans="1:9" hidden="1">
      <c r="A4421" s="96" t="s">
        <v>3343</v>
      </c>
      <c r="B4421" s="96" t="s">
        <v>2704</v>
      </c>
      <c r="C4421" s="96" t="s">
        <v>4426</v>
      </c>
      <c r="D4421" s="96">
        <v>228.89444444415855</v>
      </c>
      <c r="E4421" s="96">
        <v>146.91818181816913</v>
      </c>
      <c r="F4421" s="96">
        <v>1</v>
      </c>
      <c r="G4421" s="96" t="s">
        <v>4722</v>
      </c>
      <c r="H4421" s="96">
        <v>12</v>
      </c>
      <c r="I4421" s="96" t="str">
        <f t="shared" si="69"/>
        <v>T520V477M2R5ATE012A520V477M2R5ASE009KBP74</v>
      </c>
    </row>
    <row r="4422" spans="1:9" hidden="1">
      <c r="A4422" s="96" t="s">
        <v>3343</v>
      </c>
      <c r="B4422" s="96" t="s">
        <v>2704</v>
      </c>
      <c r="C4422" s="96" t="s">
        <v>4428</v>
      </c>
      <c r="D4422" s="96">
        <v>207.52266666668001</v>
      </c>
      <c r="E4422" s="96">
        <v>158.46099999917206</v>
      </c>
      <c r="F4422" s="96">
        <v>1</v>
      </c>
      <c r="G4422" s="96" t="s">
        <v>4722</v>
      </c>
      <c r="H4422" s="96">
        <v>50</v>
      </c>
      <c r="I4422" s="96" t="str">
        <f t="shared" si="69"/>
        <v>T520V477M2R5ATE012A520V477M2R5ASE009KBP76</v>
      </c>
    </row>
    <row r="4423" spans="1:9" hidden="1">
      <c r="A4423" s="96" t="s">
        <v>3422</v>
      </c>
      <c r="B4423" s="96" t="s">
        <v>3203</v>
      </c>
      <c r="C4423" s="96" t="s">
        <v>4426</v>
      </c>
      <c r="D4423" s="96">
        <v>298.19420289764503</v>
      </c>
      <c r="E4423" s="96">
        <v>167.3775362326642</v>
      </c>
      <c r="F4423" s="96">
        <v>1</v>
      </c>
      <c r="G4423" s="96" t="s">
        <v>4722</v>
      </c>
      <c r="H4423" s="96">
        <v>23</v>
      </c>
      <c r="I4423" s="96" t="str">
        <f t="shared" si="69"/>
        <v>T520V477M2R5ATE015A520V477M003ASMHSPKBP74</v>
      </c>
    </row>
    <row r="4424" spans="1:9" hidden="1">
      <c r="A4424" s="96" t="s">
        <v>3422</v>
      </c>
      <c r="B4424" s="96" t="s">
        <v>3203</v>
      </c>
      <c r="C4424" s="96" t="s">
        <v>4470</v>
      </c>
      <c r="D4424" s="96">
        <v>255.66666666883975</v>
      </c>
      <c r="E4424" s="96">
        <v>122.78333332738841</v>
      </c>
      <c r="F4424" s="96">
        <v>1</v>
      </c>
      <c r="G4424" s="96" t="s">
        <v>4722</v>
      </c>
      <c r="H4424" s="96">
        <v>1</v>
      </c>
      <c r="I4424" s="96" t="str">
        <f t="shared" si="69"/>
        <v>T520V477M2R5ATE015A520V477M003ASMHSPKBP126X</v>
      </c>
    </row>
    <row r="4425" spans="1:9" hidden="1">
      <c r="A4425" s="96" t="s">
        <v>3204</v>
      </c>
      <c r="B4425" s="96" t="s">
        <v>3203</v>
      </c>
      <c r="C4425" s="96" t="s">
        <v>4426</v>
      </c>
      <c r="D4425" s="96">
        <v>262.7798850601539</v>
      </c>
      <c r="E4425" s="96">
        <v>158.56049382709898</v>
      </c>
      <c r="F4425" s="96">
        <v>1</v>
      </c>
      <c r="G4425" s="96" t="s">
        <v>4722</v>
      </c>
      <c r="H4425" s="96">
        <v>29</v>
      </c>
      <c r="I4425" s="96" t="str">
        <f t="shared" si="69"/>
        <v>T520V477M2R5ATE018A520V477M003ASMHSPKBP74</v>
      </c>
    </row>
    <row r="4426" spans="1:9" hidden="1">
      <c r="A4426" s="96" t="s">
        <v>2541</v>
      </c>
      <c r="B4426" s="96" t="s">
        <v>2540</v>
      </c>
      <c r="C4426" s="96" t="s">
        <v>126</v>
      </c>
      <c r="D4426" s="96">
        <v>340.16666667186655</v>
      </c>
      <c r="E4426" s="96">
        <v>123.2999999995809</v>
      </c>
      <c r="F4426" s="96">
        <v>1</v>
      </c>
      <c r="G4426" s="96" t="s">
        <v>4722</v>
      </c>
      <c r="H4426" s="96">
        <v>1</v>
      </c>
      <c r="I4426" s="96" t="str">
        <f t="shared" si="69"/>
        <v>T520V686M010ATE025A520V686M010ASE025KBP52</v>
      </c>
    </row>
    <row r="4427" spans="1:9" hidden="1">
      <c r="A4427" s="96" t="s">
        <v>2632</v>
      </c>
      <c r="B4427" s="96" t="s">
        <v>2631</v>
      </c>
      <c r="C4427" s="96" t="s">
        <v>126</v>
      </c>
      <c r="D4427" s="96">
        <v>404.8499999998603</v>
      </c>
      <c r="E4427" s="96">
        <v>131.77407407551073</v>
      </c>
      <c r="F4427" s="96">
        <v>1</v>
      </c>
      <c r="G4427" s="96" t="s">
        <v>4722</v>
      </c>
      <c r="H4427" s="96">
        <v>9</v>
      </c>
      <c r="I4427" s="96" t="str">
        <f t="shared" si="69"/>
        <v>T520V686M010ATE045A520V686M010ASKBP52</v>
      </c>
    </row>
    <row r="4428" spans="1:9" hidden="1">
      <c r="A4428" s="96" t="s">
        <v>2632</v>
      </c>
      <c r="B4428" s="96" t="s">
        <v>2631</v>
      </c>
      <c r="C4428" s="96" t="s">
        <v>4647</v>
      </c>
      <c r="D4428" s="96">
        <v>274.55555555876344</v>
      </c>
      <c r="E4428" s="96">
        <v>126.05555555317552</v>
      </c>
      <c r="F4428" s="96">
        <v>1</v>
      </c>
      <c r="G4428" s="96" t="s">
        <v>4722</v>
      </c>
      <c r="H4428" s="96">
        <v>3</v>
      </c>
      <c r="I4428" s="96" t="str">
        <f t="shared" si="69"/>
        <v>T520V686M010ATE045A520V686M010ASKBP52X</v>
      </c>
    </row>
    <row r="4429" spans="1:9" hidden="1">
      <c r="A4429" s="96" t="s">
        <v>2632</v>
      </c>
      <c r="B4429" s="96" t="s">
        <v>2633</v>
      </c>
      <c r="C4429" s="96" t="s">
        <v>4428</v>
      </c>
      <c r="D4429" s="96">
        <v>340.03452381152391</v>
      </c>
      <c r="E4429" s="96">
        <v>140.97857142740395</v>
      </c>
      <c r="F4429" s="96">
        <v>1</v>
      </c>
      <c r="G4429" s="96" t="s">
        <v>4722</v>
      </c>
      <c r="H4429" s="96">
        <v>14</v>
      </c>
      <c r="I4429" s="96" t="str">
        <f t="shared" si="69"/>
        <v>T520V686M010ATE045A520V686M010ASMHSPKBP76</v>
      </c>
    </row>
    <row r="4430" spans="1:9" hidden="1">
      <c r="A4430" s="96" t="s">
        <v>3072</v>
      </c>
      <c r="B4430" s="96" t="s">
        <v>2631</v>
      </c>
      <c r="C4430" s="96" t="s">
        <v>4617</v>
      </c>
      <c r="D4430" s="96">
        <v>544.24999999813735</v>
      </c>
      <c r="E4430" s="96">
        <v>144.44999999832362</v>
      </c>
      <c r="F4430" s="96">
        <v>1</v>
      </c>
      <c r="G4430" s="96" t="s">
        <v>4722</v>
      </c>
      <c r="H4430" s="96">
        <v>1</v>
      </c>
      <c r="I4430" s="96" t="str">
        <f t="shared" si="69"/>
        <v>T520V686M010ATE060A520V686M010ASNT50</v>
      </c>
    </row>
    <row r="4431" spans="1:9" hidden="1">
      <c r="A4431" s="96" t="s">
        <v>3072</v>
      </c>
      <c r="B4431" s="96" t="s">
        <v>2631</v>
      </c>
      <c r="C4431" s="96" t="s">
        <v>126</v>
      </c>
      <c r="D4431" s="96">
        <v>293.57777777826414</v>
      </c>
      <c r="E4431" s="96">
        <v>133.17222222103737</v>
      </c>
      <c r="F4431" s="96">
        <v>1</v>
      </c>
      <c r="G4431" s="96" t="s">
        <v>4722</v>
      </c>
      <c r="H4431" s="96">
        <v>3</v>
      </c>
      <c r="I4431" s="96" t="str">
        <f t="shared" si="69"/>
        <v>T520V686M010ATE060A520V686M010ASKBP52</v>
      </c>
    </row>
    <row r="4432" spans="1:9" hidden="1">
      <c r="A4432" s="96" t="s">
        <v>3072</v>
      </c>
      <c r="B4432" s="96" t="s">
        <v>2633</v>
      </c>
      <c r="C4432" s="96" t="s">
        <v>4428</v>
      </c>
      <c r="D4432" s="96">
        <v>299.69999999622814</v>
      </c>
      <c r="E4432" s="96">
        <v>124.17500000505242</v>
      </c>
      <c r="F4432" s="96">
        <v>1</v>
      </c>
      <c r="G4432" s="96" t="s">
        <v>4722</v>
      </c>
      <c r="H4432" s="96">
        <v>2</v>
      </c>
      <c r="I4432" s="96" t="str">
        <f t="shared" si="69"/>
        <v>T520V686M010ATE060A520V686M010ASMHSPKBP76</v>
      </c>
    </row>
    <row r="4433" spans="1:9" hidden="1">
      <c r="A4433" s="96" t="s">
        <v>911</v>
      </c>
      <c r="B4433" s="96" t="s">
        <v>912</v>
      </c>
      <c r="C4433" s="96" t="s">
        <v>4525</v>
      </c>
      <c r="D4433" s="96">
        <v>264.7861111102975</v>
      </c>
      <c r="E4433" s="96">
        <v>202.86333333340008</v>
      </c>
      <c r="F4433" s="96">
        <v>1</v>
      </c>
      <c r="G4433" s="96" t="s">
        <v>4722</v>
      </c>
      <c r="H4433" s="96">
        <v>12</v>
      </c>
      <c r="I4433" s="96" t="str">
        <f t="shared" si="69"/>
        <v>T520W107M006ATE040A520W107M006ASE040S506</v>
      </c>
    </row>
    <row r="4434" spans="1:9" hidden="1">
      <c r="A4434" s="96" t="s">
        <v>911</v>
      </c>
      <c r="B4434" s="96" t="s">
        <v>4762</v>
      </c>
      <c r="C4434" s="96" t="s">
        <v>4433</v>
      </c>
      <c r="D4434" s="96">
        <v>244.06250000058208</v>
      </c>
      <c r="E4434" s="96">
        <v>139.94000000017695</v>
      </c>
      <c r="F4434" s="96">
        <v>1</v>
      </c>
      <c r="G4434" s="96" t="s">
        <v>4722</v>
      </c>
      <c r="H4434" s="96">
        <v>4</v>
      </c>
      <c r="I4434" s="96" t="str">
        <f t="shared" si="69"/>
        <v>T520W107M006ATE040A520W107M006AS9997KBP74E</v>
      </c>
    </row>
    <row r="4435" spans="1:9" hidden="1">
      <c r="A4435" s="96" t="s">
        <v>1219</v>
      </c>
      <c r="B4435" s="96" t="s">
        <v>1221</v>
      </c>
      <c r="C4435" s="96" t="s">
        <v>4433</v>
      </c>
      <c r="D4435" s="96">
        <v>356.96666667005047</v>
      </c>
      <c r="E4435" s="96">
        <v>121.78333333460614</v>
      </c>
      <c r="F4435" s="96">
        <v>1</v>
      </c>
      <c r="G4435" s="96" t="s">
        <v>4722</v>
      </c>
      <c r="H4435" s="96">
        <v>1</v>
      </c>
      <c r="I4435" s="96" t="str">
        <f t="shared" si="69"/>
        <v>T520W107M010ATE040A520W107M010ASE040KBP74E</v>
      </c>
    </row>
    <row r="4436" spans="1:9" hidden="1">
      <c r="A4436" s="96" t="s">
        <v>1219</v>
      </c>
      <c r="B4436" s="96" t="s">
        <v>1221</v>
      </c>
      <c r="C4436" s="96" t="s">
        <v>4617</v>
      </c>
      <c r="D4436" s="96">
        <v>256.73333333339542</v>
      </c>
      <c r="E4436" s="96">
        <v>194.78333333157937</v>
      </c>
      <c r="F4436" s="96">
        <v>1</v>
      </c>
      <c r="G4436" s="96" t="s">
        <v>4722</v>
      </c>
      <c r="H4436" s="96">
        <v>2</v>
      </c>
      <c r="I4436" s="96" t="str">
        <f t="shared" si="69"/>
        <v>T520W107M010ATE040A520W107M010ASE040NT50</v>
      </c>
    </row>
    <row r="4437" spans="1:9" hidden="1">
      <c r="A4437" s="96" t="s">
        <v>1219</v>
      </c>
      <c r="B4437" s="96" t="s">
        <v>1221</v>
      </c>
      <c r="C4437" s="96" t="s">
        <v>126</v>
      </c>
      <c r="D4437" s="96">
        <v>255.07916666247183</v>
      </c>
      <c r="E4437" s="96">
        <v>156.97500000038417</v>
      </c>
      <c r="F4437" s="96">
        <v>1</v>
      </c>
      <c r="G4437" s="96" t="s">
        <v>4722</v>
      </c>
      <c r="H4437" s="96">
        <v>4</v>
      </c>
      <c r="I4437" s="96" t="str">
        <f t="shared" si="69"/>
        <v>T520W107M010ATE040A520W107M010ASE040KBP52</v>
      </c>
    </row>
    <row r="4438" spans="1:9" hidden="1">
      <c r="A4438" s="96" t="s">
        <v>1219</v>
      </c>
      <c r="B4438" s="96" t="s">
        <v>4763</v>
      </c>
      <c r="C4438" s="96" t="s">
        <v>4433</v>
      </c>
      <c r="D4438" s="96">
        <v>302.70277777744923</v>
      </c>
      <c r="E4438" s="96">
        <v>161.99166666716337</v>
      </c>
      <c r="F4438" s="96">
        <v>1</v>
      </c>
      <c r="G4438" s="96" t="s">
        <v>4722</v>
      </c>
      <c r="H4438" s="96">
        <v>6</v>
      </c>
      <c r="I4438" s="96" t="str">
        <f t="shared" si="69"/>
        <v>T520W107M010ATE040A520W107M010AS9997KBP74E</v>
      </c>
    </row>
    <row r="4439" spans="1:9" hidden="1">
      <c r="A4439" s="96" t="s">
        <v>697</v>
      </c>
      <c r="B4439" s="96" t="s">
        <v>698</v>
      </c>
      <c r="C4439" s="96" t="s">
        <v>4477</v>
      </c>
      <c r="D4439" s="96">
        <v>401.92499999888241</v>
      </c>
      <c r="E4439" s="96">
        <v>122.95000000158323</v>
      </c>
      <c r="F4439" s="96">
        <v>1</v>
      </c>
      <c r="G4439" s="96" t="s">
        <v>4722</v>
      </c>
      <c r="H4439" s="96">
        <v>2</v>
      </c>
      <c r="I4439" s="96" t="str">
        <f t="shared" si="69"/>
        <v>T520W336M016ATE045A520W336M016ASE045KBP40</v>
      </c>
    </row>
    <row r="4440" spans="1:9" hidden="1">
      <c r="A4440" s="96" t="s">
        <v>684</v>
      </c>
      <c r="B4440" s="96" t="s">
        <v>685</v>
      </c>
      <c r="C4440" s="96" t="s">
        <v>4426</v>
      </c>
      <c r="D4440" s="96">
        <v>214.73333333269693</v>
      </c>
      <c r="E4440" s="96">
        <v>129.93333333288319</v>
      </c>
      <c r="F4440" s="96">
        <v>1</v>
      </c>
      <c r="G4440" s="96" t="s">
        <v>4722</v>
      </c>
      <c r="H4440" s="96">
        <v>1</v>
      </c>
      <c r="I4440" s="96" t="str">
        <f t="shared" si="69"/>
        <v>T520W337M2R5ATE015A520W337M003ASMHSPKBP74</v>
      </c>
    </row>
    <row r="4441" spans="1:9" hidden="1">
      <c r="A4441" s="96" t="s">
        <v>902</v>
      </c>
      <c r="B4441" s="96" t="s">
        <v>685</v>
      </c>
      <c r="C4441" s="96" t="s">
        <v>4426</v>
      </c>
      <c r="D4441" s="96">
        <v>272.63095237930037</v>
      </c>
      <c r="E4441" s="96">
        <v>143.5666666701436</v>
      </c>
      <c r="F4441" s="96">
        <v>1</v>
      </c>
      <c r="G4441" s="96" t="s">
        <v>4722</v>
      </c>
      <c r="H4441" s="96">
        <v>7</v>
      </c>
      <c r="I4441" s="96" t="str">
        <f t="shared" si="69"/>
        <v>T520W337M2R5ATE025A520W337M003ASMHSPKBP74</v>
      </c>
    </row>
    <row r="4442" spans="1:9" hidden="1">
      <c r="A4442" s="96" t="s">
        <v>1216</v>
      </c>
      <c r="B4442" s="96" t="s">
        <v>685</v>
      </c>
      <c r="C4442" s="96" t="s">
        <v>4426</v>
      </c>
      <c r="D4442" s="96">
        <v>223.86666666367091</v>
      </c>
      <c r="E4442" s="96">
        <v>131.3166666647885</v>
      </c>
      <c r="F4442" s="96">
        <v>1</v>
      </c>
      <c r="G4442" s="96" t="s">
        <v>4722</v>
      </c>
      <c r="H4442" s="96">
        <v>1</v>
      </c>
      <c r="I4442" s="96" t="str">
        <f t="shared" si="69"/>
        <v>T520W337M2R5ATE040A520W337M003ASMHSPKBP74</v>
      </c>
    </row>
    <row r="4443" spans="1:9" hidden="1">
      <c r="A4443" s="96" t="s">
        <v>896</v>
      </c>
      <c r="B4443" s="96" t="s">
        <v>696</v>
      </c>
      <c r="C4443" s="96" t="s">
        <v>4426</v>
      </c>
      <c r="D4443" s="96">
        <v>544.73333333968185</v>
      </c>
      <c r="E4443" s="96">
        <v>191.78333333227783</v>
      </c>
      <c r="F4443" s="96">
        <v>1</v>
      </c>
      <c r="G4443" s="96" t="s">
        <v>4722</v>
      </c>
      <c r="H4443" s="96">
        <v>1</v>
      </c>
      <c r="I4443" s="96" t="str">
        <f t="shared" si="69"/>
        <v>T520W476M016ATE045A520W476M016ASE045KBP74</v>
      </c>
    </row>
    <row r="4444" spans="1:9" hidden="1">
      <c r="A4444" s="96" t="s">
        <v>896</v>
      </c>
      <c r="B4444" s="96" t="s">
        <v>696</v>
      </c>
      <c r="C4444" s="96" t="s">
        <v>4721</v>
      </c>
      <c r="D4444" s="96">
        <v>316.35000000125729</v>
      </c>
      <c r="E4444" s="96">
        <v>138.98333333199844</v>
      </c>
      <c r="F4444" s="96">
        <v>1</v>
      </c>
      <c r="G4444" s="96" t="s">
        <v>4722</v>
      </c>
      <c r="H4444" s="96">
        <v>1</v>
      </c>
      <c r="I4444" s="96" t="str">
        <f t="shared" si="69"/>
        <v>T520W476M016ATE045A520W476M016ASE045NT40</v>
      </c>
    </row>
    <row r="4445" spans="1:9" hidden="1">
      <c r="A4445" s="96" t="s">
        <v>896</v>
      </c>
      <c r="B4445" s="96" t="s">
        <v>696</v>
      </c>
      <c r="C4445" s="96" t="s">
        <v>4477</v>
      </c>
      <c r="D4445" s="96">
        <v>339.56428571787131</v>
      </c>
      <c r="E4445" s="96">
        <v>131.96111110795755</v>
      </c>
      <c r="F4445" s="96">
        <v>1</v>
      </c>
      <c r="G4445" s="96" t="s">
        <v>4722</v>
      </c>
      <c r="H4445" s="96">
        <v>7</v>
      </c>
      <c r="I4445" s="96" t="str">
        <f t="shared" si="69"/>
        <v>T520W476M016ATE045A520W476M016ASE045KBP40</v>
      </c>
    </row>
    <row r="4446" spans="1:9" hidden="1">
      <c r="A4446" s="96" t="s">
        <v>689</v>
      </c>
      <c r="B4446" s="96" t="s">
        <v>690</v>
      </c>
      <c r="C4446" s="96" t="s">
        <v>4441</v>
      </c>
      <c r="D4446" s="96">
        <v>456.58111111144535</v>
      </c>
      <c r="E4446" s="96">
        <v>153.23194444470573</v>
      </c>
      <c r="F4446" s="96">
        <v>1</v>
      </c>
      <c r="G4446" s="96" t="s">
        <v>4722</v>
      </c>
      <c r="H4446" s="96">
        <v>15</v>
      </c>
      <c r="I4446" s="96" t="str">
        <f t="shared" si="69"/>
        <v>T520W477M006ATE035A520W477M006ASMHSPSTA156KA</v>
      </c>
    </row>
    <row r="4447" spans="1:9" hidden="1">
      <c r="A4447" s="96" t="s">
        <v>898</v>
      </c>
      <c r="B4447" s="96" t="s">
        <v>690</v>
      </c>
      <c r="C4447" s="96" t="s">
        <v>4441</v>
      </c>
      <c r="D4447" s="96">
        <v>455.48749999928987</v>
      </c>
      <c r="E4447" s="96">
        <v>141.32777777791489</v>
      </c>
      <c r="F4447" s="96">
        <v>1</v>
      </c>
      <c r="G4447" s="96" t="s">
        <v>4722</v>
      </c>
      <c r="H4447" s="96">
        <v>8</v>
      </c>
      <c r="I4447" s="96" t="str">
        <f t="shared" si="69"/>
        <v>T520W477M006ATE055A520W477M006ASMHSPSTA156KA</v>
      </c>
    </row>
    <row r="4448" spans="1:9" hidden="1">
      <c r="A4448" s="96" t="s">
        <v>903</v>
      </c>
      <c r="B4448" s="96" t="s">
        <v>904</v>
      </c>
      <c r="C4448" s="96" t="s">
        <v>4647</v>
      </c>
      <c r="D4448" s="96">
        <v>272.99999999930151</v>
      </c>
      <c r="E4448" s="96">
        <v>128.11666666064411</v>
      </c>
      <c r="F4448" s="96">
        <v>1</v>
      </c>
      <c r="G4448" s="96" t="s">
        <v>4722</v>
      </c>
      <c r="H4448" s="96">
        <v>1</v>
      </c>
      <c r="I4448" s="96" t="str">
        <f t="shared" si="69"/>
        <v>T520W686M010ATE025A520W686M010ASE025KBP52X</v>
      </c>
    </row>
    <row r="4449" spans="1:9" hidden="1">
      <c r="A4449" s="96" t="s">
        <v>551</v>
      </c>
      <c r="B4449" s="96" t="s">
        <v>238</v>
      </c>
      <c r="C4449" s="96" t="s">
        <v>4426</v>
      </c>
      <c r="D4449" s="96">
        <v>365.21666667074896</v>
      </c>
      <c r="E4449" s="96">
        <v>128.53333333041519</v>
      </c>
      <c r="F4449" s="96">
        <v>1</v>
      </c>
      <c r="G4449" s="96" t="s">
        <v>4722</v>
      </c>
      <c r="H4449" s="96">
        <v>1</v>
      </c>
      <c r="I4449" s="96" t="str">
        <f t="shared" si="69"/>
        <v>T520X108M003ATE015A520X108M003ASKBP74</v>
      </c>
    </row>
    <row r="4450" spans="1:9" hidden="1">
      <c r="A4450" s="96" t="s">
        <v>401</v>
      </c>
      <c r="B4450" s="96" t="s">
        <v>402</v>
      </c>
      <c r="C4450" s="96" t="s">
        <v>4441</v>
      </c>
      <c r="D4450" s="96">
        <v>352.01666666544043</v>
      </c>
      <c r="E4450" s="96">
        <v>277.7833333297167</v>
      </c>
      <c r="F4450" s="96">
        <v>1</v>
      </c>
      <c r="G4450" s="96" t="s">
        <v>4722</v>
      </c>
      <c r="H4450" s="96">
        <v>1</v>
      </c>
      <c r="I4450" s="96" t="str">
        <f t="shared" si="69"/>
        <v>T520X108M2R5ATE010A520X108M003ASE010STA156KA</v>
      </c>
    </row>
    <row r="4451" spans="1:9" hidden="1">
      <c r="A4451" s="96" t="s">
        <v>390</v>
      </c>
      <c r="B4451" s="96" t="s">
        <v>393</v>
      </c>
      <c r="C4451" s="96" t="s">
        <v>4426</v>
      </c>
      <c r="D4451" s="96">
        <v>585.46562499948777</v>
      </c>
      <c r="E4451" s="96">
        <v>173.18235294126413</v>
      </c>
      <c r="F4451" s="96">
        <v>1</v>
      </c>
      <c r="G4451" s="96" t="s">
        <v>4722</v>
      </c>
      <c r="H4451" s="96">
        <v>32</v>
      </c>
      <c r="I4451" s="96" t="str">
        <f t="shared" si="69"/>
        <v>T520X157M016ATE040A520X157M016ASE040KBP74</v>
      </c>
    </row>
    <row r="4452" spans="1:9" hidden="1">
      <c r="A4452" s="96" t="s">
        <v>390</v>
      </c>
      <c r="B4452" s="96" t="s">
        <v>393</v>
      </c>
      <c r="C4452" s="96" t="s">
        <v>4433</v>
      </c>
      <c r="D4452" s="96">
        <v>476.08333333279006</v>
      </c>
      <c r="E4452" s="96">
        <v>157.3000000056345</v>
      </c>
      <c r="F4452" s="96">
        <v>1</v>
      </c>
      <c r="G4452" s="96" t="s">
        <v>4722</v>
      </c>
      <c r="H4452" s="96">
        <v>1</v>
      </c>
      <c r="I4452" s="96" t="str">
        <f t="shared" si="69"/>
        <v>T520X157M016ATE040A520X157M016ASE040KBP74E</v>
      </c>
    </row>
    <row r="4453" spans="1:9" hidden="1">
      <c r="A4453" s="96" t="s">
        <v>390</v>
      </c>
      <c r="B4453" s="96" t="s">
        <v>393</v>
      </c>
      <c r="C4453" s="96" t="s">
        <v>4764</v>
      </c>
      <c r="D4453" s="96">
        <v>553.34166666318197</v>
      </c>
      <c r="E4453" s="96">
        <v>131.45833333313931</v>
      </c>
      <c r="F4453" s="96">
        <v>1</v>
      </c>
      <c r="G4453" s="96" t="s">
        <v>4722</v>
      </c>
      <c r="H4453" s="96">
        <v>2</v>
      </c>
      <c r="I4453" s="96" t="str">
        <f t="shared" si="69"/>
        <v>T520X157M016ATE040A520X157M016ASE040KBP74US</v>
      </c>
    </row>
    <row r="4454" spans="1:9" hidden="1">
      <c r="A4454" s="96" t="s">
        <v>390</v>
      </c>
      <c r="B4454" s="96" t="s">
        <v>387</v>
      </c>
      <c r="C4454" s="96" t="s">
        <v>4428</v>
      </c>
      <c r="D4454" s="96">
        <v>471.67941176455798</v>
      </c>
      <c r="E4454" s="96">
        <v>136.50677083227492</v>
      </c>
      <c r="F4454" s="96">
        <v>1</v>
      </c>
      <c r="G4454" s="96" t="s">
        <v>4722</v>
      </c>
      <c r="H4454" s="96">
        <v>34</v>
      </c>
      <c r="I4454" s="96" t="str">
        <f t="shared" si="69"/>
        <v>T520X157M016ATE040A520X157M016ASMHSPKBP76</v>
      </c>
    </row>
    <row r="4455" spans="1:9" hidden="1">
      <c r="A4455" s="96" t="s">
        <v>556</v>
      </c>
      <c r="B4455" s="96" t="s">
        <v>557</v>
      </c>
      <c r="C4455" s="96" t="s">
        <v>4474</v>
      </c>
      <c r="D4455" s="96">
        <v>328.16666666418314</v>
      </c>
      <c r="E4455" s="96">
        <v>164.60000000428408</v>
      </c>
      <c r="F4455" s="96">
        <v>1</v>
      </c>
      <c r="G4455" s="96" t="s">
        <v>4722</v>
      </c>
      <c r="H4455" s="96">
        <v>1</v>
      </c>
      <c r="I4455" s="96" t="str">
        <f t="shared" si="69"/>
        <v>T520X158M2R5ATE015A520X158M003ASE015S15MB</v>
      </c>
    </row>
    <row r="4456" spans="1:9" hidden="1">
      <c r="A4456" s="96" t="s">
        <v>556</v>
      </c>
      <c r="B4456" s="96" t="s">
        <v>557</v>
      </c>
      <c r="C4456" s="96" t="s">
        <v>4441</v>
      </c>
      <c r="D4456" s="96">
        <v>373.59166666672098</v>
      </c>
      <c r="E4456" s="96">
        <v>219.25099999930245</v>
      </c>
      <c r="F4456" s="96">
        <v>1</v>
      </c>
      <c r="G4456" s="96" t="s">
        <v>4722</v>
      </c>
      <c r="H4456" s="96">
        <v>50</v>
      </c>
      <c r="I4456" s="96" t="str">
        <f t="shared" si="69"/>
        <v>T520X158M2R5ATE015A520X158M003ASE015STA156KA</v>
      </c>
    </row>
    <row r="4457" spans="1:9" hidden="1">
      <c r="A4457" s="96" t="s">
        <v>405</v>
      </c>
      <c r="B4457" s="96" t="s">
        <v>4608</v>
      </c>
      <c r="C4457" s="96" t="s">
        <v>4621</v>
      </c>
      <c r="D4457" s="96">
        <v>354.18333332519978</v>
      </c>
      <c r="E4457" s="96">
        <v>129.96666666353121</v>
      </c>
      <c r="F4457" s="96">
        <v>1</v>
      </c>
      <c r="G4457" s="96" t="s">
        <v>4722</v>
      </c>
      <c r="H4457" s="96">
        <v>1</v>
      </c>
      <c r="I4457" s="96" t="str">
        <f t="shared" si="69"/>
        <v>T520X337M010AHE010A520X337M010ASE010KBP121E</v>
      </c>
    </row>
    <row r="4458" spans="1:9" hidden="1">
      <c r="A4458" s="96" t="s">
        <v>546</v>
      </c>
      <c r="B4458" s="96" t="s">
        <v>244</v>
      </c>
      <c r="C4458" s="96" t="s">
        <v>4426</v>
      </c>
      <c r="D4458" s="96">
        <v>393.56633333335634</v>
      </c>
      <c r="E4458" s="96">
        <v>167.20799999954178</v>
      </c>
      <c r="F4458" s="96">
        <v>1</v>
      </c>
      <c r="G4458" s="96" t="s">
        <v>4722</v>
      </c>
      <c r="H4458" s="96">
        <v>50</v>
      </c>
      <c r="I4458" s="96" t="str">
        <f t="shared" si="69"/>
        <v>T520X337M010ATE025A520X337M010ASMHSPKBP74</v>
      </c>
    </row>
    <row r="4459" spans="1:9" hidden="1">
      <c r="A4459" s="96" t="s">
        <v>546</v>
      </c>
      <c r="B4459" s="96" t="s">
        <v>244</v>
      </c>
      <c r="C4459" s="96" t="s">
        <v>4428</v>
      </c>
      <c r="D4459" s="96">
        <v>397.29259259183885</v>
      </c>
      <c r="E4459" s="96">
        <v>203.3449999995064</v>
      </c>
      <c r="F4459" s="96">
        <v>1</v>
      </c>
      <c r="G4459" s="96" t="s">
        <v>4722</v>
      </c>
      <c r="H4459" s="96">
        <v>9</v>
      </c>
      <c r="I4459" s="96" t="str">
        <f t="shared" si="69"/>
        <v>T520X337M010ATE025A520X337M010ASMHSPKBP76</v>
      </c>
    </row>
    <row r="4460" spans="1:9" hidden="1">
      <c r="A4460" s="96" t="s">
        <v>243</v>
      </c>
      <c r="B4460" s="96" t="s">
        <v>244</v>
      </c>
      <c r="C4460" s="96" t="s">
        <v>4426</v>
      </c>
      <c r="D4460" s="96">
        <v>378.0454545447455</v>
      </c>
      <c r="E4460" s="96">
        <v>150.98043478099103</v>
      </c>
      <c r="F4460" s="96">
        <v>1</v>
      </c>
      <c r="G4460" s="96" t="s">
        <v>4722</v>
      </c>
      <c r="H4460" s="96">
        <v>22</v>
      </c>
      <c r="I4460" s="96" t="str">
        <f t="shared" si="69"/>
        <v>T520X337M010ATE040A520X337M010ASMHSPKBP74</v>
      </c>
    </row>
    <row r="4461" spans="1:9" hidden="1">
      <c r="A4461" s="96" t="s">
        <v>243</v>
      </c>
      <c r="B4461" s="96" t="s">
        <v>244</v>
      </c>
      <c r="C4461" s="96" t="s">
        <v>4428</v>
      </c>
      <c r="D4461" s="96">
        <v>397.65999999828642</v>
      </c>
      <c r="E4461" s="96">
        <v>174.04333333228715</v>
      </c>
      <c r="F4461" s="96">
        <v>1</v>
      </c>
      <c r="G4461" s="96" t="s">
        <v>4722</v>
      </c>
      <c r="H4461" s="96">
        <v>5</v>
      </c>
      <c r="I4461" s="96" t="str">
        <f t="shared" si="69"/>
        <v>T520X337M010ATE040A520X337M010ASMHSPKBP76</v>
      </c>
    </row>
    <row r="4462" spans="1:9" hidden="1">
      <c r="A4462" s="96" t="s">
        <v>236</v>
      </c>
      <c r="B4462" s="96" t="s">
        <v>233</v>
      </c>
      <c r="C4462" s="96" t="s">
        <v>4426</v>
      </c>
      <c r="D4462" s="96">
        <v>332.03333333367482</v>
      </c>
      <c r="E4462" s="96">
        <v>143.10833333234768</v>
      </c>
      <c r="F4462" s="96">
        <v>1</v>
      </c>
      <c r="G4462" s="96" t="s">
        <v>4722</v>
      </c>
      <c r="H4462" s="96">
        <v>2</v>
      </c>
      <c r="I4462" s="96" t="str">
        <f t="shared" si="69"/>
        <v>T520X477M006AHE018A520X477M006ASMHSPKBP74</v>
      </c>
    </row>
    <row r="4463" spans="1:9" hidden="1">
      <c r="A4463" s="96" t="s">
        <v>410</v>
      </c>
      <c r="B4463" s="96" t="s">
        <v>4675</v>
      </c>
      <c r="C4463" s="96" t="s">
        <v>4744</v>
      </c>
      <c r="D4463" s="96">
        <v>319.99294871728546</v>
      </c>
      <c r="E4463" s="96">
        <v>142.88076923018355</v>
      </c>
      <c r="F4463" s="96">
        <v>1</v>
      </c>
      <c r="G4463" s="96" t="s">
        <v>4722</v>
      </c>
      <c r="H4463" s="96">
        <v>26</v>
      </c>
      <c r="I4463" s="96" t="str">
        <f t="shared" si="69"/>
        <v>T520X477M006ATE010A520X477M006ASPGLRKBP72</v>
      </c>
    </row>
    <row r="4464" spans="1:9" hidden="1">
      <c r="A4464" s="96" t="s">
        <v>410</v>
      </c>
      <c r="B4464" s="96" t="s">
        <v>4675</v>
      </c>
      <c r="C4464" s="96" t="s">
        <v>4552</v>
      </c>
      <c r="D4464" s="96">
        <v>547.5833333353512</v>
      </c>
      <c r="E4464" s="96">
        <v>234.60000000195575</v>
      </c>
      <c r="F4464" s="96">
        <v>1</v>
      </c>
      <c r="G4464" s="96" t="s">
        <v>4722</v>
      </c>
      <c r="H4464" s="96">
        <v>1</v>
      </c>
      <c r="I4464" s="96" t="str">
        <f t="shared" si="69"/>
        <v>T520X477M006ATE010A520X477M006ASPGLRSTA156KX</v>
      </c>
    </row>
    <row r="4465" spans="1:9" hidden="1">
      <c r="A4465" s="96" t="s">
        <v>410</v>
      </c>
      <c r="B4465" s="96" t="s">
        <v>4675</v>
      </c>
      <c r="C4465" s="96" t="s">
        <v>4428</v>
      </c>
      <c r="D4465" s="96">
        <v>319.94090909117153</v>
      </c>
      <c r="E4465" s="96">
        <v>157.78131313198671</v>
      </c>
      <c r="F4465" s="96">
        <v>1</v>
      </c>
      <c r="G4465" s="96" t="s">
        <v>4722</v>
      </c>
      <c r="H4465" s="96">
        <v>33</v>
      </c>
      <c r="I4465" s="96" t="str">
        <f t="shared" si="69"/>
        <v>T520X477M006ATE010A520X477M006ASPGLRKBP76</v>
      </c>
    </row>
    <row r="4466" spans="1:9" hidden="1">
      <c r="A4466" s="96" t="s">
        <v>235</v>
      </c>
      <c r="B4466" s="96" t="s">
        <v>233</v>
      </c>
      <c r="C4466" s="96" t="s">
        <v>4426</v>
      </c>
      <c r="D4466" s="96">
        <v>313.8019999992801</v>
      </c>
      <c r="E4466" s="96">
        <v>173.67733333453072</v>
      </c>
      <c r="F4466" s="96">
        <v>1</v>
      </c>
      <c r="G4466" s="96" t="s">
        <v>4722</v>
      </c>
      <c r="H4466" s="96">
        <v>50</v>
      </c>
      <c r="I4466" s="96" t="str">
        <f t="shared" si="69"/>
        <v>T520X477M006ATE018A520X477M006ASMHSPKBP74</v>
      </c>
    </row>
    <row r="4467" spans="1:9" hidden="1">
      <c r="A4467" s="96" t="s">
        <v>1013</v>
      </c>
      <c r="B4467" s="96" t="s">
        <v>233</v>
      </c>
      <c r="C4467" s="96" t="s">
        <v>4426</v>
      </c>
      <c r="D4467" s="96">
        <v>313.29444444738328</v>
      </c>
      <c r="E4467" s="96">
        <v>147.00000000419095</v>
      </c>
      <c r="F4467" s="96">
        <v>1</v>
      </c>
      <c r="G4467" s="96" t="s">
        <v>4722</v>
      </c>
      <c r="H4467" s="96">
        <v>3</v>
      </c>
      <c r="I4467" s="96" t="str">
        <f t="shared" si="69"/>
        <v>T520X477M006ATE035A520X477M006ASMHSPKBP74</v>
      </c>
    </row>
    <row r="4468" spans="1:9" hidden="1">
      <c r="A4468" s="96" t="s">
        <v>398</v>
      </c>
      <c r="B4468" s="96" t="s">
        <v>4517</v>
      </c>
      <c r="C4468" s="96" t="s">
        <v>4744</v>
      </c>
      <c r="D4468" s="96">
        <v>283.01666666055098</v>
      </c>
      <c r="E4468" s="96">
        <v>135.85833333490882</v>
      </c>
      <c r="F4468" s="96">
        <v>1</v>
      </c>
      <c r="G4468" s="96" t="s">
        <v>4722</v>
      </c>
      <c r="H4468" s="96">
        <v>2</v>
      </c>
      <c r="I4468" s="96" t="str">
        <f t="shared" si="69"/>
        <v>T520X687M004ATE010A520X687M004ASPGLRKBP72</v>
      </c>
    </row>
    <row r="4469" spans="1:9" hidden="1">
      <c r="A4469" s="96" t="s">
        <v>398</v>
      </c>
      <c r="B4469" s="96" t="s">
        <v>4517</v>
      </c>
      <c r="C4469" s="96" t="s">
        <v>4428</v>
      </c>
      <c r="D4469" s="96">
        <v>285.25000000125146</v>
      </c>
      <c r="E4469" s="96">
        <v>131.75714285495425</v>
      </c>
      <c r="F4469" s="96">
        <v>1</v>
      </c>
      <c r="G4469" s="96" t="s">
        <v>4722</v>
      </c>
      <c r="H4469" s="96">
        <v>8</v>
      </c>
      <c r="I4469" s="96" t="str">
        <f t="shared" si="69"/>
        <v>T520X687M004ATE010A520X687M004ASPGLRKBP76</v>
      </c>
    </row>
    <row r="4470" spans="1:9" hidden="1">
      <c r="A4470" s="96" t="s">
        <v>559</v>
      </c>
      <c r="B4470" s="96" t="s">
        <v>560</v>
      </c>
      <c r="C4470" s="96" t="s">
        <v>4426</v>
      </c>
      <c r="D4470" s="96">
        <v>276.8618055547995</v>
      </c>
      <c r="E4470" s="96">
        <v>142.00208333306364</v>
      </c>
      <c r="F4470" s="96">
        <v>1</v>
      </c>
      <c r="G4470" s="96" t="s">
        <v>4722</v>
      </c>
      <c r="H4470" s="96">
        <v>24</v>
      </c>
      <c r="I4470" s="96" t="str">
        <f t="shared" si="69"/>
        <v>T520X687M004ATE015A520X687M004ASMHSBKBP74</v>
      </c>
    </row>
    <row r="4471" spans="1:9" hidden="1">
      <c r="A4471" s="96" t="s">
        <v>1004</v>
      </c>
      <c r="B4471" s="96" t="s">
        <v>1005</v>
      </c>
      <c r="C4471" s="96" t="s">
        <v>4426</v>
      </c>
      <c r="D4471" s="96">
        <v>257.66250000247965</v>
      </c>
      <c r="E4471" s="96">
        <v>213.9833333354909</v>
      </c>
      <c r="F4471" s="96">
        <v>1</v>
      </c>
      <c r="G4471" s="96" t="s">
        <v>4722</v>
      </c>
      <c r="H4471" s="96">
        <v>4</v>
      </c>
      <c r="I4471" s="96" t="str">
        <f t="shared" si="69"/>
        <v>T520X687M004ATE035A520X687M004ASMHSPKBP74</v>
      </c>
    </row>
    <row r="4472" spans="1:9" hidden="1">
      <c r="A4472" s="96" t="s">
        <v>230</v>
      </c>
      <c r="B4472" s="96" t="s">
        <v>4765</v>
      </c>
      <c r="C4472" s="96" t="s">
        <v>4441</v>
      </c>
      <c r="D4472" s="96">
        <v>429.58333333313931</v>
      </c>
      <c r="E4472" s="96">
        <v>201.93333333183543</v>
      </c>
      <c r="F4472" s="96">
        <v>1</v>
      </c>
      <c r="G4472" s="96" t="s">
        <v>4722</v>
      </c>
      <c r="H4472" s="96">
        <v>2</v>
      </c>
      <c r="I4472" s="96" t="str">
        <f t="shared" si="69"/>
        <v>T520X687M006ATE018A520X687M006ASE025STA156KA</v>
      </c>
    </row>
    <row r="4473" spans="1:9" hidden="1">
      <c r="A4473" s="96" t="s">
        <v>230</v>
      </c>
      <c r="B4473" s="96" t="s">
        <v>231</v>
      </c>
      <c r="C4473" s="96" t="s">
        <v>4441</v>
      </c>
      <c r="D4473" s="96">
        <v>611.59166666446254</v>
      </c>
      <c r="E4473" s="96">
        <v>132.89999999629799</v>
      </c>
      <c r="F4473" s="96">
        <v>1</v>
      </c>
      <c r="G4473" s="96" t="s">
        <v>4722</v>
      </c>
      <c r="H4473" s="96">
        <v>2</v>
      </c>
      <c r="I4473" s="96" t="str">
        <f t="shared" si="69"/>
        <v>T520X687M006ATE018A520X687M006ASMHSPSTA156KA</v>
      </c>
    </row>
    <row r="4474" spans="1:9" hidden="1">
      <c r="A4474" s="96" t="s">
        <v>548</v>
      </c>
      <c r="B4474" s="96" t="s">
        <v>4765</v>
      </c>
      <c r="C4474" s="96" t="s">
        <v>4441</v>
      </c>
      <c r="D4474" s="96">
        <v>376.05833332578186</v>
      </c>
      <c r="E4474" s="96">
        <v>193.20833333011251</v>
      </c>
      <c r="F4474" s="96">
        <v>1</v>
      </c>
      <c r="G4474" s="96" t="s">
        <v>4722</v>
      </c>
      <c r="H4474" s="96">
        <v>2</v>
      </c>
      <c r="I4474" s="96" t="str">
        <f t="shared" si="69"/>
        <v>T520X687M006ATE025A520X687M006ASE025STA156KA</v>
      </c>
    </row>
    <row r="4475" spans="1:9" hidden="1">
      <c r="A4475" s="96" t="s">
        <v>548</v>
      </c>
      <c r="B4475" s="96" t="s">
        <v>231</v>
      </c>
      <c r="C4475" s="96" t="s">
        <v>4441</v>
      </c>
      <c r="D4475" s="96">
        <v>616.11250000161817</v>
      </c>
      <c r="E4475" s="96">
        <v>166.75238095240533</v>
      </c>
      <c r="F4475" s="96">
        <v>1</v>
      </c>
      <c r="G4475" s="96" t="s">
        <v>4722</v>
      </c>
      <c r="H4475" s="96">
        <v>4</v>
      </c>
      <c r="I4475" s="96" t="str">
        <f t="shared" si="69"/>
        <v>T520X687M006ATE025A520X687M006ASMHSPSTA156KA</v>
      </c>
    </row>
    <row r="4476" spans="1:9" hidden="1">
      <c r="A4476" s="96" t="s">
        <v>3093</v>
      </c>
      <c r="B4476" s="96" t="s">
        <v>4666</v>
      </c>
      <c r="C4476" s="96" t="s">
        <v>4441</v>
      </c>
      <c r="D4476" s="96">
        <v>457.20833333674818</v>
      </c>
      <c r="E4476" s="96">
        <v>192.19999999681025</v>
      </c>
      <c r="F4476" s="96">
        <v>1</v>
      </c>
      <c r="G4476" s="96" t="s">
        <v>4722</v>
      </c>
      <c r="H4476" s="96">
        <v>2</v>
      </c>
      <c r="I4476" s="96" t="str">
        <f t="shared" si="69"/>
        <v>T520Y108M2R5ATE010A520Y108M2R5AS9997STA156KA</v>
      </c>
    </row>
    <row r="4477" spans="1:9" hidden="1">
      <c r="A4477" s="96" t="s">
        <v>3093</v>
      </c>
      <c r="B4477" s="96" t="s">
        <v>1419</v>
      </c>
      <c r="C4477" s="96" t="s">
        <v>4441</v>
      </c>
      <c r="D4477" s="96">
        <v>431.68740740721114</v>
      </c>
      <c r="E4477" s="96">
        <v>217.73156028283023</v>
      </c>
      <c r="F4477" s="96">
        <v>1</v>
      </c>
      <c r="G4477" s="96" t="s">
        <v>4722</v>
      </c>
      <c r="H4477" s="96">
        <v>45</v>
      </c>
      <c r="I4477" s="96" t="str">
        <f t="shared" si="69"/>
        <v>T520Y108M2R5ATE010A520Y108M2R5ASE010STA156KA</v>
      </c>
    </row>
    <row r="4478" spans="1:9" hidden="1">
      <c r="A4478" s="96" t="s">
        <v>3093</v>
      </c>
      <c r="B4478" s="96" t="s">
        <v>1419</v>
      </c>
      <c r="C4478" s="96" t="s">
        <v>4766</v>
      </c>
      <c r="D4478" s="96">
        <v>266.43333332729526</v>
      </c>
      <c r="E4478" s="96">
        <v>134.43333332659677</v>
      </c>
      <c r="F4478" s="96">
        <v>1</v>
      </c>
      <c r="G4478" s="96" t="s">
        <v>4722</v>
      </c>
      <c r="H4478" s="96">
        <v>1</v>
      </c>
      <c r="I4478" s="96" t="str">
        <f t="shared" si="69"/>
        <v>T520Y108M2R5ATE010A520Y108M2R5ASE010STA156KF</v>
      </c>
    </row>
    <row r="4479" spans="1:9" hidden="1">
      <c r="A4479" s="96" t="s">
        <v>3059</v>
      </c>
      <c r="B4479" s="96" t="s">
        <v>1419</v>
      </c>
      <c r="C4479" s="96" t="s">
        <v>4441</v>
      </c>
      <c r="D4479" s="96">
        <v>398.8916666636942</v>
      </c>
      <c r="E4479" s="96">
        <v>209.16666666744277</v>
      </c>
      <c r="F4479" s="96">
        <v>1</v>
      </c>
      <c r="G4479" s="96" t="s">
        <v>4722</v>
      </c>
      <c r="H4479" s="96">
        <v>2</v>
      </c>
      <c r="I4479" s="96" t="str">
        <f t="shared" si="69"/>
        <v>T520Y108M2R5ATE015A520Y108M2R5ASE010STA156KA</v>
      </c>
    </row>
    <row r="4480" spans="1:9" hidden="1">
      <c r="A4480" s="96" t="s">
        <v>3109</v>
      </c>
      <c r="B4480" s="96" t="s">
        <v>3107</v>
      </c>
      <c r="C4480" s="96" t="s">
        <v>4426</v>
      </c>
      <c r="D4480" s="96">
        <v>362.87643678020686</v>
      </c>
      <c r="E4480" s="96">
        <v>169.1705128196806</v>
      </c>
      <c r="F4480" s="96">
        <v>1</v>
      </c>
      <c r="G4480" s="96" t="s">
        <v>4722</v>
      </c>
      <c r="H4480" s="96">
        <v>29</v>
      </c>
      <c r="I4480" s="96" t="str">
        <f t="shared" si="69"/>
        <v>T520Y227M010ATE040A520Y227M010ASMHSPKBP74</v>
      </c>
    </row>
    <row r="4481" spans="1:9" hidden="1">
      <c r="A4481" s="96" t="s">
        <v>3020</v>
      </c>
      <c r="B4481" s="96" t="s">
        <v>555</v>
      </c>
      <c r="C4481" s="96" t="s">
        <v>4426</v>
      </c>
      <c r="D4481" s="96">
        <v>401.6716666650027</v>
      </c>
      <c r="E4481" s="96">
        <v>129.11060606118883</v>
      </c>
      <c r="F4481" s="96">
        <v>1</v>
      </c>
      <c r="G4481" s="96" t="s">
        <v>4722</v>
      </c>
      <c r="H4481" s="96">
        <v>10</v>
      </c>
      <c r="I4481" s="96" t="str">
        <f t="shared" si="69"/>
        <v>T520Y337M010ATE015A520Y337M010ASMHSBKBP74</v>
      </c>
    </row>
    <row r="4482" spans="1:9" hidden="1">
      <c r="A4482" s="96" t="s">
        <v>3131</v>
      </c>
      <c r="B4482" s="96" t="s">
        <v>2782</v>
      </c>
      <c r="C4482" s="96" t="s">
        <v>4426</v>
      </c>
      <c r="D4482" s="96">
        <v>416.14888888970017</v>
      </c>
      <c r="E4482" s="96">
        <v>225.61458333359039</v>
      </c>
      <c r="F4482" s="96">
        <v>1</v>
      </c>
      <c r="G4482" s="96" t="s">
        <v>4722</v>
      </c>
      <c r="H4482" s="96">
        <v>15</v>
      </c>
      <c r="I4482" s="96" t="str">
        <f t="shared" si="69"/>
        <v>T520Y337M010ATE025A520Y337M010ASMHSPKBP74</v>
      </c>
    </row>
    <row r="4483" spans="1:9" hidden="1">
      <c r="A4483" s="96" t="s">
        <v>3160</v>
      </c>
      <c r="B4483" s="96" t="s">
        <v>2782</v>
      </c>
      <c r="C4483" s="96" t="s">
        <v>4426</v>
      </c>
      <c r="D4483" s="96">
        <v>409.53333333483897</v>
      </c>
      <c r="E4483" s="96">
        <v>130.58333333465271</v>
      </c>
      <c r="F4483" s="96">
        <v>1</v>
      </c>
      <c r="G4483" s="96" t="s">
        <v>4722</v>
      </c>
      <c r="H4483" s="96">
        <v>3</v>
      </c>
      <c r="I4483" s="96" t="str">
        <f t="shared" si="69"/>
        <v>T520Y337M010ATE035A520Y337M010ASMHSPKBP74</v>
      </c>
    </row>
    <row r="4484" spans="1:9" hidden="1">
      <c r="A4484" s="96" t="s">
        <v>3064</v>
      </c>
      <c r="B4484" s="96" t="s">
        <v>4767</v>
      </c>
      <c r="C4484" s="96" t="s">
        <v>119</v>
      </c>
      <c r="D4484" s="96">
        <v>328.81666666944511</v>
      </c>
      <c r="E4484" s="96">
        <v>159.64999999967404</v>
      </c>
      <c r="F4484" s="96">
        <v>1</v>
      </c>
      <c r="G4484" s="96" t="s">
        <v>4722</v>
      </c>
      <c r="H4484" s="96">
        <v>1</v>
      </c>
      <c r="I4484" s="96" t="str">
        <f t="shared" ref="I4484:I4547" si="70">A4484&amp;B4484&amp;C4484</f>
        <v>T520Y477M006ATE010A520Y477M006AS9997FTW102K</v>
      </c>
    </row>
    <row r="4485" spans="1:9" hidden="1">
      <c r="A4485" s="96" t="s">
        <v>3064</v>
      </c>
      <c r="B4485" s="96" t="s">
        <v>3056</v>
      </c>
      <c r="C4485" s="96" t="s">
        <v>4426</v>
      </c>
      <c r="D4485" s="96">
        <v>350.663157894466</v>
      </c>
      <c r="E4485" s="96">
        <v>168.81271929746666</v>
      </c>
      <c r="F4485" s="96">
        <v>1</v>
      </c>
      <c r="G4485" s="96" t="s">
        <v>4722</v>
      </c>
      <c r="H4485" s="96">
        <v>38</v>
      </c>
      <c r="I4485" s="96" t="str">
        <f t="shared" si="70"/>
        <v>T520Y477M006ATE010A520Y477M006ASPGLRKBP74</v>
      </c>
    </row>
    <row r="4486" spans="1:9" hidden="1">
      <c r="A4486" s="96" t="s">
        <v>3064</v>
      </c>
      <c r="B4486" s="96" t="s">
        <v>3056</v>
      </c>
      <c r="C4486" s="96" t="s">
        <v>4428</v>
      </c>
      <c r="D4486" s="96">
        <v>332.70966666731982</v>
      </c>
      <c r="E4486" s="96">
        <v>146.03999999994411</v>
      </c>
      <c r="F4486" s="96">
        <v>1</v>
      </c>
      <c r="G4486" s="96" t="s">
        <v>4722</v>
      </c>
      <c r="H4486" s="96">
        <v>50</v>
      </c>
      <c r="I4486" s="96" t="str">
        <f t="shared" si="70"/>
        <v>T520Y477M006ATE010A520Y477M006ASPGLRKBP76</v>
      </c>
    </row>
    <row r="4487" spans="1:9" hidden="1">
      <c r="A4487" s="96" t="s">
        <v>3050</v>
      </c>
      <c r="B4487" s="96" t="s">
        <v>3010</v>
      </c>
      <c r="C4487" s="96" t="s">
        <v>4426</v>
      </c>
      <c r="D4487" s="96">
        <v>313.77222222508863</v>
      </c>
      <c r="E4487" s="96">
        <v>134.4055555597879</v>
      </c>
      <c r="F4487" s="96">
        <v>1</v>
      </c>
      <c r="G4487" s="96" t="s">
        <v>4722</v>
      </c>
      <c r="H4487" s="96">
        <v>3</v>
      </c>
      <c r="I4487" s="96" t="str">
        <f t="shared" si="70"/>
        <v>T520Y477M006ATE015A520Y477M006ASMHSBKBP74</v>
      </c>
    </row>
    <row r="4488" spans="1:9" hidden="1">
      <c r="A4488" s="96" t="s">
        <v>3009</v>
      </c>
      <c r="B4488" s="96" t="s">
        <v>3010</v>
      </c>
      <c r="C4488" s="96" t="s">
        <v>4426</v>
      </c>
      <c r="D4488" s="96">
        <v>314.76666666660458</v>
      </c>
      <c r="E4488" s="96">
        <v>139.94333333219402</v>
      </c>
      <c r="F4488" s="96">
        <v>1</v>
      </c>
      <c r="G4488" s="96" t="s">
        <v>4722</v>
      </c>
      <c r="H4488" s="96">
        <v>5</v>
      </c>
      <c r="I4488" s="96" t="str">
        <f t="shared" si="70"/>
        <v>T520Y477M006ATE018A520Y477M006ASMHSBKBP74</v>
      </c>
    </row>
    <row r="4489" spans="1:9" hidden="1">
      <c r="A4489" s="96" t="s">
        <v>3127</v>
      </c>
      <c r="B4489" s="96" t="s">
        <v>2784</v>
      </c>
      <c r="C4489" s="96" t="s">
        <v>4426</v>
      </c>
      <c r="D4489" s="96">
        <v>320.26875000054133</v>
      </c>
      <c r="E4489" s="96">
        <v>129.86666666709684</v>
      </c>
      <c r="F4489" s="96">
        <v>1</v>
      </c>
      <c r="G4489" s="96" t="s">
        <v>4722</v>
      </c>
      <c r="H4489" s="96">
        <v>8</v>
      </c>
      <c r="I4489" s="96" t="str">
        <f t="shared" si="70"/>
        <v>T520Y477M006ATE025A520Y477M006ASMHSPKBP74</v>
      </c>
    </row>
    <row r="4490" spans="1:9" hidden="1">
      <c r="A4490" s="96" t="s">
        <v>3164</v>
      </c>
      <c r="B4490" s="96" t="s">
        <v>2784</v>
      </c>
      <c r="C4490" s="96" t="s">
        <v>4426</v>
      </c>
      <c r="D4490" s="96">
        <v>317.40333333334422</v>
      </c>
      <c r="E4490" s="96">
        <v>154.78166666657199</v>
      </c>
      <c r="F4490" s="96">
        <v>1</v>
      </c>
      <c r="G4490" s="96" t="s">
        <v>4722</v>
      </c>
      <c r="H4490" s="96">
        <v>50</v>
      </c>
      <c r="I4490" s="96" t="str">
        <f t="shared" si="70"/>
        <v>T520Y477M006ATE035A520Y477M006ASMHSPKBP74</v>
      </c>
    </row>
    <row r="4491" spans="1:9" hidden="1">
      <c r="A4491" s="96" t="s">
        <v>3044</v>
      </c>
      <c r="B4491" s="96" t="s">
        <v>3045</v>
      </c>
      <c r="C4491" s="96" t="s">
        <v>4426</v>
      </c>
      <c r="D4491" s="96">
        <v>289.63333333376795</v>
      </c>
      <c r="E4491" s="96">
        <v>178.86666666367091</v>
      </c>
      <c r="F4491" s="96">
        <v>1</v>
      </c>
      <c r="G4491" s="96" t="s">
        <v>4722</v>
      </c>
      <c r="H4491" s="96">
        <v>1</v>
      </c>
      <c r="I4491" s="96" t="str">
        <f t="shared" si="70"/>
        <v>T520Y687M004ATE015A520Y687M004ASMHSBKBP74</v>
      </c>
    </row>
    <row r="4492" spans="1:9" hidden="1">
      <c r="A4492" s="96" t="s">
        <v>3133</v>
      </c>
      <c r="B4492" s="96" t="s">
        <v>4765</v>
      </c>
      <c r="C4492" s="96" t="s">
        <v>4441</v>
      </c>
      <c r="D4492" s="96">
        <v>561.02777777588926</v>
      </c>
      <c r="E4492" s="96">
        <v>345.694444446126</v>
      </c>
      <c r="F4492" s="96">
        <v>1</v>
      </c>
      <c r="G4492" s="96" t="s">
        <v>4722</v>
      </c>
      <c r="H4492" s="96">
        <v>3</v>
      </c>
      <c r="I4492" s="96" t="str">
        <f t="shared" si="70"/>
        <v>T520Y687M006ATE025A520X687M006ASE025STA156KA</v>
      </c>
    </row>
    <row r="4493" spans="1:9" hidden="1">
      <c r="A4493" s="96" t="s">
        <v>3133</v>
      </c>
      <c r="B4493" s="96" t="s">
        <v>3004</v>
      </c>
      <c r="C4493" s="96" t="s">
        <v>4441</v>
      </c>
      <c r="D4493" s="96">
        <v>644.69166666967794</v>
      </c>
      <c r="E4493" s="96">
        <v>130.53833333496004</v>
      </c>
      <c r="F4493" s="96">
        <v>1</v>
      </c>
      <c r="G4493" s="96" t="s">
        <v>4722</v>
      </c>
      <c r="H4493" s="96">
        <v>6</v>
      </c>
      <c r="I4493" s="96" t="str">
        <f t="shared" si="70"/>
        <v>T520Y687M006ATE025A520Y687M006ASMHSPSTA156KA</v>
      </c>
    </row>
    <row r="4494" spans="1:9" hidden="1">
      <c r="A4494" s="96" t="s">
        <v>2315</v>
      </c>
      <c r="B4494" s="96" t="s">
        <v>2300</v>
      </c>
      <c r="C4494" s="96" t="s">
        <v>4516</v>
      </c>
      <c r="D4494" s="96">
        <v>847.41111111128703</v>
      </c>
      <c r="E4494" s="96">
        <v>188.23888888699005</v>
      </c>
      <c r="F4494" s="96">
        <v>1</v>
      </c>
      <c r="G4494" s="96" t="s">
        <v>4722</v>
      </c>
      <c r="H4494" s="96">
        <v>3</v>
      </c>
      <c r="I4494" s="96" t="str">
        <f t="shared" si="70"/>
        <v>T521B105M050ATE200A521B105M063ASTTS125</v>
      </c>
    </row>
    <row r="4495" spans="1:9" hidden="1">
      <c r="A4495" s="96" t="s">
        <v>2301</v>
      </c>
      <c r="B4495" s="96" t="s">
        <v>2300</v>
      </c>
      <c r="C4495" s="96" t="s">
        <v>4516</v>
      </c>
      <c r="D4495" s="96">
        <v>766.85833333292976</v>
      </c>
      <c r="E4495" s="96">
        <v>253.78333333530463</v>
      </c>
      <c r="F4495" s="96">
        <v>1</v>
      </c>
      <c r="G4495" s="96" t="s">
        <v>4722</v>
      </c>
      <c r="H4495" s="96">
        <v>2</v>
      </c>
      <c r="I4495" s="96" t="str">
        <f t="shared" si="70"/>
        <v>T521B105M063ATE200A521B105M063ASTTS125</v>
      </c>
    </row>
    <row r="4496" spans="1:9" hidden="1">
      <c r="A4496" s="96" t="s">
        <v>2060</v>
      </c>
      <c r="B4496" s="96" t="s">
        <v>2061</v>
      </c>
      <c r="C4496" s="96" t="s">
        <v>4721</v>
      </c>
      <c r="D4496" s="96">
        <v>540.66666666534729</v>
      </c>
      <c r="E4496" s="96">
        <v>210.21666666842063</v>
      </c>
      <c r="F4496" s="96">
        <v>1</v>
      </c>
      <c r="G4496" s="96" t="s">
        <v>4722</v>
      </c>
      <c r="H4496" s="96">
        <v>1</v>
      </c>
      <c r="I4496" s="96" t="str">
        <f t="shared" si="70"/>
        <v>T521B106M020ATE100A521B106M025ASE100NT40</v>
      </c>
    </row>
    <row r="4497" spans="1:9" hidden="1">
      <c r="A4497" s="96" t="s">
        <v>2066</v>
      </c>
      <c r="B4497" s="96" t="s">
        <v>4768</v>
      </c>
      <c r="C4497" s="96" t="s">
        <v>4721</v>
      </c>
      <c r="D4497" s="96">
        <v>517.33888888615184</v>
      </c>
      <c r="E4497" s="96">
        <v>216.66111110709608</v>
      </c>
      <c r="F4497" s="96">
        <v>1</v>
      </c>
      <c r="G4497" s="96" t="s">
        <v>4722</v>
      </c>
      <c r="H4497" s="96">
        <v>3</v>
      </c>
      <c r="I4497" s="96" t="str">
        <f t="shared" si="70"/>
        <v>T521B106M025ATE100A521B106M025AS9997NT40</v>
      </c>
    </row>
    <row r="4498" spans="1:9" hidden="1">
      <c r="A4498" s="96" t="s">
        <v>2066</v>
      </c>
      <c r="B4498" s="96" t="s">
        <v>2061</v>
      </c>
      <c r="C4498" s="96" t="s">
        <v>4721</v>
      </c>
      <c r="D4498" s="96">
        <v>548.70000000461005</v>
      </c>
      <c r="E4498" s="96">
        <v>204.25000000395812</v>
      </c>
      <c r="F4498" s="96">
        <v>1</v>
      </c>
      <c r="G4498" s="96" t="s">
        <v>4722</v>
      </c>
      <c r="H4498" s="96">
        <v>3</v>
      </c>
      <c r="I4498" s="96" t="str">
        <f t="shared" si="70"/>
        <v>T521B106M025ATE100A521B106M025ASE100NT40</v>
      </c>
    </row>
    <row r="4499" spans="1:9" hidden="1">
      <c r="A4499" s="96" t="s">
        <v>2066</v>
      </c>
      <c r="B4499" s="96" t="s">
        <v>2061</v>
      </c>
      <c r="C4499" s="96" t="s">
        <v>4477</v>
      </c>
      <c r="D4499" s="96">
        <v>553.86754385832899</v>
      </c>
      <c r="E4499" s="96">
        <v>212.57666666689329</v>
      </c>
      <c r="F4499" s="96">
        <v>1</v>
      </c>
      <c r="G4499" s="96" t="s">
        <v>4722</v>
      </c>
      <c r="H4499" s="96">
        <v>19</v>
      </c>
      <c r="I4499" s="96" t="str">
        <f t="shared" si="70"/>
        <v>T521B106M025ATE100A521B106M025ASE100KBP40</v>
      </c>
    </row>
    <row r="4500" spans="1:9" hidden="1">
      <c r="A4500" s="96" t="s">
        <v>2194</v>
      </c>
      <c r="B4500" s="96" t="s">
        <v>2193</v>
      </c>
      <c r="C4500" s="96" t="s">
        <v>157</v>
      </c>
      <c r="D4500" s="96">
        <v>607.11666666611563</v>
      </c>
      <c r="E4500" s="96">
        <v>188.7166666664416</v>
      </c>
      <c r="F4500" s="96">
        <v>1</v>
      </c>
      <c r="G4500" s="96" t="s">
        <v>4722</v>
      </c>
      <c r="H4500" s="96">
        <v>2</v>
      </c>
      <c r="I4500" s="96" t="str">
        <f t="shared" si="70"/>
        <v>T521B106M035ATE150A521B106M035ASTTS40</v>
      </c>
    </row>
    <row r="4501" spans="1:9" hidden="1">
      <c r="A4501" s="96" t="s">
        <v>2313</v>
      </c>
      <c r="B4501" s="96" t="s">
        <v>2193</v>
      </c>
      <c r="C4501" s="96" t="s">
        <v>157</v>
      </c>
      <c r="D4501" s="96">
        <v>616.74999999985823</v>
      </c>
      <c r="E4501" s="96">
        <v>235.27463768092591</v>
      </c>
      <c r="F4501" s="96">
        <v>1</v>
      </c>
      <c r="G4501" s="96" t="s">
        <v>4722</v>
      </c>
      <c r="H4501" s="96">
        <v>23</v>
      </c>
      <c r="I4501" s="96" t="str">
        <f t="shared" si="70"/>
        <v>T521B106M035ATE200A521B106M035ASTTS40</v>
      </c>
    </row>
    <row r="4502" spans="1:9" hidden="1">
      <c r="A4502" s="96" t="s">
        <v>2302</v>
      </c>
      <c r="B4502" s="96" t="s">
        <v>2303</v>
      </c>
      <c r="C4502" s="96" t="s">
        <v>4502</v>
      </c>
      <c r="D4502" s="96">
        <v>1048.1500000040978</v>
      </c>
      <c r="E4502" s="96">
        <v>294.88333333516493</v>
      </c>
      <c r="F4502" s="96">
        <v>1</v>
      </c>
      <c r="G4502" s="96" t="s">
        <v>4722</v>
      </c>
      <c r="H4502" s="96">
        <v>1</v>
      </c>
      <c r="I4502" s="96" t="str">
        <f t="shared" si="70"/>
        <v>T521B155M050ATE200A521B155M063ASTTS175</v>
      </c>
    </row>
    <row r="4503" spans="1:9" hidden="1">
      <c r="A4503" s="96" t="s">
        <v>2317</v>
      </c>
      <c r="B4503" s="96" t="s">
        <v>2303</v>
      </c>
      <c r="C4503" s="96" t="s">
        <v>4502</v>
      </c>
      <c r="D4503" s="96">
        <v>865.5166666628794</v>
      </c>
      <c r="E4503" s="96">
        <v>197.92500000447035</v>
      </c>
      <c r="F4503" s="96">
        <v>1</v>
      </c>
      <c r="G4503" s="96" t="s">
        <v>4722</v>
      </c>
      <c r="H4503" s="96">
        <v>2</v>
      </c>
      <c r="I4503" s="96" t="str">
        <f t="shared" si="70"/>
        <v>T521B155M063ATE200A521B155M063ASTTS175</v>
      </c>
    </row>
    <row r="4504" spans="1:9" hidden="1">
      <c r="A4504" s="96" t="s">
        <v>2053</v>
      </c>
      <c r="B4504" s="96" t="s">
        <v>2054</v>
      </c>
      <c r="C4504" s="96" t="s">
        <v>4492</v>
      </c>
      <c r="D4504" s="96">
        <v>520.93666666955687</v>
      </c>
      <c r="E4504" s="96">
        <v>207.3199999993667</v>
      </c>
      <c r="F4504" s="96">
        <v>1</v>
      </c>
      <c r="G4504" s="96" t="s">
        <v>4722</v>
      </c>
      <c r="H4504" s="96">
        <v>5</v>
      </c>
      <c r="I4504" s="96" t="str">
        <f t="shared" si="70"/>
        <v>T521B156M016ATE090A521B156M016ASE090FTW700</v>
      </c>
    </row>
    <row r="4505" spans="1:9" hidden="1">
      <c r="A4505" s="96" t="s">
        <v>2207</v>
      </c>
      <c r="B4505" s="96" t="s">
        <v>4623</v>
      </c>
      <c r="C4505" s="96" t="s">
        <v>126</v>
      </c>
      <c r="D4505" s="96">
        <v>511.08133333367294</v>
      </c>
      <c r="E4505" s="96">
        <v>197.62199999880977</v>
      </c>
      <c r="F4505" s="96">
        <v>1</v>
      </c>
      <c r="G4505" s="96" t="s">
        <v>4722</v>
      </c>
      <c r="H4505" s="96">
        <v>50</v>
      </c>
      <c r="I4505" s="96" t="str">
        <f t="shared" si="70"/>
        <v>T521B156M025ATE100A521B156M025ASKBP52</v>
      </c>
    </row>
    <row r="4506" spans="1:9" hidden="1">
      <c r="A4506" s="96" t="s">
        <v>2207</v>
      </c>
      <c r="B4506" s="96" t="s">
        <v>4623</v>
      </c>
      <c r="C4506" s="96" t="s">
        <v>142</v>
      </c>
      <c r="D4506" s="96">
        <v>445.68333334056666</v>
      </c>
      <c r="E4506" s="96">
        <v>130.93333333614282</v>
      </c>
      <c r="F4506" s="96">
        <v>1</v>
      </c>
      <c r="G4506" s="96" t="s">
        <v>4722</v>
      </c>
      <c r="H4506" s="96">
        <v>1</v>
      </c>
      <c r="I4506" s="96" t="str">
        <f t="shared" si="70"/>
        <v>T521B156M025ATE100A521B156M025ASKBP86E</v>
      </c>
    </row>
    <row r="4507" spans="1:9" hidden="1">
      <c r="A4507" s="96" t="s">
        <v>2207</v>
      </c>
      <c r="B4507" s="96" t="s">
        <v>4623</v>
      </c>
      <c r="C4507" s="96" t="s">
        <v>4624</v>
      </c>
      <c r="D4507" s="96">
        <v>937.54999999771826</v>
      </c>
      <c r="E4507" s="96">
        <v>127.4166666646488</v>
      </c>
      <c r="F4507" s="96">
        <v>1</v>
      </c>
      <c r="G4507" s="96" t="s">
        <v>4722</v>
      </c>
      <c r="H4507" s="96">
        <v>3</v>
      </c>
      <c r="I4507" s="96" t="str">
        <f t="shared" si="70"/>
        <v>T521B156M025ATE100A521B156M025ASKBP83X</v>
      </c>
    </row>
    <row r="4508" spans="1:9" hidden="1">
      <c r="A4508" s="96" t="s">
        <v>2207</v>
      </c>
      <c r="B4508" s="96" t="s">
        <v>4623</v>
      </c>
      <c r="C4508" s="96" t="s">
        <v>4769</v>
      </c>
      <c r="D4508" s="96">
        <v>693.0871794872487</v>
      </c>
      <c r="E4508" s="96">
        <v>147.92777777742594</v>
      </c>
      <c r="F4508" s="96">
        <v>1</v>
      </c>
      <c r="G4508" s="96" t="s">
        <v>4722</v>
      </c>
      <c r="H4508" s="96">
        <v>13</v>
      </c>
      <c r="I4508" s="96" t="str">
        <f t="shared" si="70"/>
        <v>T521B156M025ATE100A521B156M025ASKBP83Y</v>
      </c>
    </row>
    <row r="4509" spans="1:9" hidden="1">
      <c r="A4509" s="96" t="s">
        <v>2207</v>
      </c>
      <c r="B4509" s="96" t="s">
        <v>2199</v>
      </c>
      <c r="C4509" s="96" t="s">
        <v>4620</v>
      </c>
      <c r="D4509" s="96">
        <v>948.95833333663188</v>
      </c>
      <c r="E4509" s="96">
        <v>147.04999999841675</v>
      </c>
      <c r="F4509" s="96">
        <v>1</v>
      </c>
      <c r="G4509" s="96" t="s">
        <v>4722</v>
      </c>
      <c r="H4509" s="96">
        <v>2</v>
      </c>
      <c r="I4509" s="96" t="str">
        <f t="shared" si="70"/>
        <v>T521B156M025ATE100A521B156M025AS9997KBP74X</v>
      </c>
    </row>
    <row r="4510" spans="1:9" hidden="1">
      <c r="A4510" s="96" t="s">
        <v>2207</v>
      </c>
      <c r="B4510" s="96" t="s">
        <v>2199</v>
      </c>
      <c r="C4510" s="96" t="s">
        <v>126</v>
      </c>
      <c r="D4510" s="96">
        <v>535.7800000004936</v>
      </c>
      <c r="E4510" s="96">
        <v>200.18333333451301</v>
      </c>
      <c r="F4510" s="96">
        <v>1</v>
      </c>
      <c r="G4510" s="96" t="s">
        <v>4722</v>
      </c>
      <c r="H4510" s="96">
        <v>5</v>
      </c>
      <c r="I4510" s="96" t="str">
        <f t="shared" si="70"/>
        <v>T521B156M025ATE100A521B156M025AS9997KBP52</v>
      </c>
    </row>
    <row r="4511" spans="1:9" hidden="1">
      <c r="A4511" s="96" t="s">
        <v>2207</v>
      </c>
      <c r="B4511" s="96" t="s">
        <v>2199</v>
      </c>
      <c r="C4511" s="96" t="s">
        <v>4624</v>
      </c>
      <c r="D4511" s="96">
        <v>943.05833333521173</v>
      </c>
      <c r="E4511" s="96">
        <v>130.13333333772607</v>
      </c>
      <c r="F4511" s="96">
        <v>1</v>
      </c>
      <c r="G4511" s="96" t="s">
        <v>4722</v>
      </c>
      <c r="H4511" s="96">
        <v>2</v>
      </c>
      <c r="I4511" s="96" t="str">
        <f t="shared" si="70"/>
        <v>T521B156M025ATE100A521B156M025AS9997KBP83X</v>
      </c>
    </row>
    <row r="4512" spans="1:9" hidden="1">
      <c r="A4512" s="96" t="s">
        <v>2207</v>
      </c>
      <c r="B4512" s="96" t="s">
        <v>2199</v>
      </c>
      <c r="C4512" s="96" t="s">
        <v>4769</v>
      </c>
      <c r="D4512" s="96">
        <v>560.0749999989057</v>
      </c>
      <c r="E4512" s="96">
        <v>125.53333333111368</v>
      </c>
      <c r="F4512" s="96">
        <v>1</v>
      </c>
      <c r="G4512" s="96" t="s">
        <v>4722</v>
      </c>
      <c r="H4512" s="96">
        <v>2</v>
      </c>
      <c r="I4512" s="96" t="str">
        <f t="shared" si="70"/>
        <v>T521B156M025ATE100A521B156M025AS9997KBP83Y</v>
      </c>
    </row>
    <row r="4513" spans="1:9" hidden="1">
      <c r="A4513" s="96" t="s">
        <v>2207</v>
      </c>
      <c r="B4513" s="96" t="s">
        <v>4483</v>
      </c>
      <c r="C4513" s="96" t="s">
        <v>4769</v>
      </c>
      <c r="D4513" s="96">
        <v>1030.5166666663715</v>
      </c>
      <c r="E4513" s="96">
        <v>128.10000000055879</v>
      </c>
      <c r="F4513" s="96">
        <v>1</v>
      </c>
      <c r="G4513" s="96" t="s">
        <v>4722</v>
      </c>
      <c r="H4513" s="96">
        <v>1</v>
      </c>
      <c r="I4513" s="96" t="str">
        <f t="shared" si="70"/>
        <v>T521B156M025ATE100A521B226M025AS9997KBP83Y</v>
      </c>
    </row>
    <row r="4514" spans="1:9" hidden="1">
      <c r="A4514" s="96" t="s">
        <v>2304</v>
      </c>
      <c r="B4514" s="96" t="s">
        <v>2305</v>
      </c>
      <c r="C4514" s="96" t="s">
        <v>4516</v>
      </c>
      <c r="D4514" s="96">
        <v>756.03611111117061</v>
      </c>
      <c r="E4514" s="96">
        <v>227.7642857153634</v>
      </c>
      <c r="F4514" s="96">
        <v>1</v>
      </c>
      <c r="G4514" s="96" t="s">
        <v>4722</v>
      </c>
      <c r="H4514" s="96">
        <v>6</v>
      </c>
      <c r="I4514" s="96" t="str">
        <f t="shared" si="70"/>
        <v>T521B225M050ATE200A521B225M050ASTTS125</v>
      </c>
    </row>
    <row r="4515" spans="1:9" hidden="1">
      <c r="A4515" s="96" t="s">
        <v>619</v>
      </c>
      <c r="B4515" s="96" t="s">
        <v>618</v>
      </c>
      <c r="C4515" s="96" t="s">
        <v>126</v>
      </c>
      <c r="D4515" s="96">
        <v>492.80925925937481</v>
      </c>
      <c r="E4515" s="96">
        <v>190.08888888871297</v>
      </c>
      <c r="F4515" s="96">
        <v>1</v>
      </c>
      <c r="G4515" s="96" t="s">
        <v>4722</v>
      </c>
      <c r="H4515" s="96">
        <v>9</v>
      </c>
      <c r="I4515" s="96" t="str">
        <f t="shared" si="70"/>
        <v>T521B226M016ATE090A521B226M020ASKBP52</v>
      </c>
    </row>
    <row r="4516" spans="1:9" hidden="1">
      <c r="A4516" s="96" t="s">
        <v>2047</v>
      </c>
      <c r="B4516" s="96" t="s">
        <v>618</v>
      </c>
      <c r="C4516" s="96" t="s">
        <v>126</v>
      </c>
      <c r="D4516" s="96">
        <v>491.6843137269675</v>
      </c>
      <c r="E4516" s="96">
        <v>246.10925925837364</v>
      </c>
      <c r="F4516" s="96">
        <v>1</v>
      </c>
      <c r="G4516" s="96" t="s">
        <v>4722</v>
      </c>
      <c r="H4516" s="96">
        <v>17</v>
      </c>
      <c r="I4516" s="96" t="str">
        <f t="shared" si="70"/>
        <v>T521B226M020ATE090A521B226M020ASKBP52</v>
      </c>
    </row>
    <row r="4517" spans="1:9" hidden="1">
      <c r="A4517" s="96" t="s">
        <v>2047</v>
      </c>
      <c r="B4517" s="96" t="s">
        <v>618</v>
      </c>
      <c r="C4517" s="96" t="s">
        <v>142</v>
      </c>
      <c r="D4517" s="96">
        <v>442.58333332836622</v>
      </c>
      <c r="E4517" s="96">
        <v>125.06666667060928</v>
      </c>
      <c r="F4517" s="96">
        <v>1</v>
      </c>
      <c r="G4517" s="96" t="s">
        <v>4722</v>
      </c>
      <c r="H4517" s="96">
        <v>1</v>
      </c>
      <c r="I4517" s="96" t="str">
        <f t="shared" si="70"/>
        <v>T521B226M020ATE090A521B226M020ASKBP86E</v>
      </c>
    </row>
    <row r="4518" spans="1:9" hidden="1">
      <c r="A4518" s="96" t="s">
        <v>2297</v>
      </c>
      <c r="B4518" s="96" t="s">
        <v>4625</v>
      </c>
      <c r="C4518" s="96" t="s">
        <v>4492</v>
      </c>
      <c r="D4518" s="96">
        <v>530.44433333356869</v>
      </c>
      <c r="E4518" s="96">
        <v>206.69500000036788</v>
      </c>
      <c r="F4518" s="96">
        <v>1</v>
      </c>
      <c r="G4518" s="96" t="s">
        <v>4722</v>
      </c>
      <c r="H4518" s="96">
        <v>50</v>
      </c>
      <c r="I4518" s="96" t="str">
        <f t="shared" si="70"/>
        <v>T521B226M025ATE100A521B226M025ASFTW700</v>
      </c>
    </row>
    <row r="4519" spans="1:9" hidden="1">
      <c r="A4519" s="96" t="s">
        <v>2297</v>
      </c>
      <c r="B4519" s="96" t="s">
        <v>4625</v>
      </c>
      <c r="C4519" s="96" t="s">
        <v>142</v>
      </c>
      <c r="D4519" s="96">
        <v>478.83333333651535</v>
      </c>
      <c r="E4519" s="96">
        <v>125.03333332948388</v>
      </c>
      <c r="F4519" s="96">
        <v>1</v>
      </c>
      <c r="G4519" s="96" t="s">
        <v>4722</v>
      </c>
      <c r="H4519" s="96">
        <v>1</v>
      </c>
      <c r="I4519" s="96" t="str">
        <f t="shared" si="70"/>
        <v>T521B226M025ATE100A521B226M025ASKBP86E</v>
      </c>
    </row>
    <row r="4520" spans="1:9" hidden="1">
      <c r="A4520" s="96" t="s">
        <v>2297</v>
      </c>
      <c r="B4520" s="96" t="s">
        <v>4483</v>
      </c>
      <c r="C4520" s="96" t="s">
        <v>4492</v>
      </c>
      <c r="D4520" s="96">
        <v>505.44857142832399</v>
      </c>
      <c r="E4520" s="96">
        <v>198.12285714343719</v>
      </c>
      <c r="F4520" s="96">
        <v>1</v>
      </c>
      <c r="G4520" s="96" t="s">
        <v>4722</v>
      </c>
      <c r="H4520" s="96">
        <v>35</v>
      </c>
      <c r="I4520" s="96" t="str">
        <f t="shared" si="70"/>
        <v>T521B226M025ATE100A521B226M025AS9997FTW700</v>
      </c>
    </row>
    <row r="4521" spans="1:9" hidden="1">
      <c r="A4521" s="96" t="s">
        <v>2297</v>
      </c>
      <c r="B4521" s="96" t="s">
        <v>4483</v>
      </c>
      <c r="C4521" s="96" t="s">
        <v>4624</v>
      </c>
      <c r="D4521" s="96">
        <v>948.20000000414427</v>
      </c>
      <c r="E4521" s="96">
        <v>136.21666666818783</v>
      </c>
      <c r="F4521" s="96">
        <v>1</v>
      </c>
      <c r="G4521" s="96" t="s">
        <v>4722</v>
      </c>
      <c r="H4521" s="96">
        <v>1</v>
      </c>
      <c r="I4521" s="96" t="str">
        <f t="shared" si="70"/>
        <v>T521B226M025ATE100A521B226M025AS9997KBP83X</v>
      </c>
    </row>
    <row r="4522" spans="1:9" hidden="1">
      <c r="A4522" s="96" t="s">
        <v>2297</v>
      </c>
      <c r="B4522" s="96" t="s">
        <v>4483</v>
      </c>
      <c r="C4522" s="96" t="s">
        <v>4562</v>
      </c>
      <c r="D4522" s="96">
        <v>582.63333333015908</v>
      </c>
      <c r="E4522" s="96">
        <v>135.7916666631354</v>
      </c>
      <c r="F4522" s="96">
        <v>1</v>
      </c>
      <c r="G4522" s="96" t="s">
        <v>4722</v>
      </c>
      <c r="H4522" s="96">
        <v>2</v>
      </c>
      <c r="I4522" s="96" t="str">
        <f t="shared" si="70"/>
        <v>T521B226M025ATE100A521B226M025AS9997S805X</v>
      </c>
    </row>
    <row r="4523" spans="1:9" hidden="1">
      <c r="A4523" s="96" t="s">
        <v>2186</v>
      </c>
      <c r="B4523" s="96" t="s">
        <v>2185</v>
      </c>
      <c r="C4523" s="96" t="s">
        <v>4478</v>
      </c>
      <c r="D4523" s="96">
        <v>678.14999999769498</v>
      </c>
      <c r="E4523" s="96">
        <v>252.50000000582077</v>
      </c>
      <c r="F4523" s="96">
        <v>1</v>
      </c>
      <c r="G4523" s="96" t="s">
        <v>4722</v>
      </c>
      <c r="H4523" s="96">
        <v>2</v>
      </c>
      <c r="I4523" s="96" t="str">
        <f t="shared" si="70"/>
        <v>T521B335M035ATE150A521B335M035ASFTW400</v>
      </c>
    </row>
    <row r="4524" spans="1:9" hidden="1">
      <c r="A4524" s="96" t="s">
        <v>2308</v>
      </c>
      <c r="B4524" s="96" t="s">
        <v>2309</v>
      </c>
      <c r="C4524" s="96" t="s">
        <v>4485</v>
      </c>
      <c r="D4524" s="96">
        <v>574.80277777765878</v>
      </c>
      <c r="E4524" s="96">
        <v>162.47500000172295</v>
      </c>
      <c r="F4524" s="96">
        <v>1</v>
      </c>
      <c r="G4524" s="96" t="s">
        <v>4722</v>
      </c>
      <c r="H4524" s="96">
        <v>6</v>
      </c>
      <c r="I4524" s="96" t="str">
        <f t="shared" si="70"/>
        <v>T521B335M050ATE200A521B335M050ASC275</v>
      </c>
    </row>
    <row r="4525" spans="1:9" hidden="1">
      <c r="A4525" s="96" t="s">
        <v>2318</v>
      </c>
      <c r="B4525" s="96" t="s">
        <v>2191</v>
      </c>
      <c r="C4525" s="96" t="s">
        <v>4478</v>
      </c>
      <c r="D4525" s="96">
        <v>718.37083333230112</v>
      </c>
      <c r="E4525" s="96">
        <v>281.30925925914198</v>
      </c>
      <c r="F4525" s="96">
        <v>1</v>
      </c>
      <c r="G4525" s="96" t="s">
        <v>4722</v>
      </c>
      <c r="H4525" s="96">
        <v>8</v>
      </c>
      <c r="I4525" s="96" t="str">
        <f t="shared" si="70"/>
        <v>T521B475M035ATE200A521B475M035ASFTW400</v>
      </c>
    </row>
    <row r="4526" spans="1:9" hidden="1">
      <c r="A4526" s="96" t="s">
        <v>1229</v>
      </c>
      <c r="B4526" s="96" t="s">
        <v>1230</v>
      </c>
      <c r="C4526" s="96" t="s">
        <v>4502</v>
      </c>
      <c r="D4526" s="96">
        <v>823.57866666661573</v>
      </c>
      <c r="E4526" s="96">
        <v>225.4100000002887</v>
      </c>
      <c r="F4526" s="96">
        <v>1</v>
      </c>
      <c r="G4526" s="96" t="s">
        <v>4722</v>
      </c>
      <c r="H4526" s="96">
        <v>50</v>
      </c>
      <c r="I4526" s="96" t="str">
        <f t="shared" si="70"/>
        <v>T521C475M063ATE200A521C475M063ASTTS175</v>
      </c>
    </row>
    <row r="4527" spans="1:9" hidden="1">
      <c r="A4527" s="96" t="s">
        <v>1229</v>
      </c>
      <c r="B4527" s="96" t="s">
        <v>4770</v>
      </c>
      <c r="C4527" s="96" t="s">
        <v>4502</v>
      </c>
      <c r="D4527" s="96">
        <v>756.4916666658246</v>
      </c>
      <c r="E4527" s="96">
        <v>181.46666666376404</v>
      </c>
      <c r="F4527" s="96">
        <v>1</v>
      </c>
      <c r="G4527" s="96" t="s">
        <v>4722</v>
      </c>
      <c r="H4527" s="96">
        <v>4</v>
      </c>
      <c r="I4527" s="96" t="str">
        <f t="shared" si="70"/>
        <v>T521C475M063ATE200A521C475M063AS9997TTS175</v>
      </c>
    </row>
    <row r="4528" spans="1:9" hidden="1">
      <c r="A4528" s="96" t="s">
        <v>1049</v>
      </c>
      <c r="B4528" s="96" t="s">
        <v>1047</v>
      </c>
      <c r="C4528" s="96" t="s">
        <v>4485</v>
      </c>
      <c r="D4528" s="96">
        <v>736.26250000088476</v>
      </c>
      <c r="E4528" s="96">
        <v>253.86372549000524</v>
      </c>
      <c r="F4528" s="96">
        <v>1</v>
      </c>
      <c r="G4528" s="96" t="s">
        <v>4722</v>
      </c>
      <c r="H4528" s="96">
        <v>16</v>
      </c>
      <c r="I4528" s="96" t="str">
        <f t="shared" si="70"/>
        <v>T521D106M050ATE090A521V106M050ASC275</v>
      </c>
    </row>
    <row r="4529" spans="1:9" hidden="1">
      <c r="A4529" s="96" t="s">
        <v>1049</v>
      </c>
      <c r="B4529" s="96" t="s">
        <v>1047</v>
      </c>
      <c r="C4529" s="96" t="s">
        <v>90</v>
      </c>
      <c r="D4529" s="96">
        <v>700.01333333150251</v>
      </c>
      <c r="E4529" s="96">
        <v>308.91083333431743</v>
      </c>
      <c r="F4529" s="96">
        <v>1</v>
      </c>
      <c r="G4529" s="96" t="s">
        <v>4722</v>
      </c>
      <c r="H4529" s="96">
        <v>20</v>
      </c>
      <c r="I4529" s="96" t="str">
        <f t="shared" si="70"/>
        <v>T521D106M050ATE090A521V106M050ASFTP200</v>
      </c>
    </row>
    <row r="4530" spans="1:9" hidden="1">
      <c r="A4530" s="96" t="s">
        <v>1049</v>
      </c>
      <c r="B4530" s="96" t="s">
        <v>1051</v>
      </c>
      <c r="C4530" s="96" t="s">
        <v>107</v>
      </c>
      <c r="D4530" s="96">
        <v>750.57133333354716</v>
      </c>
      <c r="E4530" s="96">
        <v>276.0520000000717</v>
      </c>
      <c r="F4530" s="96">
        <v>1</v>
      </c>
      <c r="G4530" s="96" t="s">
        <v>4722</v>
      </c>
      <c r="H4530" s="96">
        <v>50</v>
      </c>
      <c r="I4530" s="96" t="str">
        <f t="shared" si="70"/>
        <v>T521D106M050ATE090A521D106M050ASE060FTP150</v>
      </c>
    </row>
    <row r="4531" spans="1:9" hidden="1">
      <c r="A4531" s="96" t="s">
        <v>1049</v>
      </c>
      <c r="B4531" s="96" t="s">
        <v>1051</v>
      </c>
      <c r="C4531" s="96" t="s">
        <v>4771</v>
      </c>
      <c r="D4531" s="96">
        <v>748.04285714086814</v>
      </c>
      <c r="E4531" s="96">
        <v>296.09166666676174</v>
      </c>
      <c r="F4531" s="96">
        <v>1</v>
      </c>
      <c r="G4531" s="96" t="s">
        <v>4722</v>
      </c>
      <c r="H4531" s="96">
        <v>7</v>
      </c>
      <c r="I4531" s="96" t="str">
        <f t="shared" si="70"/>
        <v>T521D106M050ATE090A521D106M050ASE060TTS175H</v>
      </c>
    </row>
    <row r="4532" spans="1:9" hidden="1">
      <c r="A4532" s="96" t="s">
        <v>1357</v>
      </c>
      <c r="B4532" s="96" t="s">
        <v>1047</v>
      </c>
      <c r="C4532" s="96" t="s">
        <v>4485</v>
      </c>
      <c r="D4532" s="96">
        <v>687.3111111111939</v>
      </c>
      <c r="E4532" s="96">
        <v>310.75555555871688</v>
      </c>
      <c r="F4532" s="96">
        <v>1</v>
      </c>
      <c r="G4532" s="96" t="s">
        <v>4722</v>
      </c>
      <c r="H4532" s="96">
        <v>3</v>
      </c>
      <c r="I4532" s="96" t="str">
        <f t="shared" si="70"/>
        <v>T521D106M050ATE120A521V106M050ASC275</v>
      </c>
    </row>
    <row r="4533" spans="1:9" hidden="1">
      <c r="A4533" s="96" t="s">
        <v>1357</v>
      </c>
      <c r="B4533" s="96" t="s">
        <v>1047</v>
      </c>
      <c r="C4533" s="96" t="s">
        <v>90</v>
      </c>
      <c r="D4533" s="96">
        <v>628.63166666426696</v>
      </c>
      <c r="E4533" s="96">
        <v>242.69833333406132</v>
      </c>
      <c r="F4533" s="96">
        <v>1</v>
      </c>
      <c r="G4533" s="96" t="s">
        <v>4722</v>
      </c>
      <c r="H4533" s="96">
        <v>10</v>
      </c>
      <c r="I4533" s="96" t="str">
        <f t="shared" si="70"/>
        <v>T521D106M050ATE120A521V106M050ASFTP200</v>
      </c>
    </row>
    <row r="4534" spans="1:9" hidden="1">
      <c r="A4534" s="96" t="s">
        <v>1337</v>
      </c>
      <c r="B4534" s="96" t="s">
        <v>1073</v>
      </c>
      <c r="C4534" s="96" t="s">
        <v>4433</v>
      </c>
      <c r="D4534" s="96">
        <v>416.66666666977102</v>
      </c>
      <c r="E4534" s="96">
        <v>124.98333333875053</v>
      </c>
      <c r="F4534" s="96">
        <v>1</v>
      </c>
      <c r="G4534" s="96" t="s">
        <v>4722</v>
      </c>
      <c r="H4534" s="96">
        <v>1</v>
      </c>
      <c r="I4534" s="96" t="str">
        <f t="shared" si="70"/>
        <v>T521D107M016ATE050A521D107M016ASE050KBP74E</v>
      </c>
    </row>
    <row r="4535" spans="1:9" hidden="1">
      <c r="A4535" s="96" t="s">
        <v>1337</v>
      </c>
      <c r="B4535" s="96" t="s">
        <v>1073</v>
      </c>
      <c r="C4535" s="96" t="s">
        <v>126</v>
      </c>
      <c r="D4535" s="96">
        <v>585.29166666622041</v>
      </c>
      <c r="E4535" s="96">
        <v>219.57878787689631</v>
      </c>
      <c r="F4535" s="96">
        <v>1</v>
      </c>
      <c r="G4535" s="96" t="s">
        <v>4722</v>
      </c>
      <c r="H4535" s="96">
        <v>20</v>
      </c>
      <c r="I4535" s="96" t="str">
        <f t="shared" si="70"/>
        <v>T521D107M016ATE050A521D107M016ASE050KBP52</v>
      </c>
    </row>
    <row r="4536" spans="1:9" hidden="1">
      <c r="A4536" s="96" t="s">
        <v>1337</v>
      </c>
      <c r="B4536" s="96" t="s">
        <v>4772</v>
      </c>
      <c r="C4536" s="96" t="s">
        <v>4433</v>
      </c>
      <c r="D4536" s="96">
        <v>488.8833333284129</v>
      </c>
      <c r="E4536" s="96">
        <v>137.2833333327435</v>
      </c>
      <c r="F4536" s="96">
        <v>1</v>
      </c>
      <c r="G4536" s="96" t="s">
        <v>4722</v>
      </c>
      <c r="H4536" s="96">
        <v>1</v>
      </c>
      <c r="I4536" s="96" t="str">
        <f t="shared" si="70"/>
        <v>T521D107M016ATE050A521D107M016AS9997KBP74E</v>
      </c>
    </row>
    <row r="4537" spans="1:9" hidden="1">
      <c r="A4537" s="96" t="s">
        <v>1337</v>
      </c>
      <c r="B4537" s="96" t="s">
        <v>4772</v>
      </c>
      <c r="C4537" s="96" t="s">
        <v>4715</v>
      </c>
      <c r="D4537" s="96">
        <v>432.79999999213032</v>
      </c>
      <c r="E4537" s="96">
        <v>128.46666666911915</v>
      </c>
      <c r="F4537" s="96">
        <v>1</v>
      </c>
      <c r="G4537" s="96" t="s">
        <v>4722</v>
      </c>
      <c r="H4537" s="96">
        <v>1</v>
      </c>
      <c r="I4537" s="96" t="str">
        <f t="shared" si="70"/>
        <v>T521D107M016ATE050A521D107M016AS9997KBP83E</v>
      </c>
    </row>
    <row r="4538" spans="1:9" hidden="1">
      <c r="A4538" s="96" t="s">
        <v>1337</v>
      </c>
      <c r="B4538" s="96" t="s">
        <v>4772</v>
      </c>
      <c r="C4538" s="96" t="s">
        <v>4428</v>
      </c>
      <c r="D4538" s="96">
        <v>423.5833333292976</v>
      </c>
      <c r="E4538" s="96">
        <v>129.78333333972842</v>
      </c>
      <c r="F4538" s="96">
        <v>1</v>
      </c>
      <c r="G4538" s="96" t="s">
        <v>4722</v>
      </c>
      <c r="H4538" s="96">
        <v>1</v>
      </c>
      <c r="I4538" s="96" t="str">
        <f t="shared" si="70"/>
        <v>T521D107M016ATE050A521D107M016AS9997KBP76</v>
      </c>
    </row>
    <row r="4539" spans="1:9" hidden="1">
      <c r="A4539" s="96" t="s">
        <v>1337</v>
      </c>
      <c r="B4539" s="96" t="s">
        <v>1336</v>
      </c>
      <c r="C4539" s="96" t="s">
        <v>4428</v>
      </c>
      <c r="D4539" s="96">
        <v>422.94200000027195</v>
      </c>
      <c r="E4539" s="96">
        <v>161.86153846076471</v>
      </c>
      <c r="F4539" s="96">
        <v>1</v>
      </c>
      <c r="G4539" s="96" t="s">
        <v>4722</v>
      </c>
      <c r="H4539" s="96">
        <v>25</v>
      </c>
      <c r="I4539" s="96" t="str">
        <f t="shared" si="70"/>
        <v>T521D107M016ATE050A521D107M016ASMHSPKBP76</v>
      </c>
    </row>
    <row r="4540" spans="1:9" hidden="1">
      <c r="A4540" s="96" t="s">
        <v>1069</v>
      </c>
      <c r="B4540" s="96" t="s">
        <v>4773</v>
      </c>
      <c r="C4540" s="96" t="s">
        <v>4433</v>
      </c>
      <c r="D4540" s="96">
        <v>510.39999999571592</v>
      </c>
      <c r="E4540" s="96">
        <v>129.45000000181608</v>
      </c>
      <c r="F4540" s="96">
        <v>1</v>
      </c>
      <c r="G4540" s="96" t="s">
        <v>4722</v>
      </c>
      <c r="H4540" s="96">
        <v>1</v>
      </c>
      <c r="I4540" s="96" t="str">
        <f t="shared" si="70"/>
        <v>T521D107M020ATE055A521D107M020ASE055KBP74E</v>
      </c>
    </row>
    <row r="4541" spans="1:9" hidden="1">
      <c r="A4541" s="96" t="s">
        <v>1069</v>
      </c>
      <c r="B4541" s="96" t="s">
        <v>4773</v>
      </c>
      <c r="C4541" s="96" t="s">
        <v>4617</v>
      </c>
      <c r="D4541" s="96">
        <v>603.70902777780429</v>
      </c>
      <c r="E4541" s="96">
        <v>191.26319444490943</v>
      </c>
      <c r="F4541" s="96">
        <v>1</v>
      </c>
      <c r="G4541" s="96" t="s">
        <v>4722</v>
      </c>
      <c r="H4541" s="96">
        <v>24</v>
      </c>
      <c r="I4541" s="96" t="str">
        <f t="shared" si="70"/>
        <v>T521D107M020ATE055A521D107M020ASE055NT50</v>
      </c>
    </row>
    <row r="4542" spans="1:9" hidden="1">
      <c r="A4542" s="96" t="s">
        <v>1069</v>
      </c>
      <c r="B4542" s="96" t="s">
        <v>4773</v>
      </c>
      <c r="C4542" s="96" t="s">
        <v>4774</v>
      </c>
      <c r="D4542" s="96">
        <v>474.16666666860687</v>
      </c>
      <c r="E4542" s="96">
        <v>127.0000000053551</v>
      </c>
      <c r="F4542" s="96">
        <v>1</v>
      </c>
      <c r="G4542" s="96" t="s">
        <v>4722</v>
      </c>
      <c r="H4542" s="96">
        <v>1</v>
      </c>
      <c r="I4542" s="96" t="str">
        <f t="shared" si="70"/>
        <v xml:space="preserve">T521D107M020ATE055A521D107M020ASE055KBP83E </v>
      </c>
    </row>
    <row r="4543" spans="1:9" hidden="1">
      <c r="A4543" s="96" t="s">
        <v>1069</v>
      </c>
      <c r="B4543" s="96" t="s">
        <v>4773</v>
      </c>
      <c r="C4543" s="96" t="s">
        <v>4775</v>
      </c>
      <c r="D4543" s="96">
        <v>617.05476190512331</v>
      </c>
      <c r="E4543" s="96">
        <v>397.2250000013737</v>
      </c>
      <c r="F4543" s="96">
        <v>1</v>
      </c>
      <c r="G4543" s="96" t="s">
        <v>4722</v>
      </c>
      <c r="H4543" s="96">
        <v>7</v>
      </c>
      <c r="I4543" s="96" t="str">
        <f t="shared" si="70"/>
        <v>T521D107M020ATE055A521D107M020ASE055KBP56</v>
      </c>
    </row>
    <row r="4544" spans="1:9" hidden="1">
      <c r="A4544" s="96" t="s">
        <v>1069</v>
      </c>
      <c r="B4544" s="96" t="s">
        <v>4773</v>
      </c>
      <c r="C4544" s="96" t="s">
        <v>126</v>
      </c>
      <c r="D4544" s="96">
        <v>607.72699999941983</v>
      </c>
      <c r="E4544" s="96">
        <v>212.78633333228063</v>
      </c>
      <c r="F4544" s="96">
        <v>1</v>
      </c>
      <c r="G4544" s="96" t="s">
        <v>4722</v>
      </c>
      <c r="H4544" s="96">
        <v>50</v>
      </c>
      <c r="I4544" s="96" t="str">
        <f t="shared" si="70"/>
        <v>T521D107M020ATE055A521D107M020ASE055KBP52</v>
      </c>
    </row>
    <row r="4545" spans="1:9" hidden="1">
      <c r="A4545" s="96" t="s">
        <v>1069</v>
      </c>
      <c r="B4545" s="96" t="s">
        <v>4776</v>
      </c>
      <c r="C4545" s="96" t="s">
        <v>4433</v>
      </c>
      <c r="D4545" s="96">
        <v>492.46666667168034</v>
      </c>
      <c r="E4545" s="96">
        <v>122.73333333665504</v>
      </c>
      <c r="F4545" s="96">
        <v>1</v>
      </c>
      <c r="G4545" s="96" t="s">
        <v>4722</v>
      </c>
      <c r="H4545" s="96">
        <v>1</v>
      </c>
      <c r="I4545" s="96" t="str">
        <f t="shared" si="70"/>
        <v>T521D107M020ATE055A521D107M020AS9997KBP74E</v>
      </c>
    </row>
    <row r="4546" spans="1:9" hidden="1">
      <c r="A4546" s="96" t="s">
        <v>1069</v>
      </c>
      <c r="B4546" s="96" t="s">
        <v>4776</v>
      </c>
      <c r="C4546" s="96" t="s">
        <v>4715</v>
      </c>
      <c r="D4546" s="96">
        <v>499.56666666897945</v>
      </c>
      <c r="E4546" s="96">
        <v>140.80555555410683</v>
      </c>
      <c r="F4546" s="96">
        <v>1</v>
      </c>
      <c r="G4546" s="96" t="s">
        <v>4722</v>
      </c>
      <c r="H4546" s="96">
        <v>3</v>
      </c>
      <c r="I4546" s="96" t="str">
        <f t="shared" si="70"/>
        <v>T521D107M020ATE055A521D107M020AS9997KBP83E</v>
      </c>
    </row>
    <row r="4547" spans="1:9" hidden="1">
      <c r="A4547" s="96" t="s">
        <v>1069</v>
      </c>
      <c r="B4547" s="96" t="s">
        <v>1020</v>
      </c>
      <c r="C4547" s="96" t="s">
        <v>152</v>
      </c>
      <c r="D4547" s="96">
        <v>517.75092592521105</v>
      </c>
      <c r="E4547" s="96">
        <v>134.43124999932479</v>
      </c>
      <c r="F4547" s="96">
        <v>1</v>
      </c>
      <c r="G4547" s="96" t="s">
        <v>4722</v>
      </c>
      <c r="H4547" s="96">
        <v>18</v>
      </c>
      <c r="I4547" s="96" t="str">
        <f t="shared" si="70"/>
        <v>T521D107M020ATE055A521D107M020ASMHSPKBP86</v>
      </c>
    </row>
    <row r="4548" spans="1:9" hidden="1">
      <c r="A4548" s="96" t="s">
        <v>144</v>
      </c>
      <c r="B4548" s="96" t="s">
        <v>4627</v>
      </c>
      <c r="C4548" s="96" t="s">
        <v>4433</v>
      </c>
      <c r="D4548" s="96">
        <v>524.61458333447808</v>
      </c>
      <c r="E4548" s="96">
        <v>143.39375000286964</v>
      </c>
      <c r="F4548" s="96">
        <v>1</v>
      </c>
      <c r="G4548" s="96" t="s">
        <v>4722</v>
      </c>
      <c r="H4548" s="96">
        <v>8</v>
      </c>
      <c r="I4548" s="96" t="str">
        <f t="shared" ref="I4548:I4611" si="71">A4548&amp;B4548&amp;C4548</f>
        <v>T521D107M025ATE040A521D107M025ASKBP74E</v>
      </c>
    </row>
    <row r="4549" spans="1:9" hidden="1">
      <c r="A4549" s="96" t="s">
        <v>144</v>
      </c>
      <c r="B4549" s="96" t="s">
        <v>4627</v>
      </c>
      <c r="C4549" s="96" t="s">
        <v>87</v>
      </c>
      <c r="D4549" s="96">
        <v>505.83966666734779</v>
      </c>
      <c r="E4549" s="96">
        <v>200.99300000038929</v>
      </c>
      <c r="F4549" s="96">
        <v>1</v>
      </c>
      <c r="G4549" s="96" t="s">
        <v>4722</v>
      </c>
      <c r="H4549" s="96">
        <v>50</v>
      </c>
      <c r="I4549" s="96" t="str">
        <f t="shared" si="71"/>
        <v>T521D107M025ATE040A521D107M025ASTTS50</v>
      </c>
    </row>
    <row r="4550" spans="1:9" hidden="1">
      <c r="A4550" s="96" t="s">
        <v>144</v>
      </c>
      <c r="B4550" s="96" t="s">
        <v>4627</v>
      </c>
      <c r="C4550" s="96" t="s">
        <v>4440</v>
      </c>
      <c r="D4550" s="96">
        <v>492.98333333339542</v>
      </c>
      <c r="E4550" s="96">
        <v>167.88333334028721</v>
      </c>
      <c r="F4550" s="96">
        <v>1</v>
      </c>
      <c r="G4550" s="96" t="s">
        <v>4722</v>
      </c>
      <c r="H4550" s="96">
        <v>1</v>
      </c>
      <c r="I4550" s="96" t="str">
        <f t="shared" si="71"/>
        <v>T521D107M025ATE040A521D107M025ASKBP86F</v>
      </c>
    </row>
    <row r="4551" spans="1:9" hidden="1">
      <c r="A4551" s="96" t="s">
        <v>144</v>
      </c>
      <c r="B4551" s="96" t="s">
        <v>4565</v>
      </c>
      <c r="C4551" s="96" t="s">
        <v>4433</v>
      </c>
      <c r="D4551" s="96">
        <v>418.66190476293144</v>
      </c>
      <c r="E4551" s="96">
        <v>135.69047618873552</v>
      </c>
      <c r="F4551" s="96">
        <v>1</v>
      </c>
      <c r="G4551" s="96" t="s">
        <v>4722</v>
      </c>
      <c r="H4551" s="96">
        <v>7</v>
      </c>
      <c r="I4551" s="96" t="str">
        <f t="shared" si="71"/>
        <v>T521D107M025ATE040A521D107M025AS9997KBP74E</v>
      </c>
    </row>
    <row r="4552" spans="1:9" hidden="1">
      <c r="A4552" s="96" t="s">
        <v>144</v>
      </c>
      <c r="B4552" s="96" t="s">
        <v>4565</v>
      </c>
      <c r="C4552" s="96" t="s">
        <v>4440</v>
      </c>
      <c r="D4552" s="96">
        <v>426.56666666851373</v>
      </c>
      <c r="E4552" s="96">
        <v>166.75000000395812</v>
      </c>
      <c r="F4552" s="96">
        <v>1</v>
      </c>
      <c r="G4552" s="96" t="s">
        <v>4722</v>
      </c>
      <c r="H4552" s="96">
        <v>1</v>
      </c>
      <c r="I4552" s="96" t="str">
        <f t="shared" si="71"/>
        <v>T521D107M025ATE040A521D107M025AS9997KBP86F</v>
      </c>
    </row>
    <row r="4553" spans="1:9" hidden="1">
      <c r="A4553" s="96" t="s">
        <v>144</v>
      </c>
      <c r="B4553" s="96" t="s">
        <v>4565</v>
      </c>
      <c r="C4553" s="96" t="s">
        <v>4523</v>
      </c>
      <c r="D4553" s="96">
        <v>496.30000000004657</v>
      </c>
      <c r="E4553" s="96">
        <v>185.86666666553356</v>
      </c>
      <c r="F4553" s="96">
        <v>1</v>
      </c>
      <c r="G4553" s="96" t="s">
        <v>4722</v>
      </c>
      <c r="H4553" s="96">
        <v>1</v>
      </c>
      <c r="I4553" s="96" t="str">
        <f t="shared" si="71"/>
        <v>T521D107M025ATE040A521D107M025AS9997KBP52E</v>
      </c>
    </row>
    <row r="4554" spans="1:9" hidden="1">
      <c r="A4554" s="96" t="s">
        <v>1291</v>
      </c>
      <c r="B4554" s="96" t="s">
        <v>4627</v>
      </c>
      <c r="C4554" s="96" t="s">
        <v>87</v>
      </c>
      <c r="D4554" s="96">
        <v>509.15666666573378</v>
      </c>
      <c r="E4554" s="96">
        <v>194.79266666709449</v>
      </c>
      <c r="F4554" s="96">
        <v>1</v>
      </c>
      <c r="G4554" s="96" t="s">
        <v>4722</v>
      </c>
      <c r="H4554" s="96">
        <v>50</v>
      </c>
      <c r="I4554" s="96" t="str">
        <f t="shared" si="71"/>
        <v>T521D107M025ATE060A521D107M025ASTTS50</v>
      </c>
    </row>
    <row r="4555" spans="1:9" hidden="1">
      <c r="A4555" s="96" t="s">
        <v>1291</v>
      </c>
      <c r="B4555" s="96" t="s">
        <v>4565</v>
      </c>
      <c r="C4555" s="96" t="s">
        <v>87</v>
      </c>
      <c r="D4555" s="96">
        <v>620.80000000074506</v>
      </c>
      <c r="E4555" s="96">
        <v>189.83888889080845</v>
      </c>
      <c r="F4555" s="96">
        <v>1</v>
      </c>
      <c r="G4555" s="96" t="s">
        <v>4722</v>
      </c>
      <c r="H4555" s="96">
        <v>3</v>
      </c>
      <c r="I4555" s="96" t="str">
        <f t="shared" si="71"/>
        <v>T521D107M025ATE060A521D107M025AS9997TTS50</v>
      </c>
    </row>
    <row r="4556" spans="1:9" hidden="1">
      <c r="A4556" s="96" t="s">
        <v>1323</v>
      </c>
      <c r="B4556" s="96" t="s">
        <v>4777</v>
      </c>
      <c r="C4556" s="96" t="s">
        <v>4617</v>
      </c>
      <c r="D4556" s="96">
        <v>562.33333333628252</v>
      </c>
      <c r="E4556" s="96">
        <v>203.63333333632909</v>
      </c>
      <c r="F4556" s="96">
        <v>1</v>
      </c>
      <c r="G4556" s="96" t="s">
        <v>4722</v>
      </c>
      <c r="H4556" s="96">
        <v>1</v>
      </c>
      <c r="I4556" s="96" t="str">
        <f t="shared" si="71"/>
        <v>T521D157M016ATE040A521D157M016ASE055NT50</v>
      </c>
    </row>
    <row r="4557" spans="1:9" hidden="1">
      <c r="A4557" s="96" t="s">
        <v>1323</v>
      </c>
      <c r="B4557" s="96" t="s">
        <v>4777</v>
      </c>
      <c r="C4557" s="96" t="s">
        <v>126</v>
      </c>
      <c r="D4557" s="96">
        <v>313.66666665882803</v>
      </c>
      <c r="E4557" s="96">
        <v>184.08333333441988</v>
      </c>
      <c r="F4557" s="96">
        <v>1</v>
      </c>
      <c r="G4557" s="96" t="s">
        <v>4722</v>
      </c>
      <c r="H4557" s="96">
        <v>1</v>
      </c>
      <c r="I4557" s="96" t="str">
        <f t="shared" si="71"/>
        <v>T521D157M016ATE040A521D157M016ASE055KBP52</v>
      </c>
    </row>
    <row r="4558" spans="1:9" hidden="1">
      <c r="A4558" s="96" t="s">
        <v>1323</v>
      </c>
      <c r="B4558" s="96" t="s">
        <v>1068</v>
      </c>
      <c r="C4558" s="96" t="s">
        <v>4428</v>
      </c>
      <c r="D4558" s="96">
        <v>485.72000000160182</v>
      </c>
      <c r="E4558" s="96">
        <v>220.72222222283017</v>
      </c>
      <c r="F4558" s="96">
        <v>1</v>
      </c>
      <c r="G4558" s="96" t="s">
        <v>4722</v>
      </c>
      <c r="H4558" s="96">
        <v>5</v>
      </c>
      <c r="I4558" s="96" t="str">
        <f t="shared" si="71"/>
        <v>T521D157M016ATE040A521D157M016ASMHSPKBP76</v>
      </c>
    </row>
    <row r="4559" spans="1:9" hidden="1">
      <c r="A4559" s="96" t="s">
        <v>1344</v>
      </c>
      <c r="B4559" s="96" t="s">
        <v>2290</v>
      </c>
      <c r="C4559" s="96" t="s">
        <v>4621</v>
      </c>
      <c r="D4559" s="96">
        <v>489.36666666995734</v>
      </c>
      <c r="E4559" s="96">
        <v>126.88333333237097</v>
      </c>
      <c r="F4559" s="96">
        <v>1</v>
      </c>
      <c r="G4559" s="96" t="s">
        <v>4722</v>
      </c>
      <c r="H4559" s="96">
        <v>1</v>
      </c>
      <c r="I4559" s="96" t="str">
        <f t="shared" si="71"/>
        <v>T521D157M016ATE050A521D157M016AS9997KBP121E</v>
      </c>
    </row>
    <row r="4560" spans="1:9" hidden="1">
      <c r="A4560" s="96" t="s">
        <v>1344</v>
      </c>
      <c r="B4560" s="96" t="s">
        <v>2290</v>
      </c>
      <c r="C4560" s="96" t="s">
        <v>4433</v>
      </c>
      <c r="D4560" s="96">
        <v>622.04999999608845</v>
      </c>
      <c r="E4560" s="96">
        <v>167.26666666567326</v>
      </c>
      <c r="F4560" s="96">
        <v>1</v>
      </c>
      <c r="G4560" s="96" t="s">
        <v>4722</v>
      </c>
      <c r="H4560" s="96">
        <v>1</v>
      </c>
      <c r="I4560" s="96" t="str">
        <f t="shared" si="71"/>
        <v>T521D157M016ATE050A521D157M016AS9997KBP74E</v>
      </c>
    </row>
    <row r="4561" spans="1:9" hidden="1">
      <c r="A4561" s="96" t="s">
        <v>1344</v>
      </c>
      <c r="B4561" s="96" t="s">
        <v>4777</v>
      </c>
      <c r="C4561" s="96" t="s">
        <v>4621</v>
      </c>
      <c r="D4561" s="96">
        <v>463.48333334201016</v>
      </c>
      <c r="E4561" s="96">
        <v>125.59999999240972</v>
      </c>
      <c r="F4561" s="96">
        <v>1</v>
      </c>
      <c r="G4561" s="96" t="s">
        <v>4722</v>
      </c>
      <c r="H4561" s="96">
        <v>1</v>
      </c>
      <c r="I4561" s="96" t="str">
        <f t="shared" si="71"/>
        <v>T521D157M016ATE050A521D157M016ASE055KBP121E</v>
      </c>
    </row>
    <row r="4562" spans="1:9" hidden="1">
      <c r="A4562" s="96" t="s">
        <v>1344</v>
      </c>
      <c r="B4562" s="96" t="s">
        <v>4777</v>
      </c>
      <c r="C4562" s="96" t="s">
        <v>4617</v>
      </c>
      <c r="D4562" s="96">
        <v>514.43333333940245</v>
      </c>
      <c r="E4562" s="96">
        <v>378.21666667121463</v>
      </c>
      <c r="F4562" s="96">
        <v>1</v>
      </c>
      <c r="G4562" s="96" t="s">
        <v>4722</v>
      </c>
      <c r="H4562" s="96">
        <v>1</v>
      </c>
      <c r="I4562" s="96" t="str">
        <f t="shared" si="71"/>
        <v>T521D157M016ATE050A521D157M016ASE055NT50</v>
      </c>
    </row>
    <row r="4563" spans="1:9" hidden="1">
      <c r="A4563" s="96" t="s">
        <v>1344</v>
      </c>
      <c r="B4563" s="96" t="s">
        <v>4777</v>
      </c>
      <c r="C4563" s="96" t="s">
        <v>126</v>
      </c>
      <c r="D4563" s="96">
        <v>558.20900900695301</v>
      </c>
      <c r="E4563" s="96">
        <v>239.16279069803176</v>
      </c>
      <c r="F4563" s="96">
        <v>1</v>
      </c>
      <c r="G4563" s="96" t="s">
        <v>4722</v>
      </c>
      <c r="H4563" s="96">
        <v>37</v>
      </c>
      <c r="I4563" s="96" t="str">
        <f t="shared" si="71"/>
        <v>T521D157M016ATE050A521D157M016ASE055KBP52</v>
      </c>
    </row>
    <row r="4564" spans="1:9" hidden="1">
      <c r="A4564" s="96" t="s">
        <v>1344</v>
      </c>
      <c r="B4564" s="96" t="s">
        <v>1068</v>
      </c>
      <c r="C4564" s="96" t="s">
        <v>4433</v>
      </c>
      <c r="D4564" s="96">
        <v>588.63333333400078</v>
      </c>
      <c r="E4564" s="96">
        <v>123.41666666208766</v>
      </c>
      <c r="F4564" s="96">
        <v>1</v>
      </c>
      <c r="G4564" s="96" t="s">
        <v>4722</v>
      </c>
      <c r="H4564" s="96">
        <v>1</v>
      </c>
      <c r="I4564" s="96" t="str">
        <f t="shared" si="71"/>
        <v>T521D157M016ATE050A521D157M016ASMHSPKBP74E</v>
      </c>
    </row>
    <row r="4565" spans="1:9" hidden="1">
      <c r="A4565" s="96" t="s">
        <v>1344</v>
      </c>
      <c r="B4565" s="96" t="s">
        <v>1068</v>
      </c>
      <c r="C4565" s="96" t="s">
        <v>4428</v>
      </c>
      <c r="D4565" s="96">
        <v>500.67444444447761</v>
      </c>
      <c r="E4565" s="96">
        <v>149.65555555497608</v>
      </c>
      <c r="F4565" s="96">
        <v>1</v>
      </c>
      <c r="G4565" s="96" t="s">
        <v>4722</v>
      </c>
      <c r="H4565" s="96">
        <v>30</v>
      </c>
      <c r="I4565" s="96" t="str">
        <f t="shared" si="71"/>
        <v>T521D157M016ATE050A521D157M016ASMHSPKBP76</v>
      </c>
    </row>
    <row r="4566" spans="1:9" hidden="1">
      <c r="A4566" s="96" t="s">
        <v>1314</v>
      </c>
      <c r="B4566" s="96" t="s">
        <v>1023</v>
      </c>
      <c r="C4566" s="96" t="s">
        <v>4478</v>
      </c>
      <c r="D4566" s="96">
        <v>738.30000000307325</v>
      </c>
      <c r="E4566" s="96">
        <v>123.61666666693054</v>
      </c>
      <c r="F4566" s="96">
        <v>1</v>
      </c>
      <c r="G4566" s="96" t="s">
        <v>4722</v>
      </c>
      <c r="H4566" s="96">
        <v>1</v>
      </c>
      <c r="I4566" s="96" t="str">
        <f t="shared" si="71"/>
        <v>T521D226M035ATE040A521D226M035ASFTW400</v>
      </c>
    </row>
    <row r="4567" spans="1:9" hidden="1">
      <c r="A4567" s="96" t="s">
        <v>1353</v>
      </c>
      <c r="B4567" s="96" t="s">
        <v>1023</v>
      </c>
      <c r="C4567" s="96" t="s">
        <v>4478</v>
      </c>
      <c r="D4567" s="96">
        <v>825.21666666667443</v>
      </c>
      <c r="E4567" s="96">
        <v>234.61666666727979</v>
      </c>
      <c r="F4567" s="96">
        <v>1</v>
      </c>
      <c r="G4567" s="96" t="s">
        <v>4722</v>
      </c>
      <c r="H4567" s="96">
        <v>2</v>
      </c>
      <c r="I4567" s="96" t="str">
        <f t="shared" si="71"/>
        <v>T521D226M035ATE060A521D226M035ASFTW400</v>
      </c>
    </row>
    <row r="4568" spans="1:9" hidden="1">
      <c r="A4568" s="96" t="s">
        <v>1353</v>
      </c>
      <c r="B4568" s="96" t="s">
        <v>1023</v>
      </c>
      <c r="C4568" s="96" t="s">
        <v>4678</v>
      </c>
      <c r="D4568" s="96">
        <v>550.21666666609235</v>
      </c>
      <c r="E4568" s="96">
        <v>313.76666666124947</v>
      </c>
      <c r="F4568" s="96">
        <v>1</v>
      </c>
      <c r="G4568" s="96" t="s">
        <v>4722</v>
      </c>
      <c r="H4568" s="96">
        <v>1</v>
      </c>
      <c r="I4568" s="96" t="str">
        <f t="shared" si="71"/>
        <v>T521D226M035ATE060A521D226M035ASTTS50X</v>
      </c>
    </row>
    <row r="4569" spans="1:9" hidden="1">
      <c r="A4569" s="96" t="s">
        <v>1043</v>
      </c>
      <c r="B4569" s="96" t="s">
        <v>1042</v>
      </c>
      <c r="C4569" s="96" t="s">
        <v>90</v>
      </c>
      <c r="D4569" s="96">
        <v>688.15151515215723</v>
      </c>
      <c r="E4569" s="96">
        <v>240.53194444371911</v>
      </c>
      <c r="F4569" s="96">
        <v>1</v>
      </c>
      <c r="G4569" s="96" t="s">
        <v>4722</v>
      </c>
      <c r="H4569" s="96">
        <v>44</v>
      </c>
      <c r="I4569" s="96" t="str">
        <f t="shared" si="71"/>
        <v>T521D226M050ATE090A521D226M050ASFTP200</v>
      </c>
    </row>
    <row r="4570" spans="1:9" hidden="1">
      <c r="A4570" s="96" t="s">
        <v>1299</v>
      </c>
      <c r="B4570" s="96" t="s">
        <v>1302</v>
      </c>
      <c r="C4570" s="96" t="s">
        <v>157</v>
      </c>
      <c r="D4570" s="96">
        <v>494.61157407436986</v>
      </c>
      <c r="E4570" s="96">
        <v>143.99615384611445</v>
      </c>
      <c r="F4570" s="96">
        <v>1</v>
      </c>
      <c r="G4570" s="96" t="s">
        <v>4722</v>
      </c>
      <c r="H4570" s="96">
        <v>36</v>
      </c>
      <c r="I4570" s="96" t="str">
        <f t="shared" si="71"/>
        <v>T521D336M025ATE060A521D336M025ASE060TTS40</v>
      </c>
    </row>
    <row r="4571" spans="1:9" hidden="1">
      <c r="A4571" s="96" t="s">
        <v>1369</v>
      </c>
      <c r="B4571" s="96" t="s">
        <v>4566</v>
      </c>
      <c r="C4571" s="96" t="s">
        <v>4678</v>
      </c>
      <c r="D4571" s="96">
        <v>548.38333332852926</v>
      </c>
      <c r="E4571" s="96">
        <v>319.63333333726041</v>
      </c>
      <c r="F4571" s="96">
        <v>1</v>
      </c>
      <c r="G4571" s="96" t="s">
        <v>4722</v>
      </c>
      <c r="H4571" s="96">
        <v>2</v>
      </c>
      <c r="I4571" s="96" t="str">
        <f t="shared" si="71"/>
        <v>T521D336M035ATE065A521D336M035AS9997TTS50X</v>
      </c>
    </row>
    <row r="4572" spans="1:9" hidden="1">
      <c r="A4572" s="96" t="s">
        <v>1369</v>
      </c>
      <c r="B4572" s="96" t="s">
        <v>1367</v>
      </c>
      <c r="C4572" s="96" t="s">
        <v>90</v>
      </c>
      <c r="D4572" s="96">
        <v>593.00766666603738</v>
      </c>
      <c r="E4572" s="96">
        <v>218.94566666625903</v>
      </c>
      <c r="F4572" s="96">
        <v>1</v>
      </c>
      <c r="G4572" s="96" t="s">
        <v>4722</v>
      </c>
      <c r="H4572" s="96">
        <v>50</v>
      </c>
      <c r="I4572" s="96" t="str">
        <f t="shared" si="71"/>
        <v>T521D336M035ATE065A521D336M035ASE065FTP200</v>
      </c>
    </row>
    <row r="4573" spans="1:9" hidden="1">
      <c r="A4573" s="96" t="s">
        <v>1369</v>
      </c>
      <c r="B4573" s="96" t="s">
        <v>1367</v>
      </c>
      <c r="C4573" s="96" t="s">
        <v>4678</v>
      </c>
      <c r="D4573" s="96">
        <v>580.29166666878155</v>
      </c>
      <c r="E4573" s="96">
        <v>267.18124999984866</v>
      </c>
      <c r="F4573" s="96">
        <v>1</v>
      </c>
      <c r="G4573" s="96" t="s">
        <v>4722</v>
      </c>
      <c r="H4573" s="96">
        <v>4</v>
      </c>
      <c r="I4573" s="96" t="str">
        <f t="shared" si="71"/>
        <v>T521D336M035ATE065A521D336M035ASE065TTS50X</v>
      </c>
    </row>
    <row r="4574" spans="1:9" hidden="1">
      <c r="A4574" s="96" t="s">
        <v>1369</v>
      </c>
      <c r="B4574" s="96" t="s">
        <v>1562</v>
      </c>
      <c r="C4574" s="96" t="s">
        <v>4778</v>
      </c>
      <c r="D4574" s="96">
        <v>560.56666666525416</v>
      </c>
      <c r="E4574" s="96">
        <v>279.49999999953434</v>
      </c>
      <c r="F4574" s="96">
        <v>1</v>
      </c>
      <c r="G4574" s="96" t="s">
        <v>4722</v>
      </c>
      <c r="H4574" s="96">
        <v>1</v>
      </c>
      <c r="I4574" s="96" t="str">
        <f t="shared" si="71"/>
        <v>T521D336M035ATE065A599X336M035ASFTP20X</v>
      </c>
    </row>
    <row r="4575" spans="1:9" hidden="1">
      <c r="A4575" s="96" t="s">
        <v>1037</v>
      </c>
      <c r="B4575" s="96" t="s">
        <v>1036</v>
      </c>
      <c r="C4575" s="96" t="s">
        <v>4478</v>
      </c>
      <c r="D4575" s="96">
        <v>369.07866666724442</v>
      </c>
      <c r="E4575" s="96">
        <v>147.58299999895971</v>
      </c>
      <c r="F4575" s="96">
        <v>1</v>
      </c>
      <c r="G4575" s="96" t="s">
        <v>4722</v>
      </c>
      <c r="H4575" s="96">
        <v>50</v>
      </c>
      <c r="I4575" s="96" t="str">
        <f t="shared" si="71"/>
        <v>T521D476M016ATE070A521V476M020ASFTW400</v>
      </c>
    </row>
    <row r="4576" spans="1:9" hidden="1">
      <c r="A4576" s="96" t="s">
        <v>1037</v>
      </c>
      <c r="B4576" s="96" t="s">
        <v>1036</v>
      </c>
      <c r="C4576" s="96" t="s">
        <v>4721</v>
      </c>
      <c r="D4576" s="96">
        <v>365.25000000023277</v>
      </c>
      <c r="E4576" s="96">
        <v>257.60000000009313</v>
      </c>
      <c r="F4576" s="96">
        <v>1</v>
      </c>
      <c r="G4576" s="96" t="s">
        <v>4722</v>
      </c>
      <c r="H4576" s="96">
        <v>9</v>
      </c>
      <c r="I4576" s="96" t="str">
        <f t="shared" si="71"/>
        <v>T521D476M016ATE070A521V476M020ASNT40</v>
      </c>
    </row>
    <row r="4577" spans="1:9" hidden="1">
      <c r="A4577" s="96" t="s">
        <v>1037</v>
      </c>
      <c r="B4577" s="96" t="s">
        <v>1025</v>
      </c>
      <c r="C4577" s="96" t="s">
        <v>4428</v>
      </c>
      <c r="D4577" s="96">
        <v>376.42066666586322</v>
      </c>
      <c r="E4577" s="96">
        <v>138.50733333325479</v>
      </c>
      <c r="F4577" s="96">
        <v>1</v>
      </c>
      <c r="G4577" s="96" t="s">
        <v>4722</v>
      </c>
      <c r="H4577" s="96">
        <v>50</v>
      </c>
      <c r="I4577" s="96" t="str">
        <f t="shared" si="71"/>
        <v>T521D476M016ATE070A521V476M016ASMHSPKBP76</v>
      </c>
    </row>
    <row r="4578" spans="1:9" hidden="1">
      <c r="A4578" s="96" t="s">
        <v>1066</v>
      </c>
      <c r="B4578" s="96" t="s">
        <v>1036</v>
      </c>
      <c r="C4578" s="96" t="s">
        <v>4478</v>
      </c>
      <c r="D4578" s="96">
        <v>354.42666666617151</v>
      </c>
      <c r="E4578" s="96">
        <v>140.67433333334048</v>
      </c>
      <c r="F4578" s="96">
        <v>1</v>
      </c>
      <c r="G4578" s="96" t="s">
        <v>4722</v>
      </c>
      <c r="H4578" s="96">
        <v>50</v>
      </c>
      <c r="I4578" s="96" t="str">
        <f t="shared" si="71"/>
        <v>T521D476M020ATE055A521V476M020ASFTW400</v>
      </c>
    </row>
    <row r="4579" spans="1:9" hidden="1">
      <c r="A4579" s="96" t="s">
        <v>1066</v>
      </c>
      <c r="B4579" s="96" t="s">
        <v>1036</v>
      </c>
      <c r="C4579" s="96" t="s">
        <v>4721</v>
      </c>
      <c r="D4579" s="96">
        <v>370.10208333478658</v>
      </c>
      <c r="E4579" s="96">
        <v>269.7814814816229</v>
      </c>
      <c r="F4579" s="96">
        <v>1</v>
      </c>
      <c r="G4579" s="96" t="s">
        <v>4722</v>
      </c>
      <c r="H4579" s="96">
        <v>8</v>
      </c>
      <c r="I4579" s="96" t="str">
        <f t="shared" si="71"/>
        <v>T521D476M020ATE055A521V476M020ASNT40</v>
      </c>
    </row>
    <row r="4580" spans="1:9" hidden="1">
      <c r="A4580" s="96" t="s">
        <v>1066</v>
      </c>
      <c r="B4580" s="96" t="s">
        <v>1065</v>
      </c>
      <c r="C4580" s="96" t="s">
        <v>4428</v>
      </c>
      <c r="D4580" s="96">
        <v>387.42566666558849</v>
      </c>
      <c r="E4580" s="96">
        <v>135.77699999974575</v>
      </c>
      <c r="F4580" s="96">
        <v>1</v>
      </c>
      <c r="G4580" s="96" t="s">
        <v>4722</v>
      </c>
      <c r="H4580" s="96">
        <v>50</v>
      </c>
      <c r="I4580" s="96" t="str">
        <f t="shared" si="71"/>
        <v>T521D476M020ATE055A521V476M020ASMHSPKBP76</v>
      </c>
    </row>
    <row r="4581" spans="1:9" hidden="1">
      <c r="A4581" s="96" t="s">
        <v>1056</v>
      </c>
      <c r="B4581" s="96" t="s">
        <v>1055</v>
      </c>
      <c r="C4581" s="96" t="s">
        <v>107</v>
      </c>
      <c r="D4581" s="96">
        <v>897.68055555468891</v>
      </c>
      <c r="E4581" s="96">
        <v>206.4666666649282</v>
      </c>
      <c r="F4581" s="96">
        <v>1</v>
      </c>
      <c r="G4581" s="96" t="s">
        <v>4722</v>
      </c>
      <c r="H4581" s="96">
        <v>6</v>
      </c>
      <c r="I4581" s="96" t="str">
        <f t="shared" si="71"/>
        <v>T521D565M050ATE090A521D565M050ASE090FTP150</v>
      </c>
    </row>
    <row r="4582" spans="1:9" hidden="1">
      <c r="A4582" s="96" t="s">
        <v>1040</v>
      </c>
      <c r="B4582" s="96" t="s">
        <v>1031</v>
      </c>
      <c r="C4582" s="96" t="s">
        <v>107</v>
      </c>
      <c r="D4582" s="96">
        <v>975.36666666506801</v>
      </c>
      <c r="E4582" s="96">
        <v>191.20000000140865</v>
      </c>
      <c r="F4582" s="96">
        <v>1</v>
      </c>
      <c r="G4582" s="96" t="s">
        <v>4722</v>
      </c>
      <c r="H4582" s="96">
        <v>3</v>
      </c>
      <c r="I4582" s="96" t="str">
        <f t="shared" si="71"/>
        <v>T521D685M050ATE090A521D685M050ASE070FTP150</v>
      </c>
    </row>
    <row r="4583" spans="1:9" hidden="1">
      <c r="A4583" s="96" t="s">
        <v>124</v>
      </c>
      <c r="B4583" s="96" t="s">
        <v>4491</v>
      </c>
      <c r="C4583" s="96" t="s">
        <v>4433</v>
      </c>
      <c r="D4583" s="96">
        <v>500.40486110985512</v>
      </c>
      <c r="E4583" s="96">
        <v>143.42345678984807</v>
      </c>
      <c r="F4583" s="96">
        <v>1</v>
      </c>
      <c r="G4583" s="96" t="s">
        <v>4722</v>
      </c>
      <c r="H4583" s="96">
        <v>24</v>
      </c>
      <c r="I4583" s="96" t="str">
        <f t="shared" si="71"/>
        <v>T521D686M025ATE070A521D686M025AS9997KBP74E</v>
      </c>
    </row>
    <row r="4584" spans="1:9" hidden="1">
      <c r="A4584" s="96" t="s">
        <v>124</v>
      </c>
      <c r="B4584" s="96" t="s">
        <v>4491</v>
      </c>
      <c r="C4584" s="96" t="s">
        <v>87</v>
      </c>
      <c r="D4584" s="96">
        <v>563.95833332848269</v>
      </c>
      <c r="E4584" s="96">
        <v>192.18333333148621</v>
      </c>
      <c r="F4584" s="96">
        <v>1</v>
      </c>
      <c r="G4584" s="96" t="s">
        <v>4722</v>
      </c>
      <c r="H4584" s="96">
        <v>2</v>
      </c>
      <c r="I4584" s="96" t="str">
        <f t="shared" si="71"/>
        <v>T521D686M025ATE070A521D686M025AS9997TTS50</v>
      </c>
    </row>
    <row r="4585" spans="1:9" hidden="1">
      <c r="A4585" s="96" t="s">
        <v>124</v>
      </c>
      <c r="B4585" s="96" t="s">
        <v>4491</v>
      </c>
      <c r="C4585" s="96" t="s">
        <v>4779</v>
      </c>
      <c r="D4585" s="96">
        <v>581.44999999785796</v>
      </c>
      <c r="E4585" s="96">
        <v>183.23333333479241</v>
      </c>
      <c r="F4585" s="96">
        <v>1</v>
      </c>
      <c r="G4585" s="96" t="s">
        <v>4722</v>
      </c>
      <c r="H4585" s="96">
        <v>1</v>
      </c>
      <c r="I4585" s="96" t="str">
        <f t="shared" si="71"/>
        <v>T521D686M025ATE070A521D686M025AS9997S506E</v>
      </c>
    </row>
    <row r="4586" spans="1:9" hidden="1">
      <c r="A4586" s="96" t="s">
        <v>124</v>
      </c>
      <c r="B4586" s="96" t="s">
        <v>4491</v>
      </c>
      <c r="C4586" s="96" t="s">
        <v>4523</v>
      </c>
      <c r="D4586" s="96">
        <v>574.78333333390765</v>
      </c>
      <c r="E4586" s="96">
        <v>183.43333333963528</v>
      </c>
      <c r="F4586" s="96">
        <v>1</v>
      </c>
      <c r="G4586" s="96" t="s">
        <v>4722</v>
      </c>
      <c r="H4586" s="96">
        <v>1</v>
      </c>
      <c r="I4586" s="96" t="str">
        <f t="shared" si="71"/>
        <v>T521D686M025ATE070A521D686M025AS9997KBP52E</v>
      </c>
    </row>
    <row r="4587" spans="1:9" hidden="1">
      <c r="A4587" s="96" t="s">
        <v>124</v>
      </c>
      <c r="B4587" s="96" t="s">
        <v>4679</v>
      </c>
      <c r="C4587" s="96" t="s">
        <v>4433</v>
      </c>
      <c r="D4587" s="96">
        <v>538.04999999469146</v>
      </c>
      <c r="E4587" s="96">
        <v>189.87222222145647</v>
      </c>
      <c r="F4587" s="96">
        <v>1</v>
      </c>
      <c r="G4587" s="96" t="s">
        <v>4722</v>
      </c>
      <c r="H4587" s="96">
        <v>3</v>
      </c>
      <c r="I4587" s="96" t="str">
        <f t="shared" si="71"/>
        <v>T521D686M025ATE070A521D686M025ASE070KBP74E</v>
      </c>
    </row>
    <row r="4588" spans="1:9" hidden="1">
      <c r="A4588" s="96" t="s">
        <v>124</v>
      </c>
      <c r="B4588" s="96" t="s">
        <v>4679</v>
      </c>
      <c r="C4588" s="96" t="s">
        <v>4575</v>
      </c>
      <c r="D4588" s="96">
        <v>635.21666666551027</v>
      </c>
      <c r="E4588" s="96">
        <v>127.13333333842456</v>
      </c>
      <c r="F4588" s="96">
        <v>1</v>
      </c>
      <c r="G4588" s="96" t="s">
        <v>4722</v>
      </c>
      <c r="H4588" s="96">
        <v>2</v>
      </c>
      <c r="I4588" s="96" t="str">
        <f t="shared" si="71"/>
        <v>T521D686M025ATE070A521D686M025ASE070KBP74F</v>
      </c>
    </row>
    <row r="4589" spans="1:9" hidden="1">
      <c r="A4589" s="96" t="s">
        <v>124</v>
      </c>
      <c r="B4589" s="96" t="s">
        <v>4679</v>
      </c>
      <c r="C4589" s="96" t="s">
        <v>87</v>
      </c>
      <c r="D4589" s="96">
        <v>592.92133333431559</v>
      </c>
      <c r="E4589" s="96">
        <v>203.32599999946541</v>
      </c>
      <c r="F4589" s="96">
        <v>1</v>
      </c>
      <c r="G4589" s="96" t="s">
        <v>4722</v>
      </c>
      <c r="H4589" s="96">
        <v>50</v>
      </c>
      <c r="I4589" s="96" t="str">
        <f t="shared" si="71"/>
        <v>T521D686M025ATE070A521D686M025ASE070TTS50</v>
      </c>
    </row>
    <row r="4590" spans="1:9" hidden="1">
      <c r="A4590" s="96" t="s">
        <v>124</v>
      </c>
      <c r="B4590" s="96" t="s">
        <v>4679</v>
      </c>
      <c r="C4590" s="96" t="s">
        <v>4678</v>
      </c>
      <c r="D4590" s="96">
        <v>495.99999999976723</v>
      </c>
      <c r="E4590" s="96">
        <v>193.57222221675329</v>
      </c>
      <c r="F4590" s="96">
        <v>1</v>
      </c>
      <c r="G4590" s="96" t="s">
        <v>4722</v>
      </c>
      <c r="H4590" s="96">
        <v>3</v>
      </c>
      <c r="I4590" s="96" t="str">
        <f t="shared" si="71"/>
        <v>T521D686M025ATE070A521D686M025ASE070TTS50X</v>
      </c>
    </row>
    <row r="4591" spans="1:9" hidden="1">
      <c r="A4591" s="96" t="s">
        <v>124</v>
      </c>
      <c r="B4591" s="96" t="s">
        <v>4679</v>
      </c>
      <c r="C4591" s="96" t="s">
        <v>4523</v>
      </c>
      <c r="D4591" s="96">
        <v>515.73333333944902</v>
      </c>
      <c r="E4591" s="96">
        <v>354.11666666390374</v>
      </c>
      <c r="F4591" s="96">
        <v>1</v>
      </c>
      <c r="G4591" s="96" t="s">
        <v>4722</v>
      </c>
      <c r="H4591" s="96">
        <v>1</v>
      </c>
      <c r="I4591" s="96" t="str">
        <f t="shared" si="71"/>
        <v>T521D686M025ATE070A521D686M025ASE070KBP52E</v>
      </c>
    </row>
    <row r="4592" spans="1:9" hidden="1">
      <c r="A4592" s="96" t="s">
        <v>4095</v>
      </c>
      <c r="B4592" s="96" t="s">
        <v>4628</v>
      </c>
      <c r="C4592" s="96" t="s">
        <v>119</v>
      </c>
      <c r="D4592" s="96">
        <v>767.14166666701203</v>
      </c>
      <c r="E4592" s="96">
        <v>131.06666666711681</v>
      </c>
      <c r="F4592" s="96">
        <v>1</v>
      </c>
      <c r="G4592" s="96" t="s">
        <v>4722</v>
      </c>
      <c r="H4592" s="96">
        <v>4</v>
      </c>
      <c r="I4592" s="96" t="str">
        <f t="shared" si="71"/>
        <v>T521Q336M016ATE040A521Q336M016AS9997FTW102K</v>
      </c>
    </row>
    <row r="4593" spans="1:9" hidden="1">
      <c r="A4593" s="96" t="s">
        <v>4095</v>
      </c>
      <c r="B4593" s="96" t="s">
        <v>4628</v>
      </c>
      <c r="C4593" s="96" t="s">
        <v>4780</v>
      </c>
      <c r="D4593" s="96">
        <v>711.37500000069849</v>
      </c>
      <c r="E4593" s="96">
        <v>166.69999999750871</v>
      </c>
      <c r="F4593" s="96">
        <v>1</v>
      </c>
      <c r="G4593" s="96" t="s">
        <v>4722</v>
      </c>
      <c r="H4593" s="96">
        <v>2</v>
      </c>
      <c r="I4593" s="96" t="str">
        <f t="shared" si="71"/>
        <v>T521Q336M016ATE040A521Q336M016AS9997FTW102X</v>
      </c>
    </row>
    <row r="4594" spans="1:9" hidden="1">
      <c r="A4594" s="96" t="s">
        <v>4095</v>
      </c>
      <c r="B4594" s="96" t="s">
        <v>4628</v>
      </c>
      <c r="C4594" s="96" t="s">
        <v>152</v>
      </c>
      <c r="D4594" s="96">
        <v>356.7694444427616</v>
      </c>
      <c r="E4594" s="96">
        <v>134.70416666474193</v>
      </c>
      <c r="F4594" s="96">
        <v>1</v>
      </c>
      <c r="G4594" s="96" t="s">
        <v>4722</v>
      </c>
      <c r="H4594" s="96">
        <v>12</v>
      </c>
      <c r="I4594" s="96" t="str">
        <f t="shared" si="71"/>
        <v>T521Q336M016ATE040A521Q336M016AS9997KBP86</v>
      </c>
    </row>
    <row r="4595" spans="1:9" hidden="1">
      <c r="A4595" s="96" t="s">
        <v>4095</v>
      </c>
      <c r="B4595" s="96" t="s">
        <v>777</v>
      </c>
      <c r="C4595" s="96" t="s">
        <v>126</v>
      </c>
      <c r="D4595" s="96">
        <v>436.09166666739623</v>
      </c>
      <c r="E4595" s="96">
        <v>201.72833333294841</v>
      </c>
      <c r="F4595" s="96">
        <v>1</v>
      </c>
      <c r="G4595" s="96" t="s">
        <v>4722</v>
      </c>
      <c r="H4595" s="96">
        <v>50</v>
      </c>
      <c r="I4595" s="96" t="str">
        <f t="shared" si="71"/>
        <v>T521Q336M016ATE040A521Q336M016ASTRECKBP52</v>
      </c>
    </row>
    <row r="4596" spans="1:9" hidden="1">
      <c r="A4596" s="96" t="s">
        <v>4095</v>
      </c>
      <c r="B4596" s="96" t="s">
        <v>4092</v>
      </c>
      <c r="C4596" s="96" t="s">
        <v>119</v>
      </c>
      <c r="D4596" s="96">
        <v>523.21099999977741</v>
      </c>
      <c r="E4596" s="96">
        <v>137.17633333287668</v>
      </c>
      <c r="F4596" s="96">
        <v>1</v>
      </c>
      <c r="G4596" s="96" t="s">
        <v>4722</v>
      </c>
      <c r="H4596" s="96">
        <v>50</v>
      </c>
      <c r="I4596" s="96" t="str">
        <f t="shared" si="71"/>
        <v>T521Q336M016ATE040A521Q336M016ASMHSPFTW102K</v>
      </c>
    </row>
    <row r="4597" spans="1:9" hidden="1">
      <c r="A4597" s="96" t="s">
        <v>4095</v>
      </c>
      <c r="B4597" s="96" t="s">
        <v>4092</v>
      </c>
      <c r="C4597" s="96" t="s">
        <v>152</v>
      </c>
      <c r="D4597" s="96">
        <v>353.60740740667097</v>
      </c>
      <c r="E4597" s="96">
        <v>141.33529411882216</v>
      </c>
      <c r="F4597" s="96">
        <v>1</v>
      </c>
      <c r="G4597" s="96" t="s">
        <v>4722</v>
      </c>
      <c r="H4597" s="96">
        <v>18</v>
      </c>
      <c r="I4597" s="96" t="str">
        <f t="shared" si="71"/>
        <v>T521Q336M016ATE040A521Q336M016ASMHSPKBP86</v>
      </c>
    </row>
    <row r="4598" spans="1:9" hidden="1">
      <c r="A4598" s="96" t="s">
        <v>4118</v>
      </c>
      <c r="B4598" s="96" t="s">
        <v>4103</v>
      </c>
      <c r="C4598" s="96" t="s">
        <v>4492</v>
      </c>
      <c r="D4598" s="96">
        <v>534.54199999943376</v>
      </c>
      <c r="E4598" s="96">
        <v>188.1783333344618</v>
      </c>
      <c r="F4598" s="96">
        <v>1</v>
      </c>
      <c r="G4598" s="96" t="s">
        <v>4722</v>
      </c>
      <c r="H4598" s="96">
        <v>50</v>
      </c>
      <c r="I4598" s="96" t="str">
        <f t="shared" si="71"/>
        <v>T521T106M025ATE060A521T106M025ASFTW700</v>
      </c>
    </row>
    <row r="4599" spans="1:9" hidden="1">
      <c r="A4599" s="96" t="s">
        <v>4118</v>
      </c>
      <c r="B4599" s="96" t="s">
        <v>4493</v>
      </c>
      <c r="C4599" s="96" t="s">
        <v>4492</v>
      </c>
      <c r="D4599" s="96">
        <v>527.93333333102055</v>
      </c>
      <c r="E4599" s="96">
        <v>193.76666666823439</v>
      </c>
      <c r="F4599" s="96">
        <v>1</v>
      </c>
      <c r="G4599" s="96" t="s">
        <v>4722</v>
      </c>
      <c r="H4599" s="96">
        <v>1</v>
      </c>
      <c r="I4599" s="96" t="str">
        <f t="shared" si="71"/>
        <v>T521T106M025ATE060A521T106M025AS9997FTW700</v>
      </c>
    </row>
    <row r="4600" spans="1:9" hidden="1">
      <c r="A4600" s="96" t="s">
        <v>4118</v>
      </c>
      <c r="B4600" s="96" t="s">
        <v>4493</v>
      </c>
      <c r="C4600" s="96" t="s">
        <v>4629</v>
      </c>
      <c r="D4600" s="96">
        <v>347.50000000116415</v>
      </c>
      <c r="E4600" s="96">
        <v>131.65000000270084</v>
      </c>
      <c r="F4600" s="96">
        <v>1</v>
      </c>
      <c r="G4600" s="96" t="s">
        <v>4722</v>
      </c>
      <c r="H4600" s="96">
        <v>1</v>
      </c>
      <c r="I4600" s="96" t="str">
        <f t="shared" si="71"/>
        <v>T521T106M025ATE060A521T106M025AS9997KBP86Y</v>
      </c>
    </row>
    <row r="4601" spans="1:9" hidden="1">
      <c r="A4601" s="96" t="s">
        <v>4118</v>
      </c>
      <c r="B4601" s="96" t="s">
        <v>4493</v>
      </c>
      <c r="C4601" s="96" t="s">
        <v>4562</v>
      </c>
      <c r="D4601" s="96">
        <v>418.73333333234768</v>
      </c>
      <c r="E4601" s="96">
        <v>159.03333333553746</v>
      </c>
      <c r="F4601" s="96">
        <v>1</v>
      </c>
      <c r="G4601" s="96" t="s">
        <v>4722</v>
      </c>
      <c r="H4601" s="96">
        <v>2</v>
      </c>
      <c r="I4601" s="96" t="str">
        <f t="shared" si="71"/>
        <v>T521T106M025ATE060A521T106M025AS9997S805X</v>
      </c>
    </row>
    <row r="4602" spans="1:9" hidden="1">
      <c r="A4602" s="96" t="s">
        <v>4104</v>
      </c>
      <c r="B4602" s="96" t="s">
        <v>4103</v>
      </c>
      <c r="C4602" s="96" t="s">
        <v>4492</v>
      </c>
      <c r="D4602" s="96">
        <v>648.71833333256654</v>
      </c>
      <c r="E4602" s="96">
        <v>301.91500000061933</v>
      </c>
      <c r="F4602" s="96">
        <v>1</v>
      </c>
      <c r="G4602" s="96" t="s">
        <v>4722</v>
      </c>
      <c r="H4602" s="96">
        <v>10</v>
      </c>
      <c r="I4602" s="96" t="str">
        <f t="shared" si="71"/>
        <v>T521T106M025ATE100A521T106M025ASFTW700</v>
      </c>
    </row>
    <row r="4603" spans="1:9" hidden="1">
      <c r="A4603" s="96" t="s">
        <v>4098</v>
      </c>
      <c r="B4603" s="96" t="s">
        <v>4781</v>
      </c>
      <c r="C4603" s="96" t="s">
        <v>131</v>
      </c>
      <c r="D4603" s="96">
        <v>791.37799999960703</v>
      </c>
      <c r="E4603" s="96">
        <v>214.36133333290928</v>
      </c>
      <c r="F4603" s="96">
        <v>1</v>
      </c>
      <c r="G4603" s="96" t="s">
        <v>4722</v>
      </c>
      <c r="H4603" s="96">
        <v>50</v>
      </c>
      <c r="I4603" s="96" t="str">
        <f t="shared" si="71"/>
        <v>T521T336M016ATE045A521T336M016ASTTS80</v>
      </c>
    </row>
    <row r="4604" spans="1:9" hidden="1">
      <c r="A4604" s="96" t="s">
        <v>4098</v>
      </c>
      <c r="B4604" s="96" t="s">
        <v>4110</v>
      </c>
      <c r="C4604" s="96" t="s">
        <v>119</v>
      </c>
      <c r="D4604" s="96">
        <v>523.57222222224141</v>
      </c>
      <c r="E4604" s="96">
        <v>206.1115079355659</v>
      </c>
      <c r="F4604" s="96">
        <v>1</v>
      </c>
      <c r="G4604" s="96" t="s">
        <v>4722</v>
      </c>
      <c r="H4604" s="96">
        <v>42</v>
      </c>
      <c r="I4604" s="96" t="str">
        <f t="shared" si="71"/>
        <v>T521T336M016ATE045A521T336M016ASALT1FTW102K</v>
      </c>
    </row>
    <row r="4605" spans="1:9" hidden="1">
      <c r="A4605" s="96" t="s">
        <v>4129</v>
      </c>
      <c r="B4605" s="96" t="s">
        <v>4781</v>
      </c>
      <c r="C4605" s="96" t="s">
        <v>131</v>
      </c>
      <c r="D4605" s="96">
        <v>775.79000000017697</v>
      </c>
      <c r="E4605" s="96">
        <v>195.44866666684393</v>
      </c>
      <c r="F4605" s="96">
        <v>1</v>
      </c>
      <c r="G4605" s="96" t="s">
        <v>4722</v>
      </c>
      <c r="H4605" s="96">
        <v>50</v>
      </c>
      <c r="I4605" s="96" t="str">
        <f t="shared" si="71"/>
        <v>T521T336M016ATE050A521T336M016ASTTS80</v>
      </c>
    </row>
    <row r="4606" spans="1:9" hidden="1">
      <c r="A4606" s="96" t="s">
        <v>4129</v>
      </c>
      <c r="B4606" s="96" t="s">
        <v>4781</v>
      </c>
      <c r="C4606" s="96" t="s">
        <v>4782</v>
      </c>
      <c r="D4606" s="96">
        <v>458.62499999930151</v>
      </c>
      <c r="E4606" s="96">
        <v>137.13333333958872</v>
      </c>
      <c r="F4606" s="96">
        <v>1</v>
      </c>
      <c r="G4606" s="96" t="s">
        <v>4722</v>
      </c>
      <c r="H4606" s="96">
        <v>2</v>
      </c>
      <c r="I4606" s="96" t="str">
        <f t="shared" si="71"/>
        <v>T521T336M016ATE050A521T336M016ASTTS80E</v>
      </c>
    </row>
    <row r="4607" spans="1:9" hidden="1">
      <c r="A4607" s="96" t="s">
        <v>4129</v>
      </c>
      <c r="B4607" s="96" t="s">
        <v>4781</v>
      </c>
      <c r="C4607" s="96" t="s">
        <v>119</v>
      </c>
      <c r="D4607" s="96">
        <v>552.1041666646488</v>
      </c>
      <c r="E4607" s="96">
        <v>195.43333333422197</v>
      </c>
      <c r="F4607" s="96">
        <v>1</v>
      </c>
      <c r="G4607" s="96" t="s">
        <v>4722</v>
      </c>
      <c r="H4607" s="96">
        <v>4</v>
      </c>
      <c r="I4607" s="96" t="str">
        <f t="shared" si="71"/>
        <v>T521T336M016ATE050A521T336M016ASFTW102K</v>
      </c>
    </row>
    <row r="4608" spans="1:9" hidden="1">
      <c r="A4608" s="96" t="s">
        <v>4129</v>
      </c>
      <c r="B4608" s="96" t="s">
        <v>4781</v>
      </c>
      <c r="C4608" s="96" t="s">
        <v>4470</v>
      </c>
      <c r="D4608" s="96">
        <v>565.02777777495794</v>
      </c>
      <c r="E4608" s="96">
        <v>205.46666667214595</v>
      </c>
      <c r="F4608" s="96">
        <v>1</v>
      </c>
      <c r="G4608" s="96" t="s">
        <v>4722</v>
      </c>
      <c r="H4608" s="96">
        <v>3</v>
      </c>
      <c r="I4608" s="96" t="str">
        <f t="shared" si="71"/>
        <v>T521T336M016ATE050A521T336M016ASKBP126X</v>
      </c>
    </row>
    <row r="4609" spans="1:9" hidden="1">
      <c r="A4609" s="96" t="s">
        <v>4129</v>
      </c>
      <c r="B4609" s="96" t="s">
        <v>4781</v>
      </c>
      <c r="C4609" s="96" t="s">
        <v>4682</v>
      </c>
      <c r="D4609" s="96">
        <v>554.64999999850988</v>
      </c>
      <c r="E4609" s="96">
        <v>211.06666666804813</v>
      </c>
      <c r="F4609" s="96">
        <v>1</v>
      </c>
      <c r="G4609" s="96" t="s">
        <v>4722</v>
      </c>
      <c r="H4609" s="96">
        <v>1</v>
      </c>
      <c r="I4609" s="96" t="str">
        <f t="shared" si="71"/>
        <v>T521T336M016ATE050A521T336M016ASFTW102KW</v>
      </c>
    </row>
    <row r="4610" spans="1:9" hidden="1">
      <c r="A4610" s="96" t="s">
        <v>4129</v>
      </c>
      <c r="B4610" s="96" t="s">
        <v>4568</v>
      </c>
      <c r="C4610" s="96" t="s">
        <v>4724</v>
      </c>
      <c r="D4610" s="96">
        <v>575.75740740750916</v>
      </c>
      <c r="E4610" s="96">
        <v>216.68333333419551</v>
      </c>
      <c r="F4610" s="96">
        <v>1</v>
      </c>
      <c r="G4610" s="96" t="s">
        <v>4722</v>
      </c>
      <c r="H4610" s="96">
        <v>9</v>
      </c>
      <c r="I4610" s="96" t="str">
        <f t="shared" si="71"/>
        <v>T521T336M016ATE050A521T336M016AS9997KBP121</v>
      </c>
    </row>
    <row r="4611" spans="1:9" hidden="1">
      <c r="A4611" s="96" t="s">
        <v>4129</v>
      </c>
      <c r="B4611" s="96" t="s">
        <v>4568</v>
      </c>
      <c r="C4611" s="96" t="s">
        <v>131</v>
      </c>
      <c r="D4611" s="96">
        <v>689.03333333437331</v>
      </c>
      <c r="E4611" s="96">
        <v>226.64999999804425</v>
      </c>
      <c r="F4611" s="96">
        <v>1</v>
      </c>
      <c r="G4611" s="96" t="s">
        <v>4722</v>
      </c>
      <c r="H4611" s="96">
        <v>1</v>
      </c>
      <c r="I4611" s="96" t="str">
        <f t="shared" si="71"/>
        <v>T521T336M016ATE050A521T336M016AS9997TTS80</v>
      </c>
    </row>
    <row r="4612" spans="1:9" hidden="1">
      <c r="A4612" s="96" t="s">
        <v>4129</v>
      </c>
      <c r="B4612" s="96" t="s">
        <v>4568</v>
      </c>
      <c r="C4612" s="96" t="s">
        <v>4783</v>
      </c>
      <c r="D4612" s="96">
        <v>789.63333333435003</v>
      </c>
      <c r="E4612" s="96">
        <v>260.09166666597594</v>
      </c>
      <c r="F4612" s="96">
        <v>1</v>
      </c>
      <c r="G4612" s="96" t="s">
        <v>4722</v>
      </c>
      <c r="H4612" s="96">
        <v>2</v>
      </c>
      <c r="I4612" s="96" t="str">
        <f t="shared" ref="I4612:I4675" si="72">A4612&amp;B4612&amp;C4612</f>
        <v>T521T336M016ATE050A521T336M016AS9997FTW102KK</v>
      </c>
    </row>
    <row r="4613" spans="1:9" hidden="1">
      <c r="A4613" s="96" t="s">
        <v>4129</v>
      </c>
      <c r="B4613" s="96" t="s">
        <v>4568</v>
      </c>
      <c r="C4613" s="96" t="s">
        <v>119</v>
      </c>
      <c r="D4613" s="96">
        <v>546.63387096580868</v>
      </c>
      <c r="E4613" s="96">
        <v>202.66290322603328</v>
      </c>
      <c r="F4613" s="96">
        <v>1</v>
      </c>
      <c r="G4613" s="96" t="s">
        <v>4722</v>
      </c>
      <c r="H4613" s="96">
        <v>31</v>
      </c>
      <c r="I4613" s="96" t="str">
        <f t="shared" si="72"/>
        <v>T521T336M016ATE050A521T336M016AS9997FTW102K</v>
      </c>
    </row>
    <row r="4614" spans="1:9" hidden="1">
      <c r="A4614" s="96" t="s">
        <v>4129</v>
      </c>
      <c r="B4614" s="96" t="s">
        <v>4568</v>
      </c>
      <c r="C4614" s="96" t="s">
        <v>4784</v>
      </c>
      <c r="D4614" s="96">
        <v>565.60185185284354</v>
      </c>
      <c r="E4614" s="96">
        <v>145.67222222220153</v>
      </c>
      <c r="F4614" s="96">
        <v>1</v>
      </c>
      <c r="G4614" s="96" t="s">
        <v>4722</v>
      </c>
      <c r="H4614" s="96">
        <v>9</v>
      </c>
      <c r="I4614" s="96" t="str">
        <f t="shared" si="72"/>
        <v>T521T336M016ATE050A521T336M016AS9997TTS80F</v>
      </c>
    </row>
    <row r="4615" spans="1:9" hidden="1">
      <c r="A4615" s="96" t="s">
        <v>4129</v>
      </c>
      <c r="B4615" s="96" t="s">
        <v>4568</v>
      </c>
      <c r="C4615" s="96" t="s">
        <v>142</v>
      </c>
      <c r="D4615" s="96">
        <v>460.15000000076657</v>
      </c>
      <c r="E4615" s="96">
        <v>170.79999999805855</v>
      </c>
      <c r="F4615" s="96">
        <v>1</v>
      </c>
      <c r="G4615" s="96" t="s">
        <v>4722</v>
      </c>
      <c r="H4615" s="96">
        <v>13</v>
      </c>
      <c r="I4615" s="96" t="str">
        <f t="shared" si="72"/>
        <v>T521T336M016ATE050A521T336M016AS9997KBP86E</v>
      </c>
    </row>
    <row r="4616" spans="1:9" hidden="1">
      <c r="A4616" s="96" t="s">
        <v>4129</v>
      </c>
      <c r="B4616" s="96" t="s">
        <v>4568</v>
      </c>
      <c r="C4616" s="96" t="s">
        <v>4508</v>
      </c>
      <c r="D4616" s="96">
        <v>525.55384615301875</v>
      </c>
      <c r="E4616" s="96">
        <v>203.03076923153219</v>
      </c>
      <c r="F4616" s="96">
        <v>1</v>
      </c>
      <c r="G4616" s="96" t="s">
        <v>4722</v>
      </c>
      <c r="H4616" s="96">
        <v>13</v>
      </c>
      <c r="I4616" s="96" t="str">
        <f t="shared" si="72"/>
        <v>T521T336M016ATE050A521T336M016AS9997KBP126E</v>
      </c>
    </row>
    <row r="4617" spans="1:9" hidden="1">
      <c r="A4617" s="96" t="s">
        <v>4129</v>
      </c>
      <c r="B4617" s="96" t="s">
        <v>4568</v>
      </c>
      <c r="C4617" s="96" t="s">
        <v>4470</v>
      </c>
      <c r="D4617" s="96">
        <v>574.62916666525416</v>
      </c>
      <c r="E4617" s="96">
        <v>203.04166667017853</v>
      </c>
      <c r="F4617" s="96">
        <v>1</v>
      </c>
      <c r="G4617" s="96" t="s">
        <v>4722</v>
      </c>
      <c r="H4617" s="96">
        <v>4</v>
      </c>
      <c r="I4617" s="96" t="str">
        <f t="shared" si="72"/>
        <v>T521T336M016ATE050A521T336M016AS9997KBP126X</v>
      </c>
    </row>
    <row r="4618" spans="1:9" hidden="1">
      <c r="A4618" s="96" t="s">
        <v>4129</v>
      </c>
      <c r="B4618" s="96" t="s">
        <v>4568</v>
      </c>
      <c r="C4618" s="96" t="s">
        <v>4785</v>
      </c>
      <c r="D4618" s="96">
        <v>530.83333333313931</v>
      </c>
      <c r="E4618" s="96">
        <v>191.27333333459683</v>
      </c>
      <c r="F4618" s="96">
        <v>1</v>
      </c>
      <c r="G4618" s="96" t="s">
        <v>4722</v>
      </c>
      <c r="H4618" s="96">
        <v>4</v>
      </c>
      <c r="I4618" s="96" t="str">
        <f t="shared" si="72"/>
        <v>T521T336M016ATE050A521T336M016AS9997KBP120NE</v>
      </c>
    </row>
    <row r="4619" spans="1:9" hidden="1">
      <c r="A4619" s="96" t="s">
        <v>4129</v>
      </c>
      <c r="B4619" s="96" t="s">
        <v>4568</v>
      </c>
      <c r="C4619" s="96" t="s">
        <v>4682</v>
      </c>
      <c r="D4619" s="96">
        <v>519.44210526248514</v>
      </c>
      <c r="E4619" s="96">
        <v>188.25000000069849</v>
      </c>
      <c r="F4619" s="96">
        <v>1</v>
      </c>
      <c r="G4619" s="96" t="s">
        <v>4722</v>
      </c>
      <c r="H4619" s="96">
        <v>38</v>
      </c>
      <c r="I4619" s="96" t="str">
        <f t="shared" si="72"/>
        <v>T521T336M016ATE050A521T336M016AS9997FTW102KW</v>
      </c>
    </row>
    <row r="4620" spans="1:9" hidden="1">
      <c r="A4620" s="96" t="s">
        <v>4129</v>
      </c>
      <c r="B4620" s="96" t="s">
        <v>4568</v>
      </c>
      <c r="C4620" s="96" t="s">
        <v>4786</v>
      </c>
      <c r="D4620" s="96">
        <v>556.38333332841285</v>
      </c>
      <c r="E4620" s="96">
        <v>181.73333332990296</v>
      </c>
      <c r="F4620" s="96">
        <v>1</v>
      </c>
      <c r="G4620" s="96" t="s">
        <v>4722</v>
      </c>
      <c r="H4620" s="96">
        <v>1</v>
      </c>
      <c r="I4620" s="96" t="str">
        <f t="shared" si="72"/>
        <v>T521T336M016ATE050A521T336M016AS9997KBP120NB</v>
      </c>
    </row>
    <row r="4621" spans="1:9" hidden="1">
      <c r="A4621" s="96" t="s">
        <v>4129</v>
      </c>
      <c r="B4621" s="96" t="s">
        <v>4568</v>
      </c>
      <c r="C4621" s="96" t="s">
        <v>4681</v>
      </c>
      <c r="D4621" s="96">
        <v>592.60833333464689</v>
      </c>
      <c r="E4621" s="96">
        <v>200.62291666661625</v>
      </c>
      <c r="F4621" s="96">
        <v>1</v>
      </c>
      <c r="G4621" s="96" t="s">
        <v>4722</v>
      </c>
      <c r="H4621" s="96">
        <v>8</v>
      </c>
      <c r="I4621" s="96" t="str">
        <f t="shared" si="72"/>
        <v>T521T336M016ATE050A521T336M016AS9997KBP120NN</v>
      </c>
    </row>
    <row r="4622" spans="1:9" hidden="1">
      <c r="A4622" s="96" t="s">
        <v>4129</v>
      </c>
      <c r="B4622" s="96" t="s">
        <v>4568</v>
      </c>
      <c r="C4622" s="96" t="s">
        <v>4787</v>
      </c>
      <c r="D4622" s="96">
        <v>524.39999999944121</v>
      </c>
      <c r="E4622" s="96">
        <v>212.29583333129997</v>
      </c>
      <c r="F4622" s="96">
        <v>1</v>
      </c>
      <c r="G4622" s="96" t="s">
        <v>4722</v>
      </c>
      <c r="H4622" s="96">
        <v>4</v>
      </c>
      <c r="I4622" s="96" t="str">
        <f t="shared" si="72"/>
        <v>T521T336M016ATE050A521T336M016AS9997KBP120NW</v>
      </c>
    </row>
    <row r="4623" spans="1:9" hidden="1">
      <c r="A4623" s="96" t="s">
        <v>4129</v>
      </c>
      <c r="B4623" s="96" t="s">
        <v>4110</v>
      </c>
      <c r="C4623" s="96" t="s">
        <v>4783</v>
      </c>
      <c r="D4623" s="96">
        <v>546.52222222066484</v>
      </c>
      <c r="E4623" s="96">
        <v>193.88333333074115</v>
      </c>
      <c r="F4623" s="96">
        <v>1</v>
      </c>
      <c r="G4623" s="96" t="s">
        <v>4722</v>
      </c>
      <c r="H4623" s="96">
        <v>3</v>
      </c>
      <c r="I4623" s="96" t="str">
        <f t="shared" si="72"/>
        <v>T521T336M016ATE050A521T336M016ASALT1FTW102KK</v>
      </c>
    </row>
    <row r="4624" spans="1:9" hidden="1">
      <c r="A4624" s="96" t="s">
        <v>4129</v>
      </c>
      <c r="B4624" s="96" t="s">
        <v>4110</v>
      </c>
      <c r="C4624" s="96" t="s">
        <v>119</v>
      </c>
      <c r="D4624" s="96">
        <v>524.09166666506792</v>
      </c>
      <c r="E4624" s="96">
        <v>208.03600000056903</v>
      </c>
      <c r="F4624" s="96">
        <v>1</v>
      </c>
      <c r="G4624" s="96" t="s">
        <v>4722</v>
      </c>
      <c r="H4624" s="96">
        <v>50</v>
      </c>
      <c r="I4624" s="96" t="str">
        <f t="shared" si="72"/>
        <v>T521T336M016ATE050A521T336M016ASALT1FTW102K</v>
      </c>
    </row>
    <row r="4625" spans="1:9" hidden="1">
      <c r="A4625" s="96" t="s">
        <v>4129</v>
      </c>
      <c r="B4625" s="96" t="s">
        <v>4110</v>
      </c>
      <c r="C4625" s="96" t="s">
        <v>4630</v>
      </c>
      <c r="D4625" s="96">
        <v>764.66666667256516</v>
      </c>
      <c r="E4625" s="96">
        <v>201.70000000158325</v>
      </c>
      <c r="F4625" s="96">
        <v>1</v>
      </c>
      <c r="G4625" s="96" t="s">
        <v>4722</v>
      </c>
      <c r="H4625" s="96">
        <v>1</v>
      </c>
      <c r="I4625" s="96" t="str">
        <f t="shared" si="72"/>
        <v>T521T336M016ATE050A521T336M016ASALT1FTW102KB</v>
      </c>
    </row>
    <row r="4626" spans="1:9" hidden="1">
      <c r="A4626" s="96" t="s">
        <v>4129</v>
      </c>
      <c r="B4626" s="96" t="s">
        <v>4110</v>
      </c>
      <c r="C4626" s="96" t="s">
        <v>4784</v>
      </c>
      <c r="D4626" s="96">
        <v>488.96666667074896</v>
      </c>
      <c r="E4626" s="96">
        <v>121.51666665798984</v>
      </c>
      <c r="F4626" s="96">
        <v>1</v>
      </c>
      <c r="G4626" s="96" t="s">
        <v>4722</v>
      </c>
      <c r="H4626" s="96">
        <v>1</v>
      </c>
      <c r="I4626" s="96" t="str">
        <f t="shared" si="72"/>
        <v>T521T336M016ATE050A521T336M016ASALT1TTS80F</v>
      </c>
    </row>
    <row r="4627" spans="1:9" hidden="1">
      <c r="A4627" s="96" t="s">
        <v>4129</v>
      </c>
      <c r="B4627" s="96" t="s">
        <v>4110</v>
      </c>
      <c r="C4627" s="96" t="s">
        <v>4788</v>
      </c>
      <c r="D4627" s="96">
        <v>792.10833333141636</v>
      </c>
      <c r="E4627" s="96">
        <v>187.57500000006985</v>
      </c>
      <c r="F4627" s="96">
        <v>1</v>
      </c>
      <c r="G4627" s="96" t="s">
        <v>4722</v>
      </c>
      <c r="H4627" s="96">
        <v>2</v>
      </c>
      <c r="I4627" s="96" t="str">
        <f t="shared" si="72"/>
        <v>T521T336M016ATE050A521T336M016ASALT1FTW102KC</v>
      </c>
    </row>
    <row r="4628" spans="1:9" hidden="1">
      <c r="A4628" s="96" t="s">
        <v>4129</v>
      </c>
      <c r="B4628" s="96" t="s">
        <v>4110</v>
      </c>
      <c r="C4628" s="96" t="s">
        <v>4682</v>
      </c>
      <c r="D4628" s="96">
        <v>526.27033333266149</v>
      </c>
      <c r="E4628" s="96">
        <v>198.35233333250508</v>
      </c>
      <c r="F4628" s="96">
        <v>1</v>
      </c>
      <c r="G4628" s="96" t="s">
        <v>4722</v>
      </c>
      <c r="H4628" s="96">
        <v>50</v>
      </c>
      <c r="I4628" s="96" t="str">
        <f t="shared" si="72"/>
        <v>T521T336M016ATE050A521T336M016ASALT1FTW102KW</v>
      </c>
    </row>
    <row r="4629" spans="1:9" hidden="1">
      <c r="A4629" s="96" t="s">
        <v>4495</v>
      </c>
      <c r="B4629" s="96" t="s">
        <v>4789</v>
      </c>
      <c r="C4629" s="96" t="s">
        <v>4441</v>
      </c>
      <c r="D4629" s="96">
        <v>774.62222222238779</v>
      </c>
      <c r="E4629" s="96">
        <v>184.68333333323244</v>
      </c>
      <c r="F4629" s="96">
        <v>1</v>
      </c>
      <c r="G4629" s="96" t="s">
        <v>4722</v>
      </c>
      <c r="H4629" s="96">
        <v>3</v>
      </c>
      <c r="I4629" s="96" t="str">
        <f t="shared" si="72"/>
        <v>T521T476M016ATE090A521T476M016AS9997STA156KA</v>
      </c>
    </row>
    <row r="4630" spans="1:9" hidden="1">
      <c r="A4630" s="96" t="s">
        <v>4495</v>
      </c>
      <c r="B4630" s="96" t="s">
        <v>3564</v>
      </c>
      <c r="C4630" s="96" t="s">
        <v>4441</v>
      </c>
      <c r="D4630" s="96">
        <v>709.15866666685326</v>
      </c>
      <c r="E4630" s="96">
        <v>203.7629999989411</v>
      </c>
      <c r="F4630" s="96">
        <v>1</v>
      </c>
      <c r="G4630" s="96" t="s">
        <v>4722</v>
      </c>
      <c r="H4630" s="96">
        <v>50</v>
      </c>
      <c r="I4630" s="96" t="str">
        <f t="shared" si="72"/>
        <v>T521T476M016ATE090A521T476M016ASE090STA156KA</v>
      </c>
    </row>
    <row r="4631" spans="1:9" hidden="1">
      <c r="A4631" s="96" t="s">
        <v>4126</v>
      </c>
      <c r="B4631" s="96" t="s">
        <v>792</v>
      </c>
      <c r="C4631" s="96" t="s">
        <v>126</v>
      </c>
      <c r="D4631" s="96">
        <v>520.49833333486458</v>
      </c>
      <c r="E4631" s="96">
        <v>204.9174603182889</v>
      </c>
      <c r="F4631" s="96">
        <v>1</v>
      </c>
      <c r="G4631" s="96" t="s">
        <v>4722</v>
      </c>
      <c r="H4631" s="96">
        <v>20</v>
      </c>
      <c r="I4631" s="96" t="str">
        <f t="shared" si="72"/>
        <v>T521T685M035APE090A521T685M035AS9997KBP52</v>
      </c>
    </row>
    <row r="4632" spans="1:9" hidden="1">
      <c r="A4632" s="96" t="s">
        <v>4126</v>
      </c>
      <c r="B4632" s="96" t="s">
        <v>4127</v>
      </c>
      <c r="C4632" s="96" t="s">
        <v>126</v>
      </c>
      <c r="D4632" s="96">
        <v>542.0073333325563</v>
      </c>
      <c r="E4632" s="96">
        <v>204.58466666615567</v>
      </c>
      <c r="F4632" s="96">
        <v>1</v>
      </c>
      <c r="G4632" s="96" t="s">
        <v>4722</v>
      </c>
      <c r="H4632" s="96">
        <v>50</v>
      </c>
      <c r="I4632" s="96" t="str">
        <f t="shared" si="72"/>
        <v>T521T685M035APE090A521T685M035ASE090KBP52</v>
      </c>
    </row>
    <row r="4633" spans="1:9" hidden="1">
      <c r="A4633" s="96" t="s">
        <v>1713</v>
      </c>
      <c r="B4633" s="96" t="s">
        <v>1712</v>
      </c>
      <c r="C4633" s="96" t="s">
        <v>4478</v>
      </c>
      <c r="D4633" s="96">
        <v>735.29270833343617</v>
      </c>
      <c r="E4633" s="96">
        <v>249.61984127044812</v>
      </c>
      <c r="F4633" s="96">
        <v>1</v>
      </c>
      <c r="G4633" s="96" t="s">
        <v>4722</v>
      </c>
      <c r="H4633" s="96">
        <v>16</v>
      </c>
      <c r="I4633" s="96" t="str">
        <f t="shared" si="72"/>
        <v>T521V106M035ATE120A521V106M035ASE120FTW400</v>
      </c>
    </row>
    <row r="4634" spans="1:9" hidden="1">
      <c r="A4634" s="96" t="s">
        <v>1729</v>
      </c>
      <c r="B4634" s="96" t="s">
        <v>1047</v>
      </c>
      <c r="C4634" s="96" t="s">
        <v>4485</v>
      </c>
      <c r="D4634" s="96">
        <v>719.00740740820765</v>
      </c>
      <c r="E4634" s="96">
        <v>236.29166666592937</v>
      </c>
      <c r="F4634" s="96">
        <v>1</v>
      </c>
      <c r="G4634" s="96" t="s">
        <v>4722</v>
      </c>
      <c r="H4634" s="96">
        <v>9</v>
      </c>
      <c r="I4634" s="96" t="str">
        <f t="shared" si="72"/>
        <v>T521V106M050ATE090A521V106M050ASC275</v>
      </c>
    </row>
    <row r="4635" spans="1:9" hidden="1">
      <c r="A4635" s="96" t="s">
        <v>1729</v>
      </c>
      <c r="B4635" s="96" t="s">
        <v>1047</v>
      </c>
      <c r="C4635" s="96" t="s">
        <v>90</v>
      </c>
      <c r="D4635" s="96">
        <v>735.68111110967584</v>
      </c>
      <c r="E4635" s="96">
        <v>359.76354166967212</v>
      </c>
      <c r="F4635" s="96">
        <v>1</v>
      </c>
      <c r="G4635" s="96" t="s">
        <v>4722</v>
      </c>
      <c r="H4635" s="96">
        <v>15</v>
      </c>
      <c r="I4635" s="96" t="str">
        <f t="shared" si="72"/>
        <v>T521V106M050ATE090A521V106M050ASFTP200</v>
      </c>
    </row>
    <row r="4636" spans="1:9" hidden="1">
      <c r="A4636" s="96" t="s">
        <v>1704</v>
      </c>
      <c r="B4636" s="96" t="s">
        <v>1771</v>
      </c>
      <c r="C4636" s="96" t="s">
        <v>4433</v>
      </c>
      <c r="D4636" s="96">
        <v>485.4749999998603</v>
      </c>
      <c r="E4636" s="96">
        <v>131.28333332890179</v>
      </c>
      <c r="F4636" s="96">
        <v>1</v>
      </c>
      <c r="G4636" s="96" t="s">
        <v>4722</v>
      </c>
      <c r="H4636" s="96">
        <v>2</v>
      </c>
      <c r="I4636" s="96" t="str">
        <f t="shared" si="72"/>
        <v>T521V107M016ATE050A521V107M016AS9997KBP74E</v>
      </c>
    </row>
    <row r="4637" spans="1:9" hidden="1">
      <c r="A4637" s="96" t="s">
        <v>1704</v>
      </c>
      <c r="B4637" s="96" t="s">
        <v>1771</v>
      </c>
      <c r="C4637" s="96" t="s">
        <v>4715</v>
      </c>
      <c r="D4637" s="96">
        <v>370.42254902032096</v>
      </c>
      <c r="E4637" s="96">
        <v>140.63750000095752</v>
      </c>
      <c r="F4637" s="96">
        <v>1</v>
      </c>
      <c r="G4637" s="96" t="s">
        <v>4722</v>
      </c>
      <c r="H4637" s="96">
        <v>17</v>
      </c>
      <c r="I4637" s="96" t="str">
        <f t="shared" si="72"/>
        <v>T521V107M016ATE050A521V107M016AS9997KBP83E</v>
      </c>
    </row>
    <row r="4638" spans="1:9" hidden="1">
      <c r="A4638" s="96" t="s">
        <v>1704</v>
      </c>
      <c r="B4638" s="96" t="s">
        <v>1479</v>
      </c>
      <c r="C4638" s="96" t="s">
        <v>4426</v>
      </c>
      <c r="D4638" s="96">
        <v>486.18000000037711</v>
      </c>
      <c r="E4638" s="96">
        <v>203.29166666606903</v>
      </c>
      <c r="F4638" s="96">
        <v>1</v>
      </c>
      <c r="G4638" s="96" t="s">
        <v>4722</v>
      </c>
      <c r="H4638" s="96">
        <v>50</v>
      </c>
      <c r="I4638" s="96" t="str">
        <f t="shared" si="72"/>
        <v>T521V107M016ATE050A521V107M016ASE050KBP74</v>
      </c>
    </row>
    <row r="4639" spans="1:9" hidden="1">
      <c r="A4639" s="96" t="s">
        <v>1704</v>
      </c>
      <c r="B4639" s="96" t="s">
        <v>1479</v>
      </c>
      <c r="C4639" s="96" t="s">
        <v>4715</v>
      </c>
      <c r="D4639" s="96">
        <v>448.41666666325182</v>
      </c>
      <c r="E4639" s="96">
        <v>138.29166667128447</v>
      </c>
      <c r="F4639" s="96">
        <v>1</v>
      </c>
      <c r="G4639" s="96" t="s">
        <v>4722</v>
      </c>
      <c r="H4639" s="96">
        <v>2</v>
      </c>
      <c r="I4639" s="96" t="str">
        <f t="shared" si="72"/>
        <v>T521V107M016ATE050A521V107M016ASE050KBP83E</v>
      </c>
    </row>
    <row r="4640" spans="1:9" hidden="1">
      <c r="A4640" s="96" t="s">
        <v>1704</v>
      </c>
      <c r="B4640" s="96" t="s">
        <v>1479</v>
      </c>
      <c r="C4640" s="96" t="s">
        <v>4764</v>
      </c>
      <c r="D4640" s="96">
        <v>544.48370370385237</v>
      </c>
      <c r="E4640" s="96">
        <v>407.87282608636735</v>
      </c>
      <c r="F4640" s="96">
        <v>1</v>
      </c>
      <c r="G4640" s="96" t="s">
        <v>4722</v>
      </c>
      <c r="H4640" s="96">
        <v>45</v>
      </c>
      <c r="I4640" s="96" t="str">
        <f t="shared" si="72"/>
        <v>T521V107M016ATE050A521V107M016ASE050KBP74US</v>
      </c>
    </row>
    <row r="4641" spans="1:9" hidden="1">
      <c r="A4641" s="96" t="s">
        <v>1704</v>
      </c>
      <c r="B4641" s="96" t="s">
        <v>857</v>
      </c>
      <c r="C4641" s="96" t="s">
        <v>152</v>
      </c>
      <c r="D4641" s="96">
        <v>384.86499999964144</v>
      </c>
      <c r="E4641" s="96">
        <v>136.8603333329782</v>
      </c>
      <c r="F4641" s="96">
        <v>1</v>
      </c>
      <c r="G4641" s="96" t="s">
        <v>4722</v>
      </c>
      <c r="H4641" s="96">
        <v>50</v>
      </c>
      <c r="I4641" s="96" t="str">
        <f t="shared" si="72"/>
        <v>T521V107M016ATE050A521V107M016ASMHSPKBP86</v>
      </c>
    </row>
    <row r="4642" spans="1:9" hidden="1">
      <c r="A4642" s="96" t="s">
        <v>1638</v>
      </c>
      <c r="B4642" s="96" t="s">
        <v>1684</v>
      </c>
      <c r="C4642" s="96" t="s">
        <v>4426</v>
      </c>
      <c r="D4642" s="96">
        <v>498.38233333337121</v>
      </c>
      <c r="E4642" s="96">
        <v>196.37466666705441</v>
      </c>
      <c r="F4642" s="96">
        <v>1</v>
      </c>
      <c r="G4642" s="96" t="s">
        <v>4722</v>
      </c>
      <c r="H4642" s="96">
        <v>50</v>
      </c>
      <c r="I4642" s="96" t="str">
        <f t="shared" si="72"/>
        <v>T521V107M020ATE055A521V107M020ASE050KBP74</v>
      </c>
    </row>
    <row r="4643" spans="1:9" hidden="1">
      <c r="A4643" s="96" t="s">
        <v>1638</v>
      </c>
      <c r="B4643" s="96" t="s">
        <v>1684</v>
      </c>
      <c r="C4643" s="96" t="s">
        <v>4764</v>
      </c>
      <c r="D4643" s="96">
        <v>604.37179487032927</v>
      </c>
      <c r="E4643" s="96">
        <v>477.19464285556961</v>
      </c>
      <c r="F4643" s="96">
        <v>1</v>
      </c>
      <c r="G4643" s="96" t="s">
        <v>4722</v>
      </c>
      <c r="H4643" s="96">
        <v>26</v>
      </c>
      <c r="I4643" s="96" t="str">
        <f t="shared" si="72"/>
        <v>T521V107M020ATE055A521V107M020ASE050KBP74US</v>
      </c>
    </row>
    <row r="4644" spans="1:9" hidden="1">
      <c r="A4644" s="96" t="s">
        <v>1638</v>
      </c>
      <c r="B4644" s="96" t="s">
        <v>1684</v>
      </c>
      <c r="C4644" s="96" t="s">
        <v>4428</v>
      </c>
      <c r="D4644" s="96">
        <v>510.09042553172662</v>
      </c>
      <c r="E4644" s="96">
        <v>212.85680272098517</v>
      </c>
      <c r="F4644" s="96">
        <v>1</v>
      </c>
      <c r="G4644" s="96" t="s">
        <v>4722</v>
      </c>
      <c r="H4644" s="96">
        <v>47</v>
      </c>
      <c r="I4644" s="96" t="str">
        <f t="shared" si="72"/>
        <v>T521V107M020ATE055A521V107M020ASE050KBP76</v>
      </c>
    </row>
    <row r="4645" spans="1:9" hidden="1">
      <c r="A4645" s="96" t="s">
        <v>1638</v>
      </c>
      <c r="B4645" s="96" t="s">
        <v>1684</v>
      </c>
      <c r="C4645" s="96" t="s">
        <v>142</v>
      </c>
      <c r="D4645" s="96">
        <v>449.99166665948002</v>
      </c>
      <c r="E4645" s="96">
        <v>125.05000000004657</v>
      </c>
      <c r="F4645" s="96">
        <v>1</v>
      </c>
      <c r="G4645" s="96" t="s">
        <v>4722</v>
      </c>
      <c r="H4645" s="96">
        <v>2</v>
      </c>
      <c r="I4645" s="96" t="str">
        <f t="shared" si="72"/>
        <v>T521V107M020ATE055A521V107M020ASE050KBP86E</v>
      </c>
    </row>
    <row r="4646" spans="1:9" hidden="1">
      <c r="A4646" s="96" t="s">
        <v>1638</v>
      </c>
      <c r="B4646" s="96" t="s">
        <v>4498</v>
      </c>
      <c r="C4646" s="96" t="s">
        <v>4426</v>
      </c>
      <c r="D4646" s="96">
        <v>501.46666666958481</v>
      </c>
      <c r="E4646" s="96">
        <v>208.44444444403052</v>
      </c>
      <c r="F4646" s="96">
        <v>1</v>
      </c>
      <c r="G4646" s="96" t="s">
        <v>4722</v>
      </c>
      <c r="H4646" s="96">
        <v>2</v>
      </c>
      <c r="I4646" s="96" t="str">
        <f t="shared" si="72"/>
        <v>T521V107M020ATE055A521V107M020AS9997KBP74</v>
      </c>
    </row>
    <row r="4647" spans="1:9" hidden="1">
      <c r="A4647" s="96" t="s">
        <v>1638</v>
      </c>
      <c r="B4647" s="96" t="s">
        <v>4498</v>
      </c>
      <c r="C4647" s="96" t="s">
        <v>119</v>
      </c>
      <c r="D4647" s="96">
        <v>499.84999999171117</v>
      </c>
      <c r="E4647" s="96">
        <v>122.69999999552964</v>
      </c>
      <c r="F4647" s="96">
        <v>1</v>
      </c>
      <c r="G4647" s="96" t="s">
        <v>4722</v>
      </c>
      <c r="H4647" s="96">
        <v>2</v>
      </c>
      <c r="I4647" s="96" t="str">
        <f t="shared" si="72"/>
        <v>T521V107M020ATE055A521V107M020AS9997FTW102K</v>
      </c>
    </row>
    <row r="4648" spans="1:9" hidden="1">
      <c r="A4648" s="96" t="s">
        <v>1638</v>
      </c>
      <c r="B4648" s="96" t="s">
        <v>4498</v>
      </c>
      <c r="C4648" s="96" t="s">
        <v>142</v>
      </c>
      <c r="D4648" s="96">
        <v>469.72407407476567</v>
      </c>
      <c r="E4648" s="96">
        <v>139.73703703726642</v>
      </c>
      <c r="F4648" s="96">
        <v>1</v>
      </c>
      <c r="G4648" s="96" t="s">
        <v>4722</v>
      </c>
      <c r="H4648" s="96">
        <v>9</v>
      </c>
      <c r="I4648" s="96" t="str">
        <f t="shared" si="72"/>
        <v>T521V107M020ATE055A521V107M020AS9997KBP86E</v>
      </c>
    </row>
    <row r="4649" spans="1:9" hidden="1">
      <c r="A4649" s="96" t="s">
        <v>1638</v>
      </c>
      <c r="B4649" s="96" t="s">
        <v>4498</v>
      </c>
      <c r="C4649" s="96" t="s">
        <v>4756</v>
      </c>
      <c r="D4649" s="96">
        <v>524.28333332645707</v>
      </c>
      <c r="E4649" s="96">
        <v>133.55000000679863</v>
      </c>
      <c r="F4649" s="96">
        <v>1</v>
      </c>
      <c r="G4649" s="96" t="s">
        <v>4722</v>
      </c>
      <c r="H4649" s="96">
        <v>1</v>
      </c>
      <c r="I4649" s="96" t="str">
        <f t="shared" si="72"/>
        <v>T521V107M020ATE055A521V107M020AS9997KBP126Y</v>
      </c>
    </row>
    <row r="4650" spans="1:9" hidden="1">
      <c r="A4650" s="96" t="s">
        <v>1638</v>
      </c>
      <c r="B4650" s="96" t="s">
        <v>4498</v>
      </c>
      <c r="C4650" s="96" t="s">
        <v>4470</v>
      </c>
      <c r="D4650" s="96">
        <v>516.0833333269693</v>
      </c>
      <c r="E4650" s="96">
        <v>139.91666667396203</v>
      </c>
      <c r="F4650" s="96">
        <v>1</v>
      </c>
      <c r="G4650" s="96" t="s">
        <v>4722</v>
      </c>
      <c r="H4650" s="96">
        <v>1</v>
      </c>
      <c r="I4650" s="96" t="str">
        <f t="shared" si="72"/>
        <v>T521V107M020ATE055A521V107M020AS9997KBP126X</v>
      </c>
    </row>
    <row r="4651" spans="1:9" hidden="1">
      <c r="A4651" s="96" t="s">
        <v>1656</v>
      </c>
      <c r="B4651" s="96" t="s">
        <v>1653</v>
      </c>
      <c r="C4651" s="96" t="s">
        <v>4478</v>
      </c>
      <c r="D4651" s="96">
        <v>723.9575396819107</v>
      </c>
      <c r="E4651" s="96">
        <v>229.00853658557824</v>
      </c>
      <c r="F4651" s="96">
        <v>1</v>
      </c>
      <c r="G4651" s="96" t="s">
        <v>4722</v>
      </c>
      <c r="H4651" s="96">
        <v>42</v>
      </c>
      <c r="I4651" s="96" t="str">
        <f t="shared" si="72"/>
        <v>T521V156M025ATE090A521V156M025ASE090FTW400</v>
      </c>
    </row>
    <row r="4652" spans="1:9" hidden="1">
      <c r="A4652" s="96" t="s">
        <v>1656</v>
      </c>
      <c r="B4652" s="96" t="s">
        <v>4790</v>
      </c>
      <c r="C4652" s="96" t="s">
        <v>4791</v>
      </c>
      <c r="D4652" s="96">
        <v>652.1145833322953</v>
      </c>
      <c r="E4652" s="96">
        <v>149.1020833334187</v>
      </c>
      <c r="F4652" s="96">
        <v>1</v>
      </c>
      <c r="G4652" s="96" t="s">
        <v>4722</v>
      </c>
      <c r="H4652" s="96">
        <v>8</v>
      </c>
      <c r="I4652" s="96" t="str">
        <f t="shared" si="72"/>
        <v>T521V156M025ATE090A521V156M025AS9997FTW400X</v>
      </c>
    </row>
    <row r="4653" spans="1:9" hidden="1">
      <c r="A4653" s="96" t="s">
        <v>1461</v>
      </c>
      <c r="B4653" s="96" t="s">
        <v>1459</v>
      </c>
      <c r="C4653" s="96" t="s">
        <v>4478</v>
      </c>
      <c r="D4653" s="96">
        <v>697.62291666789679</v>
      </c>
      <c r="E4653" s="96">
        <v>294.72407407360151</v>
      </c>
      <c r="F4653" s="96">
        <v>1</v>
      </c>
      <c r="G4653" s="96" t="s">
        <v>4722</v>
      </c>
      <c r="H4653" s="96">
        <v>8</v>
      </c>
      <c r="I4653" s="96" t="str">
        <f t="shared" si="72"/>
        <v>T521V156M035ATE100A521V156M035ASE100FTW400</v>
      </c>
    </row>
    <row r="4654" spans="1:9" hidden="1">
      <c r="A4654" s="96" t="s">
        <v>1614</v>
      </c>
      <c r="B4654" s="96" t="s">
        <v>521</v>
      </c>
      <c r="C4654" s="96" t="s">
        <v>4478</v>
      </c>
      <c r="D4654" s="96">
        <v>744.63416666735429</v>
      </c>
      <c r="E4654" s="96">
        <v>247.47666666645091</v>
      </c>
      <c r="F4654" s="96">
        <v>1</v>
      </c>
      <c r="G4654" s="96" t="s">
        <v>4722</v>
      </c>
      <c r="H4654" s="96">
        <v>20</v>
      </c>
      <c r="I4654" s="96" t="str">
        <f t="shared" si="72"/>
        <v>T521V156M035ATE125A521V156M035ASE090FTW400</v>
      </c>
    </row>
    <row r="4655" spans="1:9" hidden="1">
      <c r="A4655" s="96" t="s">
        <v>1784</v>
      </c>
      <c r="B4655" s="96" t="s">
        <v>1482</v>
      </c>
      <c r="C4655" s="96" t="s">
        <v>4478</v>
      </c>
      <c r="D4655" s="96">
        <v>613.62833333364688</v>
      </c>
      <c r="E4655" s="96">
        <v>203.52575757646591</v>
      </c>
      <c r="F4655" s="96">
        <v>1</v>
      </c>
      <c r="G4655" s="96" t="s">
        <v>4722</v>
      </c>
      <c r="H4655" s="96">
        <v>10</v>
      </c>
      <c r="I4655" s="96" t="str">
        <f t="shared" si="72"/>
        <v>T521V226M025ATE040A521V226M025ASFTW400</v>
      </c>
    </row>
    <row r="4656" spans="1:9" hidden="1">
      <c r="A4656" s="96" t="s">
        <v>1778</v>
      </c>
      <c r="B4656" s="96" t="s">
        <v>1482</v>
      </c>
      <c r="C4656" s="96" t="s">
        <v>4478</v>
      </c>
      <c r="D4656" s="96">
        <v>643.28333333192859</v>
      </c>
      <c r="E4656" s="96">
        <v>201.73749999856227</v>
      </c>
      <c r="F4656" s="96">
        <v>1</v>
      </c>
      <c r="G4656" s="96" t="s">
        <v>4722</v>
      </c>
      <c r="H4656" s="96">
        <v>8</v>
      </c>
      <c r="I4656" s="96" t="str">
        <f t="shared" si="72"/>
        <v>T521V226M025ATE045A521V226M025ASFTW400</v>
      </c>
    </row>
    <row r="4657" spans="1:9" hidden="1">
      <c r="A4657" s="96" t="s">
        <v>1627</v>
      </c>
      <c r="B4657" s="96" t="s">
        <v>1482</v>
      </c>
      <c r="C4657" s="96" t="s">
        <v>4478</v>
      </c>
      <c r="D4657" s="96">
        <v>622.03300000133459</v>
      </c>
      <c r="E4657" s="96">
        <v>199.65633333390579</v>
      </c>
      <c r="F4657" s="96">
        <v>1</v>
      </c>
      <c r="G4657" s="96" t="s">
        <v>4722</v>
      </c>
      <c r="H4657" s="96">
        <v>50</v>
      </c>
      <c r="I4657" s="96" t="str">
        <f t="shared" si="72"/>
        <v>T521V226M025ATE060A521V226M025ASFTW400</v>
      </c>
    </row>
    <row r="4658" spans="1:9" hidden="1">
      <c r="A4658" s="96" t="s">
        <v>1627</v>
      </c>
      <c r="B4658" s="96" t="s">
        <v>4541</v>
      </c>
      <c r="C4658" s="96" t="s">
        <v>4478</v>
      </c>
      <c r="D4658" s="96">
        <v>776.65833332925104</v>
      </c>
      <c r="E4658" s="96">
        <v>205.84444445092231</v>
      </c>
      <c r="F4658" s="96">
        <v>1</v>
      </c>
      <c r="G4658" s="96" t="s">
        <v>4722</v>
      </c>
      <c r="H4658" s="96">
        <v>2</v>
      </c>
      <c r="I4658" s="96" t="str">
        <f t="shared" si="72"/>
        <v>T521V226M025ATE060A521V226M025AS9997FTW400</v>
      </c>
    </row>
    <row r="4659" spans="1:9" hidden="1">
      <c r="A4659" s="96" t="s">
        <v>1627</v>
      </c>
      <c r="B4659" s="96" t="s">
        <v>4541</v>
      </c>
      <c r="C4659" s="96" t="s">
        <v>4433</v>
      </c>
      <c r="D4659" s="96">
        <v>459.84166666661622</v>
      </c>
      <c r="E4659" s="96">
        <v>140.88611111277714</v>
      </c>
      <c r="F4659" s="96">
        <v>1</v>
      </c>
      <c r="G4659" s="96" t="s">
        <v>4722</v>
      </c>
      <c r="H4659" s="96">
        <v>12</v>
      </c>
      <c r="I4659" s="96" t="str">
        <f t="shared" si="72"/>
        <v>T521V226M025ATE060A521V226M025AS9997KBP74E</v>
      </c>
    </row>
    <row r="4660" spans="1:9" hidden="1">
      <c r="A4660" s="96" t="s">
        <v>1627</v>
      </c>
      <c r="B4660" s="96" t="s">
        <v>4541</v>
      </c>
      <c r="C4660" s="96" t="s">
        <v>4634</v>
      </c>
      <c r="D4660" s="96">
        <v>778.45000000088476</v>
      </c>
      <c r="E4660" s="96">
        <v>208.72222222038545</v>
      </c>
      <c r="F4660" s="96">
        <v>1</v>
      </c>
      <c r="G4660" s="96" t="s">
        <v>4722</v>
      </c>
      <c r="H4660" s="96">
        <v>3</v>
      </c>
      <c r="I4660" s="96" t="str">
        <f t="shared" si="72"/>
        <v>T521V226M025ATE060A521V226M025AS9997KBP40E</v>
      </c>
    </row>
    <row r="4661" spans="1:9" hidden="1">
      <c r="A4661" s="96" t="s">
        <v>1627</v>
      </c>
      <c r="B4661" s="96" t="s">
        <v>4541</v>
      </c>
      <c r="C4661" s="96" t="s">
        <v>4523</v>
      </c>
      <c r="D4661" s="96">
        <v>492.01666666427622</v>
      </c>
      <c r="E4661" s="96">
        <v>142.91111111291684</v>
      </c>
      <c r="F4661" s="96">
        <v>1</v>
      </c>
      <c r="G4661" s="96" t="s">
        <v>4722</v>
      </c>
      <c r="H4661" s="96">
        <v>3</v>
      </c>
      <c r="I4661" s="96" t="str">
        <f t="shared" si="72"/>
        <v>T521V226M025ATE060A521V226M025AS9997KBP52E</v>
      </c>
    </row>
    <row r="4662" spans="1:9" hidden="1">
      <c r="A4662" s="96" t="s">
        <v>1627</v>
      </c>
      <c r="B4662" s="96" t="s">
        <v>1623</v>
      </c>
      <c r="C4662" s="96" t="s">
        <v>126</v>
      </c>
      <c r="D4662" s="96">
        <v>458.20325203251269</v>
      </c>
      <c r="E4662" s="96">
        <v>132.7280487806718</v>
      </c>
      <c r="F4662" s="96">
        <v>1</v>
      </c>
      <c r="G4662" s="96" t="s">
        <v>4722</v>
      </c>
      <c r="H4662" s="96">
        <v>41</v>
      </c>
      <c r="I4662" s="96" t="str">
        <f t="shared" si="72"/>
        <v>T521V226M025ATE060A521V226M025ASMHSPKBP52</v>
      </c>
    </row>
    <row r="4663" spans="1:9" hidden="1">
      <c r="A4663" s="96" t="s">
        <v>1627</v>
      </c>
      <c r="B4663" s="96" t="s">
        <v>1623</v>
      </c>
      <c r="C4663" s="96" t="s">
        <v>4523</v>
      </c>
      <c r="D4663" s="96">
        <v>436.8833333265502</v>
      </c>
      <c r="E4663" s="96">
        <v>134.98333333991468</v>
      </c>
      <c r="F4663" s="96">
        <v>1</v>
      </c>
      <c r="G4663" s="96" t="s">
        <v>4722</v>
      </c>
      <c r="H4663" s="96">
        <v>1</v>
      </c>
      <c r="I4663" s="96" t="str">
        <f t="shared" si="72"/>
        <v>T521V226M025ATE060A521V226M025ASMHSPKBP52E</v>
      </c>
    </row>
    <row r="4664" spans="1:9" hidden="1">
      <c r="A4664" s="96" t="s">
        <v>1732</v>
      </c>
      <c r="B4664" s="96" t="s">
        <v>1482</v>
      </c>
      <c r="C4664" s="96" t="s">
        <v>4478</v>
      </c>
      <c r="D4664" s="96">
        <v>636.03600000031292</v>
      </c>
      <c r="E4664" s="96">
        <v>219.14833333231508</v>
      </c>
      <c r="F4664" s="96">
        <v>1</v>
      </c>
      <c r="G4664" s="96" t="s">
        <v>4722</v>
      </c>
      <c r="H4664" s="96">
        <v>50</v>
      </c>
      <c r="I4664" s="96" t="str">
        <f t="shared" si="72"/>
        <v>T521V226M025ATE090A521V226M025ASFTW400</v>
      </c>
    </row>
    <row r="4665" spans="1:9" hidden="1">
      <c r="A4665" s="96" t="s">
        <v>1732</v>
      </c>
      <c r="B4665" s="96" t="s">
        <v>1482</v>
      </c>
      <c r="C4665" s="96" t="s">
        <v>4433</v>
      </c>
      <c r="D4665" s="96">
        <v>392.06666666083038</v>
      </c>
      <c r="E4665" s="96">
        <v>149.18333333800547</v>
      </c>
      <c r="F4665" s="96">
        <v>1</v>
      </c>
      <c r="G4665" s="96" t="s">
        <v>4722</v>
      </c>
      <c r="H4665" s="96">
        <v>1</v>
      </c>
      <c r="I4665" s="96" t="str">
        <f t="shared" si="72"/>
        <v>T521V226M025ATE090A521V226M025ASKBP74E</v>
      </c>
    </row>
    <row r="4666" spans="1:9" hidden="1">
      <c r="A4666" s="96" t="s">
        <v>1732</v>
      </c>
      <c r="B4666" s="96" t="s">
        <v>4541</v>
      </c>
      <c r="C4666" s="96" t="s">
        <v>4433</v>
      </c>
      <c r="D4666" s="96">
        <v>471.37424242349385</v>
      </c>
      <c r="E4666" s="96">
        <v>141.85454545431477</v>
      </c>
      <c r="F4666" s="96">
        <v>1</v>
      </c>
      <c r="G4666" s="96" t="s">
        <v>4722</v>
      </c>
      <c r="H4666" s="96">
        <v>22</v>
      </c>
      <c r="I4666" s="96" t="str">
        <f t="shared" si="72"/>
        <v>T521V226M025ATE090A521V226M025AS9997KBP74E</v>
      </c>
    </row>
    <row r="4667" spans="1:9" hidden="1">
      <c r="A4667" s="96" t="s">
        <v>1732</v>
      </c>
      <c r="B4667" s="96" t="s">
        <v>4541</v>
      </c>
      <c r="C4667" s="96" t="s">
        <v>126</v>
      </c>
      <c r="D4667" s="96">
        <v>446.48333332850598</v>
      </c>
      <c r="E4667" s="96">
        <v>126.25000000814909</v>
      </c>
      <c r="F4667" s="96">
        <v>1</v>
      </c>
      <c r="G4667" s="96" t="s">
        <v>4722</v>
      </c>
      <c r="H4667" s="96">
        <v>1</v>
      </c>
      <c r="I4667" s="96" t="str">
        <f t="shared" si="72"/>
        <v>T521V226M025ATE090A521V226M025AS9997KBP52</v>
      </c>
    </row>
    <row r="4668" spans="1:9" hidden="1">
      <c r="A4668" s="96" t="s">
        <v>1732</v>
      </c>
      <c r="B4668" s="96" t="s">
        <v>1623</v>
      </c>
      <c r="C4668" s="96" t="s">
        <v>4433</v>
      </c>
      <c r="D4668" s="96">
        <v>481.87966666698929</v>
      </c>
      <c r="E4668" s="96">
        <v>144.43500000110362</v>
      </c>
      <c r="F4668" s="96">
        <v>1</v>
      </c>
      <c r="G4668" s="96" t="s">
        <v>4722</v>
      </c>
      <c r="H4668" s="96">
        <v>50</v>
      </c>
      <c r="I4668" s="96" t="str">
        <f t="shared" si="72"/>
        <v>T521V226M025ATE090A521V226M025ASMHSPKBP74E</v>
      </c>
    </row>
    <row r="4669" spans="1:9" hidden="1">
      <c r="A4669" s="96" t="s">
        <v>1732</v>
      </c>
      <c r="B4669" s="96" t="s">
        <v>1623</v>
      </c>
      <c r="C4669" s="96" t="s">
        <v>126</v>
      </c>
      <c r="D4669" s="96">
        <v>469.95099999967493</v>
      </c>
      <c r="E4669" s="96">
        <v>134.81699999913107</v>
      </c>
      <c r="F4669" s="96">
        <v>1</v>
      </c>
      <c r="G4669" s="96" t="s">
        <v>4722</v>
      </c>
      <c r="H4669" s="96">
        <v>50</v>
      </c>
      <c r="I4669" s="96" t="str">
        <f t="shared" si="72"/>
        <v>T521V226M025ATE090A521V226M025ASMHSPKBP52</v>
      </c>
    </row>
    <row r="4670" spans="1:9" hidden="1">
      <c r="A4670" s="96" t="s">
        <v>1773</v>
      </c>
      <c r="B4670" s="96" t="s">
        <v>501</v>
      </c>
      <c r="C4670" s="96" t="s">
        <v>157</v>
      </c>
      <c r="D4670" s="96">
        <v>434.58749999874271</v>
      </c>
      <c r="E4670" s="96">
        <v>129.9399999990128</v>
      </c>
      <c r="F4670" s="96">
        <v>1</v>
      </c>
      <c r="G4670" s="96" t="s">
        <v>4722</v>
      </c>
      <c r="H4670" s="96">
        <v>4</v>
      </c>
      <c r="I4670" s="96" t="str">
        <f t="shared" si="72"/>
        <v>T521V336M025ATE025A521V336M025ASE060TTS40</v>
      </c>
    </row>
    <row r="4671" spans="1:9" hidden="1">
      <c r="A4671" s="96" t="s">
        <v>1795</v>
      </c>
      <c r="B4671" s="96" t="s">
        <v>501</v>
      </c>
      <c r="C4671" s="96" t="s">
        <v>157</v>
      </c>
      <c r="D4671" s="96">
        <v>526.03033333418421</v>
      </c>
      <c r="E4671" s="96">
        <v>144.13966666620689</v>
      </c>
      <c r="F4671" s="96">
        <v>1</v>
      </c>
      <c r="G4671" s="96" t="s">
        <v>4722</v>
      </c>
      <c r="H4671" s="96">
        <v>50</v>
      </c>
      <c r="I4671" s="96" t="str">
        <f t="shared" si="72"/>
        <v>T521V336M025ATE040A521V336M025ASE060TTS40</v>
      </c>
    </row>
    <row r="4672" spans="1:9" hidden="1">
      <c r="A4672" s="96" t="s">
        <v>1795</v>
      </c>
      <c r="B4672" s="96" t="s">
        <v>141</v>
      </c>
      <c r="C4672" s="96" t="s">
        <v>4433</v>
      </c>
      <c r="D4672" s="96">
        <v>407.90238095281114</v>
      </c>
      <c r="E4672" s="96">
        <v>127.91190476489386</v>
      </c>
      <c r="F4672" s="96">
        <v>1</v>
      </c>
      <c r="G4672" s="96" t="s">
        <v>4722</v>
      </c>
      <c r="H4672" s="96">
        <v>7</v>
      </c>
      <c r="I4672" s="96" t="str">
        <f t="shared" si="72"/>
        <v>T521V336M025ATE040A521V336M025AS9997KBP74E</v>
      </c>
    </row>
    <row r="4673" spans="1:9" hidden="1">
      <c r="A4673" s="96" t="s">
        <v>1795</v>
      </c>
      <c r="B4673" s="96" t="s">
        <v>1598</v>
      </c>
      <c r="C4673" s="96" t="s">
        <v>126</v>
      </c>
      <c r="D4673" s="96">
        <v>453.84166666888632</v>
      </c>
      <c r="E4673" s="96">
        <v>143.99166666524252</v>
      </c>
      <c r="F4673" s="96">
        <v>1</v>
      </c>
      <c r="G4673" s="96" t="s">
        <v>4722</v>
      </c>
      <c r="H4673" s="96">
        <v>4</v>
      </c>
      <c r="I4673" s="96" t="str">
        <f t="shared" si="72"/>
        <v>T521V336M025ATE040A521V336M025ASMHSPKBP52</v>
      </c>
    </row>
    <row r="4674" spans="1:9" hidden="1">
      <c r="A4674" s="96" t="s">
        <v>140</v>
      </c>
      <c r="B4674" s="96" t="s">
        <v>501</v>
      </c>
      <c r="C4674" s="96" t="s">
        <v>4433</v>
      </c>
      <c r="D4674" s="96">
        <v>493.77333333366551</v>
      </c>
      <c r="E4674" s="96">
        <v>142.68166666652542</v>
      </c>
      <c r="F4674" s="96">
        <v>1</v>
      </c>
      <c r="G4674" s="96" t="s">
        <v>4722</v>
      </c>
      <c r="H4674" s="96">
        <v>10</v>
      </c>
      <c r="I4674" s="96" t="str">
        <f t="shared" si="72"/>
        <v>T521V336M025ATE060A521V336M025ASE060KBP74E</v>
      </c>
    </row>
    <row r="4675" spans="1:9" hidden="1">
      <c r="A4675" s="96" t="s">
        <v>140</v>
      </c>
      <c r="B4675" s="96" t="s">
        <v>501</v>
      </c>
      <c r="C4675" s="96" t="s">
        <v>157</v>
      </c>
      <c r="D4675" s="96">
        <v>550.96400000019935</v>
      </c>
      <c r="E4675" s="96">
        <v>137.67033333247528</v>
      </c>
      <c r="F4675" s="96">
        <v>1</v>
      </c>
      <c r="G4675" s="96" t="s">
        <v>4722</v>
      </c>
      <c r="H4675" s="96">
        <v>50</v>
      </c>
      <c r="I4675" s="96" t="str">
        <f t="shared" si="72"/>
        <v>T521V336M025ATE060A521V336M025ASE060TTS40</v>
      </c>
    </row>
    <row r="4676" spans="1:9" hidden="1">
      <c r="A4676" s="96" t="s">
        <v>140</v>
      </c>
      <c r="B4676" s="96" t="s">
        <v>141</v>
      </c>
      <c r="C4676" s="96" t="s">
        <v>4478</v>
      </c>
      <c r="D4676" s="96">
        <v>455.85000000544824</v>
      </c>
      <c r="E4676" s="96">
        <v>193.05000000167641</v>
      </c>
      <c r="F4676" s="96">
        <v>1</v>
      </c>
      <c r="G4676" s="96" t="s">
        <v>4722</v>
      </c>
      <c r="H4676" s="96">
        <v>1</v>
      </c>
      <c r="I4676" s="96" t="str">
        <f t="shared" ref="I4676:I4739" si="73">A4676&amp;B4676&amp;C4676</f>
        <v>T521V336M025ATE060A521V336M025AS9997FTW400</v>
      </c>
    </row>
    <row r="4677" spans="1:9" hidden="1">
      <c r="A4677" s="96" t="s">
        <v>140</v>
      </c>
      <c r="B4677" s="96" t="s">
        <v>141</v>
      </c>
      <c r="C4677" s="96" t="s">
        <v>4433</v>
      </c>
      <c r="D4677" s="96">
        <v>445.28333333297633</v>
      </c>
      <c r="E4677" s="96">
        <v>146.30069444363471</v>
      </c>
      <c r="F4677" s="96">
        <v>1</v>
      </c>
      <c r="G4677" s="96" t="s">
        <v>4722</v>
      </c>
      <c r="H4677" s="96">
        <v>25</v>
      </c>
      <c r="I4677" s="96" t="str">
        <f t="shared" si="73"/>
        <v>T521V336M025ATE060A521V336M025AS9997KBP74E</v>
      </c>
    </row>
    <row r="4678" spans="1:9" hidden="1">
      <c r="A4678" s="96" t="s">
        <v>140</v>
      </c>
      <c r="B4678" s="96" t="s">
        <v>141</v>
      </c>
      <c r="C4678" s="96" t="s">
        <v>157</v>
      </c>
      <c r="D4678" s="96">
        <v>551.74375000147847</v>
      </c>
      <c r="E4678" s="96">
        <v>164.34000000008382</v>
      </c>
      <c r="F4678" s="96">
        <v>1</v>
      </c>
      <c r="G4678" s="96" t="s">
        <v>4722</v>
      </c>
      <c r="H4678" s="96">
        <v>8</v>
      </c>
      <c r="I4678" s="96" t="str">
        <f t="shared" si="73"/>
        <v>T521V336M025ATE060A521V336M025AS9997TTS40</v>
      </c>
    </row>
    <row r="4679" spans="1:9" hidden="1">
      <c r="A4679" s="96" t="s">
        <v>140</v>
      </c>
      <c r="B4679" s="96" t="s">
        <v>141</v>
      </c>
      <c r="C4679" s="96" t="s">
        <v>4634</v>
      </c>
      <c r="D4679" s="96">
        <v>773.05833333113696</v>
      </c>
      <c r="E4679" s="96">
        <v>194.43750000122236</v>
      </c>
      <c r="F4679" s="96">
        <v>1</v>
      </c>
      <c r="G4679" s="96" t="s">
        <v>4722</v>
      </c>
      <c r="H4679" s="96">
        <v>2</v>
      </c>
      <c r="I4679" s="96" t="str">
        <f t="shared" si="73"/>
        <v>T521V336M025ATE060A521V336M025AS9997KBP40E</v>
      </c>
    </row>
    <row r="4680" spans="1:9" hidden="1">
      <c r="A4680" s="96" t="s">
        <v>140</v>
      </c>
      <c r="B4680" s="96" t="s">
        <v>141</v>
      </c>
      <c r="C4680" s="96" t="s">
        <v>4523</v>
      </c>
      <c r="D4680" s="96">
        <v>433.60000000102445</v>
      </c>
      <c r="E4680" s="96">
        <v>132.75000000314321</v>
      </c>
      <c r="F4680" s="96">
        <v>1</v>
      </c>
      <c r="G4680" s="96" t="s">
        <v>4722</v>
      </c>
      <c r="H4680" s="96">
        <v>2</v>
      </c>
      <c r="I4680" s="96" t="str">
        <f t="shared" si="73"/>
        <v>T521V336M025ATE060A521V336M025AS9997KBP52E</v>
      </c>
    </row>
    <row r="4681" spans="1:9" hidden="1">
      <c r="A4681" s="96" t="s">
        <v>140</v>
      </c>
      <c r="B4681" s="96" t="s">
        <v>141</v>
      </c>
      <c r="C4681" s="96" t="s">
        <v>4792</v>
      </c>
      <c r="D4681" s="96">
        <v>636.49166667019017</v>
      </c>
      <c r="E4681" s="96">
        <v>162.783333332045</v>
      </c>
      <c r="F4681" s="96">
        <v>1</v>
      </c>
      <c r="G4681" s="96" t="s">
        <v>4722</v>
      </c>
      <c r="H4681" s="96">
        <v>2</v>
      </c>
      <c r="I4681" s="96" t="str">
        <f t="shared" si="73"/>
        <v>T521V336M025ATE060A521V336M025AS9997KBP40T</v>
      </c>
    </row>
    <row r="4682" spans="1:9" hidden="1">
      <c r="A4682" s="96" t="s">
        <v>140</v>
      </c>
      <c r="B4682" s="96" t="s">
        <v>1598</v>
      </c>
      <c r="C4682" s="96" t="s">
        <v>126</v>
      </c>
      <c r="D4682" s="96">
        <v>448.68566666620319</v>
      </c>
      <c r="E4682" s="96">
        <v>138.35599999995901</v>
      </c>
      <c r="F4682" s="96">
        <v>1</v>
      </c>
      <c r="G4682" s="96" t="s">
        <v>4722</v>
      </c>
      <c r="H4682" s="96">
        <v>50</v>
      </c>
      <c r="I4682" s="96" t="str">
        <f t="shared" si="73"/>
        <v>T521V336M025ATE060A521V336M025ASMHSPKBP52</v>
      </c>
    </row>
    <row r="4683" spans="1:9" hidden="1">
      <c r="A4683" s="96" t="s">
        <v>1241</v>
      </c>
      <c r="B4683" s="96" t="s">
        <v>1036</v>
      </c>
      <c r="C4683" s="96" t="s">
        <v>4478</v>
      </c>
      <c r="D4683" s="96">
        <v>367.71466666648632</v>
      </c>
      <c r="E4683" s="96">
        <v>149.69233333356678</v>
      </c>
      <c r="F4683" s="96">
        <v>1</v>
      </c>
      <c r="G4683" s="96" t="s">
        <v>4722</v>
      </c>
      <c r="H4683" s="96">
        <v>50</v>
      </c>
      <c r="I4683" s="96" t="str">
        <f t="shared" si="73"/>
        <v>T521V476M016ATE070A521V476M020ASFTW400</v>
      </c>
    </row>
    <row r="4684" spans="1:9" hidden="1">
      <c r="A4684" s="96" t="s">
        <v>1241</v>
      </c>
      <c r="B4684" s="96" t="s">
        <v>1036</v>
      </c>
      <c r="C4684" s="96" t="s">
        <v>4721</v>
      </c>
      <c r="D4684" s="96">
        <v>395.26285714296898</v>
      </c>
      <c r="E4684" s="96">
        <v>269.38333333286988</v>
      </c>
      <c r="F4684" s="96">
        <v>1</v>
      </c>
      <c r="G4684" s="96" t="s">
        <v>4722</v>
      </c>
      <c r="H4684" s="96">
        <v>35</v>
      </c>
      <c r="I4684" s="96" t="str">
        <f t="shared" si="73"/>
        <v>T521V476M016ATE070A521V476M020ASNT40</v>
      </c>
    </row>
    <row r="4685" spans="1:9" hidden="1">
      <c r="A4685" s="96" t="s">
        <v>1241</v>
      </c>
      <c r="B4685" s="96" t="s">
        <v>4793</v>
      </c>
      <c r="C4685" s="96" t="s">
        <v>4428</v>
      </c>
      <c r="D4685" s="96">
        <v>389.53571428694494</v>
      </c>
      <c r="E4685" s="96">
        <v>135.15714285645768</v>
      </c>
      <c r="F4685" s="96">
        <v>1</v>
      </c>
      <c r="G4685" s="96" t="s">
        <v>4722</v>
      </c>
      <c r="H4685" s="96">
        <v>7</v>
      </c>
      <c r="I4685" s="96" t="str">
        <f t="shared" si="73"/>
        <v>T521V476M016ATE070A521V476M016AS9997KBP76</v>
      </c>
    </row>
    <row r="4686" spans="1:9" hidden="1">
      <c r="A4686" s="96" t="s">
        <v>1241</v>
      </c>
      <c r="B4686" s="96" t="s">
        <v>1025</v>
      </c>
      <c r="C4686" s="96" t="s">
        <v>4428</v>
      </c>
      <c r="D4686" s="96">
        <v>354.64599999943749</v>
      </c>
      <c r="E4686" s="96">
        <v>142.60033333429601</v>
      </c>
      <c r="F4686" s="96">
        <v>1</v>
      </c>
      <c r="G4686" s="96" t="s">
        <v>4722</v>
      </c>
      <c r="H4686" s="96">
        <v>50</v>
      </c>
      <c r="I4686" s="96" t="str">
        <f t="shared" si="73"/>
        <v>T521V476M016ATE070A521V476M016ASMHSPKBP76</v>
      </c>
    </row>
    <row r="4687" spans="1:9" hidden="1">
      <c r="A4687" s="96" t="s">
        <v>1643</v>
      </c>
      <c r="B4687" s="96" t="s">
        <v>1036</v>
      </c>
      <c r="C4687" s="96" t="s">
        <v>4478</v>
      </c>
      <c r="D4687" s="96">
        <v>365.55266666673123</v>
      </c>
      <c r="E4687" s="96">
        <v>140.59866666721646</v>
      </c>
      <c r="F4687" s="96">
        <v>1</v>
      </c>
      <c r="G4687" s="96" t="s">
        <v>4722</v>
      </c>
      <c r="H4687" s="96">
        <v>50</v>
      </c>
      <c r="I4687" s="96" t="str">
        <f t="shared" si="73"/>
        <v>T521V476M020ATE055A521V476M020ASFTW400</v>
      </c>
    </row>
    <row r="4688" spans="1:9" hidden="1">
      <c r="A4688" s="96" t="s">
        <v>1643</v>
      </c>
      <c r="B4688" s="96" t="s">
        <v>1036</v>
      </c>
      <c r="C4688" s="96" t="s">
        <v>4433</v>
      </c>
      <c r="D4688" s="96">
        <v>386.40000000537839</v>
      </c>
      <c r="E4688" s="96">
        <v>124.38333333469927</v>
      </c>
      <c r="F4688" s="96">
        <v>1</v>
      </c>
      <c r="G4688" s="96" t="s">
        <v>4722</v>
      </c>
      <c r="H4688" s="96">
        <v>2</v>
      </c>
      <c r="I4688" s="96" t="str">
        <f t="shared" si="73"/>
        <v>T521V476M020ATE055A521V476M020ASKBP74E</v>
      </c>
    </row>
    <row r="4689" spans="1:9" hidden="1">
      <c r="A4689" s="96" t="s">
        <v>1643</v>
      </c>
      <c r="B4689" s="96" t="s">
        <v>1036</v>
      </c>
      <c r="C4689" s="96" t="s">
        <v>4721</v>
      </c>
      <c r="D4689" s="96">
        <v>405.30804597712449</v>
      </c>
      <c r="E4689" s="96">
        <v>201.1273148143664</v>
      </c>
      <c r="F4689" s="96">
        <v>1</v>
      </c>
      <c r="G4689" s="96" t="s">
        <v>4722</v>
      </c>
      <c r="H4689" s="96">
        <v>29</v>
      </c>
      <c r="I4689" s="96" t="str">
        <f t="shared" si="73"/>
        <v>T521V476M020ATE055A521V476M020ASNT40</v>
      </c>
    </row>
    <row r="4690" spans="1:9" hidden="1">
      <c r="A4690" s="96" t="s">
        <v>1643</v>
      </c>
      <c r="B4690" s="96" t="s">
        <v>4683</v>
      </c>
      <c r="C4690" s="96" t="s">
        <v>4478</v>
      </c>
      <c r="D4690" s="96">
        <v>380.85333333397278</v>
      </c>
      <c r="E4690" s="96">
        <v>139.76000000000931</v>
      </c>
      <c r="F4690" s="96">
        <v>1</v>
      </c>
      <c r="G4690" s="96" t="s">
        <v>4722</v>
      </c>
      <c r="H4690" s="96">
        <v>5</v>
      </c>
      <c r="I4690" s="96" t="str">
        <f t="shared" si="73"/>
        <v>T521V476M020ATE055A521V476M020AS9997FTW400</v>
      </c>
    </row>
    <row r="4691" spans="1:9" hidden="1">
      <c r="A4691" s="96" t="s">
        <v>1643</v>
      </c>
      <c r="B4691" s="96" t="s">
        <v>4683</v>
      </c>
      <c r="C4691" s="96" t="s">
        <v>4575</v>
      </c>
      <c r="D4691" s="96">
        <v>410.93000000109896</v>
      </c>
      <c r="E4691" s="96">
        <v>138.91999999852851</v>
      </c>
      <c r="F4691" s="96">
        <v>1</v>
      </c>
      <c r="G4691" s="96" t="s">
        <v>4722</v>
      </c>
      <c r="H4691" s="96">
        <v>5</v>
      </c>
      <c r="I4691" s="96" t="str">
        <f t="shared" si="73"/>
        <v>T521V476M020ATE055A521V476M020AS9997KBP74F</v>
      </c>
    </row>
    <row r="4692" spans="1:9" hidden="1">
      <c r="A4692" s="96" t="s">
        <v>1643</v>
      </c>
      <c r="B4692" s="96" t="s">
        <v>4683</v>
      </c>
      <c r="C4692" s="96" t="s">
        <v>4721</v>
      </c>
      <c r="D4692" s="96">
        <v>363.01666666986426</v>
      </c>
      <c r="E4692" s="96">
        <v>150.35000000498258</v>
      </c>
      <c r="F4692" s="96">
        <v>1</v>
      </c>
      <c r="G4692" s="96" t="s">
        <v>4722</v>
      </c>
      <c r="H4692" s="96">
        <v>1</v>
      </c>
      <c r="I4692" s="96" t="str">
        <f t="shared" si="73"/>
        <v>T521V476M020ATE055A521V476M020AS9997NT40</v>
      </c>
    </row>
    <row r="4693" spans="1:9" hidden="1">
      <c r="A4693" s="96" t="s">
        <v>1643</v>
      </c>
      <c r="B4693" s="96" t="s">
        <v>4683</v>
      </c>
      <c r="C4693" s="96" t="s">
        <v>4794</v>
      </c>
      <c r="D4693" s="96">
        <v>334.78333332692273</v>
      </c>
      <c r="E4693" s="96">
        <v>138.26666666544045</v>
      </c>
      <c r="F4693" s="96">
        <v>1</v>
      </c>
      <c r="G4693" s="96" t="s">
        <v>4722</v>
      </c>
      <c r="H4693" s="96">
        <v>1</v>
      </c>
      <c r="I4693" s="96" t="str">
        <f t="shared" si="73"/>
        <v xml:space="preserve">T521V476M020ATE055A521V476M020AS9997NT40 </v>
      </c>
    </row>
    <row r="4694" spans="1:9" hidden="1">
      <c r="A4694" s="96" t="s">
        <v>1643</v>
      </c>
      <c r="B4694" s="96" t="s">
        <v>1065</v>
      </c>
      <c r="C4694" s="96" t="s">
        <v>4428</v>
      </c>
      <c r="D4694" s="96">
        <v>399.38033333185592</v>
      </c>
      <c r="E4694" s="96">
        <v>156.60733333211391</v>
      </c>
      <c r="F4694" s="96">
        <v>1</v>
      </c>
      <c r="G4694" s="96" t="s">
        <v>4722</v>
      </c>
      <c r="H4694" s="96">
        <v>50</v>
      </c>
      <c r="I4694" s="96" t="str">
        <f t="shared" si="73"/>
        <v>T521V476M020ATE055A521V476M020ASMHSPKBP76</v>
      </c>
    </row>
    <row r="4695" spans="1:9" hidden="1">
      <c r="A4695" s="96" t="s">
        <v>1725</v>
      </c>
      <c r="B4695" s="96" t="s">
        <v>1036</v>
      </c>
      <c r="C4695" s="96" t="s">
        <v>4478</v>
      </c>
      <c r="D4695" s="96">
        <v>353.16666666796664</v>
      </c>
      <c r="E4695" s="96">
        <v>181.74999999959255</v>
      </c>
      <c r="F4695" s="96">
        <v>1</v>
      </c>
      <c r="G4695" s="96" t="s">
        <v>4722</v>
      </c>
      <c r="H4695" s="96">
        <v>12</v>
      </c>
      <c r="I4695" s="96" t="str">
        <f t="shared" si="73"/>
        <v>T521V476M020ATE090A521V476M020ASFTW400</v>
      </c>
    </row>
    <row r="4696" spans="1:9" hidden="1">
      <c r="A4696" s="96" t="s">
        <v>1725</v>
      </c>
      <c r="B4696" s="96" t="s">
        <v>1036</v>
      </c>
      <c r="C4696" s="96" t="s">
        <v>4721</v>
      </c>
      <c r="D4696" s="96">
        <v>586.73666666890495</v>
      </c>
      <c r="E4696" s="96">
        <v>580.31041666596138</v>
      </c>
      <c r="F4696" s="96">
        <v>1</v>
      </c>
      <c r="G4696" s="96" t="s">
        <v>4722</v>
      </c>
      <c r="H4696" s="96">
        <v>15</v>
      </c>
      <c r="I4696" s="96" t="str">
        <f t="shared" si="73"/>
        <v>T521V476M020ATE090A521V476M020ASNT40</v>
      </c>
    </row>
    <row r="4697" spans="1:9" hidden="1">
      <c r="A4697" s="96" t="s">
        <v>1725</v>
      </c>
      <c r="B4697" s="96" t="s">
        <v>1065</v>
      </c>
      <c r="C4697" s="96" t="s">
        <v>4428</v>
      </c>
      <c r="D4697" s="96">
        <v>371.78166666696774</v>
      </c>
      <c r="E4697" s="96">
        <v>138.79408602122098</v>
      </c>
      <c r="F4697" s="96">
        <v>1</v>
      </c>
      <c r="G4697" s="96" t="s">
        <v>4722</v>
      </c>
      <c r="H4697" s="96">
        <v>30</v>
      </c>
      <c r="I4697" s="96" t="str">
        <f t="shared" si="73"/>
        <v>T521V476M020ATE090A521V476M020ASMHSPKBP76</v>
      </c>
    </row>
    <row r="4698" spans="1:9" hidden="1">
      <c r="A4698" s="96" t="s">
        <v>1679</v>
      </c>
      <c r="B4698" s="96" t="s">
        <v>4633</v>
      </c>
      <c r="C4698" s="96" t="s">
        <v>4426</v>
      </c>
      <c r="D4698" s="96">
        <v>355.17904761975763</v>
      </c>
      <c r="E4698" s="96">
        <v>144.31029411690201</v>
      </c>
      <c r="F4698" s="96">
        <v>1</v>
      </c>
      <c r="G4698" s="96" t="s">
        <v>4722</v>
      </c>
      <c r="H4698" s="96">
        <v>35</v>
      </c>
      <c r="I4698" s="96" t="str">
        <f t="shared" si="73"/>
        <v>T521V686M016ATE050A521V686M016AS9997KBP74</v>
      </c>
    </row>
    <row r="4699" spans="1:9" hidden="1">
      <c r="A4699" s="96" t="s">
        <v>1679</v>
      </c>
      <c r="B4699" s="96" t="s">
        <v>4633</v>
      </c>
      <c r="C4699" s="96" t="s">
        <v>4433</v>
      </c>
      <c r="D4699" s="96">
        <v>362.91960784460088</v>
      </c>
      <c r="E4699" s="96">
        <v>205.9406250014581</v>
      </c>
      <c r="F4699" s="96">
        <v>1</v>
      </c>
      <c r="G4699" s="96" t="s">
        <v>4722</v>
      </c>
      <c r="H4699" s="96">
        <v>17</v>
      </c>
      <c r="I4699" s="96" t="str">
        <f t="shared" si="73"/>
        <v>T521V686M016ATE050A521V686M016AS9997KBP74E</v>
      </c>
    </row>
    <row r="4700" spans="1:9" hidden="1">
      <c r="A4700" s="96" t="s">
        <v>1679</v>
      </c>
      <c r="B4700" s="96" t="s">
        <v>4633</v>
      </c>
      <c r="C4700" s="96" t="s">
        <v>4428</v>
      </c>
      <c r="D4700" s="96">
        <v>388.33749999990687</v>
      </c>
      <c r="E4700" s="96">
        <v>136.14999999903375</v>
      </c>
      <c r="F4700" s="96">
        <v>1</v>
      </c>
      <c r="G4700" s="96" t="s">
        <v>4722</v>
      </c>
      <c r="H4700" s="96">
        <v>4</v>
      </c>
      <c r="I4700" s="96" t="str">
        <f t="shared" si="73"/>
        <v>T521V686M016ATE050A521V686M016AS9997KBP76</v>
      </c>
    </row>
    <row r="4701" spans="1:9" hidden="1">
      <c r="A4701" s="96" t="s">
        <v>1679</v>
      </c>
      <c r="B4701" s="96" t="s">
        <v>4633</v>
      </c>
      <c r="C4701" s="96" t="s">
        <v>152</v>
      </c>
      <c r="D4701" s="96">
        <v>384.34933333229282</v>
      </c>
      <c r="E4701" s="96">
        <v>159.97051281975402</v>
      </c>
      <c r="F4701" s="96">
        <v>1</v>
      </c>
      <c r="G4701" s="96" t="s">
        <v>4722</v>
      </c>
      <c r="H4701" s="96">
        <v>25</v>
      </c>
      <c r="I4701" s="96" t="str">
        <f t="shared" si="73"/>
        <v>T521V686M016ATE050A521V686M016AS9997KBP86</v>
      </c>
    </row>
    <row r="4702" spans="1:9" hidden="1">
      <c r="A4702" s="96" t="s">
        <v>1679</v>
      </c>
      <c r="B4702" s="96" t="s">
        <v>1668</v>
      </c>
      <c r="C4702" s="96" t="s">
        <v>4426</v>
      </c>
      <c r="D4702" s="96">
        <v>748.62500000058208</v>
      </c>
      <c r="E4702" s="96">
        <v>507.15900000084656</v>
      </c>
      <c r="F4702" s="96">
        <v>1</v>
      </c>
      <c r="G4702" s="96" t="s">
        <v>4722</v>
      </c>
      <c r="H4702" s="96">
        <v>50</v>
      </c>
      <c r="I4702" s="96" t="str">
        <f t="shared" si="73"/>
        <v>T521V686M016ATE050A521V686M016ASE050KBP74</v>
      </c>
    </row>
    <row r="4703" spans="1:9" hidden="1">
      <c r="A4703" s="96" t="s">
        <v>1679</v>
      </c>
      <c r="B4703" s="96" t="s">
        <v>1668</v>
      </c>
      <c r="C4703" s="96" t="s">
        <v>4428</v>
      </c>
      <c r="D4703" s="96">
        <v>563.73900000024582</v>
      </c>
      <c r="E4703" s="96">
        <v>199.91300000168849</v>
      </c>
      <c r="F4703" s="96">
        <v>1</v>
      </c>
      <c r="G4703" s="96" t="s">
        <v>4722</v>
      </c>
      <c r="H4703" s="96">
        <v>50</v>
      </c>
      <c r="I4703" s="96" t="str">
        <f t="shared" si="73"/>
        <v>T521V686M016ATE050A521V686M016ASE050KBP76</v>
      </c>
    </row>
    <row r="4704" spans="1:9" hidden="1">
      <c r="A4704" s="96" t="s">
        <v>1679</v>
      </c>
      <c r="B4704" s="96" t="s">
        <v>4795</v>
      </c>
      <c r="C4704" s="96" t="s">
        <v>4744</v>
      </c>
      <c r="D4704" s="96">
        <v>593.53695652118643</v>
      </c>
      <c r="E4704" s="96">
        <v>311.32101449280287</v>
      </c>
      <c r="F4704" s="96">
        <v>1</v>
      </c>
      <c r="G4704" s="96" t="s">
        <v>4722</v>
      </c>
      <c r="H4704" s="96">
        <v>23</v>
      </c>
      <c r="I4704" s="96" t="str">
        <f t="shared" si="73"/>
        <v>T521V686M016ATE050A521V686M016ASTRECKBP72</v>
      </c>
    </row>
    <row r="4705" spans="1:9" hidden="1">
      <c r="A4705" s="96" t="s">
        <v>1679</v>
      </c>
      <c r="B4705" s="96" t="s">
        <v>1414</v>
      </c>
      <c r="C4705" s="96" t="s">
        <v>4426</v>
      </c>
      <c r="D4705" s="96">
        <v>359.68199999984353</v>
      </c>
      <c r="E4705" s="96">
        <v>142.75066666693891</v>
      </c>
      <c r="F4705" s="96">
        <v>1</v>
      </c>
      <c r="G4705" s="96" t="s">
        <v>4722</v>
      </c>
      <c r="H4705" s="96">
        <v>50</v>
      </c>
      <c r="I4705" s="96" t="str">
        <f t="shared" si="73"/>
        <v>T521V686M016ATE050A521V686M016ASMHSPKBP74</v>
      </c>
    </row>
    <row r="4706" spans="1:9" hidden="1">
      <c r="A4706" s="96" t="s">
        <v>1679</v>
      </c>
      <c r="B4706" s="96" t="s">
        <v>1414</v>
      </c>
      <c r="C4706" s="96" t="s">
        <v>4433</v>
      </c>
      <c r="D4706" s="96">
        <v>366.62800000039863</v>
      </c>
      <c r="E4706" s="96">
        <v>136.81233333202545</v>
      </c>
      <c r="F4706" s="96">
        <v>1</v>
      </c>
      <c r="G4706" s="96" t="s">
        <v>4722</v>
      </c>
      <c r="H4706" s="96">
        <v>50</v>
      </c>
      <c r="I4706" s="96" t="str">
        <f t="shared" si="73"/>
        <v>T521V686M016ATE050A521V686M016ASMHSPKBP74E</v>
      </c>
    </row>
    <row r="4707" spans="1:9" hidden="1">
      <c r="A4707" s="96" t="s">
        <v>1679</v>
      </c>
      <c r="B4707" s="96" t="s">
        <v>1414</v>
      </c>
      <c r="C4707" s="96" t="s">
        <v>4428</v>
      </c>
      <c r="D4707" s="96">
        <v>358.18933333293535</v>
      </c>
      <c r="E4707" s="96">
        <v>159.44599999976344</v>
      </c>
      <c r="F4707" s="96">
        <v>1</v>
      </c>
      <c r="G4707" s="96" t="s">
        <v>4722</v>
      </c>
      <c r="H4707" s="96">
        <v>50</v>
      </c>
      <c r="I4707" s="96" t="str">
        <f t="shared" si="73"/>
        <v>T521V686M016ATE050A521V686M016ASMHSPKBP76</v>
      </c>
    </row>
    <row r="4708" spans="1:9" hidden="1">
      <c r="A4708" s="96" t="s">
        <v>1679</v>
      </c>
      <c r="B4708" s="96" t="s">
        <v>1414</v>
      </c>
      <c r="C4708" s="96" t="s">
        <v>4503</v>
      </c>
      <c r="D4708" s="96">
        <v>336.49999999674037</v>
      </c>
      <c r="E4708" s="96">
        <v>122.43333332939072</v>
      </c>
      <c r="F4708" s="96">
        <v>1</v>
      </c>
      <c r="G4708" s="96" t="s">
        <v>4722</v>
      </c>
      <c r="H4708" s="96">
        <v>1</v>
      </c>
      <c r="I4708" s="96" t="str">
        <f t="shared" si="73"/>
        <v>T521V686M016ATE050A521V686M016ASMHSPKBP76E</v>
      </c>
    </row>
    <row r="4709" spans="1:9" hidden="1">
      <c r="A4709" s="96" t="s">
        <v>1679</v>
      </c>
      <c r="B4709" s="96" t="s">
        <v>1671</v>
      </c>
      <c r="C4709" s="96" t="s">
        <v>152</v>
      </c>
      <c r="D4709" s="96">
        <v>366.50888888770714</v>
      </c>
      <c r="E4709" s="96">
        <v>134.4000000001397</v>
      </c>
      <c r="F4709" s="96">
        <v>1</v>
      </c>
      <c r="G4709" s="96" t="s">
        <v>4722</v>
      </c>
      <c r="H4709" s="96">
        <v>15</v>
      </c>
      <c r="I4709" s="96" t="str">
        <f t="shared" si="73"/>
        <v>T521V686M016ATE050A521V686M016ASMHSSKBP86</v>
      </c>
    </row>
    <row r="4710" spans="1:9" hidden="1">
      <c r="A4710" s="96" t="s">
        <v>3181</v>
      </c>
      <c r="B4710" s="96" t="s">
        <v>3180</v>
      </c>
      <c r="C4710" s="96" t="s">
        <v>157</v>
      </c>
      <c r="D4710" s="96">
        <v>478.38333333609626</v>
      </c>
      <c r="E4710" s="96">
        <v>217.26666666101664</v>
      </c>
      <c r="F4710" s="96">
        <v>1</v>
      </c>
      <c r="G4710" s="96" t="s">
        <v>4722</v>
      </c>
      <c r="H4710" s="96">
        <v>1</v>
      </c>
      <c r="I4710" s="96" t="str">
        <f t="shared" si="73"/>
        <v>T521W226M025ATE070A521W226M025ASTTS40</v>
      </c>
    </row>
    <row r="4711" spans="1:9" hidden="1">
      <c r="A4711" s="96" t="s">
        <v>3184</v>
      </c>
      <c r="B4711" s="96" t="s">
        <v>701</v>
      </c>
      <c r="C4711" s="96" t="s">
        <v>126</v>
      </c>
      <c r="D4711" s="96">
        <v>502.22708333261829</v>
      </c>
      <c r="E4711" s="96">
        <v>236.36770833203627</v>
      </c>
      <c r="F4711" s="96">
        <v>1</v>
      </c>
      <c r="G4711" s="96" t="s">
        <v>4722</v>
      </c>
      <c r="H4711" s="96">
        <v>16</v>
      </c>
      <c r="I4711" s="96" t="str">
        <f t="shared" si="73"/>
        <v>T521W476M016ATE045A521W476M016ASE045KBP52</v>
      </c>
    </row>
    <row r="4712" spans="1:9" hidden="1">
      <c r="A4712" s="96" t="s">
        <v>3241</v>
      </c>
      <c r="B4712" s="96" t="s">
        <v>4432</v>
      </c>
      <c r="C4712" s="96" t="s">
        <v>4433</v>
      </c>
      <c r="D4712" s="96">
        <v>440.28333333029877</v>
      </c>
      <c r="E4712" s="96">
        <v>124.69999999157152</v>
      </c>
      <c r="F4712" s="96">
        <v>1</v>
      </c>
      <c r="G4712" s="96" t="s">
        <v>4722</v>
      </c>
      <c r="H4712" s="96">
        <v>2</v>
      </c>
      <c r="I4712" s="96" t="str">
        <f t="shared" si="73"/>
        <v>T521W476M020ATE045A521W476M020AS9997KBP74E</v>
      </c>
    </row>
    <row r="4713" spans="1:9" hidden="1">
      <c r="A4713" s="96" t="s">
        <v>3241</v>
      </c>
      <c r="B4713" s="96" t="s">
        <v>3171</v>
      </c>
      <c r="C4713" s="96" t="s">
        <v>4433</v>
      </c>
      <c r="D4713" s="96">
        <v>349.88333332934417</v>
      </c>
      <c r="E4713" s="96">
        <v>161.46111111505888</v>
      </c>
      <c r="F4713" s="96">
        <v>1</v>
      </c>
      <c r="G4713" s="96" t="s">
        <v>4722</v>
      </c>
      <c r="H4713" s="96">
        <v>3</v>
      </c>
      <c r="I4713" s="96" t="str">
        <f t="shared" si="73"/>
        <v>T521W476M020ATE045A521W476M020ASE045KBP74E</v>
      </c>
    </row>
    <row r="4714" spans="1:9" hidden="1">
      <c r="A4714" s="96" t="s">
        <v>3241</v>
      </c>
      <c r="B4714" s="96" t="s">
        <v>3171</v>
      </c>
      <c r="C4714" s="96" t="s">
        <v>126</v>
      </c>
      <c r="D4714" s="96">
        <v>534.73733333400446</v>
      </c>
      <c r="E4714" s="96">
        <v>138.87866666684857</v>
      </c>
      <c r="F4714" s="96">
        <v>1</v>
      </c>
      <c r="G4714" s="96" t="s">
        <v>4722</v>
      </c>
      <c r="H4714" s="96">
        <v>50</v>
      </c>
      <c r="I4714" s="96" t="str">
        <f t="shared" si="73"/>
        <v>T521W476M020ATE045A521W476M020ASE045KBP52</v>
      </c>
    </row>
    <row r="4715" spans="1:9" hidden="1">
      <c r="A4715" s="96" t="s">
        <v>350</v>
      </c>
      <c r="B4715" s="96" t="s">
        <v>501</v>
      </c>
      <c r="C4715" s="96" t="s">
        <v>157</v>
      </c>
      <c r="D4715" s="96">
        <v>489.44500000143302</v>
      </c>
      <c r="E4715" s="96">
        <v>142.57886178780166</v>
      </c>
      <c r="F4715" s="96">
        <v>1</v>
      </c>
      <c r="G4715" s="96" t="s">
        <v>4722</v>
      </c>
      <c r="H4715" s="96">
        <v>40</v>
      </c>
      <c r="I4715" s="96" t="str">
        <f t="shared" si="73"/>
        <v>T521X107M025ATE030A521V336M025ASE060TTS40</v>
      </c>
    </row>
    <row r="4716" spans="1:9" hidden="1">
      <c r="A4716" s="96" t="s">
        <v>736</v>
      </c>
      <c r="B4716" s="96" t="s">
        <v>501</v>
      </c>
      <c r="C4716" s="96" t="s">
        <v>157</v>
      </c>
      <c r="D4716" s="96">
        <v>562.99533333282454</v>
      </c>
      <c r="E4716" s="96">
        <v>136.82933333306573</v>
      </c>
      <c r="F4716" s="96">
        <v>1</v>
      </c>
      <c r="G4716" s="96" t="s">
        <v>4722</v>
      </c>
      <c r="H4716" s="96">
        <v>50</v>
      </c>
      <c r="I4716" s="96" t="str">
        <f t="shared" si="73"/>
        <v>T521X107M025ATE060A521V336M025ASE060TTS40</v>
      </c>
    </row>
    <row r="4717" spans="1:9" hidden="1">
      <c r="A4717" s="96" t="s">
        <v>505</v>
      </c>
      <c r="B4717" s="96" t="s">
        <v>378</v>
      </c>
      <c r="C4717" s="96" t="s">
        <v>90</v>
      </c>
      <c r="D4717" s="96">
        <v>639.14166667149402</v>
      </c>
      <c r="E4717" s="96">
        <v>187.83333333092745</v>
      </c>
      <c r="F4717" s="96">
        <v>1</v>
      </c>
      <c r="G4717" s="96" t="s">
        <v>4722</v>
      </c>
      <c r="H4717" s="96">
        <v>2</v>
      </c>
      <c r="I4717" s="96" t="str">
        <f t="shared" si="73"/>
        <v>T521X186M050ATE035A521V905M050ASFTP200</v>
      </c>
    </row>
    <row r="4718" spans="1:9" hidden="1">
      <c r="A4718" s="96" t="s">
        <v>515</v>
      </c>
      <c r="B4718" s="96" t="s">
        <v>378</v>
      </c>
      <c r="C4718" s="96" t="s">
        <v>90</v>
      </c>
      <c r="D4718" s="96">
        <v>670.7342592603527</v>
      </c>
      <c r="E4718" s="96">
        <v>219.94117647012257</v>
      </c>
      <c r="F4718" s="96">
        <v>1</v>
      </c>
      <c r="G4718" s="96" t="s">
        <v>4722</v>
      </c>
      <c r="H4718" s="96">
        <v>18</v>
      </c>
      <c r="I4718" s="96" t="str">
        <f t="shared" si="73"/>
        <v>T521X186M050ATE070A521V905M050ASFTP200</v>
      </c>
    </row>
    <row r="4719" spans="1:9" hidden="1">
      <c r="A4719" s="96" t="s">
        <v>289</v>
      </c>
      <c r="B4719" s="96" t="s">
        <v>288</v>
      </c>
      <c r="C4719" s="96" t="s">
        <v>90</v>
      </c>
      <c r="D4719" s="96">
        <v>716.26499999987425</v>
      </c>
      <c r="E4719" s="96">
        <v>208.70033333287577</v>
      </c>
      <c r="F4719" s="96">
        <v>1</v>
      </c>
      <c r="G4719" s="96" t="s">
        <v>4722</v>
      </c>
      <c r="H4719" s="96">
        <v>50</v>
      </c>
      <c r="I4719" s="96" t="str">
        <f t="shared" si="73"/>
        <v>T521X226M050ATE075A521V116M050ASFTP200</v>
      </c>
    </row>
    <row r="4720" spans="1:9" hidden="1">
      <c r="A4720" s="96" t="s">
        <v>510</v>
      </c>
      <c r="B4720" s="96" t="s">
        <v>261</v>
      </c>
      <c r="C4720" s="96" t="s">
        <v>4492</v>
      </c>
      <c r="D4720" s="96">
        <v>492.09500000048433</v>
      </c>
      <c r="E4720" s="96">
        <v>199.53933333463505</v>
      </c>
      <c r="F4720" s="96">
        <v>1</v>
      </c>
      <c r="G4720" s="96" t="s">
        <v>4722</v>
      </c>
      <c r="H4720" s="96">
        <v>50</v>
      </c>
      <c r="I4720" s="96" t="str">
        <f t="shared" si="73"/>
        <v>T521X227M016ATE035A521V117M016ASE050FTW700</v>
      </c>
    </row>
    <row r="4721" spans="1:9" hidden="1">
      <c r="A4721" s="96" t="s">
        <v>510</v>
      </c>
      <c r="B4721" s="96" t="s">
        <v>261</v>
      </c>
      <c r="C4721" s="96" t="s">
        <v>4433</v>
      </c>
      <c r="D4721" s="96">
        <v>418.36666666902602</v>
      </c>
      <c r="E4721" s="96">
        <v>142.28333332808688</v>
      </c>
      <c r="F4721" s="96">
        <v>1</v>
      </c>
      <c r="G4721" s="96" t="s">
        <v>4722</v>
      </c>
      <c r="H4721" s="96">
        <v>1</v>
      </c>
      <c r="I4721" s="96" t="str">
        <f t="shared" si="73"/>
        <v>T521X227M016ATE035A521V117M016ASE050KBP74E</v>
      </c>
    </row>
    <row r="4722" spans="1:9" hidden="1">
      <c r="A4722" s="96" t="s">
        <v>510</v>
      </c>
      <c r="B4722" s="96" t="s">
        <v>261</v>
      </c>
      <c r="C4722" s="96" t="s">
        <v>4715</v>
      </c>
      <c r="D4722" s="96">
        <v>352.39166666928213</v>
      </c>
      <c r="E4722" s="96">
        <v>122.53333333705086</v>
      </c>
      <c r="F4722" s="96">
        <v>1</v>
      </c>
      <c r="G4722" s="96" t="s">
        <v>4722</v>
      </c>
      <c r="H4722" s="96">
        <v>2</v>
      </c>
      <c r="I4722" s="96" t="str">
        <f t="shared" si="73"/>
        <v>T521X227M016ATE035A521V117M016ASE050KBP83E</v>
      </c>
    </row>
    <row r="4723" spans="1:9" hidden="1">
      <c r="A4723" s="96" t="s">
        <v>510</v>
      </c>
      <c r="B4723" s="96" t="s">
        <v>4796</v>
      </c>
      <c r="C4723" s="96" t="s">
        <v>4797</v>
      </c>
      <c r="D4723" s="96">
        <v>884.84166666457884</v>
      </c>
      <c r="E4723" s="96">
        <v>188.99166666786184</v>
      </c>
      <c r="F4723" s="96">
        <v>1</v>
      </c>
      <c r="G4723" s="96" t="s">
        <v>4722</v>
      </c>
      <c r="H4723" s="96">
        <v>2</v>
      </c>
      <c r="I4723" s="96" t="str">
        <f t="shared" si="73"/>
        <v>T521X227M016ATE035A521V117M016AS9997FTW102KE</v>
      </c>
    </row>
    <row r="4724" spans="1:9" hidden="1">
      <c r="A4724" s="96" t="s">
        <v>510</v>
      </c>
      <c r="B4724" s="96" t="s">
        <v>371</v>
      </c>
      <c r="C4724" s="96" t="s">
        <v>152</v>
      </c>
      <c r="D4724" s="96">
        <v>411.6066666666884</v>
      </c>
      <c r="E4724" s="96">
        <v>162.98000000277534</v>
      </c>
      <c r="F4724" s="96">
        <v>1</v>
      </c>
      <c r="G4724" s="96" t="s">
        <v>4722</v>
      </c>
      <c r="H4724" s="96">
        <v>5</v>
      </c>
      <c r="I4724" s="96" t="str">
        <f t="shared" si="73"/>
        <v>T521X227M016ATE035A521V117M016ASMHSPKBP86</v>
      </c>
    </row>
    <row r="4725" spans="1:9" hidden="1">
      <c r="A4725" s="96" t="s">
        <v>372</v>
      </c>
      <c r="B4725" s="96" t="s">
        <v>261</v>
      </c>
      <c r="C4725" s="96" t="s">
        <v>4492</v>
      </c>
      <c r="D4725" s="96">
        <v>508.4493333332241</v>
      </c>
      <c r="E4725" s="96">
        <v>206.67400000090711</v>
      </c>
      <c r="F4725" s="96">
        <v>1</v>
      </c>
      <c r="G4725" s="96" t="s">
        <v>4722</v>
      </c>
      <c r="H4725" s="96">
        <v>50</v>
      </c>
      <c r="I4725" s="96" t="str">
        <f t="shared" si="73"/>
        <v>T521X227M016ATE050A521V117M016ASE050FTW700</v>
      </c>
    </row>
    <row r="4726" spans="1:9" hidden="1">
      <c r="A4726" s="96" t="s">
        <v>372</v>
      </c>
      <c r="B4726" s="96" t="s">
        <v>4796</v>
      </c>
      <c r="C4726" s="96" t="s">
        <v>152</v>
      </c>
      <c r="D4726" s="96">
        <v>366.61666667321697</v>
      </c>
      <c r="E4726" s="96">
        <v>170.69999999483116</v>
      </c>
      <c r="F4726" s="96">
        <v>1</v>
      </c>
      <c r="G4726" s="96" t="s">
        <v>4722</v>
      </c>
      <c r="H4726" s="96">
        <v>1</v>
      </c>
      <c r="I4726" s="96" t="str">
        <f t="shared" si="73"/>
        <v>T521X227M016ATE050A521V117M016AS9997KBP86</v>
      </c>
    </row>
    <row r="4727" spans="1:9" hidden="1">
      <c r="A4727" s="96" t="s">
        <v>372</v>
      </c>
      <c r="B4727" s="96" t="s">
        <v>371</v>
      </c>
      <c r="C4727" s="96" t="s">
        <v>152</v>
      </c>
      <c r="D4727" s="96">
        <v>358.31333333090879</v>
      </c>
      <c r="E4727" s="96">
        <v>132.87222222308628</v>
      </c>
      <c r="F4727" s="96">
        <v>1</v>
      </c>
      <c r="G4727" s="96" t="s">
        <v>4722</v>
      </c>
      <c r="H4727" s="96">
        <v>10</v>
      </c>
      <c r="I4727" s="96" t="str">
        <f t="shared" si="73"/>
        <v>T521X227M016ATE050A521V117M016ASMHSPKBP86</v>
      </c>
    </row>
    <row r="4728" spans="1:9" hidden="1">
      <c r="A4728" s="96" t="s">
        <v>359</v>
      </c>
      <c r="B4728" s="96" t="s">
        <v>284</v>
      </c>
      <c r="C4728" s="96" t="s">
        <v>90</v>
      </c>
      <c r="D4728" s="96">
        <v>693.27999999944586</v>
      </c>
      <c r="E4728" s="96">
        <v>250.93124999970311</v>
      </c>
      <c r="F4728" s="96">
        <v>1</v>
      </c>
      <c r="G4728" s="96" t="s">
        <v>4722</v>
      </c>
      <c r="H4728" s="96">
        <v>20</v>
      </c>
      <c r="I4728" s="96" t="str">
        <f t="shared" si="73"/>
        <v>T521X336M050ATE050A521V156M050ASFTP200</v>
      </c>
    </row>
    <row r="4729" spans="1:9" hidden="1">
      <c r="A4729" s="96" t="s">
        <v>285</v>
      </c>
      <c r="B4729" s="96" t="s">
        <v>284</v>
      </c>
      <c r="C4729" s="96" t="s">
        <v>90</v>
      </c>
      <c r="D4729" s="96">
        <v>703.84866666735616</v>
      </c>
      <c r="E4729" s="96">
        <v>237.01633333414793</v>
      </c>
      <c r="F4729" s="96">
        <v>1</v>
      </c>
      <c r="G4729" s="96" t="s">
        <v>4722</v>
      </c>
      <c r="H4729" s="96">
        <v>50</v>
      </c>
      <c r="I4729" s="96" t="str">
        <f t="shared" si="73"/>
        <v>T521X336M050ATE075A521V156M050ASFTP200</v>
      </c>
    </row>
    <row r="4730" spans="1:9" hidden="1">
      <c r="A4730" s="96" t="s">
        <v>266</v>
      </c>
      <c r="B4730" s="96" t="s">
        <v>261</v>
      </c>
      <c r="C4730" s="96" t="s">
        <v>4492</v>
      </c>
      <c r="D4730" s="96">
        <v>461.59999999799766</v>
      </c>
      <c r="E4730" s="96">
        <v>216.53333333437331</v>
      </c>
      <c r="F4730" s="96">
        <v>1</v>
      </c>
      <c r="G4730" s="96" t="s">
        <v>4722</v>
      </c>
      <c r="H4730" s="96">
        <v>1</v>
      </c>
      <c r="I4730" s="96" t="str">
        <f t="shared" si="73"/>
        <v>T521X337M016AHE025A521V117M016ASE050FTW700</v>
      </c>
    </row>
    <row r="4731" spans="1:9" hidden="1">
      <c r="A4731" s="96" t="s">
        <v>257</v>
      </c>
      <c r="B4731" s="96" t="s">
        <v>261</v>
      </c>
      <c r="C4731" s="96" t="s">
        <v>4492</v>
      </c>
      <c r="D4731" s="96">
        <v>488.81933333356864</v>
      </c>
      <c r="E4731" s="96">
        <v>216.00566666736268</v>
      </c>
      <c r="F4731" s="96">
        <v>1</v>
      </c>
      <c r="G4731" s="96" t="s">
        <v>4722</v>
      </c>
      <c r="H4731" s="96">
        <v>50</v>
      </c>
      <c r="I4731" s="96" t="str">
        <f t="shared" si="73"/>
        <v>T521X337M016ATE025A521V117M016ASE050FTW700</v>
      </c>
    </row>
    <row r="4732" spans="1:9" hidden="1">
      <c r="A4732" s="96" t="s">
        <v>257</v>
      </c>
      <c r="B4732" s="96" t="s">
        <v>261</v>
      </c>
      <c r="C4732" s="96" t="s">
        <v>4621</v>
      </c>
      <c r="D4732" s="96">
        <v>483.1333333253861</v>
      </c>
      <c r="E4732" s="96">
        <v>138.9000000001397</v>
      </c>
      <c r="F4732" s="96">
        <v>1</v>
      </c>
      <c r="G4732" s="96" t="s">
        <v>4722</v>
      </c>
      <c r="H4732" s="96">
        <v>1</v>
      </c>
      <c r="I4732" s="96" t="str">
        <f t="shared" si="73"/>
        <v>T521X337M016ATE025A521V117M016ASE050KBP121E</v>
      </c>
    </row>
    <row r="4733" spans="1:9" hidden="1">
      <c r="A4733" s="96" t="s">
        <v>257</v>
      </c>
      <c r="B4733" s="96" t="s">
        <v>261</v>
      </c>
      <c r="C4733" s="96" t="s">
        <v>4715</v>
      </c>
      <c r="D4733" s="96">
        <v>416.75833333167247</v>
      </c>
      <c r="E4733" s="96">
        <v>132.99166666867677</v>
      </c>
      <c r="F4733" s="96">
        <v>1</v>
      </c>
      <c r="G4733" s="96" t="s">
        <v>4722</v>
      </c>
      <c r="H4733" s="96">
        <v>2</v>
      </c>
      <c r="I4733" s="96" t="str">
        <f t="shared" si="73"/>
        <v>T521X337M016ATE025A521V117M016ASE050KBP83E</v>
      </c>
    </row>
    <row r="4734" spans="1:9" hidden="1">
      <c r="A4734" s="96" t="s">
        <v>257</v>
      </c>
      <c r="B4734" s="96" t="s">
        <v>4796</v>
      </c>
      <c r="C4734" s="96" t="s">
        <v>4492</v>
      </c>
      <c r="D4734" s="96">
        <v>440.3750000026775</v>
      </c>
      <c r="E4734" s="96">
        <v>184.55833333544433</v>
      </c>
      <c r="F4734" s="96">
        <v>1</v>
      </c>
      <c r="G4734" s="96" t="s">
        <v>4722</v>
      </c>
      <c r="H4734" s="96">
        <v>2</v>
      </c>
      <c r="I4734" s="96" t="str">
        <f t="shared" si="73"/>
        <v>T521X337M016ATE025A521V117M016AS9997FTW700</v>
      </c>
    </row>
    <row r="4735" spans="1:9" hidden="1">
      <c r="A4735" s="96" t="s">
        <v>257</v>
      </c>
      <c r="B4735" s="96" t="s">
        <v>4796</v>
      </c>
      <c r="C4735" s="96" t="s">
        <v>4715</v>
      </c>
      <c r="D4735" s="96">
        <v>504.60000000195578</v>
      </c>
      <c r="E4735" s="96">
        <v>153.76666666357778</v>
      </c>
      <c r="F4735" s="96">
        <v>1</v>
      </c>
      <c r="G4735" s="96" t="s">
        <v>4722</v>
      </c>
      <c r="H4735" s="96">
        <v>1</v>
      </c>
      <c r="I4735" s="96" t="str">
        <f t="shared" si="73"/>
        <v>T521X337M016ATE025A521V117M016AS9997KBP83E</v>
      </c>
    </row>
    <row r="4736" spans="1:9" hidden="1">
      <c r="A4736" s="96" t="s">
        <v>257</v>
      </c>
      <c r="B4736" s="96" t="s">
        <v>4569</v>
      </c>
      <c r="C4736" s="96" t="s">
        <v>152</v>
      </c>
      <c r="D4736" s="96">
        <v>436.9833333289717</v>
      </c>
      <c r="E4736" s="96">
        <v>123.4999999939464</v>
      </c>
      <c r="F4736" s="96">
        <v>1</v>
      </c>
      <c r="G4736" s="96" t="s">
        <v>4722</v>
      </c>
      <c r="H4736" s="96">
        <v>1</v>
      </c>
      <c r="I4736" s="96" t="str">
        <f t="shared" si="73"/>
        <v>T521X337M016ATE025A521V177M016AS9997KBP86</v>
      </c>
    </row>
    <row r="4737" spans="1:9" hidden="1">
      <c r="A4737" s="96" t="s">
        <v>257</v>
      </c>
      <c r="B4737" s="96" t="s">
        <v>258</v>
      </c>
      <c r="C4737" s="96" t="s">
        <v>152</v>
      </c>
      <c r="D4737" s="96">
        <v>449.26623931638181</v>
      </c>
      <c r="E4737" s="96">
        <v>136.51180555469182</v>
      </c>
      <c r="F4737" s="96">
        <v>1</v>
      </c>
      <c r="G4737" s="96" t="s">
        <v>4722</v>
      </c>
      <c r="H4737" s="96">
        <v>39</v>
      </c>
      <c r="I4737" s="96" t="str">
        <f t="shared" si="73"/>
        <v>T521X337M016ATE025A521V177M016ASMHSPKBP86</v>
      </c>
    </row>
    <row r="4738" spans="1:9" hidden="1">
      <c r="A4738" s="96" t="s">
        <v>361</v>
      </c>
      <c r="B4738" s="96" t="s">
        <v>261</v>
      </c>
      <c r="C4738" s="96" t="s">
        <v>4492</v>
      </c>
      <c r="D4738" s="96">
        <v>479.55466666726863</v>
      </c>
      <c r="E4738" s="96">
        <v>211.44233333473093</v>
      </c>
      <c r="F4738" s="96">
        <v>1</v>
      </c>
      <c r="G4738" s="96" t="s">
        <v>4722</v>
      </c>
      <c r="H4738" s="96">
        <v>50</v>
      </c>
      <c r="I4738" s="96" t="str">
        <f t="shared" si="73"/>
        <v>T521X337M016ATE050A521V117M016ASE050FTW700</v>
      </c>
    </row>
    <row r="4739" spans="1:9" hidden="1">
      <c r="A4739" s="96" t="s">
        <v>361</v>
      </c>
      <c r="B4739" s="96" t="s">
        <v>258</v>
      </c>
      <c r="C4739" s="96" t="s">
        <v>152</v>
      </c>
      <c r="D4739" s="96">
        <v>459.85476190415545</v>
      </c>
      <c r="E4739" s="96">
        <v>135.86533333319238</v>
      </c>
      <c r="F4739" s="96">
        <v>1</v>
      </c>
      <c r="G4739" s="96" t="s">
        <v>4722</v>
      </c>
      <c r="H4739" s="96">
        <v>14</v>
      </c>
      <c r="I4739" s="96" t="str">
        <f t="shared" si="73"/>
        <v>T521X337M016ATE050A521V177M016ASMHSPKBP86</v>
      </c>
    </row>
    <row r="4740" spans="1:9" hidden="1">
      <c r="A4740" s="96" t="s">
        <v>351</v>
      </c>
      <c r="B4740" s="96" t="s">
        <v>354</v>
      </c>
      <c r="C4740" s="96" t="s">
        <v>4478</v>
      </c>
      <c r="D4740" s="96">
        <v>675.65000000526197</v>
      </c>
      <c r="E4740" s="96">
        <v>208.07499999355059</v>
      </c>
      <c r="F4740" s="96">
        <v>1</v>
      </c>
      <c r="G4740" s="96" t="s">
        <v>4722</v>
      </c>
      <c r="H4740" s="96">
        <v>1</v>
      </c>
      <c r="I4740" s="96" t="str">
        <f t="shared" ref="I4740:I4803" si="74">A4740&amp;B4740&amp;C4740</f>
        <v>T521X476M035AHE030A521V156M035ASE030FTW400</v>
      </c>
    </row>
    <row r="4741" spans="1:9" hidden="1">
      <c r="A4741" s="96" t="s">
        <v>295</v>
      </c>
      <c r="B4741" s="96" t="s">
        <v>354</v>
      </c>
      <c r="C4741" s="96" t="s">
        <v>4478</v>
      </c>
      <c r="D4741" s="96">
        <v>693.96299999963958</v>
      </c>
      <c r="E4741" s="96">
        <v>211.52066666730681</v>
      </c>
      <c r="F4741" s="96">
        <v>1</v>
      </c>
      <c r="G4741" s="96" t="s">
        <v>4722</v>
      </c>
      <c r="H4741" s="96">
        <v>50</v>
      </c>
      <c r="I4741" s="96" t="str">
        <f t="shared" si="74"/>
        <v>T521X476M035ATE030A521V156M035ASE030FTW400</v>
      </c>
    </row>
    <row r="4742" spans="1:9" hidden="1">
      <c r="A4742" s="96" t="s">
        <v>518</v>
      </c>
      <c r="B4742" s="96" t="s">
        <v>354</v>
      </c>
      <c r="C4742" s="96" t="s">
        <v>4478</v>
      </c>
      <c r="D4742" s="96">
        <v>691.66199999903324</v>
      </c>
      <c r="E4742" s="96">
        <v>225.57066666742321</v>
      </c>
      <c r="F4742" s="96">
        <v>1</v>
      </c>
      <c r="G4742" s="96" t="s">
        <v>4722</v>
      </c>
      <c r="H4742" s="96">
        <v>50</v>
      </c>
      <c r="I4742" s="96" t="str">
        <f t="shared" si="74"/>
        <v>T521X476M035ATE070A521V156M035ASE030FTW400</v>
      </c>
    </row>
    <row r="4743" spans="1:9" hidden="1">
      <c r="A4743" s="96" t="s">
        <v>783</v>
      </c>
      <c r="B4743" s="96" t="s">
        <v>782</v>
      </c>
      <c r="C4743" s="96" t="s">
        <v>4441</v>
      </c>
      <c r="D4743" s="96">
        <v>499.01111111044878</v>
      </c>
      <c r="E4743" s="96">
        <v>206.58431372618961</v>
      </c>
      <c r="F4743" s="96">
        <v>1</v>
      </c>
      <c r="G4743" s="96" t="s">
        <v>4722</v>
      </c>
      <c r="H4743" s="96">
        <v>18</v>
      </c>
      <c r="I4743" s="96" t="str">
        <f t="shared" si="74"/>
        <v>T523T157M006APE030A523T157M006ASSTA156KA</v>
      </c>
    </row>
    <row r="4744" spans="1:9" hidden="1">
      <c r="A4744" s="96" t="s">
        <v>790</v>
      </c>
      <c r="B4744" s="96" t="s">
        <v>4798</v>
      </c>
      <c r="C4744" s="96" t="s">
        <v>4799</v>
      </c>
      <c r="D4744" s="96">
        <v>636.18125000037253</v>
      </c>
      <c r="E4744" s="96">
        <v>227.81458333251069</v>
      </c>
      <c r="F4744" s="96">
        <v>1</v>
      </c>
      <c r="G4744" s="96" t="s">
        <v>4722</v>
      </c>
      <c r="H4744" s="96">
        <v>8</v>
      </c>
      <c r="I4744" s="96" t="str">
        <f t="shared" si="74"/>
        <v>T523T476M016APE090A523T476M016AS9997TTS80H</v>
      </c>
    </row>
    <row r="4745" spans="1:9" hidden="1">
      <c r="A4745" s="96" t="s">
        <v>790</v>
      </c>
      <c r="B4745" s="96" t="s">
        <v>785</v>
      </c>
      <c r="C4745" s="96" t="s">
        <v>119</v>
      </c>
      <c r="D4745" s="96">
        <v>541.89999999362044</v>
      </c>
      <c r="E4745" s="96">
        <v>196.20000000461005</v>
      </c>
      <c r="F4745" s="96">
        <v>1</v>
      </c>
      <c r="G4745" s="96" t="s">
        <v>4722</v>
      </c>
      <c r="H4745" s="96">
        <v>1</v>
      </c>
      <c r="I4745" s="96" t="str">
        <f t="shared" si="74"/>
        <v>T523T476M016APE090A523T476M016ASFTW102K</v>
      </c>
    </row>
    <row r="4746" spans="1:9" hidden="1">
      <c r="A4746" s="96" t="s">
        <v>1878</v>
      </c>
      <c r="B4746" s="96" t="s">
        <v>1802</v>
      </c>
      <c r="C4746" s="96" t="s">
        <v>87</v>
      </c>
      <c r="D4746" s="96">
        <v>687.43333332706243</v>
      </c>
      <c r="E4746" s="96">
        <v>209.50833333714399</v>
      </c>
      <c r="F4746" s="96">
        <v>1</v>
      </c>
      <c r="G4746" s="96" t="s">
        <v>4722</v>
      </c>
      <c r="H4746" s="96">
        <v>1</v>
      </c>
      <c r="I4746" s="96" t="str">
        <f t="shared" si="74"/>
        <v>T523V107M025APE100A523V107M025AS9997TTS50</v>
      </c>
    </row>
    <row r="4747" spans="1:9" hidden="1">
      <c r="A4747" s="96" t="s">
        <v>1878</v>
      </c>
      <c r="B4747" s="96" t="s">
        <v>1868</v>
      </c>
      <c r="C4747" s="96" t="s">
        <v>4800</v>
      </c>
      <c r="D4747" s="96">
        <v>586.45000000367872</v>
      </c>
      <c r="E4747" s="96">
        <v>271.50555555475876</v>
      </c>
      <c r="F4747" s="96">
        <v>1</v>
      </c>
      <c r="G4747" s="96" t="s">
        <v>4722</v>
      </c>
      <c r="H4747" s="96">
        <v>1</v>
      </c>
      <c r="I4747" s="96" t="str">
        <f t="shared" si="74"/>
        <v>T523V107M025APE100A523V107M025ASTTS50G</v>
      </c>
    </row>
    <row r="4748" spans="1:9" hidden="1">
      <c r="A4748" s="96" t="s">
        <v>1896</v>
      </c>
      <c r="B4748" s="96" t="s">
        <v>1864</v>
      </c>
      <c r="C4748" s="96" t="s">
        <v>4433</v>
      </c>
      <c r="D4748" s="96">
        <v>378.6119047615544</v>
      </c>
      <c r="E4748" s="96">
        <v>137.39629629882984</v>
      </c>
      <c r="F4748" s="96">
        <v>1</v>
      </c>
      <c r="G4748" s="96" t="s">
        <v>4722</v>
      </c>
      <c r="H4748" s="96">
        <v>7</v>
      </c>
      <c r="I4748" s="96" t="str">
        <f t="shared" si="74"/>
        <v>T523V157M016APE050A523V157M016ASKBP74E</v>
      </c>
    </row>
    <row r="4749" spans="1:9" hidden="1">
      <c r="A4749" s="96" t="s">
        <v>1896</v>
      </c>
      <c r="B4749" s="96" t="s">
        <v>1864</v>
      </c>
      <c r="C4749" s="96" t="s">
        <v>87</v>
      </c>
      <c r="D4749" s="96">
        <v>578.91733333363663</v>
      </c>
      <c r="E4749" s="96">
        <v>207.17300000020768</v>
      </c>
      <c r="F4749" s="96">
        <v>1</v>
      </c>
      <c r="G4749" s="96" t="s">
        <v>4722</v>
      </c>
      <c r="H4749" s="96">
        <v>50</v>
      </c>
      <c r="I4749" s="96" t="str">
        <f t="shared" si="74"/>
        <v>T523V157M016APE050A523V157M016ASTTS50</v>
      </c>
    </row>
    <row r="4750" spans="1:9" hidden="1">
      <c r="A4750" s="96" t="s">
        <v>1896</v>
      </c>
      <c r="B4750" s="96" t="s">
        <v>1864</v>
      </c>
      <c r="C4750" s="96" t="s">
        <v>4594</v>
      </c>
      <c r="D4750" s="96">
        <v>597.57899999991059</v>
      </c>
      <c r="E4750" s="96">
        <v>220.81033333358351</v>
      </c>
      <c r="F4750" s="96">
        <v>1</v>
      </c>
      <c r="G4750" s="96" t="s">
        <v>4722</v>
      </c>
      <c r="H4750" s="96">
        <v>50</v>
      </c>
      <c r="I4750" s="96" t="str">
        <f t="shared" si="74"/>
        <v>T523V157M016APE050A523V157M016ASTTS50E</v>
      </c>
    </row>
    <row r="4751" spans="1:9" hidden="1">
      <c r="A4751" s="96" t="s">
        <v>1896</v>
      </c>
      <c r="B4751" s="96" t="s">
        <v>1864</v>
      </c>
      <c r="C4751" s="96" t="s">
        <v>4801</v>
      </c>
      <c r="D4751" s="96">
        <v>598.2999999972526</v>
      </c>
      <c r="E4751" s="96">
        <v>184.93333333404735</v>
      </c>
      <c r="F4751" s="96">
        <v>1</v>
      </c>
      <c r="G4751" s="96" t="s">
        <v>4722</v>
      </c>
      <c r="H4751" s="96">
        <v>1</v>
      </c>
      <c r="I4751" s="96" t="str">
        <f t="shared" si="74"/>
        <v>T523V157M016APE050A523V157M016ASTTS50N</v>
      </c>
    </row>
    <row r="4752" spans="1:9" hidden="1">
      <c r="A4752" s="96" t="s">
        <v>1896</v>
      </c>
      <c r="B4752" s="96" t="s">
        <v>1864</v>
      </c>
      <c r="C4752" s="96" t="s">
        <v>4684</v>
      </c>
      <c r="D4752" s="96">
        <v>690.90256410453901</v>
      </c>
      <c r="E4752" s="96">
        <v>311.46794871677861</v>
      </c>
      <c r="F4752" s="96">
        <v>1</v>
      </c>
      <c r="G4752" s="96" t="s">
        <v>4722</v>
      </c>
      <c r="H4752" s="96">
        <v>13</v>
      </c>
      <c r="I4752" s="96" t="str">
        <f t="shared" si="74"/>
        <v>T523V157M016APE050A523V157M016ASTTS50Y</v>
      </c>
    </row>
    <row r="4753" spans="1:9" hidden="1">
      <c r="A4753" s="96" t="s">
        <v>1896</v>
      </c>
      <c r="B4753" s="96" t="s">
        <v>1864</v>
      </c>
      <c r="C4753" s="96" t="s">
        <v>4802</v>
      </c>
      <c r="D4753" s="96">
        <v>572.63333332375623</v>
      </c>
      <c r="E4753" s="96">
        <v>324.11666667088866</v>
      </c>
      <c r="F4753" s="96">
        <v>1</v>
      </c>
      <c r="G4753" s="96" t="s">
        <v>4722</v>
      </c>
      <c r="H4753" s="96">
        <v>1</v>
      </c>
      <c r="I4753" s="96" t="str">
        <f t="shared" si="74"/>
        <v>T523V157M016APE050A523V157M016ASTTS50F</v>
      </c>
    </row>
    <row r="4754" spans="1:9" hidden="1">
      <c r="A4754" s="96" t="s">
        <v>1896</v>
      </c>
      <c r="B4754" s="96" t="s">
        <v>4803</v>
      </c>
      <c r="C4754" s="96" t="s">
        <v>4800</v>
      </c>
      <c r="D4754" s="96">
        <v>705.59583333466435</v>
      </c>
      <c r="E4754" s="96">
        <v>207.45833332941399</v>
      </c>
      <c r="F4754" s="96">
        <v>1</v>
      </c>
      <c r="G4754" s="96" t="s">
        <v>4722</v>
      </c>
      <c r="H4754" s="96">
        <v>4</v>
      </c>
      <c r="I4754" s="96" t="str">
        <f t="shared" si="74"/>
        <v>T523V157M016APE050A523V157M016AS9997TTS50G</v>
      </c>
    </row>
    <row r="4755" spans="1:9" hidden="1">
      <c r="A4755" s="96" t="s">
        <v>1896</v>
      </c>
      <c r="B4755" s="96" t="s">
        <v>4803</v>
      </c>
      <c r="C4755" s="96" t="s">
        <v>4691</v>
      </c>
      <c r="D4755" s="96">
        <v>644.84999999287538</v>
      </c>
      <c r="E4755" s="96">
        <v>235.19166666548699</v>
      </c>
      <c r="F4755" s="96">
        <v>1</v>
      </c>
      <c r="G4755" s="96" t="s">
        <v>4722</v>
      </c>
      <c r="H4755" s="96">
        <v>1</v>
      </c>
      <c r="I4755" s="96" t="str">
        <f t="shared" si="74"/>
        <v>T523V157M016APE050A523V157M016AS9997KBP74H</v>
      </c>
    </row>
    <row r="4756" spans="1:9" hidden="1">
      <c r="A4756" s="96" t="s">
        <v>1879</v>
      </c>
      <c r="B4756" s="96" t="s">
        <v>1880</v>
      </c>
      <c r="C4756" s="96" t="s">
        <v>157</v>
      </c>
      <c r="D4756" s="96">
        <v>1059.761111108819</v>
      </c>
      <c r="E4756" s="96">
        <v>354.1200000011595</v>
      </c>
      <c r="F4756" s="96">
        <v>1</v>
      </c>
      <c r="G4756" s="96" t="s">
        <v>4722</v>
      </c>
      <c r="H4756" s="96">
        <v>6</v>
      </c>
      <c r="I4756" s="96" t="str">
        <f t="shared" si="74"/>
        <v>T523V476M035APE100A523V476M035ASTTS40</v>
      </c>
    </row>
    <row r="4757" spans="1:9" hidden="1">
      <c r="A4757" s="96" t="s">
        <v>2507</v>
      </c>
      <c r="B4757" s="96" t="s">
        <v>2431</v>
      </c>
      <c r="C4757" s="96" t="s">
        <v>131</v>
      </c>
      <c r="D4757" s="96">
        <v>562.07222222525161</v>
      </c>
      <c r="E4757" s="96">
        <v>212.95000000289292</v>
      </c>
      <c r="F4757" s="96">
        <v>1</v>
      </c>
      <c r="G4757" s="96" t="s">
        <v>4722</v>
      </c>
      <c r="H4757" s="96">
        <v>6</v>
      </c>
      <c r="I4757" s="96" t="str">
        <f t="shared" si="74"/>
        <v>T523W157M016APE070A523W157M016ASTTS80</v>
      </c>
    </row>
    <row r="4758" spans="1:9" hidden="1">
      <c r="A4758" s="96" t="s">
        <v>2507</v>
      </c>
      <c r="B4758" s="96" t="s">
        <v>2431</v>
      </c>
      <c r="C4758" s="96" t="s">
        <v>4804</v>
      </c>
      <c r="D4758" s="96">
        <v>874.57666666642763</v>
      </c>
      <c r="E4758" s="96">
        <v>203.34666666970588</v>
      </c>
      <c r="F4758" s="96">
        <v>1</v>
      </c>
      <c r="G4758" s="96" t="s">
        <v>4722</v>
      </c>
      <c r="H4758" s="96">
        <v>5</v>
      </c>
      <c r="I4758" s="96" t="str">
        <f t="shared" si="74"/>
        <v>T523W157M016APE070A523W157M016ASTTS80G</v>
      </c>
    </row>
    <row r="4759" spans="1:9" hidden="1">
      <c r="A4759" s="96" t="s">
        <v>2507</v>
      </c>
      <c r="B4759" s="96" t="s">
        <v>2431</v>
      </c>
      <c r="C4759" s="96" t="s">
        <v>119</v>
      </c>
      <c r="D4759" s="96">
        <v>654.1111111122882</v>
      </c>
      <c r="E4759" s="96">
        <v>201.35000000059205</v>
      </c>
      <c r="F4759" s="96">
        <v>1</v>
      </c>
      <c r="G4759" s="96" t="s">
        <v>4722</v>
      </c>
      <c r="H4759" s="96">
        <v>6</v>
      </c>
      <c r="I4759" s="96" t="str">
        <f t="shared" si="74"/>
        <v>T523W157M016APE070A523W157M016ASFTW102K</v>
      </c>
    </row>
    <row r="4760" spans="1:9" hidden="1">
      <c r="A4760" s="96" t="s">
        <v>2507</v>
      </c>
      <c r="B4760" s="96" t="s">
        <v>2522</v>
      </c>
      <c r="C4760" s="96" t="s">
        <v>131</v>
      </c>
      <c r="D4760" s="96">
        <v>576.40000000130385</v>
      </c>
      <c r="E4760" s="96">
        <v>213.16666666651145</v>
      </c>
      <c r="F4760" s="96">
        <v>1</v>
      </c>
      <c r="G4760" s="96" t="s">
        <v>4722</v>
      </c>
      <c r="H4760" s="96">
        <v>1</v>
      </c>
      <c r="I4760" s="96" t="str">
        <f t="shared" si="74"/>
        <v>T523W157M016APE070A523W157M016AS9997TTS80</v>
      </c>
    </row>
    <row r="4761" spans="1:9" hidden="1">
      <c r="A4761" s="96" t="s">
        <v>2507</v>
      </c>
      <c r="B4761" s="96" t="s">
        <v>2522</v>
      </c>
      <c r="C4761" s="96" t="s">
        <v>4805</v>
      </c>
      <c r="D4761" s="96">
        <v>542.03333333716728</v>
      </c>
      <c r="E4761" s="96">
        <v>199.16666666278616</v>
      </c>
      <c r="F4761" s="96">
        <v>1</v>
      </c>
      <c r="G4761" s="96" t="s">
        <v>4722</v>
      </c>
      <c r="H4761" s="96">
        <v>1</v>
      </c>
      <c r="I4761" s="96" t="str">
        <f t="shared" si="74"/>
        <v>T523W157M016APE070A523W157M016AS9997FTW150K</v>
      </c>
    </row>
    <row r="4762" spans="1:9" hidden="1">
      <c r="A4762" s="96" t="s">
        <v>132</v>
      </c>
      <c r="B4762" s="96" t="s">
        <v>133</v>
      </c>
      <c r="C4762" s="96" t="s">
        <v>4433</v>
      </c>
      <c r="D4762" s="96">
        <v>457.28333332808688</v>
      </c>
      <c r="E4762" s="96">
        <v>124.91666666697712</v>
      </c>
      <c r="F4762" s="96">
        <v>1</v>
      </c>
      <c r="G4762" s="96" t="s">
        <v>4722</v>
      </c>
      <c r="H4762" s="96">
        <v>1</v>
      </c>
      <c r="I4762" s="96" t="str">
        <f t="shared" si="74"/>
        <v>T523W476M035APE100A523W476M035ASKBP74E</v>
      </c>
    </row>
    <row r="4763" spans="1:9" hidden="1">
      <c r="A4763" s="96" t="s">
        <v>132</v>
      </c>
      <c r="B4763" s="96" t="s">
        <v>133</v>
      </c>
      <c r="C4763" s="96" t="s">
        <v>87</v>
      </c>
      <c r="D4763" s="96">
        <v>913.52733333385549</v>
      </c>
      <c r="E4763" s="96">
        <v>352.73399999924004</v>
      </c>
      <c r="F4763" s="96">
        <v>1</v>
      </c>
      <c r="G4763" s="96" t="s">
        <v>4722</v>
      </c>
      <c r="H4763" s="96">
        <v>50</v>
      </c>
      <c r="I4763" s="96" t="str">
        <f t="shared" si="74"/>
        <v>T523W476M035APE100A523W476M035ASTTS50</v>
      </c>
    </row>
    <row r="4764" spans="1:9" hidden="1">
      <c r="A4764" s="96" t="s">
        <v>132</v>
      </c>
      <c r="B4764" s="96" t="s">
        <v>133</v>
      </c>
      <c r="C4764" s="96" t="s">
        <v>4685</v>
      </c>
      <c r="D4764" s="96">
        <v>702.94444444240071</v>
      </c>
      <c r="E4764" s="96">
        <v>236.73333333455955</v>
      </c>
      <c r="F4764" s="96">
        <v>1</v>
      </c>
      <c r="G4764" s="96" t="s">
        <v>4722</v>
      </c>
      <c r="H4764" s="96">
        <v>3</v>
      </c>
      <c r="I4764" s="96" t="str">
        <f t="shared" si="74"/>
        <v>T523W476M035APE100A523W476M035ASTTS50W</v>
      </c>
    </row>
    <row r="4765" spans="1:9" hidden="1">
      <c r="A4765" s="96" t="s">
        <v>132</v>
      </c>
      <c r="B4765" s="96" t="s">
        <v>133</v>
      </c>
      <c r="C4765" s="96" t="s">
        <v>4806</v>
      </c>
      <c r="D4765" s="96">
        <v>935.16666666255333</v>
      </c>
      <c r="E4765" s="96">
        <v>316.63333332748152</v>
      </c>
      <c r="F4765" s="96">
        <v>1</v>
      </c>
      <c r="G4765" s="96" t="s">
        <v>4722</v>
      </c>
      <c r="H4765" s="96">
        <v>1</v>
      </c>
      <c r="I4765" s="96" t="str">
        <f t="shared" si="74"/>
        <v>T523W476M035APE100A523W476M035ASTTS50H</v>
      </c>
    </row>
    <row r="4766" spans="1:9" hidden="1">
      <c r="A4766" s="96" t="s">
        <v>132</v>
      </c>
      <c r="B4766" s="96" t="s">
        <v>133</v>
      </c>
      <c r="C4766" s="96" t="s">
        <v>4807</v>
      </c>
      <c r="D4766" s="96">
        <v>906.25000000465661</v>
      </c>
      <c r="E4766" s="96">
        <v>329.46666666422971</v>
      </c>
      <c r="F4766" s="96">
        <v>1</v>
      </c>
      <c r="G4766" s="96" t="s">
        <v>4722</v>
      </c>
      <c r="H4766" s="96">
        <v>1</v>
      </c>
      <c r="I4766" s="96" t="str">
        <f t="shared" si="74"/>
        <v>T523W476M035APE100A523W476M035ASTTS50J</v>
      </c>
    </row>
    <row r="4767" spans="1:9" hidden="1">
      <c r="A4767" s="96" t="s">
        <v>132</v>
      </c>
      <c r="B4767" s="96" t="s">
        <v>133</v>
      </c>
      <c r="C4767" s="96" t="s">
        <v>4808</v>
      </c>
      <c r="D4767" s="96">
        <v>916.25555555743631</v>
      </c>
      <c r="E4767" s="96">
        <v>374.46666666553938</v>
      </c>
      <c r="F4767" s="96">
        <v>1</v>
      </c>
      <c r="G4767" s="96" t="s">
        <v>4722</v>
      </c>
      <c r="H4767" s="96">
        <v>6</v>
      </c>
      <c r="I4767" s="96" t="str">
        <f t="shared" si="74"/>
        <v>T523W476M035APE100A523W476M035ASTTS50KS</v>
      </c>
    </row>
    <row r="4768" spans="1:9" hidden="1">
      <c r="A4768" s="96" t="s">
        <v>132</v>
      </c>
      <c r="B4768" s="96" t="s">
        <v>133</v>
      </c>
      <c r="C4768" s="96" t="s">
        <v>4809</v>
      </c>
      <c r="D4768" s="96">
        <v>978.71666666411329</v>
      </c>
      <c r="E4768" s="96">
        <v>395.89166666439274</v>
      </c>
      <c r="F4768" s="96">
        <v>1</v>
      </c>
      <c r="G4768" s="96" t="s">
        <v>4722</v>
      </c>
      <c r="H4768" s="96">
        <v>2</v>
      </c>
      <c r="I4768" s="96" t="str">
        <f t="shared" si="74"/>
        <v>T523W476M035APE100A523W476M035ASTTS50NK</v>
      </c>
    </row>
    <row r="4769" spans="1:9" hidden="1">
      <c r="A4769" s="96" t="s">
        <v>132</v>
      </c>
      <c r="B4769" s="96" t="s">
        <v>4810</v>
      </c>
      <c r="C4769" s="96" t="s">
        <v>87</v>
      </c>
      <c r="D4769" s="96">
        <v>951.47777777980082</v>
      </c>
      <c r="E4769" s="96">
        <v>332.34444444766268</v>
      </c>
      <c r="F4769" s="96">
        <v>1</v>
      </c>
      <c r="G4769" s="96" t="s">
        <v>4722</v>
      </c>
      <c r="H4769" s="96">
        <v>3</v>
      </c>
      <c r="I4769" s="96" t="str">
        <f t="shared" si="74"/>
        <v>T523W476M035APE100A523W476M035AS9997TTS50</v>
      </c>
    </row>
    <row r="4770" spans="1:9" hidden="1">
      <c r="A4770" s="96" t="s">
        <v>812</v>
      </c>
      <c r="B4770" s="96" t="s">
        <v>813</v>
      </c>
      <c r="C4770" s="96" t="s">
        <v>4441</v>
      </c>
      <c r="D4770" s="96">
        <v>336.5222222241573</v>
      </c>
      <c r="E4770" s="96">
        <v>138.08333332766779</v>
      </c>
      <c r="F4770" s="96">
        <v>1</v>
      </c>
      <c r="G4770" s="96" t="s">
        <v>4722</v>
      </c>
      <c r="H4770" s="96">
        <v>3</v>
      </c>
      <c r="I4770" s="96" t="str">
        <f t="shared" si="74"/>
        <v>T525B107M004ATE080A525B107M004ASE080STA156KA</v>
      </c>
    </row>
    <row r="4771" spans="1:9" hidden="1">
      <c r="A4771" s="96" t="s">
        <v>803</v>
      </c>
      <c r="B4771" s="96" t="s">
        <v>802</v>
      </c>
      <c r="C4771" s="96" t="s">
        <v>4617</v>
      </c>
      <c r="D4771" s="96">
        <v>261.98333333479241</v>
      </c>
      <c r="E4771" s="96">
        <v>228.48333333036865</v>
      </c>
      <c r="F4771" s="96">
        <v>1</v>
      </c>
      <c r="G4771" s="96" t="s">
        <v>4722</v>
      </c>
      <c r="H4771" s="96">
        <v>1</v>
      </c>
      <c r="I4771" s="96" t="str">
        <f t="shared" si="74"/>
        <v>T525B226M010AHE080A525B226M010ASE080NT50</v>
      </c>
    </row>
    <row r="4772" spans="1:9" hidden="1">
      <c r="A4772" s="96" t="s">
        <v>803</v>
      </c>
      <c r="B4772" s="96" t="s">
        <v>802</v>
      </c>
      <c r="C4772" s="96" t="s">
        <v>126</v>
      </c>
      <c r="D4772" s="96">
        <v>275.70000000181608</v>
      </c>
      <c r="E4772" s="96">
        <v>122.44999999995343</v>
      </c>
      <c r="F4772" s="96">
        <v>1</v>
      </c>
      <c r="G4772" s="96" t="s">
        <v>4722</v>
      </c>
      <c r="H4772" s="96">
        <v>1</v>
      </c>
      <c r="I4772" s="96" t="str">
        <f t="shared" si="74"/>
        <v>T525B226M010AHE080A525B226M010ASE080KBP52</v>
      </c>
    </row>
    <row r="4773" spans="1:9" hidden="1">
      <c r="A4773" s="96" t="s">
        <v>804</v>
      </c>
      <c r="B4773" s="96" t="s">
        <v>802</v>
      </c>
      <c r="C4773" s="96" t="s">
        <v>4617</v>
      </c>
      <c r="D4773" s="96">
        <v>288.95000000833534</v>
      </c>
      <c r="E4773" s="96">
        <v>141.45000000949949</v>
      </c>
      <c r="F4773" s="96">
        <v>1</v>
      </c>
      <c r="G4773" s="96" t="s">
        <v>4722</v>
      </c>
      <c r="H4773" s="96">
        <v>1</v>
      </c>
      <c r="I4773" s="96" t="str">
        <f t="shared" si="74"/>
        <v>T525B226M010ATE080A525B226M010ASE080NT50</v>
      </c>
    </row>
    <row r="4774" spans="1:9" hidden="1">
      <c r="A4774" s="96" t="s">
        <v>804</v>
      </c>
      <c r="B4774" s="96" t="s">
        <v>802</v>
      </c>
      <c r="C4774" s="96" t="s">
        <v>126</v>
      </c>
      <c r="D4774" s="96">
        <v>270.76666666776873</v>
      </c>
      <c r="E4774" s="96">
        <v>126.85000000172296</v>
      </c>
      <c r="F4774" s="96">
        <v>1</v>
      </c>
      <c r="G4774" s="96" t="s">
        <v>4722</v>
      </c>
      <c r="H4774" s="96">
        <v>1</v>
      </c>
      <c r="I4774" s="96" t="str">
        <f t="shared" si="74"/>
        <v>T525B226M010ATE080A525B226M010ASE080KBP52</v>
      </c>
    </row>
    <row r="4775" spans="1:9" hidden="1">
      <c r="A4775" s="96" t="s">
        <v>819</v>
      </c>
      <c r="B4775" s="96" t="s">
        <v>806</v>
      </c>
      <c r="C4775" s="96" t="s">
        <v>4426</v>
      </c>
      <c r="D4775" s="96">
        <v>302.84000000311062</v>
      </c>
      <c r="E4775" s="96">
        <v>136.83666666643694</v>
      </c>
      <c r="F4775" s="96">
        <v>1</v>
      </c>
      <c r="G4775" s="96" t="s">
        <v>4722</v>
      </c>
      <c r="H4775" s="96">
        <v>5</v>
      </c>
      <c r="I4775" s="96" t="str">
        <f t="shared" si="74"/>
        <v>T525B336M006ATE080A525B336M010ASE080KBP74</v>
      </c>
    </row>
    <row r="4776" spans="1:9" hidden="1">
      <c r="A4776" s="96" t="s">
        <v>807</v>
      </c>
      <c r="B4776" s="96" t="s">
        <v>806</v>
      </c>
      <c r="C4776" s="96" t="s">
        <v>4426</v>
      </c>
      <c r="D4776" s="96">
        <v>274.13333333213814</v>
      </c>
      <c r="E4776" s="96">
        <v>154.91111111361533</v>
      </c>
      <c r="F4776" s="96">
        <v>1</v>
      </c>
      <c r="G4776" s="96" t="s">
        <v>4722</v>
      </c>
      <c r="H4776" s="96">
        <v>3</v>
      </c>
      <c r="I4776" s="96" t="str">
        <f t="shared" si="74"/>
        <v>T525B336M010ATE080A525B336M010ASE080KBP74</v>
      </c>
    </row>
    <row r="4777" spans="1:9" hidden="1">
      <c r="A4777" s="96" t="s">
        <v>816</v>
      </c>
      <c r="B4777" s="96" t="s">
        <v>817</v>
      </c>
      <c r="C4777" s="96" t="s">
        <v>4426</v>
      </c>
      <c r="D4777" s="96">
        <v>229.16111110942441</v>
      </c>
      <c r="E4777" s="96">
        <v>131.24444444314577</v>
      </c>
      <c r="F4777" s="96">
        <v>1</v>
      </c>
      <c r="G4777" s="96" t="s">
        <v>4722</v>
      </c>
      <c r="H4777" s="96">
        <v>3</v>
      </c>
      <c r="I4777" s="96" t="str">
        <f t="shared" si="74"/>
        <v>T525B686M006ATE080A525B686M006ASE080KBP74</v>
      </c>
    </row>
    <row r="4778" spans="1:9" hidden="1">
      <c r="A4778" s="96" t="s">
        <v>816</v>
      </c>
      <c r="B4778" s="96" t="s">
        <v>817</v>
      </c>
      <c r="C4778" s="96" t="s">
        <v>82</v>
      </c>
      <c r="D4778" s="96">
        <v>247.74999999557625</v>
      </c>
      <c r="E4778" s="96">
        <v>133.93333333544433</v>
      </c>
      <c r="F4778" s="96">
        <v>1</v>
      </c>
      <c r="G4778" s="96" t="s">
        <v>4722</v>
      </c>
      <c r="H4778" s="96">
        <v>2</v>
      </c>
      <c r="I4778" s="96" t="str">
        <f t="shared" si="74"/>
        <v>T525B686M006ATE080A525B686M006ASE080S706</v>
      </c>
    </row>
    <row r="4779" spans="1:9" hidden="1">
      <c r="A4779" s="96" t="s">
        <v>1809</v>
      </c>
      <c r="B4779" s="96" t="s">
        <v>1595</v>
      </c>
      <c r="C4779" s="96" t="s">
        <v>4426</v>
      </c>
      <c r="D4779" s="96">
        <v>255.54999999585559</v>
      </c>
      <c r="E4779" s="96">
        <v>125.71666666539386</v>
      </c>
      <c r="F4779" s="96">
        <v>1</v>
      </c>
      <c r="G4779" s="96" t="s">
        <v>4722</v>
      </c>
      <c r="H4779" s="96">
        <v>2</v>
      </c>
      <c r="I4779" s="96" t="str">
        <f t="shared" si="74"/>
        <v>T525D107M010ATE025A520D107M010ASMHSPKBP74</v>
      </c>
    </row>
    <row r="4780" spans="1:9" hidden="1">
      <c r="A4780" s="96" t="s">
        <v>1596</v>
      </c>
      <c r="B4780" s="96" t="s">
        <v>1595</v>
      </c>
      <c r="C4780" s="96" t="s">
        <v>4426</v>
      </c>
      <c r="D4780" s="96">
        <v>284.07000000122935</v>
      </c>
      <c r="E4780" s="96">
        <v>168.49333333200775</v>
      </c>
      <c r="F4780" s="96">
        <v>1</v>
      </c>
      <c r="G4780" s="96" t="s">
        <v>4722</v>
      </c>
      <c r="H4780" s="96">
        <v>5</v>
      </c>
      <c r="I4780" s="96" t="str">
        <f t="shared" si="74"/>
        <v>T525D107M010ATE055A520D107M010ASMHSPKBP74</v>
      </c>
    </row>
    <row r="4781" spans="1:9" hidden="1">
      <c r="A4781" s="96" t="s">
        <v>1815</v>
      </c>
      <c r="B4781" s="96" t="s">
        <v>1592</v>
      </c>
      <c r="C4781" s="96" t="s">
        <v>4426</v>
      </c>
      <c r="D4781" s="96">
        <v>321.68333333451301</v>
      </c>
      <c r="E4781" s="96">
        <v>169.70000000204891</v>
      </c>
      <c r="F4781" s="96">
        <v>1</v>
      </c>
      <c r="G4781" s="96" t="s">
        <v>4722</v>
      </c>
      <c r="H4781" s="96">
        <v>1</v>
      </c>
      <c r="I4781" s="96" t="str">
        <f t="shared" si="74"/>
        <v>T525D157M010AHE025A520D157M010ASMHSPKBP74</v>
      </c>
    </row>
    <row r="4782" spans="1:9" hidden="1">
      <c r="A4782" s="96" t="s">
        <v>1762</v>
      </c>
      <c r="B4782" s="96" t="s">
        <v>1587</v>
      </c>
      <c r="C4782" s="96" t="s">
        <v>4426</v>
      </c>
      <c r="D4782" s="96">
        <v>361.57716049308266</v>
      </c>
      <c r="E4782" s="96">
        <v>150.58456790090227</v>
      </c>
      <c r="F4782" s="96">
        <v>1</v>
      </c>
      <c r="G4782" s="96" t="s">
        <v>4722</v>
      </c>
      <c r="H4782" s="96">
        <v>27</v>
      </c>
      <c r="I4782" s="96" t="str">
        <f t="shared" si="74"/>
        <v>T525D227M010ATE025A520D227M010ASMHSPKBP74</v>
      </c>
    </row>
    <row r="4783" spans="1:9" hidden="1">
      <c r="A4783" s="96" t="s">
        <v>1762</v>
      </c>
      <c r="B4783" s="96" t="s">
        <v>1587</v>
      </c>
      <c r="C4783" s="96" t="s">
        <v>4428</v>
      </c>
      <c r="D4783" s="96">
        <v>339.7839999999851</v>
      </c>
      <c r="E4783" s="96">
        <v>164.4683333326131</v>
      </c>
      <c r="F4783" s="96">
        <v>1</v>
      </c>
      <c r="G4783" s="96" t="s">
        <v>4722</v>
      </c>
      <c r="H4783" s="96">
        <v>50</v>
      </c>
      <c r="I4783" s="96" t="str">
        <f t="shared" si="74"/>
        <v>T525D227M010ATE025A520D227M010ASMHSPKBP76</v>
      </c>
    </row>
    <row r="4784" spans="1:9" hidden="1">
      <c r="A4784" s="96" t="s">
        <v>1756</v>
      </c>
      <c r="B4784" s="96" t="s">
        <v>1407</v>
      </c>
      <c r="C4784" s="96" t="s">
        <v>4426</v>
      </c>
      <c r="D4784" s="96">
        <v>282.09999999962747</v>
      </c>
      <c r="E4784" s="96">
        <v>148.69999999646095</v>
      </c>
      <c r="F4784" s="96">
        <v>1</v>
      </c>
      <c r="G4784" s="96" t="s">
        <v>4722</v>
      </c>
      <c r="H4784" s="96">
        <v>1</v>
      </c>
      <c r="I4784" s="96" t="str">
        <f t="shared" si="74"/>
        <v>T525D337M006ATE025A520D337M006ASMHSPKBP74</v>
      </c>
    </row>
    <row r="4785" spans="1:9" hidden="1">
      <c r="A4785" s="96" t="s">
        <v>1756</v>
      </c>
      <c r="B4785" s="96" t="s">
        <v>1407</v>
      </c>
      <c r="C4785" s="96" t="s">
        <v>4428</v>
      </c>
      <c r="D4785" s="96">
        <v>261.62619047798216</v>
      </c>
      <c r="E4785" s="96">
        <v>151.22380952500473</v>
      </c>
      <c r="F4785" s="96">
        <v>1</v>
      </c>
      <c r="G4785" s="96" t="s">
        <v>4722</v>
      </c>
      <c r="H4785" s="96">
        <v>7</v>
      </c>
      <c r="I4785" s="96" t="str">
        <f t="shared" si="74"/>
        <v>T525D337M006ATE025A520D337M006ASMHSPKBP76</v>
      </c>
    </row>
    <row r="4786" spans="1:9" hidden="1">
      <c r="A4786" s="96" t="s">
        <v>1756</v>
      </c>
      <c r="B4786" s="96" t="s">
        <v>1407</v>
      </c>
      <c r="C4786" s="96" t="s">
        <v>4560</v>
      </c>
      <c r="D4786" s="96">
        <v>318.38333332794718</v>
      </c>
      <c r="E4786" s="96">
        <v>194.30000000051223</v>
      </c>
      <c r="F4786" s="96">
        <v>1</v>
      </c>
      <c r="G4786" s="96" t="s">
        <v>4722</v>
      </c>
      <c r="H4786" s="96">
        <v>1</v>
      </c>
      <c r="I4786" s="96" t="str">
        <f t="shared" si="74"/>
        <v>T525D337M006ATE025A520D337M006ASMHSPKBP76X</v>
      </c>
    </row>
    <row r="4787" spans="1:9" hidden="1">
      <c r="A4787" s="96" t="s">
        <v>1810</v>
      </c>
      <c r="B4787" s="96" t="s">
        <v>1755</v>
      </c>
      <c r="C4787" s="96" t="s">
        <v>4426</v>
      </c>
      <c r="D4787" s="96">
        <v>195.99999999976717</v>
      </c>
      <c r="E4787" s="96">
        <v>141.87222222215496</v>
      </c>
      <c r="F4787" s="96">
        <v>1</v>
      </c>
      <c r="G4787" s="96" t="s">
        <v>4722</v>
      </c>
      <c r="H4787" s="96">
        <v>3</v>
      </c>
      <c r="I4787" s="96" t="str">
        <f t="shared" si="74"/>
        <v>T525D337M2R5ATE025A520D337M003ASMHSPKBP74</v>
      </c>
    </row>
    <row r="4788" spans="1:9" hidden="1">
      <c r="A4788" s="96" t="s">
        <v>1817</v>
      </c>
      <c r="B4788" s="96" t="s">
        <v>1025</v>
      </c>
      <c r="C4788" s="96" t="s">
        <v>4428</v>
      </c>
      <c r="D4788" s="96">
        <v>334.59999999788124</v>
      </c>
      <c r="E4788" s="96">
        <v>122.04999999550635</v>
      </c>
      <c r="F4788" s="96">
        <v>1</v>
      </c>
      <c r="G4788" s="96" t="s">
        <v>4722</v>
      </c>
      <c r="H4788" s="96">
        <v>2</v>
      </c>
      <c r="I4788" s="96" t="str">
        <f t="shared" si="74"/>
        <v>T525D476M016AHE035A521V476M016ASMHSPKBP76</v>
      </c>
    </row>
    <row r="4789" spans="1:9" hidden="1">
      <c r="A4789" s="96" t="s">
        <v>1818</v>
      </c>
      <c r="B4789" s="96" t="s">
        <v>1821</v>
      </c>
      <c r="C4789" s="96" t="s">
        <v>4721</v>
      </c>
      <c r="D4789" s="96">
        <v>404.60000000079162</v>
      </c>
      <c r="E4789" s="96">
        <v>506.1333333374933</v>
      </c>
      <c r="F4789" s="96">
        <v>1</v>
      </c>
      <c r="G4789" s="96" t="s">
        <v>4722</v>
      </c>
      <c r="H4789" s="96">
        <v>1</v>
      </c>
      <c r="I4789" s="96" t="str">
        <f t="shared" si="74"/>
        <v>T525D476M016ATE035A525D476M016ASE035NT40</v>
      </c>
    </row>
    <row r="4790" spans="1:9" hidden="1">
      <c r="A4790" s="96" t="s">
        <v>1818</v>
      </c>
      <c r="B4790" s="96" t="s">
        <v>1821</v>
      </c>
      <c r="C4790" s="96" t="s">
        <v>4747</v>
      </c>
      <c r="D4790" s="96">
        <v>413.29999999667058</v>
      </c>
      <c r="E4790" s="96">
        <v>274.29166666930541</v>
      </c>
      <c r="F4790" s="96">
        <v>1</v>
      </c>
      <c r="G4790" s="96" t="s">
        <v>4722</v>
      </c>
      <c r="H4790" s="96">
        <v>2</v>
      </c>
      <c r="I4790" s="96" t="str">
        <f t="shared" si="74"/>
        <v>T525D476M016ATE035A525D476M016ASE035KBP46</v>
      </c>
    </row>
    <row r="4791" spans="1:9" hidden="1">
      <c r="A4791" s="96" t="s">
        <v>1818</v>
      </c>
      <c r="B4791" s="96" t="s">
        <v>1821</v>
      </c>
      <c r="C4791" s="96" t="s">
        <v>4477</v>
      </c>
      <c r="D4791" s="96">
        <v>465.06666666828096</v>
      </c>
      <c r="E4791" s="96">
        <v>136.33333334117197</v>
      </c>
      <c r="F4791" s="96">
        <v>1</v>
      </c>
      <c r="G4791" s="96" t="s">
        <v>4722</v>
      </c>
      <c r="H4791" s="96">
        <v>1</v>
      </c>
      <c r="I4791" s="96" t="str">
        <f t="shared" si="74"/>
        <v>T525D476M016ATE035A525D476M016ASE035KBP40</v>
      </c>
    </row>
    <row r="4792" spans="1:9" hidden="1">
      <c r="A4792" s="96" t="s">
        <v>1818</v>
      </c>
      <c r="B4792" s="96" t="s">
        <v>1025</v>
      </c>
      <c r="C4792" s="96" t="s">
        <v>4428</v>
      </c>
      <c r="D4792" s="96">
        <v>339.15555555489846</v>
      </c>
      <c r="E4792" s="96">
        <v>180.02499999536667</v>
      </c>
      <c r="F4792" s="96">
        <v>1</v>
      </c>
      <c r="G4792" s="96" t="s">
        <v>4722</v>
      </c>
      <c r="H4792" s="96">
        <v>3</v>
      </c>
      <c r="I4792" s="96" t="str">
        <f t="shared" si="74"/>
        <v>T525D476M016ATE035A521V476M016ASMHSPKBP76</v>
      </c>
    </row>
    <row r="4793" spans="1:9" hidden="1">
      <c r="A4793" s="96" t="s">
        <v>1813</v>
      </c>
      <c r="B4793" s="96" t="s">
        <v>1589</v>
      </c>
      <c r="C4793" s="96" t="s">
        <v>4426</v>
      </c>
      <c r="D4793" s="96">
        <v>242.86666666273959</v>
      </c>
      <c r="E4793" s="96">
        <v>122.26666666567326</v>
      </c>
      <c r="F4793" s="96">
        <v>1</v>
      </c>
      <c r="G4793" s="96" t="s">
        <v>4722</v>
      </c>
      <c r="H4793" s="96">
        <v>1</v>
      </c>
      <c r="I4793" s="96" t="str">
        <f t="shared" si="74"/>
        <v>T525D477M004ATE025A520D477M004ASMHSPKBP74</v>
      </c>
    </row>
    <row r="4794" spans="1:9" hidden="1">
      <c r="A4794" s="96" t="s">
        <v>1813</v>
      </c>
      <c r="B4794" s="96" t="s">
        <v>1589</v>
      </c>
      <c r="C4794" s="96" t="s">
        <v>4428</v>
      </c>
      <c r="D4794" s="96">
        <v>254.29166666697711</v>
      </c>
      <c r="E4794" s="96">
        <v>171.53333332913462</v>
      </c>
      <c r="F4794" s="96">
        <v>1</v>
      </c>
      <c r="G4794" s="96" t="s">
        <v>4722</v>
      </c>
      <c r="H4794" s="96">
        <v>2</v>
      </c>
      <c r="I4794" s="96" t="str">
        <f t="shared" si="74"/>
        <v>T525D477M004ATE025A520D477M004ASMHSPKBP76</v>
      </c>
    </row>
    <row r="4795" spans="1:9" hidden="1">
      <c r="A4795" s="96" t="s">
        <v>1741</v>
      </c>
      <c r="B4795" s="96" t="s">
        <v>1742</v>
      </c>
      <c r="C4795" s="96" t="s">
        <v>4426</v>
      </c>
      <c r="D4795" s="96">
        <v>257.14999999792781</v>
      </c>
      <c r="E4795" s="96">
        <v>128.32499999552965</v>
      </c>
      <c r="F4795" s="96">
        <v>1</v>
      </c>
      <c r="G4795" s="96" t="s">
        <v>4722</v>
      </c>
      <c r="H4795" s="96">
        <v>2</v>
      </c>
      <c r="I4795" s="96" t="str">
        <f t="shared" si="74"/>
        <v>T525D687M003ATE025A520D687M003ASMHSPKBP74</v>
      </c>
    </row>
    <row r="4796" spans="1:9" hidden="1">
      <c r="A4796" s="96" t="s">
        <v>1748</v>
      </c>
      <c r="B4796" s="96" t="s">
        <v>1742</v>
      </c>
      <c r="C4796" s="96" t="s">
        <v>4426</v>
      </c>
      <c r="D4796" s="96">
        <v>249.41666666418311</v>
      </c>
      <c r="E4796" s="96">
        <v>247.34999999636784</v>
      </c>
      <c r="F4796" s="96">
        <v>1</v>
      </c>
      <c r="G4796" s="96" t="s">
        <v>4722</v>
      </c>
      <c r="H4796" s="96">
        <v>1</v>
      </c>
      <c r="I4796" s="96" t="str">
        <f t="shared" si="74"/>
        <v>T525D687M2R5ATE025A520D687M003ASMHSPKBP74</v>
      </c>
    </row>
    <row r="4797" spans="1:9" hidden="1">
      <c r="A4797" s="96" t="s">
        <v>3568</v>
      </c>
      <c r="B4797" s="96" t="s">
        <v>3569</v>
      </c>
      <c r="C4797" s="96" t="s">
        <v>152</v>
      </c>
      <c r="D4797" s="96">
        <v>203.66666666697711</v>
      </c>
      <c r="E4797" s="96">
        <v>128.10000000055879</v>
      </c>
      <c r="F4797" s="96">
        <v>1</v>
      </c>
      <c r="G4797" s="96" t="s">
        <v>4722</v>
      </c>
      <c r="H4797" s="96">
        <v>1</v>
      </c>
      <c r="I4797" s="96" t="str">
        <f t="shared" si="74"/>
        <v>T525T107M2R5ATE080A520T107M2R5ASE070KBP86</v>
      </c>
    </row>
    <row r="4798" spans="1:9" hidden="1">
      <c r="A4798" s="96" t="s">
        <v>3575</v>
      </c>
      <c r="B4798" s="96" t="s">
        <v>3573</v>
      </c>
      <c r="C4798" s="96" t="s">
        <v>4727</v>
      </c>
      <c r="D4798" s="96">
        <v>664.72083333239425</v>
      </c>
      <c r="E4798" s="96">
        <v>182.38333333516491</v>
      </c>
      <c r="F4798" s="96">
        <v>1</v>
      </c>
      <c r="G4798" s="96" t="s">
        <v>4722</v>
      </c>
      <c r="H4798" s="96">
        <v>4</v>
      </c>
      <c r="I4798" s="96" t="str">
        <f t="shared" si="74"/>
        <v>T525T336M008ATE080A525T336M010ASE070KBP83</v>
      </c>
    </row>
    <row r="4799" spans="1:9" hidden="1">
      <c r="A4799" s="96" t="s">
        <v>3574</v>
      </c>
      <c r="B4799" s="96" t="s">
        <v>3573</v>
      </c>
      <c r="C4799" s="96" t="s">
        <v>4727</v>
      </c>
      <c r="D4799" s="96">
        <v>697.2666666645091</v>
      </c>
      <c r="E4799" s="96">
        <v>191.71666666050439</v>
      </c>
      <c r="F4799" s="96">
        <v>1</v>
      </c>
      <c r="G4799" s="96" t="s">
        <v>4722</v>
      </c>
      <c r="H4799" s="96">
        <v>1</v>
      </c>
      <c r="I4799" s="96" t="str">
        <f t="shared" si="74"/>
        <v>T525T336M010ATE080A525T336M010ASE070KBP83</v>
      </c>
    </row>
    <row r="4800" spans="1:9" hidden="1">
      <c r="A4800" s="96" t="s">
        <v>3574</v>
      </c>
      <c r="B4800" s="96" t="s">
        <v>3573</v>
      </c>
      <c r="C4800" s="96" t="s">
        <v>152</v>
      </c>
      <c r="D4800" s="96">
        <v>663.06666666409001</v>
      </c>
      <c r="E4800" s="96">
        <v>190.7999999995809</v>
      </c>
      <c r="F4800" s="96">
        <v>1</v>
      </c>
      <c r="G4800" s="96" t="s">
        <v>4722</v>
      </c>
      <c r="H4800" s="96">
        <v>1</v>
      </c>
      <c r="I4800" s="96" t="str">
        <f t="shared" si="74"/>
        <v>T525T336M010ATE080A525T336M010ASE070KBP86</v>
      </c>
    </row>
    <row r="4801" spans="1:9" hidden="1">
      <c r="A4801" s="96" t="s">
        <v>2793</v>
      </c>
      <c r="B4801" s="96" t="s">
        <v>4635</v>
      </c>
      <c r="C4801" s="96" t="s">
        <v>4441</v>
      </c>
      <c r="D4801" s="96">
        <v>447.558333328343</v>
      </c>
      <c r="E4801" s="96">
        <v>199.56666666199453</v>
      </c>
      <c r="F4801" s="96">
        <v>1</v>
      </c>
      <c r="G4801" s="96" t="s">
        <v>4722</v>
      </c>
      <c r="H4801" s="96">
        <v>2</v>
      </c>
      <c r="I4801" s="96" t="str">
        <f t="shared" si="74"/>
        <v>T528B277M002APE006A528B906M002AS9997STA156KA</v>
      </c>
    </row>
    <row r="4802" spans="1:9" hidden="1">
      <c r="A4802" s="96" t="s">
        <v>2793</v>
      </c>
      <c r="B4802" s="96" t="s">
        <v>2794</v>
      </c>
      <c r="C4802" s="96" t="s">
        <v>4441</v>
      </c>
      <c r="D4802" s="96">
        <v>435.86399999968705</v>
      </c>
      <c r="E4802" s="96">
        <v>208.59066666655707</v>
      </c>
      <c r="F4802" s="96">
        <v>1</v>
      </c>
      <c r="G4802" s="96" t="s">
        <v>4722</v>
      </c>
      <c r="H4802" s="96">
        <v>50</v>
      </c>
      <c r="I4802" s="96" t="str">
        <f t="shared" si="74"/>
        <v>T528B277M002APE006A528B906M002ASE006STA156KA</v>
      </c>
    </row>
    <row r="4803" spans="1:9" hidden="1">
      <c r="A4803" s="96" t="s">
        <v>2799</v>
      </c>
      <c r="B4803" s="96" t="s">
        <v>2794</v>
      </c>
      <c r="C4803" s="96" t="s">
        <v>4441</v>
      </c>
      <c r="D4803" s="96">
        <v>456.51888888934621</v>
      </c>
      <c r="E4803" s="96">
        <v>199.18974358964567</v>
      </c>
      <c r="F4803" s="96">
        <v>1</v>
      </c>
      <c r="G4803" s="96" t="s">
        <v>4722</v>
      </c>
      <c r="H4803" s="96">
        <v>15</v>
      </c>
      <c r="I4803" s="96" t="str">
        <f t="shared" si="74"/>
        <v>T528B277M002APE009A528B906M002ASE006STA156KA</v>
      </c>
    </row>
    <row r="4804" spans="1:9" hidden="1">
      <c r="A4804" s="96" t="s">
        <v>2790</v>
      </c>
      <c r="B4804" s="96" t="s">
        <v>2791</v>
      </c>
      <c r="C4804" s="96" t="s">
        <v>4441</v>
      </c>
      <c r="D4804" s="96">
        <v>475.33717948871737</v>
      </c>
      <c r="E4804" s="96">
        <v>197.26025641206297</v>
      </c>
      <c r="F4804" s="96">
        <v>1</v>
      </c>
      <c r="G4804" s="96" t="s">
        <v>4722</v>
      </c>
      <c r="H4804" s="96">
        <v>13</v>
      </c>
      <c r="I4804" s="96" t="str">
        <f t="shared" ref="I4804:I4867" si="75">A4804&amp;B4804&amp;C4804</f>
        <v>T528B277M2R5APE006A528B906M2R5ASSTA156KA</v>
      </c>
    </row>
    <row r="4805" spans="1:9" hidden="1">
      <c r="A4805" s="96" t="s">
        <v>493</v>
      </c>
      <c r="B4805" s="96" t="s">
        <v>491</v>
      </c>
      <c r="C4805" s="96" t="s">
        <v>4426</v>
      </c>
      <c r="D4805" s="96">
        <v>204.59444444510152</v>
      </c>
      <c r="E4805" s="96">
        <v>144.28888888447543</v>
      </c>
      <c r="F4805" s="96">
        <v>1</v>
      </c>
      <c r="G4805" s="96" t="s">
        <v>4722</v>
      </c>
      <c r="H4805" s="96">
        <v>3</v>
      </c>
      <c r="I4805" s="96" t="str">
        <f t="shared" si="75"/>
        <v>T528W337M2R5ATE009A528W337M003ASE009KBP74</v>
      </c>
    </row>
    <row r="4806" spans="1:9" hidden="1">
      <c r="A4806" s="96" t="s">
        <v>488</v>
      </c>
      <c r="B4806" s="96" t="s">
        <v>487</v>
      </c>
      <c r="C4806" s="96" t="s">
        <v>4744</v>
      </c>
      <c r="D4806" s="96">
        <v>289.22666666633449</v>
      </c>
      <c r="E4806" s="96">
        <v>250.1733333338052</v>
      </c>
      <c r="F4806" s="96">
        <v>1</v>
      </c>
      <c r="G4806" s="96" t="s">
        <v>4722</v>
      </c>
      <c r="H4806" s="96">
        <v>5</v>
      </c>
      <c r="I4806" s="96" t="str">
        <f t="shared" si="75"/>
        <v>T528W477M1R8ATE007A528W477M003ASE009KBP72</v>
      </c>
    </row>
    <row r="4807" spans="1:9" hidden="1">
      <c r="A4807" s="96" t="s">
        <v>498</v>
      </c>
      <c r="B4807" s="96" t="s">
        <v>497</v>
      </c>
      <c r="C4807" s="96" t="s">
        <v>4672</v>
      </c>
      <c r="D4807" s="96">
        <v>292.27857142919675</v>
      </c>
      <c r="E4807" s="96">
        <v>145.10277777677402</v>
      </c>
      <c r="F4807" s="96">
        <v>1</v>
      </c>
      <c r="G4807" s="96" t="s">
        <v>4722</v>
      </c>
      <c r="H4807" s="96">
        <v>7</v>
      </c>
      <c r="I4807" s="96" t="str">
        <f t="shared" si="75"/>
        <v>T528Z157M006ATE007A528Z157M006ASE007FTA50</v>
      </c>
    </row>
    <row r="4808" spans="1:9" hidden="1">
      <c r="A4808" s="96" t="s">
        <v>830</v>
      </c>
      <c r="B4808" s="96" t="s">
        <v>831</v>
      </c>
      <c r="C4808" s="96" t="s">
        <v>4672</v>
      </c>
      <c r="D4808" s="96">
        <v>298.21190476351018</v>
      </c>
      <c r="E4808" s="96">
        <v>140.47380952364099</v>
      </c>
      <c r="F4808" s="96">
        <v>1</v>
      </c>
      <c r="G4808" s="96" t="s">
        <v>4722</v>
      </c>
      <c r="H4808" s="96">
        <v>7</v>
      </c>
      <c r="I4808" s="96" t="str">
        <f t="shared" si="75"/>
        <v>T528Z227M004ATE008A528Z227M004ASE008FTA50</v>
      </c>
    </row>
    <row r="4809" spans="1:9" hidden="1">
      <c r="A4809" s="96" t="s">
        <v>848</v>
      </c>
      <c r="B4809" s="96" t="s">
        <v>721</v>
      </c>
      <c r="C4809" s="96" t="s">
        <v>4426</v>
      </c>
      <c r="D4809" s="96">
        <v>238.52469135890715</v>
      </c>
      <c r="E4809" s="96">
        <v>159.18390804580574</v>
      </c>
      <c r="F4809" s="96">
        <v>1</v>
      </c>
      <c r="G4809" s="96" t="s">
        <v>4722</v>
      </c>
      <c r="H4809" s="96">
        <v>27</v>
      </c>
      <c r="I4809" s="96" t="str">
        <f t="shared" si="75"/>
        <v>T528Z227M004ATE009A528Z227M004ASE009KBP74</v>
      </c>
    </row>
    <row r="4810" spans="1:9" hidden="1">
      <c r="A4810" s="96" t="s">
        <v>835</v>
      </c>
      <c r="B4810" s="96" t="s">
        <v>714</v>
      </c>
      <c r="C4810" s="96" t="s">
        <v>4426</v>
      </c>
      <c r="D4810" s="96">
        <v>317.78809523575808</v>
      </c>
      <c r="E4810" s="96">
        <v>143.86250000243308</v>
      </c>
      <c r="F4810" s="96">
        <v>1</v>
      </c>
      <c r="G4810" s="96" t="s">
        <v>4722</v>
      </c>
      <c r="H4810" s="96">
        <v>7</v>
      </c>
      <c r="I4810" s="96" t="str">
        <f t="shared" si="75"/>
        <v>T528Z227M006ATE009A528Z227M006ASE009KBP74</v>
      </c>
    </row>
    <row r="4811" spans="1:9" hidden="1">
      <c r="A4811" s="96" t="s">
        <v>835</v>
      </c>
      <c r="B4811" s="96" t="s">
        <v>714</v>
      </c>
      <c r="C4811" s="96" t="s">
        <v>4620</v>
      </c>
      <c r="D4811" s="96">
        <v>344.53333333251067</v>
      </c>
      <c r="E4811" s="96">
        <v>188.46666666562669</v>
      </c>
      <c r="F4811" s="96">
        <v>1</v>
      </c>
      <c r="G4811" s="96" t="s">
        <v>4722</v>
      </c>
      <c r="H4811" s="96">
        <v>1</v>
      </c>
      <c r="I4811" s="96" t="str">
        <f t="shared" si="75"/>
        <v>T528Z227M006ATE009A528Z227M006ASE009KBP74X</v>
      </c>
    </row>
    <row r="4812" spans="1:9" hidden="1">
      <c r="A4812" s="96" t="s">
        <v>835</v>
      </c>
      <c r="B4812" s="96" t="s">
        <v>714</v>
      </c>
      <c r="C4812" s="96" t="s">
        <v>4428</v>
      </c>
      <c r="D4812" s="96">
        <v>331.2034722219687</v>
      </c>
      <c r="E4812" s="96">
        <v>155.46049382615217</v>
      </c>
      <c r="F4812" s="96">
        <v>1</v>
      </c>
      <c r="G4812" s="96" t="s">
        <v>4722</v>
      </c>
      <c r="H4812" s="96">
        <v>24</v>
      </c>
      <c r="I4812" s="96" t="str">
        <f t="shared" si="75"/>
        <v>T528Z227M006ATE009A528Z227M006ASE009KBP76</v>
      </c>
    </row>
    <row r="4813" spans="1:9" hidden="1">
      <c r="A4813" s="96" t="s">
        <v>843</v>
      </c>
      <c r="B4813" s="96" t="s">
        <v>712</v>
      </c>
      <c r="C4813" s="96" t="s">
        <v>4426</v>
      </c>
      <c r="D4813" s="96">
        <v>331.47333333687857</v>
      </c>
      <c r="E4813" s="96">
        <v>138.35833333607297</v>
      </c>
      <c r="F4813" s="96">
        <v>1</v>
      </c>
      <c r="G4813" s="96" t="s">
        <v>4722</v>
      </c>
      <c r="H4813" s="96">
        <v>5</v>
      </c>
      <c r="I4813" s="96" t="str">
        <f t="shared" si="75"/>
        <v>T528Z337M004ATE009A528Z337M004ASE009KBP74</v>
      </c>
    </row>
    <row r="4814" spans="1:9" hidden="1">
      <c r="A4814" s="96" t="s">
        <v>843</v>
      </c>
      <c r="B4814" s="96" t="s">
        <v>712</v>
      </c>
      <c r="C4814" s="96" t="s">
        <v>4428</v>
      </c>
      <c r="D4814" s="96">
        <v>302.4037037033122</v>
      </c>
      <c r="E4814" s="96">
        <v>140.9822222229559</v>
      </c>
      <c r="F4814" s="96">
        <v>1</v>
      </c>
      <c r="G4814" s="96" t="s">
        <v>4722</v>
      </c>
      <c r="H4814" s="96">
        <v>9</v>
      </c>
      <c r="I4814" s="96" t="str">
        <f t="shared" si="75"/>
        <v>T528Z337M004ATE009A528Z337M004ASE009KBP76</v>
      </c>
    </row>
    <row r="4815" spans="1:9" hidden="1">
      <c r="A4815" s="96" t="s">
        <v>711</v>
      </c>
      <c r="B4815" s="96" t="s">
        <v>712</v>
      </c>
      <c r="C4815" s="96" t="s">
        <v>4428</v>
      </c>
      <c r="D4815" s="96">
        <v>286.36666666832753</v>
      </c>
      <c r="E4815" s="96">
        <v>146.09999999636784</v>
      </c>
      <c r="F4815" s="96">
        <v>1</v>
      </c>
      <c r="G4815" s="96" t="s">
        <v>4722</v>
      </c>
      <c r="H4815" s="96">
        <v>1</v>
      </c>
      <c r="I4815" s="96" t="str">
        <f t="shared" si="75"/>
        <v>T528Z337M004ATE012A528Z337M004ASE009KBP76</v>
      </c>
    </row>
    <row r="4816" spans="1:9" hidden="1">
      <c r="A4816" s="96" t="s">
        <v>725</v>
      </c>
      <c r="B4816" s="96" t="s">
        <v>726</v>
      </c>
      <c r="C4816" s="96" t="s">
        <v>4426</v>
      </c>
      <c r="D4816" s="96">
        <v>241.9291666636127</v>
      </c>
      <c r="E4816" s="96">
        <v>136.91250000178115</v>
      </c>
      <c r="F4816" s="96">
        <v>1</v>
      </c>
      <c r="G4816" s="96" t="s">
        <v>4722</v>
      </c>
      <c r="H4816" s="96">
        <v>4</v>
      </c>
      <c r="I4816" s="96" t="str">
        <f t="shared" si="75"/>
        <v>T528Z337M2R5ATE005A528Z177M003ASE005KBP74</v>
      </c>
    </row>
    <row r="4817" spans="1:9" hidden="1">
      <c r="A4817" s="96" t="s">
        <v>845</v>
      </c>
      <c r="B4817" s="96" t="s">
        <v>708</v>
      </c>
      <c r="C4817" s="96" t="s">
        <v>4426</v>
      </c>
      <c r="D4817" s="96">
        <v>209.59583333140472</v>
      </c>
      <c r="E4817" s="96">
        <v>145.19444444216788</v>
      </c>
      <c r="F4817" s="96">
        <v>1</v>
      </c>
      <c r="G4817" s="96" t="s">
        <v>4722</v>
      </c>
      <c r="H4817" s="96">
        <v>4</v>
      </c>
      <c r="I4817" s="96" t="str">
        <f t="shared" si="75"/>
        <v>T528Z337M2R5ATE009A528Z337M003ASE009KBP74</v>
      </c>
    </row>
    <row r="4818" spans="1:9" hidden="1">
      <c r="A4818" s="96" t="s">
        <v>722</v>
      </c>
      <c r="B4818" s="96" t="s">
        <v>706</v>
      </c>
      <c r="C4818" s="96" t="s">
        <v>4426</v>
      </c>
      <c r="D4818" s="96">
        <v>224.08966666613705</v>
      </c>
      <c r="E4818" s="96">
        <v>162.40866666685324</v>
      </c>
      <c r="F4818" s="96">
        <v>1</v>
      </c>
      <c r="G4818" s="96" t="s">
        <v>4722</v>
      </c>
      <c r="H4818" s="96">
        <v>50</v>
      </c>
      <c r="I4818" s="96" t="str">
        <f t="shared" si="75"/>
        <v>T528Z477M2R5ATE005A528Z247M003ASKBP74</v>
      </c>
    </row>
    <row r="4819" spans="1:9" hidden="1">
      <c r="A4819" s="96" t="s">
        <v>841</v>
      </c>
      <c r="B4819" s="96" t="s">
        <v>717</v>
      </c>
      <c r="C4819" s="96" t="s">
        <v>4426</v>
      </c>
      <c r="D4819" s="96">
        <v>271.3099999998696</v>
      </c>
      <c r="E4819" s="96">
        <v>146.4551282019014</v>
      </c>
      <c r="F4819" s="96">
        <v>1</v>
      </c>
      <c r="G4819" s="96" t="s">
        <v>4722</v>
      </c>
      <c r="H4819" s="96">
        <v>25</v>
      </c>
      <c r="I4819" s="96" t="str">
        <f t="shared" si="75"/>
        <v>T528Z477M2R5ATE009A528Z477M003ASE009KBP74</v>
      </c>
    </row>
    <row r="4820" spans="1:9" hidden="1">
      <c r="A4820" s="96" t="s">
        <v>841</v>
      </c>
      <c r="B4820" s="96" t="s">
        <v>717</v>
      </c>
      <c r="C4820" s="96" t="s">
        <v>4428</v>
      </c>
      <c r="D4820" s="96">
        <v>285.8833333341172</v>
      </c>
      <c r="E4820" s="96">
        <v>171.23166666717734</v>
      </c>
      <c r="F4820" s="96">
        <v>1</v>
      </c>
      <c r="G4820" s="96" t="s">
        <v>4722</v>
      </c>
      <c r="H4820" s="96">
        <v>50</v>
      </c>
      <c r="I4820" s="96" t="str">
        <f t="shared" si="75"/>
        <v>T528Z477M2R5ATE009A528Z477M003ASE009KBP76</v>
      </c>
    </row>
    <row r="4821" spans="1:9" hidden="1">
      <c r="A4821" s="96" t="s">
        <v>841</v>
      </c>
      <c r="B4821" s="96" t="s">
        <v>4686</v>
      </c>
      <c r="C4821" s="96" t="s">
        <v>4426</v>
      </c>
      <c r="D4821" s="96">
        <v>265.81666666315868</v>
      </c>
      <c r="E4821" s="96">
        <v>122.56666666246019</v>
      </c>
      <c r="F4821" s="96">
        <v>1</v>
      </c>
      <c r="G4821" s="96" t="s">
        <v>4722</v>
      </c>
      <c r="H4821" s="96">
        <v>1</v>
      </c>
      <c r="I4821" s="96" t="str">
        <f t="shared" si="75"/>
        <v>T528Z477M2R5ATE009A528Z477M003AS9997KBP74</v>
      </c>
    </row>
    <row r="4822" spans="1:9" hidden="1">
      <c r="A4822" s="96" t="s">
        <v>1986</v>
      </c>
      <c r="B4822" s="96" t="s">
        <v>1985</v>
      </c>
      <c r="C4822" s="96" t="s">
        <v>126</v>
      </c>
      <c r="D4822" s="96">
        <v>252.09133333289063</v>
      </c>
      <c r="E4822" s="96">
        <v>139.46466666741762</v>
      </c>
      <c r="F4822" s="96">
        <v>1</v>
      </c>
      <c r="G4822" s="96" t="s">
        <v>4722</v>
      </c>
      <c r="H4822" s="96">
        <v>50</v>
      </c>
      <c r="I4822" s="96" t="str">
        <f t="shared" si="75"/>
        <v>T530D157M010ATE005A530V476M010ASE005KBP52</v>
      </c>
    </row>
    <row r="4823" spans="1:9" hidden="1">
      <c r="A4823" s="96" t="s">
        <v>1986</v>
      </c>
      <c r="B4823" s="96" t="s">
        <v>1985</v>
      </c>
      <c r="C4823" s="96" t="s">
        <v>152</v>
      </c>
      <c r="D4823" s="96">
        <v>301.79999999469146</v>
      </c>
      <c r="E4823" s="96">
        <v>125.51666666055098</v>
      </c>
      <c r="F4823" s="96">
        <v>1</v>
      </c>
      <c r="G4823" s="96" t="s">
        <v>4722</v>
      </c>
      <c r="H4823" s="96">
        <v>1</v>
      </c>
      <c r="I4823" s="96" t="str">
        <f t="shared" si="75"/>
        <v>T530D157M010ATE005A530V476M010ASE005KBP86</v>
      </c>
    </row>
    <row r="4824" spans="1:9" hidden="1">
      <c r="A4824" s="96" t="s">
        <v>1973</v>
      </c>
      <c r="B4824" s="96" t="s">
        <v>1856</v>
      </c>
      <c r="C4824" s="96" t="s">
        <v>126</v>
      </c>
      <c r="D4824" s="96">
        <v>380.62222221633414</v>
      </c>
      <c r="E4824" s="96">
        <v>165.35555555485189</v>
      </c>
      <c r="F4824" s="96">
        <v>1</v>
      </c>
      <c r="G4824" s="96" t="s">
        <v>4722</v>
      </c>
      <c r="H4824" s="96">
        <v>3</v>
      </c>
      <c r="I4824" s="96" t="str">
        <f t="shared" si="75"/>
        <v>T530D157M010ATE010A530V476M010ASE006KBP52</v>
      </c>
    </row>
    <row r="4825" spans="1:9" hidden="1">
      <c r="A4825" s="96" t="s">
        <v>2130</v>
      </c>
      <c r="B4825" s="96" t="s">
        <v>1978</v>
      </c>
      <c r="C4825" s="96" t="s">
        <v>4426</v>
      </c>
      <c r="D4825" s="96">
        <v>278.75199999965264</v>
      </c>
      <c r="E4825" s="96">
        <v>142.72900000002701</v>
      </c>
      <c r="F4825" s="96">
        <v>1</v>
      </c>
      <c r="G4825" s="96" t="s">
        <v>4722</v>
      </c>
      <c r="H4825" s="96">
        <v>50</v>
      </c>
      <c r="I4825" s="96" t="str">
        <f t="shared" si="75"/>
        <v>T530D227M006ATE005A530V686M006ASE005KBP74</v>
      </c>
    </row>
    <row r="4826" spans="1:9" hidden="1">
      <c r="A4826" s="96" t="s">
        <v>2130</v>
      </c>
      <c r="B4826" s="96" t="s">
        <v>1978</v>
      </c>
      <c r="C4826" s="96" t="s">
        <v>126</v>
      </c>
      <c r="D4826" s="96">
        <v>260.54266666767654</v>
      </c>
      <c r="E4826" s="96">
        <v>149.83433333323336</v>
      </c>
      <c r="F4826" s="96">
        <v>1</v>
      </c>
      <c r="G4826" s="96" t="s">
        <v>4722</v>
      </c>
      <c r="H4826" s="96">
        <v>50</v>
      </c>
      <c r="I4826" s="96" t="str">
        <f t="shared" si="75"/>
        <v>T530D227M006ATE005A530V686M006ASE005KBP52</v>
      </c>
    </row>
    <row r="4827" spans="1:9" hidden="1">
      <c r="A4827" s="96" t="s">
        <v>2130</v>
      </c>
      <c r="B4827" s="96" t="s">
        <v>1978</v>
      </c>
      <c r="C4827" s="96" t="s">
        <v>152</v>
      </c>
      <c r="D4827" s="96">
        <v>249.51666666660455</v>
      </c>
      <c r="E4827" s="96">
        <v>202.78333333670159</v>
      </c>
      <c r="F4827" s="96">
        <v>1</v>
      </c>
      <c r="G4827" s="96" t="s">
        <v>4722</v>
      </c>
      <c r="H4827" s="96">
        <v>1</v>
      </c>
      <c r="I4827" s="96" t="str">
        <f t="shared" si="75"/>
        <v>T530D227M006ATE005A530V686M006ASE005KBP86</v>
      </c>
    </row>
    <row r="4828" spans="1:9" hidden="1">
      <c r="A4828" s="96" t="s">
        <v>1836</v>
      </c>
      <c r="B4828" s="96" t="s">
        <v>1835</v>
      </c>
      <c r="C4828" s="96" t="s">
        <v>4426</v>
      </c>
      <c r="D4828" s="96">
        <v>267.7333333378192</v>
      </c>
      <c r="E4828" s="96">
        <v>120.58333332650363</v>
      </c>
      <c r="F4828" s="96">
        <v>1</v>
      </c>
      <c r="G4828" s="96" t="s">
        <v>4722</v>
      </c>
      <c r="H4828" s="96">
        <v>1</v>
      </c>
      <c r="I4828" s="96" t="str">
        <f t="shared" si="75"/>
        <v>T530D227M006ATE006A530V686M006ASE006KBP74</v>
      </c>
    </row>
    <row r="4829" spans="1:9" hidden="1">
      <c r="A4829" s="96" t="s">
        <v>1836</v>
      </c>
      <c r="B4829" s="96" t="s">
        <v>1835</v>
      </c>
      <c r="C4829" s="96" t="s">
        <v>126</v>
      </c>
      <c r="D4829" s="96">
        <v>239.79999999690335</v>
      </c>
      <c r="E4829" s="96">
        <v>141.01666666567326</v>
      </c>
      <c r="F4829" s="96">
        <v>1</v>
      </c>
      <c r="G4829" s="96" t="s">
        <v>4722</v>
      </c>
      <c r="H4829" s="96">
        <v>2</v>
      </c>
      <c r="I4829" s="96" t="str">
        <f t="shared" si="75"/>
        <v>T530D227M006ATE006A530V686M006ASE006KBP52</v>
      </c>
    </row>
    <row r="4830" spans="1:9" hidden="1">
      <c r="A4830" s="96" t="s">
        <v>1836</v>
      </c>
      <c r="B4830" s="96" t="s">
        <v>4811</v>
      </c>
      <c r="C4830" s="96" t="s">
        <v>4811</v>
      </c>
      <c r="D4830" s="96">
        <v>265.51666666637175</v>
      </c>
      <c r="E4830" s="96">
        <v>200.46666666283272</v>
      </c>
      <c r="F4830" s="96">
        <v>1</v>
      </c>
      <c r="G4830" s="96" t="s">
        <v>4722</v>
      </c>
      <c r="I4830" s="96" t="str">
        <f t="shared" si="75"/>
        <v>T530D227M006ATE006#N/A#N/A</v>
      </c>
    </row>
    <row r="4831" spans="1:9" hidden="1">
      <c r="A4831" s="96" t="s">
        <v>1836</v>
      </c>
      <c r="B4831" s="96" t="s">
        <v>4812</v>
      </c>
      <c r="C4831" s="96" t="s">
        <v>4433</v>
      </c>
      <c r="D4831" s="96">
        <v>214.43333333590999</v>
      </c>
      <c r="E4831" s="96">
        <v>127.1999999997206</v>
      </c>
      <c r="F4831" s="96">
        <v>1</v>
      </c>
      <c r="G4831" s="96" t="s">
        <v>4722</v>
      </c>
      <c r="H4831" s="96">
        <v>1</v>
      </c>
      <c r="I4831" s="96" t="str">
        <f t="shared" si="75"/>
        <v>T530D227M006ATE006A530V686M006AS9997KBP74E</v>
      </c>
    </row>
    <row r="4832" spans="1:9" hidden="1">
      <c r="A4832" s="96" t="s">
        <v>1836</v>
      </c>
      <c r="B4832" s="96" t="s">
        <v>4812</v>
      </c>
      <c r="C4832" s="96" t="s">
        <v>126</v>
      </c>
      <c r="D4832" s="96">
        <v>247.09166666551027</v>
      </c>
      <c r="E4832" s="96">
        <v>188.27222222462296</v>
      </c>
      <c r="F4832" s="96">
        <v>1</v>
      </c>
      <c r="G4832" s="96" t="s">
        <v>4722</v>
      </c>
      <c r="H4832" s="96">
        <v>4</v>
      </c>
      <c r="I4832" s="96" t="str">
        <f t="shared" si="75"/>
        <v>T530D227M006ATE006A530V686M006AS9997KBP52</v>
      </c>
    </row>
    <row r="4833" spans="1:9" hidden="1">
      <c r="A4833" s="96" t="s">
        <v>1836</v>
      </c>
      <c r="B4833" s="96" t="s">
        <v>4812</v>
      </c>
      <c r="C4833" s="96" t="s">
        <v>4503</v>
      </c>
      <c r="D4833" s="96">
        <v>349.25000000162981</v>
      </c>
      <c r="E4833" s="96">
        <v>133.20833332836628</v>
      </c>
      <c r="F4833" s="96">
        <v>1</v>
      </c>
      <c r="G4833" s="96" t="s">
        <v>4722</v>
      </c>
      <c r="H4833" s="96">
        <v>2</v>
      </c>
      <c r="I4833" s="96" t="str">
        <f t="shared" si="75"/>
        <v>T530D227M006ATE006A530V686M006AS9997KBP76E</v>
      </c>
    </row>
    <row r="4834" spans="1:9" hidden="1">
      <c r="A4834" s="96" t="s">
        <v>1841</v>
      </c>
      <c r="B4834" s="96" t="s">
        <v>960</v>
      </c>
      <c r="C4834" s="96" t="s">
        <v>4426</v>
      </c>
      <c r="D4834" s="96">
        <v>376.56666666269302</v>
      </c>
      <c r="E4834" s="96">
        <v>268.30000000074506</v>
      </c>
      <c r="F4834" s="96">
        <v>1</v>
      </c>
      <c r="G4834" s="96" t="s">
        <v>4722</v>
      </c>
      <c r="H4834" s="96">
        <v>1</v>
      </c>
      <c r="I4834" s="96" t="str">
        <f t="shared" si="75"/>
        <v>T530D227M010AHE006A530V686M010ASE006KBP74</v>
      </c>
    </row>
    <row r="4835" spans="1:9" hidden="1">
      <c r="A4835" s="96" t="s">
        <v>1968</v>
      </c>
      <c r="B4835" s="96" t="s">
        <v>960</v>
      </c>
      <c r="C4835" s="96" t="s">
        <v>4426</v>
      </c>
      <c r="D4835" s="96">
        <v>268.16250000003492</v>
      </c>
      <c r="E4835" s="96">
        <v>159.19166666659294</v>
      </c>
      <c r="F4835" s="96">
        <v>1</v>
      </c>
      <c r="G4835" s="96" t="s">
        <v>4722</v>
      </c>
      <c r="H4835" s="96">
        <v>4</v>
      </c>
      <c r="I4835" s="96" t="str">
        <f t="shared" si="75"/>
        <v>T530D227M010AHE010A530V686M010ASE006KBP74</v>
      </c>
    </row>
    <row r="4836" spans="1:9" hidden="1">
      <c r="A4836" s="96" t="s">
        <v>1842</v>
      </c>
      <c r="B4836" s="96" t="s">
        <v>960</v>
      </c>
      <c r="C4836" s="96" t="s">
        <v>4426</v>
      </c>
      <c r="D4836" s="96">
        <v>307.59912280629288</v>
      </c>
      <c r="E4836" s="96">
        <v>175.25087719397175</v>
      </c>
      <c r="F4836" s="96">
        <v>1</v>
      </c>
      <c r="G4836" s="96" t="s">
        <v>4722</v>
      </c>
      <c r="H4836" s="96">
        <v>19</v>
      </c>
      <c r="I4836" s="96" t="str">
        <f t="shared" si="75"/>
        <v>T530D227M010ATE006A530V686M010ASE006KBP74</v>
      </c>
    </row>
    <row r="4837" spans="1:9" hidden="1">
      <c r="A4837" s="96" t="s">
        <v>1842</v>
      </c>
      <c r="B4837" s="96" t="s">
        <v>4813</v>
      </c>
      <c r="C4837" s="96" t="s">
        <v>4671</v>
      </c>
      <c r="D4837" s="96">
        <v>249.01666666497476</v>
      </c>
      <c r="E4837" s="96">
        <v>130.09999999660067</v>
      </c>
      <c r="F4837" s="96">
        <v>1</v>
      </c>
      <c r="G4837" s="96" t="s">
        <v>4722</v>
      </c>
      <c r="H4837" s="96">
        <v>1</v>
      </c>
      <c r="I4837" s="96" t="str">
        <f t="shared" si="75"/>
        <v>T530D227M010ATE006A530V686M010ASNT71</v>
      </c>
    </row>
    <row r="4838" spans="1:9" hidden="1">
      <c r="A4838" s="96" t="s">
        <v>1969</v>
      </c>
      <c r="B4838" s="96" t="s">
        <v>960</v>
      </c>
      <c r="C4838" s="96" t="s">
        <v>4426</v>
      </c>
      <c r="D4838" s="96">
        <v>333.28125</v>
      </c>
      <c r="E4838" s="96">
        <v>165.53958333330229</v>
      </c>
      <c r="F4838" s="96">
        <v>1</v>
      </c>
      <c r="G4838" s="96" t="s">
        <v>4722</v>
      </c>
      <c r="H4838" s="96">
        <v>8</v>
      </c>
      <c r="I4838" s="96" t="str">
        <f t="shared" si="75"/>
        <v>T530D227M010ATE010A530V686M010ASE006KBP74</v>
      </c>
    </row>
    <row r="4839" spans="1:9" hidden="1">
      <c r="A4839" s="96" t="s">
        <v>1989</v>
      </c>
      <c r="B4839" s="96" t="s">
        <v>1858</v>
      </c>
      <c r="C4839" s="96" t="s">
        <v>126</v>
      </c>
      <c r="D4839" s="96">
        <v>286.19841270015706</v>
      </c>
      <c r="E4839" s="96">
        <v>163.89565217435239</v>
      </c>
      <c r="F4839" s="96">
        <v>1</v>
      </c>
      <c r="G4839" s="96" t="s">
        <v>4722</v>
      </c>
      <c r="H4839" s="96">
        <v>21</v>
      </c>
      <c r="I4839" s="96" t="str">
        <f t="shared" si="75"/>
        <v>T530D337M004ATE005A530V117M004ASE005KBP52</v>
      </c>
    </row>
    <row r="4840" spans="1:9" hidden="1">
      <c r="A4840" s="96" t="s">
        <v>1938</v>
      </c>
      <c r="B4840" s="96" t="s">
        <v>1860</v>
      </c>
      <c r="C4840" s="96" t="s">
        <v>4426</v>
      </c>
      <c r="D4840" s="96">
        <v>262.33148148283362</v>
      </c>
      <c r="E4840" s="96">
        <v>186.46851851954125</v>
      </c>
      <c r="F4840" s="96">
        <v>1</v>
      </c>
      <c r="G4840" s="96" t="s">
        <v>4722</v>
      </c>
      <c r="H4840" s="96">
        <v>9</v>
      </c>
      <c r="I4840" s="96" t="str">
        <f t="shared" si="75"/>
        <v>T530D337M006AHE006A530V117M006ASE006KBP74</v>
      </c>
    </row>
    <row r="4841" spans="1:9" hidden="1">
      <c r="A4841" s="96" t="s">
        <v>1942</v>
      </c>
      <c r="B4841" s="96" t="s">
        <v>975</v>
      </c>
      <c r="C4841" s="96" t="s">
        <v>4428</v>
      </c>
      <c r="D4841" s="96">
        <v>262.03333333076444</v>
      </c>
      <c r="E4841" s="96">
        <v>214.76666666858364</v>
      </c>
      <c r="F4841" s="96">
        <v>1</v>
      </c>
      <c r="G4841" s="96" t="s">
        <v>4722</v>
      </c>
      <c r="H4841" s="96">
        <v>2</v>
      </c>
      <c r="I4841" s="96" t="str">
        <f t="shared" si="75"/>
        <v>T530D337M006AHE010A530V157M006ASE010KBP76</v>
      </c>
    </row>
    <row r="4842" spans="1:9" hidden="1">
      <c r="A4842" s="96" t="s">
        <v>1939</v>
      </c>
      <c r="B4842" s="96" t="s">
        <v>1860</v>
      </c>
      <c r="C4842" s="96" t="s">
        <v>4426</v>
      </c>
      <c r="D4842" s="96">
        <v>255.44633333366363</v>
      </c>
      <c r="E4842" s="96">
        <v>147.76533333405388</v>
      </c>
      <c r="F4842" s="96">
        <v>1</v>
      </c>
      <c r="G4842" s="96" t="s">
        <v>4722</v>
      </c>
      <c r="H4842" s="96">
        <v>50</v>
      </c>
      <c r="I4842" s="96" t="str">
        <f t="shared" si="75"/>
        <v>T530D337M006ATE006A530V117M006ASE006KBP74</v>
      </c>
    </row>
    <row r="4843" spans="1:9" hidden="1">
      <c r="A4843" s="96" t="s">
        <v>1939</v>
      </c>
      <c r="B4843" s="96" t="s">
        <v>1860</v>
      </c>
      <c r="C4843" s="96" t="s">
        <v>4433</v>
      </c>
      <c r="D4843" s="96">
        <v>228.41666666907255</v>
      </c>
      <c r="E4843" s="96">
        <v>123.10000000521541</v>
      </c>
      <c r="F4843" s="96">
        <v>1</v>
      </c>
      <c r="G4843" s="96" t="s">
        <v>4722</v>
      </c>
      <c r="H4843" s="96">
        <v>1</v>
      </c>
      <c r="I4843" s="96" t="str">
        <f t="shared" si="75"/>
        <v>T530D337M006ATE006A530V117M006ASE006KBP74E</v>
      </c>
    </row>
    <row r="4844" spans="1:9" hidden="1">
      <c r="A4844" s="96" t="s">
        <v>1944</v>
      </c>
      <c r="B4844" s="96" t="s">
        <v>975</v>
      </c>
      <c r="C4844" s="96" t="s">
        <v>4426</v>
      </c>
      <c r="D4844" s="96">
        <v>323.01466666599737</v>
      </c>
      <c r="E4844" s="96">
        <v>172.13000000033065</v>
      </c>
      <c r="F4844" s="96">
        <v>1</v>
      </c>
      <c r="G4844" s="96" t="s">
        <v>4722</v>
      </c>
      <c r="H4844" s="96">
        <v>50</v>
      </c>
      <c r="I4844" s="96" t="str">
        <f t="shared" si="75"/>
        <v>T530D337M006ATE010A530V157M006ASE010KBP74</v>
      </c>
    </row>
    <row r="4845" spans="1:9" hidden="1">
      <c r="A4845" s="96" t="s">
        <v>1944</v>
      </c>
      <c r="B4845" s="96" t="s">
        <v>975</v>
      </c>
      <c r="C4845" s="96" t="s">
        <v>4433</v>
      </c>
      <c r="D4845" s="96">
        <v>248.30000000365544</v>
      </c>
      <c r="E4845" s="96">
        <v>142.94999999867289</v>
      </c>
      <c r="F4845" s="96">
        <v>1</v>
      </c>
      <c r="G4845" s="96" t="s">
        <v>4722</v>
      </c>
      <c r="H4845" s="96">
        <v>2</v>
      </c>
      <c r="I4845" s="96" t="str">
        <f t="shared" si="75"/>
        <v>T530D337M006ATE010A530V157M006ASE010KBP74E</v>
      </c>
    </row>
    <row r="4846" spans="1:9" hidden="1">
      <c r="A4846" s="96" t="s">
        <v>1944</v>
      </c>
      <c r="B4846" s="96" t="s">
        <v>975</v>
      </c>
      <c r="C4846" s="96" t="s">
        <v>4428</v>
      </c>
      <c r="D4846" s="96">
        <v>323.6219999994384</v>
      </c>
      <c r="E4846" s="96">
        <v>161.74433333349879</v>
      </c>
      <c r="F4846" s="96">
        <v>1</v>
      </c>
      <c r="G4846" s="96" t="s">
        <v>4722</v>
      </c>
      <c r="H4846" s="96">
        <v>50</v>
      </c>
      <c r="I4846" s="96" t="str">
        <f t="shared" si="75"/>
        <v>T530D337M006ATE010A530V157M006ASE010KBP76</v>
      </c>
    </row>
    <row r="4847" spans="1:9" hidden="1">
      <c r="A4847" s="96" t="s">
        <v>1944</v>
      </c>
      <c r="B4847" s="96" t="s">
        <v>4570</v>
      </c>
      <c r="C4847" s="96" t="s">
        <v>4433</v>
      </c>
      <c r="D4847" s="96">
        <v>215.10238095269804</v>
      </c>
      <c r="E4847" s="96">
        <v>135.68000000179745</v>
      </c>
      <c r="F4847" s="96">
        <v>1</v>
      </c>
      <c r="G4847" s="96" t="s">
        <v>4722</v>
      </c>
      <c r="H4847" s="96">
        <v>7</v>
      </c>
      <c r="I4847" s="96" t="str">
        <f t="shared" si="75"/>
        <v>T530D337M006ATE010A530V157M006AS9997KBP74E</v>
      </c>
    </row>
    <row r="4848" spans="1:9" hidden="1">
      <c r="A4848" s="96" t="s">
        <v>1847</v>
      </c>
      <c r="B4848" s="96" t="s">
        <v>1845</v>
      </c>
      <c r="C4848" s="96" t="s">
        <v>4426</v>
      </c>
      <c r="D4848" s="96">
        <v>272.79999999969732</v>
      </c>
      <c r="E4848" s="96">
        <v>137.58333333476912</v>
      </c>
      <c r="F4848" s="96">
        <v>1</v>
      </c>
      <c r="G4848" s="96" t="s">
        <v>4722</v>
      </c>
      <c r="H4848" s="96">
        <v>2</v>
      </c>
      <c r="I4848" s="96" t="str">
        <f t="shared" si="75"/>
        <v>T530D477M004AHE006A530V157M004ASE006KBP74</v>
      </c>
    </row>
    <row r="4849" spans="1:9" hidden="1">
      <c r="A4849" s="96" t="s">
        <v>1848</v>
      </c>
      <c r="B4849" s="96" t="s">
        <v>1845</v>
      </c>
      <c r="C4849" s="96" t="s">
        <v>4426</v>
      </c>
      <c r="D4849" s="96">
        <v>266.26770833310729</v>
      </c>
      <c r="E4849" s="96">
        <v>142.23461538409958</v>
      </c>
      <c r="F4849" s="96">
        <v>1</v>
      </c>
      <c r="G4849" s="96" t="s">
        <v>4722</v>
      </c>
      <c r="H4849" s="96">
        <v>16</v>
      </c>
      <c r="I4849" s="96" t="str">
        <f t="shared" si="75"/>
        <v>T530D477M004ATE006A530V157M004ASE006KBP74</v>
      </c>
    </row>
    <row r="4850" spans="1:9" hidden="1">
      <c r="A4850" s="96" t="s">
        <v>1948</v>
      </c>
      <c r="B4850" s="96" t="s">
        <v>4814</v>
      </c>
      <c r="C4850" s="96" t="s">
        <v>4618</v>
      </c>
      <c r="D4850" s="96">
        <v>240.82499999552965</v>
      </c>
      <c r="E4850" s="96">
        <v>176.05833333393093</v>
      </c>
      <c r="F4850" s="96">
        <v>1</v>
      </c>
      <c r="G4850" s="96" t="s">
        <v>4722</v>
      </c>
      <c r="H4850" s="96">
        <v>2</v>
      </c>
      <c r="I4850" s="96" t="str">
        <f t="shared" si="75"/>
        <v>T530D477M004ATE010A530V227M004AS9997KBP72E</v>
      </c>
    </row>
    <row r="4851" spans="1:9" hidden="1">
      <c r="A4851" s="96" t="s">
        <v>1948</v>
      </c>
      <c r="B4851" s="96" t="s">
        <v>1947</v>
      </c>
      <c r="C4851" s="96" t="s">
        <v>4618</v>
      </c>
      <c r="D4851" s="96">
        <v>186.74999999580905</v>
      </c>
      <c r="E4851" s="96">
        <v>123.56666666571982</v>
      </c>
      <c r="F4851" s="96">
        <v>1</v>
      </c>
      <c r="G4851" s="96" t="s">
        <v>4722</v>
      </c>
      <c r="H4851" s="96">
        <v>1</v>
      </c>
      <c r="I4851" s="96" t="str">
        <f t="shared" si="75"/>
        <v>T530D477M004ATE010A530V227M004ASALT1KBP72E</v>
      </c>
    </row>
    <row r="4852" spans="1:9" hidden="1">
      <c r="A4852" s="96" t="s">
        <v>1948</v>
      </c>
      <c r="B4852" s="96" t="s">
        <v>1947</v>
      </c>
      <c r="C4852" s="96" t="s">
        <v>4426</v>
      </c>
      <c r="D4852" s="96">
        <v>269.42066666744648</v>
      </c>
      <c r="E4852" s="96">
        <v>155.01733333258889</v>
      </c>
      <c r="F4852" s="96">
        <v>1</v>
      </c>
      <c r="G4852" s="96" t="s">
        <v>4722</v>
      </c>
      <c r="H4852" s="96">
        <v>50</v>
      </c>
      <c r="I4852" s="96" t="str">
        <f t="shared" si="75"/>
        <v>T530D477M004ATE010A530V227M004ASALT1KBP74</v>
      </c>
    </row>
    <row r="4853" spans="1:9" hidden="1">
      <c r="A4853" s="96" t="s">
        <v>1948</v>
      </c>
      <c r="B4853" s="96" t="s">
        <v>1947</v>
      </c>
      <c r="C4853" s="96" t="s">
        <v>4428</v>
      </c>
      <c r="D4853" s="96">
        <v>290.08039215702894</v>
      </c>
      <c r="E4853" s="96">
        <v>164.26018518512137</v>
      </c>
      <c r="F4853" s="96">
        <v>1</v>
      </c>
      <c r="G4853" s="96" t="s">
        <v>4722</v>
      </c>
      <c r="H4853" s="96">
        <v>17</v>
      </c>
      <c r="I4853" s="96" t="str">
        <f t="shared" si="75"/>
        <v>T530D477M004ATE010A530V227M004ASALT1KBP76</v>
      </c>
    </row>
    <row r="4854" spans="1:9" hidden="1">
      <c r="A4854" s="96" t="s">
        <v>1948</v>
      </c>
      <c r="B4854" s="96" t="s">
        <v>1951</v>
      </c>
      <c r="C4854" s="96" t="s">
        <v>4618</v>
      </c>
      <c r="D4854" s="96">
        <v>194.23333333572373</v>
      </c>
      <c r="E4854" s="96">
        <v>132.88888889132068</v>
      </c>
      <c r="F4854" s="96">
        <v>1</v>
      </c>
      <c r="G4854" s="96" t="s">
        <v>4722</v>
      </c>
      <c r="H4854" s="96">
        <v>3</v>
      </c>
      <c r="I4854" s="96" t="str">
        <f t="shared" si="75"/>
        <v>T530D477M004ATE010A530V227M004ASE010KBP72E</v>
      </c>
    </row>
    <row r="4855" spans="1:9" hidden="1">
      <c r="A4855" s="96" t="s">
        <v>2127</v>
      </c>
      <c r="B4855" s="96" t="s">
        <v>1992</v>
      </c>
      <c r="C4855" s="96" t="s">
        <v>4426</v>
      </c>
      <c r="D4855" s="96">
        <v>277.86333333270159</v>
      </c>
      <c r="E4855" s="96">
        <v>169.04444444342516</v>
      </c>
      <c r="F4855" s="96">
        <v>1</v>
      </c>
      <c r="G4855" s="96" t="s">
        <v>4722</v>
      </c>
      <c r="H4855" s="96">
        <v>10</v>
      </c>
      <c r="I4855" s="96" t="str">
        <f t="shared" si="75"/>
        <v>T530D477M2R5ATE005A530V157M2R5ASE005KBP74</v>
      </c>
    </row>
    <row r="4856" spans="1:9" hidden="1">
      <c r="A4856" s="96" t="s">
        <v>1954</v>
      </c>
      <c r="B4856" s="96" t="s">
        <v>1951</v>
      </c>
      <c r="C4856" s="96" t="s">
        <v>4426</v>
      </c>
      <c r="D4856" s="96">
        <v>207.68333334010097</v>
      </c>
      <c r="E4856" s="96">
        <v>131.3333333353512</v>
      </c>
      <c r="F4856" s="96">
        <v>1</v>
      </c>
      <c r="G4856" s="96" t="s">
        <v>4722</v>
      </c>
      <c r="H4856" s="96">
        <v>1</v>
      </c>
      <c r="I4856" s="96" t="str">
        <f t="shared" si="75"/>
        <v>T530D477M2R5ATE010A530V227M004ASE010KBP74</v>
      </c>
    </row>
    <row r="4857" spans="1:9" hidden="1">
      <c r="A4857" s="96" t="s">
        <v>1983</v>
      </c>
      <c r="B4857" s="96" t="s">
        <v>1980</v>
      </c>
      <c r="C4857" s="96" t="s">
        <v>4426</v>
      </c>
      <c r="D4857" s="96">
        <v>202.61833333354443</v>
      </c>
      <c r="E4857" s="96">
        <v>167.92033333301077</v>
      </c>
      <c r="F4857" s="96">
        <v>1</v>
      </c>
      <c r="G4857" s="96" t="s">
        <v>4722</v>
      </c>
      <c r="H4857" s="96">
        <v>50</v>
      </c>
      <c r="I4857" s="96" t="str">
        <f t="shared" si="75"/>
        <v>T530D567M2R5ATE005A530V197M2R5ASE005KBP74</v>
      </c>
    </row>
    <row r="4858" spans="1:9" hidden="1">
      <c r="A4858" s="96" t="s">
        <v>1983</v>
      </c>
      <c r="B4858" s="96" t="s">
        <v>4815</v>
      </c>
      <c r="C4858" s="96" t="s">
        <v>4433</v>
      </c>
      <c r="D4858" s="96">
        <v>197.79999999096617</v>
      </c>
      <c r="E4858" s="96">
        <v>125.01666666939856</v>
      </c>
      <c r="F4858" s="96">
        <v>1</v>
      </c>
      <c r="G4858" s="96" t="s">
        <v>4722</v>
      </c>
      <c r="H4858" s="96">
        <v>1</v>
      </c>
      <c r="I4858" s="96" t="str">
        <f t="shared" si="75"/>
        <v>T530D567M2R5ATE005A530V197M2R5AS9997KBP74E</v>
      </c>
    </row>
    <row r="4859" spans="1:9" hidden="1">
      <c r="A4859" s="96" t="s">
        <v>1983</v>
      </c>
      <c r="B4859" s="96" t="s">
        <v>4815</v>
      </c>
      <c r="C4859" s="96" t="s">
        <v>142</v>
      </c>
      <c r="D4859" s="96">
        <v>325.46666667214595</v>
      </c>
      <c r="E4859" s="96">
        <v>291.64999999513384</v>
      </c>
      <c r="F4859" s="96">
        <v>1</v>
      </c>
      <c r="G4859" s="96" t="s">
        <v>4722</v>
      </c>
      <c r="H4859" s="96">
        <v>2</v>
      </c>
      <c r="I4859" s="96" t="str">
        <f t="shared" si="75"/>
        <v>T530D567M2R5ATE005A530V197M2R5AS9997KBP86E</v>
      </c>
    </row>
    <row r="4860" spans="1:9" hidden="1">
      <c r="A4860" s="96" t="s">
        <v>1957</v>
      </c>
      <c r="B4860" s="96" t="s">
        <v>1956</v>
      </c>
      <c r="C4860" s="96" t="s">
        <v>4426</v>
      </c>
      <c r="D4860" s="96">
        <v>272.4250000010943</v>
      </c>
      <c r="E4860" s="96">
        <v>130.38333333330229</v>
      </c>
      <c r="F4860" s="96">
        <v>1</v>
      </c>
      <c r="G4860" s="96" t="s">
        <v>4722</v>
      </c>
      <c r="H4860" s="96">
        <v>2</v>
      </c>
      <c r="I4860" s="96" t="str">
        <f t="shared" si="75"/>
        <v>T530D687M003ATE010A530V227M003ASE010KBP74</v>
      </c>
    </row>
    <row r="4861" spans="1:9" hidden="1">
      <c r="A4861" s="96" t="s">
        <v>1957</v>
      </c>
      <c r="B4861" s="96" t="s">
        <v>1958</v>
      </c>
      <c r="C4861" s="96" t="s">
        <v>4426</v>
      </c>
      <c r="D4861" s="96">
        <v>234.7116666653892</v>
      </c>
      <c r="E4861" s="96">
        <v>146.55833333311602</v>
      </c>
      <c r="F4861" s="96">
        <v>1</v>
      </c>
      <c r="G4861" s="96" t="s">
        <v>4722</v>
      </c>
      <c r="H4861" s="96">
        <v>10</v>
      </c>
      <c r="I4861" s="96" t="str">
        <f t="shared" si="75"/>
        <v>T530D687M003ATE010A530V337M003ASE010KBP74</v>
      </c>
    </row>
    <row r="4862" spans="1:9" hidden="1">
      <c r="A4862" s="96" t="s">
        <v>1826</v>
      </c>
      <c r="B4862" s="96" t="s">
        <v>1832</v>
      </c>
      <c r="C4862" s="96" t="s">
        <v>4426</v>
      </c>
      <c r="D4862" s="96">
        <v>219.53333333367479</v>
      </c>
      <c r="E4862" s="96">
        <v>171.02777777588926</v>
      </c>
      <c r="F4862" s="96">
        <v>1</v>
      </c>
      <c r="G4862" s="96" t="s">
        <v>4722</v>
      </c>
      <c r="H4862" s="96">
        <v>3</v>
      </c>
      <c r="I4862" s="96" t="str">
        <f t="shared" si="75"/>
        <v>T530D687M2R5AHE006A530V227M003ASE006KBP74</v>
      </c>
    </row>
    <row r="4863" spans="1:9" hidden="1">
      <c r="A4863" s="96" t="s">
        <v>1825</v>
      </c>
      <c r="B4863" s="96" t="s">
        <v>1832</v>
      </c>
      <c r="C4863" s="96" t="s">
        <v>4426</v>
      </c>
      <c r="D4863" s="96">
        <v>209.79066666732541</v>
      </c>
      <c r="E4863" s="96">
        <v>159.62566666714849</v>
      </c>
      <c r="F4863" s="96">
        <v>1</v>
      </c>
      <c r="G4863" s="96" t="s">
        <v>4722</v>
      </c>
      <c r="H4863" s="96">
        <v>50</v>
      </c>
      <c r="I4863" s="96" t="str">
        <f t="shared" si="75"/>
        <v>T530D687M2R5ATE006A530V227M003ASE006KBP74</v>
      </c>
    </row>
    <row r="4864" spans="1:9" hidden="1">
      <c r="A4864" s="96" t="s">
        <v>1825</v>
      </c>
      <c r="B4864" s="96" t="s">
        <v>4816</v>
      </c>
      <c r="C4864" s="96" t="s">
        <v>4575</v>
      </c>
      <c r="D4864" s="96">
        <v>193.5333333327435</v>
      </c>
      <c r="E4864" s="96">
        <v>127.14999999850988</v>
      </c>
      <c r="F4864" s="96">
        <v>1</v>
      </c>
      <c r="G4864" s="96" t="s">
        <v>4722</v>
      </c>
      <c r="H4864" s="96">
        <v>1</v>
      </c>
      <c r="I4864" s="96" t="str">
        <f t="shared" si="75"/>
        <v>T530D687M2R5ATE006A530V227M003AS9997KBP74F</v>
      </c>
    </row>
    <row r="4865" spans="1:9" hidden="1">
      <c r="A4865" s="96" t="s">
        <v>1972</v>
      </c>
      <c r="B4865" s="96" t="s">
        <v>1958</v>
      </c>
      <c r="C4865" s="96" t="s">
        <v>4426</v>
      </c>
      <c r="D4865" s="96">
        <v>186.98333334177732</v>
      </c>
      <c r="E4865" s="96">
        <v>130.85000000428408</v>
      </c>
      <c r="F4865" s="96">
        <v>1</v>
      </c>
      <c r="G4865" s="96" t="s">
        <v>4722</v>
      </c>
      <c r="H4865" s="96">
        <v>1</v>
      </c>
      <c r="I4865" s="96" t="str">
        <f t="shared" si="75"/>
        <v>T530D687M2R5ATE010A530V337M003ASE010KBP74</v>
      </c>
    </row>
    <row r="4866" spans="1:9" hidden="1">
      <c r="A4866" s="96" t="s">
        <v>2958</v>
      </c>
      <c r="B4866" s="96" t="s">
        <v>2931</v>
      </c>
      <c r="C4866" s="96" t="s">
        <v>4426</v>
      </c>
      <c r="D4866" s="96">
        <v>238.35833333374467</v>
      </c>
      <c r="E4866" s="96">
        <v>178.08333333581686</v>
      </c>
      <c r="F4866" s="96">
        <v>1</v>
      </c>
      <c r="G4866" s="96" t="s">
        <v>4722</v>
      </c>
      <c r="H4866" s="96">
        <v>2</v>
      </c>
      <c r="I4866" s="96" t="str">
        <f t="shared" si="75"/>
        <v>T530X108M003AHE010A530V477M003ASE010KBP74</v>
      </c>
    </row>
    <row r="4867" spans="1:9" hidden="1">
      <c r="A4867" s="96" t="s">
        <v>2959</v>
      </c>
      <c r="B4867" s="96" t="s">
        <v>2931</v>
      </c>
      <c r="C4867" s="96" t="s">
        <v>4426</v>
      </c>
      <c r="D4867" s="96">
        <v>264.46851852000691</v>
      </c>
      <c r="E4867" s="96">
        <v>160.75444444664754</v>
      </c>
      <c r="F4867" s="96">
        <v>1</v>
      </c>
      <c r="G4867" s="96" t="s">
        <v>4722</v>
      </c>
      <c r="H4867" s="96">
        <v>9</v>
      </c>
      <c r="I4867" s="96" t="str">
        <f t="shared" si="75"/>
        <v>T530X108M003ATE010A530V477M003ASE010KBP74</v>
      </c>
    </row>
    <row r="4868" spans="1:9" hidden="1">
      <c r="A4868" s="96" t="s">
        <v>2888</v>
      </c>
      <c r="B4868" s="96" t="s">
        <v>2890</v>
      </c>
      <c r="C4868" s="96" t="s">
        <v>4426</v>
      </c>
      <c r="D4868" s="96">
        <v>237.83066666778177</v>
      </c>
      <c r="E4868" s="96">
        <v>145.42966666643042</v>
      </c>
      <c r="F4868" s="96">
        <v>1</v>
      </c>
      <c r="G4868" s="96" t="s">
        <v>4722</v>
      </c>
      <c r="H4868" s="96">
        <v>50</v>
      </c>
      <c r="I4868" s="96" t="str">
        <f t="shared" ref="I4868:I4931" si="76">A4868&amp;B4868&amp;C4868</f>
        <v>T530X108M004ATE006A530V337M004ASE006KBP74</v>
      </c>
    </row>
    <row r="4869" spans="1:9" hidden="1">
      <c r="A4869" s="96" t="s">
        <v>2888</v>
      </c>
      <c r="B4869" s="96" t="s">
        <v>2890</v>
      </c>
      <c r="C4869" s="96" t="s">
        <v>142</v>
      </c>
      <c r="D4869" s="96">
        <v>210.96666666562669</v>
      </c>
      <c r="E4869" s="96">
        <v>120.78333333134653</v>
      </c>
      <c r="F4869" s="96">
        <v>1</v>
      </c>
      <c r="G4869" s="96" t="s">
        <v>4722</v>
      </c>
      <c r="H4869" s="96">
        <v>1</v>
      </c>
      <c r="I4869" s="96" t="str">
        <f t="shared" si="76"/>
        <v>T530X108M004ATE006A530V337M004ASE006KBP86E</v>
      </c>
    </row>
    <row r="4870" spans="1:9" hidden="1">
      <c r="A4870" s="96" t="s">
        <v>2888</v>
      </c>
      <c r="B4870" s="96" t="s">
        <v>2890</v>
      </c>
      <c r="C4870" s="96" t="s">
        <v>4440</v>
      </c>
      <c r="D4870" s="96">
        <v>456.94583333301131</v>
      </c>
      <c r="E4870" s="96">
        <v>134.44444444729015</v>
      </c>
      <c r="F4870" s="96">
        <v>1</v>
      </c>
      <c r="G4870" s="96" t="s">
        <v>4722</v>
      </c>
      <c r="H4870" s="96">
        <v>4</v>
      </c>
      <c r="I4870" s="96" t="str">
        <f t="shared" si="76"/>
        <v>T530X108M004ATE006A530V337M004ASE006KBP86F</v>
      </c>
    </row>
    <row r="4871" spans="1:9" hidden="1">
      <c r="A4871" s="96" t="s">
        <v>2811</v>
      </c>
      <c r="B4871" s="96" t="s">
        <v>2812</v>
      </c>
      <c r="C4871" s="96" t="s">
        <v>4426</v>
      </c>
      <c r="D4871" s="96">
        <v>289.52685185067821</v>
      </c>
      <c r="E4871" s="96">
        <v>184.32738095139419</v>
      </c>
      <c r="F4871" s="96">
        <v>1</v>
      </c>
      <c r="G4871" s="96" t="s">
        <v>4722</v>
      </c>
      <c r="H4871" s="96">
        <v>18</v>
      </c>
      <c r="I4871" s="96" t="str">
        <f t="shared" si="76"/>
        <v>T530X108M2R5ATE004A530V337M003ASE004KBP74</v>
      </c>
    </row>
    <row r="4872" spans="1:9" hidden="1">
      <c r="A4872" s="96" t="s">
        <v>3024</v>
      </c>
      <c r="B4872" s="96" t="s">
        <v>2810</v>
      </c>
      <c r="C4872" s="96" t="s">
        <v>4747</v>
      </c>
      <c r="D4872" s="96">
        <v>480.23333333898336</v>
      </c>
      <c r="E4872" s="96">
        <v>195.43333333684132</v>
      </c>
      <c r="F4872" s="96">
        <v>1</v>
      </c>
      <c r="G4872" s="96" t="s">
        <v>4722</v>
      </c>
      <c r="H4872" s="96">
        <v>1</v>
      </c>
      <c r="I4872" s="96" t="str">
        <f t="shared" si="76"/>
        <v>T530X157M016AHE015A530V476M016ASE015KBP46</v>
      </c>
    </row>
    <row r="4873" spans="1:9" hidden="1">
      <c r="A4873" s="96" t="s">
        <v>3024</v>
      </c>
      <c r="B4873" s="96" t="s">
        <v>2810</v>
      </c>
      <c r="C4873" s="96" t="s">
        <v>4477</v>
      </c>
      <c r="D4873" s="96">
        <v>522.17499999795109</v>
      </c>
      <c r="E4873" s="96">
        <v>182.74583333346527</v>
      </c>
      <c r="F4873" s="96">
        <v>1</v>
      </c>
      <c r="G4873" s="96" t="s">
        <v>4722</v>
      </c>
      <c r="H4873" s="96">
        <v>4</v>
      </c>
      <c r="I4873" s="96" t="str">
        <f t="shared" si="76"/>
        <v>T530X157M016AHE015A530V476M016ASE015KBP40</v>
      </c>
    </row>
    <row r="4874" spans="1:9" hidden="1">
      <c r="A4874" s="96" t="s">
        <v>3025</v>
      </c>
      <c r="B4874" s="96" t="s">
        <v>2810</v>
      </c>
      <c r="C4874" s="96" t="s">
        <v>4721</v>
      </c>
      <c r="D4874" s="96">
        <v>560.82307692438076</v>
      </c>
      <c r="E4874" s="96">
        <v>313.66354166857491</v>
      </c>
      <c r="F4874" s="96">
        <v>1</v>
      </c>
      <c r="G4874" s="96" t="s">
        <v>4722</v>
      </c>
      <c r="H4874" s="96">
        <v>13</v>
      </c>
      <c r="I4874" s="96" t="str">
        <f t="shared" si="76"/>
        <v>T530X157M016ATE015A530V476M016ASE015NT40</v>
      </c>
    </row>
    <row r="4875" spans="1:9" hidden="1">
      <c r="A4875" s="96" t="s">
        <v>3025</v>
      </c>
      <c r="B4875" s="96" t="s">
        <v>2810</v>
      </c>
      <c r="C4875" s="96" t="s">
        <v>4715</v>
      </c>
      <c r="D4875" s="96">
        <v>362.89999999688007</v>
      </c>
      <c r="E4875" s="96">
        <v>150.30000000377186</v>
      </c>
      <c r="F4875" s="96">
        <v>1</v>
      </c>
      <c r="G4875" s="96" t="s">
        <v>4722</v>
      </c>
      <c r="H4875" s="96">
        <v>1</v>
      </c>
      <c r="I4875" s="96" t="str">
        <f t="shared" si="76"/>
        <v>T530X157M016ATE015A530V476M016ASE015KBP83E</v>
      </c>
    </row>
    <row r="4876" spans="1:9" hidden="1">
      <c r="A4876" s="96" t="s">
        <v>3025</v>
      </c>
      <c r="B4876" s="96" t="s">
        <v>2810</v>
      </c>
      <c r="C4876" s="96" t="s">
        <v>4747</v>
      </c>
      <c r="D4876" s="96">
        <v>445.8716666661669</v>
      </c>
      <c r="E4876" s="96">
        <v>163.69633333319797</v>
      </c>
      <c r="F4876" s="96">
        <v>1</v>
      </c>
      <c r="G4876" s="96" t="s">
        <v>4722</v>
      </c>
      <c r="H4876" s="96">
        <v>50</v>
      </c>
      <c r="I4876" s="96" t="str">
        <f t="shared" si="76"/>
        <v>T530X157M016ATE015A530V476M016ASE015KBP46</v>
      </c>
    </row>
    <row r="4877" spans="1:9" hidden="1">
      <c r="A4877" s="96" t="s">
        <v>3025</v>
      </c>
      <c r="B4877" s="96" t="s">
        <v>2810</v>
      </c>
      <c r="C4877" s="96" t="s">
        <v>4477</v>
      </c>
      <c r="D4877" s="96">
        <v>409.59466666658409</v>
      </c>
      <c r="E4877" s="96">
        <v>138.08533333309461</v>
      </c>
      <c r="F4877" s="96">
        <v>1</v>
      </c>
      <c r="G4877" s="96" t="s">
        <v>4722</v>
      </c>
      <c r="H4877" s="96">
        <v>50</v>
      </c>
      <c r="I4877" s="96" t="str">
        <f t="shared" si="76"/>
        <v>T530X157M016ATE015A530V476M016ASE015KBP40</v>
      </c>
    </row>
    <row r="4878" spans="1:9" hidden="1">
      <c r="A4878" s="96" t="s">
        <v>3025</v>
      </c>
      <c r="B4878" s="96" t="s">
        <v>4636</v>
      </c>
      <c r="C4878" s="96" t="s">
        <v>4575</v>
      </c>
      <c r="D4878" s="96">
        <v>354.7604166677047</v>
      </c>
      <c r="E4878" s="96">
        <v>160.56851851753893</v>
      </c>
      <c r="F4878" s="96">
        <v>1</v>
      </c>
      <c r="G4878" s="96" t="s">
        <v>4722</v>
      </c>
      <c r="H4878" s="96">
        <v>8</v>
      </c>
      <c r="I4878" s="96" t="str">
        <f t="shared" si="76"/>
        <v>T530X157M016ATE015A530V756M016AS9997KBP74F</v>
      </c>
    </row>
    <row r="4879" spans="1:9" hidden="1">
      <c r="A4879" s="96" t="s">
        <v>3022</v>
      </c>
      <c r="B4879" s="96" t="s">
        <v>2971</v>
      </c>
      <c r="C4879" s="96" t="s">
        <v>4433</v>
      </c>
      <c r="D4879" s="96">
        <v>370.68333332659682</v>
      </c>
      <c r="E4879" s="96">
        <v>127.79999999329448</v>
      </c>
      <c r="F4879" s="96">
        <v>1</v>
      </c>
      <c r="G4879" s="96" t="s">
        <v>4722</v>
      </c>
      <c r="H4879" s="96">
        <v>1</v>
      </c>
      <c r="I4879" s="96" t="str">
        <f t="shared" si="76"/>
        <v>T530X157M016ATE025A530V476M016ASE025KBP74E</v>
      </c>
    </row>
    <row r="4880" spans="1:9" hidden="1">
      <c r="A4880" s="96" t="s">
        <v>3022</v>
      </c>
      <c r="B4880" s="96" t="s">
        <v>2971</v>
      </c>
      <c r="C4880" s="96" t="s">
        <v>4721</v>
      </c>
      <c r="D4880" s="96">
        <v>553.2999999972526</v>
      </c>
      <c r="E4880" s="96">
        <v>616.98333332897164</v>
      </c>
      <c r="F4880" s="96">
        <v>1</v>
      </c>
      <c r="G4880" s="96" t="s">
        <v>4722</v>
      </c>
      <c r="H4880" s="96">
        <v>1</v>
      </c>
      <c r="I4880" s="96" t="str">
        <f t="shared" si="76"/>
        <v>T530X157M016ATE025A530V476M016ASE025NT40</v>
      </c>
    </row>
    <row r="4881" spans="1:9" hidden="1">
      <c r="A4881" s="96" t="s">
        <v>3022</v>
      </c>
      <c r="B4881" s="96" t="s">
        <v>2971</v>
      </c>
      <c r="C4881" s="96" t="s">
        <v>4747</v>
      </c>
      <c r="D4881" s="96">
        <v>452.91666666744283</v>
      </c>
      <c r="E4881" s="96">
        <v>135.34999999799766</v>
      </c>
      <c r="F4881" s="96">
        <v>1</v>
      </c>
      <c r="G4881" s="96" t="s">
        <v>4722</v>
      </c>
      <c r="H4881" s="96">
        <v>2</v>
      </c>
      <c r="I4881" s="96" t="str">
        <f t="shared" si="76"/>
        <v>T530X157M016ATE025A530V476M016ASE025KBP46</v>
      </c>
    </row>
    <row r="4882" spans="1:9" hidden="1">
      <c r="A4882" s="96" t="s">
        <v>3022</v>
      </c>
      <c r="B4882" s="96" t="s">
        <v>2971</v>
      </c>
      <c r="C4882" s="96" t="s">
        <v>4477</v>
      </c>
      <c r="D4882" s="96">
        <v>426.32272727089003</v>
      </c>
      <c r="E4882" s="96">
        <v>137.98181818163192</v>
      </c>
      <c r="F4882" s="96">
        <v>1</v>
      </c>
      <c r="G4882" s="96" t="s">
        <v>4722</v>
      </c>
      <c r="H4882" s="96">
        <v>11</v>
      </c>
      <c r="I4882" s="96" t="str">
        <f t="shared" si="76"/>
        <v>T530X157M016ATE025A530V476M016ASE025KBP40</v>
      </c>
    </row>
    <row r="4883" spans="1:9" hidden="1">
      <c r="A4883" s="96" t="s">
        <v>2947</v>
      </c>
      <c r="B4883" s="96" t="s">
        <v>2946</v>
      </c>
      <c r="C4883" s="96" t="s">
        <v>4426</v>
      </c>
      <c r="D4883" s="96">
        <v>230.54999999818392</v>
      </c>
      <c r="E4883" s="96">
        <v>169.41666666534729</v>
      </c>
      <c r="F4883" s="96">
        <v>1</v>
      </c>
      <c r="G4883" s="96" t="s">
        <v>4722</v>
      </c>
      <c r="H4883" s="96">
        <v>1</v>
      </c>
      <c r="I4883" s="96" t="str">
        <f t="shared" si="76"/>
        <v>T530X158M003AHE008A530V477M003ASKBP74</v>
      </c>
    </row>
    <row r="4884" spans="1:9" hidden="1">
      <c r="A4884" s="96" t="s">
        <v>2948</v>
      </c>
      <c r="B4884" s="96" t="s">
        <v>2946</v>
      </c>
      <c r="C4884" s="96" t="s">
        <v>4426</v>
      </c>
      <c r="D4884" s="96">
        <v>236.09791666691308</v>
      </c>
      <c r="E4884" s="96">
        <v>158.5840579702357</v>
      </c>
      <c r="F4884" s="96">
        <v>1</v>
      </c>
      <c r="G4884" s="96" t="s">
        <v>4722</v>
      </c>
      <c r="H4884" s="96">
        <v>24</v>
      </c>
      <c r="I4884" s="96" t="str">
        <f t="shared" si="76"/>
        <v>T530X158M003ATE008A530V477M003ASKBP74</v>
      </c>
    </row>
    <row r="4885" spans="1:9" hidden="1">
      <c r="A4885" s="96" t="s">
        <v>2948</v>
      </c>
      <c r="B4885" s="96" t="s">
        <v>2946</v>
      </c>
      <c r="C4885" s="96" t="s">
        <v>4739</v>
      </c>
      <c r="D4885" s="96">
        <v>247.08333333022892</v>
      </c>
      <c r="E4885" s="96">
        <v>120.9833333361894</v>
      </c>
      <c r="F4885" s="96">
        <v>1</v>
      </c>
      <c r="G4885" s="96" t="s">
        <v>4722</v>
      </c>
      <c r="H4885" s="96">
        <v>1</v>
      </c>
      <c r="I4885" s="96" t="str">
        <f t="shared" si="76"/>
        <v>T530X158M003ATE008A530V477M003ASKBP121F</v>
      </c>
    </row>
    <row r="4886" spans="1:9" hidden="1">
      <c r="A4886" s="96" t="s">
        <v>2937</v>
      </c>
      <c r="B4886" s="96" t="s">
        <v>2935</v>
      </c>
      <c r="C4886" s="96" t="s">
        <v>4426</v>
      </c>
      <c r="D4886" s="96">
        <v>274.64444444398396</v>
      </c>
      <c r="E4886" s="96">
        <v>135.79583333601477</v>
      </c>
      <c r="F4886" s="96">
        <v>1</v>
      </c>
      <c r="G4886" s="96" t="s">
        <v>4722</v>
      </c>
      <c r="H4886" s="96">
        <v>9</v>
      </c>
      <c r="I4886" s="96" t="str">
        <f t="shared" si="76"/>
        <v>T530X158M2R5AHE005A530V477M2R5ASE005KBP74</v>
      </c>
    </row>
    <row r="4887" spans="1:9" hidden="1">
      <c r="A4887" s="96" t="s">
        <v>2938</v>
      </c>
      <c r="B4887" s="96" t="s">
        <v>2935</v>
      </c>
      <c r="C4887" s="96" t="s">
        <v>4426</v>
      </c>
      <c r="D4887" s="96">
        <v>232.49126984197315</v>
      </c>
      <c r="E4887" s="96">
        <v>173.50750000021071</v>
      </c>
      <c r="F4887" s="96">
        <v>1</v>
      </c>
      <c r="G4887" s="96" t="s">
        <v>4722</v>
      </c>
      <c r="H4887" s="96">
        <v>42</v>
      </c>
      <c r="I4887" s="96" t="str">
        <f t="shared" si="76"/>
        <v>T530X158M2R5ATE005A530V477M2R5ASE005KBP74</v>
      </c>
    </row>
    <row r="4888" spans="1:9" hidden="1">
      <c r="A4888" s="96" t="s">
        <v>2938</v>
      </c>
      <c r="B4888" s="96" t="s">
        <v>2935</v>
      </c>
      <c r="C4888" s="96" t="s">
        <v>142</v>
      </c>
      <c r="D4888" s="96">
        <v>203.23333333712071</v>
      </c>
      <c r="E4888" s="96">
        <v>143.31666666199453</v>
      </c>
      <c r="F4888" s="96">
        <v>1</v>
      </c>
      <c r="G4888" s="96" t="s">
        <v>4722</v>
      </c>
      <c r="H4888" s="96">
        <v>1</v>
      </c>
      <c r="I4888" s="96" t="str">
        <f t="shared" si="76"/>
        <v>T530X158M2R5ATE005A530V477M2R5ASE005KBP86E</v>
      </c>
    </row>
    <row r="4889" spans="1:9" hidden="1">
      <c r="A4889" s="96" t="s">
        <v>2825</v>
      </c>
      <c r="B4889" s="96" t="s">
        <v>2821</v>
      </c>
      <c r="C4889" s="96" t="s">
        <v>4426</v>
      </c>
      <c r="D4889" s="96">
        <v>473.08333333348855</v>
      </c>
      <c r="E4889" s="96">
        <v>142.74629629449919</v>
      </c>
      <c r="F4889" s="96">
        <v>1</v>
      </c>
      <c r="G4889" s="96" t="s">
        <v>4722</v>
      </c>
      <c r="H4889" s="96">
        <v>6</v>
      </c>
      <c r="I4889" s="96" t="str">
        <f t="shared" si="76"/>
        <v>T530X337M010AHE004A530V117M010ASE004KBP74</v>
      </c>
    </row>
    <row r="4890" spans="1:9" hidden="1">
      <c r="A4890" s="96" t="s">
        <v>2916</v>
      </c>
      <c r="B4890" s="96" t="s">
        <v>2917</v>
      </c>
      <c r="C4890" s="96" t="s">
        <v>126</v>
      </c>
      <c r="D4890" s="96">
        <v>302.72222222643904</v>
      </c>
      <c r="E4890" s="96">
        <v>162.29166667093523</v>
      </c>
      <c r="F4890" s="96">
        <v>1</v>
      </c>
      <c r="G4890" s="96" t="s">
        <v>4722</v>
      </c>
      <c r="H4890" s="96">
        <v>3</v>
      </c>
      <c r="I4890" s="96" t="str">
        <f t="shared" si="76"/>
        <v>T530X337M010AHE006A530V117M010ASE006KBP52</v>
      </c>
    </row>
    <row r="4891" spans="1:9" hidden="1">
      <c r="A4891" s="96" t="s">
        <v>2836</v>
      </c>
      <c r="B4891" s="96" t="s">
        <v>2831</v>
      </c>
      <c r="C4891" s="96" t="s">
        <v>4426</v>
      </c>
      <c r="D4891" s="96">
        <v>411.79074073908851</v>
      </c>
      <c r="E4891" s="96">
        <v>151.91833333508112</v>
      </c>
      <c r="F4891" s="96">
        <v>1</v>
      </c>
      <c r="G4891" s="96" t="s">
        <v>4722</v>
      </c>
      <c r="H4891" s="96">
        <v>9</v>
      </c>
      <c r="I4891" s="96" t="str">
        <f t="shared" si="76"/>
        <v>T530X337M010AHE010A530V157M010ASE010KBP74</v>
      </c>
    </row>
    <row r="4892" spans="1:9" hidden="1">
      <c r="A4892" s="96" t="s">
        <v>2824</v>
      </c>
      <c r="B4892" s="96" t="s">
        <v>2821</v>
      </c>
      <c r="C4892" s="96" t="s">
        <v>4426</v>
      </c>
      <c r="D4892" s="96">
        <v>346.65098039299824</v>
      </c>
      <c r="E4892" s="96">
        <v>159.078205128272</v>
      </c>
      <c r="F4892" s="96">
        <v>1</v>
      </c>
      <c r="G4892" s="96" t="s">
        <v>4722</v>
      </c>
      <c r="H4892" s="96">
        <v>34</v>
      </c>
      <c r="I4892" s="96" t="str">
        <f t="shared" si="76"/>
        <v>T530X337M010ATE004A530V117M010ASE004KBP74</v>
      </c>
    </row>
    <row r="4893" spans="1:9" hidden="1">
      <c r="A4893" s="96" t="s">
        <v>2918</v>
      </c>
      <c r="B4893" s="96" t="s">
        <v>2917</v>
      </c>
      <c r="C4893" s="96" t="s">
        <v>4617</v>
      </c>
      <c r="D4893" s="96">
        <v>268.14000000106171</v>
      </c>
      <c r="E4893" s="96">
        <v>138.27333333366553</v>
      </c>
      <c r="F4893" s="96">
        <v>1</v>
      </c>
      <c r="G4893" s="96" t="s">
        <v>4722</v>
      </c>
      <c r="H4893" s="96">
        <v>5</v>
      </c>
      <c r="I4893" s="96" t="str">
        <f t="shared" si="76"/>
        <v>T530X337M010ATE006A530V117M010ASE006NT50</v>
      </c>
    </row>
    <row r="4894" spans="1:9" hidden="1">
      <c r="A4894" s="96" t="s">
        <v>2918</v>
      </c>
      <c r="B4894" s="96" t="s">
        <v>2917</v>
      </c>
      <c r="C4894" s="96" t="s">
        <v>126</v>
      </c>
      <c r="D4894" s="96">
        <v>325.64858156125104</v>
      </c>
      <c r="E4894" s="96">
        <v>163.59255319188765</v>
      </c>
      <c r="F4894" s="96">
        <v>1</v>
      </c>
      <c r="G4894" s="96" t="s">
        <v>4722</v>
      </c>
      <c r="H4894" s="96">
        <v>47</v>
      </c>
      <c r="I4894" s="96" t="str">
        <f t="shared" si="76"/>
        <v>T530X337M010ATE006A530V117M010ASE006KBP52</v>
      </c>
    </row>
    <row r="4895" spans="1:9" hidden="1">
      <c r="A4895" s="96" t="s">
        <v>2837</v>
      </c>
      <c r="B4895" s="96" t="s">
        <v>2831</v>
      </c>
      <c r="C4895" s="96" t="s">
        <v>4426</v>
      </c>
      <c r="D4895" s="96">
        <v>401.48766666704319</v>
      </c>
      <c r="E4895" s="96">
        <v>178.29599999960047</v>
      </c>
      <c r="F4895" s="96">
        <v>1</v>
      </c>
      <c r="G4895" s="96" t="s">
        <v>4722</v>
      </c>
      <c r="H4895" s="96">
        <v>50</v>
      </c>
      <c r="I4895" s="96" t="str">
        <f t="shared" si="76"/>
        <v>T530X337M010ATE010A530V157M010ASE010KBP74</v>
      </c>
    </row>
    <row r="4896" spans="1:9" hidden="1">
      <c r="A4896" s="96" t="s">
        <v>2818</v>
      </c>
      <c r="B4896" s="96" t="s">
        <v>2815</v>
      </c>
      <c r="C4896" s="96" t="s">
        <v>4426</v>
      </c>
      <c r="D4896" s="96">
        <v>288.47777777700685</v>
      </c>
      <c r="E4896" s="96">
        <v>140.49444444710389</v>
      </c>
      <c r="F4896" s="96">
        <v>1</v>
      </c>
      <c r="G4896" s="96" t="s">
        <v>4722</v>
      </c>
      <c r="H4896" s="96">
        <v>3</v>
      </c>
      <c r="I4896" s="96" t="str">
        <f t="shared" si="76"/>
        <v>T530X477M006AHE004A530V157M006ASE004KBP74</v>
      </c>
    </row>
    <row r="4897" spans="1:9" hidden="1">
      <c r="A4897" s="96" t="s">
        <v>2854</v>
      </c>
      <c r="B4897" s="96" t="s">
        <v>2853</v>
      </c>
      <c r="C4897" s="96" t="s">
        <v>4426</v>
      </c>
      <c r="D4897" s="96">
        <v>267.96666666283272</v>
      </c>
      <c r="E4897" s="96">
        <v>134.03333333786577</v>
      </c>
      <c r="F4897" s="96">
        <v>1</v>
      </c>
      <c r="G4897" s="96" t="s">
        <v>4722</v>
      </c>
      <c r="H4897" s="96">
        <v>2</v>
      </c>
      <c r="I4897" s="96" t="str">
        <f t="shared" si="76"/>
        <v>T530X477M006AHE010A530V227K006ASE010KBP74</v>
      </c>
    </row>
    <row r="4898" spans="1:9" hidden="1">
      <c r="A4898" s="96" t="s">
        <v>2819</v>
      </c>
      <c r="B4898" s="96" t="s">
        <v>2815</v>
      </c>
      <c r="C4898" s="96" t="s">
        <v>4426</v>
      </c>
      <c r="D4898" s="96">
        <v>307.77878787926801</v>
      </c>
      <c r="E4898" s="96">
        <v>156.58037036960013</v>
      </c>
      <c r="F4898" s="96">
        <v>1</v>
      </c>
      <c r="G4898" s="96" t="s">
        <v>4722</v>
      </c>
      <c r="H4898" s="96">
        <v>44</v>
      </c>
      <c r="I4898" s="96" t="str">
        <f t="shared" si="76"/>
        <v>T530X477M006ATE004A530V157M006ASE004KBP74</v>
      </c>
    </row>
    <row r="4899" spans="1:9" hidden="1">
      <c r="A4899" s="96" t="s">
        <v>2852</v>
      </c>
      <c r="B4899" s="96" t="s">
        <v>2853</v>
      </c>
      <c r="C4899" s="96" t="s">
        <v>4426</v>
      </c>
      <c r="D4899" s="96">
        <v>297.73503401385602</v>
      </c>
      <c r="E4899" s="96">
        <v>173.51156462596882</v>
      </c>
      <c r="F4899" s="96">
        <v>1</v>
      </c>
      <c r="G4899" s="96" t="s">
        <v>4722</v>
      </c>
      <c r="H4899" s="96">
        <v>49</v>
      </c>
      <c r="I4899" s="96" t="str">
        <f t="shared" si="76"/>
        <v>T530X477M006ATE010A530V227K006ASE010KBP74</v>
      </c>
    </row>
    <row r="4900" spans="1:9" hidden="1">
      <c r="A4900" s="96" t="s">
        <v>2852</v>
      </c>
      <c r="B4900" s="96" t="s">
        <v>4817</v>
      </c>
      <c r="C4900" s="96" t="s">
        <v>4433</v>
      </c>
      <c r="D4900" s="96">
        <v>204.33333332708571</v>
      </c>
      <c r="E4900" s="96">
        <v>123.9499999943655</v>
      </c>
      <c r="F4900" s="96">
        <v>1</v>
      </c>
      <c r="G4900" s="96" t="s">
        <v>4722</v>
      </c>
      <c r="H4900" s="96">
        <v>2</v>
      </c>
      <c r="I4900" s="96" t="str">
        <f t="shared" si="76"/>
        <v>T530X477M006ATE010A530V227M006AS9997KBP74E</v>
      </c>
    </row>
    <row r="4901" spans="1:9" hidden="1">
      <c r="A4901" s="96" t="s">
        <v>2852</v>
      </c>
      <c r="B4901" s="96" t="s">
        <v>4818</v>
      </c>
      <c r="C4901" s="96" t="s">
        <v>4433</v>
      </c>
      <c r="D4901" s="96">
        <v>203.18333333590999</v>
      </c>
      <c r="E4901" s="96">
        <v>141.66666666395031</v>
      </c>
      <c r="F4901" s="96">
        <v>1</v>
      </c>
      <c r="G4901" s="96" t="s">
        <v>4722</v>
      </c>
      <c r="H4901" s="96">
        <v>1</v>
      </c>
      <c r="I4901" s="96" t="str">
        <f t="shared" si="76"/>
        <v>T530X477M006ATE010A530V227K006AS9997KBP74E</v>
      </c>
    </row>
    <row r="4902" spans="1:9" hidden="1">
      <c r="A4902" s="96" t="s">
        <v>2863</v>
      </c>
      <c r="B4902" s="96" t="s">
        <v>2864</v>
      </c>
      <c r="C4902" s="96" t="s">
        <v>4426</v>
      </c>
      <c r="D4902" s="96">
        <v>328.24166666599922</v>
      </c>
      <c r="E4902" s="96">
        <v>230.49166666693057</v>
      </c>
      <c r="F4902" s="96">
        <v>1</v>
      </c>
      <c r="G4902" s="96" t="s">
        <v>4722</v>
      </c>
      <c r="H4902" s="96">
        <v>2</v>
      </c>
      <c r="I4902" s="96" t="str">
        <f t="shared" si="76"/>
        <v>T530X687M004AHE006A530V227M004ASE006KBP74</v>
      </c>
    </row>
    <row r="4903" spans="1:9" hidden="1">
      <c r="A4903" s="96" t="s">
        <v>2962</v>
      </c>
      <c r="B4903" s="96" t="s">
        <v>2851</v>
      </c>
      <c r="C4903" s="96" t="s">
        <v>126</v>
      </c>
      <c r="D4903" s="96">
        <v>398.84166666772217</v>
      </c>
      <c r="E4903" s="96">
        <v>130.77499999722932</v>
      </c>
      <c r="F4903" s="96">
        <v>1</v>
      </c>
      <c r="G4903" s="96" t="s">
        <v>4722</v>
      </c>
      <c r="H4903" s="96">
        <v>2</v>
      </c>
      <c r="I4903" s="96" t="str">
        <f t="shared" si="76"/>
        <v>T530X687M004AHE010A530V337M004ASE010KBP52</v>
      </c>
    </row>
    <row r="4904" spans="1:9" hidden="1">
      <c r="A4904" s="96" t="s">
        <v>2872</v>
      </c>
      <c r="B4904" s="96" t="s">
        <v>2869</v>
      </c>
      <c r="C4904" s="96" t="s">
        <v>4426</v>
      </c>
      <c r="D4904" s="96">
        <v>236.52300000011456</v>
      </c>
      <c r="E4904" s="96">
        <v>165.66300000026823</v>
      </c>
      <c r="F4904" s="96">
        <v>1</v>
      </c>
      <c r="G4904" s="96" t="s">
        <v>4722</v>
      </c>
      <c r="H4904" s="96">
        <v>50</v>
      </c>
      <c r="I4904" s="96" t="str">
        <f t="shared" si="76"/>
        <v>T530X687M004ATE004A530V227M004ASE004KBP74</v>
      </c>
    </row>
    <row r="4905" spans="1:9" hidden="1">
      <c r="A4905" s="96" t="s">
        <v>2963</v>
      </c>
      <c r="B4905" s="96" t="s">
        <v>2851</v>
      </c>
      <c r="C4905" s="96" t="s">
        <v>126</v>
      </c>
      <c r="D4905" s="96">
        <v>281.95416666887468</v>
      </c>
      <c r="E4905" s="96">
        <v>151.66944444354158</v>
      </c>
      <c r="F4905" s="96">
        <v>1</v>
      </c>
      <c r="G4905" s="96" t="s">
        <v>4722</v>
      </c>
      <c r="H4905" s="96">
        <v>4</v>
      </c>
      <c r="I4905" s="96" t="str">
        <f t="shared" si="76"/>
        <v>T530X687M004ATE010A530V337M004ASE010KBP52</v>
      </c>
    </row>
    <row r="4906" spans="1:9" hidden="1">
      <c r="A4906" s="96" t="s">
        <v>2848</v>
      </c>
      <c r="B4906" s="96" t="s">
        <v>2846</v>
      </c>
      <c r="C4906" s="96" t="s">
        <v>4426</v>
      </c>
      <c r="D4906" s="96">
        <v>306.30833333416376</v>
      </c>
      <c r="E4906" s="96">
        <v>135.700000001234</v>
      </c>
      <c r="F4906" s="96">
        <v>1</v>
      </c>
      <c r="G4906" s="96" t="s">
        <v>4722</v>
      </c>
      <c r="H4906" s="96">
        <v>2</v>
      </c>
      <c r="I4906" s="96" t="str">
        <f t="shared" si="76"/>
        <v>T530X687M006AHE010A530V227M006ASE010KBP74</v>
      </c>
    </row>
    <row r="4907" spans="1:9" hidden="1">
      <c r="A4907" s="96" t="s">
        <v>2849</v>
      </c>
      <c r="B4907" s="96" t="s">
        <v>2846</v>
      </c>
      <c r="C4907" s="96" t="s">
        <v>4426</v>
      </c>
      <c r="D4907" s="96">
        <v>281.26904761863574</v>
      </c>
      <c r="E4907" s="96">
        <v>147.9098765439509</v>
      </c>
      <c r="F4907" s="96">
        <v>1</v>
      </c>
      <c r="G4907" s="96" t="s">
        <v>4722</v>
      </c>
      <c r="H4907" s="96">
        <v>28</v>
      </c>
      <c r="I4907" s="96" t="str">
        <f t="shared" si="76"/>
        <v>T530X687M006ATE010A530V227M006ASE010KBP74</v>
      </c>
    </row>
    <row r="4908" spans="1:9" hidden="1">
      <c r="A4908" s="96" t="s">
        <v>2849</v>
      </c>
      <c r="B4908" s="96" t="s">
        <v>2846</v>
      </c>
      <c r="C4908" s="96" t="s">
        <v>142</v>
      </c>
      <c r="D4908" s="96">
        <v>418.7000000069383</v>
      </c>
      <c r="E4908" s="96">
        <v>130.53333332645707</v>
      </c>
      <c r="F4908" s="96">
        <v>1</v>
      </c>
      <c r="G4908" s="96" t="s">
        <v>4722</v>
      </c>
      <c r="H4908" s="96">
        <v>1</v>
      </c>
      <c r="I4908" s="96" t="str">
        <f t="shared" si="76"/>
        <v>T530X687M006ATE010A530V227M006ASE010KBP86E</v>
      </c>
    </row>
    <row r="4909" spans="1:9" hidden="1">
      <c r="A4909" s="96" t="s">
        <v>2849</v>
      </c>
      <c r="B4909" s="96" t="s">
        <v>4817</v>
      </c>
      <c r="C4909" s="96" t="s">
        <v>4433</v>
      </c>
      <c r="D4909" s="96">
        <v>254.98333333292976</v>
      </c>
      <c r="E4909" s="96">
        <v>131.21666666236706</v>
      </c>
      <c r="F4909" s="96">
        <v>1</v>
      </c>
      <c r="G4909" s="96" t="s">
        <v>4722</v>
      </c>
      <c r="H4909" s="96">
        <v>2</v>
      </c>
      <c r="I4909" s="96" t="str">
        <f t="shared" si="76"/>
        <v>T530X687M006ATE010A530V227M006AS9997KBP74E</v>
      </c>
    </row>
    <row r="4910" spans="1:9" hidden="1">
      <c r="A4910" s="96" t="s">
        <v>2926</v>
      </c>
      <c r="B4910" s="96" t="s">
        <v>2923</v>
      </c>
      <c r="C4910" s="96" t="s">
        <v>4426</v>
      </c>
      <c r="D4910" s="96">
        <v>270.61533333384432</v>
      </c>
      <c r="E4910" s="96">
        <v>144.89399999985471</v>
      </c>
      <c r="F4910" s="96">
        <v>1</v>
      </c>
      <c r="G4910" s="96" t="s">
        <v>4722</v>
      </c>
      <c r="H4910" s="96">
        <v>50</v>
      </c>
      <c r="I4910" s="96" t="str">
        <f t="shared" si="76"/>
        <v>T530X687M006ATE018A530V227M006ASE018KBP74</v>
      </c>
    </row>
    <row r="4911" spans="1:9" hidden="1">
      <c r="A4911" s="96" t="s">
        <v>1002</v>
      </c>
      <c r="B4911" s="96" t="s">
        <v>4819</v>
      </c>
      <c r="C4911" s="96" t="s">
        <v>142</v>
      </c>
      <c r="D4911" s="96">
        <v>248.13333333469927</v>
      </c>
      <c r="E4911" s="96">
        <v>167.61666666367091</v>
      </c>
      <c r="F4911" s="96">
        <v>1</v>
      </c>
      <c r="G4911" s="96" t="s">
        <v>4722</v>
      </c>
      <c r="H4911" s="96">
        <v>2</v>
      </c>
      <c r="I4911" s="96" t="str">
        <f t="shared" si="76"/>
        <v>T530Y108M2R5ATE005A530V337M003AS9997KBP86E</v>
      </c>
    </row>
    <row r="4912" spans="1:9" hidden="1">
      <c r="A4912" s="96" t="s">
        <v>1002</v>
      </c>
      <c r="B4912" s="96" t="s">
        <v>999</v>
      </c>
      <c r="C4912" s="96" t="s">
        <v>4426</v>
      </c>
      <c r="D4912" s="96">
        <v>221.09933333324733</v>
      </c>
      <c r="E4912" s="96">
        <v>157.46633333384526</v>
      </c>
      <c r="F4912" s="96">
        <v>1</v>
      </c>
      <c r="G4912" s="96" t="s">
        <v>4722</v>
      </c>
      <c r="H4912" s="96">
        <v>50</v>
      </c>
      <c r="I4912" s="96" t="str">
        <f t="shared" si="76"/>
        <v>T530Y108M2R5ATE005A530V337M003ASE005KBP74</v>
      </c>
    </row>
    <row r="4913" spans="1:9" hidden="1">
      <c r="A4913" s="96" t="s">
        <v>972</v>
      </c>
      <c r="B4913" s="96" t="s">
        <v>970</v>
      </c>
      <c r="C4913" s="96" t="s">
        <v>4426</v>
      </c>
      <c r="D4913" s="96">
        <v>216.01224489821291</v>
      </c>
      <c r="E4913" s="96">
        <v>166.1753333335044</v>
      </c>
      <c r="F4913" s="96">
        <v>1</v>
      </c>
      <c r="G4913" s="96" t="s">
        <v>4722</v>
      </c>
      <c r="H4913" s="96">
        <v>49</v>
      </c>
      <c r="I4913" s="96" t="str">
        <f t="shared" si="76"/>
        <v>T530Y108M2R5ATE006A530V337M003ASE006KBP74</v>
      </c>
    </row>
    <row r="4914" spans="1:9" hidden="1">
      <c r="A4914" s="96" t="s">
        <v>958</v>
      </c>
      <c r="B4914" s="96" t="s">
        <v>956</v>
      </c>
      <c r="C4914" s="96" t="s">
        <v>4426</v>
      </c>
      <c r="D4914" s="96">
        <v>306.00555554847233</v>
      </c>
      <c r="E4914" s="96">
        <v>149.73333333386108</v>
      </c>
      <c r="F4914" s="96">
        <v>1</v>
      </c>
      <c r="G4914" s="96" t="s">
        <v>4722</v>
      </c>
      <c r="H4914" s="96">
        <v>3</v>
      </c>
      <c r="I4914" s="96" t="str">
        <f t="shared" si="76"/>
        <v>T530Y337M006ATE006A530V157K006ASE006KBP74</v>
      </c>
    </row>
    <row r="4915" spans="1:9" hidden="1">
      <c r="A4915" s="96" t="s">
        <v>993</v>
      </c>
      <c r="B4915" s="96" t="s">
        <v>992</v>
      </c>
      <c r="C4915" s="96" t="s">
        <v>4426</v>
      </c>
      <c r="D4915" s="96">
        <v>320.79197530983947</v>
      </c>
      <c r="E4915" s="96">
        <v>145.88423423340066</v>
      </c>
      <c r="F4915" s="96">
        <v>1</v>
      </c>
      <c r="G4915" s="96" t="s">
        <v>4722</v>
      </c>
      <c r="H4915" s="96">
        <v>27</v>
      </c>
      <c r="I4915" s="96" t="str">
        <f t="shared" si="76"/>
        <v>T530Y477M006ATE005A530V157M006ASE005KBP74</v>
      </c>
    </row>
    <row r="4916" spans="1:9" hidden="1">
      <c r="A4916" s="96" t="s">
        <v>987</v>
      </c>
      <c r="B4916" s="96" t="s">
        <v>986</v>
      </c>
      <c r="C4916" s="96" t="s">
        <v>4426</v>
      </c>
      <c r="D4916" s="96">
        <v>298.36428571409277</v>
      </c>
      <c r="E4916" s="96">
        <v>165.72857142875105</v>
      </c>
      <c r="F4916" s="96">
        <v>1</v>
      </c>
      <c r="G4916" s="96" t="s">
        <v>4722</v>
      </c>
      <c r="H4916" s="96">
        <v>7</v>
      </c>
      <c r="I4916" s="96" t="str">
        <f t="shared" si="76"/>
        <v>T530Y687M004ATE005A530V227M004ASE005KBP74</v>
      </c>
    </row>
    <row r="4917" spans="1:9" hidden="1">
      <c r="A4917" s="96" t="s">
        <v>4162</v>
      </c>
      <c r="B4917" s="96" t="s">
        <v>1367</v>
      </c>
      <c r="C4917" s="96" t="s">
        <v>90</v>
      </c>
      <c r="D4917" s="96">
        <v>627.27619047509506</v>
      </c>
      <c r="E4917" s="96">
        <v>253.27999999977183</v>
      </c>
      <c r="F4917" s="96">
        <v>1</v>
      </c>
      <c r="G4917" s="96" t="s">
        <v>4722</v>
      </c>
      <c r="H4917" s="96">
        <v>42</v>
      </c>
      <c r="I4917" s="96" t="str">
        <f t="shared" si="76"/>
        <v>T545D336M035AT4404A521D336M035ASE065FTP200</v>
      </c>
    </row>
    <row r="4918" spans="1:9" hidden="1">
      <c r="A4918" s="96" t="s">
        <v>4162</v>
      </c>
      <c r="B4918" s="96" t="s">
        <v>1367</v>
      </c>
      <c r="C4918" s="96" t="s">
        <v>4639</v>
      </c>
      <c r="D4918" s="96">
        <v>700.02499999827705</v>
      </c>
      <c r="E4918" s="96">
        <v>211.94166666828096</v>
      </c>
      <c r="F4918" s="96">
        <v>1</v>
      </c>
      <c r="G4918" s="96" t="s">
        <v>4722</v>
      </c>
      <c r="H4918" s="96">
        <v>2</v>
      </c>
      <c r="I4918" s="96" t="str">
        <f t="shared" si="76"/>
        <v>T545D336M035AT4404A521D336M035ASE065FTP200X</v>
      </c>
    </row>
    <row r="4919" spans="1:9" hidden="1">
      <c r="A4919" s="96" t="s">
        <v>4162</v>
      </c>
      <c r="B4919" s="96" t="s">
        <v>1367</v>
      </c>
      <c r="C4919" s="96" t="s">
        <v>4693</v>
      </c>
      <c r="D4919" s="96">
        <v>631.37318840473085</v>
      </c>
      <c r="E4919" s="96">
        <v>305.19238095278189</v>
      </c>
      <c r="F4919" s="96">
        <v>1</v>
      </c>
      <c r="G4919" s="96" t="s">
        <v>4722</v>
      </c>
      <c r="H4919" s="96">
        <v>23</v>
      </c>
      <c r="I4919" s="96" t="str">
        <f t="shared" si="76"/>
        <v>T545D336M035AT4404A521D336M035ASE065FTP200Y</v>
      </c>
    </row>
    <row r="4920" spans="1:9" hidden="1">
      <c r="A4920" s="96" t="s">
        <v>873</v>
      </c>
      <c r="B4920" s="96" t="s">
        <v>4820</v>
      </c>
      <c r="C4920" s="96" t="s">
        <v>131</v>
      </c>
      <c r="D4920" s="96">
        <v>411.58333333209163</v>
      </c>
      <c r="E4920" s="96">
        <v>187.95000000391155</v>
      </c>
      <c r="F4920" s="96">
        <v>1</v>
      </c>
      <c r="G4920" s="96" t="s">
        <v>4722</v>
      </c>
      <c r="H4920" s="96">
        <v>1</v>
      </c>
      <c r="I4920" s="96" t="str">
        <f t="shared" si="76"/>
        <v>T545V107M016ATE050A545V107M016ASTTS80</v>
      </c>
    </row>
    <row r="4921" spans="1:9" hidden="1">
      <c r="A4921" s="96" t="s">
        <v>873</v>
      </c>
      <c r="B4921" s="96" t="s">
        <v>857</v>
      </c>
      <c r="C4921" s="96" t="s">
        <v>152</v>
      </c>
      <c r="D4921" s="96">
        <v>344.44166666798992</v>
      </c>
      <c r="E4921" s="96">
        <v>136.49999999703141</v>
      </c>
      <c r="F4921" s="96">
        <v>1</v>
      </c>
      <c r="G4921" s="96" t="s">
        <v>4722</v>
      </c>
      <c r="H4921" s="96">
        <v>4</v>
      </c>
      <c r="I4921" s="96" t="str">
        <f t="shared" si="76"/>
        <v>T545V107M016ATE050A521V107M016ASMHSPKBP86</v>
      </c>
    </row>
    <row r="4922" spans="1:9" hidden="1">
      <c r="A4922" s="96" t="s">
        <v>868</v>
      </c>
      <c r="B4922" s="96" t="s">
        <v>869</v>
      </c>
      <c r="C4922" s="96" t="s">
        <v>4477</v>
      </c>
      <c r="D4922" s="96">
        <v>432.11666666669765</v>
      </c>
      <c r="E4922" s="96">
        <v>136.26666666939855</v>
      </c>
      <c r="F4922" s="96">
        <v>1</v>
      </c>
      <c r="G4922" s="96" t="s">
        <v>4722</v>
      </c>
      <c r="H4922" s="96">
        <v>1</v>
      </c>
      <c r="I4922" s="96" t="str">
        <f t="shared" si="76"/>
        <v>T545V476M016ATE045A545V476M016ASE045KBP40</v>
      </c>
    </row>
    <row r="4923" spans="1:9" hidden="1">
      <c r="A4923" s="96" t="s">
        <v>1140</v>
      </c>
      <c r="B4923" s="96" t="s">
        <v>4821</v>
      </c>
      <c r="C4923" s="96" t="s">
        <v>4721</v>
      </c>
      <c r="D4923" s="96">
        <v>312.21666666562669</v>
      </c>
      <c r="E4923" s="96">
        <v>127.06666666665114</v>
      </c>
      <c r="F4923" s="96">
        <v>1</v>
      </c>
      <c r="G4923" s="96" t="s">
        <v>4722</v>
      </c>
      <c r="H4923" s="96">
        <v>1</v>
      </c>
      <c r="I4923" s="96" t="str">
        <f t="shared" si="76"/>
        <v>T545W476M016ATE045A545W476M016ASE045NT40</v>
      </c>
    </row>
    <row r="4924" spans="1:9" hidden="1">
      <c r="A4924" s="96" t="s">
        <v>1140</v>
      </c>
      <c r="B4924" s="96" t="s">
        <v>4821</v>
      </c>
      <c r="C4924" s="96" t="s">
        <v>4477</v>
      </c>
      <c r="D4924" s="96">
        <v>324.43888889160007</v>
      </c>
      <c r="E4924" s="96">
        <v>129.25833333225455</v>
      </c>
      <c r="F4924" s="96">
        <v>1</v>
      </c>
      <c r="G4924" s="96" t="s">
        <v>4722</v>
      </c>
      <c r="H4924" s="96">
        <v>3</v>
      </c>
      <c r="I4924" s="96" t="str">
        <f t="shared" si="76"/>
        <v>T545W476M016ATE045A545W476M016ASE045KBP40</v>
      </c>
    </row>
    <row r="4925" spans="1:9" hidden="1">
      <c r="A4925" s="96" t="s">
        <v>1145</v>
      </c>
      <c r="B4925" s="96" t="s">
        <v>1142</v>
      </c>
      <c r="C4925" s="96" t="s">
        <v>4441</v>
      </c>
      <c r="D4925" s="96">
        <v>473.13076923153574</v>
      </c>
      <c r="E4925" s="96">
        <v>140.55384615454108</v>
      </c>
      <c r="F4925" s="96">
        <v>1</v>
      </c>
      <c r="G4925" s="96" t="s">
        <v>4722</v>
      </c>
      <c r="H4925" s="96">
        <v>13</v>
      </c>
      <c r="I4925" s="96" t="str">
        <f t="shared" si="76"/>
        <v>T545W477M006ATE035A545W477M006ASMHSPSTA156KA</v>
      </c>
    </row>
    <row r="4926" spans="1:9" hidden="1">
      <c r="A4926" s="96" t="s">
        <v>922</v>
      </c>
      <c r="B4926" s="96" t="s">
        <v>920</v>
      </c>
      <c r="C4926" s="96" t="s">
        <v>4492</v>
      </c>
      <c r="D4926" s="96">
        <v>360.53333333227783</v>
      </c>
      <c r="E4926" s="96">
        <v>132.29999999748543</v>
      </c>
      <c r="F4926" s="96">
        <v>1</v>
      </c>
      <c r="G4926" s="96" t="s">
        <v>4722</v>
      </c>
      <c r="H4926" s="96">
        <v>2</v>
      </c>
      <c r="I4926" s="96" t="str">
        <f t="shared" si="76"/>
        <v>T545Y337M010ATE035A545Y337M010ASMHSPFTW700</v>
      </c>
    </row>
    <row r="4927" spans="1:9" hidden="1">
      <c r="A4927" s="96" t="s">
        <v>1211</v>
      </c>
      <c r="B4927" s="96" t="s">
        <v>1212</v>
      </c>
      <c r="C4927" s="96" t="s">
        <v>4501</v>
      </c>
      <c r="D4927" s="96">
        <v>257.84999999916181</v>
      </c>
      <c r="E4927" s="96">
        <v>185.80000000423752</v>
      </c>
      <c r="F4927" s="96">
        <v>1</v>
      </c>
      <c r="G4927" s="96" t="s">
        <v>4722</v>
      </c>
      <c r="H4927" s="96">
        <v>1</v>
      </c>
      <c r="I4927" s="96" t="str">
        <f t="shared" si="76"/>
        <v>T591B336M006ATE080A591B336M010ASE080KBP55</v>
      </c>
    </row>
    <row r="4928" spans="1:9" hidden="1">
      <c r="A4928" s="96" t="s">
        <v>1269</v>
      </c>
      <c r="B4928" s="96" t="s">
        <v>1210</v>
      </c>
      <c r="C4928" s="96" t="s">
        <v>4744</v>
      </c>
      <c r="D4928" s="96">
        <v>512.61666666716337</v>
      </c>
      <c r="E4928" s="96">
        <v>187.26666666800156</v>
      </c>
      <c r="F4928" s="96">
        <v>1</v>
      </c>
      <c r="G4928" s="96" t="s">
        <v>4722</v>
      </c>
      <c r="H4928" s="96">
        <v>1</v>
      </c>
      <c r="I4928" s="96" t="str">
        <f t="shared" si="76"/>
        <v>T591B476M006ATE070A591B476M010ASE070KBP72</v>
      </c>
    </row>
    <row r="4929" spans="1:9" hidden="1">
      <c r="A4929" s="96" t="s">
        <v>1269</v>
      </c>
      <c r="B4929" s="96" t="s">
        <v>1210</v>
      </c>
      <c r="C4929" s="96" t="s">
        <v>4426</v>
      </c>
      <c r="D4929" s="96">
        <v>508.24666666612035</v>
      </c>
      <c r="E4929" s="96">
        <v>192.83999999868684</v>
      </c>
      <c r="F4929" s="96">
        <v>1</v>
      </c>
      <c r="G4929" s="96" t="s">
        <v>4722</v>
      </c>
      <c r="H4929" s="96">
        <v>5</v>
      </c>
      <c r="I4929" s="96" t="str">
        <f t="shared" si="76"/>
        <v>T591B476M006ATE070A591B476M010ASE070KBP74</v>
      </c>
    </row>
    <row r="4930" spans="1:9" hidden="1">
      <c r="A4930" s="96" t="s">
        <v>1268</v>
      </c>
      <c r="B4930" s="96" t="s">
        <v>1210</v>
      </c>
      <c r="C4930" s="96" t="s">
        <v>4426</v>
      </c>
      <c r="D4930" s="96">
        <v>521.23333333642222</v>
      </c>
      <c r="E4930" s="96">
        <v>262.67500000598375</v>
      </c>
      <c r="F4930" s="96">
        <v>1</v>
      </c>
      <c r="G4930" s="96" t="s">
        <v>4722</v>
      </c>
      <c r="H4930" s="96">
        <v>2</v>
      </c>
      <c r="I4930" s="96" t="str">
        <f t="shared" si="76"/>
        <v>T591B476M010ATE070A591B476M010ASE070KBP74</v>
      </c>
    </row>
    <row r="4931" spans="1:9" hidden="1">
      <c r="A4931" s="96" t="s">
        <v>1266</v>
      </c>
      <c r="B4931" s="96" t="s">
        <v>1267</v>
      </c>
      <c r="C4931" s="96" t="s">
        <v>4744</v>
      </c>
      <c r="D4931" s="96">
        <v>416.84000000171358</v>
      </c>
      <c r="E4931" s="96">
        <v>285.53000000095926</v>
      </c>
      <c r="F4931" s="96">
        <v>1</v>
      </c>
      <c r="G4931" s="96" t="s">
        <v>4722</v>
      </c>
      <c r="H4931" s="96">
        <v>5</v>
      </c>
      <c r="I4931" s="96" t="str">
        <f t="shared" si="76"/>
        <v>T591B686M006ATE070A591B686M006ASKBP72</v>
      </c>
    </row>
    <row r="4932" spans="1:9" hidden="1">
      <c r="A4932" s="96" t="s">
        <v>1266</v>
      </c>
      <c r="B4932" s="96" t="s">
        <v>1267</v>
      </c>
      <c r="C4932" s="96" t="s">
        <v>4426</v>
      </c>
      <c r="D4932" s="96">
        <v>413.44666666653939</v>
      </c>
      <c r="E4932" s="96">
        <v>201.22738095199955</v>
      </c>
      <c r="F4932" s="96">
        <v>1</v>
      </c>
      <c r="G4932" s="96" t="s">
        <v>4722</v>
      </c>
      <c r="H4932" s="96">
        <v>15</v>
      </c>
      <c r="I4932" s="96" t="str">
        <f t="shared" ref="I4932:I4995" si="77">A4932&amp;B4932&amp;C4932</f>
        <v>T591B686M006ATE070A591B686M006ASKBP74</v>
      </c>
    </row>
    <row r="4933" spans="1:9" hidden="1">
      <c r="A4933" s="96" t="s">
        <v>3313</v>
      </c>
      <c r="B4933" s="96" t="s">
        <v>3314</v>
      </c>
      <c r="C4933" s="96" t="s">
        <v>4502</v>
      </c>
      <c r="D4933" s="96">
        <v>791.71825396844997</v>
      </c>
      <c r="E4933" s="96">
        <v>237.44027777705924</v>
      </c>
      <c r="F4933" s="96">
        <v>1</v>
      </c>
      <c r="G4933" s="96" t="s">
        <v>4722</v>
      </c>
      <c r="H4933" s="96">
        <v>21</v>
      </c>
      <c r="I4933" s="96" t="str">
        <f t="shared" si="77"/>
        <v>T591D106M050ATE090A591D106M050ASTTS175</v>
      </c>
    </row>
    <row r="4934" spans="1:9" hidden="1">
      <c r="A4934" s="96" t="s">
        <v>3325</v>
      </c>
      <c r="B4934" s="96" t="s">
        <v>4822</v>
      </c>
      <c r="C4934" s="96" t="s">
        <v>131</v>
      </c>
      <c r="D4934" s="96">
        <v>434.68333333614282</v>
      </c>
      <c r="E4934" s="96">
        <v>186.26666666474193</v>
      </c>
      <c r="F4934" s="96">
        <v>1</v>
      </c>
      <c r="G4934" s="96" t="s">
        <v>4722</v>
      </c>
      <c r="H4934" s="96">
        <v>1</v>
      </c>
      <c r="I4934" s="96" t="str">
        <f t="shared" si="77"/>
        <v>T591D107M010ATE040A591D107M010ASTTS80</v>
      </c>
    </row>
    <row r="4935" spans="1:9" hidden="1">
      <c r="A4935" s="96" t="s">
        <v>3325</v>
      </c>
      <c r="B4935" s="96" t="s">
        <v>3326</v>
      </c>
      <c r="C4935" s="96" t="s">
        <v>4501</v>
      </c>
      <c r="D4935" s="96">
        <v>247.61666666599919</v>
      </c>
      <c r="E4935" s="96">
        <v>124.90833333693443</v>
      </c>
      <c r="F4935" s="96">
        <v>1</v>
      </c>
      <c r="G4935" s="96" t="s">
        <v>4722</v>
      </c>
      <c r="H4935" s="96">
        <v>3</v>
      </c>
      <c r="I4935" s="96" t="str">
        <f t="shared" si="77"/>
        <v>T591D107M010ATE040A591D107M010AS4902KBP55</v>
      </c>
    </row>
    <row r="4936" spans="1:9" hidden="1">
      <c r="A4936" s="96" t="s">
        <v>3297</v>
      </c>
      <c r="B4936" s="96" t="s">
        <v>3298</v>
      </c>
      <c r="C4936" s="96" t="s">
        <v>87</v>
      </c>
      <c r="D4936" s="96">
        <v>493.92333333415451</v>
      </c>
      <c r="E4936" s="96">
        <v>277.79473684280867</v>
      </c>
      <c r="F4936" s="96">
        <v>1</v>
      </c>
      <c r="G4936" s="96" t="s">
        <v>4722</v>
      </c>
      <c r="H4936" s="96">
        <v>20</v>
      </c>
      <c r="I4936" s="96" t="str">
        <f t="shared" si="77"/>
        <v>T591D107M016ATE050A591D107M016ASTTS50</v>
      </c>
    </row>
    <row r="4937" spans="1:9" hidden="1">
      <c r="A4937" s="96" t="s">
        <v>3387</v>
      </c>
      <c r="B4937" s="96" t="s">
        <v>3388</v>
      </c>
      <c r="C4937" s="96" t="s">
        <v>87</v>
      </c>
      <c r="D4937" s="96">
        <v>468.22500000125729</v>
      </c>
      <c r="E4937" s="96">
        <v>208.89166666776873</v>
      </c>
      <c r="F4937" s="96">
        <v>1</v>
      </c>
      <c r="G4937" s="96" t="s">
        <v>4722</v>
      </c>
      <c r="H4937" s="96">
        <v>2</v>
      </c>
      <c r="I4937" s="96" t="str">
        <f t="shared" si="77"/>
        <v>T591D157M016ATE065A591D157M016ASTTS50</v>
      </c>
    </row>
    <row r="4938" spans="1:9" hidden="1">
      <c r="A4938" s="96" t="s">
        <v>3367</v>
      </c>
      <c r="B4938" s="96" t="s">
        <v>3333</v>
      </c>
      <c r="C4938" s="96" t="s">
        <v>131</v>
      </c>
      <c r="D4938" s="96">
        <v>372.18333334196359</v>
      </c>
      <c r="E4938" s="96">
        <v>186.96666666073725</v>
      </c>
      <c r="F4938" s="96">
        <v>1</v>
      </c>
      <c r="G4938" s="96" t="s">
        <v>4722</v>
      </c>
      <c r="H4938" s="96">
        <v>1</v>
      </c>
      <c r="I4938" s="96" t="str">
        <f t="shared" si="77"/>
        <v>T591D227M006ATE025A591D227M006ASTTS80</v>
      </c>
    </row>
    <row r="4939" spans="1:9" hidden="1">
      <c r="A4939" s="96" t="s">
        <v>3370</v>
      </c>
      <c r="B4939" s="96" t="s">
        <v>3328</v>
      </c>
      <c r="C4939" s="96" t="s">
        <v>4501</v>
      </c>
      <c r="D4939" s="96">
        <v>415.18333333544433</v>
      </c>
      <c r="E4939" s="96">
        <v>164.00833333551418</v>
      </c>
      <c r="F4939" s="96">
        <v>1</v>
      </c>
      <c r="G4939" s="96" t="s">
        <v>4722</v>
      </c>
      <c r="H4939" s="96">
        <v>1</v>
      </c>
      <c r="I4939" s="96" t="str">
        <f t="shared" si="77"/>
        <v>T591D227M010ATE025A591D227M010ASKBP55</v>
      </c>
    </row>
    <row r="4940" spans="1:9" hidden="1">
      <c r="A4940" s="96" t="s">
        <v>3299</v>
      </c>
      <c r="B4940" s="96" t="s">
        <v>3300</v>
      </c>
      <c r="C4940" s="96" t="s">
        <v>90</v>
      </c>
      <c r="D4940" s="96">
        <v>473.68382352849414</v>
      </c>
      <c r="E4940" s="96">
        <v>170.66333333426155</v>
      </c>
      <c r="F4940" s="96">
        <v>1</v>
      </c>
      <c r="G4940" s="96" t="s">
        <v>4722</v>
      </c>
      <c r="H4940" s="96">
        <v>34</v>
      </c>
      <c r="I4940" s="96" t="str">
        <f t="shared" si="77"/>
        <v>T591D336M025ATE060A591D336M025ASFTP200</v>
      </c>
    </row>
    <row r="4941" spans="1:9" hidden="1">
      <c r="A4941" s="96" t="s">
        <v>3389</v>
      </c>
      <c r="B4941" s="96" t="s">
        <v>3390</v>
      </c>
      <c r="C4941" s="96" t="s">
        <v>90</v>
      </c>
      <c r="D4941" s="96">
        <v>594.16666667209938</v>
      </c>
      <c r="E4941" s="96">
        <v>266.59999999625143</v>
      </c>
      <c r="F4941" s="96">
        <v>1</v>
      </c>
      <c r="G4941" s="96" t="s">
        <v>4722</v>
      </c>
      <c r="H4941" s="96">
        <v>1</v>
      </c>
      <c r="I4941" s="96" t="str">
        <f t="shared" si="77"/>
        <v>T591D336M035ATE065A591D336M035ASFTP200</v>
      </c>
    </row>
    <row r="4942" spans="1:9" hidden="1">
      <c r="A4942" s="96" t="s">
        <v>3384</v>
      </c>
      <c r="B4942" s="96" t="s">
        <v>3320</v>
      </c>
      <c r="C4942" s="96" t="s">
        <v>4501</v>
      </c>
      <c r="D4942" s="96">
        <v>317.38333333516493</v>
      </c>
      <c r="E4942" s="96">
        <v>144.25000000395812</v>
      </c>
      <c r="F4942" s="96">
        <v>1</v>
      </c>
      <c r="G4942" s="96" t="s">
        <v>4722</v>
      </c>
      <c r="H4942" s="96">
        <v>1</v>
      </c>
      <c r="I4942" s="96" t="str">
        <f t="shared" si="77"/>
        <v>T591D337M2R5ATE018A591D337M003ASKBP55</v>
      </c>
    </row>
    <row r="4943" spans="1:9" hidden="1">
      <c r="A4943" s="96" t="s">
        <v>3268</v>
      </c>
      <c r="B4943" s="96" t="s">
        <v>3269</v>
      </c>
      <c r="C4943" s="96" t="s">
        <v>90</v>
      </c>
      <c r="D4943" s="96">
        <v>411.83333332766779</v>
      </c>
      <c r="E4943" s="96">
        <v>132.9666666733101</v>
      </c>
      <c r="F4943" s="96">
        <v>1</v>
      </c>
      <c r="G4943" s="96" t="s">
        <v>4722</v>
      </c>
      <c r="H4943" s="96">
        <v>1</v>
      </c>
      <c r="I4943" s="96" t="str">
        <f t="shared" si="77"/>
        <v>T591D476M020ATE050A591D476M020ASFTP200</v>
      </c>
    </row>
    <row r="4944" spans="1:9" hidden="1">
      <c r="A4944" s="96" t="s">
        <v>3594</v>
      </c>
      <c r="B4944" s="96" t="s">
        <v>3324</v>
      </c>
      <c r="C4944" s="96" t="s">
        <v>4502</v>
      </c>
      <c r="D4944" s="96">
        <v>646.98888888931833</v>
      </c>
      <c r="E4944" s="96">
        <v>342.30555555433966</v>
      </c>
      <c r="F4944" s="96">
        <v>1</v>
      </c>
      <c r="G4944" s="96" t="s">
        <v>4722</v>
      </c>
      <c r="H4944" s="96">
        <v>3</v>
      </c>
      <c r="I4944" s="96" t="str">
        <f t="shared" si="77"/>
        <v>T591V106M035ATE120A591V106M035ASTTS175</v>
      </c>
    </row>
    <row r="4945" spans="1:9" hidden="1">
      <c r="A4945" s="96" t="s">
        <v>3608</v>
      </c>
      <c r="B4945" s="96" t="s">
        <v>3609</v>
      </c>
      <c r="C4945" s="96" t="s">
        <v>4744</v>
      </c>
      <c r="D4945" s="96">
        <v>324.11709401658021</v>
      </c>
      <c r="E4945" s="96">
        <v>152.10855855751228</v>
      </c>
      <c r="F4945" s="96">
        <v>1</v>
      </c>
      <c r="G4945" s="96" t="s">
        <v>4722</v>
      </c>
      <c r="H4945" s="96">
        <v>39</v>
      </c>
      <c r="I4945" s="96" t="str">
        <f t="shared" si="77"/>
        <v>T591V337M006AT4902A591V337M006ASKBP72</v>
      </c>
    </row>
    <row r="4946" spans="1:9" hidden="1">
      <c r="A4946" s="96" t="s">
        <v>3613</v>
      </c>
      <c r="B4946" s="96" t="s">
        <v>3604</v>
      </c>
      <c r="C4946" s="96" t="s">
        <v>4617</v>
      </c>
      <c r="D4946" s="96">
        <v>569.76666665752418</v>
      </c>
      <c r="E4946" s="96">
        <v>124.44999999599531</v>
      </c>
      <c r="F4946" s="96">
        <v>1</v>
      </c>
      <c r="G4946" s="96" t="s">
        <v>4722</v>
      </c>
      <c r="H4946" s="96">
        <v>1</v>
      </c>
      <c r="I4946" s="96" t="str">
        <f t="shared" si="77"/>
        <v>T591V337M2R5ATE012A591V337M003ASNT50</v>
      </c>
    </row>
    <row r="4947" spans="1:9" hidden="1">
      <c r="A4947" s="96" t="s">
        <v>3613</v>
      </c>
      <c r="B4947" s="96" t="s">
        <v>3604</v>
      </c>
      <c r="C4947" s="96" t="s">
        <v>126</v>
      </c>
      <c r="D4947" s="96">
        <v>187.8000000002794</v>
      </c>
      <c r="E4947" s="96">
        <v>121.16666667046955</v>
      </c>
      <c r="F4947" s="96">
        <v>1</v>
      </c>
      <c r="G4947" s="96" t="s">
        <v>4722</v>
      </c>
      <c r="H4947" s="96">
        <v>1</v>
      </c>
      <c r="I4947" s="96" t="str">
        <f t="shared" si="77"/>
        <v>T591V337M2R5ATE012A591V337M003ASKBP52</v>
      </c>
    </row>
    <row r="4948" spans="1:9" hidden="1">
      <c r="A4948" s="96" t="s">
        <v>3613</v>
      </c>
      <c r="B4948" s="96" t="s">
        <v>3604</v>
      </c>
      <c r="C4948" s="96" t="s">
        <v>4501</v>
      </c>
      <c r="D4948" s="96">
        <v>195.15833333542105</v>
      </c>
      <c r="E4948" s="96">
        <v>135.12083333014743</v>
      </c>
      <c r="F4948" s="96">
        <v>1</v>
      </c>
      <c r="G4948" s="96" t="s">
        <v>4722</v>
      </c>
      <c r="H4948" s="96">
        <v>4</v>
      </c>
      <c r="I4948" s="96" t="str">
        <f t="shared" si="77"/>
        <v>T591V337M2R5ATE012A591V337M003ASKBP55</v>
      </c>
    </row>
    <row r="4949" spans="1:9" hidden="1">
      <c r="A4949" s="96" t="s">
        <v>3607</v>
      </c>
      <c r="B4949" s="96" t="s">
        <v>3593</v>
      </c>
      <c r="C4949" s="96" t="s">
        <v>4744</v>
      </c>
      <c r="D4949" s="96">
        <v>226.05833332927432</v>
      </c>
      <c r="E4949" s="96">
        <v>128.18333333241753</v>
      </c>
      <c r="F4949" s="96">
        <v>1</v>
      </c>
      <c r="G4949" s="96" t="s">
        <v>4722</v>
      </c>
      <c r="H4949" s="96">
        <v>2</v>
      </c>
      <c r="I4949" s="96" t="str">
        <f t="shared" si="77"/>
        <v>T591V477M2R5AT4902A591V477M2R5ASKBP72</v>
      </c>
    </row>
    <row r="4950" spans="1:9" hidden="1">
      <c r="A4950" s="96" t="s">
        <v>4191</v>
      </c>
      <c r="B4950" s="96" t="s">
        <v>4190</v>
      </c>
      <c r="C4950" s="96" t="s">
        <v>4617</v>
      </c>
      <c r="D4950" s="96">
        <v>279.33333333581686</v>
      </c>
      <c r="E4950" s="96">
        <v>128.50833332980983</v>
      </c>
      <c r="F4950" s="96">
        <v>1</v>
      </c>
      <c r="G4950" s="96" t="s">
        <v>4722</v>
      </c>
      <c r="H4950" s="96">
        <v>2</v>
      </c>
      <c r="I4950" s="96" t="str">
        <f t="shared" si="77"/>
        <v>T598B336M010ATE080A598B336M010ASNT50</v>
      </c>
    </row>
    <row r="4951" spans="1:9" hidden="1">
      <c r="A4951" s="96" t="s">
        <v>4191</v>
      </c>
      <c r="B4951" s="96" t="s">
        <v>4190</v>
      </c>
      <c r="C4951" s="96" t="s">
        <v>4501</v>
      </c>
      <c r="D4951" s="96">
        <v>287.95617283942801</v>
      </c>
      <c r="E4951" s="96">
        <v>141.97701149507714</v>
      </c>
      <c r="F4951" s="96">
        <v>1</v>
      </c>
      <c r="G4951" s="96" t="s">
        <v>4722</v>
      </c>
      <c r="H4951" s="96">
        <v>27</v>
      </c>
      <c r="I4951" s="96" t="str">
        <f t="shared" si="77"/>
        <v>T598B336M010ATE080A598B336M010ASKBP55</v>
      </c>
    </row>
    <row r="4952" spans="1:9" hidden="1">
      <c r="A4952" s="96" t="s">
        <v>4257</v>
      </c>
      <c r="B4952" s="96" t="s">
        <v>4258</v>
      </c>
      <c r="C4952" s="96" t="s">
        <v>90</v>
      </c>
      <c r="D4952" s="96">
        <v>618.85000000242144</v>
      </c>
      <c r="E4952" s="96">
        <v>401.41666665673256</v>
      </c>
      <c r="F4952" s="96">
        <v>1</v>
      </c>
      <c r="G4952" s="96" t="s">
        <v>4722</v>
      </c>
      <c r="H4952" s="96">
        <v>1</v>
      </c>
      <c r="I4952" s="96" t="str">
        <f t="shared" si="77"/>
        <v>T598B475M035ATE200A598B475M035ASFTP200</v>
      </c>
    </row>
    <row r="4953" spans="1:9" hidden="1">
      <c r="A4953" s="96" t="s">
        <v>4303</v>
      </c>
      <c r="B4953" s="96" t="s">
        <v>4228</v>
      </c>
      <c r="C4953" s="96" t="s">
        <v>4744</v>
      </c>
      <c r="D4953" s="96">
        <v>496.06325757665962</v>
      </c>
      <c r="E4953" s="96">
        <v>227.34924242429605</v>
      </c>
      <c r="F4953" s="96">
        <v>1</v>
      </c>
      <c r="G4953" s="96" t="s">
        <v>4722</v>
      </c>
      <c r="H4953" s="96">
        <v>44</v>
      </c>
      <c r="I4953" s="96" t="str">
        <f t="shared" si="77"/>
        <v>T598B476M010ATE070A598B476M010ASKBP72</v>
      </c>
    </row>
    <row r="4954" spans="1:9" hidden="1">
      <c r="A4954" s="96" t="s">
        <v>4303</v>
      </c>
      <c r="B4954" s="96" t="s">
        <v>4228</v>
      </c>
      <c r="C4954" s="96" t="s">
        <v>4426</v>
      </c>
      <c r="D4954" s="96">
        <v>485.45333333336754</v>
      </c>
      <c r="E4954" s="96">
        <v>205.94399999999439</v>
      </c>
      <c r="F4954" s="96">
        <v>1</v>
      </c>
      <c r="G4954" s="96" t="s">
        <v>4722</v>
      </c>
      <c r="H4954" s="96">
        <v>50</v>
      </c>
      <c r="I4954" s="96" t="str">
        <f t="shared" si="77"/>
        <v>T598B476M010ATE070A598B476M010ASKBP74</v>
      </c>
    </row>
    <row r="4955" spans="1:9" hidden="1">
      <c r="A4955" s="96" t="s">
        <v>4303</v>
      </c>
      <c r="B4955" s="96" t="s">
        <v>4228</v>
      </c>
      <c r="C4955" s="96" t="s">
        <v>4782</v>
      </c>
      <c r="D4955" s="96">
        <v>507.76666666497471</v>
      </c>
      <c r="E4955" s="96">
        <v>187.01666666194797</v>
      </c>
      <c r="F4955" s="96">
        <v>1</v>
      </c>
      <c r="G4955" s="96" t="s">
        <v>4722</v>
      </c>
      <c r="H4955" s="96">
        <v>1</v>
      </c>
      <c r="I4955" s="96" t="str">
        <f t="shared" si="77"/>
        <v>T598B476M010ATE070A598B476M010ASTTS80E</v>
      </c>
    </row>
    <row r="4956" spans="1:9" hidden="1">
      <c r="A4956" s="96" t="s">
        <v>4303</v>
      </c>
      <c r="B4956" s="96" t="s">
        <v>4637</v>
      </c>
      <c r="C4956" s="96" t="s">
        <v>4426</v>
      </c>
      <c r="D4956" s="96">
        <v>504.6500000031665</v>
      </c>
      <c r="E4956" s="96">
        <v>184.36666667112149</v>
      </c>
      <c r="F4956" s="96">
        <v>1</v>
      </c>
      <c r="G4956" s="96" t="s">
        <v>4722</v>
      </c>
      <c r="H4956" s="96">
        <v>1</v>
      </c>
      <c r="I4956" s="96" t="str">
        <f t="shared" si="77"/>
        <v>T598B476M010ATE070A598B476M010AS9997KBP74</v>
      </c>
    </row>
    <row r="4957" spans="1:9" hidden="1">
      <c r="A4957" s="96" t="s">
        <v>4303</v>
      </c>
      <c r="B4957" s="96" t="s">
        <v>4637</v>
      </c>
      <c r="C4957" s="96" t="s">
        <v>131</v>
      </c>
      <c r="D4957" s="96">
        <v>476.383333329577</v>
      </c>
      <c r="E4957" s="96">
        <v>190.36666666972451</v>
      </c>
      <c r="F4957" s="96">
        <v>1</v>
      </c>
      <c r="G4957" s="96" t="s">
        <v>4722</v>
      </c>
      <c r="H4957" s="96">
        <v>1</v>
      </c>
      <c r="I4957" s="96" t="str">
        <f t="shared" si="77"/>
        <v>T598B476M010ATE070A598B476M010AS9997TTS80</v>
      </c>
    </row>
    <row r="4958" spans="1:9" hidden="1">
      <c r="A4958" s="96" t="s">
        <v>4303</v>
      </c>
      <c r="B4958" s="96" t="s">
        <v>4637</v>
      </c>
      <c r="C4958" s="96" t="s">
        <v>4799</v>
      </c>
      <c r="D4958" s="96">
        <v>408.01666666986426</v>
      </c>
      <c r="E4958" s="96">
        <v>190.13333333423361</v>
      </c>
      <c r="F4958" s="96">
        <v>1</v>
      </c>
      <c r="G4958" s="96" t="s">
        <v>4722</v>
      </c>
      <c r="H4958" s="96">
        <v>1</v>
      </c>
      <c r="I4958" s="96" t="str">
        <f t="shared" si="77"/>
        <v>T598B476M010ATE070A598B476M010AS9997TTS80H</v>
      </c>
    </row>
    <row r="4959" spans="1:9" hidden="1">
      <c r="A4959" s="96" t="s">
        <v>4307</v>
      </c>
      <c r="B4959" s="96" t="s">
        <v>4230</v>
      </c>
      <c r="C4959" s="96" t="s">
        <v>4744</v>
      </c>
      <c r="D4959" s="96">
        <v>430.06929824625041</v>
      </c>
      <c r="E4959" s="96">
        <v>205.94666666717967</v>
      </c>
      <c r="F4959" s="96">
        <v>1</v>
      </c>
      <c r="G4959" s="96" t="s">
        <v>4722</v>
      </c>
      <c r="H4959" s="96">
        <v>19</v>
      </c>
      <c r="I4959" s="96" t="str">
        <f t="shared" si="77"/>
        <v>T598B686M006ATE070A598B686M006ASKBP72</v>
      </c>
    </row>
    <row r="4960" spans="1:9" hidden="1">
      <c r="A4960" s="96" t="s">
        <v>4307</v>
      </c>
      <c r="B4960" s="96" t="s">
        <v>4230</v>
      </c>
      <c r="C4960" s="96" t="s">
        <v>4426</v>
      </c>
      <c r="D4960" s="96">
        <v>428.45799999972797</v>
      </c>
      <c r="E4960" s="96">
        <v>213.17366666647141</v>
      </c>
      <c r="F4960" s="96">
        <v>1</v>
      </c>
      <c r="G4960" s="96" t="s">
        <v>4722</v>
      </c>
      <c r="H4960" s="96">
        <v>50</v>
      </c>
      <c r="I4960" s="96" t="str">
        <f t="shared" si="77"/>
        <v>T598B686M006ATE070A598B686M006ASKBP74</v>
      </c>
    </row>
    <row r="4961" spans="1:9" hidden="1">
      <c r="A4961" s="96" t="s">
        <v>1541</v>
      </c>
      <c r="B4961" s="96" t="s">
        <v>1091</v>
      </c>
      <c r="C4961" s="96" t="s">
        <v>4502</v>
      </c>
      <c r="D4961" s="96">
        <v>687.05215053790585</v>
      </c>
      <c r="E4961" s="96">
        <v>275.0050000003539</v>
      </c>
      <c r="F4961" s="96">
        <v>1</v>
      </c>
      <c r="G4961" s="96" t="s">
        <v>4722</v>
      </c>
      <c r="H4961" s="96">
        <v>31</v>
      </c>
      <c r="I4961" s="96" t="str">
        <f t="shared" si="77"/>
        <v>T598D106M035ATE120A598D106M035ASTTS175</v>
      </c>
    </row>
    <row r="4962" spans="1:9" hidden="1">
      <c r="A4962" s="96" t="s">
        <v>1537</v>
      </c>
      <c r="B4962" s="96" t="s">
        <v>1101</v>
      </c>
      <c r="C4962" s="96" t="s">
        <v>107</v>
      </c>
      <c r="D4962" s="96">
        <v>761.60399999949152</v>
      </c>
      <c r="E4962" s="96">
        <v>223.25733333353415</v>
      </c>
      <c r="F4962" s="96">
        <v>1</v>
      </c>
      <c r="G4962" s="96" t="s">
        <v>4722</v>
      </c>
      <c r="H4962" s="96">
        <v>50</v>
      </c>
      <c r="I4962" s="96" t="str">
        <f t="shared" si="77"/>
        <v>T598D106M050ATE090A598D106M050ASFTP150</v>
      </c>
    </row>
    <row r="4963" spans="1:9" hidden="1">
      <c r="A4963" s="96" t="s">
        <v>1537</v>
      </c>
      <c r="B4963" s="96" t="s">
        <v>1101</v>
      </c>
      <c r="C4963" s="96" t="s">
        <v>4502</v>
      </c>
      <c r="D4963" s="96">
        <v>800.69333333373072</v>
      </c>
      <c r="E4963" s="96">
        <v>261.66100000028962</v>
      </c>
      <c r="F4963" s="96">
        <v>1</v>
      </c>
      <c r="G4963" s="96" t="s">
        <v>4722</v>
      </c>
      <c r="H4963" s="96">
        <v>50</v>
      </c>
      <c r="I4963" s="96" t="str">
        <f t="shared" si="77"/>
        <v>T598D106M050ATE090A598D106M050ASTTS175</v>
      </c>
    </row>
    <row r="4964" spans="1:9" hidden="1">
      <c r="A4964" s="96" t="s">
        <v>1537</v>
      </c>
      <c r="B4964" s="96" t="s">
        <v>4823</v>
      </c>
      <c r="C4964" s="96" t="s">
        <v>4502</v>
      </c>
      <c r="D4964" s="96">
        <v>930.02499999885924</v>
      </c>
      <c r="E4964" s="96">
        <v>371.42499999899883</v>
      </c>
      <c r="F4964" s="96">
        <v>1</v>
      </c>
      <c r="G4964" s="96" t="s">
        <v>4722</v>
      </c>
      <c r="H4964" s="96">
        <v>2</v>
      </c>
      <c r="I4964" s="96" t="str">
        <f t="shared" si="77"/>
        <v>T598D106M050ATE090A598D106M050AS9997TTS175</v>
      </c>
    </row>
    <row r="4965" spans="1:9" hidden="1">
      <c r="A4965" s="96" t="s">
        <v>953</v>
      </c>
      <c r="B4965" s="96" t="s">
        <v>952</v>
      </c>
      <c r="C4965" s="96" t="s">
        <v>131</v>
      </c>
      <c r="D4965" s="96">
        <v>473.66666666697711</v>
      </c>
      <c r="E4965" s="96">
        <v>184.88333333283663</v>
      </c>
      <c r="F4965" s="96">
        <v>1</v>
      </c>
      <c r="G4965" s="96" t="s">
        <v>4722</v>
      </c>
      <c r="H4965" s="96">
        <v>1</v>
      </c>
      <c r="I4965" s="96" t="str">
        <f t="shared" si="77"/>
        <v>T598D107M010ATE025A598D107M010ASTTS80</v>
      </c>
    </row>
    <row r="4966" spans="1:9" hidden="1">
      <c r="A4966" s="96" t="s">
        <v>953</v>
      </c>
      <c r="B4966" s="96" t="s">
        <v>952</v>
      </c>
      <c r="C4966" s="96" t="s">
        <v>4824</v>
      </c>
      <c r="D4966" s="96">
        <v>265.13333332986804</v>
      </c>
      <c r="E4966" s="96">
        <v>127.39166666404344</v>
      </c>
      <c r="F4966" s="96">
        <v>1</v>
      </c>
      <c r="G4966" s="96" t="s">
        <v>4722</v>
      </c>
      <c r="H4966" s="96">
        <v>4</v>
      </c>
      <c r="I4966" s="96" t="str">
        <f t="shared" si="77"/>
        <v>T598D107M010ATE025A598D107M010ASNT50VS</v>
      </c>
    </row>
    <row r="4967" spans="1:9" hidden="1">
      <c r="A4967" s="96" t="s">
        <v>953</v>
      </c>
      <c r="B4967" s="96" t="s">
        <v>4825</v>
      </c>
      <c r="C4967" s="96" t="s">
        <v>131</v>
      </c>
      <c r="D4967" s="96">
        <v>424.28333332529297</v>
      </c>
      <c r="E4967" s="96">
        <v>326.28333333064802</v>
      </c>
      <c r="F4967" s="96">
        <v>1</v>
      </c>
      <c r="G4967" s="96" t="s">
        <v>4722</v>
      </c>
      <c r="H4967" s="96">
        <v>1</v>
      </c>
      <c r="I4967" s="96" t="str">
        <f t="shared" si="77"/>
        <v>T598D107M010ATE025A598V107M010AS9997TTS80</v>
      </c>
    </row>
    <row r="4968" spans="1:9" hidden="1">
      <c r="A4968" s="96" t="s">
        <v>953</v>
      </c>
      <c r="B4968" s="96" t="s">
        <v>954</v>
      </c>
      <c r="C4968" s="96" t="s">
        <v>4501</v>
      </c>
      <c r="D4968" s="96">
        <v>261.04404761871723</v>
      </c>
      <c r="E4968" s="96">
        <v>166.72023809598093</v>
      </c>
      <c r="F4968" s="96">
        <v>1</v>
      </c>
      <c r="G4968" s="96" t="s">
        <v>4722</v>
      </c>
      <c r="H4968" s="96">
        <v>14</v>
      </c>
      <c r="I4968" s="96" t="str">
        <f t="shared" si="77"/>
        <v>T598D107M010ATE025A598D107M010AS4143KBP55</v>
      </c>
    </row>
    <row r="4969" spans="1:9" hidden="1">
      <c r="A4969" s="96" t="s">
        <v>1118</v>
      </c>
      <c r="B4969" s="96" t="s">
        <v>954</v>
      </c>
      <c r="C4969" s="96" t="s">
        <v>4501</v>
      </c>
      <c r="D4969" s="96">
        <v>250.45833333337217</v>
      </c>
      <c r="E4969" s="96">
        <v>125.10000000649596</v>
      </c>
      <c r="F4969" s="96">
        <v>1</v>
      </c>
      <c r="G4969" s="96" t="s">
        <v>4722</v>
      </c>
      <c r="H4969" s="96">
        <v>2</v>
      </c>
      <c r="I4969" s="96" t="str">
        <f t="shared" si="77"/>
        <v>T598D107M010ATE040A598D107M010AS4143KBP55</v>
      </c>
    </row>
    <row r="4970" spans="1:9" hidden="1">
      <c r="A4970" s="96" t="s">
        <v>1493</v>
      </c>
      <c r="B4970" s="96" t="s">
        <v>952</v>
      </c>
      <c r="C4970" s="96" t="s">
        <v>131</v>
      </c>
      <c r="D4970" s="96">
        <v>445.30000000144349</v>
      </c>
      <c r="E4970" s="96">
        <v>181.66666666860692</v>
      </c>
      <c r="F4970" s="96">
        <v>1</v>
      </c>
      <c r="G4970" s="96" t="s">
        <v>4722</v>
      </c>
      <c r="H4970" s="96">
        <v>1</v>
      </c>
      <c r="I4970" s="96" t="str">
        <f t="shared" si="77"/>
        <v>T598D107M010ATE080A598D107M010ASTTS80</v>
      </c>
    </row>
    <row r="4971" spans="1:9" hidden="1">
      <c r="A4971" s="96" t="s">
        <v>1493</v>
      </c>
      <c r="B4971" s="96" t="s">
        <v>952</v>
      </c>
      <c r="C4971" s="96" t="s">
        <v>4824</v>
      </c>
      <c r="D4971" s="96">
        <v>299.46666667121463</v>
      </c>
      <c r="E4971" s="96">
        <v>190.59999999473803</v>
      </c>
      <c r="F4971" s="96">
        <v>1</v>
      </c>
      <c r="G4971" s="96" t="s">
        <v>4722</v>
      </c>
      <c r="H4971" s="96">
        <v>2</v>
      </c>
      <c r="I4971" s="96" t="str">
        <f t="shared" si="77"/>
        <v>T598D107M010ATE080A598D107M010ASNT50VS</v>
      </c>
    </row>
    <row r="4972" spans="1:9" hidden="1">
      <c r="A4972" s="96" t="s">
        <v>1493</v>
      </c>
      <c r="B4972" s="96" t="s">
        <v>954</v>
      </c>
      <c r="C4972" s="96" t="s">
        <v>4501</v>
      </c>
      <c r="D4972" s="96">
        <v>324.13333333097398</v>
      </c>
      <c r="E4972" s="96">
        <v>131.56666666560341</v>
      </c>
      <c r="F4972" s="96">
        <v>1</v>
      </c>
      <c r="G4972" s="96" t="s">
        <v>4722</v>
      </c>
      <c r="H4972" s="96">
        <v>2</v>
      </c>
      <c r="I4972" s="96" t="str">
        <f t="shared" si="77"/>
        <v>T598D107M010ATE080A598D107M010AS4143KBP55</v>
      </c>
    </row>
    <row r="4973" spans="1:9" hidden="1">
      <c r="A4973" s="96" t="s">
        <v>1095</v>
      </c>
      <c r="B4973" s="96" t="s">
        <v>1096</v>
      </c>
      <c r="C4973" s="96" t="s">
        <v>87</v>
      </c>
      <c r="D4973" s="96">
        <v>470.74583333451307</v>
      </c>
      <c r="E4973" s="96">
        <v>221.97500000271248</v>
      </c>
      <c r="F4973" s="96">
        <v>1</v>
      </c>
      <c r="G4973" s="96" t="s">
        <v>4722</v>
      </c>
      <c r="H4973" s="96">
        <v>4</v>
      </c>
      <c r="I4973" s="96" t="str">
        <f t="shared" si="77"/>
        <v>T598D107M016ATE050A598D107M016ASTTS50</v>
      </c>
    </row>
    <row r="4974" spans="1:9" hidden="1">
      <c r="A4974" s="96" t="s">
        <v>1095</v>
      </c>
      <c r="B4974" s="96" t="s">
        <v>4826</v>
      </c>
      <c r="C4974" s="96" t="s">
        <v>142</v>
      </c>
      <c r="D4974" s="96">
        <v>374.27777778008021</v>
      </c>
      <c r="E4974" s="96">
        <v>129.68333333381452</v>
      </c>
      <c r="F4974" s="96">
        <v>1</v>
      </c>
      <c r="G4974" s="96" t="s">
        <v>4722</v>
      </c>
      <c r="H4974" s="96">
        <v>3</v>
      </c>
      <c r="I4974" s="96" t="str">
        <f t="shared" si="77"/>
        <v>T598D107M016ATE050A598D107M016AS9997KBP86E</v>
      </c>
    </row>
    <row r="4975" spans="1:9" hidden="1">
      <c r="A4975" s="96" t="s">
        <v>937</v>
      </c>
      <c r="B4975" s="96" t="s">
        <v>936</v>
      </c>
      <c r="C4975" s="96" t="s">
        <v>131</v>
      </c>
      <c r="D4975" s="96">
        <v>402.7500000083819</v>
      </c>
      <c r="E4975" s="96">
        <v>184.35000000055879</v>
      </c>
      <c r="F4975" s="96">
        <v>1</v>
      </c>
      <c r="G4975" s="96" t="s">
        <v>4722</v>
      </c>
      <c r="H4975" s="96">
        <v>1</v>
      </c>
      <c r="I4975" s="96" t="str">
        <f t="shared" si="77"/>
        <v>T598D157M006ATE025A598D157M006ASTTS80</v>
      </c>
    </row>
    <row r="4976" spans="1:9" hidden="1">
      <c r="A4976" s="96" t="s">
        <v>1523</v>
      </c>
      <c r="B4976" s="96" t="s">
        <v>1127</v>
      </c>
      <c r="C4976" s="96" t="s">
        <v>87</v>
      </c>
      <c r="D4976" s="96">
        <v>482.33533333288506</v>
      </c>
      <c r="E4976" s="96">
        <v>202.2063333327882</v>
      </c>
      <c r="F4976" s="96">
        <v>1</v>
      </c>
      <c r="G4976" s="96" t="s">
        <v>4722</v>
      </c>
      <c r="H4976" s="96">
        <v>50</v>
      </c>
      <c r="I4976" s="96" t="str">
        <f t="shared" si="77"/>
        <v>T598D157M016ATE065A598D157M016ASTTS50</v>
      </c>
    </row>
    <row r="4977" spans="1:9" hidden="1">
      <c r="A4977" s="96" t="s">
        <v>1523</v>
      </c>
      <c r="B4977" s="96" t="s">
        <v>4827</v>
      </c>
      <c r="C4977" s="96" t="s">
        <v>142</v>
      </c>
      <c r="D4977" s="96">
        <v>473.09166666353121</v>
      </c>
      <c r="E4977" s="96">
        <v>136.75000000046566</v>
      </c>
      <c r="F4977" s="96">
        <v>1</v>
      </c>
      <c r="G4977" s="96" t="s">
        <v>4722</v>
      </c>
      <c r="H4977" s="96">
        <v>2</v>
      </c>
      <c r="I4977" s="96" t="str">
        <f t="shared" si="77"/>
        <v>T598D157M016ATE065A598D157M016AS9997KBP86E</v>
      </c>
    </row>
    <row r="4978" spans="1:9" hidden="1">
      <c r="A4978" s="96" t="s">
        <v>1438</v>
      </c>
      <c r="B4978" s="96" t="s">
        <v>1093</v>
      </c>
      <c r="C4978" s="96" t="s">
        <v>90</v>
      </c>
      <c r="D4978" s="96">
        <v>654.26933333287013</v>
      </c>
      <c r="E4978" s="96">
        <v>287.73966666636989</v>
      </c>
      <c r="F4978" s="96">
        <v>1</v>
      </c>
      <c r="G4978" s="96" t="s">
        <v>4722</v>
      </c>
      <c r="H4978" s="96">
        <v>50</v>
      </c>
      <c r="I4978" s="96" t="str">
        <f t="shared" si="77"/>
        <v>T598D226M035AT4335A598D226M035ASFTP200</v>
      </c>
    </row>
    <row r="4979" spans="1:9" hidden="1">
      <c r="A4979" s="96" t="s">
        <v>1525</v>
      </c>
      <c r="B4979" s="96" t="s">
        <v>1093</v>
      </c>
      <c r="C4979" s="96" t="s">
        <v>90</v>
      </c>
      <c r="D4979" s="96">
        <v>678.20238095259162</v>
      </c>
      <c r="E4979" s="96">
        <v>330.70555555459578</v>
      </c>
      <c r="F4979" s="96">
        <v>1</v>
      </c>
      <c r="G4979" s="96" t="s">
        <v>4722</v>
      </c>
      <c r="H4979" s="96">
        <v>7</v>
      </c>
      <c r="I4979" s="96" t="str">
        <f t="shared" si="77"/>
        <v>T598D226M035ATE065A598D226M035ASFTP200</v>
      </c>
    </row>
    <row r="4980" spans="1:9" hidden="1">
      <c r="A4980" s="96" t="s">
        <v>940</v>
      </c>
      <c r="B4980" s="96" t="s">
        <v>939</v>
      </c>
      <c r="C4980" s="96" t="s">
        <v>131</v>
      </c>
      <c r="D4980" s="96">
        <v>423.10555555508472</v>
      </c>
      <c r="E4980" s="96">
        <v>192.19999999855645</v>
      </c>
      <c r="F4980" s="96">
        <v>1</v>
      </c>
      <c r="G4980" s="96" t="s">
        <v>4722</v>
      </c>
      <c r="H4980" s="96">
        <v>3</v>
      </c>
      <c r="I4980" s="96" t="str">
        <f t="shared" si="77"/>
        <v>T598D227M006ATE025A598D227M006ASTTS80</v>
      </c>
    </row>
    <row r="4981" spans="1:9" hidden="1">
      <c r="A4981" s="96" t="s">
        <v>947</v>
      </c>
      <c r="B4981" s="96" t="s">
        <v>944</v>
      </c>
      <c r="C4981" s="96" t="s">
        <v>4617</v>
      </c>
      <c r="D4981" s="96">
        <v>417.30555555666803</v>
      </c>
      <c r="E4981" s="96">
        <v>187.47777777956799</v>
      </c>
      <c r="F4981" s="96">
        <v>1</v>
      </c>
      <c r="G4981" s="96" t="s">
        <v>4722</v>
      </c>
      <c r="H4981" s="96">
        <v>18</v>
      </c>
      <c r="I4981" s="96" t="str">
        <f t="shared" si="77"/>
        <v>T598D227M010ATE025A598D227M010ASNT50</v>
      </c>
    </row>
    <row r="4982" spans="1:9" hidden="1">
      <c r="A4982" s="96" t="s">
        <v>947</v>
      </c>
      <c r="B4982" s="96" t="s">
        <v>944</v>
      </c>
      <c r="C4982" s="96" t="s">
        <v>4428</v>
      </c>
      <c r="D4982" s="96">
        <v>318.53333333157934</v>
      </c>
      <c r="E4982" s="96">
        <v>136.53333332506008</v>
      </c>
      <c r="F4982" s="96">
        <v>1</v>
      </c>
      <c r="G4982" s="96" t="s">
        <v>4722</v>
      </c>
      <c r="H4982" s="96">
        <v>1</v>
      </c>
      <c r="I4982" s="96" t="str">
        <f t="shared" si="77"/>
        <v>T598D227M010ATE025A598D227M010ASKBP76</v>
      </c>
    </row>
    <row r="4983" spans="1:9" hidden="1">
      <c r="A4983" s="96" t="s">
        <v>947</v>
      </c>
      <c r="B4983" s="96" t="s">
        <v>944</v>
      </c>
      <c r="C4983" s="96" t="s">
        <v>4501</v>
      </c>
      <c r="D4983" s="96">
        <v>368.18733333321291</v>
      </c>
      <c r="E4983" s="96">
        <v>142.35900000028778</v>
      </c>
      <c r="F4983" s="96">
        <v>1</v>
      </c>
      <c r="G4983" s="96" t="s">
        <v>4722</v>
      </c>
      <c r="H4983" s="96">
        <v>50</v>
      </c>
      <c r="I4983" s="96" t="str">
        <f t="shared" si="77"/>
        <v>T598D227M010ATE025A598D227M010ASKBP55</v>
      </c>
    </row>
    <row r="4984" spans="1:9" hidden="1">
      <c r="A4984" s="96" t="s">
        <v>947</v>
      </c>
      <c r="B4984" s="96" t="s">
        <v>944</v>
      </c>
      <c r="C4984" s="96" t="s">
        <v>4469</v>
      </c>
      <c r="D4984" s="96">
        <v>356.21666667284444</v>
      </c>
      <c r="E4984" s="96">
        <v>142.1500000054948</v>
      </c>
      <c r="F4984" s="96">
        <v>1</v>
      </c>
      <c r="G4984" s="96" t="s">
        <v>4722</v>
      </c>
      <c r="H4984" s="96">
        <v>1</v>
      </c>
      <c r="I4984" s="96" t="str">
        <f t="shared" si="77"/>
        <v>T598D227M010ATE025A598D227M010ASKBP126</v>
      </c>
    </row>
    <row r="4985" spans="1:9" hidden="1">
      <c r="A4985" s="96" t="s">
        <v>947</v>
      </c>
      <c r="B4985" s="96" t="s">
        <v>4828</v>
      </c>
      <c r="C4985" s="96" t="s">
        <v>4428</v>
      </c>
      <c r="D4985" s="96">
        <v>332.49999999417923</v>
      </c>
      <c r="E4985" s="96">
        <v>124.41666666534728</v>
      </c>
      <c r="F4985" s="96">
        <v>1</v>
      </c>
      <c r="G4985" s="96" t="s">
        <v>4722</v>
      </c>
      <c r="H4985" s="96">
        <v>1</v>
      </c>
      <c r="I4985" s="96" t="str">
        <f t="shared" si="77"/>
        <v>T598D227M010ATE025A598D227M010AS9997KBP76</v>
      </c>
    </row>
    <row r="4986" spans="1:9" hidden="1">
      <c r="A4986" s="96" t="s">
        <v>947</v>
      </c>
      <c r="B4986" s="96" t="s">
        <v>4828</v>
      </c>
      <c r="C4986" s="96" t="s">
        <v>4503</v>
      </c>
      <c r="D4986" s="96">
        <v>314.28333333344199</v>
      </c>
      <c r="E4986" s="96">
        <v>124.6833333314862</v>
      </c>
      <c r="F4986" s="96">
        <v>1</v>
      </c>
      <c r="G4986" s="96" t="s">
        <v>4722</v>
      </c>
      <c r="H4986" s="96">
        <v>1</v>
      </c>
      <c r="I4986" s="96" t="str">
        <f t="shared" si="77"/>
        <v>T598D227M010ATE025A598D227M010AS9997KBP76E</v>
      </c>
    </row>
    <row r="4987" spans="1:9" hidden="1">
      <c r="A4987" s="96" t="s">
        <v>1116</v>
      </c>
      <c r="B4987" s="96" t="s">
        <v>944</v>
      </c>
      <c r="C4987" s="96" t="s">
        <v>4501</v>
      </c>
      <c r="D4987" s="96">
        <v>388.61666666485166</v>
      </c>
      <c r="E4987" s="96">
        <v>173.48913043565318</v>
      </c>
      <c r="F4987" s="96">
        <v>1</v>
      </c>
      <c r="G4987" s="96" t="s">
        <v>4722</v>
      </c>
      <c r="H4987" s="96">
        <v>14</v>
      </c>
      <c r="I4987" s="96" t="str">
        <f t="shared" si="77"/>
        <v>T598D227M010ATE040A598D227M010ASKBP55</v>
      </c>
    </row>
    <row r="4988" spans="1:9" hidden="1">
      <c r="A4988" s="96" t="s">
        <v>1080</v>
      </c>
      <c r="B4988" s="96" t="s">
        <v>1079</v>
      </c>
      <c r="C4988" s="96" t="s">
        <v>90</v>
      </c>
      <c r="D4988" s="96">
        <v>465.23750000094878</v>
      </c>
      <c r="E4988" s="96">
        <v>150.12407407397404</v>
      </c>
      <c r="F4988" s="96">
        <v>1</v>
      </c>
      <c r="G4988" s="96" t="s">
        <v>4722</v>
      </c>
      <c r="H4988" s="96">
        <v>8</v>
      </c>
      <c r="I4988" s="96" t="str">
        <f t="shared" si="77"/>
        <v>T598D336M025ATE060A598D336M025ASFTP200</v>
      </c>
    </row>
    <row r="4989" spans="1:9" hidden="1">
      <c r="A4989" s="96" t="s">
        <v>1529</v>
      </c>
      <c r="B4989" s="96" t="s">
        <v>1433</v>
      </c>
      <c r="C4989" s="96" t="s">
        <v>90</v>
      </c>
      <c r="D4989" s="96">
        <v>628.98766666701999</v>
      </c>
      <c r="E4989" s="96">
        <v>253.4009999989299</v>
      </c>
      <c r="F4989" s="96">
        <v>1</v>
      </c>
      <c r="G4989" s="96" t="s">
        <v>4722</v>
      </c>
      <c r="H4989" s="96">
        <v>50</v>
      </c>
      <c r="I4989" s="96" t="str">
        <f t="shared" si="77"/>
        <v>T598D336M035ATE065A598D336M035ASFTP200</v>
      </c>
    </row>
    <row r="4990" spans="1:9" hidden="1">
      <c r="A4990" s="96" t="s">
        <v>1529</v>
      </c>
      <c r="B4990" s="96" t="s">
        <v>1433</v>
      </c>
      <c r="C4990" s="96" t="s">
        <v>4692</v>
      </c>
      <c r="D4990" s="96">
        <v>610.51666666462552</v>
      </c>
      <c r="E4990" s="96">
        <v>409.224999997532</v>
      </c>
      <c r="F4990" s="96">
        <v>1</v>
      </c>
      <c r="G4990" s="96" t="s">
        <v>4722</v>
      </c>
      <c r="H4990" s="96">
        <v>2</v>
      </c>
      <c r="I4990" s="96" t="str">
        <f t="shared" si="77"/>
        <v>T598D336M035ATE065A598D336M035ASFTP200G</v>
      </c>
    </row>
    <row r="4991" spans="1:9" hidden="1">
      <c r="A4991" s="96" t="s">
        <v>1503</v>
      </c>
      <c r="B4991" s="96" t="s">
        <v>949</v>
      </c>
      <c r="C4991" s="96" t="s">
        <v>4617</v>
      </c>
      <c r="D4991" s="96">
        <v>297.57222222164273</v>
      </c>
      <c r="E4991" s="96">
        <v>153.67407407378778</v>
      </c>
      <c r="F4991" s="96">
        <v>1</v>
      </c>
      <c r="G4991" s="96" t="s">
        <v>4722</v>
      </c>
      <c r="H4991" s="96">
        <v>9</v>
      </c>
      <c r="I4991" s="96" t="str">
        <f t="shared" si="77"/>
        <v>T598D337M006AT4143A598D337M006ASNT50</v>
      </c>
    </row>
    <row r="4992" spans="1:9" hidden="1">
      <c r="A4992" s="96" t="s">
        <v>1503</v>
      </c>
      <c r="B4992" s="96" t="s">
        <v>949</v>
      </c>
      <c r="C4992" s="96" t="s">
        <v>4501</v>
      </c>
      <c r="D4992" s="96">
        <v>301.41299999977929</v>
      </c>
      <c r="E4992" s="96">
        <v>160.74799999943934</v>
      </c>
      <c r="F4992" s="96">
        <v>1</v>
      </c>
      <c r="G4992" s="96" t="s">
        <v>4722</v>
      </c>
      <c r="H4992" s="96">
        <v>50</v>
      </c>
      <c r="I4992" s="96" t="str">
        <f t="shared" si="77"/>
        <v>T598D337M006AT4143A598D337M006ASKBP55</v>
      </c>
    </row>
    <row r="4993" spans="1:9" hidden="1">
      <c r="A4993" s="96" t="s">
        <v>950</v>
      </c>
      <c r="B4993" s="96" t="s">
        <v>949</v>
      </c>
      <c r="C4993" s="96" t="s">
        <v>4617</v>
      </c>
      <c r="D4993" s="96">
        <v>288.41111110872589</v>
      </c>
      <c r="E4993" s="96">
        <v>148.90555555117317</v>
      </c>
      <c r="F4993" s="96">
        <v>1</v>
      </c>
      <c r="G4993" s="96" t="s">
        <v>4722</v>
      </c>
      <c r="H4993" s="96">
        <v>3</v>
      </c>
      <c r="I4993" s="96" t="str">
        <f t="shared" si="77"/>
        <v>T598D337M006ATE025A598D337M006ASNT50</v>
      </c>
    </row>
    <row r="4994" spans="1:9" hidden="1">
      <c r="A4994" s="96" t="s">
        <v>950</v>
      </c>
      <c r="B4994" s="96" t="s">
        <v>949</v>
      </c>
      <c r="C4994" s="96" t="s">
        <v>4428</v>
      </c>
      <c r="D4994" s="96">
        <v>289.76666666683741</v>
      </c>
      <c r="E4994" s="96">
        <v>127.99166666285601</v>
      </c>
      <c r="F4994" s="96">
        <v>1</v>
      </c>
      <c r="G4994" s="96" t="s">
        <v>4722</v>
      </c>
      <c r="H4994" s="96">
        <v>2</v>
      </c>
      <c r="I4994" s="96" t="str">
        <f t="shared" si="77"/>
        <v>T598D337M006ATE025A598D337M006ASKBP76</v>
      </c>
    </row>
    <row r="4995" spans="1:9" hidden="1">
      <c r="A4995" s="96" t="s">
        <v>950</v>
      </c>
      <c r="B4995" s="96" t="s">
        <v>949</v>
      </c>
      <c r="C4995" s="96" t="s">
        <v>4501</v>
      </c>
      <c r="D4995" s="96">
        <v>312.62700000058396</v>
      </c>
      <c r="E4995" s="96">
        <v>150.18599999975413</v>
      </c>
      <c r="F4995" s="96">
        <v>1</v>
      </c>
      <c r="G4995" s="96" t="s">
        <v>4722</v>
      </c>
      <c r="H4995" s="96">
        <v>50</v>
      </c>
      <c r="I4995" s="96" t="str">
        <f t="shared" si="77"/>
        <v>T598D337M006ATE025A598D337M006ASKBP55</v>
      </c>
    </row>
    <row r="4996" spans="1:9" hidden="1">
      <c r="A4996" s="96" t="s">
        <v>950</v>
      </c>
      <c r="B4996" s="96" t="s">
        <v>949</v>
      </c>
      <c r="C4996" s="96" t="s">
        <v>4503</v>
      </c>
      <c r="D4996" s="96">
        <v>254.96666666236703</v>
      </c>
      <c r="E4996" s="96">
        <v>126.40000000130384</v>
      </c>
      <c r="F4996" s="96">
        <v>1</v>
      </c>
      <c r="G4996" s="96" t="s">
        <v>4722</v>
      </c>
      <c r="H4996" s="96">
        <v>1</v>
      </c>
      <c r="I4996" s="96" t="str">
        <f t="shared" ref="I4996:I5059" si="78">A4996&amp;B4996&amp;C4996</f>
        <v>T598D337M006ATE025A598D337M006ASKBP76E</v>
      </c>
    </row>
    <row r="4997" spans="1:9" hidden="1">
      <c r="A4997" s="96" t="s">
        <v>950</v>
      </c>
      <c r="B4997" s="96" t="s">
        <v>4829</v>
      </c>
      <c r="C4997" s="96" t="s">
        <v>4724</v>
      </c>
      <c r="D4997" s="96">
        <v>308.51666667032987</v>
      </c>
      <c r="E4997" s="96">
        <v>197.66666666837409</v>
      </c>
      <c r="F4997" s="96">
        <v>1</v>
      </c>
      <c r="G4997" s="96" t="s">
        <v>4722</v>
      </c>
      <c r="H4997" s="96">
        <v>1</v>
      </c>
      <c r="I4997" s="96" t="str">
        <f t="shared" si="78"/>
        <v>T598D337M006ATE025A598D337M006AS9997KBP121</v>
      </c>
    </row>
    <row r="4998" spans="1:9" hidden="1">
      <c r="A4998" s="96" t="s">
        <v>1120</v>
      </c>
      <c r="B4998" s="96" t="s">
        <v>949</v>
      </c>
      <c r="C4998" s="96" t="s">
        <v>4501</v>
      </c>
      <c r="D4998" s="96">
        <v>277.59999999543652</v>
      </c>
      <c r="E4998" s="96">
        <v>122.14999999268912</v>
      </c>
      <c r="F4998" s="96">
        <v>1</v>
      </c>
      <c r="G4998" s="96" t="s">
        <v>4722</v>
      </c>
      <c r="H4998" s="96">
        <v>1</v>
      </c>
      <c r="I4998" s="96" t="str">
        <f t="shared" si="78"/>
        <v>T598D337M006ATE040A598D337M006ASKBP55</v>
      </c>
    </row>
    <row r="4999" spans="1:9" hidden="1">
      <c r="A4999" s="96" t="s">
        <v>1085</v>
      </c>
      <c r="B4999" s="96" t="s">
        <v>4504</v>
      </c>
      <c r="C4999" s="96" t="s">
        <v>4433</v>
      </c>
      <c r="D4999" s="96">
        <v>455.5166666675359</v>
      </c>
      <c r="E4999" s="96">
        <v>135.21666667016689</v>
      </c>
      <c r="F4999" s="96">
        <v>1</v>
      </c>
      <c r="G4999" s="96" t="s">
        <v>4722</v>
      </c>
      <c r="H4999" s="96">
        <v>1</v>
      </c>
      <c r="I4999" s="96" t="str">
        <f t="shared" si="78"/>
        <v>T598D476M025ATE060A598D476M025AS9997KBP74E</v>
      </c>
    </row>
    <row r="5000" spans="1:9" hidden="1">
      <c r="A5000" s="96" t="s">
        <v>1085</v>
      </c>
      <c r="B5000" s="96" t="s">
        <v>1083</v>
      </c>
      <c r="C5000" s="96" t="s">
        <v>90</v>
      </c>
      <c r="D5000" s="96">
        <v>574.30666666666514</v>
      </c>
      <c r="E5000" s="96">
        <v>212.27799999935087</v>
      </c>
      <c r="F5000" s="96">
        <v>1</v>
      </c>
      <c r="G5000" s="96" t="s">
        <v>4722</v>
      </c>
      <c r="H5000" s="96">
        <v>50</v>
      </c>
      <c r="I5000" s="96" t="str">
        <f t="shared" si="78"/>
        <v>T598D476M025ATE060A598D476M025ASFTP200</v>
      </c>
    </row>
    <row r="5001" spans="1:9" hidden="1">
      <c r="A5001" s="96" t="s">
        <v>1085</v>
      </c>
      <c r="B5001" s="96" t="s">
        <v>1083</v>
      </c>
      <c r="C5001" s="96" t="s">
        <v>4433</v>
      </c>
      <c r="D5001" s="96">
        <v>435.20000000309665</v>
      </c>
      <c r="E5001" s="96">
        <v>127.57500000356232</v>
      </c>
      <c r="F5001" s="96">
        <v>1</v>
      </c>
      <c r="G5001" s="96" t="s">
        <v>4722</v>
      </c>
      <c r="H5001" s="96">
        <v>2</v>
      </c>
      <c r="I5001" s="96" t="str">
        <f t="shared" si="78"/>
        <v>T598D476M025ATE060A598D476M025ASKBP74E</v>
      </c>
    </row>
    <row r="5002" spans="1:9" hidden="1">
      <c r="A5002" s="96" t="s">
        <v>4365</v>
      </c>
      <c r="B5002" s="96" t="s">
        <v>4364</v>
      </c>
      <c r="C5002" s="96" t="s">
        <v>4502</v>
      </c>
      <c r="D5002" s="96">
        <v>678.41666666558012</v>
      </c>
      <c r="E5002" s="96">
        <v>192.26666666858364</v>
      </c>
      <c r="F5002" s="96">
        <v>1</v>
      </c>
      <c r="G5002" s="96" t="s">
        <v>4722</v>
      </c>
      <c r="H5002" s="96">
        <v>3</v>
      </c>
      <c r="I5002" s="96" t="str">
        <f t="shared" si="78"/>
        <v>T598V106M035ATE120A598V106M035ASTTS175</v>
      </c>
    </row>
    <row r="5003" spans="1:9" hidden="1">
      <c r="A5003" s="96" t="s">
        <v>4335</v>
      </c>
      <c r="B5003" s="96" t="s">
        <v>4694</v>
      </c>
      <c r="C5003" s="96" t="s">
        <v>131</v>
      </c>
      <c r="D5003" s="96">
        <v>447.29999999748543</v>
      </c>
      <c r="E5003" s="96">
        <v>188.08333332650363</v>
      </c>
      <c r="F5003" s="96">
        <v>1</v>
      </c>
      <c r="G5003" s="96" t="s">
        <v>4722</v>
      </c>
      <c r="H5003" s="96">
        <v>1</v>
      </c>
      <c r="I5003" s="96" t="str">
        <f t="shared" si="78"/>
        <v>T598V157M010ATE025A598V157M010AS9997TTS80</v>
      </c>
    </row>
    <row r="5004" spans="1:9" hidden="1">
      <c r="A5004" s="96" t="s">
        <v>4335</v>
      </c>
      <c r="B5004" s="96" t="s">
        <v>4694</v>
      </c>
      <c r="C5004" s="96" t="s">
        <v>4799</v>
      </c>
      <c r="D5004" s="96">
        <v>434.34999999823049</v>
      </c>
      <c r="E5004" s="96">
        <v>184.44166666769888</v>
      </c>
      <c r="F5004" s="96">
        <v>1</v>
      </c>
      <c r="G5004" s="96" t="s">
        <v>4722</v>
      </c>
      <c r="H5004" s="96">
        <v>2</v>
      </c>
      <c r="I5004" s="96" t="str">
        <f t="shared" si="78"/>
        <v>T598V157M010ATE025A598V157M010AS9997TTS80H</v>
      </c>
    </row>
    <row r="5005" spans="1:9" hidden="1">
      <c r="A5005" s="96" t="s">
        <v>4335</v>
      </c>
      <c r="B5005" s="96" t="s">
        <v>4694</v>
      </c>
      <c r="C5005" s="96" t="s">
        <v>152</v>
      </c>
      <c r="D5005" s="96">
        <v>446.62222221842967</v>
      </c>
      <c r="E5005" s="96">
        <v>211.5999999968335</v>
      </c>
      <c r="F5005" s="96">
        <v>1</v>
      </c>
      <c r="G5005" s="96" t="s">
        <v>4722</v>
      </c>
      <c r="H5005" s="96">
        <v>3</v>
      </c>
      <c r="I5005" s="96" t="str">
        <f t="shared" si="78"/>
        <v>T598V157M010ATE025A598V157M010AS9997KBP86</v>
      </c>
    </row>
    <row r="5006" spans="1:9" hidden="1">
      <c r="A5006" s="96" t="s">
        <v>3626</v>
      </c>
      <c r="B5006" s="96" t="s">
        <v>3624</v>
      </c>
      <c r="C5006" s="96" t="s">
        <v>90</v>
      </c>
      <c r="D5006" s="96">
        <v>619.18733333435375</v>
      </c>
      <c r="E5006" s="96">
        <v>235.91500000047964</v>
      </c>
      <c r="F5006" s="96">
        <v>1</v>
      </c>
      <c r="G5006" s="96" t="s">
        <v>4722</v>
      </c>
      <c r="H5006" s="96">
        <v>50</v>
      </c>
      <c r="I5006" s="96" t="str">
        <f t="shared" si="78"/>
        <v>T598X336M035ATE065A598X336M035ASFTP200</v>
      </c>
    </row>
    <row r="5007" spans="1:9" hidden="1">
      <c r="A5007" s="96" t="s">
        <v>1561</v>
      </c>
      <c r="B5007" s="96" t="s">
        <v>4506</v>
      </c>
      <c r="C5007" s="96" t="s">
        <v>90</v>
      </c>
      <c r="D5007" s="96">
        <v>662.63888888875954</v>
      </c>
      <c r="E5007" s="96">
        <v>189.8222222214099</v>
      </c>
      <c r="F5007" s="96">
        <v>1</v>
      </c>
      <c r="G5007" s="96" t="s">
        <v>4722</v>
      </c>
      <c r="H5007" s="96">
        <v>9</v>
      </c>
      <c r="I5007" s="96" t="str">
        <f t="shared" si="78"/>
        <v>T599X336M035ATE065A599X336M035AS9997FTP200</v>
      </c>
    </row>
    <row r="5008" spans="1:9" hidden="1">
      <c r="A5008" s="96" t="s">
        <v>1561</v>
      </c>
      <c r="B5008" s="96" t="s">
        <v>1562</v>
      </c>
      <c r="C5008" s="96" t="s">
        <v>90</v>
      </c>
      <c r="D5008" s="96">
        <v>625.11999999980912</v>
      </c>
      <c r="E5008" s="96">
        <v>241.24733333371111</v>
      </c>
      <c r="F5008" s="96">
        <v>1</v>
      </c>
      <c r="G5008" s="96" t="s">
        <v>4722</v>
      </c>
      <c r="H5008" s="96">
        <v>50</v>
      </c>
      <c r="I5008" s="96" t="str">
        <f t="shared" si="78"/>
        <v>T599X336M035ATE065A599X336M035ASFTP200</v>
      </c>
    </row>
    <row r="5009" spans="1:9" hidden="1">
      <c r="A5009" s="96" t="s">
        <v>1634</v>
      </c>
      <c r="B5009" s="96" t="s">
        <v>1684</v>
      </c>
      <c r="C5009" s="96" t="s">
        <v>4426</v>
      </c>
      <c r="D5009" s="96">
        <v>514.4050000004936</v>
      </c>
      <c r="E5009" s="96">
        <v>206.67966666596476</v>
      </c>
      <c r="F5009" s="96">
        <v>1</v>
      </c>
      <c r="G5009" s="96" t="s">
        <v>4722</v>
      </c>
      <c r="H5009" s="96">
        <v>50</v>
      </c>
      <c r="I5009" s="96" t="str">
        <f t="shared" si="78"/>
        <v>T521V107M016AT4146A521V107M020ASE050KBP74</v>
      </c>
    </row>
    <row r="5010" spans="1:9" hidden="1">
      <c r="A5010" s="96" t="s">
        <v>1634</v>
      </c>
      <c r="B5010" s="96" t="s">
        <v>1684</v>
      </c>
      <c r="C5010" s="96" t="s">
        <v>4428</v>
      </c>
      <c r="D5010" s="96">
        <v>497.48599999942815</v>
      </c>
      <c r="E5010" s="96">
        <v>195.00199999948964</v>
      </c>
      <c r="F5010" s="96">
        <v>1</v>
      </c>
      <c r="G5010" s="96" t="s">
        <v>4722</v>
      </c>
      <c r="H5010" s="96">
        <v>50</v>
      </c>
      <c r="I5010" s="96" t="str">
        <f t="shared" si="78"/>
        <v>T521V107M016AT4146A521V107M020ASE050KBP76</v>
      </c>
    </row>
    <row r="5011" spans="1:9" hidden="1">
      <c r="A5011" s="96" t="s">
        <v>3301</v>
      </c>
      <c r="B5011" s="96" t="s">
        <v>3302</v>
      </c>
      <c r="C5011" s="96" t="s">
        <v>90</v>
      </c>
      <c r="D5011" s="96">
        <v>433.29583333135815</v>
      </c>
      <c r="E5011" s="96">
        <v>128.86041666948586</v>
      </c>
      <c r="F5011" s="96">
        <v>1</v>
      </c>
      <c r="G5011" s="96" t="s">
        <v>4722</v>
      </c>
      <c r="H5011" s="96">
        <v>8</v>
      </c>
      <c r="I5011" s="96" t="str">
        <f t="shared" si="78"/>
        <v>T591D226M025ATE060A591D226M025ASFTP200</v>
      </c>
    </row>
    <row r="5012" spans="1:9" hidden="1">
      <c r="A5012" s="96" t="s">
        <v>3841</v>
      </c>
      <c r="B5012" s="96" t="s">
        <v>3723</v>
      </c>
      <c r="C5012" s="96" t="s">
        <v>4727</v>
      </c>
      <c r="D5012" s="96">
        <v>646.35000000300352</v>
      </c>
      <c r="E5012" s="96">
        <v>134.86666666693054</v>
      </c>
      <c r="F5012" s="96">
        <v>1</v>
      </c>
      <c r="G5012" s="96" t="s">
        <v>4722</v>
      </c>
      <c r="H5012" s="96">
        <v>2</v>
      </c>
      <c r="I5012" s="96" t="str">
        <f t="shared" si="78"/>
        <v>T520B476M008ATE070A520B476M010ASMHSPKBP83</v>
      </c>
    </row>
    <row r="5013" spans="1:9" hidden="1">
      <c r="A5013" s="96" t="s">
        <v>644</v>
      </c>
      <c r="B5013" s="96" t="s">
        <v>645</v>
      </c>
      <c r="C5013" s="96" t="s">
        <v>4426</v>
      </c>
      <c r="D5013" s="96">
        <v>418.7952380945041</v>
      </c>
      <c r="E5013" s="96">
        <v>161.27142856995175</v>
      </c>
      <c r="F5013" s="96">
        <v>1</v>
      </c>
      <c r="G5013" s="96" t="s">
        <v>4722</v>
      </c>
      <c r="H5013" s="96">
        <v>7</v>
      </c>
      <c r="I5013" s="96" t="str">
        <f t="shared" si="78"/>
        <v>T520V157M010ATE025A520V157M010ASMHSPKBP74</v>
      </c>
    </row>
    <row r="5014" spans="1:9" hidden="1">
      <c r="A5014" s="96" t="s">
        <v>644</v>
      </c>
      <c r="B5014" s="96" t="s">
        <v>645</v>
      </c>
      <c r="C5014" s="96" t="s">
        <v>4620</v>
      </c>
      <c r="D5014" s="96">
        <v>453.78333333763294</v>
      </c>
      <c r="E5014" s="96">
        <v>121.33333333418705</v>
      </c>
      <c r="F5014" s="96">
        <v>1</v>
      </c>
      <c r="G5014" s="96" t="s">
        <v>4722</v>
      </c>
      <c r="H5014" s="96">
        <v>1</v>
      </c>
      <c r="I5014" s="96" t="str">
        <f t="shared" si="78"/>
        <v>T520V157M010ATE025A520V157M010ASMHSPKBP74X</v>
      </c>
    </row>
    <row r="5015" spans="1:9" hidden="1">
      <c r="A5015" s="96" t="s">
        <v>644</v>
      </c>
      <c r="B5015" s="96" t="s">
        <v>645</v>
      </c>
      <c r="C5015" s="96" t="s">
        <v>4470</v>
      </c>
      <c r="D5015" s="96">
        <v>451.89999999885913</v>
      </c>
      <c r="E5015" s="96">
        <v>125.07500000065193</v>
      </c>
      <c r="F5015" s="96">
        <v>1</v>
      </c>
      <c r="G5015" s="96" t="s">
        <v>4722</v>
      </c>
      <c r="H5015" s="96">
        <v>2</v>
      </c>
      <c r="I5015" s="96" t="str">
        <f t="shared" si="78"/>
        <v>T520V157M010ATE025A520V157M010ASMHSPKBP126X</v>
      </c>
    </row>
    <row r="5016" spans="1:9" hidden="1">
      <c r="A5016" s="96" t="s">
        <v>2009</v>
      </c>
      <c r="B5016" s="96" t="s">
        <v>1752</v>
      </c>
      <c r="C5016" s="96" t="s">
        <v>4426</v>
      </c>
      <c r="D5016" s="96">
        <v>289.21363636311565</v>
      </c>
      <c r="E5016" s="96">
        <v>139.22878787863408</v>
      </c>
      <c r="F5016" s="96">
        <v>1</v>
      </c>
      <c r="G5016" s="96" t="s">
        <v>4722</v>
      </c>
      <c r="H5016" s="96">
        <v>11</v>
      </c>
      <c r="I5016" s="96" t="str">
        <f t="shared" si="78"/>
        <v>T520D227M006ATE050A520D227M006ASMHSPKBP74</v>
      </c>
    </row>
    <row r="5017" spans="1:9" hidden="1">
      <c r="A5017" s="96" t="s">
        <v>3921</v>
      </c>
      <c r="B5017" s="96" t="s">
        <v>3708</v>
      </c>
      <c r="C5017" s="96" t="s">
        <v>4441</v>
      </c>
      <c r="D5017" s="96">
        <v>295.8910714287361</v>
      </c>
      <c r="E5017" s="96">
        <v>161.73511904826486</v>
      </c>
      <c r="F5017" s="96">
        <v>1</v>
      </c>
      <c r="G5017" s="96" t="s">
        <v>4722</v>
      </c>
      <c r="H5017" s="96">
        <v>28</v>
      </c>
      <c r="I5017" s="96" t="str">
        <f t="shared" si="78"/>
        <v>T520B157M004ATE070A520B157K004ASE040STA156KA</v>
      </c>
    </row>
    <row r="5018" spans="1:9" hidden="1">
      <c r="A5018" s="96" t="s">
        <v>1907</v>
      </c>
      <c r="B5018" s="96" t="s">
        <v>1800</v>
      </c>
      <c r="C5018" s="96" t="s">
        <v>4830</v>
      </c>
      <c r="D5018" s="96">
        <v>816.69999999459844</v>
      </c>
      <c r="E5018" s="96">
        <v>369.38333333702758</v>
      </c>
      <c r="F5018" s="96">
        <v>1</v>
      </c>
      <c r="G5018" s="96" t="s">
        <v>4722</v>
      </c>
      <c r="H5018" s="96">
        <v>1</v>
      </c>
      <c r="I5018" s="96" t="str">
        <f t="shared" si="78"/>
        <v>T523V157M020APE100A523V157M020AS9997FTW700G</v>
      </c>
    </row>
    <row r="5019" spans="1:9" hidden="1">
      <c r="A5019" s="96" t="s">
        <v>369</v>
      </c>
      <c r="B5019" s="96" t="s">
        <v>288</v>
      </c>
      <c r="C5019" s="96" t="s">
        <v>90</v>
      </c>
      <c r="D5019" s="96">
        <v>751.20624999995925</v>
      </c>
      <c r="E5019" s="96">
        <v>229.70185184967704</v>
      </c>
      <c r="F5019" s="96">
        <v>1</v>
      </c>
      <c r="G5019" s="96" t="s">
        <v>4722</v>
      </c>
      <c r="H5019" s="96">
        <v>8</v>
      </c>
      <c r="I5019" s="96" t="str">
        <f t="shared" si="78"/>
        <v>T521X226M050ATE050A521V116M050ASFTP200</v>
      </c>
    </row>
    <row r="5020" spans="1:9" hidden="1">
      <c r="A5020" s="96" t="s">
        <v>1332</v>
      </c>
      <c r="B5020" s="96" t="s">
        <v>367</v>
      </c>
      <c r="C5020" s="96" t="s">
        <v>4507</v>
      </c>
      <c r="D5020" s="96">
        <v>796.31666666571982</v>
      </c>
      <c r="E5020" s="96">
        <v>528.1899999990128</v>
      </c>
      <c r="F5020" s="96">
        <v>1</v>
      </c>
      <c r="G5020" s="96" t="s">
        <v>4722</v>
      </c>
      <c r="H5020" s="96">
        <v>5</v>
      </c>
      <c r="I5020" s="96" t="str">
        <f t="shared" si="78"/>
        <v>T521D475M063ATE075A521V475M063ASSUZHTTS12KM</v>
      </c>
    </row>
    <row r="5021" spans="1:9" hidden="1">
      <c r="A5021" s="96" t="s">
        <v>366</v>
      </c>
      <c r="B5021" s="96" t="s">
        <v>367</v>
      </c>
      <c r="C5021" s="96" t="s">
        <v>4507</v>
      </c>
      <c r="D5021" s="96">
        <v>752.83508771773131</v>
      </c>
      <c r="E5021" s="96">
        <v>164.8368421081135</v>
      </c>
      <c r="F5021" s="96">
        <v>1</v>
      </c>
      <c r="G5021" s="96" t="s">
        <v>4722</v>
      </c>
      <c r="H5021" s="96">
        <v>19</v>
      </c>
      <c r="I5021" s="96" t="str">
        <f t="shared" si="78"/>
        <v>T521X106M063ATE050A521V475M063ASSUZHTTS12KM</v>
      </c>
    </row>
    <row r="5022" spans="1:9" hidden="1">
      <c r="A5022" s="96" t="s">
        <v>503</v>
      </c>
      <c r="B5022" s="96" t="s">
        <v>367</v>
      </c>
      <c r="C5022" s="96" t="s">
        <v>4507</v>
      </c>
      <c r="D5022" s="96">
        <v>716.36666666599922</v>
      </c>
      <c r="E5022" s="96">
        <v>132.59999999427237</v>
      </c>
      <c r="F5022" s="96">
        <v>1</v>
      </c>
      <c r="G5022" s="96" t="s">
        <v>4722</v>
      </c>
      <c r="H5022" s="96">
        <v>1</v>
      </c>
      <c r="I5022" s="96" t="str">
        <f t="shared" si="78"/>
        <v>T521X156M063ATE035A521V475M063ASSUZHTTS12KM</v>
      </c>
    </row>
    <row r="5023" spans="1:9" hidden="1">
      <c r="A5023" s="96" t="s">
        <v>4293</v>
      </c>
      <c r="B5023" s="96" t="s">
        <v>1182</v>
      </c>
      <c r="C5023" s="96" t="s">
        <v>4426</v>
      </c>
      <c r="D5023" s="96">
        <v>381.79333333158866</v>
      </c>
      <c r="E5023" s="96">
        <v>220.03666666313077</v>
      </c>
      <c r="F5023" s="96">
        <v>1</v>
      </c>
      <c r="G5023" s="96" t="s">
        <v>4722</v>
      </c>
      <c r="H5023" s="96">
        <v>5</v>
      </c>
      <c r="I5023" s="96" t="str">
        <f t="shared" si="78"/>
        <v>T598B107M004ATE070A598B107M004ASKBP74</v>
      </c>
    </row>
    <row r="5024" spans="1:9" hidden="1">
      <c r="A5024" s="96" t="s">
        <v>928</v>
      </c>
      <c r="B5024" s="96" t="s">
        <v>927</v>
      </c>
      <c r="C5024" s="96" t="s">
        <v>4426</v>
      </c>
      <c r="D5024" s="96">
        <v>345.8433333307039</v>
      </c>
      <c r="E5024" s="96">
        <v>159.78809523712178</v>
      </c>
      <c r="F5024" s="96">
        <v>1</v>
      </c>
      <c r="G5024" s="96" t="s">
        <v>4722</v>
      </c>
      <c r="H5024" s="96">
        <v>5</v>
      </c>
      <c r="I5024" s="96" t="str">
        <f t="shared" si="78"/>
        <v>T598D477M2R5ATE009A598D477M2R5ASKBP74</v>
      </c>
    </row>
    <row r="5025" spans="1:9" hidden="1">
      <c r="A5025" s="96" t="s">
        <v>3117</v>
      </c>
      <c r="B5025" s="96" t="s">
        <v>2782</v>
      </c>
      <c r="C5025" s="96" t="s">
        <v>4426</v>
      </c>
      <c r="D5025" s="96">
        <v>321.38333333772607</v>
      </c>
      <c r="E5025" s="96">
        <v>129.09999999334104</v>
      </c>
      <c r="F5025" s="96">
        <v>1</v>
      </c>
      <c r="G5025" s="96" t="s">
        <v>4722</v>
      </c>
      <c r="H5025" s="96">
        <v>1</v>
      </c>
      <c r="I5025" s="96" t="str">
        <f t="shared" si="78"/>
        <v>T520Y337M006ATE025A520Y337M010ASMHSPKBP74</v>
      </c>
    </row>
    <row r="5026" spans="1:9" hidden="1">
      <c r="A5026" s="96" t="s">
        <v>519</v>
      </c>
      <c r="B5026" s="96" t="s">
        <v>521</v>
      </c>
      <c r="C5026" s="96" t="s">
        <v>4478</v>
      </c>
      <c r="D5026" s="96">
        <v>715.56666666758247</v>
      </c>
      <c r="E5026" s="96">
        <v>188.90000000596049</v>
      </c>
      <c r="F5026" s="96">
        <v>1</v>
      </c>
      <c r="G5026" s="96" t="s">
        <v>4722</v>
      </c>
      <c r="H5026" s="96">
        <v>1</v>
      </c>
      <c r="I5026" s="96" t="str">
        <f t="shared" si="78"/>
        <v>T521X476M035AHE070A521V156M035ASE090FTW400</v>
      </c>
    </row>
    <row r="5027" spans="1:9" hidden="1">
      <c r="A5027" s="96" t="s">
        <v>1439</v>
      </c>
      <c r="B5027" s="96" t="s">
        <v>1093</v>
      </c>
      <c r="C5027" s="96" t="s">
        <v>90</v>
      </c>
      <c r="D5027" s="96">
        <v>648.63623188396048</v>
      </c>
      <c r="E5027" s="96">
        <v>283.57048611222126</v>
      </c>
      <c r="F5027" s="96">
        <v>1</v>
      </c>
      <c r="G5027" s="96" t="s">
        <v>4722</v>
      </c>
      <c r="H5027" s="96">
        <v>46</v>
      </c>
      <c r="I5027" s="96" t="str">
        <f t="shared" si="78"/>
        <v>T598D226M035AT4164A598D226M035ASFTP200</v>
      </c>
    </row>
    <row r="5028" spans="1:9" hidden="1">
      <c r="A5028" s="96" t="s">
        <v>2430</v>
      </c>
      <c r="B5028" s="96" t="s">
        <v>2431</v>
      </c>
      <c r="C5028" s="96" t="s">
        <v>131</v>
      </c>
      <c r="D5028" s="96">
        <v>744.48333332547918</v>
      </c>
      <c r="E5028" s="96">
        <v>197.18333333730695</v>
      </c>
      <c r="F5028" s="96">
        <v>1</v>
      </c>
      <c r="G5028" s="96" t="s">
        <v>4722</v>
      </c>
      <c r="H5028" s="96">
        <v>1</v>
      </c>
      <c r="I5028" s="96" t="str">
        <f t="shared" si="78"/>
        <v>T523W157M016APE100A523W157M016ASTTS80</v>
      </c>
    </row>
    <row r="5029" spans="1:9" hidden="1">
      <c r="A5029" s="96" t="s">
        <v>2430</v>
      </c>
      <c r="B5029" s="96" t="s">
        <v>2522</v>
      </c>
      <c r="C5029" s="96" t="s">
        <v>131</v>
      </c>
      <c r="D5029" s="96">
        <v>656.77500000136206</v>
      </c>
      <c r="E5029" s="96">
        <v>245.56666666525416</v>
      </c>
      <c r="F5029" s="96">
        <v>1</v>
      </c>
      <c r="G5029" s="96" t="s">
        <v>4722</v>
      </c>
      <c r="H5029" s="96">
        <v>4</v>
      </c>
      <c r="I5029" s="96" t="str">
        <f t="shared" si="78"/>
        <v>T523W157M016APE100A523W157M016AS9997TTS80</v>
      </c>
    </row>
    <row r="5030" spans="1:9" hidden="1">
      <c r="A5030" s="96" t="s">
        <v>2783</v>
      </c>
      <c r="B5030" s="96" t="s">
        <v>2784</v>
      </c>
      <c r="C5030" s="96" t="s">
        <v>4426</v>
      </c>
      <c r="D5030" s="96">
        <v>305.84999999846332</v>
      </c>
      <c r="E5030" s="96">
        <v>208.11666666297239</v>
      </c>
      <c r="F5030" s="96">
        <v>1</v>
      </c>
      <c r="G5030" s="96" t="s">
        <v>4722</v>
      </c>
      <c r="H5030" s="96">
        <v>3</v>
      </c>
      <c r="I5030" s="96" t="str">
        <f t="shared" si="78"/>
        <v>T525Y477M006ATE035A520Y477M006ASMHSPKBP74</v>
      </c>
    </row>
    <row r="5031" spans="1:9" hidden="1">
      <c r="A5031" s="96" t="s">
        <v>4377</v>
      </c>
      <c r="B5031" s="96" t="s">
        <v>4326</v>
      </c>
      <c r="C5031" s="96" t="s">
        <v>4617</v>
      </c>
      <c r="D5031" s="96">
        <v>242.58033333225177</v>
      </c>
      <c r="E5031" s="96">
        <v>171.45600000077394</v>
      </c>
      <c r="F5031" s="96">
        <v>1</v>
      </c>
      <c r="G5031" s="96" t="s">
        <v>4722</v>
      </c>
      <c r="H5031" s="96">
        <v>50</v>
      </c>
      <c r="I5031" s="96" t="str">
        <f t="shared" si="78"/>
        <v>T598V227M2R5AT4145A598V227M004ASNT50</v>
      </c>
    </row>
    <row r="5032" spans="1:9" hidden="1">
      <c r="A5032" s="96" t="s">
        <v>4377</v>
      </c>
      <c r="B5032" s="96" t="s">
        <v>4326</v>
      </c>
      <c r="C5032" s="96" t="s">
        <v>4831</v>
      </c>
      <c r="D5032" s="96">
        <v>233.96388888708316</v>
      </c>
      <c r="E5032" s="96">
        <v>146.51944444456603</v>
      </c>
      <c r="F5032" s="96">
        <v>1</v>
      </c>
      <c r="G5032" s="96" t="s">
        <v>4722</v>
      </c>
      <c r="H5032" s="96">
        <v>6</v>
      </c>
      <c r="I5032" s="96" t="str">
        <f t="shared" si="78"/>
        <v>T598V227M2R5AT4145A598V227M004ASNT50G</v>
      </c>
    </row>
    <row r="5033" spans="1:9" hidden="1">
      <c r="A5033" s="96" t="s">
        <v>4377</v>
      </c>
      <c r="B5033" s="96" t="s">
        <v>4326</v>
      </c>
      <c r="C5033" s="96" t="s">
        <v>4501</v>
      </c>
      <c r="D5033" s="96">
        <v>247.18633333377073</v>
      </c>
      <c r="E5033" s="96">
        <v>148.08933333372698</v>
      </c>
      <c r="F5033" s="96">
        <v>1</v>
      </c>
      <c r="G5033" s="96" t="s">
        <v>4722</v>
      </c>
      <c r="H5033" s="96">
        <v>50</v>
      </c>
      <c r="I5033" s="96" t="str">
        <f t="shared" si="78"/>
        <v>T598V227M2R5AT4145A598V227M004ASKBP55</v>
      </c>
    </row>
    <row r="5034" spans="1:9" hidden="1">
      <c r="A5034" s="96" t="s">
        <v>4377</v>
      </c>
      <c r="B5034" s="96" t="s">
        <v>4326</v>
      </c>
      <c r="C5034" s="96" t="s">
        <v>4832</v>
      </c>
      <c r="D5034" s="96">
        <v>256.60000000032596</v>
      </c>
      <c r="E5034" s="96">
        <v>139.6166666719364</v>
      </c>
      <c r="F5034" s="96">
        <v>1</v>
      </c>
      <c r="G5034" s="96" t="s">
        <v>4722</v>
      </c>
      <c r="H5034" s="96">
        <v>2</v>
      </c>
      <c r="I5034" s="96" t="str">
        <f t="shared" si="78"/>
        <v xml:space="preserve">T598V227M2R5AT4145A598V227M004ASNT50G </v>
      </c>
    </row>
    <row r="5035" spans="1:9" hidden="1">
      <c r="A5035" s="96" t="s">
        <v>1484</v>
      </c>
      <c r="B5035" s="96" t="s">
        <v>1025</v>
      </c>
      <c r="C5035" s="96" t="s">
        <v>4428</v>
      </c>
      <c r="D5035" s="96">
        <v>355.48333333572373</v>
      </c>
      <c r="E5035" s="96">
        <v>122.60000000358561</v>
      </c>
      <c r="F5035" s="96">
        <v>1</v>
      </c>
      <c r="G5035" s="96" t="s">
        <v>4722</v>
      </c>
      <c r="H5035" s="96">
        <v>1</v>
      </c>
      <c r="I5035" s="96" t="str">
        <f t="shared" si="78"/>
        <v>T521V476M016ATE040A521V476M016ASMHSPKBP76</v>
      </c>
    </row>
    <row r="5036" spans="1:9" hidden="1">
      <c r="A5036" s="96" t="s">
        <v>3635</v>
      </c>
      <c r="B5036" s="96" t="s">
        <v>4641</v>
      </c>
      <c r="C5036" s="96" t="s">
        <v>157</v>
      </c>
      <c r="D5036" s="96">
        <v>622.02083333177143</v>
      </c>
      <c r="E5036" s="96">
        <v>222.83333332976329</v>
      </c>
      <c r="F5036" s="96">
        <v>1</v>
      </c>
      <c r="G5036" s="96" t="s">
        <v>4722</v>
      </c>
      <c r="H5036" s="96">
        <v>8</v>
      </c>
      <c r="I5036" s="96" t="str">
        <f t="shared" si="78"/>
        <v>T598X476M035ATE075A598V226M035AS9997TTS40</v>
      </c>
    </row>
    <row r="5037" spans="1:9" hidden="1">
      <c r="A5037" s="96" t="s">
        <v>1497</v>
      </c>
      <c r="B5037" s="96" t="s">
        <v>944</v>
      </c>
      <c r="C5037" s="96" t="s">
        <v>4617</v>
      </c>
      <c r="D5037" s="96">
        <v>325.66666666651145</v>
      </c>
      <c r="E5037" s="96">
        <v>151.68333333567716</v>
      </c>
      <c r="F5037" s="96">
        <v>1</v>
      </c>
      <c r="G5037" s="96" t="s">
        <v>4722</v>
      </c>
      <c r="H5037" s="96">
        <v>1</v>
      </c>
      <c r="I5037" s="96" t="str">
        <f t="shared" si="78"/>
        <v>T598D227M010ATE080A598D227M010ASNT50</v>
      </c>
    </row>
    <row r="5038" spans="1:9" hidden="1">
      <c r="A5038" s="96" t="s">
        <v>1497</v>
      </c>
      <c r="B5038" s="96" t="s">
        <v>944</v>
      </c>
      <c r="C5038" s="96" t="s">
        <v>4501</v>
      </c>
      <c r="D5038" s="96">
        <v>443.49999999976723</v>
      </c>
      <c r="E5038" s="96">
        <v>134.32333333441056</v>
      </c>
      <c r="F5038" s="96">
        <v>1</v>
      </c>
      <c r="G5038" s="96" t="s">
        <v>4722</v>
      </c>
      <c r="H5038" s="96">
        <v>3</v>
      </c>
      <c r="I5038" s="96" t="str">
        <f t="shared" si="78"/>
        <v>T598D227M010ATE080A598D227M010ASKBP55</v>
      </c>
    </row>
    <row r="5039" spans="1:9" hidden="1">
      <c r="A5039" s="96" t="s">
        <v>4220</v>
      </c>
      <c r="B5039" s="96" t="s">
        <v>1182</v>
      </c>
      <c r="C5039" s="96" t="s">
        <v>4744</v>
      </c>
      <c r="D5039" s="96">
        <v>373.58333333395422</v>
      </c>
      <c r="E5039" s="96">
        <v>197.96666666516103</v>
      </c>
      <c r="F5039" s="96">
        <v>1</v>
      </c>
      <c r="G5039" s="96" t="s">
        <v>4722</v>
      </c>
      <c r="H5039" s="96">
        <v>1</v>
      </c>
      <c r="I5039" s="96" t="str">
        <f t="shared" si="78"/>
        <v>T598B107M2R5ATE055A598B107M004ASKBP72</v>
      </c>
    </row>
    <row r="5040" spans="1:9" hidden="1">
      <c r="A5040" s="96" t="s">
        <v>4220</v>
      </c>
      <c r="B5040" s="96" t="s">
        <v>1182</v>
      </c>
      <c r="C5040" s="96" t="s">
        <v>4426</v>
      </c>
      <c r="D5040" s="96">
        <v>402.2303030295933</v>
      </c>
      <c r="E5040" s="96">
        <v>217.73518518661149</v>
      </c>
      <c r="F5040" s="96">
        <v>1</v>
      </c>
      <c r="G5040" s="96" t="s">
        <v>4722</v>
      </c>
      <c r="H5040" s="96">
        <v>11</v>
      </c>
      <c r="I5040" s="96" t="str">
        <f t="shared" si="78"/>
        <v>T598B107M2R5ATE055A598B107M004ASKBP74</v>
      </c>
    </row>
    <row r="5041" spans="1:9" hidden="1">
      <c r="A5041" s="96" t="s">
        <v>1451</v>
      </c>
      <c r="B5041" s="96" t="s">
        <v>4833</v>
      </c>
      <c r="C5041" s="96" t="s">
        <v>4764</v>
      </c>
      <c r="D5041" s="96">
        <v>213.34366666702553</v>
      </c>
      <c r="E5041" s="96">
        <v>136.81533333251718</v>
      </c>
      <c r="F5041" s="96">
        <v>1</v>
      </c>
      <c r="G5041" s="96" t="s">
        <v>4722</v>
      </c>
      <c r="H5041" s="96">
        <v>50</v>
      </c>
      <c r="I5041" s="96" t="str">
        <f t="shared" si="78"/>
        <v>T598D477M2R5AT4145A598V247M003ASKBP74US</v>
      </c>
    </row>
    <row r="5042" spans="1:9" hidden="1">
      <c r="A5042" s="96" t="s">
        <v>1451</v>
      </c>
      <c r="B5042" s="96" t="s">
        <v>4834</v>
      </c>
      <c r="C5042" s="96" t="s">
        <v>4764</v>
      </c>
      <c r="D5042" s="96">
        <v>233.34999999788124</v>
      </c>
      <c r="E5042" s="96">
        <v>177.31666666804813</v>
      </c>
      <c r="F5042" s="96">
        <v>1</v>
      </c>
      <c r="G5042" s="96" t="s">
        <v>4722</v>
      </c>
      <c r="H5042" s="96">
        <v>2</v>
      </c>
      <c r="I5042" s="96" t="str">
        <f t="shared" si="78"/>
        <v>T598D477M2R5AT4145A598V247M003AS9997KBP74US</v>
      </c>
    </row>
    <row r="5043" spans="1:9" hidden="1">
      <c r="A5043" s="96" t="s">
        <v>1451</v>
      </c>
      <c r="B5043" s="96" t="s">
        <v>2587</v>
      </c>
      <c r="C5043" s="96" t="s">
        <v>4426</v>
      </c>
      <c r="D5043" s="96">
        <v>221.88500000000931</v>
      </c>
      <c r="E5043" s="96">
        <v>163.67566666651982</v>
      </c>
      <c r="F5043" s="96">
        <v>1</v>
      </c>
      <c r="G5043" s="96" t="s">
        <v>4722</v>
      </c>
      <c r="H5043" s="96">
        <v>50</v>
      </c>
      <c r="I5043" s="96" t="str">
        <f t="shared" si="78"/>
        <v>T598D477M2R5AT4145A598V247M003ASALT1KBP74</v>
      </c>
    </row>
    <row r="5044" spans="1:9" hidden="1">
      <c r="A5044" s="96" t="s">
        <v>1451</v>
      </c>
      <c r="B5044" s="96" t="s">
        <v>2587</v>
      </c>
      <c r="C5044" s="96" t="s">
        <v>4620</v>
      </c>
      <c r="D5044" s="96">
        <v>204.37499999825377</v>
      </c>
      <c r="E5044" s="96">
        <v>163.11111110961065</v>
      </c>
      <c r="F5044" s="96">
        <v>1</v>
      </c>
      <c r="G5044" s="96" t="s">
        <v>4722</v>
      </c>
      <c r="H5044" s="96">
        <v>2</v>
      </c>
      <c r="I5044" s="96" t="str">
        <f t="shared" si="78"/>
        <v>T598D477M2R5AT4145A598V247M003ASALT1KBP74X</v>
      </c>
    </row>
    <row r="5045" spans="1:9" hidden="1">
      <c r="A5045" s="96" t="s">
        <v>1316</v>
      </c>
      <c r="B5045" s="96" t="s">
        <v>1065</v>
      </c>
      <c r="C5045" s="96" t="s">
        <v>4428</v>
      </c>
      <c r="D5045" s="96">
        <v>374.39166666241363</v>
      </c>
      <c r="E5045" s="96">
        <v>154.02499999443535</v>
      </c>
      <c r="F5045" s="96">
        <v>1</v>
      </c>
      <c r="G5045" s="96" t="s">
        <v>4722</v>
      </c>
      <c r="H5045" s="96">
        <v>2</v>
      </c>
      <c r="I5045" s="96" t="str">
        <f t="shared" si="78"/>
        <v>T521D476M020ATE040A521V476M020ASMHSPKBP76</v>
      </c>
    </row>
    <row r="5046" spans="1:9" hidden="1">
      <c r="A5046" s="96" t="s">
        <v>2212</v>
      </c>
      <c r="B5046" s="96" t="s">
        <v>615</v>
      </c>
      <c r="C5046" s="96" t="s">
        <v>4721</v>
      </c>
      <c r="D5046" s="96">
        <v>592.63333332608454</v>
      </c>
      <c r="E5046" s="96">
        <v>187.85000000149012</v>
      </c>
      <c r="F5046" s="96">
        <v>1</v>
      </c>
      <c r="G5046" s="96" t="s">
        <v>4722</v>
      </c>
      <c r="H5046" s="96">
        <v>1</v>
      </c>
      <c r="I5046" s="96" t="str">
        <f t="shared" si="78"/>
        <v>T521B106M016ATE100A520B106M016ASE100NT40</v>
      </c>
    </row>
    <row r="5047" spans="1:9" hidden="1">
      <c r="A5047" s="96" t="s">
        <v>2212</v>
      </c>
      <c r="B5047" s="96" t="s">
        <v>615</v>
      </c>
      <c r="C5047" s="96" t="s">
        <v>4477</v>
      </c>
      <c r="D5047" s="96">
        <v>531.92291666448</v>
      </c>
      <c r="E5047" s="96">
        <v>216.79791666407257</v>
      </c>
      <c r="F5047" s="96">
        <v>1</v>
      </c>
      <c r="G5047" s="96" t="s">
        <v>4722</v>
      </c>
      <c r="H5047" s="96">
        <v>8</v>
      </c>
      <c r="I5047" s="96" t="str">
        <f t="shared" si="78"/>
        <v>T521B106M016ATE100A520B106M016ASE100KBP40</v>
      </c>
    </row>
    <row r="5048" spans="1:9" hidden="1">
      <c r="A5048" s="96" t="s">
        <v>1281</v>
      </c>
      <c r="B5048" s="96" t="s">
        <v>1282</v>
      </c>
      <c r="C5048" s="96" t="s">
        <v>90</v>
      </c>
      <c r="D5048" s="96">
        <v>603.0250000016531</v>
      </c>
      <c r="E5048" s="96">
        <v>209.8222222190816</v>
      </c>
      <c r="F5048" s="96">
        <v>1</v>
      </c>
      <c r="G5048" s="96" t="s">
        <v>4722</v>
      </c>
      <c r="H5048" s="96">
        <v>2</v>
      </c>
      <c r="I5048" s="96" t="str">
        <f t="shared" si="78"/>
        <v>T599D226M035ATE090A599D226M035AS9997FTP200</v>
      </c>
    </row>
    <row r="5049" spans="1:9" hidden="1">
      <c r="A5049" s="96" t="s">
        <v>4319</v>
      </c>
      <c r="B5049" s="96" t="s">
        <v>4312</v>
      </c>
      <c r="C5049" s="96" t="s">
        <v>4502</v>
      </c>
      <c r="D5049" s="96">
        <v>865.75000000360876</v>
      </c>
      <c r="E5049" s="96">
        <v>313.94166666548699</v>
      </c>
      <c r="F5049" s="96">
        <v>1</v>
      </c>
      <c r="G5049" s="96" t="s">
        <v>4722</v>
      </c>
      <c r="H5049" s="96">
        <v>2</v>
      </c>
      <c r="I5049" s="96" t="str">
        <f t="shared" si="78"/>
        <v>T598B225M050ATE200A598B225M050ASTTS175</v>
      </c>
    </row>
    <row r="5050" spans="1:9" hidden="1">
      <c r="A5050" s="96" t="s">
        <v>1593</v>
      </c>
      <c r="B5050" s="96" t="s">
        <v>1592</v>
      </c>
      <c r="C5050" s="96" t="s">
        <v>4426</v>
      </c>
      <c r="D5050" s="96">
        <v>353.70833333465271</v>
      </c>
      <c r="E5050" s="96">
        <v>122.82500000379514</v>
      </c>
      <c r="F5050" s="96">
        <v>1</v>
      </c>
      <c r="G5050" s="96" t="s">
        <v>4722</v>
      </c>
      <c r="H5050" s="96">
        <v>2</v>
      </c>
      <c r="I5050" s="96" t="str">
        <f t="shared" si="78"/>
        <v>T525D157M010ATE055A520D157M010ASMHSPKBP74</v>
      </c>
    </row>
    <row r="5051" spans="1:9" hidden="1">
      <c r="A5051" s="96" t="s">
        <v>1084</v>
      </c>
      <c r="B5051" s="96" t="s">
        <v>1083</v>
      </c>
      <c r="C5051" s="96" t="s">
        <v>90</v>
      </c>
      <c r="D5051" s="96">
        <v>554.41666666301899</v>
      </c>
      <c r="E5051" s="96">
        <v>186.62499999802097</v>
      </c>
      <c r="F5051" s="96">
        <v>1</v>
      </c>
      <c r="G5051" s="96" t="s">
        <v>4722</v>
      </c>
      <c r="H5051" s="96">
        <v>2</v>
      </c>
      <c r="I5051" s="96" t="str">
        <f t="shared" si="78"/>
        <v>T598D476M025AHE060A598D476M025ASFTP200</v>
      </c>
    </row>
    <row r="5052" spans="1:9" hidden="1">
      <c r="A5052" s="96" t="s">
        <v>4281</v>
      </c>
      <c r="B5052" s="96" t="s">
        <v>4228</v>
      </c>
      <c r="C5052" s="96" t="s">
        <v>4744</v>
      </c>
      <c r="D5052" s="96">
        <v>490.97066666730677</v>
      </c>
      <c r="E5052" s="96">
        <v>202.49066666678991</v>
      </c>
      <c r="F5052" s="96">
        <v>1</v>
      </c>
      <c r="G5052" s="96" t="s">
        <v>4722</v>
      </c>
      <c r="H5052" s="96">
        <v>50</v>
      </c>
      <c r="I5052" s="96" t="str">
        <f t="shared" si="78"/>
        <v>T598B476M006ATE070A598B476M010ASKBP72</v>
      </c>
    </row>
    <row r="5053" spans="1:9" hidden="1">
      <c r="A5053" s="96" t="s">
        <v>4281</v>
      </c>
      <c r="B5053" s="96" t="s">
        <v>4228</v>
      </c>
      <c r="C5053" s="96" t="s">
        <v>4426</v>
      </c>
      <c r="D5053" s="96">
        <v>489.72333333324639</v>
      </c>
      <c r="E5053" s="96">
        <v>205.19399999943559</v>
      </c>
      <c r="F5053" s="96">
        <v>1</v>
      </c>
      <c r="G5053" s="96" t="s">
        <v>4722</v>
      </c>
      <c r="H5053" s="96">
        <v>50</v>
      </c>
      <c r="I5053" s="96" t="str">
        <f t="shared" si="78"/>
        <v>T598B476M006ATE070A598B476M010ASKBP74</v>
      </c>
    </row>
    <row r="5054" spans="1:9" hidden="1">
      <c r="A5054" s="96" t="s">
        <v>2418</v>
      </c>
      <c r="B5054" s="96" t="s">
        <v>2419</v>
      </c>
      <c r="C5054" s="96" t="s">
        <v>4441</v>
      </c>
      <c r="D5054" s="96">
        <v>519.82499999867287</v>
      </c>
      <c r="E5054" s="96">
        <v>187.64166666660455</v>
      </c>
      <c r="F5054" s="96">
        <v>1</v>
      </c>
      <c r="G5054" s="96" t="s">
        <v>4722</v>
      </c>
      <c r="H5054" s="96">
        <v>2</v>
      </c>
      <c r="I5054" s="96" t="str">
        <f t="shared" si="78"/>
        <v>T523W687M006APE100A523W687M006AS9997STA156KA</v>
      </c>
    </row>
    <row r="5055" spans="1:9" hidden="1">
      <c r="A5055" s="96" t="s">
        <v>1881</v>
      </c>
      <c r="B5055" s="96" t="s">
        <v>4835</v>
      </c>
      <c r="C5055" s="96" t="s">
        <v>87</v>
      </c>
      <c r="D5055" s="96">
        <v>902.12499999906868</v>
      </c>
      <c r="E5055" s="96">
        <v>416.32222222164273</v>
      </c>
      <c r="F5055" s="96">
        <v>1</v>
      </c>
      <c r="G5055" s="96" t="s">
        <v>4722</v>
      </c>
      <c r="H5055" s="96">
        <v>2</v>
      </c>
      <c r="I5055" s="96" t="str">
        <f t="shared" si="78"/>
        <v>T523V686M035APE100A523V686M035AS9997TTS50</v>
      </c>
    </row>
    <row r="5056" spans="1:9" hidden="1">
      <c r="A5056" s="96" t="s">
        <v>1881</v>
      </c>
      <c r="B5056" s="96" t="s">
        <v>4835</v>
      </c>
      <c r="C5056" s="96" t="s">
        <v>4800</v>
      </c>
      <c r="D5056" s="96">
        <v>967.88333332864579</v>
      </c>
      <c r="E5056" s="96">
        <v>303.4833333233837</v>
      </c>
      <c r="F5056" s="96">
        <v>1</v>
      </c>
      <c r="G5056" s="96" t="s">
        <v>4722</v>
      </c>
      <c r="H5056" s="96">
        <v>1</v>
      </c>
      <c r="I5056" s="96" t="str">
        <f t="shared" si="78"/>
        <v>T523V686M035APE100A523V686M035AS9997TTS50G</v>
      </c>
    </row>
    <row r="5057" spans="1:9" hidden="1">
      <c r="A5057" s="96" t="s">
        <v>1930</v>
      </c>
      <c r="B5057" s="96" t="s">
        <v>4235</v>
      </c>
      <c r="C5057" s="96" t="s">
        <v>131</v>
      </c>
      <c r="D5057" s="96">
        <v>407.91666666744283</v>
      </c>
      <c r="E5057" s="96">
        <v>203.11666666413657</v>
      </c>
      <c r="F5057" s="96">
        <v>1</v>
      </c>
      <c r="G5057" s="96" t="s">
        <v>4722</v>
      </c>
      <c r="H5057" s="96">
        <v>1</v>
      </c>
      <c r="I5057" s="96" t="str">
        <f t="shared" si="78"/>
        <v>T599B336M010ATE150A599B336M010AS9997TTS80</v>
      </c>
    </row>
    <row r="5058" spans="1:9" hidden="1">
      <c r="A5058" s="96" t="s">
        <v>1930</v>
      </c>
      <c r="B5058" s="96" t="s">
        <v>4235</v>
      </c>
      <c r="C5058" s="96" t="s">
        <v>4804</v>
      </c>
      <c r="D5058" s="96">
        <v>423.27222222578712</v>
      </c>
      <c r="E5058" s="96">
        <v>190.25833333202172</v>
      </c>
      <c r="F5058" s="96">
        <v>1</v>
      </c>
      <c r="G5058" s="96" t="s">
        <v>4722</v>
      </c>
      <c r="H5058" s="96">
        <v>3</v>
      </c>
      <c r="I5058" s="96" t="str">
        <f t="shared" si="78"/>
        <v>T599B336M010ATE150A599B336M010AS9997TTS80G</v>
      </c>
    </row>
    <row r="5059" spans="1:9" hidden="1">
      <c r="A5059" s="96" t="s">
        <v>1930</v>
      </c>
      <c r="B5059" s="96" t="s">
        <v>1918</v>
      </c>
      <c r="C5059" s="96" t="s">
        <v>131</v>
      </c>
      <c r="D5059" s="96">
        <v>427.92222222662531</v>
      </c>
      <c r="E5059" s="96">
        <v>207.85555555368776</v>
      </c>
      <c r="F5059" s="96">
        <v>1</v>
      </c>
      <c r="G5059" s="96" t="s">
        <v>4722</v>
      </c>
      <c r="H5059" s="96">
        <v>3</v>
      </c>
      <c r="I5059" s="96" t="str">
        <f t="shared" si="78"/>
        <v>T599B336M010ATE150A599B336M010ASTTS80</v>
      </c>
    </row>
    <row r="5060" spans="1:9" hidden="1">
      <c r="A5060" s="96" t="s">
        <v>1195</v>
      </c>
      <c r="B5060" s="96" t="s">
        <v>1165</v>
      </c>
      <c r="C5060" s="96" t="s">
        <v>4441</v>
      </c>
      <c r="D5060" s="96">
        <v>530.93333333346527</v>
      </c>
      <c r="E5060" s="96">
        <v>283.15500000107568</v>
      </c>
      <c r="F5060" s="96">
        <v>1</v>
      </c>
      <c r="G5060" s="96" t="s">
        <v>4722</v>
      </c>
      <c r="H5060" s="96">
        <v>10</v>
      </c>
      <c r="I5060" s="96" t="str">
        <f t="shared" ref="I5060:I5123" si="79">A5060&amp;B5060&amp;C5060</f>
        <v>T591B227M006AT4146A591B227M006ASSTA156KA</v>
      </c>
    </row>
    <row r="5061" spans="1:9" hidden="1">
      <c r="A5061" s="96" t="s">
        <v>3791</v>
      </c>
      <c r="B5061" s="96" t="s">
        <v>3706</v>
      </c>
      <c r="C5061" s="96" t="s">
        <v>4441</v>
      </c>
      <c r="D5061" s="96">
        <v>392.53333333181217</v>
      </c>
      <c r="E5061" s="96">
        <v>130.11666666192468</v>
      </c>
      <c r="F5061" s="96">
        <v>1</v>
      </c>
      <c r="G5061" s="96" t="s">
        <v>4722</v>
      </c>
      <c r="H5061" s="96">
        <v>2</v>
      </c>
      <c r="I5061" s="96" t="str">
        <f t="shared" si="79"/>
        <v>T520B107M2R5ATE040A520B107K003ASSTA156KA</v>
      </c>
    </row>
    <row r="5062" spans="1:9" hidden="1">
      <c r="A5062" s="96" t="s">
        <v>4072</v>
      </c>
      <c r="B5062" s="96" t="s">
        <v>4073</v>
      </c>
      <c r="C5062" s="96" t="s">
        <v>100</v>
      </c>
      <c r="D5062" s="96">
        <v>192.81666666618548</v>
      </c>
      <c r="E5062" s="96">
        <v>160.56666667107493</v>
      </c>
      <c r="F5062" s="96">
        <v>1</v>
      </c>
      <c r="G5062" s="96" t="s">
        <v>4722</v>
      </c>
      <c r="H5062" s="96">
        <v>1</v>
      </c>
      <c r="I5062" s="96" t="str">
        <f t="shared" si="79"/>
        <v>T520U227M2R5ATE055A520U227M003ASE055S805</v>
      </c>
    </row>
    <row r="5063" spans="1:9" hidden="1">
      <c r="A5063" s="96" t="s">
        <v>1892</v>
      </c>
      <c r="B5063" s="96" t="s">
        <v>1893</v>
      </c>
      <c r="C5063" s="96" t="s">
        <v>4441</v>
      </c>
      <c r="D5063" s="96">
        <v>591.55000000144355</v>
      </c>
      <c r="E5063" s="96">
        <v>200.23888889118095</v>
      </c>
      <c r="F5063" s="96">
        <v>1</v>
      </c>
      <c r="G5063" s="96" t="s">
        <v>4722</v>
      </c>
      <c r="H5063" s="96">
        <v>3</v>
      </c>
      <c r="I5063" s="96" t="str">
        <f t="shared" si="79"/>
        <v>T523V108M006APE100A523V108M006AS9997STA156KA</v>
      </c>
    </row>
    <row r="5064" spans="1:9" hidden="1">
      <c r="A5064" s="96" t="s">
        <v>2614</v>
      </c>
      <c r="B5064" s="96" t="s">
        <v>2552</v>
      </c>
      <c r="C5064" s="96" t="s">
        <v>4426</v>
      </c>
      <c r="D5064" s="96">
        <v>181.96666666539383</v>
      </c>
      <c r="E5064" s="96">
        <v>125.0833333306946</v>
      </c>
      <c r="F5064" s="96">
        <v>1</v>
      </c>
      <c r="G5064" s="96" t="s">
        <v>4722</v>
      </c>
      <c r="H5064" s="96">
        <v>1</v>
      </c>
      <c r="I5064" s="96" t="str">
        <f t="shared" si="79"/>
        <v>T520V337M003ATE025A520V337M003ASMHSPKBP74</v>
      </c>
    </row>
    <row r="5065" spans="1:9" hidden="1">
      <c r="A5065" s="96" t="s">
        <v>4403</v>
      </c>
      <c r="B5065" s="96" t="s">
        <v>3147</v>
      </c>
      <c r="C5065" s="96" t="s">
        <v>4426</v>
      </c>
      <c r="D5065" s="96">
        <v>218.36666666669771</v>
      </c>
      <c r="E5065" s="96">
        <v>133.43333333381452</v>
      </c>
      <c r="F5065" s="96">
        <v>1</v>
      </c>
      <c r="G5065" s="96" t="s">
        <v>4722</v>
      </c>
      <c r="H5065" s="96">
        <v>1</v>
      </c>
      <c r="I5065" s="96" t="str">
        <f t="shared" si="79"/>
        <v>T520V337M2R5ATE012A520V337M003ASPGLRKBP74</v>
      </c>
    </row>
    <row r="5066" spans="1:9" hidden="1">
      <c r="A5066" s="96" t="s">
        <v>1286</v>
      </c>
      <c r="B5066" s="96" t="s">
        <v>1287</v>
      </c>
      <c r="C5066" s="96" t="s">
        <v>131</v>
      </c>
      <c r="D5066" s="96">
        <v>331.0833333368646</v>
      </c>
      <c r="E5066" s="96">
        <v>258.91666666895617</v>
      </c>
      <c r="F5066" s="96">
        <v>1</v>
      </c>
      <c r="G5066" s="96" t="s">
        <v>4722</v>
      </c>
      <c r="H5066" s="96">
        <v>2</v>
      </c>
      <c r="I5066" s="96" t="str">
        <f t="shared" si="79"/>
        <v>T599D157M006ATE025A599D157M006ASTTS80</v>
      </c>
    </row>
    <row r="5067" spans="1:9" hidden="1">
      <c r="A5067" s="96" t="s">
        <v>3006</v>
      </c>
      <c r="B5067" s="96" t="s">
        <v>4836</v>
      </c>
      <c r="C5067" s="96" t="s">
        <v>126</v>
      </c>
      <c r="D5067" s="96">
        <v>360.34999999799766</v>
      </c>
      <c r="E5067" s="96">
        <v>373.23333333595656</v>
      </c>
      <c r="F5067" s="96">
        <v>1</v>
      </c>
      <c r="G5067" s="96" t="s">
        <v>4722</v>
      </c>
      <c r="H5067" s="96">
        <v>1</v>
      </c>
      <c r="I5067" s="96" t="str">
        <f t="shared" si="79"/>
        <v>T520Y227M010ATE018A520Y227M010ASE018KBP52</v>
      </c>
    </row>
    <row r="5068" spans="1:9" hidden="1">
      <c r="A5068" s="96" t="s">
        <v>2360</v>
      </c>
      <c r="B5068" s="96" t="s">
        <v>2361</v>
      </c>
      <c r="C5068" s="96" t="s">
        <v>4428</v>
      </c>
      <c r="D5068" s="96">
        <v>249.25000000046569</v>
      </c>
      <c r="E5068" s="96">
        <v>151.9666666619014</v>
      </c>
      <c r="F5068" s="96">
        <v>1</v>
      </c>
      <c r="G5068" s="96" t="s">
        <v>4722</v>
      </c>
      <c r="H5068" s="96">
        <v>1</v>
      </c>
      <c r="I5068" s="96" t="str">
        <f t="shared" si="79"/>
        <v>T520D687M2R5AHE010A520D687M003ASPGLRKBP76</v>
      </c>
    </row>
    <row r="5069" spans="1:9" hidden="1">
      <c r="A5069" s="96" t="s">
        <v>1547</v>
      </c>
      <c r="B5069" s="96" t="s">
        <v>1548</v>
      </c>
      <c r="C5069" s="96" t="s">
        <v>131</v>
      </c>
      <c r="D5069" s="96">
        <v>319.93333333404735</v>
      </c>
      <c r="E5069" s="96">
        <v>196.44444445031695</v>
      </c>
      <c r="F5069" s="96">
        <v>1</v>
      </c>
      <c r="G5069" s="96" t="s">
        <v>4722</v>
      </c>
      <c r="H5069" s="96">
        <v>2</v>
      </c>
      <c r="I5069" s="96" t="str">
        <f t="shared" si="79"/>
        <v>T599D337M2R5ATE025A599D337M003AS9997TTS80</v>
      </c>
    </row>
    <row r="5070" spans="1:9" hidden="1">
      <c r="A5070" s="96" t="s">
        <v>4036</v>
      </c>
      <c r="B5070" s="96" t="s">
        <v>4032</v>
      </c>
      <c r="C5070" s="96" t="s">
        <v>4426</v>
      </c>
      <c r="D5070" s="96">
        <v>390.23333332850598</v>
      </c>
      <c r="E5070" s="96">
        <v>287.69999999902211</v>
      </c>
      <c r="F5070" s="96">
        <v>1</v>
      </c>
      <c r="G5070" s="96" t="s">
        <v>4722</v>
      </c>
      <c r="H5070" s="96">
        <v>1</v>
      </c>
      <c r="I5070" s="96" t="str">
        <f t="shared" si="79"/>
        <v>T520L107M010AHE025A520L107M010ASE025KBP74</v>
      </c>
    </row>
    <row r="5071" spans="1:9" hidden="1">
      <c r="A5071" s="96" t="s">
        <v>3331</v>
      </c>
      <c r="B5071" s="96" t="s">
        <v>3295</v>
      </c>
      <c r="C5071" s="96" t="s">
        <v>87</v>
      </c>
      <c r="D5071" s="96">
        <v>488.29999999492429</v>
      </c>
      <c r="E5071" s="96">
        <v>201.42500000016295</v>
      </c>
      <c r="F5071" s="96">
        <v>1</v>
      </c>
      <c r="G5071" s="96" t="s">
        <v>4722</v>
      </c>
      <c r="H5071" s="96">
        <v>1</v>
      </c>
      <c r="I5071" s="96" t="str">
        <f t="shared" si="79"/>
        <v>T591D686M020ATE040A591D686M020ASTTS50</v>
      </c>
    </row>
    <row r="5072" spans="1:9" hidden="1">
      <c r="A5072" s="96" t="s">
        <v>3178</v>
      </c>
      <c r="B5072" s="96" t="s">
        <v>701</v>
      </c>
      <c r="C5072" s="96" t="s">
        <v>126</v>
      </c>
      <c r="D5072" s="96">
        <v>511.18859649206951</v>
      </c>
      <c r="E5072" s="96">
        <v>293.90833333425689</v>
      </c>
      <c r="F5072" s="96">
        <v>1</v>
      </c>
      <c r="G5072" s="96" t="s">
        <v>4722</v>
      </c>
      <c r="H5072" s="96">
        <v>19</v>
      </c>
      <c r="I5072" s="96" t="str">
        <f t="shared" si="79"/>
        <v>T521W476M016ATE040A521W476M016ASE045KBP52</v>
      </c>
    </row>
    <row r="5073" spans="1:9" hidden="1">
      <c r="A5073" s="96" t="s">
        <v>1284</v>
      </c>
      <c r="B5073" s="96" t="s">
        <v>1285</v>
      </c>
      <c r="C5073" s="96" t="s">
        <v>131</v>
      </c>
      <c r="D5073" s="96">
        <v>491.18333333171904</v>
      </c>
      <c r="E5073" s="96">
        <v>257.83333333907649</v>
      </c>
      <c r="F5073" s="96">
        <v>1</v>
      </c>
      <c r="G5073" s="96" t="s">
        <v>4722</v>
      </c>
      <c r="H5073" s="96">
        <v>1</v>
      </c>
      <c r="I5073" s="96" t="str">
        <f t="shared" si="79"/>
        <v>T599D107M010ATE025A599D107M010AS9997TTS80</v>
      </c>
    </row>
    <row r="5074" spans="1:9" hidden="1">
      <c r="A5074" s="96" t="s">
        <v>1381</v>
      </c>
      <c r="B5074" s="96" t="s">
        <v>4736</v>
      </c>
      <c r="C5074" s="96" t="s">
        <v>4426</v>
      </c>
      <c r="D5074" s="96">
        <v>307.36666667391546</v>
      </c>
      <c r="E5074" s="96">
        <v>126.18333333637564</v>
      </c>
      <c r="F5074" s="96">
        <v>1</v>
      </c>
      <c r="G5074" s="96" t="s">
        <v>4722</v>
      </c>
      <c r="H5074" s="96">
        <v>1</v>
      </c>
      <c r="I5074" s="96" t="str">
        <f t="shared" si="79"/>
        <v>T520C107M010AHE025A520C107M010ASE025KBP74</v>
      </c>
    </row>
    <row r="5075" spans="1:9" hidden="1">
      <c r="A5075" s="96" t="s">
        <v>1381</v>
      </c>
      <c r="B5075" s="96" t="s">
        <v>4736</v>
      </c>
      <c r="C5075" s="96" t="s">
        <v>4469</v>
      </c>
      <c r="D5075" s="96">
        <v>457.83333333092742</v>
      </c>
      <c r="E5075" s="96">
        <v>198.1333333341172</v>
      </c>
      <c r="F5075" s="96">
        <v>1</v>
      </c>
      <c r="G5075" s="96" t="s">
        <v>4722</v>
      </c>
      <c r="H5075" s="96">
        <v>2</v>
      </c>
      <c r="I5075" s="96" t="str">
        <f t="shared" si="79"/>
        <v>T520C107M010AHE025A520C107M010ASE025KBP126</v>
      </c>
    </row>
    <row r="5076" spans="1:9" hidden="1">
      <c r="A5076" s="96" t="s">
        <v>1381</v>
      </c>
      <c r="B5076" s="96" t="s">
        <v>4664</v>
      </c>
      <c r="C5076" s="96" t="s">
        <v>4469</v>
      </c>
      <c r="D5076" s="96">
        <v>448.23749999923166</v>
      </c>
      <c r="E5076" s="96">
        <v>188.58333333075279</v>
      </c>
      <c r="F5076" s="96">
        <v>1</v>
      </c>
      <c r="G5076" s="96" t="s">
        <v>4722</v>
      </c>
      <c r="H5076" s="96">
        <v>4</v>
      </c>
      <c r="I5076" s="96" t="str">
        <f t="shared" si="79"/>
        <v>T520C107M010AHE025A520C107M010ASMHSPKBP126</v>
      </c>
    </row>
    <row r="5077" spans="1:9" hidden="1">
      <c r="A5077" s="96" t="s">
        <v>3273</v>
      </c>
      <c r="B5077" s="96" t="s">
        <v>4559</v>
      </c>
      <c r="C5077" s="96" t="s">
        <v>4478</v>
      </c>
      <c r="D5077" s="96">
        <v>625.43333333451301</v>
      </c>
      <c r="E5077" s="96">
        <v>235.24999999674037</v>
      </c>
      <c r="F5077" s="96">
        <v>1</v>
      </c>
      <c r="G5077" s="96" t="s">
        <v>4722</v>
      </c>
      <c r="H5077" s="96">
        <v>1</v>
      </c>
      <c r="I5077" s="96" t="str">
        <f t="shared" si="79"/>
        <v>T520V226M020AHE040A520V226M020ASE040FTW400</v>
      </c>
    </row>
    <row r="5078" spans="1:9" hidden="1">
      <c r="A5078" s="96" t="s">
        <v>1964</v>
      </c>
      <c r="B5078" s="96" t="s">
        <v>1965</v>
      </c>
      <c r="C5078" s="96" t="s">
        <v>4426</v>
      </c>
      <c r="D5078" s="96">
        <v>201.33333333302289</v>
      </c>
      <c r="E5078" s="96">
        <v>227.13333332911137</v>
      </c>
      <c r="F5078" s="96">
        <v>1</v>
      </c>
      <c r="G5078" s="96" t="s">
        <v>4722</v>
      </c>
      <c r="H5078" s="96">
        <v>1</v>
      </c>
      <c r="I5078" s="96" t="str">
        <f t="shared" si="79"/>
        <v>T530D477M003ATE010A530V157M003ASKBP74</v>
      </c>
    </row>
    <row r="5079" spans="1:9" hidden="1">
      <c r="A5079" s="96" t="s">
        <v>961</v>
      </c>
      <c r="B5079" s="96" t="s">
        <v>960</v>
      </c>
      <c r="C5079" s="96" t="s">
        <v>4426</v>
      </c>
      <c r="D5079" s="96">
        <v>269.21666666166857</v>
      </c>
      <c r="E5079" s="96">
        <v>122.58333333302288</v>
      </c>
      <c r="F5079" s="96">
        <v>1</v>
      </c>
      <c r="G5079" s="96" t="s">
        <v>4722</v>
      </c>
      <c r="H5079" s="96">
        <v>1</v>
      </c>
      <c r="I5079" s="96" t="str">
        <f t="shared" si="79"/>
        <v>T530Y227M010ATE006A530V686M010ASE006KBP74</v>
      </c>
    </row>
    <row r="5080" spans="1:9" hidden="1">
      <c r="A5080" s="96" t="s">
        <v>1782</v>
      </c>
      <c r="B5080" s="96" t="s">
        <v>1414</v>
      </c>
      <c r="C5080" s="96" t="s">
        <v>4426</v>
      </c>
      <c r="D5080" s="96">
        <v>350.82222222117707</v>
      </c>
      <c r="E5080" s="96">
        <v>170.37777778110467</v>
      </c>
      <c r="F5080" s="96">
        <v>1</v>
      </c>
      <c r="G5080" s="96" t="s">
        <v>4722</v>
      </c>
      <c r="H5080" s="96">
        <v>3</v>
      </c>
      <c r="I5080" s="96" t="str">
        <f t="shared" si="79"/>
        <v>T521V686M016ATE040A521V686M016ASMHSPKBP74</v>
      </c>
    </row>
    <row r="5081" spans="1:9" hidden="1">
      <c r="A5081" s="96" t="s">
        <v>4113</v>
      </c>
      <c r="B5081" s="96" t="s">
        <v>4642</v>
      </c>
      <c r="C5081" s="96" t="s">
        <v>4724</v>
      </c>
      <c r="D5081" s="96">
        <v>969.60833333374467</v>
      </c>
      <c r="E5081" s="96">
        <v>201.77549019558629</v>
      </c>
      <c r="F5081" s="96">
        <v>1</v>
      </c>
      <c r="G5081" s="96" t="s">
        <v>4722</v>
      </c>
      <c r="H5081" s="96">
        <v>14</v>
      </c>
      <c r="I5081" s="96" t="str">
        <f t="shared" si="79"/>
        <v>T521T276M018ATE055A521T276M018AS9997KBP121</v>
      </c>
    </row>
    <row r="5082" spans="1:9" hidden="1">
      <c r="A5082" s="96" t="s">
        <v>4113</v>
      </c>
      <c r="B5082" s="96" t="s">
        <v>4642</v>
      </c>
      <c r="C5082" s="96" t="s">
        <v>4837</v>
      </c>
      <c r="D5082" s="96">
        <v>945.01666667056293</v>
      </c>
      <c r="E5082" s="96">
        <v>206.37222222285345</v>
      </c>
      <c r="F5082" s="96">
        <v>1</v>
      </c>
      <c r="G5082" s="96" t="s">
        <v>4722</v>
      </c>
      <c r="H5082" s="96">
        <v>1</v>
      </c>
      <c r="I5082" s="96" t="str">
        <f t="shared" si="79"/>
        <v xml:space="preserve">T521T276M018ATE055A521T276M018AS9997KBP121 </v>
      </c>
    </row>
    <row r="5083" spans="1:9" hidden="1">
      <c r="A5083" s="96" t="s">
        <v>4113</v>
      </c>
      <c r="B5083" s="96" t="s">
        <v>4642</v>
      </c>
      <c r="C5083" s="96" t="s">
        <v>4469</v>
      </c>
      <c r="D5083" s="96">
        <v>928.84047619083765</v>
      </c>
      <c r="E5083" s="96">
        <v>258.91190476083597</v>
      </c>
      <c r="F5083" s="96">
        <v>1</v>
      </c>
      <c r="G5083" s="96" t="s">
        <v>4722</v>
      </c>
      <c r="H5083" s="96">
        <v>7</v>
      </c>
      <c r="I5083" s="96" t="str">
        <f t="shared" si="79"/>
        <v>T521T276M018ATE055A521T276M018AS9997KBP126</v>
      </c>
    </row>
    <row r="5084" spans="1:9" hidden="1">
      <c r="A5084" s="96" t="s">
        <v>4113</v>
      </c>
      <c r="B5084" s="96" t="s">
        <v>4642</v>
      </c>
      <c r="C5084" s="96" t="s">
        <v>4508</v>
      </c>
      <c r="D5084" s="96">
        <v>545.04999999655411</v>
      </c>
      <c r="E5084" s="96">
        <v>124.94999999762511</v>
      </c>
      <c r="F5084" s="96">
        <v>1</v>
      </c>
      <c r="G5084" s="96" t="s">
        <v>4722</v>
      </c>
      <c r="H5084" s="96">
        <v>1</v>
      </c>
      <c r="I5084" s="96" t="str">
        <f t="shared" si="79"/>
        <v>T521T276M018ATE055A521T276M018AS9997KBP126E</v>
      </c>
    </row>
    <row r="5085" spans="1:9" hidden="1">
      <c r="A5085" s="96" t="s">
        <v>4113</v>
      </c>
      <c r="B5085" s="96" t="s">
        <v>4838</v>
      </c>
      <c r="C5085" s="96" t="s">
        <v>4724</v>
      </c>
      <c r="D5085" s="96">
        <v>949.78533333276869</v>
      </c>
      <c r="E5085" s="96">
        <v>198.167333332845</v>
      </c>
      <c r="F5085" s="96">
        <v>1</v>
      </c>
      <c r="G5085" s="96" t="s">
        <v>4722</v>
      </c>
      <c r="H5085" s="96">
        <v>50</v>
      </c>
      <c r="I5085" s="96" t="str">
        <f t="shared" si="79"/>
        <v>T521T276M018ATE055A521T276M018ASKBP121</v>
      </c>
    </row>
    <row r="5086" spans="1:9" hidden="1">
      <c r="A5086" s="96" t="s">
        <v>4113</v>
      </c>
      <c r="B5086" s="96" t="s">
        <v>4838</v>
      </c>
      <c r="C5086" s="96" t="s">
        <v>4469</v>
      </c>
      <c r="D5086" s="96">
        <v>700.92499999911524</v>
      </c>
      <c r="E5086" s="96">
        <v>184.63333333202172</v>
      </c>
      <c r="F5086" s="96">
        <v>1</v>
      </c>
      <c r="G5086" s="96" t="s">
        <v>4722</v>
      </c>
      <c r="H5086" s="96">
        <v>2</v>
      </c>
      <c r="I5086" s="96" t="str">
        <f t="shared" si="79"/>
        <v>T521T276M018ATE055A521T276M018ASKBP126</v>
      </c>
    </row>
    <row r="5087" spans="1:9" hidden="1">
      <c r="A5087" s="96" t="s">
        <v>4113</v>
      </c>
      <c r="B5087" s="96" t="s">
        <v>4838</v>
      </c>
      <c r="C5087" s="96" t="s">
        <v>142</v>
      </c>
      <c r="D5087" s="96">
        <v>477.08333333604969</v>
      </c>
      <c r="E5087" s="96">
        <v>133.43333333381452</v>
      </c>
      <c r="F5087" s="96">
        <v>1</v>
      </c>
      <c r="G5087" s="96" t="s">
        <v>4722</v>
      </c>
      <c r="H5087" s="96">
        <v>1</v>
      </c>
      <c r="I5087" s="96" t="str">
        <f t="shared" si="79"/>
        <v>T521T276M018ATE055A521T276M018ASKBP86E</v>
      </c>
    </row>
    <row r="5088" spans="1:9" hidden="1">
      <c r="A5088" s="96" t="s">
        <v>4113</v>
      </c>
      <c r="B5088" s="96" t="s">
        <v>4112</v>
      </c>
      <c r="C5088" s="96" t="s">
        <v>4469</v>
      </c>
      <c r="D5088" s="96">
        <v>897.99166666595261</v>
      </c>
      <c r="E5088" s="96">
        <v>194.86399999866265</v>
      </c>
      <c r="F5088" s="96">
        <v>1</v>
      </c>
      <c r="G5088" s="96" t="s">
        <v>4722</v>
      </c>
      <c r="H5088" s="96">
        <v>50</v>
      </c>
      <c r="I5088" s="96" t="str">
        <f t="shared" si="79"/>
        <v>T521T276M018ATE055A521T276M018ASALT1KBP126</v>
      </c>
    </row>
    <row r="5089" spans="1:9" hidden="1">
      <c r="A5089" s="96" t="s">
        <v>4113</v>
      </c>
      <c r="B5089" s="96" t="s">
        <v>4112</v>
      </c>
      <c r="C5089" s="96" t="s">
        <v>142</v>
      </c>
      <c r="D5089" s="96">
        <v>514.48055555520114</v>
      </c>
      <c r="E5089" s="96">
        <v>133.63611111359205</v>
      </c>
      <c r="F5089" s="96">
        <v>1</v>
      </c>
      <c r="G5089" s="96" t="s">
        <v>4722</v>
      </c>
      <c r="H5089" s="96">
        <v>6</v>
      </c>
      <c r="I5089" s="96" t="str">
        <f t="shared" si="79"/>
        <v>T521T276M018ATE055A521T276M018ASALT1KBP86E</v>
      </c>
    </row>
    <row r="5090" spans="1:9" hidden="1">
      <c r="A5090" s="96" t="s">
        <v>4113</v>
      </c>
      <c r="B5090" s="96" t="s">
        <v>4112</v>
      </c>
      <c r="C5090" s="96" t="s">
        <v>4508</v>
      </c>
      <c r="D5090" s="96">
        <v>546.04285714249795</v>
      </c>
      <c r="E5090" s="96">
        <v>131.34375000052387</v>
      </c>
      <c r="F5090" s="96">
        <v>1</v>
      </c>
      <c r="G5090" s="96" t="s">
        <v>4722</v>
      </c>
      <c r="H5090" s="96">
        <v>7</v>
      </c>
      <c r="I5090" s="96" t="str">
        <f t="shared" si="79"/>
        <v>T521T276M018ATE055A521T276M018ASALT1KBP126E</v>
      </c>
    </row>
    <row r="5091" spans="1:9" hidden="1">
      <c r="A5091" s="96" t="s">
        <v>4113</v>
      </c>
      <c r="B5091" s="96" t="s">
        <v>4112</v>
      </c>
      <c r="C5091" s="96" t="s">
        <v>4470</v>
      </c>
      <c r="D5091" s="96">
        <v>585.00833333528135</v>
      </c>
      <c r="E5091" s="96">
        <v>215.74166666076053</v>
      </c>
      <c r="F5091" s="96">
        <v>1</v>
      </c>
      <c r="G5091" s="96" t="s">
        <v>4722</v>
      </c>
      <c r="H5091" s="96">
        <v>2</v>
      </c>
      <c r="I5091" s="96" t="str">
        <f t="shared" si="79"/>
        <v>T521T276M018ATE055A521T276M018ASALT1KBP126X</v>
      </c>
    </row>
    <row r="5092" spans="1:9" hidden="1">
      <c r="A5092" s="96" t="s">
        <v>4113</v>
      </c>
      <c r="B5092" s="96" t="s">
        <v>4112</v>
      </c>
      <c r="C5092" s="96" t="s">
        <v>4785</v>
      </c>
      <c r="D5092" s="96">
        <v>574.89047618915458</v>
      </c>
      <c r="E5092" s="96">
        <v>194.1972222214099</v>
      </c>
      <c r="F5092" s="96">
        <v>1</v>
      </c>
      <c r="G5092" s="96" t="s">
        <v>4722</v>
      </c>
      <c r="H5092" s="96">
        <v>7</v>
      </c>
      <c r="I5092" s="96" t="str">
        <f t="shared" si="79"/>
        <v>T521T276M018ATE055A521T276M018ASALT1KBP120NE</v>
      </c>
    </row>
    <row r="5093" spans="1:9" hidden="1">
      <c r="A5093" s="96" t="s">
        <v>4113</v>
      </c>
      <c r="B5093" s="96" t="s">
        <v>4112</v>
      </c>
      <c r="C5093" s="96" t="s">
        <v>4839</v>
      </c>
      <c r="D5093" s="96">
        <v>557.94999999983702</v>
      </c>
      <c r="E5093" s="96">
        <v>197.55000000062864</v>
      </c>
      <c r="F5093" s="96">
        <v>1</v>
      </c>
      <c r="G5093" s="96" t="s">
        <v>4722</v>
      </c>
      <c r="H5093" s="96">
        <v>2</v>
      </c>
      <c r="I5093" s="96" t="str">
        <f t="shared" si="79"/>
        <v>T521T276M018ATE055A521T276M018ASALT1KBP120NT</v>
      </c>
    </row>
    <row r="5094" spans="1:9" hidden="1">
      <c r="A5094" s="96" t="s">
        <v>2554</v>
      </c>
      <c r="B5094" s="96" t="s">
        <v>2552</v>
      </c>
      <c r="C5094" s="96" t="s">
        <v>4426</v>
      </c>
      <c r="D5094" s="96">
        <v>240.1500000001397</v>
      </c>
      <c r="E5094" s="96">
        <v>173.98333333083428</v>
      </c>
      <c r="F5094" s="96">
        <v>1</v>
      </c>
      <c r="G5094" s="96" t="s">
        <v>4722</v>
      </c>
      <c r="H5094" s="96">
        <v>1</v>
      </c>
      <c r="I5094" s="96" t="str">
        <f t="shared" si="79"/>
        <v>T520V337M2R5AHE025A520V337M003ASMHSPKBP74</v>
      </c>
    </row>
    <row r="5095" spans="1:9" hidden="1">
      <c r="A5095" s="96" t="s">
        <v>4297</v>
      </c>
      <c r="B5095" s="96" t="s">
        <v>1170</v>
      </c>
      <c r="C5095" s="96" t="s">
        <v>4441</v>
      </c>
      <c r="D5095" s="96">
        <v>662.68333333544433</v>
      </c>
      <c r="E5095" s="96">
        <v>190.74999999837021</v>
      </c>
      <c r="F5095" s="96">
        <v>1</v>
      </c>
      <c r="G5095" s="96" t="s">
        <v>4722</v>
      </c>
      <c r="H5095" s="96">
        <v>1</v>
      </c>
      <c r="I5095" s="96" t="str">
        <f t="shared" si="79"/>
        <v>T598B107M006ATE070A598B157M006ASSTA156KA</v>
      </c>
    </row>
    <row r="5096" spans="1:9" hidden="1">
      <c r="A5096" s="96" t="s">
        <v>3840</v>
      </c>
      <c r="B5096" s="96" t="s">
        <v>3723</v>
      </c>
      <c r="C5096" s="96" t="s">
        <v>152</v>
      </c>
      <c r="D5096" s="96">
        <v>621.23333333758637</v>
      </c>
      <c r="E5096" s="96">
        <v>129.95000000344589</v>
      </c>
      <c r="F5096" s="96">
        <v>1</v>
      </c>
      <c r="G5096" s="96" t="s">
        <v>4722</v>
      </c>
      <c r="H5096" s="96">
        <v>1</v>
      </c>
      <c r="I5096" s="96" t="str">
        <f t="shared" si="79"/>
        <v>T520B476M008AHE070A520B476M010ASMHSPKBP86</v>
      </c>
    </row>
    <row r="5097" spans="1:9" hidden="1">
      <c r="A5097" s="96" t="s">
        <v>1720</v>
      </c>
      <c r="B5097" s="96" t="s">
        <v>1482</v>
      </c>
      <c r="C5097" s="96" t="s">
        <v>4478</v>
      </c>
      <c r="D5097" s="96">
        <v>652.69166666432284</v>
      </c>
      <c r="E5097" s="96">
        <v>184.80833333102055</v>
      </c>
      <c r="F5097" s="96">
        <v>1</v>
      </c>
      <c r="G5097" s="96" t="s">
        <v>4722</v>
      </c>
      <c r="H5097" s="96">
        <v>2</v>
      </c>
      <c r="I5097" s="96" t="str">
        <f t="shared" si="79"/>
        <v>T521V226M020ATE090A521V226M025ASFTW400</v>
      </c>
    </row>
    <row r="5098" spans="1:9" hidden="1">
      <c r="A5098" s="96" t="s">
        <v>826</v>
      </c>
      <c r="B5098" s="96" t="s">
        <v>796</v>
      </c>
      <c r="C5098" s="96" t="s">
        <v>4426</v>
      </c>
      <c r="D5098" s="96">
        <v>1028.2499999989525</v>
      </c>
      <c r="E5098" s="96">
        <v>193.18888888810761</v>
      </c>
      <c r="F5098" s="96">
        <v>1</v>
      </c>
      <c r="G5098" s="96" t="s">
        <v>4722</v>
      </c>
      <c r="H5098" s="96">
        <v>2</v>
      </c>
      <c r="I5098" s="96" t="str">
        <f t="shared" si="79"/>
        <v>T525B336M016ATE070A521B336M016ASKBP74</v>
      </c>
    </row>
    <row r="5099" spans="1:9" hidden="1">
      <c r="A5099" s="96" t="s">
        <v>1790</v>
      </c>
      <c r="B5099" s="96" t="s">
        <v>4840</v>
      </c>
      <c r="C5099" s="96" t="s">
        <v>131</v>
      </c>
      <c r="D5099" s="96">
        <v>436.88333333178889</v>
      </c>
      <c r="E5099" s="96">
        <v>189.86666666809467</v>
      </c>
      <c r="F5099" s="96">
        <v>1</v>
      </c>
      <c r="G5099" s="96" t="s">
        <v>4722</v>
      </c>
      <c r="H5099" s="96">
        <v>2</v>
      </c>
      <c r="I5099" s="96" t="str">
        <f t="shared" si="79"/>
        <v>T521V107M016ATE040A521V107M016ASE040TTS80</v>
      </c>
    </row>
    <row r="5100" spans="1:9" hidden="1">
      <c r="A5100" s="96" t="s">
        <v>1790</v>
      </c>
      <c r="B5100" s="96" t="s">
        <v>857</v>
      </c>
      <c r="C5100" s="96" t="s">
        <v>152</v>
      </c>
      <c r="D5100" s="96">
        <v>371.81666666292585</v>
      </c>
      <c r="E5100" s="96">
        <v>135.47499999578577</v>
      </c>
      <c r="F5100" s="96">
        <v>1</v>
      </c>
      <c r="G5100" s="96" t="s">
        <v>4722</v>
      </c>
      <c r="H5100" s="96">
        <v>2</v>
      </c>
      <c r="I5100" s="96" t="str">
        <f t="shared" si="79"/>
        <v>T521V107M016ATE040A521V107M016ASMHSPKBP86</v>
      </c>
    </row>
    <row r="5101" spans="1:9" hidden="1">
      <c r="A5101" s="96" t="s">
        <v>1359</v>
      </c>
      <c r="B5101" s="96" t="s">
        <v>1302</v>
      </c>
      <c r="C5101" s="96" t="s">
        <v>157</v>
      </c>
      <c r="D5101" s="96">
        <v>472.76666666613886</v>
      </c>
      <c r="E5101" s="96">
        <v>139.01666666788515</v>
      </c>
      <c r="F5101" s="96">
        <v>1</v>
      </c>
      <c r="G5101" s="96" t="s">
        <v>4722</v>
      </c>
      <c r="H5101" s="96">
        <v>1</v>
      </c>
      <c r="I5101" s="96" t="str">
        <f t="shared" si="79"/>
        <v>T521D336M025AT4801A521D336M025ASE060TTS40</v>
      </c>
    </row>
    <row r="5102" spans="1:9" hidden="1">
      <c r="A5102" s="96" t="s">
        <v>3682</v>
      </c>
      <c r="B5102" s="96" t="s">
        <v>3683</v>
      </c>
      <c r="C5102" s="96" t="s">
        <v>4724</v>
      </c>
      <c r="D5102" s="96">
        <v>507.00555555406027</v>
      </c>
      <c r="E5102" s="96">
        <v>239.49999999837021</v>
      </c>
      <c r="F5102" s="96">
        <v>1</v>
      </c>
      <c r="G5102" s="96" t="s">
        <v>4722</v>
      </c>
      <c r="H5102" s="96">
        <v>6</v>
      </c>
      <c r="I5102" s="96" t="str">
        <f t="shared" si="79"/>
        <v>T520B107M006AT4801A520B107M006ASMHSPKBP121</v>
      </c>
    </row>
    <row r="5103" spans="1:9" hidden="1">
      <c r="A5103" s="96" t="s">
        <v>1691</v>
      </c>
      <c r="B5103" s="96" t="s">
        <v>4643</v>
      </c>
      <c r="C5103" s="96" t="s">
        <v>4426</v>
      </c>
      <c r="D5103" s="96">
        <v>562.36866666655988</v>
      </c>
      <c r="E5103" s="96">
        <v>207.08233333330136</v>
      </c>
      <c r="F5103" s="96">
        <v>1</v>
      </c>
      <c r="G5103" s="96" t="s">
        <v>4722</v>
      </c>
      <c r="H5103" s="96">
        <v>50</v>
      </c>
      <c r="I5103" s="96" t="str">
        <f t="shared" si="79"/>
        <v>T521V686M020ATE050A521V686M020ASKBP74</v>
      </c>
    </row>
    <row r="5104" spans="1:9" hidden="1">
      <c r="A5104" s="96" t="s">
        <v>1691</v>
      </c>
      <c r="B5104" s="96" t="s">
        <v>4643</v>
      </c>
      <c r="C5104" s="96" t="s">
        <v>4428</v>
      </c>
      <c r="D5104" s="96">
        <v>556.60833333386108</v>
      </c>
      <c r="E5104" s="96">
        <v>241.33333332720213</v>
      </c>
      <c r="F5104" s="96">
        <v>1</v>
      </c>
      <c r="G5104" s="96" t="s">
        <v>4722</v>
      </c>
      <c r="H5104" s="96">
        <v>2</v>
      </c>
      <c r="I5104" s="96" t="str">
        <f t="shared" si="79"/>
        <v>T521V686M020ATE050A521V686M020ASKBP76</v>
      </c>
    </row>
    <row r="5105" spans="1:9" hidden="1">
      <c r="A5105" s="96" t="s">
        <v>1691</v>
      </c>
      <c r="B5105" s="96" t="s">
        <v>4643</v>
      </c>
      <c r="C5105" s="96" t="s">
        <v>142</v>
      </c>
      <c r="D5105" s="96">
        <v>381.99999999837019</v>
      </c>
      <c r="E5105" s="96">
        <v>127.56666666828096</v>
      </c>
      <c r="F5105" s="96">
        <v>1</v>
      </c>
      <c r="G5105" s="96" t="s">
        <v>4722</v>
      </c>
      <c r="H5105" s="96">
        <v>1</v>
      </c>
      <c r="I5105" s="96" t="str">
        <f t="shared" si="79"/>
        <v>T521V686M020ATE050A521V686M020ASKBP86E</v>
      </c>
    </row>
    <row r="5106" spans="1:9" hidden="1">
      <c r="A5106" s="96" t="s">
        <v>1691</v>
      </c>
      <c r="B5106" s="96" t="s">
        <v>4578</v>
      </c>
      <c r="C5106" s="96" t="s">
        <v>142</v>
      </c>
      <c r="D5106" s="96">
        <v>406.11250000074506</v>
      </c>
      <c r="E5106" s="96">
        <v>130.05000000062864</v>
      </c>
      <c r="F5106" s="96">
        <v>1</v>
      </c>
      <c r="G5106" s="96" t="s">
        <v>4722</v>
      </c>
      <c r="H5106" s="96">
        <v>4</v>
      </c>
      <c r="I5106" s="96" t="str">
        <f t="shared" si="79"/>
        <v>T521V686M020ATE050A521V686M020AS9997KBP86E</v>
      </c>
    </row>
    <row r="5107" spans="1:9" hidden="1">
      <c r="A5107" s="96" t="s">
        <v>4123</v>
      </c>
      <c r="B5107" s="96" t="s">
        <v>3564</v>
      </c>
      <c r="C5107" s="96" t="s">
        <v>4441</v>
      </c>
      <c r="D5107" s="96">
        <v>722.84233333244924</v>
      </c>
      <c r="E5107" s="96">
        <v>197.90366666761693</v>
      </c>
      <c r="F5107" s="96">
        <v>1</v>
      </c>
      <c r="G5107" s="96" t="s">
        <v>4722</v>
      </c>
      <c r="H5107" s="96">
        <v>50</v>
      </c>
      <c r="I5107" s="96" t="str">
        <f t="shared" si="79"/>
        <v>T521T476M12RATE090A521T476M016ASE090STA156KA</v>
      </c>
    </row>
    <row r="5108" spans="1:9" hidden="1">
      <c r="A5108" s="96" t="s">
        <v>4123</v>
      </c>
      <c r="B5108" s="96" t="s">
        <v>4841</v>
      </c>
      <c r="C5108" s="96" t="s">
        <v>4441</v>
      </c>
      <c r="D5108" s="96">
        <v>775.8728395041544</v>
      </c>
      <c r="E5108" s="96">
        <v>335.0749999992799</v>
      </c>
      <c r="F5108" s="96">
        <v>1</v>
      </c>
      <c r="G5108" s="96" t="s">
        <v>4722</v>
      </c>
      <c r="H5108" s="96">
        <v>27</v>
      </c>
      <c r="I5108" s="96" t="str">
        <f t="shared" si="79"/>
        <v>T521T476M12RATE090A521T476M12RASSTA156KA</v>
      </c>
    </row>
    <row r="5109" spans="1:9" hidden="1">
      <c r="A5109" s="96" t="s">
        <v>3647</v>
      </c>
      <c r="B5109" s="96" t="s">
        <v>4842</v>
      </c>
      <c r="C5109" s="96" t="s">
        <v>4744</v>
      </c>
      <c r="D5109" s="96">
        <v>358.63888888852671</v>
      </c>
      <c r="E5109" s="96">
        <v>224.34999999735737</v>
      </c>
      <c r="F5109" s="96">
        <v>1</v>
      </c>
      <c r="G5109" s="96" t="s">
        <v>4722</v>
      </c>
      <c r="H5109" s="96">
        <v>3</v>
      </c>
      <c r="I5109" s="96" t="str">
        <f t="shared" si="79"/>
        <v>T598X687M006ATE025A598V337M006AS9997KBP72</v>
      </c>
    </row>
    <row r="5110" spans="1:9" hidden="1">
      <c r="A5110" s="96" t="s">
        <v>3647</v>
      </c>
      <c r="B5110" s="96" t="s">
        <v>3648</v>
      </c>
      <c r="C5110" s="96" t="s">
        <v>4744</v>
      </c>
      <c r="D5110" s="96">
        <v>438.89166666835081</v>
      </c>
      <c r="E5110" s="96">
        <v>189.31666667049285</v>
      </c>
      <c r="F5110" s="96">
        <v>1</v>
      </c>
      <c r="G5110" s="96" t="s">
        <v>4722</v>
      </c>
      <c r="H5110" s="96">
        <v>2</v>
      </c>
      <c r="I5110" s="96" t="str">
        <f t="shared" si="79"/>
        <v>T598X687M006ATE025A598V337M006ASKBP72</v>
      </c>
    </row>
    <row r="5111" spans="1:9" hidden="1">
      <c r="A5111" s="96" t="s">
        <v>3981</v>
      </c>
      <c r="B5111" s="96" t="s">
        <v>615</v>
      </c>
      <c r="C5111" s="96" t="s">
        <v>4477</v>
      </c>
      <c r="D5111" s="96">
        <v>517.31666666571982</v>
      </c>
      <c r="E5111" s="96">
        <v>183.18333333358169</v>
      </c>
      <c r="F5111" s="96">
        <v>1</v>
      </c>
      <c r="G5111" s="96" t="s">
        <v>4722</v>
      </c>
      <c r="H5111" s="96">
        <v>1</v>
      </c>
      <c r="I5111" s="96" t="str">
        <f t="shared" si="79"/>
        <v>T520B106M016AHE100A520B106M016ASE100KBP40</v>
      </c>
    </row>
    <row r="5112" spans="1:9" hidden="1">
      <c r="A5112" s="96" t="s">
        <v>1364</v>
      </c>
      <c r="B5112" s="96" t="s">
        <v>4491</v>
      </c>
      <c r="C5112" s="96" t="s">
        <v>4500</v>
      </c>
      <c r="D5112" s="96">
        <v>618.14999999594875</v>
      </c>
      <c r="E5112" s="96">
        <v>209.31666666758247</v>
      </c>
      <c r="F5112" s="96">
        <v>1</v>
      </c>
      <c r="G5112" s="96" t="s">
        <v>4722</v>
      </c>
      <c r="H5112" s="96">
        <v>1</v>
      </c>
      <c r="I5112" s="96" t="str">
        <f t="shared" si="79"/>
        <v>T521D476M025ATE065A521D686M025AS9997S706E</v>
      </c>
    </row>
    <row r="5113" spans="1:9" hidden="1">
      <c r="A5113" s="96" t="s">
        <v>1364</v>
      </c>
      <c r="B5113" s="96" t="s">
        <v>4652</v>
      </c>
      <c r="C5113" s="96" t="s">
        <v>4433</v>
      </c>
      <c r="D5113" s="96">
        <v>460.44722222315613</v>
      </c>
      <c r="E5113" s="96">
        <v>143.08333333348855</v>
      </c>
      <c r="F5113" s="96">
        <v>1</v>
      </c>
      <c r="G5113" s="96" t="s">
        <v>4722</v>
      </c>
      <c r="H5113" s="96">
        <v>6</v>
      </c>
      <c r="I5113" s="96" t="str">
        <f t="shared" si="79"/>
        <v>T521D476M025ATE065A521D476M025ASKBP74E</v>
      </c>
    </row>
    <row r="5114" spans="1:9" hidden="1">
      <c r="A5114" s="96" t="s">
        <v>1364</v>
      </c>
      <c r="B5114" s="96" t="s">
        <v>4652</v>
      </c>
      <c r="C5114" s="96" t="s">
        <v>4575</v>
      </c>
      <c r="D5114" s="96">
        <v>593.77222222276032</v>
      </c>
      <c r="E5114" s="96">
        <v>165.98888888955116</v>
      </c>
      <c r="F5114" s="96">
        <v>1</v>
      </c>
      <c r="G5114" s="96" t="s">
        <v>4722</v>
      </c>
      <c r="H5114" s="96">
        <v>3</v>
      </c>
      <c r="I5114" s="96" t="str">
        <f t="shared" si="79"/>
        <v>T521D476M025ATE065A521D476M025ASKBP74F</v>
      </c>
    </row>
    <row r="5115" spans="1:9" hidden="1">
      <c r="A5115" s="96" t="s">
        <v>1364</v>
      </c>
      <c r="B5115" s="96" t="s">
        <v>4652</v>
      </c>
      <c r="C5115" s="96" t="s">
        <v>87</v>
      </c>
      <c r="D5115" s="96">
        <v>539.68968253948594</v>
      </c>
      <c r="E5115" s="96">
        <v>207.5258333326201</v>
      </c>
      <c r="F5115" s="96">
        <v>1</v>
      </c>
      <c r="G5115" s="96" t="s">
        <v>4722</v>
      </c>
      <c r="H5115" s="96">
        <v>21</v>
      </c>
      <c r="I5115" s="96" t="str">
        <f t="shared" si="79"/>
        <v>T521D476M025ATE065A521D476M025ASTTS50</v>
      </c>
    </row>
    <row r="5116" spans="1:9" hidden="1">
      <c r="A5116" s="96" t="s">
        <v>1364</v>
      </c>
      <c r="B5116" s="96" t="s">
        <v>4711</v>
      </c>
      <c r="C5116" s="96" t="s">
        <v>4433</v>
      </c>
      <c r="D5116" s="96">
        <v>395.72222222399432</v>
      </c>
      <c r="E5116" s="96">
        <v>138.16111111140344</v>
      </c>
      <c r="F5116" s="96">
        <v>1</v>
      </c>
      <c r="G5116" s="96" t="s">
        <v>4722</v>
      </c>
      <c r="H5116" s="96">
        <v>6</v>
      </c>
      <c r="I5116" s="96" t="str">
        <f t="shared" si="79"/>
        <v>T521D476M025ATE065A521D476M025AS9997KBP74E</v>
      </c>
    </row>
    <row r="5117" spans="1:9" hidden="1">
      <c r="A5117" s="96" t="s">
        <v>1651</v>
      </c>
      <c r="B5117" s="96" t="s">
        <v>1036</v>
      </c>
      <c r="C5117" s="96" t="s">
        <v>4478</v>
      </c>
      <c r="D5117" s="96">
        <v>478.60000000102445</v>
      </c>
      <c r="E5117" s="96">
        <v>125.61666666297242</v>
      </c>
      <c r="F5117" s="96">
        <v>1</v>
      </c>
      <c r="G5117" s="96" t="s">
        <v>4722</v>
      </c>
      <c r="H5117" s="96">
        <v>1</v>
      </c>
      <c r="I5117" s="96" t="str">
        <f t="shared" si="79"/>
        <v>T521V476M016ATE055A521V476M020ASFTW400</v>
      </c>
    </row>
    <row r="5118" spans="1:9" hidden="1">
      <c r="A5118" s="96" t="s">
        <v>1651</v>
      </c>
      <c r="B5118" s="96" t="s">
        <v>1025</v>
      </c>
      <c r="C5118" s="96" t="s">
        <v>4428</v>
      </c>
      <c r="D5118" s="96">
        <v>336.89999999594875</v>
      </c>
      <c r="E5118" s="96">
        <v>130.18333333893679</v>
      </c>
      <c r="F5118" s="96">
        <v>1</v>
      </c>
      <c r="G5118" s="96" t="s">
        <v>4722</v>
      </c>
      <c r="H5118" s="96">
        <v>1</v>
      </c>
      <c r="I5118" s="96" t="str">
        <f t="shared" si="79"/>
        <v>T521V476M016ATE055A521V476M016ASMHSPKBP76</v>
      </c>
    </row>
    <row r="5119" spans="1:9" hidden="1">
      <c r="A5119" s="96" t="s">
        <v>1094</v>
      </c>
      <c r="B5119" s="96" t="s">
        <v>4833</v>
      </c>
      <c r="C5119" s="96" t="s">
        <v>4764</v>
      </c>
      <c r="D5119" s="96">
        <v>198.09999999823049</v>
      </c>
      <c r="E5119" s="96">
        <v>134.83333333628252</v>
      </c>
      <c r="F5119" s="96">
        <v>1</v>
      </c>
      <c r="G5119" s="96" t="s">
        <v>4722</v>
      </c>
      <c r="H5119" s="96">
        <v>1</v>
      </c>
      <c r="I5119" s="96" t="str">
        <f t="shared" si="79"/>
        <v>T598D477M2R5AT4541A598V247M003ASKBP74US</v>
      </c>
    </row>
    <row r="5120" spans="1:9" hidden="1">
      <c r="A5120" s="96" t="s">
        <v>1094</v>
      </c>
      <c r="B5120" s="96" t="s">
        <v>2587</v>
      </c>
      <c r="C5120" s="96" t="s">
        <v>4426</v>
      </c>
      <c r="D5120" s="96">
        <v>217.4547619056622</v>
      </c>
      <c r="E5120" s="96">
        <v>144.27500000281725</v>
      </c>
      <c r="F5120" s="96">
        <v>1</v>
      </c>
      <c r="G5120" s="96" t="s">
        <v>4722</v>
      </c>
      <c r="H5120" s="96">
        <v>7</v>
      </c>
      <c r="I5120" s="96" t="str">
        <f t="shared" si="79"/>
        <v>T598D477M2R5AT4541A598V247M003ASALT1KBP74</v>
      </c>
    </row>
    <row r="5121" spans="1:9" hidden="1">
      <c r="A5121" s="96" t="s">
        <v>4205</v>
      </c>
      <c r="B5121" s="96" t="s">
        <v>1170</v>
      </c>
      <c r="C5121" s="96" t="s">
        <v>4441</v>
      </c>
      <c r="D5121" s="96">
        <v>535.47999999742024</v>
      </c>
      <c r="E5121" s="96">
        <v>200.04999999934807</v>
      </c>
      <c r="F5121" s="96">
        <v>1</v>
      </c>
      <c r="G5121" s="96" t="s">
        <v>4722</v>
      </c>
      <c r="H5121" s="96">
        <v>5</v>
      </c>
      <c r="I5121" s="96" t="str">
        <f t="shared" si="79"/>
        <v>T598B157M006ATE045A598B157M006ASSTA156KA</v>
      </c>
    </row>
    <row r="5122" spans="1:9" hidden="1">
      <c r="A5122" s="96" t="s">
        <v>941</v>
      </c>
      <c r="B5122" s="96" t="s">
        <v>4843</v>
      </c>
      <c r="C5122" s="96" t="s">
        <v>4441</v>
      </c>
      <c r="D5122" s="96">
        <v>620.38333333346861</v>
      </c>
      <c r="E5122" s="96">
        <v>223.64047618998617</v>
      </c>
      <c r="F5122" s="96">
        <v>1</v>
      </c>
      <c r="G5122" s="96" t="s">
        <v>4722</v>
      </c>
      <c r="H5122" s="96">
        <v>7</v>
      </c>
      <c r="I5122" s="96" t="str">
        <f t="shared" si="79"/>
        <v>T598D477M004ATE025A598D477M004AS9997STA156KA</v>
      </c>
    </row>
    <row r="5123" spans="1:9" hidden="1">
      <c r="A5123" s="96" t="s">
        <v>941</v>
      </c>
      <c r="B5123" s="96" t="s">
        <v>4843</v>
      </c>
      <c r="C5123" s="96" t="s">
        <v>131</v>
      </c>
      <c r="D5123" s="96">
        <v>360.73333332664333</v>
      </c>
      <c r="E5123" s="96">
        <v>182.71666666259989</v>
      </c>
      <c r="F5123" s="96">
        <v>1</v>
      </c>
      <c r="G5123" s="96" t="s">
        <v>4722</v>
      </c>
      <c r="H5123" s="96">
        <v>1</v>
      </c>
      <c r="I5123" s="96" t="str">
        <f t="shared" si="79"/>
        <v>T598D477M004ATE025A598D477M004AS9997TTS80</v>
      </c>
    </row>
    <row r="5124" spans="1:9" hidden="1">
      <c r="A5124" s="96" t="s">
        <v>3003</v>
      </c>
      <c r="B5124" s="96" t="s">
        <v>3004</v>
      </c>
      <c r="C5124" s="96" t="s">
        <v>4441</v>
      </c>
      <c r="D5124" s="96">
        <v>654.79999999282882</v>
      </c>
      <c r="E5124" s="96">
        <v>216.53333333437331</v>
      </c>
      <c r="F5124" s="96">
        <v>1</v>
      </c>
      <c r="G5124" s="96" t="s">
        <v>4722</v>
      </c>
      <c r="H5124" s="96">
        <v>1</v>
      </c>
      <c r="I5124" s="96" t="str">
        <f t="shared" ref="I5124:I5187" si="80">A5124&amp;B5124&amp;C5124</f>
        <v>T520Y687M006ATE018A520Y687M006ASMHSPSTA156KA</v>
      </c>
    </row>
    <row r="5125" spans="1:9" hidden="1">
      <c r="A5125" s="96" t="s">
        <v>1263</v>
      </c>
      <c r="B5125" s="96" t="s">
        <v>1165</v>
      </c>
      <c r="C5125" s="96" t="s">
        <v>4441</v>
      </c>
      <c r="D5125" s="96">
        <v>494.23333333223127</v>
      </c>
      <c r="E5125" s="96">
        <v>181.11666666576639</v>
      </c>
      <c r="F5125" s="96">
        <v>1</v>
      </c>
      <c r="G5125" s="96" t="s">
        <v>4722</v>
      </c>
      <c r="H5125" s="96">
        <v>1</v>
      </c>
      <c r="I5125" s="96" t="str">
        <f t="shared" si="80"/>
        <v>T591B227M006ATE070A591B227M006ASSTA156KA</v>
      </c>
    </row>
    <row r="5126" spans="1:9" hidden="1">
      <c r="A5126" s="96" t="s">
        <v>1203</v>
      </c>
      <c r="B5126" s="96" t="s">
        <v>1204</v>
      </c>
      <c r="C5126" s="96" t="s">
        <v>4441</v>
      </c>
      <c r="D5126" s="96">
        <v>558.17500000004657</v>
      </c>
      <c r="E5126" s="96">
        <v>317.09166666842066</v>
      </c>
      <c r="F5126" s="96">
        <v>1</v>
      </c>
      <c r="G5126" s="96" t="s">
        <v>4722</v>
      </c>
      <c r="H5126" s="96">
        <v>2</v>
      </c>
      <c r="I5126" s="96" t="str">
        <f t="shared" si="80"/>
        <v>T591B157M006ATE070A591B157M006ASSTA156KA</v>
      </c>
    </row>
    <row r="5127" spans="1:9" hidden="1">
      <c r="A5127" s="96" t="s">
        <v>1201</v>
      </c>
      <c r="B5127" s="96" t="s">
        <v>4844</v>
      </c>
      <c r="C5127" s="96" t="s">
        <v>4441</v>
      </c>
      <c r="D5127" s="96">
        <v>588.71481481706724</v>
      </c>
      <c r="E5127" s="96">
        <v>208.8861111109145</v>
      </c>
      <c r="F5127" s="96">
        <v>1</v>
      </c>
      <c r="G5127" s="96" t="s">
        <v>4722</v>
      </c>
      <c r="H5127" s="96">
        <v>9</v>
      </c>
      <c r="I5127" s="96" t="str">
        <f t="shared" si="80"/>
        <v>T591B107M006ATE070A591B107M006ASSTA156KA</v>
      </c>
    </row>
    <row r="5128" spans="1:9" hidden="1">
      <c r="A5128" s="96" t="s">
        <v>1201</v>
      </c>
      <c r="B5128" s="96" t="s">
        <v>1170</v>
      </c>
      <c r="C5128" s="96" t="s">
        <v>4441</v>
      </c>
      <c r="D5128" s="96">
        <v>700.02499999827705</v>
      </c>
      <c r="E5128" s="96">
        <v>207.35333333420567</v>
      </c>
      <c r="F5128" s="96">
        <v>1</v>
      </c>
      <c r="G5128" s="96" t="s">
        <v>4722</v>
      </c>
      <c r="H5128" s="96">
        <v>6</v>
      </c>
      <c r="I5128" s="96" t="str">
        <f t="shared" si="80"/>
        <v>T591B107M006ATE070A598B157M006ASSTA156KA</v>
      </c>
    </row>
    <row r="5129" spans="1:9" hidden="1">
      <c r="A5129" s="96" t="s">
        <v>1348</v>
      </c>
      <c r="B5129" s="96" t="s">
        <v>1347</v>
      </c>
      <c r="C5129" s="96" t="s">
        <v>4715</v>
      </c>
      <c r="D5129" s="96">
        <v>460.0291666667909</v>
      </c>
      <c r="E5129" s="96">
        <v>123.55833333567716</v>
      </c>
      <c r="F5129" s="96">
        <v>1</v>
      </c>
      <c r="G5129" s="96" t="s">
        <v>4722</v>
      </c>
      <c r="H5129" s="96">
        <v>4</v>
      </c>
      <c r="I5129" s="96" t="str">
        <f t="shared" si="80"/>
        <v>T521D157M020ATE050A521D157M020ASKBP83E</v>
      </c>
    </row>
    <row r="5130" spans="1:9" hidden="1">
      <c r="A5130" s="96" t="s">
        <v>1348</v>
      </c>
      <c r="B5130" s="96" t="s">
        <v>1347</v>
      </c>
      <c r="C5130" s="96" t="s">
        <v>126</v>
      </c>
      <c r="D5130" s="96">
        <v>708.94999999855645</v>
      </c>
      <c r="E5130" s="96">
        <v>221.24722222157288</v>
      </c>
      <c r="F5130" s="96">
        <v>1</v>
      </c>
      <c r="G5130" s="96" t="s">
        <v>4722</v>
      </c>
      <c r="H5130" s="96">
        <v>5</v>
      </c>
      <c r="I5130" s="96" t="str">
        <f t="shared" si="80"/>
        <v>T521D157M020ATE050A521D157M020ASKBP52</v>
      </c>
    </row>
    <row r="5131" spans="1:9" hidden="1">
      <c r="A5131" s="96" t="s">
        <v>1507</v>
      </c>
      <c r="B5131" s="96" t="s">
        <v>4833</v>
      </c>
      <c r="C5131" s="96" t="s">
        <v>4764</v>
      </c>
      <c r="D5131" s="96">
        <v>193.66666666581295</v>
      </c>
      <c r="E5131" s="96">
        <v>133.51666666567326</v>
      </c>
      <c r="F5131" s="96">
        <v>1</v>
      </c>
      <c r="G5131" s="96" t="s">
        <v>4722</v>
      </c>
      <c r="H5131" s="96">
        <v>1</v>
      </c>
      <c r="I5131" s="96" t="str">
        <f t="shared" si="80"/>
        <v>T598D477M2R5AT4152A598V247M003ASKBP74US</v>
      </c>
    </row>
    <row r="5132" spans="1:9" hidden="1">
      <c r="A5132" s="96" t="s">
        <v>1507</v>
      </c>
      <c r="B5132" s="96" t="s">
        <v>2587</v>
      </c>
      <c r="C5132" s="96" t="s">
        <v>4426</v>
      </c>
      <c r="D5132" s="96">
        <v>204.93095237894781</v>
      </c>
      <c r="E5132" s="96">
        <v>142.94166666513777</v>
      </c>
      <c r="F5132" s="96">
        <v>1</v>
      </c>
      <c r="G5132" s="96" t="s">
        <v>4722</v>
      </c>
      <c r="H5132" s="96">
        <v>7</v>
      </c>
      <c r="I5132" s="96" t="str">
        <f t="shared" si="80"/>
        <v>T598D477M2R5AT4152A598V247M003ASALT1KBP74</v>
      </c>
    </row>
    <row r="5133" spans="1:9" hidden="1">
      <c r="A5133" s="96" t="s">
        <v>2778</v>
      </c>
      <c r="B5133" s="96" t="s">
        <v>2445</v>
      </c>
      <c r="C5133" s="96" t="s">
        <v>87</v>
      </c>
      <c r="D5133" s="96">
        <v>473.83333333069459</v>
      </c>
      <c r="E5133" s="96">
        <v>194.00833332852929</v>
      </c>
      <c r="F5133" s="96">
        <v>1</v>
      </c>
      <c r="G5133" s="96" t="s">
        <v>4722</v>
      </c>
      <c r="H5133" s="96">
        <v>2</v>
      </c>
      <c r="I5133" s="96" t="str">
        <f t="shared" si="80"/>
        <v>T523W107M016APE100A523W107M016ASTTS50</v>
      </c>
    </row>
    <row r="5134" spans="1:9" hidden="1">
      <c r="A5134" s="96" t="s">
        <v>1532</v>
      </c>
      <c r="B5134" s="96" t="s">
        <v>1129</v>
      </c>
      <c r="C5134" s="96" t="s">
        <v>90</v>
      </c>
      <c r="D5134" s="96">
        <v>804.38333333004277</v>
      </c>
      <c r="E5134" s="96">
        <v>238.93333333195187</v>
      </c>
      <c r="F5134" s="96">
        <v>1</v>
      </c>
      <c r="G5134" s="96" t="s">
        <v>4722</v>
      </c>
      <c r="H5134" s="96">
        <v>1</v>
      </c>
      <c r="I5134" s="96" t="str">
        <f t="shared" si="80"/>
        <v>T598D156M035ATE065A598D156M035ASFTP200</v>
      </c>
    </row>
    <row r="5135" spans="1:9" hidden="1">
      <c r="A5135" s="96" t="s">
        <v>2526</v>
      </c>
      <c r="B5135" s="96" t="s">
        <v>133</v>
      </c>
      <c r="C5135" s="96" t="s">
        <v>87</v>
      </c>
      <c r="D5135" s="96">
        <v>899.63939394177441</v>
      </c>
      <c r="E5135" s="96">
        <v>383.69888888904825</v>
      </c>
      <c r="F5135" s="96">
        <v>1</v>
      </c>
      <c r="G5135" s="96" t="s">
        <v>4722</v>
      </c>
      <c r="H5135" s="96">
        <v>11</v>
      </c>
      <c r="I5135" s="96" t="str">
        <f t="shared" si="80"/>
        <v>T523W476M035APE090A523W476M035ASTTS50</v>
      </c>
    </row>
    <row r="5136" spans="1:9" hidden="1">
      <c r="A5136" s="96" t="s">
        <v>2526</v>
      </c>
      <c r="B5136" s="96" t="s">
        <v>133</v>
      </c>
      <c r="C5136" s="96" t="s">
        <v>4809</v>
      </c>
      <c r="D5136" s="96">
        <v>890.14999999199051</v>
      </c>
      <c r="E5136" s="96">
        <v>394.35833332885522</v>
      </c>
      <c r="F5136" s="96">
        <v>1</v>
      </c>
      <c r="G5136" s="96" t="s">
        <v>4722</v>
      </c>
      <c r="H5136" s="96">
        <v>1</v>
      </c>
      <c r="I5136" s="96" t="str">
        <f t="shared" si="80"/>
        <v>T523W476M035APE090A523W476M035ASTTS50NK</v>
      </c>
    </row>
    <row r="5137" spans="1:9" hidden="1">
      <c r="A5137" s="96" t="s">
        <v>2077</v>
      </c>
      <c r="B5137" s="96" t="s">
        <v>796</v>
      </c>
      <c r="C5137" s="96" t="s">
        <v>4426</v>
      </c>
      <c r="D5137" s="96">
        <v>950.14100000148176</v>
      </c>
      <c r="E5137" s="96">
        <v>195.26800000027288</v>
      </c>
      <c r="F5137" s="96">
        <v>1</v>
      </c>
      <c r="G5137" s="96" t="s">
        <v>4722</v>
      </c>
      <c r="H5137" s="96">
        <v>50</v>
      </c>
      <c r="I5137" s="96" t="str">
        <f t="shared" si="80"/>
        <v>T521B336M016ATE070A521B336M016ASKBP74</v>
      </c>
    </row>
    <row r="5138" spans="1:9" hidden="1">
      <c r="A5138" s="96" t="s">
        <v>578</v>
      </c>
      <c r="B5138" s="96" t="s">
        <v>4845</v>
      </c>
      <c r="C5138" s="96" t="s">
        <v>4426</v>
      </c>
      <c r="D5138" s="96">
        <v>246.93333333183543</v>
      </c>
      <c r="E5138" s="96">
        <v>158.0916666687699</v>
      </c>
      <c r="F5138" s="96">
        <v>1</v>
      </c>
      <c r="G5138" s="96" t="s">
        <v>4722</v>
      </c>
      <c r="H5138" s="96">
        <v>2</v>
      </c>
      <c r="I5138" s="96" t="str">
        <f t="shared" si="80"/>
        <v>T520C686M006ATE100A520C686M006ASE100KBP74</v>
      </c>
    </row>
    <row r="5139" spans="1:9" hidden="1">
      <c r="A5139" s="96" t="s">
        <v>578</v>
      </c>
      <c r="B5139" s="96" t="s">
        <v>329</v>
      </c>
      <c r="C5139" s="96" t="s">
        <v>4426</v>
      </c>
      <c r="D5139" s="96">
        <v>329.75833333621267</v>
      </c>
      <c r="E5139" s="96">
        <v>146.944444446126</v>
      </c>
      <c r="F5139" s="96">
        <v>1</v>
      </c>
      <c r="G5139" s="96" t="s">
        <v>4722</v>
      </c>
      <c r="H5139" s="96">
        <v>2</v>
      </c>
      <c r="I5139" s="96" t="str">
        <f t="shared" si="80"/>
        <v>T520C686M006ATE100A520C686M010ASMHSPKBP74</v>
      </c>
    </row>
    <row r="5140" spans="1:9" hidden="1">
      <c r="A5140" s="96" t="s">
        <v>2190</v>
      </c>
      <c r="B5140" s="96" t="s">
        <v>2191</v>
      </c>
      <c r="C5140" s="96" t="s">
        <v>4478</v>
      </c>
      <c r="D5140" s="96">
        <v>687.15000000083819</v>
      </c>
      <c r="E5140" s="96">
        <v>403.03333332412882</v>
      </c>
      <c r="F5140" s="96">
        <v>1</v>
      </c>
      <c r="G5140" s="96" t="s">
        <v>4722</v>
      </c>
      <c r="H5140" s="96">
        <v>1</v>
      </c>
      <c r="I5140" s="96" t="str">
        <f t="shared" si="80"/>
        <v>T521B475M035ATE150A521B475M035ASFTW400</v>
      </c>
    </row>
    <row r="5141" spans="1:9" hidden="1">
      <c r="A5141" s="96" t="s">
        <v>3250</v>
      </c>
      <c r="B5141" s="96" t="s">
        <v>4846</v>
      </c>
      <c r="C5141" s="96" t="s">
        <v>4847</v>
      </c>
      <c r="D5141" s="96">
        <v>584.92777777661104</v>
      </c>
      <c r="E5141" s="96">
        <v>266.41111111035571</v>
      </c>
      <c r="F5141" s="96">
        <v>1</v>
      </c>
      <c r="G5141" s="96" t="s">
        <v>4722</v>
      </c>
      <c r="H5141" s="96">
        <v>6</v>
      </c>
      <c r="I5141" s="96" t="str">
        <f t="shared" si="80"/>
        <v>T521W226K020ATE055A521W226K020AS9997TTS40K</v>
      </c>
    </row>
    <row r="5142" spans="1:9" hidden="1">
      <c r="A5142" s="96" t="s">
        <v>3774</v>
      </c>
      <c r="B5142" s="96" t="s">
        <v>3775</v>
      </c>
      <c r="C5142" s="96" t="s">
        <v>100</v>
      </c>
      <c r="D5142" s="96">
        <v>270.39999999920838</v>
      </c>
      <c r="E5142" s="96">
        <v>170.88333333958872</v>
      </c>
      <c r="F5142" s="96">
        <v>1</v>
      </c>
      <c r="G5142" s="96" t="s">
        <v>4722</v>
      </c>
      <c r="H5142" s="96">
        <v>1</v>
      </c>
      <c r="I5142" s="96" t="str">
        <f t="shared" si="80"/>
        <v>T520B107M006AHE015A520B107M006ASE015S805</v>
      </c>
    </row>
    <row r="5143" spans="1:9" hidden="1">
      <c r="A5143" s="96" t="s">
        <v>1534</v>
      </c>
      <c r="B5143" s="96" t="s">
        <v>4848</v>
      </c>
      <c r="C5143" s="96" t="s">
        <v>87</v>
      </c>
      <c r="D5143" s="96">
        <v>483.20555555750616</v>
      </c>
      <c r="E5143" s="96">
        <v>248.4944444464054</v>
      </c>
      <c r="F5143" s="96">
        <v>1</v>
      </c>
      <c r="G5143" s="96" t="s">
        <v>4722</v>
      </c>
      <c r="H5143" s="96">
        <v>3</v>
      </c>
      <c r="I5143" s="96" t="str">
        <f t="shared" si="80"/>
        <v>T598D476M016ATE070A598D476M016AS9997TTS50</v>
      </c>
    </row>
    <row r="5144" spans="1:9" hidden="1">
      <c r="A5144" s="96" t="s">
        <v>1926</v>
      </c>
      <c r="B5144" s="96" t="s">
        <v>4849</v>
      </c>
      <c r="C5144" s="96" t="s">
        <v>4850</v>
      </c>
      <c r="D5144" s="96">
        <v>643.47500000672881</v>
      </c>
      <c r="E5144" s="96">
        <v>185.84999999497089</v>
      </c>
      <c r="F5144" s="96">
        <v>1</v>
      </c>
      <c r="G5144" s="96" t="s">
        <v>4722</v>
      </c>
      <c r="H5144" s="96">
        <v>2</v>
      </c>
      <c r="I5144" s="96" t="str">
        <f t="shared" si="80"/>
        <v>T599B107K2R5ATE055A599B107K2R5AS9997STA156KH</v>
      </c>
    </row>
    <row r="5145" spans="1:9" hidden="1">
      <c r="A5145" s="96" t="s">
        <v>1926</v>
      </c>
      <c r="B5145" s="96" t="s">
        <v>4851</v>
      </c>
      <c r="C5145" s="96" t="s">
        <v>4850</v>
      </c>
      <c r="D5145" s="96">
        <v>642.650000002468</v>
      </c>
      <c r="E5145" s="96">
        <v>189.57499999611173</v>
      </c>
      <c r="F5145" s="96">
        <v>1</v>
      </c>
      <c r="G5145" s="96" t="s">
        <v>4722</v>
      </c>
      <c r="H5145" s="96">
        <v>2</v>
      </c>
      <c r="I5145" s="96" t="str">
        <f t="shared" si="80"/>
        <v>T599B107K2R5ATE055A599B107M2R5AS9997STA156KH</v>
      </c>
    </row>
    <row r="5146" spans="1:9" hidden="1">
      <c r="A5146" s="96" t="s">
        <v>2732</v>
      </c>
      <c r="B5146" s="96" t="s">
        <v>2735</v>
      </c>
      <c r="C5146" s="96" t="s">
        <v>4478</v>
      </c>
      <c r="D5146" s="96">
        <v>628.80000000237487</v>
      </c>
      <c r="E5146" s="96">
        <v>193.50833333737685</v>
      </c>
      <c r="F5146" s="96">
        <v>1</v>
      </c>
      <c r="G5146" s="96" t="s">
        <v>4722</v>
      </c>
      <c r="H5146" s="96">
        <v>2</v>
      </c>
      <c r="I5146" s="96" t="str">
        <f t="shared" si="80"/>
        <v>T520V226M020ATE045A520V226M020ASE045FTW400</v>
      </c>
    </row>
    <row r="5147" spans="1:9" hidden="1">
      <c r="A5147" s="96" t="s">
        <v>3765</v>
      </c>
      <c r="B5147" s="96" t="s">
        <v>3766</v>
      </c>
      <c r="C5147" s="96" t="s">
        <v>4441</v>
      </c>
      <c r="D5147" s="96">
        <v>489.04166666208766</v>
      </c>
      <c r="E5147" s="96">
        <v>173.98333333607297</v>
      </c>
      <c r="F5147" s="96">
        <v>1</v>
      </c>
      <c r="G5147" s="96" t="s">
        <v>4722</v>
      </c>
      <c r="H5147" s="96">
        <v>2</v>
      </c>
      <c r="I5147" s="96" t="str">
        <f t="shared" si="80"/>
        <v>T520B227M2R5AHE015A520B227M2R5ASE015STA156KA</v>
      </c>
    </row>
    <row r="5148" spans="1:9" hidden="1">
      <c r="A5148" s="96" t="s">
        <v>4339</v>
      </c>
      <c r="B5148" s="96" t="s">
        <v>4338</v>
      </c>
      <c r="C5148" s="96" t="s">
        <v>131</v>
      </c>
      <c r="D5148" s="96">
        <v>374.36666666180827</v>
      </c>
      <c r="E5148" s="96">
        <v>182.25000000209548</v>
      </c>
      <c r="F5148" s="96">
        <v>1</v>
      </c>
      <c r="G5148" s="96" t="s">
        <v>4722</v>
      </c>
      <c r="H5148" s="96">
        <v>1</v>
      </c>
      <c r="I5148" s="96" t="str">
        <f t="shared" si="80"/>
        <v>T598V227M006ATE025A598V227M006ASTTS80</v>
      </c>
    </row>
    <row r="5149" spans="1:9" hidden="1">
      <c r="A5149" s="96" t="s">
        <v>4332</v>
      </c>
      <c r="B5149" s="96" t="s">
        <v>4331</v>
      </c>
      <c r="C5149" s="96" t="s">
        <v>131</v>
      </c>
      <c r="D5149" s="96">
        <v>420.87857142764346</v>
      </c>
      <c r="E5149" s="96">
        <v>214.7930555549101</v>
      </c>
      <c r="F5149" s="96">
        <v>1</v>
      </c>
      <c r="G5149" s="96" t="s">
        <v>4722</v>
      </c>
      <c r="H5149" s="96">
        <v>14</v>
      </c>
      <c r="I5149" s="96" t="str">
        <f t="shared" si="80"/>
        <v>T598V337M004ATE025A598V337M004ASTTS80</v>
      </c>
    </row>
    <row r="5150" spans="1:9" hidden="1">
      <c r="A5150" s="96" t="s">
        <v>2781</v>
      </c>
      <c r="B5150" s="96" t="s">
        <v>2782</v>
      </c>
      <c r="C5150" s="96" t="s">
        <v>4426</v>
      </c>
      <c r="D5150" s="96">
        <v>397.01666666639289</v>
      </c>
      <c r="E5150" s="96">
        <v>179.43333333497867</v>
      </c>
      <c r="F5150" s="96">
        <v>1</v>
      </c>
      <c r="G5150" s="96" t="s">
        <v>4722</v>
      </c>
      <c r="H5150" s="96">
        <v>11</v>
      </c>
      <c r="I5150" s="96" t="str">
        <f t="shared" si="80"/>
        <v>T525Y337M010ATE025A520Y337M010ASMHSPKBP74</v>
      </c>
    </row>
    <row r="5151" spans="1:9" hidden="1">
      <c r="A5151" s="96" t="s">
        <v>2188</v>
      </c>
      <c r="B5151" s="96" t="s">
        <v>2189</v>
      </c>
      <c r="C5151" s="96" t="s">
        <v>4478</v>
      </c>
      <c r="D5151" s="96">
        <v>673.26666667009704</v>
      </c>
      <c r="E5151" s="96">
        <v>233.86666667531244</v>
      </c>
      <c r="F5151" s="96">
        <v>1</v>
      </c>
      <c r="G5151" s="96" t="s">
        <v>4722</v>
      </c>
      <c r="H5151" s="96">
        <v>1</v>
      </c>
      <c r="I5151" s="96" t="str">
        <f t="shared" si="80"/>
        <v>T521B685M035ATE150A521B685M035ASFTW400</v>
      </c>
    </row>
    <row r="5152" spans="1:9" hidden="1">
      <c r="A5152" s="96" t="s">
        <v>1363</v>
      </c>
      <c r="B5152" s="96" t="s">
        <v>1025</v>
      </c>
      <c r="C5152" s="96" t="s">
        <v>4428</v>
      </c>
      <c r="D5152" s="96">
        <v>342.95000000623986</v>
      </c>
      <c r="E5152" s="96">
        <v>281.16666666814126</v>
      </c>
      <c r="F5152" s="96">
        <v>1</v>
      </c>
      <c r="G5152" s="96" t="s">
        <v>4722</v>
      </c>
      <c r="H5152" s="96">
        <v>1</v>
      </c>
      <c r="I5152" s="96" t="str">
        <f t="shared" si="80"/>
        <v>T521D476M016ATE045A521V476M016ASMHSPKBP76</v>
      </c>
    </row>
    <row r="5153" spans="1:9" hidden="1">
      <c r="A5153" s="96" t="s">
        <v>946</v>
      </c>
      <c r="B5153" s="96" t="s">
        <v>944</v>
      </c>
      <c r="C5153" s="96" t="s">
        <v>4617</v>
      </c>
      <c r="D5153" s="96">
        <v>300.59999999706633</v>
      </c>
      <c r="E5153" s="96">
        <v>141.48333334014751</v>
      </c>
      <c r="F5153" s="96">
        <v>1</v>
      </c>
      <c r="G5153" s="96" t="s">
        <v>4722</v>
      </c>
      <c r="H5153" s="96">
        <v>1</v>
      </c>
      <c r="I5153" s="96" t="str">
        <f t="shared" si="80"/>
        <v>T598D227M010AHE025A598D227M010ASNT50</v>
      </c>
    </row>
    <row r="5154" spans="1:9" hidden="1">
      <c r="A5154" s="96" t="s">
        <v>948</v>
      </c>
      <c r="B5154" s="96" t="s">
        <v>4829</v>
      </c>
      <c r="C5154" s="96" t="s">
        <v>4617</v>
      </c>
      <c r="D5154" s="96">
        <v>304.79999999399297</v>
      </c>
      <c r="E5154" s="96">
        <v>135.79999999841675</v>
      </c>
      <c r="F5154" s="96">
        <v>1</v>
      </c>
      <c r="G5154" s="96" t="s">
        <v>4722</v>
      </c>
      <c r="H5154" s="96">
        <v>1</v>
      </c>
      <c r="I5154" s="96" t="str">
        <f t="shared" si="80"/>
        <v>T598D337M006AHE025A598D337M006AS9997NT50</v>
      </c>
    </row>
    <row r="5155" spans="1:9" hidden="1">
      <c r="A5155" s="96" t="s">
        <v>914</v>
      </c>
      <c r="B5155" s="96" t="s">
        <v>4604</v>
      </c>
      <c r="C5155" s="96" t="s">
        <v>126</v>
      </c>
      <c r="D5155" s="96">
        <v>245.8666666620411</v>
      </c>
      <c r="E5155" s="96">
        <v>165.54999999585559</v>
      </c>
      <c r="F5155" s="96">
        <v>1</v>
      </c>
      <c r="G5155" s="96" t="s">
        <v>4722</v>
      </c>
      <c r="H5155" s="96">
        <v>1</v>
      </c>
      <c r="I5155" s="96" t="str">
        <f t="shared" si="80"/>
        <v>T520W157M006ATE040A520W157M006ASE040KBP52</v>
      </c>
    </row>
    <row r="5156" spans="1:9" hidden="1">
      <c r="A5156" s="96" t="s">
        <v>4342</v>
      </c>
      <c r="B5156" s="96" t="s">
        <v>4341</v>
      </c>
      <c r="C5156" s="96" t="s">
        <v>131</v>
      </c>
      <c r="D5156" s="96">
        <v>433.2166666619014</v>
      </c>
      <c r="E5156" s="96">
        <v>187.59999999543652</v>
      </c>
      <c r="F5156" s="96">
        <v>1</v>
      </c>
      <c r="G5156" s="96" t="s">
        <v>4722</v>
      </c>
      <c r="H5156" s="96">
        <v>1</v>
      </c>
      <c r="I5156" s="96" t="str">
        <f t="shared" si="80"/>
        <v>T598V107M010ATE025A598V107M010ASTTS80</v>
      </c>
    </row>
    <row r="5157" spans="1:9" hidden="1">
      <c r="A5157" s="96" t="s">
        <v>2336</v>
      </c>
      <c r="B5157" s="96" t="s">
        <v>2337</v>
      </c>
      <c r="C5157" s="96" t="s">
        <v>4426</v>
      </c>
      <c r="D5157" s="96">
        <v>271.73888889024965</v>
      </c>
      <c r="E5157" s="96">
        <v>152.7444444433786</v>
      </c>
      <c r="F5157" s="96">
        <v>1</v>
      </c>
      <c r="G5157" s="96" t="s">
        <v>4722</v>
      </c>
      <c r="H5157" s="96">
        <v>3</v>
      </c>
      <c r="I5157" s="96" t="str">
        <f t="shared" si="80"/>
        <v>T520D477M004AT4801A520D477M004ASPGLRKBP74</v>
      </c>
    </row>
    <row r="5158" spans="1:9" hidden="1">
      <c r="A5158" s="96" t="s">
        <v>375</v>
      </c>
      <c r="B5158" s="96" t="s">
        <v>376</v>
      </c>
      <c r="C5158" s="96" t="s">
        <v>4519</v>
      </c>
      <c r="D5158" s="96">
        <v>476.58333333441982</v>
      </c>
      <c r="E5158" s="96">
        <v>190.34999999916181</v>
      </c>
      <c r="F5158" s="96">
        <v>1</v>
      </c>
      <c r="G5158" s="96" t="s">
        <v>4722</v>
      </c>
      <c r="H5158" s="96">
        <v>3</v>
      </c>
      <c r="I5158" s="96" t="str">
        <f t="shared" si="80"/>
        <v>T521X477M016ATE050A521V247M016AS9997FTW102KG</v>
      </c>
    </row>
    <row r="5159" spans="1:9" hidden="1">
      <c r="A5159" s="96" t="s">
        <v>364</v>
      </c>
      <c r="B5159" s="96" t="s">
        <v>4435</v>
      </c>
      <c r="C5159" s="96" t="s">
        <v>4478</v>
      </c>
      <c r="D5159" s="96">
        <v>541.16250000195578</v>
      </c>
      <c r="E5159" s="96">
        <v>382.03750000451686</v>
      </c>
      <c r="F5159" s="96">
        <v>1</v>
      </c>
      <c r="G5159" s="96" t="s">
        <v>4722</v>
      </c>
      <c r="H5159" s="96">
        <v>4</v>
      </c>
      <c r="I5159" s="96" t="str">
        <f t="shared" si="80"/>
        <v>T521X686M035ATE050A521V336M035AS9997FTW400</v>
      </c>
    </row>
    <row r="5160" spans="1:9" hidden="1">
      <c r="A5160" s="96" t="s">
        <v>2067</v>
      </c>
      <c r="B5160" s="96" t="s">
        <v>2068</v>
      </c>
      <c r="C5160" s="96" t="s">
        <v>100</v>
      </c>
      <c r="D5160" s="96">
        <v>514.6416666690493</v>
      </c>
      <c r="E5160" s="96">
        <v>188.98333332734185</v>
      </c>
      <c r="F5160" s="96">
        <v>1</v>
      </c>
      <c r="G5160" s="96" t="s">
        <v>4722</v>
      </c>
      <c r="H5160" s="96">
        <v>2</v>
      </c>
      <c r="I5160" s="96" t="str">
        <f t="shared" si="80"/>
        <v>T521B336M025ATE100A521B336M025AS9997S805</v>
      </c>
    </row>
    <row r="5161" spans="1:9" hidden="1">
      <c r="A5161" s="96" t="s">
        <v>2067</v>
      </c>
      <c r="B5161" s="96" t="s">
        <v>2068</v>
      </c>
      <c r="C5161" s="96" t="s">
        <v>4526</v>
      </c>
      <c r="D5161" s="96">
        <v>524.05833333148621</v>
      </c>
      <c r="E5161" s="96">
        <v>194.80416666978272</v>
      </c>
      <c r="F5161" s="96">
        <v>1</v>
      </c>
      <c r="G5161" s="96" t="s">
        <v>4722</v>
      </c>
      <c r="H5161" s="96">
        <v>4</v>
      </c>
      <c r="I5161" s="96" t="str">
        <f t="shared" si="80"/>
        <v>T521B336M025ATE100A521B336M025AS9997S805G</v>
      </c>
    </row>
    <row r="5162" spans="1:9" hidden="1">
      <c r="A5162" s="96" t="s">
        <v>905</v>
      </c>
      <c r="B5162" s="96" t="s">
        <v>4852</v>
      </c>
      <c r="C5162" s="96" t="s">
        <v>4433</v>
      </c>
      <c r="D5162" s="96">
        <v>223.98333333403573</v>
      </c>
      <c r="E5162" s="96">
        <v>134.68333333003102</v>
      </c>
      <c r="F5162" s="96">
        <v>1</v>
      </c>
      <c r="G5162" s="96" t="s">
        <v>4722</v>
      </c>
      <c r="H5162" s="96">
        <v>4</v>
      </c>
      <c r="I5162" s="96" t="str">
        <f t="shared" si="80"/>
        <v>T520W157M006ATE025A520W157M006AS9997KBP74E</v>
      </c>
    </row>
    <row r="5163" spans="1:9" hidden="1">
      <c r="A5163" s="96" t="s">
        <v>4314</v>
      </c>
      <c r="B5163" s="96" t="s">
        <v>4263</v>
      </c>
      <c r="C5163" s="96" t="s">
        <v>4502</v>
      </c>
      <c r="D5163" s="96">
        <v>815.81666666432284</v>
      </c>
      <c r="E5163" s="96">
        <v>237.05000000365544</v>
      </c>
      <c r="F5163" s="96">
        <v>1</v>
      </c>
      <c r="G5163" s="96" t="s">
        <v>4722</v>
      </c>
      <c r="H5163" s="96">
        <v>2</v>
      </c>
      <c r="I5163" s="96" t="str">
        <f t="shared" si="80"/>
        <v>T598B225M035ATE150A598B225M035ASTTS175</v>
      </c>
    </row>
    <row r="5164" spans="1:9" hidden="1">
      <c r="A5164" s="96" t="s">
        <v>4611</v>
      </c>
      <c r="B5164" s="96" t="s">
        <v>4853</v>
      </c>
      <c r="C5164" s="96" t="s">
        <v>4492</v>
      </c>
      <c r="D5164" s="96">
        <v>852.9333333321847</v>
      </c>
      <c r="E5164" s="96">
        <v>185.93333333730695</v>
      </c>
      <c r="F5164" s="96">
        <v>1</v>
      </c>
      <c r="G5164" s="96" t="s">
        <v>4722</v>
      </c>
      <c r="H5164" s="96">
        <v>1</v>
      </c>
      <c r="I5164" s="96" t="str">
        <f t="shared" si="80"/>
        <v>T523K156M020APE150A523K156M020AS9997FTW700</v>
      </c>
    </row>
    <row r="5165" spans="1:9" hidden="1">
      <c r="A5165" s="96" t="s">
        <v>4611</v>
      </c>
      <c r="B5165" s="96" t="s">
        <v>4853</v>
      </c>
      <c r="C5165" s="96" t="s">
        <v>131</v>
      </c>
      <c r="D5165" s="96">
        <v>631.20000000286382</v>
      </c>
      <c r="E5165" s="96">
        <v>382.59166666714009</v>
      </c>
      <c r="F5165" s="96">
        <v>1</v>
      </c>
      <c r="G5165" s="96" t="s">
        <v>4722</v>
      </c>
      <c r="H5165" s="96">
        <v>2</v>
      </c>
      <c r="I5165" s="96" t="str">
        <f t="shared" si="80"/>
        <v>T523K156M020APE150A523K156M020AS9997TTS80</v>
      </c>
    </row>
    <row r="5166" spans="1:9" hidden="1">
      <c r="A5166" s="96" t="s">
        <v>4611</v>
      </c>
      <c r="B5166" s="96" t="s">
        <v>3566</v>
      </c>
      <c r="C5166" s="96" t="s">
        <v>4492</v>
      </c>
      <c r="D5166" s="96">
        <v>571.80583333410323</v>
      </c>
      <c r="E5166" s="96">
        <v>207.812280701167</v>
      </c>
      <c r="F5166" s="96">
        <v>1</v>
      </c>
      <c r="G5166" s="96" t="s">
        <v>4722</v>
      </c>
      <c r="H5166" s="96">
        <v>20</v>
      </c>
      <c r="I5166" s="96" t="str">
        <f t="shared" si="80"/>
        <v>T523K156M020APE150A523K156M020ASFTW700</v>
      </c>
    </row>
    <row r="5167" spans="1:9" hidden="1">
      <c r="A5167" s="96" t="s">
        <v>3810</v>
      </c>
      <c r="B5167" s="96" t="s">
        <v>3723</v>
      </c>
      <c r="C5167" s="96" t="s">
        <v>152</v>
      </c>
      <c r="D5167" s="96">
        <v>632.91666665696539</v>
      </c>
      <c r="E5167" s="96">
        <v>130.59999999823049</v>
      </c>
      <c r="F5167" s="96">
        <v>1</v>
      </c>
      <c r="G5167" s="96" t="s">
        <v>4722</v>
      </c>
      <c r="H5167" s="96">
        <v>1</v>
      </c>
      <c r="I5167" s="96" t="str">
        <f t="shared" si="80"/>
        <v>T520B476M008ATE035A520B476M010ASMHSPKBP86</v>
      </c>
    </row>
    <row r="5168" spans="1:9" hidden="1">
      <c r="A5168" s="96" t="s">
        <v>1166</v>
      </c>
      <c r="B5168" s="96" t="s">
        <v>1165</v>
      </c>
      <c r="C5168" s="96" t="s">
        <v>4441</v>
      </c>
      <c r="D5168" s="96">
        <v>521.1666666646488</v>
      </c>
      <c r="E5168" s="96">
        <v>309.76666665868834</v>
      </c>
      <c r="F5168" s="96">
        <v>1</v>
      </c>
      <c r="G5168" s="96" t="s">
        <v>4722</v>
      </c>
      <c r="H5168" s="96">
        <v>2</v>
      </c>
      <c r="I5168" s="96" t="str">
        <f t="shared" si="80"/>
        <v>T591B227M006ATE045A591B227M006ASSTA156KA</v>
      </c>
    </row>
    <row r="5169" spans="1:9" hidden="1">
      <c r="A5169" s="96" t="s">
        <v>1362</v>
      </c>
      <c r="B5169" s="96" t="s">
        <v>1025</v>
      </c>
      <c r="C5169" s="96" t="s">
        <v>4428</v>
      </c>
      <c r="D5169" s="96">
        <v>352.98333333339542</v>
      </c>
      <c r="E5169" s="96">
        <v>137.52037037047558</v>
      </c>
      <c r="F5169" s="96">
        <v>1</v>
      </c>
      <c r="G5169" s="96" t="s">
        <v>4722</v>
      </c>
      <c r="H5169" s="96">
        <v>9</v>
      </c>
      <c r="I5169" s="96" t="str">
        <f t="shared" si="80"/>
        <v>T521D476M016AHE045A521V476M016ASMHSPKBP76</v>
      </c>
    </row>
    <row r="5170" spans="1:9" hidden="1">
      <c r="A5170" s="96" t="s">
        <v>752</v>
      </c>
      <c r="B5170" s="96" t="s">
        <v>624</v>
      </c>
      <c r="C5170" s="96" t="s">
        <v>4469</v>
      </c>
      <c r="D5170" s="96">
        <v>422.93333333451307</v>
      </c>
      <c r="E5170" s="96">
        <v>130.33333333209157</v>
      </c>
      <c r="F5170" s="96">
        <v>1</v>
      </c>
      <c r="G5170" s="96" t="s">
        <v>4722</v>
      </c>
      <c r="H5170" s="96">
        <v>1</v>
      </c>
      <c r="I5170" s="96" t="str">
        <f t="shared" si="80"/>
        <v>T522V337M006ATE040A520V337M006ASMHSPKBP126</v>
      </c>
    </row>
    <row r="5171" spans="1:9" hidden="1">
      <c r="A5171" s="96" t="s">
        <v>4309</v>
      </c>
      <c r="B5171" s="96" t="s">
        <v>4854</v>
      </c>
      <c r="C5171" s="96" t="s">
        <v>90</v>
      </c>
      <c r="D5171" s="96">
        <v>614.46666666073725</v>
      </c>
      <c r="E5171" s="96">
        <v>257.39999999874271</v>
      </c>
      <c r="F5171" s="96">
        <v>1</v>
      </c>
      <c r="G5171" s="96" t="s">
        <v>4722</v>
      </c>
      <c r="H5171" s="96">
        <v>1</v>
      </c>
      <c r="I5171" s="96" t="str">
        <f t="shared" si="80"/>
        <v>T598B335M035ATE150A598B335M035AS9997FTP200</v>
      </c>
    </row>
    <row r="5172" spans="1:9" hidden="1">
      <c r="A5172" s="96" t="s">
        <v>4309</v>
      </c>
      <c r="B5172" s="96" t="s">
        <v>4271</v>
      </c>
      <c r="C5172" s="96" t="s">
        <v>90</v>
      </c>
      <c r="D5172" s="96">
        <v>668.66666666348465</v>
      </c>
      <c r="E5172" s="96">
        <v>254.69999999622817</v>
      </c>
      <c r="F5172" s="96">
        <v>1</v>
      </c>
      <c r="G5172" s="96" t="s">
        <v>4722</v>
      </c>
      <c r="H5172" s="96">
        <v>1</v>
      </c>
      <c r="I5172" s="96" t="str">
        <f t="shared" si="80"/>
        <v>T598B335M035ATE150A598B335M035ASFTP200</v>
      </c>
    </row>
    <row r="5173" spans="1:9" hidden="1">
      <c r="A5173" s="96" t="s">
        <v>150</v>
      </c>
      <c r="B5173" s="96" t="s">
        <v>151</v>
      </c>
      <c r="C5173" s="96" t="s">
        <v>4760</v>
      </c>
      <c r="D5173" s="96">
        <v>314.88333332701586</v>
      </c>
      <c r="E5173" s="96">
        <v>147.38333333632909</v>
      </c>
      <c r="F5173" s="96">
        <v>1</v>
      </c>
      <c r="G5173" s="96" t="s">
        <v>4722</v>
      </c>
      <c r="H5173" s="96">
        <v>1</v>
      </c>
      <c r="I5173" s="96" t="str">
        <f t="shared" si="80"/>
        <v>T598V337M2R5ATE009A598V337M2R5AS9997KBP75</v>
      </c>
    </row>
    <row r="5174" spans="1:9" hidden="1">
      <c r="A5174" s="96" t="s">
        <v>150</v>
      </c>
      <c r="B5174" s="96" t="s">
        <v>151</v>
      </c>
      <c r="C5174" s="96" t="s">
        <v>152</v>
      </c>
      <c r="D5174" s="96">
        <v>327.68333333311602</v>
      </c>
      <c r="E5174" s="96">
        <v>192.93333333916959</v>
      </c>
      <c r="F5174" s="96">
        <v>1</v>
      </c>
      <c r="G5174" s="96" t="s">
        <v>4722</v>
      </c>
      <c r="H5174" s="96">
        <v>1</v>
      </c>
      <c r="I5174" s="96" t="str">
        <f t="shared" si="80"/>
        <v>T598V337M2R5ATE009A598V337M2R5AS9997KBP86</v>
      </c>
    </row>
    <row r="5175" spans="1:9" hidden="1">
      <c r="A5175" s="96" t="s">
        <v>150</v>
      </c>
      <c r="B5175" s="96" t="s">
        <v>151</v>
      </c>
      <c r="C5175" s="96" t="s">
        <v>4855</v>
      </c>
      <c r="D5175" s="96">
        <v>190.50000000279397</v>
      </c>
      <c r="E5175" s="96">
        <v>209.08333333209157</v>
      </c>
      <c r="F5175" s="96">
        <v>1</v>
      </c>
      <c r="G5175" s="96" t="s">
        <v>4722</v>
      </c>
      <c r="H5175" s="96">
        <v>1</v>
      </c>
      <c r="I5175" s="96" t="str">
        <f t="shared" si="80"/>
        <v>T598V337M2R5ATE009A598V337M2R5AS9997KBP75G</v>
      </c>
    </row>
    <row r="5176" spans="1:9" hidden="1">
      <c r="A5176" s="96" t="s">
        <v>1568</v>
      </c>
      <c r="B5176" s="96" t="s">
        <v>4627</v>
      </c>
      <c r="C5176" s="96" t="s">
        <v>87</v>
      </c>
      <c r="D5176" s="96">
        <v>514.26233333400455</v>
      </c>
      <c r="E5176" s="96">
        <v>207.72000000004192</v>
      </c>
      <c r="F5176" s="96">
        <v>1</v>
      </c>
      <c r="G5176" s="96" t="s">
        <v>4722</v>
      </c>
      <c r="H5176" s="96">
        <v>50</v>
      </c>
      <c r="I5176" s="96" t="str">
        <f t="shared" si="80"/>
        <v>T521D107M025ATE050A521D107M025ASTTS50</v>
      </c>
    </row>
    <row r="5177" spans="1:9" hidden="1">
      <c r="A5177" s="96" t="s">
        <v>2773</v>
      </c>
      <c r="B5177" s="96" t="s">
        <v>4856</v>
      </c>
      <c r="C5177" s="96" t="s">
        <v>4426</v>
      </c>
      <c r="D5177" s="96">
        <v>465.78333333483897</v>
      </c>
      <c r="E5177" s="96">
        <v>262.69166666606907</v>
      </c>
      <c r="F5177" s="96">
        <v>1</v>
      </c>
      <c r="G5177" s="96" t="s">
        <v>4722</v>
      </c>
      <c r="H5177" s="96">
        <v>2</v>
      </c>
      <c r="I5177" s="96" t="str">
        <f t="shared" si="80"/>
        <v>T523W686M020APE100A523W686M020AS9997KBP74</v>
      </c>
    </row>
    <row r="5178" spans="1:9" hidden="1">
      <c r="A5178" s="96" t="s">
        <v>2773</v>
      </c>
      <c r="B5178" s="96" t="s">
        <v>4856</v>
      </c>
      <c r="C5178" s="96" t="s">
        <v>87</v>
      </c>
      <c r="D5178" s="96">
        <v>502.64166666660458</v>
      </c>
      <c r="E5178" s="96">
        <v>192.10833333490879</v>
      </c>
      <c r="F5178" s="96">
        <v>1</v>
      </c>
      <c r="G5178" s="96" t="s">
        <v>4722</v>
      </c>
      <c r="H5178" s="96">
        <v>2</v>
      </c>
      <c r="I5178" s="96" t="str">
        <f t="shared" si="80"/>
        <v>T523W686M020APE100A523W686M020AS9997TTS50</v>
      </c>
    </row>
    <row r="5179" spans="1:9" hidden="1">
      <c r="A5179" s="96" t="s">
        <v>3595</v>
      </c>
      <c r="B5179" s="96" t="s">
        <v>3589</v>
      </c>
      <c r="C5179" s="96" t="s">
        <v>4617</v>
      </c>
      <c r="D5179" s="96">
        <v>207.09999999613501</v>
      </c>
      <c r="E5179" s="96">
        <v>175.99999999743886</v>
      </c>
      <c r="F5179" s="96">
        <v>1</v>
      </c>
      <c r="G5179" s="96" t="s">
        <v>4722</v>
      </c>
      <c r="H5179" s="96">
        <v>1</v>
      </c>
      <c r="I5179" s="96" t="str">
        <f t="shared" si="80"/>
        <v>T591V227M004ATE018A591V227M004ASE009NT50</v>
      </c>
    </row>
    <row r="5180" spans="1:9" hidden="1">
      <c r="A5180" s="96" t="s">
        <v>3686</v>
      </c>
      <c r="B5180" s="96" t="s">
        <v>3687</v>
      </c>
      <c r="C5180" s="96" t="s">
        <v>4552</v>
      </c>
      <c r="D5180" s="96">
        <v>384.66666665975936</v>
      </c>
      <c r="E5180" s="96">
        <v>155.93333333381452</v>
      </c>
      <c r="F5180" s="96">
        <v>1</v>
      </c>
      <c r="G5180" s="96" t="s">
        <v>4722</v>
      </c>
      <c r="H5180" s="96">
        <v>2</v>
      </c>
      <c r="I5180" s="96" t="str">
        <f t="shared" si="80"/>
        <v>T520B337M2R5AT4801A520B337M2R5ASE035STA156KX</v>
      </c>
    </row>
    <row r="5181" spans="1:9" hidden="1">
      <c r="A5181" s="96" t="s">
        <v>3688</v>
      </c>
      <c r="B5181" s="96" t="s">
        <v>3689</v>
      </c>
      <c r="C5181" s="96" t="s">
        <v>4552</v>
      </c>
      <c r="D5181" s="96">
        <v>597.96666666981764</v>
      </c>
      <c r="E5181" s="96">
        <v>215.71666666539383</v>
      </c>
      <c r="F5181" s="96">
        <v>1</v>
      </c>
      <c r="G5181" s="96" t="s">
        <v>4722</v>
      </c>
      <c r="H5181" s="96">
        <v>1</v>
      </c>
      <c r="I5181" s="96" t="str">
        <f t="shared" si="80"/>
        <v>T520B227M2R5AT4801A520B227M006ASMHSBSTA156KX</v>
      </c>
    </row>
    <row r="5182" spans="1:9" hidden="1">
      <c r="A5182" s="96" t="s">
        <v>3684</v>
      </c>
      <c r="B5182" s="96" t="s">
        <v>660</v>
      </c>
      <c r="C5182" s="96" t="s">
        <v>4441</v>
      </c>
      <c r="D5182" s="96">
        <v>514.48333333362825</v>
      </c>
      <c r="E5182" s="96">
        <v>234.13055555691244</v>
      </c>
      <c r="F5182" s="96">
        <v>1</v>
      </c>
      <c r="G5182" s="96" t="s">
        <v>4722</v>
      </c>
      <c r="H5182" s="96">
        <v>12</v>
      </c>
      <c r="I5182" s="96" t="str">
        <f t="shared" si="80"/>
        <v>T520B227M006AT4801A520B227M006ASMHSPSTA156KA</v>
      </c>
    </row>
    <row r="5183" spans="1:9" hidden="1">
      <c r="A5183" s="96" t="s">
        <v>3172</v>
      </c>
      <c r="B5183" s="96" t="s">
        <v>3171</v>
      </c>
      <c r="C5183" s="96" t="s">
        <v>126</v>
      </c>
      <c r="D5183" s="96">
        <v>513.94999999785796</v>
      </c>
      <c r="E5183" s="96">
        <v>120.91666666441596</v>
      </c>
      <c r="F5183" s="96">
        <v>1</v>
      </c>
      <c r="G5183" s="96" t="s">
        <v>4722</v>
      </c>
      <c r="H5183" s="96">
        <v>1</v>
      </c>
      <c r="I5183" s="96" t="str">
        <f t="shared" si="80"/>
        <v>T521W476M020ATE040A521W476M020ASE045KBP52</v>
      </c>
    </row>
    <row r="5184" spans="1:9" hidden="1">
      <c r="A5184" s="96" t="s">
        <v>2485</v>
      </c>
      <c r="B5184" s="96" t="s">
        <v>2383</v>
      </c>
      <c r="C5184" s="96" t="s">
        <v>4426</v>
      </c>
      <c r="D5184" s="96">
        <v>259.49999999720603</v>
      </c>
      <c r="E5184" s="96">
        <v>209.30000000749715</v>
      </c>
      <c r="F5184" s="96">
        <v>1</v>
      </c>
      <c r="G5184" s="96" t="s">
        <v>4722</v>
      </c>
      <c r="H5184" s="96">
        <v>1</v>
      </c>
      <c r="I5184" s="96" t="str">
        <f t="shared" si="80"/>
        <v>T520D687M004AHE025A520D687M004ASMHSPKBP74</v>
      </c>
    </row>
    <row r="5185" spans="1:9" hidden="1">
      <c r="A5185" s="96" t="s">
        <v>1549</v>
      </c>
      <c r="B5185" s="96" t="s">
        <v>1287</v>
      </c>
      <c r="C5185" s="96" t="s">
        <v>131</v>
      </c>
      <c r="D5185" s="96">
        <v>310.51666666637175</v>
      </c>
      <c r="E5185" s="96">
        <v>191.23333333991468</v>
      </c>
      <c r="F5185" s="96">
        <v>1</v>
      </c>
      <c r="G5185" s="96" t="s">
        <v>4722</v>
      </c>
      <c r="H5185" s="96">
        <v>1</v>
      </c>
      <c r="I5185" s="96" t="str">
        <f t="shared" si="80"/>
        <v>T599D157M004ATE025A599D157M006ASTTS80</v>
      </c>
    </row>
    <row r="5186" spans="1:9" hidden="1">
      <c r="A5186" s="96" t="s">
        <v>2560</v>
      </c>
      <c r="B5186" s="96" t="s">
        <v>1750</v>
      </c>
      <c r="C5186" s="96" t="s">
        <v>4426</v>
      </c>
      <c r="D5186" s="96">
        <v>288.35000000428408</v>
      </c>
      <c r="E5186" s="96">
        <v>175.41666667442769</v>
      </c>
      <c r="F5186" s="96">
        <v>1</v>
      </c>
      <c r="G5186" s="96" t="s">
        <v>4722</v>
      </c>
      <c r="H5186" s="96">
        <v>1</v>
      </c>
      <c r="I5186" s="96" t="str">
        <f t="shared" si="80"/>
        <v>T520D157M006AHE055A520D157M006ASMHSPKBP74</v>
      </c>
    </row>
    <row r="5187" spans="1:9" hidden="1">
      <c r="A5187" s="96" t="s">
        <v>1077</v>
      </c>
      <c r="B5187" s="96" t="s">
        <v>1076</v>
      </c>
      <c r="C5187" s="96" t="s">
        <v>131</v>
      </c>
      <c r="D5187" s="96">
        <v>506.41666666720994</v>
      </c>
      <c r="E5187" s="96">
        <v>200.27777777519077</v>
      </c>
      <c r="F5187" s="96">
        <v>1</v>
      </c>
      <c r="G5187" s="96" t="s">
        <v>4722</v>
      </c>
      <c r="H5187" s="96">
        <v>3</v>
      </c>
      <c r="I5187" s="96" t="str">
        <f t="shared" si="80"/>
        <v>T598D157M010ATE025A598D157M010ASTTS80</v>
      </c>
    </row>
    <row r="5188" spans="1:9" hidden="1">
      <c r="A5188" s="96" t="s">
        <v>4311</v>
      </c>
      <c r="B5188" s="96" t="s">
        <v>1190</v>
      </c>
      <c r="C5188" s="96" t="s">
        <v>4502</v>
      </c>
      <c r="D5188" s="96">
        <v>844.12500000122236</v>
      </c>
      <c r="E5188" s="96">
        <v>433.85416666424135</v>
      </c>
      <c r="F5188" s="96">
        <v>1</v>
      </c>
      <c r="G5188" s="96" t="s">
        <v>4722</v>
      </c>
      <c r="H5188" s="96">
        <v>4</v>
      </c>
      <c r="I5188" s="96" t="str">
        <f t="shared" ref="I5188:I5251" si="81">A5188&amp;B5188&amp;C5188</f>
        <v>T598B225M050ATE150A591B225M050ASTTS175</v>
      </c>
    </row>
    <row r="5189" spans="1:9" hidden="1">
      <c r="A5189" s="96" t="s">
        <v>4253</v>
      </c>
      <c r="B5189" s="96" t="s">
        <v>4228</v>
      </c>
      <c r="C5189" s="96" t="s">
        <v>4744</v>
      </c>
      <c r="D5189" s="96">
        <v>476.91666667233221</v>
      </c>
      <c r="E5189" s="96">
        <v>207.30000000097789</v>
      </c>
      <c r="F5189" s="96">
        <v>1</v>
      </c>
      <c r="G5189" s="96" t="s">
        <v>4722</v>
      </c>
      <c r="H5189" s="96">
        <v>1</v>
      </c>
      <c r="I5189" s="96" t="str">
        <f t="shared" si="81"/>
        <v>T598B476M006AT4336A598B476M010ASKBP72</v>
      </c>
    </row>
    <row r="5190" spans="1:9" hidden="1">
      <c r="A5190" s="96" t="s">
        <v>4253</v>
      </c>
      <c r="B5190" s="96" t="s">
        <v>4228</v>
      </c>
      <c r="C5190" s="96" t="s">
        <v>4426</v>
      </c>
      <c r="D5190" s="96">
        <v>481.88888888340438</v>
      </c>
      <c r="E5190" s="96">
        <v>204.87222222494893</v>
      </c>
      <c r="F5190" s="96">
        <v>1</v>
      </c>
      <c r="G5190" s="96" t="s">
        <v>4722</v>
      </c>
      <c r="H5190" s="96">
        <v>3</v>
      </c>
      <c r="I5190" s="96" t="str">
        <f t="shared" si="81"/>
        <v>T598B476M006AT4336A598B476M010ASKBP74</v>
      </c>
    </row>
    <row r="5191" spans="1:9" hidden="1">
      <c r="A5191" s="96" t="s">
        <v>3645</v>
      </c>
      <c r="B5191" s="96" t="s">
        <v>376</v>
      </c>
      <c r="C5191" s="96" t="s">
        <v>119</v>
      </c>
      <c r="D5191" s="96">
        <v>405.31666666734958</v>
      </c>
      <c r="E5191" s="96">
        <v>289.93333333055489</v>
      </c>
      <c r="F5191" s="96">
        <v>1</v>
      </c>
      <c r="G5191" s="96" t="s">
        <v>4722</v>
      </c>
      <c r="H5191" s="96">
        <v>1</v>
      </c>
      <c r="I5191" s="96" t="str">
        <f t="shared" si="81"/>
        <v>T598X477M010ATE025A521V247M016AS9997FTW102K</v>
      </c>
    </row>
    <row r="5192" spans="1:9" hidden="1">
      <c r="A5192" s="96" t="s">
        <v>3645</v>
      </c>
      <c r="B5192" s="96" t="s">
        <v>4656</v>
      </c>
      <c r="C5192" s="96" t="s">
        <v>119</v>
      </c>
      <c r="D5192" s="96">
        <v>583.69999999646097</v>
      </c>
      <c r="E5192" s="96">
        <v>216.65833333216145</v>
      </c>
      <c r="F5192" s="96">
        <v>1</v>
      </c>
      <c r="G5192" s="96" t="s">
        <v>4722</v>
      </c>
      <c r="H5192" s="96">
        <v>3</v>
      </c>
      <c r="I5192" s="96" t="str">
        <f t="shared" si="81"/>
        <v>T598X477M010ATE025A598V247M010AS9997FTW102K</v>
      </c>
    </row>
    <row r="5193" spans="1:9" hidden="1">
      <c r="A5193" s="96" t="s">
        <v>3386</v>
      </c>
      <c r="B5193" s="96" t="s">
        <v>3373</v>
      </c>
      <c r="C5193" s="96" t="s">
        <v>131</v>
      </c>
      <c r="D5193" s="96">
        <v>451.88333333353512</v>
      </c>
      <c r="E5193" s="96">
        <v>269.11666666972451</v>
      </c>
      <c r="F5193" s="96">
        <v>1</v>
      </c>
      <c r="G5193" s="96" t="s">
        <v>4722</v>
      </c>
      <c r="H5193" s="96">
        <v>1</v>
      </c>
      <c r="I5193" s="96" t="str">
        <f t="shared" si="81"/>
        <v>T591D157M010ATE045A591D157M010ASTTS80</v>
      </c>
    </row>
    <row r="5194" spans="1:9" hidden="1">
      <c r="A5194" s="96" t="s">
        <v>1563</v>
      </c>
      <c r="B5194" s="96" t="s">
        <v>4701</v>
      </c>
      <c r="C5194" s="96" t="s">
        <v>131</v>
      </c>
      <c r="D5194" s="96">
        <v>524.19285714476632</v>
      </c>
      <c r="E5194" s="96">
        <v>199.09999999987821</v>
      </c>
      <c r="F5194" s="96">
        <v>1</v>
      </c>
      <c r="G5194" s="96" t="s">
        <v>4722</v>
      </c>
      <c r="H5194" s="96">
        <v>14</v>
      </c>
      <c r="I5194" s="96" t="str">
        <f t="shared" si="81"/>
        <v>T521D227M016ATE050A521D227M016AS9997TTS80</v>
      </c>
    </row>
    <row r="5195" spans="1:9" hidden="1">
      <c r="A5195" s="96" t="s">
        <v>1563</v>
      </c>
      <c r="B5195" s="96" t="s">
        <v>1063</v>
      </c>
      <c r="C5195" s="96" t="s">
        <v>131</v>
      </c>
      <c r="D5195" s="96">
        <v>494.75208333409682</v>
      </c>
      <c r="E5195" s="96">
        <v>208.25942028961751</v>
      </c>
      <c r="F5195" s="96">
        <v>1</v>
      </c>
      <c r="G5195" s="96" t="s">
        <v>4722</v>
      </c>
      <c r="H5195" s="96">
        <v>48</v>
      </c>
      <c r="I5195" s="96" t="str">
        <f t="shared" si="81"/>
        <v>T521D227M016ATE050A521D227M016ASTTS80</v>
      </c>
    </row>
    <row r="5196" spans="1:9" hidden="1">
      <c r="A5196" s="96" t="s">
        <v>4252</v>
      </c>
      <c r="B5196" s="96" t="s">
        <v>1206</v>
      </c>
      <c r="C5196" s="96" t="s">
        <v>4747</v>
      </c>
      <c r="D5196" s="96">
        <v>476.85000000055879</v>
      </c>
      <c r="E5196" s="96">
        <v>186.69999999459833</v>
      </c>
      <c r="F5196" s="96">
        <v>1</v>
      </c>
      <c r="G5196" s="96" t="s">
        <v>4722</v>
      </c>
      <c r="H5196" s="96">
        <v>1</v>
      </c>
      <c r="I5196" s="96" t="str">
        <f t="shared" si="81"/>
        <v>T598B226M006AT4336A598B226M010ASKBP46</v>
      </c>
    </row>
    <row r="5197" spans="1:9" hidden="1">
      <c r="A5197" s="96" t="s">
        <v>1029</v>
      </c>
      <c r="B5197" s="96" t="s">
        <v>367</v>
      </c>
      <c r="C5197" s="96" t="s">
        <v>4507</v>
      </c>
      <c r="D5197" s="96">
        <v>765.12777777970769</v>
      </c>
      <c r="E5197" s="96">
        <v>142.6749999972526</v>
      </c>
      <c r="F5197" s="96">
        <v>1</v>
      </c>
      <c r="G5197" s="96" t="s">
        <v>4722</v>
      </c>
      <c r="H5197" s="96">
        <v>3</v>
      </c>
      <c r="I5197" s="96" t="str">
        <f t="shared" si="81"/>
        <v>T521D475M063ATE300A521V475M063ASSUZHTTS12KM</v>
      </c>
    </row>
    <row r="5198" spans="1:9" hidden="1">
      <c r="A5198" s="96" t="s">
        <v>982</v>
      </c>
      <c r="B5198" s="96" t="s">
        <v>983</v>
      </c>
      <c r="C5198" s="96" t="s">
        <v>4426</v>
      </c>
      <c r="D5198" s="96">
        <v>235.34999999916181</v>
      </c>
      <c r="E5198" s="96">
        <v>141.31666666595265</v>
      </c>
      <c r="F5198" s="96">
        <v>1</v>
      </c>
      <c r="G5198" s="96" t="s">
        <v>4722</v>
      </c>
      <c r="H5198" s="96">
        <v>1</v>
      </c>
      <c r="I5198" s="96" t="str">
        <f t="shared" si="81"/>
        <v>T530Y337M006AHE005A530V117M006ASE005KBP74</v>
      </c>
    </row>
    <row r="5199" spans="1:9" hidden="1">
      <c r="A5199" s="96" t="s">
        <v>2528</v>
      </c>
      <c r="B5199" s="96" t="s">
        <v>2524</v>
      </c>
      <c r="C5199" s="96" t="s">
        <v>131</v>
      </c>
      <c r="D5199" s="96">
        <v>526.05555555521278</v>
      </c>
      <c r="E5199" s="96">
        <v>206.18888888857327</v>
      </c>
      <c r="F5199" s="96">
        <v>1</v>
      </c>
      <c r="G5199" s="96" t="s">
        <v>4722</v>
      </c>
      <c r="H5199" s="96">
        <v>12</v>
      </c>
      <c r="I5199" s="96" t="str">
        <f t="shared" si="81"/>
        <v>T523W107M020APE100A523W107M020AS9997TTS80</v>
      </c>
    </row>
    <row r="5200" spans="1:9" hidden="1">
      <c r="A5200" s="96" t="s">
        <v>2528</v>
      </c>
      <c r="B5200" s="96" t="s">
        <v>2447</v>
      </c>
      <c r="C5200" s="96" t="s">
        <v>87</v>
      </c>
      <c r="D5200" s="96">
        <v>479.92916666931706</v>
      </c>
      <c r="E5200" s="96">
        <v>193.93333333195187</v>
      </c>
      <c r="F5200" s="96">
        <v>1</v>
      </c>
      <c r="G5200" s="96" t="s">
        <v>4722</v>
      </c>
      <c r="H5200" s="96">
        <v>4</v>
      </c>
      <c r="I5200" s="96" t="str">
        <f t="shared" si="81"/>
        <v>T523W107M020APE100A523W107M020ASTTS50</v>
      </c>
    </row>
    <row r="5201" spans="1:9" hidden="1">
      <c r="A5201" s="96" t="s">
        <v>2528</v>
      </c>
      <c r="B5201" s="96" t="s">
        <v>2447</v>
      </c>
      <c r="C5201" s="96" t="s">
        <v>131</v>
      </c>
      <c r="D5201" s="96">
        <v>135.09999999194406</v>
      </c>
      <c r="E5201" s="96">
        <v>229.68333332799375</v>
      </c>
      <c r="F5201" s="96">
        <v>1</v>
      </c>
      <c r="G5201" s="96" t="s">
        <v>4722</v>
      </c>
      <c r="H5201" s="96">
        <v>1</v>
      </c>
      <c r="I5201" s="96" t="str">
        <f t="shared" si="81"/>
        <v>T523W107M020APE100A523W107M020ASTTS80</v>
      </c>
    </row>
    <row r="5202" spans="1:9" hidden="1">
      <c r="A5202" s="96" t="s">
        <v>2528</v>
      </c>
      <c r="B5202" s="96" t="s">
        <v>2447</v>
      </c>
      <c r="C5202" s="96" t="s">
        <v>152</v>
      </c>
      <c r="D5202" s="96">
        <v>450.60000000405125</v>
      </c>
      <c r="E5202" s="96">
        <v>132.00000000069849</v>
      </c>
      <c r="F5202" s="96">
        <v>1</v>
      </c>
      <c r="G5202" s="96" t="s">
        <v>4722</v>
      </c>
      <c r="H5202" s="96">
        <v>1</v>
      </c>
      <c r="I5202" s="96" t="str">
        <f t="shared" si="81"/>
        <v>T523W107M020APE100A523W107M020ASKBP86</v>
      </c>
    </row>
    <row r="5203" spans="1:9" hidden="1">
      <c r="A5203" s="96" t="s">
        <v>2528</v>
      </c>
      <c r="B5203" s="96" t="s">
        <v>2447</v>
      </c>
      <c r="C5203" s="96" t="s">
        <v>4857</v>
      </c>
      <c r="D5203" s="96">
        <v>475.28333333437325</v>
      </c>
      <c r="E5203" s="96">
        <v>305.63333333353512</v>
      </c>
      <c r="F5203" s="96">
        <v>1</v>
      </c>
      <c r="G5203" s="96" t="s">
        <v>4722</v>
      </c>
      <c r="H5203" s="96">
        <v>1</v>
      </c>
      <c r="I5203" s="96" t="str">
        <f t="shared" si="81"/>
        <v>T523W107M020APE100A523W107M020ASTTS80NK</v>
      </c>
    </row>
    <row r="5204" spans="1:9" hidden="1">
      <c r="A5204" s="96" t="s">
        <v>499</v>
      </c>
      <c r="B5204" s="96" t="s">
        <v>261</v>
      </c>
      <c r="C5204" s="96" t="s">
        <v>4492</v>
      </c>
      <c r="D5204" s="96">
        <v>461.95833333651535</v>
      </c>
      <c r="E5204" s="96">
        <v>213.28333333425687</v>
      </c>
      <c r="F5204" s="96">
        <v>1</v>
      </c>
      <c r="G5204" s="96" t="s">
        <v>4722</v>
      </c>
      <c r="H5204" s="96">
        <v>2</v>
      </c>
      <c r="I5204" s="96" t="str">
        <f t="shared" si="81"/>
        <v>T521X337M016ATE015A521V117M016ASE050FTW700</v>
      </c>
    </row>
    <row r="5205" spans="1:9" hidden="1">
      <c r="A5205" s="96" t="s">
        <v>2933</v>
      </c>
      <c r="B5205" s="96" t="s">
        <v>986</v>
      </c>
      <c r="C5205" s="96" t="s">
        <v>4426</v>
      </c>
      <c r="D5205" s="96">
        <v>246.70000000158325</v>
      </c>
      <c r="E5205" s="96">
        <v>123.5333333350718</v>
      </c>
      <c r="F5205" s="96">
        <v>1</v>
      </c>
      <c r="G5205" s="96" t="s">
        <v>4722</v>
      </c>
      <c r="H5205" s="96">
        <v>1</v>
      </c>
      <c r="I5205" s="96" t="str">
        <f t="shared" si="81"/>
        <v>T530X687M004AHE005A530V227M004ASE005KBP74</v>
      </c>
    </row>
    <row r="5206" spans="1:9" hidden="1">
      <c r="A5206" s="96" t="s">
        <v>2338</v>
      </c>
      <c r="B5206" s="96" t="s">
        <v>1595</v>
      </c>
      <c r="C5206" s="96" t="s">
        <v>4426</v>
      </c>
      <c r="D5206" s="96">
        <v>240.03333332715556</v>
      </c>
      <c r="E5206" s="96">
        <v>135.28333332622424</v>
      </c>
      <c r="F5206" s="96">
        <v>1</v>
      </c>
      <c r="G5206" s="96" t="s">
        <v>4722</v>
      </c>
      <c r="H5206" s="96">
        <v>1</v>
      </c>
      <c r="I5206" s="96" t="str">
        <f t="shared" si="81"/>
        <v>T520D107M010AT4801A520D107M010ASMHSPKBP74</v>
      </c>
    </row>
    <row r="5207" spans="1:9" hidden="1">
      <c r="A5207" s="96" t="s">
        <v>4359</v>
      </c>
      <c r="B5207" s="96" t="s">
        <v>1792</v>
      </c>
      <c r="C5207" s="96" t="s">
        <v>4426</v>
      </c>
      <c r="D5207" s="96">
        <v>271.73750000016298</v>
      </c>
      <c r="E5207" s="96">
        <v>145.05833333241753</v>
      </c>
      <c r="F5207" s="96">
        <v>1</v>
      </c>
      <c r="G5207" s="96" t="s">
        <v>4722</v>
      </c>
      <c r="H5207" s="96">
        <v>4</v>
      </c>
      <c r="I5207" s="96" t="str">
        <f t="shared" si="81"/>
        <v>T598V227M2R5ATE015A520V227M006AS9997KBP74</v>
      </c>
    </row>
    <row r="5208" spans="1:9" hidden="1">
      <c r="A5208" s="96" t="s">
        <v>4359</v>
      </c>
      <c r="B5208" s="96" t="s">
        <v>4326</v>
      </c>
      <c r="C5208" s="96" t="s">
        <v>4501</v>
      </c>
      <c r="D5208" s="96">
        <v>219.28333332762119</v>
      </c>
      <c r="E5208" s="96">
        <v>133.41666666325182</v>
      </c>
      <c r="F5208" s="96">
        <v>1</v>
      </c>
      <c r="G5208" s="96" t="s">
        <v>4722</v>
      </c>
      <c r="H5208" s="96">
        <v>1</v>
      </c>
      <c r="I5208" s="96" t="str">
        <f t="shared" si="81"/>
        <v>T598V227M2R5ATE015A598V227M004ASKBP55</v>
      </c>
    </row>
    <row r="5209" spans="1:9" hidden="1">
      <c r="A5209" s="96" t="s">
        <v>4359</v>
      </c>
      <c r="B5209" s="96" t="s">
        <v>4324</v>
      </c>
      <c r="C5209" s="96" t="s">
        <v>4426</v>
      </c>
      <c r="D5209" s="96">
        <v>288.645833330811</v>
      </c>
      <c r="E5209" s="96">
        <v>180.25000000081491</v>
      </c>
      <c r="F5209" s="96">
        <v>1</v>
      </c>
      <c r="G5209" s="96" t="s">
        <v>4722</v>
      </c>
      <c r="H5209" s="96">
        <v>4</v>
      </c>
      <c r="I5209" s="96" t="str">
        <f t="shared" si="81"/>
        <v>T598V227M2R5ATE015A598V227M006AS9997KBP74</v>
      </c>
    </row>
    <row r="5210" spans="1:9" hidden="1">
      <c r="A5210" s="96" t="s">
        <v>4359</v>
      </c>
      <c r="B5210" s="96" t="s">
        <v>4653</v>
      </c>
      <c r="C5210" s="96" t="s">
        <v>4501</v>
      </c>
      <c r="D5210" s="96">
        <v>233.45000000030268</v>
      </c>
      <c r="E5210" s="96">
        <v>165.38333333213814</v>
      </c>
      <c r="F5210" s="96">
        <v>1</v>
      </c>
      <c r="G5210" s="96" t="s">
        <v>4722</v>
      </c>
      <c r="H5210" s="96">
        <v>2</v>
      </c>
      <c r="I5210" s="96" t="str">
        <f t="shared" si="81"/>
        <v>T598V227M2R5ATE015A598V227M004AS9997KBP55</v>
      </c>
    </row>
    <row r="5211" spans="1:9" hidden="1">
      <c r="A5211" s="96" t="s">
        <v>1890</v>
      </c>
      <c r="B5211" s="96" t="s">
        <v>4858</v>
      </c>
      <c r="C5211" s="96" t="s">
        <v>157</v>
      </c>
      <c r="D5211" s="96">
        <v>928.90555555815808</v>
      </c>
      <c r="E5211" s="96">
        <v>341.64444444235414</v>
      </c>
      <c r="F5211" s="96">
        <v>1</v>
      </c>
      <c r="G5211" s="96" t="s">
        <v>4722</v>
      </c>
      <c r="H5211" s="96">
        <v>3</v>
      </c>
      <c r="I5211" s="96" t="str">
        <f t="shared" si="81"/>
        <v>T523V476M025APE100A523V476M025AS9997TTS40</v>
      </c>
    </row>
    <row r="5212" spans="1:9" hidden="1">
      <c r="A5212" s="96" t="s">
        <v>1886</v>
      </c>
      <c r="B5212" s="96" t="s">
        <v>4859</v>
      </c>
      <c r="C5212" s="96" t="s">
        <v>157</v>
      </c>
      <c r="D5212" s="96">
        <v>315.68333333590999</v>
      </c>
      <c r="E5212" s="96">
        <v>357.4222222273238</v>
      </c>
      <c r="F5212" s="96">
        <v>1</v>
      </c>
      <c r="G5212" s="96" t="s">
        <v>4722</v>
      </c>
      <c r="H5212" s="96">
        <v>1</v>
      </c>
      <c r="I5212" s="96" t="str">
        <f t="shared" si="81"/>
        <v>T523V336M035APE100A523V336M035AS9997TTS40</v>
      </c>
    </row>
    <row r="5213" spans="1:9" hidden="1">
      <c r="A5213" s="96" t="s">
        <v>1874</v>
      </c>
      <c r="B5213" s="96" t="s">
        <v>4860</v>
      </c>
      <c r="C5213" s="96" t="s">
        <v>157</v>
      </c>
      <c r="D5213" s="96">
        <v>848.1555555551314</v>
      </c>
      <c r="E5213" s="96">
        <v>414.86111111473298</v>
      </c>
      <c r="F5213" s="96">
        <v>1</v>
      </c>
      <c r="G5213" s="96" t="s">
        <v>4722</v>
      </c>
      <c r="H5213" s="96">
        <v>3</v>
      </c>
      <c r="I5213" s="96" t="str">
        <f t="shared" si="81"/>
        <v>T523V686M020APE100A523V686M020AS9997TTS40</v>
      </c>
    </row>
    <row r="5214" spans="1:9" hidden="1">
      <c r="A5214" s="96" t="s">
        <v>4208</v>
      </c>
      <c r="B5214" s="96" t="s">
        <v>1170</v>
      </c>
      <c r="C5214" s="96" t="s">
        <v>4441</v>
      </c>
      <c r="D5214" s="96">
        <v>684.81400000043209</v>
      </c>
      <c r="E5214" s="96">
        <v>217.40266666661483</v>
      </c>
      <c r="F5214" s="96">
        <v>1</v>
      </c>
      <c r="G5214" s="96" t="s">
        <v>4722</v>
      </c>
      <c r="H5214" s="96">
        <v>50</v>
      </c>
      <c r="I5214" s="96" t="str">
        <f t="shared" si="81"/>
        <v>T598B107M006ATE045A598B157M006ASSTA156KA</v>
      </c>
    </row>
    <row r="5215" spans="1:9" hidden="1">
      <c r="A5215" s="96" t="s">
        <v>2200</v>
      </c>
      <c r="B5215" s="96" t="s">
        <v>2202</v>
      </c>
      <c r="C5215" s="96" t="s">
        <v>119</v>
      </c>
      <c r="D5215" s="96">
        <v>616.36296296142973</v>
      </c>
      <c r="E5215" s="96">
        <v>184.92222222266719</v>
      </c>
      <c r="F5215" s="96">
        <v>1</v>
      </c>
      <c r="G5215" s="96" t="s">
        <v>4722</v>
      </c>
      <c r="H5215" s="96">
        <v>9</v>
      </c>
      <c r="I5215" s="96" t="str">
        <f t="shared" si="81"/>
        <v>T521B476M016ATE055A521B476M016AS9997FTW102K</v>
      </c>
    </row>
    <row r="5216" spans="1:9" hidden="1">
      <c r="A5216" s="96" t="s">
        <v>3016</v>
      </c>
      <c r="B5216" s="96" t="s">
        <v>3015</v>
      </c>
      <c r="C5216" s="96" t="s">
        <v>4441</v>
      </c>
      <c r="D5216" s="96">
        <v>355.73333333129995</v>
      </c>
      <c r="E5216" s="96">
        <v>193.78333333879709</v>
      </c>
      <c r="F5216" s="96">
        <v>1</v>
      </c>
      <c r="G5216" s="96" t="s">
        <v>4722</v>
      </c>
      <c r="H5216" s="96">
        <v>1</v>
      </c>
      <c r="I5216" s="96" t="str">
        <f t="shared" si="81"/>
        <v>T520Y158M2R5ATE015A520Y158M003ASSTA156KA</v>
      </c>
    </row>
    <row r="5217" spans="1:9" hidden="1">
      <c r="A5217" s="96" t="s">
        <v>1639</v>
      </c>
      <c r="B5217" s="96" t="s">
        <v>4498</v>
      </c>
      <c r="C5217" s="96" t="s">
        <v>4861</v>
      </c>
      <c r="D5217" s="96">
        <v>553.90833333134651</v>
      </c>
      <c r="E5217" s="96">
        <v>220.50833333632909</v>
      </c>
      <c r="F5217" s="96">
        <v>1</v>
      </c>
      <c r="G5217" s="96" t="s">
        <v>4722</v>
      </c>
      <c r="H5217" s="96">
        <v>2</v>
      </c>
      <c r="I5217" s="96" t="str">
        <f t="shared" si="81"/>
        <v>T521V107K020ATE055A521V107M020AS9997KBP74K</v>
      </c>
    </row>
    <row r="5218" spans="1:9" hidden="1">
      <c r="A5218" s="96" t="s">
        <v>1923</v>
      </c>
      <c r="B5218" s="96" t="s">
        <v>1918</v>
      </c>
      <c r="C5218" s="96" t="s">
        <v>131</v>
      </c>
      <c r="D5218" s="96">
        <v>422.11666666553361</v>
      </c>
      <c r="E5218" s="96">
        <v>207.87499999918509</v>
      </c>
      <c r="F5218" s="96">
        <v>1</v>
      </c>
      <c r="G5218" s="96" t="s">
        <v>4722</v>
      </c>
      <c r="H5218" s="96">
        <v>2</v>
      </c>
      <c r="I5218" s="96" t="str">
        <f t="shared" si="81"/>
        <v>T599B336M010ATE070A599B336M010ASTTS80</v>
      </c>
    </row>
    <row r="5219" spans="1:9" hidden="1">
      <c r="A5219" s="96" t="s">
        <v>1917</v>
      </c>
      <c r="B5219" s="96" t="s">
        <v>1918</v>
      </c>
      <c r="C5219" s="96" t="s">
        <v>131</v>
      </c>
      <c r="D5219" s="96">
        <v>423.98333333898336</v>
      </c>
      <c r="E5219" s="96">
        <v>184.21666666748931</v>
      </c>
      <c r="F5219" s="96">
        <v>1</v>
      </c>
      <c r="G5219" s="96" t="s">
        <v>4722</v>
      </c>
      <c r="H5219" s="96">
        <v>1</v>
      </c>
      <c r="I5219" s="96" t="str">
        <f t="shared" si="81"/>
        <v>T599B336M006ATE070A599B336M010ASTTS80</v>
      </c>
    </row>
    <row r="5220" spans="1:9" hidden="1">
      <c r="A5220" s="96" t="s">
        <v>1920</v>
      </c>
      <c r="B5220" s="96" t="s">
        <v>1921</v>
      </c>
      <c r="C5220" s="96" t="s">
        <v>131</v>
      </c>
      <c r="D5220" s="96">
        <v>361.40833333251067</v>
      </c>
      <c r="E5220" s="96">
        <v>206.54999999329448</v>
      </c>
      <c r="F5220" s="96">
        <v>1</v>
      </c>
      <c r="G5220" s="96" t="s">
        <v>4722</v>
      </c>
      <c r="H5220" s="96">
        <v>2</v>
      </c>
      <c r="I5220" s="96" t="str">
        <f t="shared" si="81"/>
        <v>T599B476M006ATE070A599B476M006ASTTS80</v>
      </c>
    </row>
    <row r="5221" spans="1:9" hidden="1">
      <c r="A5221" s="96" t="s">
        <v>4287</v>
      </c>
      <c r="B5221" s="96" t="s">
        <v>4188</v>
      </c>
      <c r="C5221" s="96" t="s">
        <v>131</v>
      </c>
      <c r="D5221" s="96">
        <v>413.6166666692589</v>
      </c>
      <c r="E5221" s="96">
        <v>185.283333332045</v>
      </c>
      <c r="F5221" s="96">
        <v>1</v>
      </c>
      <c r="G5221" s="96" t="s">
        <v>4722</v>
      </c>
      <c r="H5221" s="96">
        <v>1</v>
      </c>
      <c r="I5221" s="96" t="str">
        <f t="shared" si="81"/>
        <v>T598B336M010ATE070A598B336M010ASMHSPTTS80</v>
      </c>
    </row>
    <row r="5222" spans="1:9" hidden="1">
      <c r="A5222" s="96" t="s">
        <v>1613</v>
      </c>
      <c r="B5222" s="96" t="s">
        <v>1684</v>
      </c>
      <c r="C5222" s="96" t="s">
        <v>4426</v>
      </c>
      <c r="D5222" s="96">
        <v>534.19999999576248</v>
      </c>
      <c r="E5222" s="96">
        <v>231.16666666232047</v>
      </c>
      <c r="F5222" s="96">
        <v>1</v>
      </c>
      <c r="G5222" s="96" t="s">
        <v>4722</v>
      </c>
      <c r="H5222" s="96">
        <v>1</v>
      </c>
      <c r="I5222" s="96" t="str">
        <f t="shared" si="81"/>
        <v>T521V107M020AT4927A521V107M020ASE050KBP74</v>
      </c>
    </row>
    <row r="5223" spans="1:9" hidden="1">
      <c r="A5223" s="96" t="s">
        <v>1613</v>
      </c>
      <c r="B5223" s="96" t="s">
        <v>4862</v>
      </c>
      <c r="C5223" s="96" t="s">
        <v>4426</v>
      </c>
      <c r="D5223" s="96">
        <v>564.66666665975936</v>
      </c>
      <c r="E5223" s="96">
        <v>186.34999999660067</v>
      </c>
      <c r="F5223" s="96">
        <v>1</v>
      </c>
      <c r="G5223" s="96" t="s">
        <v>4722</v>
      </c>
      <c r="H5223" s="96">
        <v>1</v>
      </c>
      <c r="I5223" s="96" t="str">
        <f t="shared" si="81"/>
        <v>T521V107M020AT4927A521V107M020AS4927KBP74</v>
      </c>
    </row>
    <row r="5224" spans="1:9" hidden="1">
      <c r="A5224" s="96" t="s">
        <v>1613</v>
      </c>
      <c r="B5224" s="96" t="s">
        <v>4862</v>
      </c>
      <c r="C5224" s="96" t="s">
        <v>152</v>
      </c>
      <c r="D5224" s="96">
        <v>440.48333332990296</v>
      </c>
      <c r="E5224" s="96">
        <v>147.26666666334495</v>
      </c>
      <c r="F5224" s="96">
        <v>1</v>
      </c>
      <c r="G5224" s="96" t="s">
        <v>4722</v>
      </c>
      <c r="H5224" s="96">
        <v>1</v>
      </c>
      <c r="I5224" s="96" t="str">
        <f t="shared" si="81"/>
        <v>T521V107M020AT4927A521V107M020AS4927KBP86</v>
      </c>
    </row>
    <row r="5225" spans="1:9" hidden="1">
      <c r="A5225" s="96" t="s">
        <v>2319</v>
      </c>
      <c r="B5225" s="96" t="s">
        <v>4588</v>
      </c>
      <c r="C5225" s="96" t="s">
        <v>87</v>
      </c>
      <c r="D5225" s="96">
        <v>519.26666666055098</v>
      </c>
      <c r="E5225" s="96">
        <v>193.90000000130385</v>
      </c>
      <c r="F5225" s="96">
        <v>1</v>
      </c>
      <c r="G5225" s="96" t="s">
        <v>4722</v>
      </c>
      <c r="H5225" s="96">
        <v>1</v>
      </c>
      <c r="I5225" s="96" t="str">
        <f t="shared" si="81"/>
        <v>T521B156M035ATE200A521B156M035AS9997TTS50</v>
      </c>
    </row>
    <row r="5226" spans="1:9" hidden="1">
      <c r="A5226" s="96" t="s">
        <v>3849</v>
      </c>
      <c r="B5226" s="96" t="s">
        <v>3827</v>
      </c>
      <c r="C5226" s="96" t="s">
        <v>4441</v>
      </c>
      <c r="D5226" s="96">
        <v>237.25000000325963</v>
      </c>
      <c r="E5226" s="96">
        <v>219.99999999417923</v>
      </c>
      <c r="F5226" s="96">
        <v>1</v>
      </c>
      <c r="G5226" s="96" t="s">
        <v>4722</v>
      </c>
      <c r="H5226" s="96">
        <v>1</v>
      </c>
      <c r="I5226" s="96" t="str">
        <f t="shared" si="81"/>
        <v>T520B227M2R5AHE035A520B227M2R5ASE035STA156KA</v>
      </c>
    </row>
    <row r="5227" spans="1:9" hidden="1">
      <c r="A5227" s="96" t="s">
        <v>749</v>
      </c>
      <c r="B5227" s="96" t="s">
        <v>750</v>
      </c>
      <c r="C5227" s="96" t="s">
        <v>126</v>
      </c>
      <c r="D5227" s="96">
        <v>227.21666667144743</v>
      </c>
      <c r="E5227" s="96">
        <v>122.30000000679864</v>
      </c>
      <c r="F5227" s="96">
        <v>1</v>
      </c>
      <c r="G5227" s="96" t="s">
        <v>4722</v>
      </c>
      <c r="H5227" s="96">
        <v>1</v>
      </c>
      <c r="I5227" s="96" t="str">
        <f t="shared" si="81"/>
        <v>T522V157M006ATE040A520V157M006ASKBP52</v>
      </c>
    </row>
    <row r="5228" spans="1:9" hidden="1">
      <c r="A5228" s="96" t="s">
        <v>1543</v>
      </c>
      <c r="B5228" s="96" t="s">
        <v>3632</v>
      </c>
      <c r="C5228" s="96" t="s">
        <v>4516</v>
      </c>
      <c r="D5228" s="96">
        <v>851.94999999948789</v>
      </c>
      <c r="E5228" s="96">
        <v>216.94999999995343</v>
      </c>
      <c r="F5228" s="96">
        <v>1</v>
      </c>
      <c r="G5228" s="96" t="s">
        <v>4722</v>
      </c>
      <c r="H5228" s="96">
        <v>2</v>
      </c>
      <c r="I5228" s="96" t="str">
        <f t="shared" si="81"/>
        <v>T598D475M075ATE200A598V475M075AS9997TTS125</v>
      </c>
    </row>
    <row r="5229" spans="1:9" hidden="1">
      <c r="A5229" s="96" t="s">
        <v>1543</v>
      </c>
      <c r="B5229" s="96" t="s">
        <v>3632</v>
      </c>
      <c r="C5229" s="96" t="s">
        <v>4863</v>
      </c>
      <c r="D5229" s="96">
        <v>868.66666666581295</v>
      </c>
      <c r="E5229" s="96">
        <v>192.58333333069459</v>
      </c>
      <c r="F5229" s="96">
        <v>1</v>
      </c>
      <c r="G5229" s="96" t="s">
        <v>4722</v>
      </c>
      <c r="H5229" s="96">
        <v>2</v>
      </c>
      <c r="I5229" s="96" t="str">
        <f t="shared" si="81"/>
        <v>T598D475M075ATE200A598V475M075AS9997TTS125G</v>
      </c>
    </row>
    <row r="5230" spans="1:9" hidden="1">
      <c r="A5230" s="96" t="s">
        <v>3067</v>
      </c>
      <c r="B5230" s="96" t="s">
        <v>622</v>
      </c>
      <c r="C5230" s="96" t="s">
        <v>4426</v>
      </c>
      <c r="D5230" s="96">
        <v>227.89259259472601</v>
      </c>
      <c r="E5230" s="96">
        <v>170.63148148241453</v>
      </c>
      <c r="F5230" s="96">
        <v>1</v>
      </c>
      <c r="G5230" s="96" t="s">
        <v>4722</v>
      </c>
      <c r="H5230" s="96">
        <v>9</v>
      </c>
      <c r="I5230" s="96" t="str">
        <f t="shared" si="81"/>
        <v>T520V157M006ATE045A520V157M006ASMHSPKBP74</v>
      </c>
    </row>
    <row r="5231" spans="1:9" hidden="1">
      <c r="A5231" s="96" t="s">
        <v>3067</v>
      </c>
      <c r="B5231" s="96" t="s">
        <v>622</v>
      </c>
      <c r="C5231" s="96" t="s">
        <v>4428</v>
      </c>
      <c r="D5231" s="96">
        <v>236.1874999984866</v>
      </c>
      <c r="E5231" s="96">
        <v>138.49999999831198</v>
      </c>
      <c r="F5231" s="96">
        <v>1</v>
      </c>
      <c r="G5231" s="96" t="s">
        <v>4722</v>
      </c>
      <c r="H5231" s="96">
        <v>8</v>
      </c>
      <c r="I5231" s="96" t="str">
        <f t="shared" si="81"/>
        <v>T520V157M006ATE045A520V157M006ASMHSPKBP76</v>
      </c>
    </row>
    <row r="5232" spans="1:9" hidden="1">
      <c r="A5232" s="96" t="s">
        <v>2426</v>
      </c>
      <c r="B5232" s="96" t="s">
        <v>4864</v>
      </c>
      <c r="C5232" s="96" t="s">
        <v>157</v>
      </c>
      <c r="D5232" s="96">
        <v>1009.0833333309274</v>
      </c>
      <c r="E5232" s="96">
        <v>313.1499999971129</v>
      </c>
      <c r="F5232" s="96">
        <v>1</v>
      </c>
      <c r="G5232" s="96" t="s">
        <v>4722</v>
      </c>
      <c r="H5232" s="96">
        <v>1</v>
      </c>
      <c r="I5232" s="96" t="str">
        <f t="shared" si="81"/>
        <v>T523W226M035APE100A523W226M035AS9997TTS40</v>
      </c>
    </row>
    <row r="5233" spans="1:9" hidden="1">
      <c r="A5233" s="96" t="s">
        <v>2529</v>
      </c>
      <c r="B5233" s="96" t="s">
        <v>4865</v>
      </c>
      <c r="C5233" s="96" t="s">
        <v>157</v>
      </c>
      <c r="D5233" s="96">
        <v>927.2083333338378</v>
      </c>
      <c r="E5233" s="96">
        <v>340.42500000272412</v>
      </c>
      <c r="F5233" s="96">
        <v>1</v>
      </c>
      <c r="G5233" s="96" t="s">
        <v>4722</v>
      </c>
      <c r="H5233" s="96">
        <v>2</v>
      </c>
      <c r="I5233" s="96" t="str">
        <f t="shared" si="81"/>
        <v>T523W336M025APE100A523W336M025AS9997TTS40</v>
      </c>
    </row>
    <row r="5234" spans="1:9" hidden="1">
      <c r="A5234" s="96" t="s">
        <v>1924</v>
      </c>
      <c r="B5234" s="96" t="s">
        <v>1925</v>
      </c>
      <c r="C5234" s="96" t="s">
        <v>131</v>
      </c>
      <c r="D5234" s="96">
        <v>477.73333333083423</v>
      </c>
      <c r="E5234" s="96">
        <v>184.26666666870003</v>
      </c>
      <c r="F5234" s="96">
        <v>1</v>
      </c>
      <c r="G5234" s="96" t="s">
        <v>4722</v>
      </c>
      <c r="H5234" s="96">
        <v>2</v>
      </c>
      <c r="I5234" s="96" t="str">
        <f t="shared" si="81"/>
        <v>T599B686M004ATE070A599B686M004ASTTS80</v>
      </c>
    </row>
    <row r="5235" spans="1:9" hidden="1">
      <c r="A5235" s="96" t="s">
        <v>2941</v>
      </c>
      <c r="B5235" s="96" t="s">
        <v>2821</v>
      </c>
      <c r="C5235" s="96" t="s">
        <v>4426</v>
      </c>
      <c r="D5235" s="96">
        <v>313.89333333657123</v>
      </c>
      <c r="E5235" s="96">
        <v>154.33333333567134</v>
      </c>
      <c r="F5235" s="96">
        <v>1</v>
      </c>
      <c r="G5235" s="96" t="s">
        <v>4722</v>
      </c>
      <c r="H5235" s="96">
        <v>5</v>
      </c>
      <c r="I5235" s="96" t="str">
        <f t="shared" si="81"/>
        <v>T530X337M010ATE005A530V117M010ASE004KBP74</v>
      </c>
    </row>
    <row r="5236" spans="1:9" hidden="1">
      <c r="A5236" s="96" t="s">
        <v>1437</v>
      </c>
      <c r="B5236" s="96" t="s">
        <v>2587</v>
      </c>
      <c r="C5236" s="96" t="s">
        <v>4426</v>
      </c>
      <c r="D5236" s="96">
        <v>267.82333333580755</v>
      </c>
      <c r="E5236" s="96">
        <v>169.84444444533435</v>
      </c>
      <c r="F5236" s="96">
        <v>1</v>
      </c>
      <c r="G5236" s="96" t="s">
        <v>4722</v>
      </c>
      <c r="H5236" s="96">
        <v>5</v>
      </c>
      <c r="I5236" s="96" t="str">
        <f t="shared" si="81"/>
        <v>T598D477M2R5AT4186A598V247M003ASALT1KBP74</v>
      </c>
    </row>
    <row r="5237" spans="1:9" hidden="1">
      <c r="A5237" s="96" t="s">
        <v>786</v>
      </c>
      <c r="B5237" s="96" t="s">
        <v>787</v>
      </c>
      <c r="C5237" s="96" t="s">
        <v>100</v>
      </c>
      <c r="D5237" s="96">
        <v>544.93333333404735</v>
      </c>
      <c r="E5237" s="96">
        <v>212.65000000479631</v>
      </c>
      <c r="F5237" s="96">
        <v>1</v>
      </c>
      <c r="G5237" s="96" t="s">
        <v>4722</v>
      </c>
      <c r="H5237" s="96">
        <v>3</v>
      </c>
      <c r="I5237" s="96" t="str">
        <f t="shared" si="81"/>
        <v>T523T226M025APE100A523T226M025AS9997S805</v>
      </c>
    </row>
    <row r="5238" spans="1:9" hidden="1">
      <c r="A5238" s="96" t="s">
        <v>786</v>
      </c>
      <c r="B5238" s="96" t="s">
        <v>787</v>
      </c>
      <c r="C5238" s="96" t="s">
        <v>4526</v>
      </c>
      <c r="D5238" s="96">
        <v>614.04374999998254</v>
      </c>
      <c r="E5238" s="96">
        <v>212.85714285947117</v>
      </c>
      <c r="F5238" s="96">
        <v>1</v>
      </c>
      <c r="G5238" s="96" t="s">
        <v>4722</v>
      </c>
      <c r="H5238" s="96">
        <v>8</v>
      </c>
      <c r="I5238" s="96" t="str">
        <f t="shared" si="81"/>
        <v>T523T226M025APE100A523T226M025AS9997S805G</v>
      </c>
    </row>
    <row r="5239" spans="1:9" hidden="1">
      <c r="A5239" s="96" t="s">
        <v>786</v>
      </c>
      <c r="B5239" s="96" t="s">
        <v>787</v>
      </c>
      <c r="C5239" s="96" t="s">
        <v>4602</v>
      </c>
      <c r="D5239" s="96">
        <v>669.24583333719056</v>
      </c>
      <c r="E5239" s="96">
        <v>293.40416666585952</v>
      </c>
      <c r="F5239" s="96">
        <v>1</v>
      </c>
      <c r="G5239" s="96" t="s">
        <v>4722</v>
      </c>
      <c r="H5239" s="96">
        <v>4</v>
      </c>
      <c r="I5239" s="96" t="str">
        <f t="shared" si="81"/>
        <v>T523T226M025APE100A523T226M025AS9997S805H</v>
      </c>
    </row>
    <row r="5240" spans="1:9" hidden="1">
      <c r="A5240" s="96" t="s">
        <v>786</v>
      </c>
      <c r="B5240" s="96" t="s">
        <v>787</v>
      </c>
      <c r="C5240" s="96" t="s">
        <v>4866</v>
      </c>
      <c r="D5240" s="96">
        <v>856.6166666673962</v>
      </c>
      <c r="E5240" s="96">
        <v>491.18333333695779</v>
      </c>
      <c r="F5240" s="96">
        <v>1</v>
      </c>
      <c r="G5240" s="96" t="s">
        <v>4722</v>
      </c>
      <c r="H5240" s="96">
        <v>1</v>
      </c>
      <c r="I5240" s="96" t="str">
        <f t="shared" si="81"/>
        <v>T523T226M025APE100A523T226M025AS9997S805Y</v>
      </c>
    </row>
    <row r="5241" spans="1:9" hidden="1">
      <c r="A5241" s="96" t="s">
        <v>786</v>
      </c>
      <c r="B5241" s="96" t="s">
        <v>787</v>
      </c>
      <c r="C5241" s="96" t="s">
        <v>4867</v>
      </c>
      <c r="D5241" s="96">
        <v>539.78333332983311</v>
      </c>
      <c r="E5241" s="96">
        <v>189.37500000174623</v>
      </c>
      <c r="F5241" s="96">
        <v>1</v>
      </c>
      <c r="G5241" s="96" t="s">
        <v>4722</v>
      </c>
      <c r="H5241" s="96">
        <v>2</v>
      </c>
      <c r="I5241" s="96" t="str">
        <f t="shared" si="81"/>
        <v>T523T226M025APE100A523T226M025AS9997S805Z</v>
      </c>
    </row>
    <row r="5242" spans="1:9" hidden="1">
      <c r="A5242" s="96" t="s">
        <v>908</v>
      </c>
      <c r="B5242" s="96" t="s">
        <v>901</v>
      </c>
      <c r="C5242" s="96" t="s">
        <v>4617</v>
      </c>
      <c r="D5242" s="96">
        <v>214.36666666413657</v>
      </c>
      <c r="E5242" s="96">
        <v>151.46666667074896</v>
      </c>
      <c r="F5242" s="96">
        <v>1</v>
      </c>
      <c r="G5242" s="96" t="s">
        <v>4722</v>
      </c>
      <c r="H5242" s="96">
        <v>1</v>
      </c>
      <c r="I5242" s="96" t="str">
        <f t="shared" si="81"/>
        <v>T520W227M004ATE025A520W227M004ASE025NT50</v>
      </c>
    </row>
    <row r="5243" spans="1:9" hidden="1">
      <c r="A5243" s="96" t="s">
        <v>908</v>
      </c>
      <c r="B5243" s="96" t="s">
        <v>901</v>
      </c>
      <c r="C5243" s="96" t="s">
        <v>4647</v>
      </c>
      <c r="D5243" s="96">
        <v>201.28333333181217</v>
      </c>
      <c r="E5243" s="96">
        <v>124.03333333670162</v>
      </c>
      <c r="F5243" s="96">
        <v>1</v>
      </c>
      <c r="G5243" s="96" t="s">
        <v>4722</v>
      </c>
      <c r="H5243" s="96">
        <v>1</v>
      </c>
      <c r="I5243" s="96" t="str">
        <f t="shared" si="81"/>
        <v>T520W227M004ATE025A520W227M004ASE025KBP52X</v>
      </c>
    </row>
    <row r="5244" spans="1:9" hidden="1">
      <c r="A5244" s="96" t="s">
        <v>1327</v>
      </c>
      <c r="B5244" s="96" t="s">
        <v>4707</v>
      </c>
      <c r="C5244" s="96" t="s">
        <v>4516</v>
      </c>
      <c r="D5244" s="96">
        <v>745.03333332831971</v>
      </c>
      <c r="E5244" s="96">
        <v>128.18333333241753</v>
      </c>
      <c r="F5244" s="96">
        <v>1</v>
      </c>
      <c r="G5244" s="96" t="s">
        <v>4722</v>
      </c>
      <c r="H5244" s="96">
        <v>1</v>
      </c>
      <c r="I5244" s="96" t="str">
        <f t="shared" si="81"/>
        <v>T521D475M075ATE075A521V475M075ASTTS125</v>
      </c>
    </row>
    <row r="5245" spans="1:9" hidden="1">
      <c r="A5245" s="96" t="s">
        <v>129</v>
      </c>
      <c r="B5245" s="96" t="s">
        <v>130</v>
      </c>
      <c r="C5245" s="96" t="s">
        <v>131</v>
      </c>
      <c r="D5245" s="96">
        <v>226.44966666712423</v>
      </c>
      <c r="E5245" s="96">
        <v>147.18900000052523</v>
      </c>
      <c r="F5245" s="96">
        <v>1</v>
      </c>
      <c r="G5245" s="96" t="s">
        <v>4722</v>
      </c>
      <c r="H5245" s="96">
        <v>50</v>
      </c>
      <c r="I5245" s="96" t="str">
        <f t="shared" si="81"/>
        <v>T598D477M2R5ATE006A598V247M004ASTTS80</v>
      </c>
    </row>
    <row r="5246" spans="1:9" hidden="1">
      <c r="A5246" s="96" t="s">
        <v>129</v>
      </c>
      <c r="B5246" s="96" t="s">
        <v>4697</v>
      </c>
      <c r="C5246" s="96" t="s">
        <v>152</v>
      </c>
      <c r="D5246" s="96">
        <v>226.86666666297239</v>
      </c>
      <c r="E5246" s="96">
        <v>124.93333333753981</v>
      </c>
      <c r="F5246" s="96">
        <v>1</v>
      </c>
      <c r="G5246" s="96" t="s">
        <v>4722</v>
      </c>
      <c r="H5246" s="96">
        <v>1</v>
      </c>
      <c r="I5246" s="96" t="str">
        <f t="shared" si="81"/>
        <v>T598D477M2R5ATE006A598V247M004AS9997KBP86</v>
      </c>
    </row>
    <row r="5247" spans="1:9" hidden="1">
      <c r="A5247" s="96" t="s">
        <v>129</v>
      </c>
      <c r="B5247" s="96" t="s">
        <v>4697</v>
      </c>
      <c r="C5247" s="96" t="s">
        <v>4494</v>
      </c>
      <c r="D5247" s="96">
        <v>207.64999999897557</v>
      </c>
      <c r="E5247" s="96">
        <v>148.74999999767169</v>
      </c>
      <c r="F5247" s="96">
        <v>1</v>
      </c>
      <c r="G5247" s="96" t="s">
        <v>4722</v>
      </c>
      <c r="H5247" s="96">
        <v>1</v>
      </c>
      <c r="I5247" s="96" t="str">
        <f t="shared" si="81"/>
        <v>T598D477M2R5ATE006A598V247M004AS9997KBP86X</v>
      </c>
    </row>
    <row r="5248" spans="1:9" hidden="1">
      <c r="A5248" s="96" t="s">
        <v>129</v>
      </c>
      <c r="B5248" s="96" t="s">
        <v>4697</v>
      </c>
      <c r="C5248" s="96" t="s">
        <v>4629</v>
      </c>
      <c r="D5248" s="96">
        <v>202.09999999031425</v>
      </c>
      <c r="E5248" s="96">
        <v>127.14999999850988</v>
      </c>
      <c r="F5248" s="96">
        <v>1</v>
      </c>
      <c r="G5248" s="96" t="s">
        <v>4722</v>
      </c>
      <c r="H5248" s="96">
        <v>1</v>
      </c>
      <c r="I5248" s="96" t="str">
        <f t="shared" si="81"/>
        <v>T598D477M2R5ATE006A598V247M004AS9997KBP86Y</v>
      </c>
    </row>
    <row r="5249" spans="1:9" hidden="1">
      <c r="A5249" s="96" t="s">
        <v>129</v>
      </c>
      <c r="B5249" s="96" t="s">
        <v>4697</v>
      </c>
      <c r="C5249" s="96" t="s">
        <v>4703</v>
      </c>
      <c r="D5249" s="96">
        <v>216.85000000172295</v>
      </c>
      <c r="E5249" s="96">
        <v>133.28333334065974</v>
      </c>
      <c r="F5249" s="96">
        <v>1</v>
      </c>
      <c r="G5249" s="96" t="s">
        <v>4722</v>
      </c>
      <c r="H5249" s="96">
        <v>1</v>
      </c>
      <c r="I5249" s="96" t="str">
        <f t="shared" si="81"/>
        <v>T598D477M2R5ATE006A598V247M004AS9997KBP86G</v>
      </c>
    </row>
    <row r="5250" spans="1:9" hidden="1">
      <c r="A5250" s="96" t="s">
        <v>2031</v>
      </c>
      <c r="B5250" s="96" t="s">
        <v>1742</v>
      </c>
      <c r="C5250" s="96" t="s">
        <v>4426</v>
      </c>
      <c r="D5250" s="96">
        <v>248.86666667182001</v>
      </c>
      <c r="E5250" s="96">
        <v>141.68333332403563</v>
      </c>
      <c r="F5250" s="96">
        <v>1</v>
      </c>
      <c r="G5250" s="96" t="s">
        <v>4722</v>
      </c>
      <c r="H5250" s="96">
        <v>1</v>
      </c>
      <c r="I5250" s="96" t="str">
        <f t="shared" si="81"/>
        <v>T520D687M003ATE040A520D687M003ASMHSPKBP74</v>
      </c>
    </row>
    <row r="5251" spans="1:9" hidden="1">
      <c r="A5251" s="96" t="s">
        <v>3364</v>
      </c>
      <c r="B5251" s="96" t="s">
        <v>3330</v>
      </c>
      <c r="C5251" s="96" t="s">
        <v>4501</v>
      </c>
      <c r="D5251" s="96">
        <v>276.69166666455567</v>
      </c>
      <c r="E5251" s="96">
        <v>124.1083333385177</v>
      </c>
      <c r="F5251" s="96">
        <v>1</v>
      </c>
      <c r="G5251" s="96" t="s">
        <v>4722</v>
      </c>
      <c r="H5251" s="96">
        <v>2</v>
      </c>
      <c r="I5251" s="96" t="str">
        <f t="shared" si="81"/>
        <v>T591D337M006ATE025A591D337M006ASKBP55</v>
      </c>
    </row>
    <row r="5252" spans="1:9" hidden="1">
      <c r="A5252" s="96" t="s">
        <v>1251</v>
      </c>
      <c r="B5252" s="96" t="s">
        <v>1170</v>
      </c>
      <c r="C5252" s="96" t="s">
        <v>4441</v>
      </c>
      <c r="D5252" s="96">
        <v>548.07708333453775</v>
      </c>
      <c r="E5252" s="96">
        <v>202.15268817230788</v>
      </c>
      <c r="F5252" s="96">
        <v>1</v>
      </c>
      <c r="G5252" s="96" t="s">
        <v>4722</v>
      </c>
      <c r="H5252" s="96">
        <v>32</v>
      </c>
      <c r="I5252" s="96" t="str">
        <f t="shared" ref="I5252:I5315" si="82">A5252&amp;B5252&amp;C5252</f>
        <v>T591B157M006ATE045A598B157M006ASSTA156KA</v>
      </c>
    </row>
    <row r="5253" spans="1:9" hidden="1">
      <c r="A5253" s="96" t="s">
        <v>1205</v>
      </c>
      <c r="B5253" s="96" t="s">
        <v>1206</v>
      </c>
      <c r="C5253" s="96" t="s">
        <v>4747</v>
      </c>
      <c r="D5253" s="96">
        <v>395.50000000046566</v>
      </c>
      <c r="E5253" s="96">
        <v>189.28333333460617</v>
      </c>
      <c r="F5253" s="96">
        <v>1</v>
      </c>
      <c r="G5253" s="96" t="s">
        <v>4722</v>
      </c>
      <c r="H5253" s="96">
        <v>1</v>
      </c>
      <c r="I5253" s="96" t="str">
        <f t="shared" si="82"/>
        <v>T591B226M010ATE070A598B226M010ASKBP46</v>
      </c>
    </row>
    <row r="5254" spans="1:9" hidden="1">
      <c r="A5254" s="96" t="s">
        <v>1252</v>
      </c>
      <c r="B5254" s="96" t="s">
        <v>1170</v>
      </c>
      <c r="C5254" s="96" t="s">
        <v>4441</v>
      </c>
      <c r="D5254" s="96">
        <v>632.20833333092742</v>
      </c>
      <c r="E5254" s="96">
        <v>192.77500000025611</v>
      </c>
      <c r="F5254" s="96">
        <v>1</v>
      </c>
      <c r="G5254" s="96" t="s">
        <v>4722</v>
      </c>
      <c r="H5254" s="96">
        <v>2</v>
      </c>
      <c r="I5254" s="96" t="str">
        <f t="shared" si="82"/>
        <v>T591B107M006ATE045A598B157M006ASSTA156KA</v>
      </c>
    </row>
    <row r="5255" spans="1:9" hidden="1">
      <c r="A5255" s="96" t="s">
        <v>2588</v>
      </c>
      <c r="B5255" s="96" t="s">
        <v>2580</v>
      </c>
      <c r="C5255" s="96" t="s">
        <v>4426</v>
      </c>
      <c r="D5255" s="96">
        <v>195.74444444384423</v>
      </c>
      <c r="E5255" s="96">
        <v>195.32777777407321</v>
      </c>
      <c r="F5255" s="96">
        <v>1</v>
      </c>
      <c r="G5255" s="96" t="s">
        <v>4722</v>
      </c>
      <c r="H5255" s="96">
        <v>3</v>
      </c>
      <c r="I5255" s="96" t="str">
        <f t="shared" si="82"/>
        <v>T520D477M2R5ATE007A520V247M003ASE006KBP74</v>
      </c>
    </row>
    <row r="5256" spans="1:9" hidden="1">
      <c r="A5256" s="96" t="s">
        <v>3227</v>
      </c>
      <c r="B5256" s="96" t="s">
        <v>645</v>
      </c>
      <c r="C5256" s="96" t="s">
        <v>4426</v>
      </c>
      <c r="D5256" s="96">
        <v>336.43333332496695</v>
      </c>
      <c r="E5256" s="96">
        <v>128.94999999494758</v>
      </c>
      <c r="F5256" s="96">
        <v>1</v>
      </c>
      <c r="G5256" s="96" t="s">
        <v>4722</v>
      </c>
      <c r="H5256" s="96">
        <v>2</v>
      </c>
      <c r="I5256" s="96" t="str">
        <f t="shared" si="82"/>
        <v>T520V157M010ATE040A520V157M010ASMHSPKBP74</v>
      </c>
    </row>
    <row r="5257" spans="1:9" hidden="1">
      <c r="A5257" s="96" t="s">
        <v>1273</v>
      </c>
      <c r="B5257" s="96" t="s">
        <v>1206</v>
      </c>
      <c r="C5257" s="96" t="s">
        <v>4747</v>
      </c>
      <c r="D5257" s="96">
        <v>387.30000000097795</v>
      </c>
      <c r="E5257" s="96">
        <v>185.38333333446644</v>
      </c>
      <c r="F5257" s="96">
        <v>1</v>
      </c>
      <c r="G5257" s="96" t="s">
        <v>4722</v>
      </c>
      <c r="H5257" s="96">
        <v>1</v>
      </c>
      <c r="I5257" s="96" t="str">
        <f t="shared" si="82"/>
        <v>T591B226M006ATE070A598B226M010ASKBP46</v>
      </c>
    </row>
    <row r="5258" spans="1:9" hidden="1">
      <c r="A5258" s="96" t="s">
        <v>1867</v>
      </c>
      <c r="B5258" s="96" t="s">
        <v>1868</v>
      </c>
      <c r="C5258" s="96" t="s">
        <v>87</v>
      </c>
      <c r="D5258" s="96">
        <v>726.37333333538845</v>
      </c>
      <c r="E5258" s="96">
        <v>239.96944444079415</v>
      </c>
      <c r="F5258" s="96">
        <v>1</v>
      </c>
      <c r="G5258" s="96" t="s">
        <v>4722</v>
      </c>
      <c r="H5258" s="96">
        <v>5</v>
      </c>
      <c r="I5258" s="96" t="str">
        <f t="shared" si="82"/>
        <v>T523V107M025APE070A523V107M025ASTTS50</v>
      </c>
    </row>
    <row r="5259" spans="1:9" hidden="1">
      <c r="A5259" s="96" t="s">
        <v>1935</v>
      </c>
      <c r="B5259" s="96" t="s">
        <v>1921</v>
      </c>
      <c r="C5259" s="96" t="s">
        <v>131</v>
      </c>
      <c r="D5259" s="96">
        <v>385.71666666422971</v>
      </c>
      <c r="E5259" s="96">
        <v>187.74999999906868</v>
      </c>
      <c r="F5259" s="96">
        <v>1</v>
      </c>
      <c r="G5259" s="96" t="s">
        <v>4722</v>
      </c>
      <c r="H5259" s="96">
        <v>1</v>
      </c>
      <c r="I5259" s="96" t="str">
        <f t="shared" si="82"/>
        <v>T599B476M006ATE090A599B476M006ASTTS80</v>
      </c>
    </row>
    <row r="5260" spans="1:9" hidden="1">
      <c r="A5260" s="96" t="s">
        <v>1933</v>
      </c>
      <c r="B5260" s="96" t="s">
        <v>1925</v>
      </c>
      <c r="C5260" s="96" t="s">
        <v>131</v>
      </c>
      <c r="D5260" s="96">
        <v>357.7333333378192</v>
      </c>
      <c r="E5260" s="96">
        <v>186.03333333972839</v>
      </c>
      <c r="F5260" s="96">
        <v>1</v>
      </c>
      <c r="G5260" s="96" t="s">
        <v>4722</v>
      </c>
      <c r="H5260" s="96">
        <v>1</v>
      </c>
      <c r="I5260" s="96" t="str">
        <f t="shared" si="82"/>
        <v>T599B686M004ATE090A599B686M004ASTTS80</v>
      </c>
    </row>
    <row r="5261" spans="1:9" hidden="1">
      <c r="A5261" s="96" t="s">
        <v>1207</v>
      </c>
      <c r="B5261" s="96" t="s">
        <v>1208</v>
      </c>
      <c r="C5261" s="96" t="s">
        <v>131</v>
      </c>
      <c r="D5261" s="96">
        <v>359.7833333350718</v>
      </c>
      <c r="E5261" s="96">
        <v>183.28333333600312</v>
      </c>
      <c r="F5261" s="96">
        <v>1</v>
      </c>
      <c r="G5261" s="96" t="s">
        <v>4722</v>
      </c>
      <c r="H5261" s="96">
        <v>1</v>
      </c>
      <c r="I5261" s="96" t="str">
        <f t="shared" si="82"/>
        <v>T591B336M010ATE070A591B336M010ASMHSPTTS80</v>
      </c>
    </row>
    <row r="5262" spans="1:9" hidden="1">
      <c r="A5262" s="96" t="s">
        <v>2742</v>
      </c>
      <c r="B5262" s="96" t="s">
        <v>2699</v>
      </c>
      <c r="C5262" s="96" t="s">
        <v>4426</v>
      </c>
      <c r="D5262" s="96">
        <v>311.41666666720994</v>
      </c>
      <c r="E5262" s="96">
        <v>129.29999999818392</v>
      </c>
      <c r="F5262" s="96">
        <v>1</v>
      </c>
      <c r="G5262" s="96" t="s">
        <v>4722</v>
      </c>
      <c r="H5262" s="96">
        <v>1</v>
      </c>
      <c r="I5262" s="96" t="str">
        <f t="shared" si="82"/>
        <v>T520V107M006AHE009A520V107M010ASE009KBP74</v>
      </c>
    </row>
    <row r="5263" spans="1:9" hidden="1">
      <c r="A5263" s="96" t="s">
        <v>1932</v>
      </c>
      <c r="B5263" s="96" t="s">
        <v>1918</v>
      </c>
      <c r="C5263" s="96" t="s">
        <v>131</v>
      </c>
      <c r="D5263" s="96">
        <v>430.78333333600312</v>
      </c>
      <c r="E5263" s="96">
        <v>193.2999999972526</v>
      </c>
      <c r="F5263" s="96">
        <v>1</v>
      </c>
      <c r="G5263" s="96" t="s">
        <v>4722</v>
      </c>
      <c r="H5263" s="96">
        <v>1</v>
      </c>
      <c r="I5263" s="96" t="str">
        <f t="shared" si="82"/>
        <v>T599B336M010ATE090A599B336M010ASTTS80</v>
      </c>
    </row>
    <row r="5264" spans="1:9" hidden="1">
      <c r="A5264" s="96" t="s">
        <v>4283</v>
      </c>
      <c r="B5264" s="96" t="s">
        <v>1206</v>
      </c>
      <c r="C5264" s="96" t="s">
        <v>4747</v>
      </c>
      <c r="D5264" s="96">
        <v>396.18333332589822</v>
      </c>
      <c r="E5264" s="96">
        <v>192.83333333674815</v>
      </c>
      <c r="F5264" s="96">
        <v>1</v>
      </c>
      <c r="G5264" s="96" t="s">
        <v>4722</v>
      </c>
      <c r="H5264" s="96">
        <v>1</v>
      </c>
      <c r="I5264" s="96" t="str">
        <f t="shared" si="82"/>
        <v>T598B226M010ATE070A598B226M010ASKBP46</v>
      </c>
    </row>
    <row r="5265" spans="1:9" hidden="1">
      <c r="A5265" s="96" t="s">
        <v>4223</v>
      </c>
      <c r="B5265" s="96" t="s">
        <v>1170</v>
      </c>
      <c r="C5265" s="96" t="s">
        <v>4441</v>
      </c>
      <c r="D5265" s="96">
        <v>479.55833333311602</v>
      </c>
      <c r="E5265" s="96">
        <v>199.46666666481175</v>
      </c>
      <c r="F5265" s="96">
        <v>1</v>
      </c>
      <c r="G5265" s="96" t="s">
        <v>4722</v>
      </c>
      <c r="H5265" s="96">
        <v>2</v>
      </c>
      <c r="I5265" s="96" t="str">
        <f t="shared" si="82"/>
        <v>T598B107M006ATE055A598B157M006ASSTA156KA</v>
      </c>
    </row>
    <row r="5266" spans="1:9" hidden="1">
      <c r="A5266" s="96" t="s">
        <v>1559</v>
      </c>
      <c r="B5266" s="96" t="s">
        <v>1287</v>
      </c>
      <c r="C5266" s="96" t="s">
        <v>131</v>
      </c>
      <c r="D5266" s="96">
        <v>348.86666666250676</v>
      </c>
      <c r="E5266" s="96">
        <v>190.91666667256504</v>
      </c>
      <c r="F5266" s="96">
        <v>1</v>
      </c>
      <c r="G5266" s="96" t="s">
        <v>4722</v>
      </c>
      <c r="H5266" s="96">
        <v>1</v>
      </c>
      <c r="I5266" s="96" t="str">
        <f t="shared" si="82"/>
        <v>T599D157M006ATE045A599D157M006ASTTS80</v>
      </c>
    </row>
    <row r="5267" spans="1:9" hidden="1">
      <c r="A5267" s="96" t="s">
        <v>2295</v>
      </c>
      <c r="B5267" s="96" t="s">
        <v>1295</v>
      </c>
      <c r="C5267" s="96" t="s">
        <v>4478</v>
      </c>
      <c r="D5267" s="96">
        <v>713.38492063373064</v>
      </c>
      <c r="E5267" s="96">
        <v>254.7587301582098</v>
      </c>
      <c r="F5267" s="96">
        <v>1</v>
      </c>
      <c r="G5267" s="96" t="s">
        <v>4722</v>
      </c>
      <c r="H5267" s="96">
        <v>21</v>
      </c>
      <c r="I5267" s="96" t="str">
        <f t="shared" si="82"/>
        <v>T520D156M025ATE080A520D156K025ASFTW400</v>
      </c>
    </row>
    <row r="5268" spans="1:9" hidden="1">
      <c r="A5268" s="96" t="s">
        <v>1787</v>
      </c>
      <c r="B5268" s="96" t="s">
        <v>1236</v>
      </c>
      <c r="C5268" s="96" t="s">
        <v>4797</v>
      </c>
      <c r="D5268" s="96">
        <v>490.39999999338761</v>
      </c>
      <c r="E5268" s="96">
        <v>137.76666666381061</v>
      </c>
      <c r="F5268" s="96">
        <v>1</v>
      </c>
      <c r="G5268" s="96" t="s">
        <v>4722</v>
      </c>
      <c r="H5268" s="96">
        <v>1</v>
      </c>
      <c r="I5268" s="96" t="str">
        <f t="shared" si="82"/>
        <v>T521V107K020ATE040A521V107K020AS9997FTW102KE</v>
      </c>
    </row>
    <row r="5269" spans="1:9" hidden="1">
      <c r="A5269" s="96" t="s">
        <v>1787</v>
      </c>
      <c r="B5269" s="96" t="s">
        <v>1236</v>
      </c>
      <c r="C5269" s="96" t="s">
        <v>119</v>
      </c>
      <c r="D5269" s="96">
        <v>638.73333333525807</v>
      </c>
      <c r="E5269" s="96">
        <v>136.00277777819429</v>
      </c>
      <c r="F5269" s="96">
        <v>1</v>
      </c>
      <c r="G5269" s="96" t="s">
        <v>4722</v>
      </c>
      <c r="H5269" s="96">
        <v>6</v>
      </c>
      <c r="I5269" s="96" t="str">
        <f t="shared" si="82"/>
        <v>T521V107K020ATE040A521V107K020AS9997FTW102K</v>
      </c>
    </row>
    <row r="5270" spans="1:9" hidden="1">
      <c r="A5270" s="96" t="s">
        <v>1687</v>
      </c>
      <c r="B5270" s="96" t="s">
        <v>1689</v>
      </c>
      <c r="C5270" s="96" t="s">
        <v>119</v>
      </c>
      <c r="D5270" s="96">
        <v>605.97812499916472</v>
      </c>
      <c r="E5270" s="96">
        <v>148.42843137270606</v>
      </c>
      <c r="F5270" s="96">
        <v>1</v>
      </c>
      <c r="G5270" s="96" t="s">
        <v>4722</v>
      </c>
      <c r="H5270" s="96">
        <v>16</v>
      </c>
      <c r="I5270" s="96" t="str">
        <f t="shared" si="82"/>
        <v>T521V157M016ATE050A521V157M016AS9997FTW102K</v>
      </c>
    </row>
    <row r="5271" spans="1:9" hidden="1">
      <c r="A5271" s="96" t="s">
        <v>1687</v>
      </c>
      <c r="B5271" s="96" t="s">
        <v>1234</v>
      </c>
      <c r="C5271" s="96" t="s">
        <v>119</v>
      </c>
      <c r="D5271" s="96">
        <v>541.39166666718666</v>
      </c>
      <c r="E5271" s="96">
        <v>141.72500000044238</v>
      </c>
      <c r="F5271" s="96">
        <v>1</v>
      </c>
      <c r="G5271" s="96" t="s">
        <v>4722</v>
      </c>
      <c r="H5271" s="96">
        <v>2</v>
      </c>
      <c r="I5271" s="96" t="str">
        <f t="shared" si="82"/>
        <v>T521V157M016ATE050A521V157M016ASFTW102K</v>
      </c>
    </row>
    <row r="5272" spans="1:9" hidden="1">
      <c r="A5272" s="96" t="s">
        <v>4374</v>
      </c>
      <c r="B5272" s="96" t="s">
        <v>4868</v>
      </c>
      <c r="C5272" s="96" t="s">
        <v>4426</v>
      </c>
      <c r="D5272" s="96">
        <v>232.03333333251069</v>
      </c>
      <c r="E5272" s="96">
        <v>153.44166666618548</v>
      </c>
      <c r="F5272" s="96">
        <v>1</v>
      </c>
      <c r="G5272" s="96" t="s">
        <v>4722</v>
      </c>
      <c r="H5272" s="96">
        <v>2</v>
      </c>
      <c r="I5272" s="96" t="str">
        <f t="shared" si="82"/>
        <v>T598V227M2R5ATE009A598V227M003AS9997KBP74</v>
      </c>
    </row>
    <row r="5273" spans="1:9" hidden="1">
      <c r="A5273" s="96" t="s">
        <v>1262</v>
      </c>
      <c r="B5273" s="96" t="s">
        <v>1192</v>
      </c>
      <c r="C5273" s="96" t="s">
        <v>4502</v>
      </c>
      <c r="D5273" s="96">
        <v>691.95000000181608</v>
      </c>
      <c r="E5273" s="96">
        <v>185.14999999897557</v>
      </c>
      <c r="F5273" s="96">
        <v>1</v>
      </c>
      <c r="G5273" s="96" t="s">
        <v>4722</v>
      </c>
      <c r="H5273" s="96">
        <v>1</v>
      </c>
      <c r="I5273" s="96" t="str">
        <f t="shared" si="82"/>
        <v>T591B225M035ATE200A591B225M035ASTTS175</v>
      </c>
    </row>
    <row r="5274" spans="1:9" hidden="1">
      <c r="A5274" s="96" t="s">
        <v>4207</v>
      </c>
      <c r="B5274" s="96" t="s">
        <v>1170</v>
      </c>
      <c r="C5274" s="96" t="s">
        <v>4441</v>
      </c>
      <c r="D5274" s="96">
        <v>677.36666666460223</v>
      </c>
      <c r="E5274" s="96">
        <v>184.83333333162591</v>
      </c>
      <c r="F5274" s="96">
        <v>1</v>
      </c>
      <c r="G5274" s="96" t="s">
        <v>4722</v>
      </c>
      <c r="H5274" s="96">
        <v>1</v>
      </c>
      <c r="I5274" s="96" t="str">
        <f t="shared" si="82"/>
        <v>T598B107M006AHE045A598B157M006ASSTA156KA</v>
      </c>
    </row>
    <row r="5275" spans="1:9" hidden="1">
      <c r="A5275" s="96" t="s">
        <v>4255</v>
      </c>
      <c r="B5275" s="96" t="s">
        <v>1170</v>
      </c>
      <c r="C5275" s="96" t="s">
        <v>4441</v>
      </c>
      <c r="D5275" s="96">
        <v>321.88333332887851</v>
      </c>
      <c r="E5275" s="96">
        <v>186.36666666716337</v>
      </c>
      <c r="F5275" s="96">
        <v>1</v>
      </c>
      <c r="G5275" s="96" t="s">
        <v>4722</v>
      </c>
      <c r="H5275" s="96">
        <v>1</v>
      </c>
      <c r="I5275" s="96" t="str">
        <f t="shared" si="82"/>
        <v>T598B107M006AHS045A598B157M006ASSTA156KA</v>
      </c>
    </row>
    <row r="5276" spans="1:9" hidden="1">
      <c r="A5276" s="96" t="s">
        <v>591</v>
      </c>
      <c r="B5276" s="96" t="s">
        <v>4749</v>
      </c>
      <c r="C5276" s="96" t="s">
        <v>4474</v>
      </c>
      <c r="D5276" s="96">
        <v>494.8000000056345</v>
      </c>
      <c r="E5276" s="96">
        <v>225.83333332906477</v>
      </c>
      <c r="F5276" s="96">
        <v>1</v>
      </c>
      <c r="G5276" s="96" t="s">
        <v>4722</v>
      </c>
      <c r="H5276" s="96">
        <v>1</v>
      </c>
      <c r="I5276" s="96" t="str">
        <f t="shared" si="82"/>
        <v>T520M157M006ATE200A520M157M006AS9997S15MB</v>
      </c>
    </row>
    <row r="5277" spans="1:9" hidden="1">
      <c r="A5277" s="96" t="s">
        <v>591</v>
      </c>
      <c r="B5277" s="96" t="s">
        <v>593</v>
      </c>
      <c r="C5277" s="96" t="s">
        <v>4441</v>
      </c>
      <c r="D5277" s="96">
        <v>513.30866666589861</v>
      </c>
      <c r="E5277" s="96">
        <v>199.10227272738911</v>
      </c>
      <c r="F5277" s="96">
        <v>1</v>
      </c>
      <c r="G5277" s="96" t="s">
        <v>4722</v>
      </c>
      <c r="H5277" s="96">
        <v>25</v>
      </c>
      <c r="I5277" s="96" t="str">
        <f t="shared" si="82"/>
        <v>T520M157M006ATE200A520M157M006ASE070STA156KA</v>
      </c>
    </row>
    <row r="5278" spans="1:9" hidden="1">
      <c r="A5278" s="96" t="s">
        <v>591</v>
      </c>
      <c r="B5278" s="96" t="s">
        <v>590</v>
      </c>
      <c r="C5278" s="96" t="s">
        <v>4474</v>
      </c>
      <c r="D5278" s="96">
        <v>516.96099999994044</v>
      </c>
      <c r="E5278" s="96">
        <v>211.82857142823119</v>
      </c>
      <c r="F5278" s="96">
        <v>1</v>
      </c>
      <c r="G5278" s="96" t="s">
        <v>4722</v>
      </c>
      <c r="H5278" s="96">
        <v>50</v>
      </c>
      <c r="I5278" s="96" t="str">
        <f t="shared" si="82"/>
        <v>T520M157M006ATE200A520M157M006ASALT1S15MB</v>
      </c>
    </row>
    <row r="5279" spans="1:9" hidden="1">
      <c r="A5279" s="96" t="s">
        <v>591</v>
      </c>
      <c r="B5279" s="96" t="s">
        <v>590</v>
      </c>
      <c r="C5279" s="96" t="s">
        <v>4441</v>
      </c>
      <c r="D5279" s="96">
        <v>498.58333334326744</v>
      </c>
      <c r="E5279" s="96">
        <v>181.53333333553744</v>
      </c>
      <c r="F5279" s="96">
        <v>1</v>
      </c>
      <c r="G5279" s="96" t="s">
        <v>4722</v>
      </c>
      <c r="H5279" s="96">
        <v>1</v>
      </c>
      <c r="I5279" s="96" t="str">
        <f t="shared" si="82"/>
        <v>T520M157M006ATE200A520M157M006ASALT1STA156KA</v>
      </c>
    </row>
    <row r="5280" spans="1:9" hidden="1">
      <c r="A5280" s="96" t="s">
        <v>4363</v>
      </c>
      <c r="B5280" s="96" t="s">
        <v>4364</v>
      </c>
      <c r="C5280" s="96" t="s">
        <v>4502</v>
      </c>
      <c r="D5280" s="96">
        <v>791.68333333684132</v>
      </c>
      <c r="E5280" s="96">
        <v>182.23333334201016</v>
      </c>
      <c r="F5280" s="96">
        <v>1</v>
      </c>
      <c r="G5280" s="96" t="s">
        <v>4722</v>
      </c>
      <c r="H5280" s="96">
        <v>1</v>
      </c>
      <c r="I5280" s="96" t="str">
        <f t="shared" si="82"/>
        <v>T598V106M035AHE120A598V106M035ASTTS175</v>
      </c>
    </row>
    <row r="5281" spans="1:9" hidden="1">
      <c r="A5281" s="96" t="s">
        <v>3629</v>
      </c>
      <c r="B5281" s="96" t="s">
        <v>3632</v>
      </c>
      <c r="C5281" s="96" t="s">
        <v>4863</v>
      </c>
      <c r="D5281" s="96">
        <v>863.12222222448315</v>
      </c>
      <c r="E5281" s="96">
        <v>211.77037037094124</v>
      </c>
      <c r="F5281" s="96">
        <v>1</v>
      </c>
      <c r="G5281" s="96" t="s">
        <v>4722</v>
      </c>
      <c r="H5281" s="96">
        <v>9</v>
      </c>
      <c r="I5281" s="96" t="str">
        <f t="shared" si="82"/>
        <v>T598X156M075ATE075A598V475M075AS9997TTS125G</v>
      </c>
    </row>
    <row r="5282" spans="1:9" hidden="1">
      <c r="A5282" s="96" t="s">
        <v>795</v>
      </c>
      <c r="B5282" s="96" t="s">
        <v>796</v>
      </c>
      <c r="C5282" s="96" t="s">
        <v>4426</v>
      </c>
      <c r="D5282" s="96">
        <v>972.92037036968395</v>
      </c>
      <c r="E5282" s="96">
        <v>194.86111111182257</v>
      </c>
      <c r="F5282" s="96">
        <v>1</v>
      </c>
      <c r="G5282" s="96" t="s">
        <v>4722</v>
      </c>
      <c r="H5282" s="96">
        <v>9</v>
      </c>
      <c r="I5282" s="96" t="str">
        <f t="shared" si="82"/>
        <v>T525B336M016ATE090A521B336M016ASKBP74</v>
      </c>
    </row>
    <row r="5283" spans="1:9" hidden="1">
      <c r="A5283" s="96" t="s">
        <v>4512</v>
      </c>
      <c r="B5283" s="96" t="s">
        <v>4781</v>
      </c>
      <c r="C5283" s="96" t="s">
        <v>131</v>
      </c>
      <c r="D5283" s="96">
        <v>791.18466666718018</v>
      </c>
      <c r="E5283" s="96">
        <v>216.06733333251904</v>
      </c>
      <c r="F5283" s="96">
        <v>1</v>
      </c>
      <c r="G5283" s="96" t="s">
        <v>4722</v>
      </c>
      <c r="H5283" s="96">
        <v>50</v>
      </c>
      <c r="I5283" s="96" t="str">
        <f t="shared" si="82"/>
        <v>T521T336M016ATE055A521T336M016ASTTS80</v>
      </c>
    </row>
    <row r="5284" spans="1:9" hidden="1">
      <c r="A5284" s="96" t="s">
        <v>4512</v>
      </c>
      <c r="B5284" s="96" t="s">
        <v>4110</v>
      </c>
      <c r="C5284" s="96" t="s">
        <v>119</v>
      </c>
      <c r="D5284" s="96">
        <v>537.88233333388348</v>
      </c>
      <c r="E5284" s="96">
        <v>205.29999999927821</v>
      </c>
      <c r="F5284" s="96">
        <v>1</v>
      </c>
      <c r="G5284" s="96" t="s">
        <v>4722</v>
      </c>
      <c r="H5284" s="96">
        <v>50</v>
      </c>
      <c r="I5284" s="96" t="str">
        <f t="shared" si="82"/>
        <v>T521T336M016ATE055A521T336M016ASALT1FTW102K</v>
      </c>
    </row>
    <row r="5285" spans="1:9" hidden="1">
      <c r="A5285" s="96" t="s">
        <v>3515</v>
      </c>
      <c r="B5285" s="96" t="s">
        <v>3516</v>
      </c>
      <c r="C5285" s="96" t="s">
        <v>4441</v>
      </c>
      <c r="D5285" s="96">
        <v>534.25555556081235</v>
      </c>
      <c r="E5285" s="96">
        <v>250.90555555885655</v>
      </c>
      <c r="F5285" s="96">
        <v>1</v>
      </c>
      <c r="G5285" s="96" t="s">
        <v>4722</v>
      </c>
      <c r="H5285" s="96">
        <v>3</v>
      </c>
      <c r="I5285" s="96" t="str">
        <f t="shared" si="82"/>
        <v>T520V687M006ATE070A520V687M006AS9997STA156KA</v>
      </c>
    </row>
    <row r="5286" spans="1:9" hidden="1">
      <c r="A5286" s="96" t="s">
        <v>2776</v>
      </c>
      <c r="B5286" s="96" t="s">
        <v>4858</v>
      </c>
      <c r="C5286" s="96" t="s">
        <v>4426</v>
      </c>
      <c r="D5286" s="96">
        <v>977.28333332575858</v>
      </c>
      <c r="E5286" s="96">
        <v>377.24999999860302</v>
      </c>
      <c r="F5286" s="96">
        <v>1</v>
      </c>
      <c r="G5286" s="96" t="s">
        <v>4722</v>
      </c>
      <c r="H5286" s="96">
        <v>1</v>
      </c>
      <c r="I5286" s="96" t="str">
        <f t="shared" si="82"/>
        <v>T523W686M025APE100A523V476M025AS9997KBP74</v>
      </c>
    </row>
    <row r="5287" spans="1:9" hidden="1">
      <c r="A5287" s="96" t="s">
        <v>2776</v>
      </c>
      <c r="B5287" s="96" t="s">
        <v>4699</v>
      </c>
      <c r="C5287" s="96" t="s">
        <v>4426</v>
      </c>
      <c r="D5287" s="96">
        <v>942.10000000050059</v>
      </c>
      <c r="E5287" s="96">
        <v>334.31249999615829</v>
      </c>
      <c r="F5287" s="96">
        <v>1</v>
      </c>
      <c r="G5287" s="96" t="s">
        <v>4722</v>
      </c>
      <c r="H5287" s="96">
        <v>4</v>
      </c>
      <c r="I5287" s="96" t="str">
        <f t="shared" si="82"/>
        <v>T523W686M025APE100A523W686M025AS9997KBP74</v>
      </c>
    </row>
    <row r="5288" spans="1:9" hidden="1">
      <c r="A5288" s="96" t="s">
        <v>1581</v>
      </c>
      <c r="B5288" s="96" t="s">
        <v>1580</v>
      </c>
      <c r="C5288" s="96" t="s">
        <v>119</v>
      </c>
      <c r="D5288" s="96">
        <v>576.69999999809079</v>
      </c>
      <c r="E5288" s="96">
        <v>223.81666666595265</v>
      </c>
      <c r="F5288" s="96">
        <v>1</v>
      </c>
      <c r="G5288" s="96" t="s">
        <v>4722</v>
      </c>
      <c r="H5288" s="96">
        <v>2</v>
      </c>
      <c r="I5288" s="96" t="str">
        <f t="shared" si="82"/>
        <v>T523B686M016APE100A523B686M016AS9997FTW102K</v>
      </c>
    </row>
    <row r="5289" spans="1:9" hidden="1">
      <c r="A5289" s="96" t="s">
        <v>4869</v>
      </c>
      <c r="B5289" s="96" t="s">
        <v>4498</v>
      </c>
      <c r="C5289" s="96" t="s">
        <v>119</v>
      </c>
      <c r="D5289" s="96">
        <v>483.37499999615829</v>
      </c>
      <c r="E5289" s="96">
        <v>184.91666666348465</v>
      </c>
      <c r="F5289" s="96">
        <v>1</v>
      </c>
      <c r="G5289" s="96" t="s">
        <v>4722</v>
      </c>
      <c r="H5289" s="96">
        <v>2</v>
      </c>
      <c r="I5289" s="96" t="str">
        <f t="shared" si="82"/>
        <v>T521V137M020ATE050A521V107M020AS9997FTW102K</v>
      </c>
    </row>
    <row r="5290" spans="1:9" hidden="1">
      <c r="A5290" s="96" t="s">
        <v>4870</v>
      </c>
      <c r="B5290" s="96" t="s">
        <v>1666</v>
      </c>
      <c r="C5290" s="96" t="s">
        <v>119</v>
      </c>
      <c r="D5290" s="96">
        <v>471.10999999986961</v>
      </c>
      <c r="E5290" s="96">
        <v>157.7791666664416</v>
      </c>
      <c r="F5290" s="96">
        <v>1</v>
      </c>
      <c r="G5290" s="96" t="s">
        <v>4722</v>
      </c>
      <c r="H5290" s="96">
        <v>5</v>
      </c>
      <c r="I5290" s="96" t="str">
        <f t="shared" si="82"/>
        <v>T521V177M018ATE050A521V177M018AS9997FTW102K</v>
      </c>
    </row>
    <row r="5291" spans="1:9" hidden="1">
      <c r="A5291" s="96" t="s">
        <v>1146</v>
      </c>
      <c r="B5291" s="96" t="s">
        <v>1137</v>
      </c>
      <c r="C5291" s="96" t="s">
        <v>126</v>
      </c>
      <c r="D5291" s="96">
        <v>524.66666666558012</v>
      </c>
      <c r="E5291" s="96">
        <v>136.62500000267755</v>
      </c>
      <c r="F5291" s="96">
        <v>1</v>
      </c>
      <c r="G5291" s="96" t="s">
        <v>4722</v>
      </c>
      <c r="H5291" s="96">
        <v>2</v>
      </c>
      <c r="I5291" s="96" t="str">
        <f t="shared" si="82"/>
        <v>T545W476M020ATE055A545W476M020ASE045KBP52</v>
      </c>
    </row>
    <row r="5292" spans="1:9" hidden="1">
      <c r="A5292" s="96" t="s">
        <v>1899</v>
      </c>
      <c r="B5292" s="96" t="s">
        <v>1798</v>
      </c>
      <c r="C5292" s="96" t="s">
        <v>131</v>
      </c>
      <c r="D5292" s="96">
        <v>530.56666666700039</v>
      </c>
      <c r="E5292" s="96">
        <v>143.47916666854871</v>
      </c>
      <c r="F5292" s="96">
        <v>1</v>
      </c>
      <c r="G5292" s="96" t="s">
        <v>4722</v>
      </c>
      <c r="H5292" s="96">
        <v>4</v>
      </c>
      <c r="I5292" s="96" t="str">
        <f t="shared" si="82"/>
        <v>T523V227M016APE050A523V227M016AS9997TTS80</v>
      </c>
    </row>
    <row r="5293" spans="1:9" hidden="1">
      <c r="A5293" s="96" t="s">
        <v>4201</v>
      </c>
      <c r="B5293" s="96" t="s">
        <v>4202</v>
      </c>
      <c r="C5293" s="96" t="s">
        <v>4441</v>
      </c>
      <c r="D5293" s="96">
        <v>496.32333333254792</v>
      </c>
      <c r="E5293" s="96">
        <v>239.37916666734964</v>
      </c>
      <c r="F5293" s="96">
        <v>1</v>
      </c>
      <c r="G5293" s="96" t="s">
        <v>4722</v>
      </c>
      <c r="H5293" s="96">
        <v>5</v>
      </c>
      <c r="I5293" s="96" t="str">
        <f t="shared" si="82"/>
        <v>T598B227M2R5ATE025A598B227M2R5ASSTA156KA</v>
      </c>
    </row>
    <row r="5294" spans="1:9" hidden="1">
      <c r="A5294" s="96" t="s">
        <v>245</v>
      </c>
      <c r="B5294" s="96" t="s">
        <v>244</v>
      </c>
      <c r="C5294" s="96" t="s">
        <v>4426</v>
      </c>
      <c r="D5294" s="96">
        <v>439.43333333590999</v>
      </c>
      <c r="E5294" s="96">
        <v>125.98333333153278</v>
      </c>
      <c r="F5294" s="96">
        <v>1</v>
      </c>
      <c r="G5294" s="96" t="s">
        <v>4722</v>
      </c>
      <c r="H5294" s="96">
        <v>1</v>
      </c>
      <c r="I5294" s="96" t="str">
        <f t="shared" si="82"/>
        <v>T520X337M010AHE040A520X337M010ASMHSPKBP74</v>
      </c>
    </row>
    <row r="5295" spans="1:9" hidden="1">
      <c r="A5295" s="96" t="s">
        <v>4513</v>
      </c>
      <c r="B5295" s="96" t="s">
        <v>1666</v>
      </c>
      <c r="C5295" s="96" t="s">
        <v>119</v>
      </c>
      <c r="D5295" s="96">
        <v>545.88333333085757</v>
      </c>
      <c r="E5295" s="96">
        <v>141.20555555680767</v>
      </c>
      <c r="F5295" s="96">
        <v>1</v>
      </c>
      <c r="G5295" s="96" t="s">
        <v>4722</v>
      </c>
      <c r="H5295" s="96">
        <v>2</v>
      </c>
      <c r="I5295" s="96" t="str">
        <f t="shared" si="82"/>
        <v>T521V167M018ATE050A521V177M018AS9997FTW102K</v>
      </c>
    </row>
    <row r="5296" spans="1:9" hidden="1">
      <c r="A5296" s="96" t="s">
        <v>4513</v>
      </c>
      <c r="B5296" s="96" t="s">
        <v>4871</v>
      </c>
      <c r="C5296" s="96" t="s">
        <v>119</v>
      </c>
      <c r="D5296" s="96">
        <v>585.90000000083819</v>
      </c>
      <c r="E5296" s="96">
        <v>134.63749999908032</v>
      </c>
      <c r="F5296" s="96">
        <v>1</v>
      </c>
      <c r="G5296" s="96" t="s">
        <v>4722</v>
      </c>
      <c r="H5296" s="96">
        <v>2</v>
      </c>
      <c r="I5296" s="96" t="str">
        <f t="shared" si="82"/>
        <v>T521V167M018ATE050A521V167M018AS9997FTW102K</v>
      </c>
    </row>
    <row r="5297" spans="1:9" hidden="1">
      <c r="A5297" s="96" t="s">
        <v>4513</v>
      </c>
      <c r="B5297" s="96" t="s">
        <v>1696</v>
      </c>
      <c r="C5297" s="96" t="s">
        <v>119</v>
      </c>
      <c r="D5297" s="96">
        <v>570.86666666320525</v>
      </c>
      <c r="E5297" s="96">
        <v>180.33888888952788</v>
      </c>
      <c r="F5297" s="96">
        <v>1</v>
      </c>
      <c r="G5297" s="96" t="s">
        <v>4722</v>
      </c>
      <c r="H5297" s="96">
        <v>5</v>
      </c>
      <c r="I5297" s="96" t="str">
        <f t="shared" si="82"/>
        <v>T521V167M018ATE050A521V167M018ASFTW102K</v>
      </c>
    </row>
    <row r="5298" spans="1:9" hidden="1">
      <c r="A5298" s="96" t="s">
        <v>3661</v>
      </c>
      <c r="B5298" s="96" t="s">
        <v>3659</v>
      </c>
      <c r="C5298" s="96" t="s">
        <v>4441</v>
      </c>
      <c r="D5298" s="96">
        <v>356.73333332932089</v>
      </c>
      <c r="E5298" s="96">
        <v>175.31666666676756</v>
      </c>
      <c r="F5298" s="96">
        <v>1</v>
      </c>
      <c r="G5298" s="96" t="s">
        <v>4722</v>
      </c>
      <c r="H5298" s="96">
        <v>2</v>
      </c>
      <c r="I5298" s="96" t="str">
        <f t="shared" si="82"/>
        <v>T520B337M2R5ATE018A520B337M2R5ASE018STA156KA</v>
      </c>
    </row>
    <row r="5299" spans="1:9" hidden="1">
      <c r="A5299" s="96" t="s">
        <v>3641</v>
      </c>
      <c r="B5299" s="96" t="s">
        <v>3632</v>
      </c>
      <c r="C5299" s="96" t="s">
        <v>4863</v>
      </c>
      <c r="D5299" s="96">
        <v>844.07500000263099</v>
      </c>
      <c r="E5299" s="96">
        <v>249.84166666399688</v>
      </c>
      <c r="F5299" s="96">
        <v>1</v>
      </c>
      <c r="G5299" s="96" t="s">
        <v>4722</v>
      </c>
      <c r="H5299" s="96">
        <v>2</v>
      </c>
      <c r="I5299" s="96" t="str">
        <f t="shared" si="82"/>
        <v>T598X106M075ATE100A598V475M075AS9997TTS125G</v>
      </c>
    </row>
    <row r="5300" spans="1:9" hidden="1">
      <c r="A5300" s="96" t="s">
        <v>4521</v>
      </c>
      <c r="B5300" s="96" t="s">
        <v>4872</v>
      </c>
      <c r="C5300" s="96" t="s">
        <v>119</v>
      </c>
      <c r="D5300" s="96">
        <v>569.11875000048894</v>
      </c>
      <c r="E5300" s="96">
        <v>204.83541666777455</v>
      </c>
      <c r="F5300" s="96">
        <v>1</v>
      </c>
      <c r="G5300" s="96" t="s">
        <v>4722</v>
      </c>
      <c r="H5300" s="96">
        <v>8</v>
      </c>
      <c r="I5300" s="96" t="str">
        <f t="shared" si="82"/>
        <v>T521B556M016ATE070A521B606M016AS9997FTW102K</v>
      </c>
    </row>
    <row r="5301" spans="1:9" hidden="1">
      <c r="A5301" s="96" t="s">
        <v>4521</v>
      </c>
      <c r="B5301" s="96" t="s">
        <v>4873</v>
      </c>
      <c r="C5301" s="96" t="s">
        <v>119</v>
      </c>
      <c r="D5301" s="96">
        <v>543.32499999931315</v>
      </c>
      <c r="E5301" s="96">
        <v>174.59166666667443</v>
      </c>
      <c r="F5301" s="96">
        <v>1</v>
      </c>
      <c r="G5301" s="96" t="s">
        <v>4722</v>
      </c>
      <c r="H5301" s="96">
        <v>4</v>
      </c>
      <c r="I5301" s="96" t="str">
        <f t="shared" si="82"/>
        <v>T521B556M016ATE070A521B506M016AS9997FTW102K</v>
      </c>
    </row>
    <row r="5302" spans="1:9" hidden="1">
      <c r="A5302" s="96" t="s">
        <v>4521</v>
      </c>
      <c r="B5302" s="96" t="s">
        <v>4700</v>
      </c>
      <c r="C5302" s="96" t="s">
        <v>119</v>
      </c>
      <c r="D5302" s="96">
        <v>553.49722222279524</v>
      </c>
      <c r="E5302" s="96">
        <v>197.17777777957963</v>
      </c>
      <c r="F5302" s="96">
        <v>1</v>
      </c>
      <c r="G5302" s="96" t="s">
        <v>4722</v>
      </c>
      <c r="H5302" s="96">
        <v>12</v>
      </c>
      <c r="I5302" s="96" t="str">
        <f t="shared" si="82"/>
        <v>T521B556M016ATE070A521B556M016AS9997FTW102K</v>
      </c>
    </row>
    <row r="5303" spans="1:9" hidden="1">
      <c r="A5303" s="96" t="s">
        <v>1738</v>
      </c>
      <c r="B5303" s="96" t="s">
        <v>1025</v>
      </c>
      <c r="C5303" s="96" t="s">
        <v>4428</v>
      </c>
      <c r="D5303" s="96">
        <v>354.95555556030013</v>
      </c>
      <c r="E5303" s="96">
        <v>134.52777778264135</v>
      </c>
      <c r="F5303" s="96">
        <v>1</v>
      </c>
      <c r="G5303" s="96" t="s">
        <v>4722</v>
      </c>
      <c r="H5303" s="96">
        <v>3</v>
      </c>
      <c r="I5303" s="96" t="str">
        <f t="shared" si="82"/>
        <v>T525D476M016ATE065A521V476M016ASMHSPKBP76</v>
      </c>
    </row>
    <row r="5304" spans="1:9" hidden="1">
      <c r="A5304" s="96" t="s">
        <v>270</v>
      </c>
      <c r="B5304" s="96" t="s">
        <v>271</v>
      </c>
      <c r="C5304" s="96" t="s">
        <v>157</v>
      </c>
      <c r="D5304" s="96">
        <v>738.5574074089526</v>
      </c>
      <c r="E5304" s="96">
        <v>295.13500000094064</v>
      </c>
      <c r="F5304" s="96">
        <v>1</v>
      </c>
      <c r="G5304" s="96" t="s">
        <v>4722</v>
      </c>
      <c r="H5304" s="96">
        <v>9</v>
      </c>
      <c r="I5304" s="96" t="str">
        <f t="shared" si="82"/>
        <v>T521X476M035ATE090A521X476M035AS9997TTS40</v>
      </c>
    </row>
    <row r="5305" spans="1:9" hidden="1">
      <c r="A5305" s="96" t="s">
        <v>3621</v>
      </c>
      <c r="B5305" s="96" t="s">
        <v>3622</v>
      </c>
      <c r="C5305" s="96" t="s">
        <v>157</v>
      </c>
      <c r="D5305" s="96">
        <v>666.32500000472646</v>
      </c>
      <c r="E5305" s="96">
        <v>206.73333333281337</v>
      </c>
      <c r="F5305" s="96">
        <v>1</v>
      </c>
      <c r="G5305" s="96" t="s">
        <v>4722</v>
      </c>
      <c r="H5305" s="96">
        <v>2</v>
      </c>
      <c r="I5305" s="96" t="str">
        <f t="shared" si="82"/>
        <v>T598X476M035AT4264A598V226M035AS4264TTS40</v>
      </c>
    </row>
    <row r="5306" spans="1:9" hidden="1">
      <c r="A5306" s="96" t="s">
        <v>2533</v>
      </c>
      <c r="B5306" s="96" t="s">
        <v>2532</v>
      </c>
      <c r="C5306" s="96" t="s">
        <v>4469</v>
      </c>
      <c r="D5306" s="96">
        <v>367.16666666558018</v>
      </c>
      <c r="E5306" s="96">
        <v>370.00000000116415</v>
      </c>
      <c r="F5306" s="96">
        <v>1</v>
      </c>
      <c r="G5306" s="96" t="s">
        <v>4722</v>
      </c>
      <c r="H5306" s="96">
        <v>1</v>
      </c>
      <c r="I5306" s="96" t="str">
        <f t="shared" si="82"/>
        <v>T520V227M010AHE025A520V227M010ASMHSPKBP126</v>
      </c>
    </row>
    <row r="5307" spans="1:9" hidden="1">
      <c r="A5307" s="96" t="s">
        <v>1258</v>
      </c>
      <c r="B5307" s="96" t="s">
        <v>1190</v>
      </c>
      <c r="C5307" s="96" t="s">
        <v>4502</v>
      </c>
      <c r="D5307" s="96">
        <v>1053.1333333393561</v>
      </c>
      <c r="E5307" s="96">
        <v>181.21666666818783</v>
      </c>
      <c r="F5307" s="96">
        <v>1</v>
      </c>
      <c r="G5307" s="96" t="s">
        <v>4722</v>
      </c>
      <c r="H5307" s="96">
        <v>1</v>
      </c>
      <c r="I5307" s="96" t="str">
        <f t="shared" si="82"/>
        <v>T591B225M050ATE200A591B225M050ASTTS175</v>
      </c>
    </row>
    <row r="5308" spans="1:9" hidden="1">
      <c r="A5308" s="96" t="s">
        <v>2322</v>
      </c>
      <c r="B5308" s="96" t="s">
        <v>133</v>
      </c>
      <c r="C5308" s="96" t="s">
        <v>87</v>
      </c>
      <c r="D5308" s="96">
        <v>907.29433333401107</v>
      </c>
      <c r="E5308" s="96">
        <v>363.53266666643322</v>
      </c>
      <c r="F5308" s="96">
        <v>1</v>
      </c>
      <c r="G5308" s="96" t="s">
        <v>4722</v>
      </c>
      <c r="H5308" s="96">
        <v>50</v>
      </c>
      <c r="I5308" s="96" t="str">
        <f t="shared" si="82"/>
        <v>T523W476M035AP4291A523W476M035ASTTS50</v>
      </c>
    </row>
    <row r="5309" spans="1:9" hidden="1">
      <c r="A5309" s="96" t="s">
        <v>1189</v>
      </c>
      <c r="B5309" s="96" t="s">
        <v>1190</v>
      </c>
      <c r="C5309" s="96" t="s">
        <v>4502</v>
      </c>
      <c r="D5309" s="96">
        <v>1045.0166666612497</v>
      </c>
      <c r="E5309" s="96">
        <v>349.41666666534729</v>
      </c>
      <c r="F5309" s="96">
        <v>1</v>
      </c>
      <c r="G5309" s="96" t="s">
        <v>4722</v>
      </c>
      <c r="H5309" s="96">
        <v>1</v>
      </c>
      <c r="I5309" s="96" t="str">
        <f t="shared" si="82"/>
        <v>T591B225M050ATE150A591B225M050ASTTS175</v>
      </c>
    </row>
    <row r="5310" spans="1:9" hidden="1">
      <c r="A5310" s="96" t="s">
        <v>1185</v>
      </c>
      <c r="B5310" s="96" t="s">
        <v>1170</v>
      </c>
      <c r="C5310" s="96" t="s">
        <v>4441</v>
      </c>
      <c r="D5310" s="96">
        <v>629.66666666208766</v>
      </c>
      <c r="E5310" s="96">
        <v>182.41666666581295</v>
      </c>
      <c r="F5310" s="96">
        <v>1</v>
      </c>
      <c r="G5310" s="96" t="s">
        <v>4722</v>
      </c>
      <c r="H5310" s="96">
        <v>1</v>
      </c>
      <c r="I5310" s="96" t="str">
        <f t="shared" si="82"/>
        <v>T591B107M006ATE055A598B157M006ASSTA156KA</v>
      </c>
    </row>
    <row r="5311" spans="1:9" hidden="1">
      <c r="A5311" s="96" t="s">
        <v>3087</v>
      </c>
      <c r="B5311" s="96" t="s">
        <v>3138</v>
      </c>
      <c r="C5311" s="96" t="s">
        <v>4428</v>
      </c>
      <c r="D5311" s="96">
        <v>246.86666666530073</v>
      </c>
      <c r="E5311" s="96">
        <v>123.01666666287927</v>
      </c>
      <c r="F5311" s="96">
        <v>1</v>
      </c>
      <c r="G5311" s="96" t="s">
        <v>4722</v>
      </c>
      <c r="H5311" s="96">
        <v>1</v>
      </c>
      <c r="I5311" s="96" t="str">
        <f t="shared" si="82"/>
        <v>T520V337M004AHE009A520V337M004ASPGLRKBP76</v>
      </c>
    </row>
    <row r="5312" spans="1:9" hidden="1">
      <c r="A5312" s="96" t="s">
        <v>2439</v>
      </c>
      <c r="B5312" s="96" t="s">
        <v>133</v>
      </c>
      <c r="C5312" s="96" t="s">
        <v>87</v>
      </c>
      <c r="D5312" s="96">
        <v>886.00900000026445</v>
      </c>
      <c r="E5312" s="96">
        <v>335.82066666574684</v>
      </c>
      <c r="F5312" s="96">
        <v>1</v>
      </c>
      <c r="G5312" s="96" t="s">
        <v>4722</v>
      </c>
      <c r="H5312" s="96">
        <v>50</v>
      </c>
      <c r="I5312" s="96" t="str">
        <f t="shared" si="82"/>
        <v>T523W476M035AP4276A523W476M035ASTTS50</v>
      </c>
    </row>
    <row r="5313" spans="1:9" hidden="1">
      <c r="A5313" s="96" t="s">
        <v>1360</v>
      </c>
      <c r="B5313" s="96" t="s">
        <v>4701</v>
      </c>
      <c r="C5313" s="96" t="s">
        <v>119</v>
      </c>
      <c r="D5313" s="96">
        <v>492.72500000253785</v>
      </c>
      <c r="E5313" s="96">
        <v>198.41666666907255</v>
      </c>
      <c r="F5313" s="96">
        <v>1</v>
      </c>
      <c r="G5313" s="96" t="s">
        <v>4722</v>
      </c>
      <c r="H5313" s="96">
        <v>2</v>
      </c>
      <c r="I5313" s="96" t="str">
        <f t="shared" si="82"/>
        <v>T521D227M016ATE025A521D227M016AS9997FTW102K</v>
      </c>
    </row>
    <row r="5314" spans="1:9" hidden="1">
      <c r="A5314" s="96" t="s">
        <v>1360</v>
      </c>
      <c r="B5314" s="96" t="s">
        <v>1063</v>
      </c>
      <c r="C5314" s="96" t="s">
        <v>131</v>
      </c>
      <c r="D5314" s="96">
        <v>599.45833333942574</v>
      </c>
      <c r="E5314" s="96">
        <v>354.54999999376014</v>
      </c>
      <c r="F5314" s="96">
        <v>1</v>
      </c>
      <c r="G5314" s="96" t="s">
        <v>4722</v>
      </c>
      <c r="H5314" s="96">
        <v>2</v>
      </c>
      <c r="I5314" s="96" t="str">
        <f t="shared" si="82"/>
        <v>T521D227M016ATE025A521D227M016ASTTS80</v>
      </c>
    </row>
    <row r="5315" spans="1:9" hidden="1">
      <c r="A5315" s="96" t="s">
        <v>526</v>
      </c>
      <c r="B5315" s="96" t="s">
        <v>258</v>
      </c>
      <c r="C5315" s="96" t="s">
        <v>152</v>
      </c>
      <c r="D5315" s="96">
        <v>407.24000000185333</v>
      </c>
      <c r="E5315" s="96">
        <v>181.69999999715947</v>
      </c>
      <c r="F5315" s="96">
        <v>1</v>
      </c>
      <c r="G5315" s="96" t="s">
        <v>4722</v>
      </c>
      <c r="H5315" s="96">
        <v>5</v>
      </c>
      <c r="I5315" s="96" t="str">
        <f t="shared" si="82"/>
        <v>T521X337M016ATK025A521V177M016ASMHSPKBP86</v>
      </c>
    </row>
    <row r="5316" spans="1:9" hidden="1">
      <c r="A5316" s="96" t="s">
        <v>3631</v>
      </c>
      <c r="B5316" s="96" t="s">
        <v>3632</v>
      </c>
      <c r="C5316" s="96" t="s">
        <v>4863</v>
      </c>
      <c r="D5316" s="96">
        <v>819.62000000453554</v>
      </c>
      <c r="E5316" s="96">
        <v>205.76666666544045</v>
      </c>
      <c r="F5316" s="96">
        <v>1</v>
      </c>
      <c r="G5316" s="96" t="s">
        <v>4722</v>
      </c>
      <c r="H5316" s="96">
        <v>5</v>
      </c>
      <c r="I5316" s="96" t="str">
        <f t="shared" ref="I5316:I5379" si="83">A5316&amp;B5316&amp;C5316</f>
        <v>T598X106M075ATE075A598V475M075AS9997TTS125G</v>
      </c>
    </row>
    <row r="5317" spans="1:9" hidden="1">
      <c r="A5317" s="96" t="s">
        <v>2440</v>
      </c>
      <c r="B5317" s="96" t="s">
        <v>133</v>
      </c>
      <c r="C5317" s="96" t="s">
        <v>87</v>
      </c>
      <c r="D5317" s="96">
        <v>899.69733333277986</v>
      </c>
      <c r="E5317" s="96">
        <v>355.30033333296888</v>
      </c>
      <c r="F5317" s="96">
        <v>1</v>
      </c>
      <c r="G5317" s="96" t="s">
        <v>4722</v>
      </c>
      <c r="H5317" s="96">
        <v>50</v>
      </c>
      <c r="I5317" s="96" t="str">
        <f t="shared" si="83"/>
        <v>T523W476M035AP6256A523W476M035ASTTS50</v>
      </c>
    </row>
    <row r="5318" spans="1:9" hidden="1">
      <c r="A5318" s="96" t="s">
        <v>4211</v>
      </c>
      <c r="B5318" s="96" t="s">
        <v>4212</v>
      </c>
      <c r="C5318" s="96" t="s">
        <v>4441</v>
      </c>
      <c r="D5318" s="96">
        <v>705.46666666399688</v>
      </c>
      <c r="E5318" s="96">
        <v>181.69999999925497</v>
      </c>
      <c r="F5318" s="96">
        <v>1</v>
      </c>
      <c r="G5318" s="96" t="s">
        <v>4722</v>
      </c>
      <c r="H5318" s="96">
        <v>1</v>
      </c>
      <c r="I5318" s="96" t="str">
        <f t="shared" si="83"/>
        <v>T598B107M2R5ATE045A598B107M006ASE045STA156KA</v>
      </c>
    </row>
    <row r="5319" spans="1:9" hidden="1">
      <c r="A5319" s="96" t="s">
        <v>1226</v>
      </c>
      <c r="B5319" s="96" t="s">
        <v>1225</v>
      </c>
      <c r="C5319" s="96" t="s">
        <v>152</v>
      </c>
      <c r="D5319" s="96">
        <v>618.47777777700685</v>
      </c>
      <c r="E5319" s="96">
        <v>123.73333333292976</v>
      </c>
      <c r="F5319" s="96">
        <v>1</v>
      </c>
      <c r="G5319" s="96" t="s">
        <v>4722</v>
      </c>
      <c r="H5319" s="96">
        <v>3</v>
      </c>
      <c r="I5319" s="96" t="str">
        <f t="shared" si="83"/>
        <v>T521C826M020ATE070A521C107M020AS9997KBP86</v>
      </c>
    </row>
    <row r="5320" spans="1:9" hidden="1">
      <c r="A5320" s="96" t="s">
        <v>929</v>
      </c>
      <c r="B5320" s="96" t="s">
        <v>4702</v>
      </c>
      <c r="C5320" s="96" t="s">
        <v>152</v>
      </c>
      <c r="D5320" s="96">
        <v>324.98333333060145</v>
      </c>
      <c r="E5320" s="96">
        <v>144.75000000034925</v>
      </c>
      <c r="F5320" s="96">
        <v>1</v>
      </c>
      <c r="G5320" s="96" t="s">
        <v>4722</v>
      </c>
      <c r="H5320" s="96">
        <v>2</v>
      </c>
      <c r="I5320" s="96" t="str">
        <f t="shared" si="83"/>
        <v>T598D687M2R5ATE009A598D687M2R5AS9997KBP86</v>
      </c>
    </row>
    <row r="5321" spans="1:9" hidden="1">
      <c r="A5321" s="96" t="s">
        <v>1062</v>
      </c>
      <c r="B5321" s="96" t="s">
        <v>1063</v>
      </c>
      <c r="C5321" s="96" t="s">
        <v>131</v>
      </c>
      <c r="D5321" s="96">
        <v>495.90000000083813</v>
      </c>
      <c r="E5321" s="96">
        <v>188.16666666883975</v>
      </c>
      <c r="F5321" s="96">
        <v>1</v>
      </c>
      <c r="G5321" s="96" t="s">
        <v>4722</v>
      </c>
      <c r="H5321" s="96">
        <v>1</v>
      </c>
      <c r="I5321" s="96" t="str">
        <f t="shared" si="83"/>
        <v>T521D227M016ATE035A521D227M016ASTTS80</v>
      </c>
    </row>
    <row r="5322" spans="1:9" hidden="1">
      <c r="A5322" s="96" t="s">
        <v>4260</v>
      </c>
      <c r="B5322" s="96" t="s">
        <v>4261</v>
      </c>
      <c r="C5322" s="96" t="s">
        <v>157</v>
      </c>
      <c r="D5322" s="96">
        <v>644.48333332431503</v>
      </c>
      <c r="E5322" s="96">
        <v>380.28333332855254</v>
      </c>
      <c r="F5322" s="96">
        <v>1</v>
      </c>
      <c r="G5322" s="96" t="s">
        <v>4722</v>
      </c>
      <c r="H5322" s="96">
        <v>1</v>
      </c>
      <c r="I5322" s="96" t="str">
        <f t="shared" si="83"/>
        <v>T598B685M035ATE200A598B685M035AS9997TTS40</v>
      </c>
    </row>
    <row r="5323" spans="1:9" hidden="1">
      <c r="A5323" s="96" t="s">
        <v>3363</v>
      </c>
      <c r="B5323" s="96" t="s">
        <v>3326</v>
      </c>
      <c r="C5323" s="96" t="s">
        <v>4501</v>
      </c>
      <c r="D5323" s="96">
        <v>279.73333332454786</v>
      </c>
      <c r="E5323" s="96">
        <v>132.03333333134651</v>
      </c>
      <c r="F5323" s="96">
        <v>1</v>
      </c>
      <c r="G5323" s="96" t="s">
        <v>4722</v>
      </c>
      <c r="H5323" s="96">
        <v>1</v>
      </c>
      <c r="I5323" s="96" t="str">
        <f t="shared" si="83"/>
        <v>T591D107M010ATE080A591D107M010AS4902KBP55</v>
      </c>
    </row>
    <row r="5324" spans="1:9" hidden="1">
      <c r="A5324" s="96" t="s">
        <v>2515</v>
      </c>
      <c r="B5324" s="96" t="s">
        <v>2431</v>
      </c>
      <c r="C5324" s="96" t="s">
        <v>119</v>
      </c>
      <c r="D5324" s="96">
        <v>605.28333333553746</v>
      </c>
      <c r="E5324" s="96">
        <v>376.49999999790447</v>
      </c>
      <c r="F5324" s="96">
        <v>1</v>
      </c>
      <c r="G5324" s="96" t="s">
        <v>4722</v>
      </c>
      <c r="H5324" s="96">
        <v>3</v>
      </c>
      <c r="I5324" s="96" t="str">
        <f t="shared" si="83"/>
        <v>T523W157M016APE050A523W157M016ASFTW102K</v>
      </c>
    </row>
    <row r="5325" spans="1:9" hidden="1">
      <c r="A5325" s="96" t="s">
        <v>1908</v>
      </c>
      <c r="B5325" s="96" t="s">
        <v>1895</v>
      </c>
      <c r="C5325" s="96" t="s">
        <v>90</v>
      </c>
      <c r="D5325" s="96">
        <v>678.05000000051223</v>
      </c>
      <c r="E5325" s="96">
        <v>202.11666666087697</v>
      </c>
      <c r="F5325" s="96">
        <v>1</v>
      </c>
      <c r="G5325" s="96" t="s">
        <v>4722</v>
      </c>
      <c r="H5325" s="96">
        <v>1</v>
      </c>
      <c r="I5325" s="96" t="str">
        <f t="shared" si="83"/>
        <v>T523V186M050APE100A523V186M050AS9997FTP200</v>
      </c>
    </row>
    <row r="5326" spans="1:9" hidden="1">
      <c r="A5326" s="96" t="s">
        <v>2548</v>
      </c>
      <c r="B5326" s="96" t="s">
        <v>3516</v>
      </c>
      <c r="C5326" s="96" t="s">
        <v>4441</v>
      </c>
      <c r="D5326" s="96">
        <v>462.39444444305263</v>
      </c>
      <c r="E5326" s="96">
        <v>192.00555555406029</v>
      </c>
      <c r="F5326" s="96">
        <v>1</v>
      </c>
      <c r="G5326" s="96" t="s">
        <v>4722</v>
      </c>
      <c r="H5326" s="96">
        <v>3</v>
      </c>
      <c r="I5326" s="96" t="str">
        <f t="shared" si="83"/>
        <v>T520V687M006ATE025A520V687M006AS9997STA156KA</v>
      </c>
    </row>
    <row r="5327" spans="1:9" hidden="1">
      <c r="A5327" s="96" t="s">
        <v>3381</v>
      </c>
      <c r="B5327" s="96" t="s">
        <v>3382</v>
      </c>
      <c r="C5327" s="96" t="s">
        <v>4744</v>
      </c>
      <c r="D5327" s="96">
        <v>230.83333333488551</v>
      </c>
      <c r="E5327" s="96">
        <v>158.58333333511837</v>
      </c>
      <c r="F5327" s="96">
        <v>1</v>
      </c>
      <c r="G5327" s="96" t="s">
        <v>4722</v>
      </c>
      <c r="H5327" s="96">
        <v>1</v>
      </c>
      <c r="I5327" s="96" t="str">
        <f t="shared" si="83"/>
        <v>T591D477M2R5ATE009A591D477M2R5ASKBP72</v>
      </c>
    </row>
    <row r="5328" spans="1:9" hidden="1">
      <c r="A5328" s="96" t="s">
        <v>1894</v>
      </c>
      <c r="B5328" s="96" t="s">
        <v>1895</v>
      </c>
      <c r="C5328" s="96" t="s">
        <v>90</v>
      </c>
      <c r="D5328" s="96">
        <v>856.01666666334495</v>
      </c>
      <c r="E5328" s="96">
        <v>306.81666666059755</v>
      </c>
      <c r="F5328" s="96">
        <v>1</v>
      </c>
      <c r="G5328" s="96" t="s">
        <v>4722</v>
      </c>
      <c r="H5328" s="96">
        <v>1</v>
      </c>
      <c r="I5328" s="96" t="str">
        <f t="shared" si="83"/>
        <v>T523V156M050APE100A523V186M050AS9997FTP200</v>
      </c>
    </row>
    <row r="5329" spans="1:9" hidden="1">
      <c r="A5329" s="96" t="s">
        <v>403</v>
      </c>
      <c r="B5329" s="96" t="s">
        <v>402</v>
      </c>
      <c r="C5329" s="96" t="s">
        <v>4441</v>
      </c>
      <c r="D5329" s="96">
        <v>352.13333333842456</v>
      </c>
      <c r="E5329" s="96">
        <v>196.5166666614823</v>
      </c>
      <c r="F5329" s="96">
        <v>1</v>
      </c>
      <c r="G5329" s="96" t="s">
        <v>4722</v>
      </c>
      <c r="H5329" s="96">
        <v>1</v>
      </c>
      <c r="I5329" s="96" t="str">
        <f t="shared" si="83"/>
        <v>T520X108M2R5AHE010A520X108M003ASE010STA156KA</v>
      </c>
    </row>
    <row r="5330" spans="1:9" hidden="1">
      <c r="A5330" s="96" t="s">
        <v>3619</v>
      </c>
      <c r="B5330" s="96" t="s">
        <v>3620</v>
      </c>
      <c r="C5330" s="96" t="s">
        <v>142</v>
      </c>
      <c r="D5330" s="96">
        <v>558.66666667163372</v>
      </c>
      <c r="E5330" s="96">
        <v>182.60000000009313</v>
      </c>
      <c r="F5330" s="96">
        <v>1</v>
      </c>
      <c r="G5330" s="96" t="s">
        <v>4722</v>
      </c>
      <c r="H5330" s="96">
        <v>1</v>
      </c>
      <c r="I5330" s="96" t="str">
        <f t="shared" si="83"/>
        <v>T598X227M020ATE050A598V117M020AS9997KBP86E</v>
      </c>
    </row>
    <row r="5331" spans="1:9" hidden="1">
      <c r="A5331" s="96" t="s">
        <v>3619</v>
      </c>
      <c r="B5331" s="96" t="s">
        <v>3620</v>
      </c>
      <c r="C5331" s="96" t="s">
        <v>4440</v>
      </c>
      <c r="D5331" s="96">
        <v>569.58333333372138</v>
      </c>
      <c r="E5331" s="96">
        <v>198.3833333349321</v>
      </c>
      <c r="F5331" s="96">
        <v>1</v>
      </c>
      <c r="G5331" s="96" t="s">
        <v>4722</v>
      </c>
      <c r="H5331" s="96">
        <v>1</v>
      </c>
      <c r="I5331" s="96" t="str">
        <f t="shared" si="83"/>
        <v>T598X227M020ATE050A598V117M020AS9997KBP86F</v>
      </c>
    </row>
    <row r="5332" spans="1:9" hidden="1">
      <c r="A5332" s="96" t="s">
        <v>4645</v>
      </c>
      <c r="B5332" s="96" t="s">
        <v>4137</v>
      </c>
      <c r="C5332" s="96" t="s">
        <v>4469</v>
      </c>
      <c r="D5332" s="96">
        <v>540.46666666050442</v>
      </c>
      <c r="E5332" s="96">
        <v>185.966666667955</v>
      </c>
      <c r="F5332" s="96">
        <v>1</v>
      </c>
      <c r="G5332" s="96" t="s">
        <v>4722</v>
      </c>
      <c r="H5332" s="96">
        <v>1</v>
      </c>
      <c r="I5332" s="96" t="str">
        <f t="shared" si="83"/>
        <v>T521T336M018APE090A521T336M018AS9997KBP126</v>
      </c>
    </row>
    <row r="5333" spans="1:9" hidden="1">
      <c r="A5333" s="96" t="s">
        <v>2527</v>
      </c>
      <c r="B5333" s="96" t="s">
        <v>2443</v>
      </c>
      <c r="C5333" s="96" t="s">
        <v>4579</v>
      </c>
      <c r="D5333" s="96">
        <v>478.04761904823994</v>
      </c>
      <c r="E5333" s="96">
        <v>197.66666666575475</v>
      </c>
      <c r="F5333" s="96">
        <v>1</v>
      </c>
      <c r="G5333" s="96" t="s">
        <v>4722</v>
      </c>
      <c r="H5333" s="96">
        <v>7</v>
      </c>
      <c r="I5333" s="96" t="str">
        <f t="shared" si="83"/>
        <v>T523W107K020APE100A523W107K020ASTTS50K</v>
      </c>
    </row>
    <row r="5334" spans="1:9" hidden="1">
      <c r="A5334" s="96" t="s">
        <v>3202</v>
      </c>
      <c r="B5334" s="96" t="s">
        <v>3203</v>
      </c>
      <c r="C5334" s="96" t="s">
        <v>4426</v>
      </c>
      <c r="D5334" s="96">
        <v>284.46666666422971</v>
      </c>
      <c r="E5334" s="96">
        <v>122.10000000195578</v>
      </c>
      <c r="F5334" s="96">
        <v>1</v>
      </c>
      <c r="G5334" s="96" t="s">
        <v>4722</v>
      </c>
      <c r="H5334" s="96">
        <v>1</v>
      </c>
      <c r="I5334" s="96" t="str">
        <f t="shared" si="83"/>
        <v>T520V477M003ATE018A520V477M003ASMHSPKBP74</v>
      </c>
    </row>
    <row r="5335" spans="1:9" hidden="1">
      <c r="A5335" s="96" t="s">
        <v>217</v>
      </c>
      <c r="B5335" s="96" t="s">
        <v>216</v>
      </c>
      <c r="C5335" s="96" t="s">
        <v>4469</v>
      </c>
      <c r="D5335" s="96">
        <v>258.38333333143964</v>
      </c>
      <c r="E5335" s="96">
        <v>134.23333333223127</v>
      </c>
      <c r="F5335" s="96">
        <v>1</v>
      </c>
      <c r="G5335" s="96" t="s">
        <v>4722</v>
      </c>
      <c r="H5335" s="96">
        <v>1</v>
      </c>
      <c r="I5335" s="96" t="str">
        <f t="shared" si="83"/>
        <v>T520C477M2R5ATE045A520C477M2R5ASMHSPKBP126</v>
      </c>
    </row>
    <row r="5336" spans="1:9" hidden="1">
      <c r="A5336" s="96" t="s">
        <v>4460</v>
      </c>
      <c r="B5336" s="96" t="s">
        <v>4461</v>
      </c>
      <c r="C5336" s="96" t="s">
        <v>4462</v>
      </c>
      <c r="D5336" s="96" t="s">
        <v>4463</v>
      </c>
      <c r="E5336" s="96" t="s">
        <v>4464</v>
      </c>
      <c r="F5336" s="96" t="s">
        <v>4465</v>
      </c>
      <c r="G5336" s="96" t="s">
        <v>4466</v>
      </c>
      <c r="H5336" s="96" t="s">
        <v>4467</v>
      </c>
      <c r="I5336" s="96" t="str">
        <f t="shared" si="83"/>
        <v>S.PNPowderPNPowder</v>
      </c>
    </row>
    <row r="5337" spans="1:9" hidden="1">
      <c r="A5337" s="96" t="s">
        <v>3982</v>
      </c>
      <c r="B5337" s="96" t="s">
        <v>615</v>
      </c>
      <c r="C5337" s="96" t="s">
        <v>4721</v>
      </c>
      <c r="D5337" s="96">
        <v>536.68133333288131</v>
      </c>
      <c r="E5337" s="96">
        <v>206.2012820513113</v>
      </c>
      <c r="F5337" s="96">
        <v>1</v>
      </c>
      <c r="G5337" s="96" t="s">
        <v>4874</v>
      </c>
      <c r="H5337" s="96">
        <v>25</v>
      </c>
      <c r="I5337" s="96" t="str">
        <f t="shared" si="83"/>
        <v>T520B106M016ATE100A520B106M016ASE100NT40</v>
      </c>
    </row>
    <row r="5338" spans="1:9" hidden="1">
      <c r="A5338" s="96" t="s">
        <v>3917</v>
      </c>
      <c r="B5338" s="96" t="s">
        <v>3706</v>
      </c>
      <c r="C5338" s="96" t="s">
        <v>4441</v>
      </c>
      <c r="D5338" s="96">
        <v>366.93333333008923</v>
      </c>
      <c r="E5338" s="96">
        <v>186.02777777938172</v>
      </c>
      <c r="F5338" s="96">
        <v>1</v>
      </c>
      <c r="G5338" s="96" t="s">
        <v>4874</v>
      </c>
      <c r="H5338" s="96">
        <v>3</v>
      </c>
      <c r="I5338" s="96" t="str">
        <f t="shared" si="83"/>
        <v>T520B107M003ATE070A520B107K003ASSTA156KA</v>
      </c>
    </row>
    <row r="5339" spans="1:9" hidden="1">
      <c r="A5339" s="96" t="s">
        <v>3813</v>
      </c>
      <c r="B5339" s="96" t="s">
        <v>3786</v>
      </c>
      <c r="C5339" s="96" t="s">
        <v>4441</v>
      </c>
      <c r="D5339" s="96">
        <v>352.68518518423662</v>
      </c>
      <c r="E5339" s="96">
        <v>150.6907407392282</v>
      </c>
      <c r="F5339" s="96">
        <v>1</v>
      </c>
      <c r="G5339" s="96" t="s">
        <v>4874</v>
      </c>
      <c r="H5339" s="96">
        <v>9</v>
      </c>
      <c r="I5339" s="96" t="str">
        <f t="shared" si="83"/>
        <v>T520B107M004ATE035A520B107K004ASSTA156KA</v>
      </c>
    </row>
    <row r="5340" spans="1:9" hidden="1">
      <c r="A5340" s="96" t="s">
        <v>3788</v>
      </c>
      <c r="B5340" s="96" t="s">
        <v>3786</v>
      </c>
      <c r="C5340" s="96" t="s">
        <v>4441</v>
      </c>
      <c r="D5340" s="96">
        <v>333.64666666486301</v>
      </c>
      <c r="E5340" s="96">
        <v>167.03999999840744</v>
      </c>
      <c r="F5340" s="96">
        <v>1</v>
      </c>
      <c r="G5340" s="96" t="s">
        <v>4874</v>
      </c>
      <c r="H5340" s="96">
        <v>5</v>
      </c>
      <c r="I5340" s="96" t="str">
        <f t="shared" si="83"/>
        <v>T520B107M004ATE040A520B107K004ASSTA156KA</v>
      </c>
    </row>
    <row r="5341" spans="1:9" hidden="1">
      <c r="A5341" s="96" t="s">
        <v>3950</v>
      </c>
      <c r="B5341" s="96" t="s">
        <v>3786</v>
      </c>
      <c r="C5341" s="96" t="s">
        <v>4441</v>
      </c>
      <c r="D5341" s="96">
        <v>349.18958333328192</v>
      </c>
      <c r="E5341" s="96">
        <v>154.44333333265968</v>
      </c>
      <c r="F5341" s="96">
        <v>1</v>
      </c>
      <c r="G5341" s="96" t="s">
        <v>4874</v>
      </c>
      <c r="H5341" s="96">
        <v>16</v>
      </c>
      <c r="I5341" s="96" t="str">
        <f t="shared" si="83"/>
        <v>T520B107M004ATE070A520B107K004ASSTA156KA</v>
      </c>
    </row>
    <row r="5342" spans="1:9" hidden="1">
      <c r="A5342" s="96" t="s">
        <v>3776</v>
      </c>
      <c r="B5342" s="96" t="s">
        <v>4471</v>
      </c>
      <c r="C5342" s="96" t="s">
        <v>4630</v>
      </c>
      <c r="D5342" s="96">
        <v>245.6499999971129</v>
      </c>
      <c r="E5342" s="96">
        <v>127.46666666585952</v>
      </c>
      <c r="F5342" s="96">
        <v>1</v>
      </c>
      <c r="G5342" s="96" t="s">
        <v>4874</v>
      </c>
      <c r="H5342" s="96">
        <v>1</v>
      </c>
      <c r="I5342" s="96" t="str">
        <f t="shared" si="83"/>
        <v>T520B107M006ATE015A520B107M006AS9997FTW102KB</v>
      </c>
    </row>
    <row r="5343" spans="1:9" hidden="1">
      <c r="A5343" s="96" t="s">
        <v>3776</v>
      </c>
      <c r="B5343" s="96" t="s">
        <v>4471</v>
      </c>
      <c r="C5343" s="96" t="s">
        <v>4875</v>
      </c>
      <c r="D5343" s="96">
        <v>333.616666670423</v>
      </c>
      <c r="E5343" s="96">
        <v>124.26666666171512</v>
      </c>
      <c r="F5343" s="96">
        <v>1</v>
      </c>
      <c r="G5343" s="96" t="s">
        <v>4874</v>
      </c>
      <c r="H5343" s="96">
        <v>1</v>
      </c>
      <c r="I5343" s="96" t="str">
        <f t="shared" si="83"/>
        <v>T520B107M006ATE015A520B107M006AS9997FTW102KA</v>
      </c>
    </row>
    <row r="5344" spans="1:9" hidden="1">
      <c r="A5344" s="96" t="s">
        <v>3776</v>
      </c>
      <c r="B5344" s="96" t="s">
        <v>3775</v>
      </c>
      <c r="C5344" s="96" t="s">
        <v>100</v>
      </c>
      <c r="D5344" s="96">
        <v>296.86161616139793</v>
      </c>
      <c r="E5344" s="96">
        <v>143.59215686299757</v>
      </c>
      <c r="F5344" s="96">
        <v>1</v>
      </c>
      <c r="G5344" s="96" t="s">
        <v>4874</v>
      </c>
      <c r="H5344" s="96">
        <v>33</v>
      </c>
      <c r="I5344" s="96" t="str">
        <f t="shared" si="83"/>
        <v>T520B107M006ATE015A520B107M006ASE015S805</v>
      </c>
    </row>
    <row r="5345" spans="1:9" hidden="1">
      <c r="A5345" s="96" t="s">
        <v>3776</v>
      </c>
      <c r="B5345" s="96" t="s">
        <v>3775</v>
      </c>
      <c r="C5345" s="96" t="s">
        <v>4876</v>
      </c>
      <c r="D5345" s="96">
        <v>601.45000000018626</v>
      </c>
      <c r="E5345" s="96">
        <v>189.71666666446256</v>
      </c>
      <c r="F5345" s="96">
        <v>1</v>
      </c>
      <c r="G5345" s="96" t="s">
        <v>4874</v>
      </c>
      <c r="H5345" s="96">
        <v>1</v>
      </c>
      <c r="I5345" s="96" t="str">
        <f t="shared" si="83"/>
        <v>T520B107M006ATE015A520B107M006ASE015FTW100E</v>
      </c>
    </row>
    <row r="5346" spans="1:9" hidden="1">
      <c r="A5346" s="96" t="s">
        <v>3677</v>
      </c>
      <c r="B5346" s="96" t="s">
        <v>3676</v>
      </c>
      <c r="C5346" s="96" t="s">
        <v>100</v>
      </c>
      <c r="D5346" s="96">
        <v>287.78796296275686</v>
      </c>
      <c r="E5346" s="96">
        <v>155.7617647069342</v>
      </c>
      <c r="F5346" s="96">
        <v>1</v>
      </c>
      <c r="G5346" s="96" t="s">
        <v>4874</v>
      </c>
      <c r="H5346" s="96">
        <v>18</v>
      </c>
      <c r="I5346" s="96" t="str">
        <f t="shared" si="83"/>
        <v>T520B107M006ATE018A520B107M006ASE018S805</v>
      </c>
    </row>
    <row r="5347" spans="1:9" hidden="1">
      <c r="A5347" s="96" t="s">
        <v>3734</v>
      </c>
      <c r="B5347" s="96" t="s">
        <v>3679</v>
      </c>
      <c r="C5347" s="96" t="s">
        <v>4727</v>
      </c>
      <c r="D5347" s="96">
        <v>308.79540229974924</v>
      </c>
      <c r="E5347" s="96">
        <v>149.8972222226439</v>
      </c>
      <c r="F5347" s="96">
        <v>1</v>
      </c>
      <c r="G5347" s="96" t="s">
        <v>4874</v>
      </c>
      <c r="H5347" s="96">
        <v>29</v>
      </c>
      <c r="I5347" s="96" t="str">
        <f t="shared" si="83"/>
        <v>T520B107M006ATE025A520B107M006ASE025KBP83</v>
      </c>
    </row>
    <row r="5348" spans="1:9" hidden="1">
      <c r="A5348" s="96" t="s">
        <v>3734</v>
      </c>
      <c r="B5348" s="96" t="s">
        <v>3679</v>
      </c>
      <c r="C5348" s="96" t="s">
        <v>4556</v>
      </c>
      <c r="D5348" s="96">
        <v>830.8833333326038</v>
      </c>
      <c r="E5348" s="96">
        <v>189.78333333623596</v>
      </c>
      <c r="F5348" s="96">
        <v>1</v>
      </c>
      <c r="G5348" s="96" t="s">
        <v>4874</v>
      </c>
      <c r="H5348" s="96">
        <v>1</v>
      </c>
      <c r="I5348" s="96" t="str">
        <f t="shared" si="83"/>
        <v>T520B107M006ATE025A520B107M006ASE025STA156KE</v>
      </c>
    </row>
    <row r="5349" spans="1:9" hidden="1">
      <c r="A5349" s="96" t="s">
        <v>3734</v>
      </c>
      <c r="B5349" s="96" t="s">
        <v>3674</v>
      </c>
      <c r="C5349" s="96" t="s">
        <v>4441</v>
      </c>
      <c r="D5349" s="96">
        <v>701.23397435778031</v>
      </c>
      <c r="E5349" s="96">
        <v>215.24565217550844</v>
      </c>
      <c r="F5349" s="96">
        <v>1</v>
      </c>
      <c r="G5349" s="96" t="s">
        <v>4874</v>
      </c>
      <c r="H5349" s="96">
        <v>26</v>
      </c>
      <c r="I5349" s="96" t="str">
        <f t="shared" si="83"/>
        <v>T520B107M006ATE025A520B157M006ASE025STA156KA</v>
      </c>
    </row>
    <row r="5350" spans="1:9" hidden="1">
      <c r="A5350" s="96" t="s">
        <v>3861</v>
      </c>
      <c r="B5350" s="96" t="s">
        <v>2182</v>
      </c>
      <c r="C5350" s="96" t="s">
        <v>4426</v>
      </c>
      <c r="D5350" s="96">
        <v>289.07407407532446</v>
      </c>
      <c r="E5350" s="96">
        <v>150.8833333349321</v>
      </c>
      <c r="F5350" s="96">
        <v>1</v>
      </c>
      <c r="G5350" s="96" t="s">
        <v>4874</v>
      </c>
      <c r="H5350" s="96">
        <v>9</v>
      </c>
      <c r="I5350" s="96" t="str">
        <f t="shared" si="83"/>
        <v>T520B107M006ATE035A520B107M006ASKBP74</v>
      </c>
    </row>
    <row r="5351" spans="1:9" hidden="1">
      <c r="A5351" s="96" t="s">
        <v>3861</v>
      </c>
      <c r="B5351" s="96" t="s">
        <v>3780</v>
      </c>
      <c r="C5351" s="96" t="s">
        <v>4441</v>
      </c>
      <c r="D5351" s="96">
        <v>348.02543859640872</v>
      </c>
      <c r="E5351" s="96">
        <v>181.39298245586505</v>
      </c>
      <c r="F5351" s="96">
        <v>1</v>
      </c>
      <c r="G5351" s="96" t="s">
        <v>4874</v>
      </c>
      <c r="H5351" s="96">
        <v>19</v>
      </c>
      <c r="I5351" s="96" t="str">
        <f t="shared" si="83"/>
        <v>T520B107M006ATE035A520B107M006ASE070STA156KA</v>
      </c>
    </row>
    <row r="5352" spans="1:9" hidden="1">
      <c r="A5352" s="96" t="s">
        <v>3802</v>
      </c>
      <c r="B5352" s="96" t="s">
        <v>4471</v>
      </c>
      <c r="C5352" s="96" t="s">
        <v>4724</v>
      </c>
      <c r="D5352" s="96">
        <v>320.11666666832753</v>
      </c>
      <c r="E5352" s="96">
        <v>143.41666667489335</v>
      </c>
      <c r="F5352" s="96">
        <v>1</v>
      </c>
      <c r="G5352" s="96" t="s">
        <v>4874</v>
      </c>
      <c r="H5352" s="96">
        <v>1</v>
      </c>
      <c r="I5352" s="96" t="str">
        <f t="shared" si="83"/>
        <v>T520B107M006ATE040A520B107M006AS9997KBP121</v>
      </c>
    </row>
    <row r="5353" spans="1:9" hidden="1">
      <c r="A5353" s="96" t="s">
        <v>3802</v>
      </c>
      <c r="B5353" s="96" t="s">
        <v>4471</v>
      </c>
      <c r="C5353" s="96" t="s">
        <v>4621</v>
      </c>
      <c r="D5353" s="96">
        <v>415.51333333086222</v>
      </c>
      <c r="E5353" s="96">
        <v>157.65333333355375</v>
      </c>
      <c r="F5353" s="96">
        <v>1</v>
      </c>
      <c r="G5353" s="96" t="s">
        <v>4874</v>
      </c>
      <c r="H5353" s="96">
        <v>5</v>
      </c>
      <c r="I5353" s="96" t="str">
        <f t="shared" si="83"/>
        <v>T520B107M006ATE040A520B107M006AS9997KBP121E</v>
      </c>
    </row>
    <row r="5354" spans="1:9" hidden="1">
      <c r="A5354" s="96" t="s">
        <v>3802</v>
      </c>
      <c r="B5354" s="96" t="s">
        <v>4471</v>
      </c>
      <c r="C5354" s="96" t="s">
        <v>4725</v>
      </c>
      <c r="D5354" s="96">
        <v>498.08333333116025</v>
      </c>
      <c r="E5354" s="96">
        <v>194.49999999487773</v>
      </c>
      <c r="F5354" s="96">
        <v>1</v>
      </c>
      <c r="G5354" s="96" t="s">
        <v>4874</v>
      </c>
      <c r="H5354" s="96">
        <v>1</v>
      </c>
      <c r="I5354" s="96" t="str">
        <f t="shared" si="83"/>
        <v>T520B107M006ATE040A520B107M006AS9997KBP121X</v>
      </c>
    </row>
    <row r="5355" spans="1:9" hidden="1">
      <c r="A5355" s="96" t="s">
        <v>3802</v>
      </c>
      <c r="B5355" s="96" t="s">
        <v>4471</v>
      </c>
      <c r="C5355" s="96" t="s">
        <v>4726</v>
      </c>
      <c r="D5355" s="96">
        <v>502.28333332808688</v>
      </c>
      <c r="E5355" s="96">
        <v>197.53333333530463</v>
      </c>
      <c r="F5355" s="96">
        <v>1</v>
      </c>
      <c r="G5355" s="96" t="s">
        <v>4874</v>
      </c>
      <c r="H5355" s="96">
        <v>1</v>
      </c>
      <c r="I5355" s="96" t="str">
        <f t="shared" si="83"/>
        <v>T520B107M006ATE040A520B107M006AS9997FTW102KX</v>
      </c>
    </row>
    <row r="5356" spans="1:9" hidden="1">
      <c r="A5356" s="96" t="s">
        <v>3802</v>
      </c>
      <c r="B5356" s="96" t="s">
        <v>3780</v>
      </c>
      <c r="C5356" s="96" t="s">
        <v>4621</v>
      </c>
      <c r="D5356" s="96">
        <v>419.47857142816895</v>
      </c>
      <c r="E5356" s="96">
        <v>135.90256410158383</v>
      </c>
      <c r="F5356" s="96">
        <v>1</v>
      </c>
      <c r="G5356" s="96" t="s">
        <v>4874</v>
      </c>
      <c r="H5356" s="96">
        <v>14</v>
      </c>
      <c r="I5356" s="96" t="str">
        <f t="shared" si="83"/>
        <v>T520B107M006ATE040A520B107M006ASE070KBP121E</v>
      </c>
    </row>
    <row r="5357" spans="1:9" hidden="1">
      <c r="A5357" s="96" t="s">
        <v>3802</v>
      </c>
      <c r="B5357" s="96" t="s">
        <v>3780</v>
      </c>
      <c r="C5357" s="96" t="s">
        <v>4441</v>
      </c>
      <c r="D5357" s="96">
        <v>342.29200000015555</v>
      </c>
      <c r="E5357" s="96">
        <v>148.15366666638292</v>
      </c>
      <c r="F5357" s="96">
        <v>1</v>
      </c>
      <c r="G5357" s="96" t="s">
        <v>4874</v>
      </c>
      <c r="H5357" s="96">
        <v>50</v>
      </c>
      <c r="I5357" s="96" t="str">
        <f t="shared" si="83"/>
        <v>T520B107M006ATE040A520B107M006ASE070STA156KA</v>
      </c>
    </row>
    <row r="5358" spans="1:9" hidden="1">
      <c r="A5358" s="96" t="s">
        <v>3802</v>
      </c>
      <c r="B5358" s="96" t="s">
        <v>3683</v>
      </c>
      <c r="C5358" s="96" t="s">
        <v>4724</v>
      </c>
      <c r="D5358" s="96">
        <v>428.10518518509343</v>
      </c>
      <c r="E5358" s="96">
        <v>142.5701550386716</v>
      </c>
      <c r="F5358" s="96">
        <v>1</v>
      </c>
      <c r="G5358" s="96" t="s">
        <v>4874</v>
      </c>
      <c r="H5358" s="96">
        <v>45</v>
      </c>
      <c r="I5358" s="96" t="str">
        <f t="shared" si="83"/>
        <v>T520B107M006ATE040A520B107M006ASMHSPKBP121</v>
      </c>
    </row>
    <row r="5359" spans="1:9" hidden="1">
      <c r="A5359" s="96" t="s">
        <v>3802</v>
      </c>
      <c r="B5359" s="96" t="s">
        <v>3683</v>
      </c>
      <c r="C5359" s="96" t="s">
        <v>4621</v>
      </c>
      <c r="D5359" s="96">
        <v>404.62777777807781</v>
      </c>
      <c r="E5359" s="96">
        <v>155.5833333384362</v>
      </c>
      <c r="F5359" s="96">
        <v>1</v>
      </c>
      <c r="G5359" s="96" t="s">
        <v>4874</v>
      </c>
      <c r="H5359" s="96">
        <v>3</v>
      </c>
      <c r="I5359" s="96" t="str">
        <f t="shared" si="83"/>
        <v>T520B107M006ATE040A520B107M006ASMHSPKBP121E</v>
      </c>
    </row>
    <row r="5360" spans="1:9" hidden="1">
      <c r="A5360" s="96" t="s">
        <v>3777</v>
      </c>
      <c r="B5360" s="96" t="s">
        <v>3780</v>
      </c>
      <c r="C5360" s="96" t="s">
        <v>4441</v>
      </c>
      <c r="D5360" s="96">
        <v>355.96699999978301</v>
      </c>
      <c r="E5360" s="96">
        <v>146.84299999906216</v>
      </c>
      <c r="F5360" s="96">
        <v>1</v>
      </c>
      <c r="G5360" s="96" t="s">
        <v>4874</v>
      </c>
      <c r="H5360" s="96">
        <v>50</v>
      </c>
      <c r="I5360" s="96" t="str">
        <f t="shared" si="83"/>
        <v>T520B107M006ATE045A520B107M006ASE070STA156KA</v>
      </c>
    </row>
    <row r="5361" spans="1:9" hidden="1">
      <c r="A5361" s="96" t="s">
        <v>3777</v>
      </c>
      <c r="B5361" s="96" t="s">
        <v>3683</v>
      </c>
      <c r="C5361" s="96" t="s">
        <v>4724</v>
      </c>
      <c r="D5361" s="96">
        <v>433.01033333188383</v>
      </c>
      <c r="E5361" s="96">
        <v>160.6766666666139</v>
      </c>
      <c r="F5361" s="96">
        <v>1</v>
      </c>
      <c r="G5361" s="96" t="s">
        <v>4874</v>
      </c>
      <c r="H5361" s="96">
        <v>50</v>
      </c>
      <c r="I5361" s="96" t="str">
        <f t="shared" si="83"/>
        <v>T520B107M006ATE045A520B107M006ASMHSPKBP121</v>
      </c>
    </row>
    <row r="5362" spans="1:9" hidden="1">
      <c r="A5362" s="96" t="s">
        <v>3891</v>
      </c>
      <c r="B5362" s="96" t="s">
        <v>3780</v>
      </c>
      <c r="C5362" s="96" t="s">
        <v>4441</v>
      </c>
      <c r="D5362" s="96">
        <v>362.15966666629538</v>
      </c>
      <c r="E5362" s="96">
        <v>144.0706666662125</v>
      </c>
      <c r="F5362" s="96">
        <v>1</v>
      </c>
      <c r="G5362" s="96" t="s">
        <v>4874</v>
      </c>
      <c r="H5362" s="96">
        <v>50</v>
      </c>
      <c r="I5362" s="96" t="str">
        <f t="shared" si="83"/>
        <v>T520B107M006ATE070A520B107M006ASE070STA156KA</v>
      </c>
    </row>
    <row r="5363" spans="1:9" hidden="1">
      <c r="A5363" s="96" t="s">
        <v>3891</v>
      </c>
      <c r="B5363" s="96" t="s">
        <v>3780</v>
      </c>
      <c r="C5363" s="96" t="s">
        <v>4766</v>
      </c>
      <c r="D5363" s="96">
        <v>321.66666666395031</v>
      </c>
      <c r="E5363" s="96">
        <v>125.46666666981764</v>
      </c>
      <c r="F5363" s="96">
        <v>1</v>
      </c>
      <c r="G5363" s="96" t="s">
        <v>4874</v>
      </c>
      <c r="H5363" s="96">
        <v>1</v>
      </c>
      <c r="I5363" s="96" t="str">
        <f t="shared" si="83"/>
        <v>T520B107M006ATE070A520B107M006ASE070STA156KF</v>
      </c>
    </row>
    <row r="5364" spans="1:9" hidden="1">
      <c r="A5364" s="96" t="s">
        <v>3758</v>
      </c>
      <c r="B5364" s="96" t="s">
        <v>4877</v>
      </c>
      <c r="C5364" s="96" t="s">
        <v>4620</v>
      </c>
      <c r="D5364" s="96">
        <v>477.50000000582082</v>
      </c>
      <c r="E5364" s="96">
        <v>207.9833333264105</v>
      </c>
      <c r="F5364" s="96">
        <v>1</v>
      </c>
      <c r="G5364" s="96" t="s">
        <v>4874</v>
      </c>
      <c r="H5364" s="96">
        <v>1</v>
      </c>
      <c r="I5364" s="96" t="str">
        <f t="shared" si="83"/>
        <v>T520B107M2R5ATE025A520B107M003AS9997KBP74X</v>
      </c>
    </row>
    <row r="5365" spans="1:9" hidden="1">
      <c r="A5365" s="96" t="s">
        <v>3910</v>
      </c>
      <c r="B5365" s="96" t="s">
        <v>3706</v>
      </c>
      <c r="C5365" s="96" t="s">
        <v>4441</v>
      </c>
      <c r="D5365" s="96">
        <v>390.54166666581295</v>
      </c>
      <c r="E5365" s="96">
        <v>123.14999999594876</v>
      </c>
      <c r="F5365" s="96">
        <v>1</v>
      </c>
      <c r="G5365" s="96" t="s">
        <v>4874</v>
      </c>
      <c r="H5365" s="96">
        <v>2</v>
      </c>
      <c r="I5365" s="96" t="str">
        <f t="shared" si="83"/>
        <v>T520B107M2R5ATE070A520B107K003ASSTA156KA</v>
      </c>
    </row>
    <row r="5366" spans="1:9" hidden="1">
      <c r="A5366" s="96" t="s">
        <v>3729</v>
      </c>
      <c r="B5366" s="96" t="s">
        <v>3730</v>
      </c>
      <c r="C5366" s="96" t="s">
        <v>100</v>
      </c>
      <c r="D5366" s="96">
        <v>584.2625000004773</v>
      </c>
      <c r="E5366" s="96">
        <v>209.1866666644346</v>
      </c>
      <c r="F5366" s="96">
        <v>1</v>
      </c>
      <c r="G5366" s="96" t="s">
        <v>4874</v>
      </c>
      <c r="H5366" s="96">
        <v>4</v>
      </c>
      <c r="I5366" s="96" t="str">
        <f t="shared" si="83"/>
        <v>T520B127M006ATE035A520B127M006ASE035S805</v>
      </c>
    </row>
    <row r="5367" spans="1:9" hidden="1">
      <c r="A5367" s="96" t="s">
        <v>3761</v>
      </c>
      <c r="B5367" s="96" t="s">
        <v>3762</v>
      </c>
      <c r="C5367" s="96" t="s">
        <v>100</v>
      </c>
      <c r="D5367" s="96">
        <v>244.21666666748931</v>
      </c>
      <c r="E5367" s="96">
        <v>133.87777777039446</v>
      </c>
      <c r="F5367" s="96">
        <v>1</v>
      </c>
      <c r="G5367" s="96" t="s">
        <v>4874</v>
      </c>
      <c r="H5367" s="96">
        <v>3</v>
      </c>
      <c r="I5367" s="96" t="str">
        <f t="shared" si="83"/>
        <v>T520B157M004ATE015A520B157M004ASE015S805</v>
      </c>
    </row>
    <row r="5368" spans="1:9" hidden="1">
      <c r="A5368" s="96" t="s">
        <v>4023</v>
      </c>
      <c r="B5368" s="96" t="s">
        <v>3733</v>
      </c>
      <c r="C5368" s="96" t="s">
        <v>4727</v>
      </c>
      <c r="D5368" s="96">
        <v>290.26000000024214</v>
      </c>
      <c r="E5368" s="96">
        <v>146.53333333251069</v>
      </c>
      <c r="F5368" s="96">
        <v>1</v>
      </c>
      <c r="G5368" s="96" t="s">
        <v>4874</v>
      </c>
      <c r="H5368" s="96">
        <v>5</v>
      </c>
      <c r="I5368" s="96" t="str">
        <f t="shared" si="83"/>
        <v>T520B157M004ATE030A520B157M004ASE030KBP83</v>
      </c>
    </row>
    <row r="5369" spans="1:9" hidden="1">
      <c r="A5369" s="96" t="s">
        <v>3707</v>
      </c>
      <c r="B5369" s="96" t="s">
        <v>3708</v>
      </c>
      <c r="C5369" s="96" t="s">
        <v>4441</v>
      </c>
      <c r="D5369" s="96">
        <v>285.62807017428753</v>
      </c>
      <c r="E5369" s="96">
        <v>138.77407407271676</v>
      </c>
      <c r="F5369" s="96">
        <v>1</v>
      </c>
      <c r="G5369" s="96" t="s">
        <v>4874</v>
      </c>
      <c r="H5369" s="96">
        <v>19</v>
      </c>
      <c r="I5369" s="96" t="str">
        <f t="shared" si="83"/>
        <v>T520B157M004ATE040A520B157K004ASE040STA156KA</v>
      </c>
    </row>
    <row r="5370" spans="1:9" hidden="1">
      <c r="A5370" s="96" t="s">
        <v>3963</v>
      </c>
      <c r="B5370" s="96" t="s">
        <v>670</v>
      </c>
      <c r="C5370" s="96" t="s">
        <v>4441</v>
      </c>
      <c r="D5370" s="96">
        <v>450.95045045062238</v>
      </c>
      <c r="E5370" s="96">
        <v>224.98666666624399</v>
      </c>
      <c r="F5370" s="96">
        <v>1</v>
      </c>
      <c r="G5370" s="96" t="s">
        <v>4874</v>
      </c>
      <c r="H5370" s="96">
        <v>37</v>
      </c>
      <c r="I5370" s="96" t="str">
        <f t="shared" si="83"/>
        <v>T520B157M006AT4522A520B157M006ASSTA6STA156KA</v>
      </c>
    </row>
    <row r="5371" spans="1:9" hidden="1">
      <c r="A5371" s="96" t="s">
        <v>3669</v>
      </c>
      <c r="B5371" s="96" t="s">
        <v>3674</v>
      </c>
      <c r="C5371" s="96" t="s">
        <v>4441</v>
      </c>
      <c r="D5371" s="96">
        <v>584.36633333419445</v>
      </c>
      <c r="E5371" s="96">
        <v>198.54366666676941</v>
      </c>
      <c r="F5371" s="96">
        <v>1</v>
      </c>
      <c r="G5371" s="96" t="s">
        <v>4874</v>
      </c>
      <c r="H5371" s="96">
        <v>50</v>
      </c>
      <c r="I5371" s="96" t="str">
        <f t="shared" si="83"/>
        <v>T520B157M006ATE018A520B157M006ASE025STA156KA</v>
      </c>
    </row>
    <row r="5372" spans="1:9" hidden="1">
      <c r="A5372" s="96" t="s">
        <v>3743</v>
      </c>
      <c r="B5372" s="96" t="s">
        <v>3674</v>
      </c>
      <c r="C5372" s="96" t="s">
        <v>4441</v>
      </c>
      <c r="D5372" s="96">
        <v>585.00500000012107</v>
      </c>
      <c r="E5372" s="96">
        <v>225.27699999979231</v>
      </c>
      <c r="F5372" s="96">
        <v>1</v>
      </c>
      <c r="G5372" s="96" t="s">
        <v>4874</v>
      </c>
      <c r="H5372" s="96">
        <v>50</v>
      </c>
      <c r="I5372" s="96" t="str">
        <f t="shared" si="83"/>
        <v>T520B157M006ATE025A520B157M006ASE025STA156KA</v>
      </c>
    </row>
    <row r="5373" spans="1:9" hidden="1">
      <c r="A5373" s="96" t="s">
        <v>671</v>
      </c>
      <c r="B5373" s="96" t="s">
        <v>4472</v>
      </c>
      <c r="C5373" s="96" t="s">
        <v>4556</v>
      </c>
      <c r="D5373" s="96">
        <v>528.91111111035571</v>
      </c>
      <c r="E5373" s="96">
        <v>201.95555555750616</v>
      </c>
      <c r="F5373" s="96">
        <v>1</v>
      </c>
      <c r="G5373" s="96" t="s">
        <v>4874</v>
      </c>
      <c r="H5373" s="96">
        <v>3</v>
      </c>
      <c r="I5373" s="96" t="str">
        <f t="shared" si="83"/>
        <v>T520B157M006ATE035A520B157M006AS9997STA156KE</v>
      </c>
    </row>
    <row r="5374" spans="1:9" hidden="1">
      <c r="A5374" s="96" t="s">
        <v>671</v>
      </c>
      <c r="B5374" s="96" t="s">
        <v>4472</v>
      </c>
      <c r="C5374" s="96" t="s">
        <v>4731</v>
      </c>
      <c r="D5374" s="96">
        <v>554.6944444446126</v>
      </c>
      <c r="E5374" s="96">
        <v>206.28333333239425</v>
      </c>
      <c r="F5374" s="96">
        <v>1</v>
      </c>
      <c r="G5374" s="96" t="s">
        <v>4874</v>
      </c>
      <c r="H5374" s="96">
        <v>6</v>
      </c>
      <c r="I5374" s="96" t="str">
        <f t="shared" si="83"/>
        <v>T520B157M006ATE035A520B157M006AS9997KBP15FE</v>
      </c>
    </row>
    <row r="5375" spans="1:9" hidden="1">
      <c r="A5375" s="96" t="s">
        <v>671</v>
      </c>
      <c r="B5375" s="96" t="s">
        <v>670</v>
      </c>
      <c r="C5375" s="96" t="s">
        <v>4441</v>
      </c>
      <c r="D5375" s="96">
        <v>438.20799999902954</v>
      </c>
      <c r="E5375" s="96">
        <v>199.65899999993857</v>
      </c>
      <c r="F5375" s="96">
        <v>1</v>
      </c>
      <c r="G5375" s="96" t="s">
        <v>4874</v>
      </c>
      <c r="H5375" s="96">
        <v>50</v>
      </c>
      <c r="I5375" s="96" t="str">
        <f t="shared" si="83"/>
        <v>T520B157M006ATE035A520B157M006ASSTA6STA156KA</v>
      </c>
    </row>
    <row r="5376" spans="1:9" hidden="1">
      <c r="A5376" s="96" t="s">
        <v>671</v>
      </c>
      <c r="B5376" s="96" t="s">
        <v>670</v>
      </c>
      <c r="C5376" s="96" t="s">
        <v>4556</v>
      </c>
      <c r="D5376" s="96">
        <v>588.51666667149402</v>
      </c>
      <c r="E5376" s="96">
        <v>183.53333333157937</v>
      </c>
      <c r="F5376" s="96">
        <v>1</v>
      </c>
      <c r="G5376" s="96" t="s">
        <v>4874</v>
      </c>
      <c r="H5376" s="96">
        <v>1</v>
      </c>
      <c r="I5376" s="96" t="str">
        <f t="shared" si="83"/>
        <v>T520B157M006ATE035A520B157M006ASSTA6STA156KE</v>
      </c>
    </row>
    <row r="5377" spans="1:9" hidden="1">
      <c r="A5377" s="96" t="s">
        <v>671</v>
      </c>
      <c r="B5377" s="96" t="s">
        <v>670</v>
      </c>
      <c r="C5377" s="96" t="s">
        <v>4766</v>
      </c>
      <c r="D5377" s="96">
        <v>458.02380952402018</v>
      </c>
      <c r="E5377" s="96">
        <v>196.36410256355217</v>
      </c>
      <c r="F5377" s="96">
        <v>1</v>
      </c>
      <c r="G5377" s="96" t="s">
        <v>4874</v>
      </c>
      <c r="H5377" s="96">
        <v>14</v>
      </c>
      <c r="I5377" s="96" t="str">
        <f t="shared" si="83"/>
        <v>T520B157M006ATE035A520B157M006ASSTA6STA156KF</v>
      </c>
    </row>
    <row r="5378" spans="1:9" hidden="1">
      <c r="A5378" s="96" t="s">
        <v>671</v>
      </c>
      <c r="B5378" s="96" t="s">
        <v>670</v>
      </c>
      <c r="C5378" s="96" t="s">
        <v>4878</v>
      </c>
      <c r="D5378" s="96">
        <v>590.44999999925494</v>
      </c>
      <c r="E5378" s="96">
        <v>272.56666666944511</v>
      </c>
      <c r="F5378" s="96">
        <v>1</v>
      </c>
      <c r="G5378" s="96" t="s">
        <v>4874</v>
      </c>
      <c r="H5378" s="96">
        <v>3</v>
      </c>
      <c r="I5378" s="96" t="str">
        <f t="shared" si="83"/>
        <v>T520B157M006ATE035A520B157M006ASSTA6STA156KG</v>
      </c>
    </row>
    <row r="5379" spans="1:9" hidden="1">
      <c r="A5379" s="96" t="s">
        <v>671</v>
      </c>
      <c r="B5379" s="96" t="s">
        <v>4879</v>
      </c>
      <c r="C5379" s="96" t="s">
        <v>4441</v>
      </c>
      <c r="D5379" s="96">
        <v>413.56666666804819</v>
      </c>
      <c r="E5379" s="96">
        <v>190.98333333386108</v>
      </c>
      <c r="F5379" s="96">
        <v>1</v>
      </c>
      <c r="G5379" s="96" t="s">
        <v>4874</v>
      </c>
      <c r="H5379" s="96">
        <v>1</v>
      </c>
      <c r="I5379" s="96" t="str">
        <f t="shared" si="83"/>
        <v>T520B157M006ATE035A520B157M006AS9998STA156KA</v>
      </c>
    </row>
    <row r="5380" spans="1:9" hidden="1">
      <c r="A5380" s="96" t="s">
        <v>3879</v>
      </c>
      <c r="B5380" s="96" t="s">
        <v>670</v>
      </c>
      <c r="C5380" s="96" t="s">
        <v>4441</v>
      </c>
      <c r="D5380" s="96">
        <v>466.79933333366643</v>
      </c>
      <c r="E5380" s="96">
        <v>204.72466666661199</v>
      </c>
      <c r="F5380" s="96">
        <v>1</v>
      </c>
      <c r="G5380" s="96" t="s">
        <v>4874</v>
      </c>
      <c r="H5380" s="96">
        <v>50</v>
      </c>
      <c r="I5380" s="96" t="str">
        <f t="shared" ref="I5380:I5443" si="84">A5380&amp;B5380&amp;C5380</f>
        <v>T520B157M006ATE045A520B157M006ASSTA6STA156KA</v>
      </c>
    </row>
    <row r="5381" spans="1:9" hidden="1">
      <c r="A5381" s="96" t="s">
        <v>3940</v>
      </c>
      <c r="B5381" s="96" t="s">
        <v>3943</v>
      </c>
      <c r="C5381" s="96" t="s">
        <v>4441</v>
      </c>
      <c r="D5381" s="96">
        <v>449.56250000053842</v>
      </c>
      <c r="E5381" s="96">
        <v>222.11666666647943</v>
      </c>
      <c r="F5381" s="96">
        <v>1</v>
      </c>
      <c r="G5381" s="96" t="s">
        <v>4874</v>
      </c>
      <c r="H5381" s="96">
        <v>16</v>
      </c>
      <c r="I5381" s="96" t="str">
        <f t="shared" si="84"/>
        <v>T520B157M006ATE070A520B157M006ASE070STA156KA</v>
      </c>
    </row>
    <row r="5382" spans="1:9" hidden="1">
      <c r="A5382" s="96" t="s">
        <v>3818</v>
      </c>
      <c r="B5382" s="96" t="s">
        <v>3821</v>
      </c>
      <c r="C5382" s="96" t="s">
        <v>4441</v>
      </c>
      <c r="D5382" s="96">
        <v>315.02222222192876</v>
      </c>
      <c r="E5382" s="96">
        <v>146.19298245494352</v>
      </c>
      <c r="F5382" s="96">
        <v>1</v>
      </c>
      <c r="G5382" s="96" t="s">
        <v>4874</v>
      </c>
      <c r="H5382" s="96">
        <v>21</v>
      </c>
      <c r="I5382" s="96" t="str">
        <f t="shared" si="84"/>
        <v>T520B227M004ATE035A520B227M004ASE035STA156KA</v>
      </c>
    </row>
    <row r="5383" spans="1:9" hidden="1">
      <c r="A5383" s="96" t="s">
        <v>3818</v>
      </c>
      <c r="B5383" s="96" t="s">
        <v>660</v>
      </c>
      <c r="C5383" s="96" t="s">
        <v>4441</v>
      </c>
      <c r="D5383" s="96">
        <v>499.46666667354293</v>
      </c>
      <c r="E5383" s="96">
        <v>205.76666666544045</v>
      </c>
      <c r="F5383" s="96">
        <v>1</v>
      </c>
      <c r="G5383" s="96" t="s">
        <v>4874</v>
      </c>
      <c r="H5383" s="96">
        <v>1</v>
      </c>
      <c r="I5383" s="96" t="str">
        <f t="shared" si="84"/>
        <v>T520B227M004ATE035A520B227M006ASMHSPSTA156KA</v>
      </c>
    </row>
    <row r="5384" spans="1:9" hidden="1">
      <c r="A5384" s="96" t="s">
        <v>3972</v>
      </c>
      <c r="B5384" s="96" t="s">
        <v>3821</v>
      </c>
      <c r="C5384" s="96" t="s">
        <v>4441</v>
      </c>
      <c r="D5384" s="96">
        <v>302.69999999718397</v>
      </c>
      <c r="E5384" s="96">
        <v>157.54736842219964</v>
      </c>
      <c r="F5384" s="96">
        <v>1</v>
      </c>
      <c r="G5384" s="96" t="s">
        <v>4874</v>
      </c>
      <c r="H5384" s="96">
        <v>19</v>
      </c>
      <c r="I5384" s="96" t="str">
        <f t="shared" si="84"/>
        <v>T520B227M004ATE045A520B227M004ASE035STA156KA</v>
      </c>
    </row>
    <row r="5385" spans="1:9" hidden="1">
      <c r="A5385" s="96" t="s">
        <v>3912</v>
      </c>
      <c r="B5385" s="96" t="s">
        <v>3915</v>
      </c>
      <c r="C5385" s="96" t="s">
        <v>4441</v>
      </c>
      <c r="D5385" s="96">
        <v>317.35476190440488</v>
      </c>
      <c r="E5385" s="96">
        <v>149.82380952253672</v>
      </c>
      <c r="F5385" s="96">
        <v>1</v>
      </c>
      <c r="G5385" s="96" t="s">
        <v>4874</v>
      </c>
      <c r="H5385" s="96">
        <v>7</v>
      </c>
      <c r="I5385" s="96" t="str">
        <f t="shared" si="84"/>
        <v>T520B227M004ATE070A520B227M004ASSTA156KA</v>
      </c>
    </row>
    <row r="5386" spans="1:9" hidden="1">
      <c r="A5386" s="96" t="s">
        <v>4009</v>
      </c>
      <c r="B5386" s="96" t="s">
        <v>4553</v>
      </c>
      <c r="C5386" s="96" t="s">
        <v>4474</v>
      </c>
      <c r="D5386" s="96">
        <v>527.35833333106712</v>
      </c>
      <c r="E5386" s="96">
        <v>203.84523809538223</v>
      </c>
      <c r="F5386" s="96">
        <v>1</v>
      </c>
      <c r="G5386" s="96" t="s">
        <v>4874</v>
      </c>
      <c r="H5386" s="96">
        <v>6</v>
      </c>
      <c r="I5386" s="96" t="str">
        <f t="shared" si="84"/>
        <v>T520B227M006ATE025A520B227M006AS9997S15MB</v>
      </c>
    </row>
    <row r="5387" spans="1:9" hidden="1">
      <c r="A5387" s="96" t="s">
        <v>4009</v>
      </c>
      <c r="B5387" s="96" t="s">
        <v>4553</v>
      </c>
      <c r="C5387" s="96" t="s">
        <v>4441</v>
      </c>
      <c r="D5387" s="96">
        <v>503.07499999995343</v>
      </c>
      <c r="E5387" s="96">
        <v>210.8972222241573</v>
      </c>
      <c r="F5387" s="96">
        <v>1</v>
      </c>
      <c r="G5387" s="96" t="s">
        <v>4874</v>
      </c>
      <c r="H5387" s="96">
        <v>6</v>
      </c>
      <c r="I5387" s="96" t="str">
        <f t="shared" si="84"/>
        <v>T520B227M006ATE025A520B227M006AS9997STA156KA</v>
      </c>
    </row>
    <row r="5388" spans="1:9" hidden="1">
      <c r="A5388" s="96" t="s">
        <v>4009</v>
      </c>
      <c r="B5388" s="96" t="s">
        <v>4553</v>
      </c>
      <c r="C5388" s="96" t="s">
        <v>4556</v>
      </c>
      <c r="D5388" s="96">
        <v>585.27777777635492</v>
      </c>
      <c r="E5388" s="96">
        <v>241.94583333155609</v>
      </c>
      <c r="F5388" s="96">
        <v>1</v>
      </c>
      <c r="G5388" s="96" t="s">
        <v>4874</v>
      </c>
      <c r="H5388" s="96">
        <v>3</v>
      </c>
      <c r="I5388" s="96" t="str">
        <f t="shared" si="84"/>
        <v>T520B227M006ATE025A520B227M006AS9997STA156KE</v>
      </c>
    </row>
    <row r="5389" spans="1:9" hidden="1">
      <c r="A5389" s="96" t="s">
        <v>4009</v>
      </c>
      <c r="B5389" s="96" t="s">
        <v>4553</v>
      </c>
      <c r="C5389" s="96" t="s">
        <v>4878</v>
      </c>
      <c r="D5389" s="96">
        <v>498.34999999729922</v>
      </c>
      <c r="E5389" s="96">
        <v>291.04722222138662</v>
      </c>
      <c r="F5389" s="96">
        <v>1</v>
      </c>
      <c r="G5389" s="96" t="s">
        <v>4874</v>
      </c>
      <c r="H5389" s="96">
        <v>6</v>
      </c>
      <c r="I5389" s="96" t="str">
        <f t="shared" si="84"/>
        <v>T520B227M006ATE025A520B227M006AS9997STA156KG</v>
      </c>
    </row>
    <row r="5390" spans="1:9" hidden="1">
      <c r="A5390" s="96" t="s">
        <v>4009</v>
      </c>
      <c r="B5390" s="96" t="s">
        <v>4553</v>
      </c>
      <c r="C5390" s="96" t="s">
        <v>4527</v>
      </c>
      <c r="D5390" s="96">
        <v>490.55000000225846</v>
      </c>
      <c r="E5390" s="96">
        <v>194.58333333197515</v>
      </c>
      <c r="F5390" s="96">
        <v>1</v>
      </c>
      <c r="G5390" s="96" t="s">
        <v>4874</v>
      </c>
      <c r="H5390" s="96">
        <v>2</v>
      </c>
      <c r="I5390" s="96" t="str">
        <f t="shared" si="84"/>
        <v>T520B227M006ATE025A520B227M006AS9997STA200KE</v>
      </c>
    </row>
    <row r="5391" spans="1:9" hidden="1">
      <c r="A5391" s="96" t="s">
        <v>4009</v>
      </c>
      <c r="B5391" s="96" t="s">
        <v>4012</v>
      </c>
      <c r="C5391" s="96" t="s">
        <v>4441</v>
      </c>
      <c r="D5391" s="96">
        <v>545.1169999994338</v>
      </c>
      <c r="E5391" s="96">
        <v>210.8703333336627</v>
      </c>
      <c r="F5391" s="96">
        <v>1</v>
      </c>
      <c r="G5391" s="96" t="s">
        <v>4874</v>
      </c>
      <c r="H5391" s="96">
        <v>50</v>
      </c>
      <c r="I5391" s="96" t="str">
        <f t="shared" si="84"/>
        <v>T520B227M006ATE025A520B227M006ASE025STA156KA</v>
      </c>
    </row>
    <row r="5392" spans="1:9" hidden="1">
      <c r="A5392" s="96" t="s">
        <v>4009</v>
      </c>
      <c r="B5392" s="96" t="s">
        <v>3689</v>
      </c>
      <c r="C5392" s="96" t="s">
        <v>4441</v>
      </c>
      <c r="D5392" s="96">
        <v>564.76366666776596</v>
      </c>
      <c r="E5392" s="96">
        <v>207.78133333513975</v>
      </c>
      <c r="F5392" s="96">
        <v>1</v>
      </c>
      <c r="G5392" s="96" t="s">
        <v>4874</v>
      </c>
      <c r="H5392" s="96">
        <v>50</v>
      </c>
      <c r="I5392" s="96" t="str">
        <f t="shared" si="84"/>
        <v>T520B227M006ATE025A520B227M006ASMHSBSTA156KA</v>
      </c>
    </row>
    <row r="5393" spans="1:9" hidden="1">
      <c r="A5393" s="96" t="s">
        <v>4009</v>
      </c>
      <c r="B5393" s="96" t="s">
        <v>660</v>
      </c>
      <c r="C5393" s="96" t="s">
        <v>4441</v>
      </c>
      <c r="D5393" s="96">
        <v>541.56133333432956</v>
      </c>
      <c r="E5393" s="96">
        <v>211.28233333337121</v>
      </c>
      <c r="F5393" s="96">
        <v>1</v>
      </c>
      <c r="G5393" s="96" t="s">
        <v>4874</v>
      </c>
      <c r="H5393" s="96">
        <v>50</v>
      </c>
      <c r="I5393" s="96" t="str">
        <f t="shared" si="84"/>
        <v>T520B227M006ATE025A520B227M006ASMHSPSTA156KA</v>
      </c>
    </row>
    <row r="5394" spans="1:9" hidden="1">
      <c r="A5394" s="96" t="s">
        <v>654</v>
      </c>
      <c r="B5394" s="96" t="s">
        <v>657</v>
      </c>
      <c r="C5394" s="96" t="s">
        <v>4441</v>
      </c>
      <c r="D5394" s="96">
        <v>551.37348484925246</v>
      </c>
      <c r="E5394" s="96">
        <v>215.17539682531995</v>
      </c>
      <c r="F5394" s="96">
        <v>1</v>
      </c>
      <c r="G5394" s="96" t="s">
        <v>4874</v>
      </c>
      <c r="H5394" s="96">
        <v>22</v>
      </c>
      <c r="I5394" s="96" t="str">
        <f t="shared" si="84"/>
        <v>T520B227M006ATE035A520B227M006ASE045STA156KA</v>
      </c>
    </row>
    <row r="5395" spans="1:9" hidden="1">
      <c r="A5395" s="96" t="s">
        <v>654</v>
      </c>
      <c r="B5395" s="96" t="s">
        <v>3689</v>
      </c>
      <c r="C5395" s="96" t="s">
        <v>4441</v>
      </c>
      <c r="D5395" s="96">
        <v>527.61033333346711</v>
      </c>
      <c r="E5395" s="96">
        <v>210.04133333328645</v>
      </c>
      <c r="F5395" s="96">
        <v>1</v>
      </c>
      <c r="G5395" s="96" t="s">
        <v>4874</v>
      </c>
      <c r="H5395" s="96">
        <v>50</v>
      </c>
      <c r="I5395" s="96" t="str">
        <f t="shared" si="84"/>
        <v>T520B227M006ATE035A520B227M006ASMHSBSTA156KA</v>
      </c>
    </row>
    <row r="5396" spans="1:9" hidden="1">
      <c r="A5396" s="96" t="s">
        <v>654</v>
      </c>
      <c r="B5396" s="96" t="s">
        <v>660</v>
      </c>
      <c r="C5396" s="96" t="s">
        <v>4441</v>
      </c>
      <c r="D5396" s="96">
        <v>508.59444444417022</v>
      </c>
      <c r="E5396" s="96">
        <v>196.3222222274635</v>
      </c>
      <c r="F5396" s="96">
        <v>1</v>
      </c>
      <c r="G5396" s="96" t="s">
        <v>4874</v>
      </c>
      <c r="H5396" s="96">
        <v>3</v>
      </c>
      <c r="I5396" s="96" t="str">
        <f t="shared" si="84"/>
        <v>T520B227M006ATE035A520B227M006ASMHSPSTA156KA</v>
      </c>
    </row>
    <row r="5397" spans="1:9" hidden="1">
      <c r="A5397" s="96" t="s">
        <v>3967</v>
      </c>
      <c r="B5397" s="96" t="s">
        <v>4472</v>
      </c>
      <c r="C5397" s="96" t="s">
        <v>4665</v>
      </c>
      <c r="D5397" s="96">
        <v>505.60000000521546</v>
      </c>
      <c r="E5397" s="96">
        <v>229.28333333926275</v>
      </c>
      <c r="F5397" s="96">
        <v>1</v>
      </c>
      <c r="G5397" s="96" t="s">
        <v>4874</v>
      </c>
      <c r="H5397" s="96">
        <v>1</v>
      </c>
      <c r="I5397" s="96" t="str">
        <f t="shared" si="84"/>
        <v xml:space="preserve">T520B227M006ATE045A520B157M006AS9997STA156KE </v>
      </c>
    </row>
    <row r="5398" spans="1:9" hidden="1">
      <c r="A5398" s="96" t="s">
        <v>3967</v>
      </c>
      <c r="B5398" s="96" t="s">
        <v>4553</v>
      </c>
      <c r="C5398" s="96" t="s">
        <v>4441</v>
      </c>
      <c r="D5398" s="96">
        <v>527.98333332873881</v>
      </c>
      <c r="E5398" s="96">
        <v>253.90555555815808</v>
      </c>
      <c r="F5398" s="96">
        <v>1</v>
      </c>
      <c r="G5398" s="96" t="s">
        <v>4874</v>
      </c>
      <c r="H5398" s="96">
        <v>3</v>
      </c>
      <c r="I5398" s="96" t="str">
        <f t="shared" si="84"/>
        <v>T520B227M006ATE045A520B227M006AS9997STA156KA</v>
      </c>
    </row>
    <row r="5399" spans="1:9" hidden="1">
      <c r="A5399" s="96" t="s">
        <v>3967</v>
      </c>
      <c r="B5399" s="96" t="s">
        <v>4553</v>
      </c>
      <c r="C5399" s="96" t="s">
        <v>4556</v>
      </c>
      <c r="D5399" s="96">
        <v>534.66666666674428</v>
      </c>
      <c r="E5399" s="96">
        <v>225.48333333106712</v>
      </c>
      <c r="F5399" s="96">
        <v>1</v>
      </c>
      <c r="G5399" s="96" t="s">
        <v>4874</v>
      </c>
      <c r="H5399" s="96">
        <v>1</v>
      </c>
      <c r="I5399" s="96" t="str">
        <f t="shared" si="84"/>
        <v>T520B227M006ATE045A520B227M006AS9997STA156KE</v>
      </c>
    </row>
    <row r="5400" spans="1:9" hidden="1">
      <c r="A5400" s="96" t="s">
        <v>3967</v>
      </c>
      <c r="B5400" s="96" t="s">
        <v>657</v>
      </c>
      <c r="C5400" s="96" t="s">
        <v>4441</v>
      </c>
      <c r="D5400" s="96">
        <v>548.04733333359468</v>
      </c>
      <c r="E5400" s="96">
        <v>206.69599999871571</v>
      </c>
      <c r="F5400" s="96">
        <v>1</v>
      </c>
      <c r="G5400" s="96" t="s">
        <v>4874</v>
      </c>
      <c r="H5400" s="96">
        <v>50</v>
      </c>
      <c r="I5400" s="96" t="str">
        <f t="shared" si="84"/>
        <v>T520B227M006ATE045A520B227M006ASE045STA156KA</v>
      </c>
    </row>
    <row r="5401" spans="1:9" hidden="1">
      <c r="A5401" s="96" t="s">
        <v>3967</v>
      </c>
      <c r="B5401" s="96" t="s">
        <v>657</v>
      </c>
      <c r="C5401" s="96" t="s">
        <v>4880</v>
      </c>
      <c r="D5401" s="96">
        <v>522.30952380823771</v>
      </c>
      <c r="E5401" s="96">
        <v>217.16041667023092</v>
      </c>
      <c r="F5401" s="96">
        <v>1</v>
      </c>
      <c r="G5401" s="96" t="s">
        <v>4874</v>
      </c>
      <c r="H5401" s="96">
        <v>7</v>
      </c>
      <c r="I5401" s="96" t="str">
        <f t="shared" si="84"/>
        <v xml:space="preserve">T520B227M006ATE045A520B227M006ASE045STA156KF </v>
      </c>
    </row>
    <row r="5402" spans="1:9" hidden="1">
      <c r="A5402" s="96" t="s">
        <v>3967</v>
      </c>
      <c r="B5402" s="96" t="s">
        <v>3689</v>
      </c>
      <c r="C5402" s="96" t="s">
        <v>4441</v>
      </c>
      <c r="D5402" s="96">
        <v>517.19166666667445</v>
      </c>
      <c r="E5402" s="96">
        <v>201.62466666719413</v>
      </c>
      <c r="F5402" s="96">
        <v>1</v>
      </c>
      <c r="G5402" s="96" t="s">
        <v>4874</v>
      </c>
      <c r="H5402" s="96">
        <v>50</v>
      </c>
      <c r="I5402" s="96" t="str">
        <f t="shared" si="84"/>
        <v>T520B227M006ATE045A520B227M006ASMHSBSTA156KA</v>
      </c>
    </row>
    <row r="5403" spans="1:9" hidden="1">
      <c r="A5403" s="96" t="s">
        <v>3967</v>
      </c>
      <c r="B5403" s="96" t="s">
        <v>3689</v>
      </c>
      <c r="C5403" s="96" t="s">
        <v>4556</v>
      </c>
      <c r="D5403" s="96">
        <v>513.97499999951106</v>
      </c>
      <c r="E5403" s="96">
        <v>213.15833333227783</v>
      </c>
      <c r="F5403" s="96">
        <v>1</v>
      </c>
      <c r="G5403" s="96" t="s">
        <v>4874</v>
      </c>
      <c r="H5403" s="96">
        <v>10</v>
      </c>
      <c r="I5403" s="96" t="str">
        <f t="shared" si="84"/>
        <v>T520B227M006ATE045A520B227M006ASMHSBSTA156KE</v>
      </c>
    </row>
    <row r="5404" spans="1:9" hidden="1">
      <c r="A5404" s="96" t="s">
        <v>3967</v>
      </c>
      <c r="B5404" s="96" t="s">
        <v>660</v>
      </c>
      <c r="C5404" s="96" t="s">
        <v>4441</v>
      </c>
      <c r="D5404" s="96">
        <v>530.59866666777521</v>
      </c>
      <c r="E5404" s="96">
        <v>208.69233333268204</v>
      </c>
      <c r="F5404" s="96">
        <v>1</v>
      </c>
      <c r="G5404" s="96" t="s">
        <v>4874</v>
      </c>
      <c r="H5404" s="96">
        <v>50</v>
      </c>
      <c r="I5404" s="96" t="str">
        <f t="shared" si="84"/>
        <v>T520B227M006ATE045A520B227M006ASMHSPSTA156KA</v>
      </c>
    </row>
    <row r="5405" spans="1:9" hidden="1">
      <c r="A5405" s="96" t="s">
        <v>3905</v>
      </c>
      <c r="B5405" s="96" t="s">
        <v>657</v>
      </c>
      <c r="C5405" s="96" t="s">
        <v>4441</v>
      </c>
      <c r="D5405" s="96">
        <v>552.02121212147176</v>
      </c>
      <c r="E5405" s="96">
        <v>227.81333333614748</v>
      </c>
      <c r="F5405" s="96">
        <v>1</v>
      </c>
      <c r="G5405" s="96" t="s">
        <v>4874</v>
      </c>
      <c r="H5405" s="96">
        <v>11</v>
      </c>
      <c r="I5405" s="96" t="str">
        <f t="shared" si="84"/>
        <v>T520B227M006ATE070A520B227M006ASE045STA156KA</v>
      </c>
    </row>
    <row r="5406" spans="1:9" hidden="1">
      <c r="A5406" s="96" t="s">
        <v>3905</v>
      </c>
      <c r="B5406" s="96" t="s">
        <v>3689</v>
      </c>
      <c r="C5406" s="96" t="s">
        <v>4441</v>
      </c>
      <c r="D5406" s="96">
        <v>457.24583332979819</v>
      </c>
      <c r="E5406" s="96">
        <v>201.44444444566031</v>
      </c>
      <c r="F5406" s="96">
        <v>1</v>
      </c>
      <c r="G5406" s="96" t="s">
        <v>4874</v>
      </c>
      <c r="H5406" s="96">
        <v>4</v>
      </c>
      <c r="I5406" s="96" t="str">
        <f t="shared" si="84"/>
        <v>T520B227M006ATE070A520B227M006ASMHSBSTA156KA</v>
      </c>
    </row>
    <row r="5407" spans="1:9" hidden="1">
      <c r="A5407" s="96" t="s">
        <v>3905</v>
      </c>
      <c r="B5407" s="96" t="s">
        <v>660</v>
      </c>
      <c r="C5407" s="96" t="s">
        <v>4441</v>
      </c>
      <c r="D5407" s="96">
        <v>537.60166666698638</v>
      </c>
      <c r="E5407" s="96">
        <v>218.57966666703575</v>
      </c>
      <c r="F5407" s="96">
        <v>1</v>
      </c>
      <c r="G5407" s="96" t="s">
        <v>4874</v>
      </c>
      <c r="H5407" s="96">
        <v>50</v>
      </c>
      <c r="I5407" s="96" t="str">
        <f t="shared" si="84"/>
        <v>T520B227M006ATE070A520B227M006ASMHSPSTA156KA</v>
      </c>
    </row>
    <row r="5408" spans="1:9" hidden="1">
      <c r="A5408" s="96" t="s">
        <v>4661</v>
      </c>
      <c r="B5408" s="96" t="s">
        <v>3764</v>
      </c>
      <c r="C5408" s="96" t="s">
        <v>4441</v>
      </c>
      <c r="D5408" s="96">
        <v>562.79761904863904</v>
      </c>
      <c r="E5408" s="96">
        <v>196.77864583340124</v>
      </c>
      <c r="F5408" s="96">
        <v>1</v>
      </c>
      <c r="G5408" s="96" t="s">
        <v>4874</v>
      </c>
      <c r="H5408" s="96">
        <v>35</v>
      </c>
      <c r="I5408" s="96" t="str">
        <f t="shared" si="84"/>
        <v>T520B227M2R5ATE021A520B227M2R5ASE021STA156KA</v>
      </c>
    </row>
    <row r="5409" spans="1:9" hidden="1">
      <c r="A5409" s="96" t="s">
        <v>4661</v>
      </c>
      <c r="B5409" s="96" t="s">
        <v>3764</v>
      </c>
      <c r="C5409" s="96" t="s">
        <v>4766</v>
      </c>
      <c r="D5409" s="96">
        <v>439.13333333213814</v>
      </c>
      <c r="E5409" s="96">
        <v>146.34722222574055</v>
      </c>
      <c r="F5409" s="96">
        <v>1</v>
      </c>
      <c r="G5409" s="96" t="s">
        <v>4874</v>
      </c>
      <c r="H5409" s="96">
        <v>6</v>
      </c>
      <c r="I5409" s="96" t="str">
        <f t="shared" si="84"/>
        <v>T520B227M2R5ATE021A520B227M2R5ASE021STA156KF</v>
      </c>
    </row>
    <row r="5410" spans="1:9" hidden="1">
      <c r="A5410" s="96" t="s">
        <v>3828</v>
      </c>
      <c r="B5410" s="96" t="s">
        <v>3827</v>
      </c>
      <c r="C5410" s="96" t="s">
        <v>4441</v>
      </c>
      <c r="D5410" s="96">
        <v>235.06428571251621</v>
      </c>
      <c r="E5410" s="96">
        <v>143.94285714237154</v>
      </c>
      <c r="F5410" s="96">
        <v>1</v>
      </c>
      <c r="G5410" s="96" t="s">
        <v>4874</v>
      </c>
      <c r="H5410" s="96">
        <v>7</v>
      </c>
      <c r="I5410" s="96" t="str">
        <f t="shared" si="84"/>
        <v>T520B227M2R5ATE035A520B227M2R5ASE035STA156KA</v>
      </c>
    </row>
    <row r="5411" spans="1:9" hidden="1">
      <c r="A5411" s="96" t="s">
        <v>3991</v>
      </c>
      <c r="B5411" s="96" t="s">
        <v>3827</v>
      </c>
      <c r="C5411" s="96" t="s">
        <v>4441</v>
      </c>
      <c r="D5411" s="96">
        <v>220.49444444593971</v>
      </c>
      <c r="E5411" s="96">
        <v>132.13888888712972</v>
      </c>
      <c r="F5411" s="96">
        <v>1</v>
      </c>
      <c r="G5411" s="96" t="s">
        <v>4874</v>
      </c>
      <c r="H5411" s="96">
        <v>3</v>
      </c>
      <c r="I5411" s="96" t="str">
        <f t="shared" si="84"/>
        <v>T520B227M2R5ATE070A520B227M2R5ASE035STA156KA</v>
      </c>
    </row>
    <row r="5412" spans="1:9" hidden="1">
      <c r="A5412" s="96" t="s">
        <v>3703</v>
      </c>
      <c r="B5412" s="96" t="s">
        <v>3654</v>
      </c>
      <c r="C5412" s="96" t="s">
        <v>4426</v>
      </c>
      <c r="D5412" s="96">
        <v>272.23333333153278</v>
      </c>
      <c r="E5412" s="96">
        <v>121.85000000637956</v>
      </c>
      <c r="F5412" s="96">
        <v>1</v>
      </c>
      <c r="G5412" s="96" t="s">
        <v>4874</v>
      </c>
      <c r="H5412" s="96">
        <v>1</v>
      </c>
      <c r="I5412" s="96" t="str">
        <f t="shared" si="84"/>
        <v>T520B336M006AHE040A520B336K010ASKBP74</v>
      </c>
    </row>
    <row r="5413" spans="1:9" hidden="1">
      <c r="A5413" s="96" t="s">
        <v>3760</v>
      </c>
      <c r="B5413" s="96" t="s">
        <v>3736</v>
      </c>
      <c r="C5413" s="96" t="s">
        <v>4426</v>
      </c>
      <c r="D5413" s="96">
        <v>296.70000000216532</v>
      </c>
      <c r="E5413" s="96">
        <v>126.74166666402016</v>
      </c>
      <c r="F5413" s="96">
        <v>1</v>
      </c>
      <c r="G5413" s="96" t="s">
        <v>4874</v>
      </c>
      <c r="H5413" s="96">
        <v>2</v>
      </c>
      <c r="I5413" s="96" t="str">
        <f t="shared" si="84"/>
        <v>T520B336M006ATE025A520B336M010ASE025KBP74</v>
      </c>
    </row>
    <row r="5414" spans="1:9" hidden="1">
      <c r="A5414" s="96" t="s">
        <v>3702</v>
      </c>
      <c r="B5414" s="96" t="s">
        <v>3654</v>
      </c>
      <c r="C5414" s="96" t="s">
        <v>4426</v>
      </c>
      <c r="D5414" s="96">
        <v>291.63174603134394</v>
      </c>
      <c r="E5414" s="96">
        <v>133.94259259104729</v>
      </c>
      <c r="F5414" s="96">
        <v>1</v>
      </c>
      <c r="G5414" s="96" t="s">
        <v>4874</v>
      </c>
      <c r="H5414" s="96">
        <v>21</v>
      </c>
      <c r="I5414" s="96" t="str">
        <f t="shared" si="84"/>
        <v>T520B336M006ATE040A520B336K010ASKBP74</v>
      </c>
    </row>
    <row r="5415" spans="1:9" hidden="1">
      <c r="A5415" s="96" t="s">
        <v>3735</v>
      </c>
      <c r="B5415" s="96" t="s">
        <v>3736</v>
      </c>
      <c r="C5415" s="96" t="s">
        <v>4426</v>
      </c>
      <c r="D5415" s="96">
        <v>293.13333333469927</v>
      </c>
      <c r="E5415" s="96">
        <v>128.59999999171123</v>
      </c>
      <c r="F5415" s="96">
        <v>1</v>
      </c>
      <c r="G5415" s="96" t="s">
        <v>4874</v>
      </c>
      <c r="H5415" s="96">
        <v>1</v>
      </c>
      <c r="I5415" s="96" t="str">
        <f t="shared" si="84"/>
        <v>T520B336M008ATE025A520B336M010ASE025KBP74</v>
      </c>
    </row>
    <row r="5416" spans="1:9" hidden="1">
      <c r="A5416" s="96" t="s">
        <v>3747</v>
      </c>
      <c r="B5416" s="96" t="s">
        <v>3736</v>
      </c>
      <c r="C5416" s="96" t="s">
        <v>4426</v>
      </c>
      <c r="D5416" s="96">
        <v>267.74999999790452</v>
      </c>
      <c r="E5416" s="96">
        <v>150.04999999771826</v>
      </c>
      <c r="F5416" s="96">
        <v>1</v>
      </c>
      <c r="G5416" s="96" t="s">
        <v>4874</v>
      </c>
      <c r="H5416" s="96">
        <v>1</v>
      </c>
      <c r="I5416" s="96" t="str">
        <f t="shared" si="84"/>
        <v>T520B336M010AHE025A520B336M010ASE025KBP74</v>
      </c>
    </row>
    <row r="5417" spans="1:9" hidden="1">
      <c r="A5417" s="96" t="s">
        <v>3748</v>
      </c>
      <c r="B5417" s="96" t="s">
        <v>3736</v>
      </c>
      <c r="C5417" s="96" t="s">
        <v>4426</v>
      </c>
      <c r="D5417" s="96">
        <v>306.50555555708706</v>
      </c>
      <c r="E5417" s="96">
        <v>152.5766666661948</v>
      </c>
      <c r="F5417" s="96">
        <v>1</v>
      </c>
      <c r="G5417" s="96" t="s">
        <v>4874</v>
      </c>
      <c r="H5417" s="96">
        <v>6</v>
      </c>
      <c r="I5417" s="96" t="str">
        <f t="shared" si="84"/>
        <v>T520B336M010ATE025A520B336M010ASE025KBP74</v>
      </c>
    </row>
    <row r="5418" spans="1:9" hidden="1">
      <c r="A5418" s="96" t="s">
        <v>3720</v>
      </c>
      <c r="B5418" s="96" t="s">
        <v>3719</v>
      </c>
      <c r="C5418" s="96" t="s">
        <v>4426</v>
      </c>
      <c r="D5418" s="96">
        <v>290.26666665798984</v>
      </c>
      <c r="E5418" s="96">
        <v>158.63333333632909</v>
      </c>
      <c r="F5418" s="96">
        <v>1</v>
      </c>
      <c r="G5418" s="96" t="s">
        <v>4874</v>
      </c>
      <c r="H5418" s="96">
        <v>1</v>
      </c>
      <c r="I5418" s="96" t="str">
        <f t="shared" si="84"/>
        <v>T520B336M010ATE035A520B336M010ASE035KBP74</v>
      </c>
    </row>
    <row r="5419" spans="1:9" hidden="1">
      <c r="A5419" s="96" t="s">
        <v>3720</v>
      </c>
      <c r="B5419" s="96" t="s">
        <v>3719</v>
      </c>
      <c r="C5419" s="96" t="s">
        <v>4671</v>
      </c>
      <c r="D5419" s="96">
        <v>296.81666666991077</v>
      </c>
      <c r="E5419" s="96">
        <v>125.3833333379589</v>
      </c>
      <c r="F5419" s="96">
        <v>1</v>
      </c>
      <c r="G5419" s="96" t="s">
        <v>4874</v>
      </c>
      <c r="H5419" s="96">
        <v>1</v>
      </c>
      <c r="I5419" s="96" t="str">
        <f t="shared" si="84"/>
        <v>T520B336M010ATE035A520B336M010ASE035NT71</v>
      </c>
    </row>
    <row r="5420" spans="1:9" hidden="1">
      <c r="A5420" s="96" t="s">
        <v>3697</v>
      </c>
      <c r="B5420" s="96" t="s">
        <v>3654</v>
      </c>
      <c r="C5420" s="96" t="s">
        <v>4426</v>
      </c>
      <c r="D5420" s="96">
        <v>293.17916666826932</v>
      </c>
      <c r="E5420" s="96">
        <v>141.75277777860174</v>
      </c>
      <c r="F5420" s="96">
        <v>1</v>
      </c>
      <c r="G5420" s="96" t="s">
        <v>4874</v>
      </c>
      <c r="H5420" s="96">
        <v>12</v>
      </c>
      <c r="I5420" s="96" t="str">
        <f t="shared" si="84"/>
        <v>T520B336M010ATE040A520B336K010ASKBP74</v>
      </c>
    </row>
    <row r="5421" spans="1:9" hidden="1">
      <c r="A5421" s="96" t="s">
        <v>3697</v>
      </c>
      <c r="B5421" s="96" t="s">
        <v>3736</v>
      </c>
      <c r="C5421" s="96" t="s">
        <v>4881</v>
      </c>
      <c r="D5421" s="96">
        <v>265.59999999823049</v>
      </c>
      <c r="E5421" s="96">
        <v>167.26666666567326</v>
      </c>
      <c r="F5421" s="96">
        <v>1</v>
      </c>
      <c r="G5421" s="96" t="s">
        <v>4874</v>
      </c>
      <c r="H5421" s="96">
        <v>1</v>
      </c>
      <c r="I5421" s="96" t="str">
        <f t="shared" si="84"/>
        <v>T520B336M010ATE040A520B336M010ASE025KBP83F</v>
      </c>
    </row>
    <row r="5422" spans="1:9" hidden="1">
      <c r="A5422" s="96" t="s">
        <v>3953</v>
      </c>
      <c r="B5422" s="96" t="s">
        <v>3654</v>
      </c>
      <c r="C5422" s="96" t="s">
        <v>4426</v>
      </c>
      <c r="D5422" s="96">
        <v>291.86633333335629</v>
      </c>
      <c r="E5422" s="96">
        <v>144.59366666630376</v>
      </c>
      <c r="F5422" s="96">
        <v>1</v>
      </c>
      <c r="G5422" s="96" t="s">
        <v>4874</v>
      </c>
      <c r="H5422" s="96">
        <v>50</v>
      </c>
      <c r="I5422" s="96" t="str">
        <f t="shared" si="84"/>
        <v>T520B336M010ATE070A520B336K010ASKBP74</v>
      </c>
    </row>
    <row r="5423" spans="1:9" hidden="1">
      <c r="A5423" s="96" t="s">
        <v>109</v>
      </c>
      <c r="B5423" s="96" t="s">
        <v>3845</v>
      </c>
      <c r="C5423" s="96" t="s">
        <v>111</v>
      </c>
      <c r="D5423" s="96">
        <v>486.19000000040978</v>
      </c>
      <c r="E5423" s="96">
        <v>194.96666666585952</v>
      </c>
      <c r="F5423" s="96">
        <v>1</v>
      </c>
      <c r="G5423" s="96" t="s">
        <v>4874</v>
      </c>
      <c r="H5423" s="96">
        <v>5</v>
      </c>
      <c r="I5423" s="96" t="str">
        <f t="shared" si="84"/>
        <v>T520B337M006ATE040A520B337M006AS9997STA200KA</v>
      </c>
    </row>
    <row r="5424" spans="1:9" hidden="1">
      <c r="A5424" s="96" t="s">
        <v>109</v>
      </c>
      <c r="B5424" s="96" t="s">
        <v>3845</v>
      </c>
      <c r="C5424" s="96" t="s">
        <v>4882</v>
      </c>
      <c r="D5424" s="96">
        <v>459.75833333039191</v>
      </c>
      <c r="E5424" s="96">
        <v>271.400000002468</v>
      </c>
      <c r="F5424" s="96">
        <v>1</v>
      </c>
      <c r="G5424" s="96" t="s">
        <v>4874</v>
      </c>
      <c r="H5424" s="96">
        <v>2</v>
      </c>
      <c r="I5424" s="96" t="str">
        <f t="shared" si="84"/>
        <v>T520B337M006ATE040A520B337M006AS9997STA200E</v>
      </c>
    </row>
    <row r="5425" spans="1:9" hidden="1">
      <c r="A5425" s="96" t="s">
        <v>109</v>
      </c>
      <c r="B5425" s="96" t="s">
        <v>3845</v>
      </c>
      <c r="C5425" s="96" t="s">
        <v>4883</v>
      </c>
      <c r="D5425" s="96">
        <v>400.94999999622814</v>
      </c>
      <c r="E5425" s="96">
        <v>224.21666667214595</v>
      </c>
      <c r="F5425" s="96">
        <v>1</v>
      </c>
      <c r="G5425" s="96" t="s">
        <v>4874</v>
      </c>
      <c r="H5425" s="96">
        <v>1</v>
      </c>
      <c r="I5425" s="96" t="str">
        <f t="shared" si="84"/>
        <v xml:space="preserve">T520B337M006ATE040A520B337M006AS9997STA200E </v>
      </c>
    </row>
    <row r="5426" spans="1:9" hidden="1">
      <c r="A5426" s="96" t="s">
        <v>109</v>
      </c>
      <c r="B5426" s="96" t="s">
        <v>3845</v>
      </c>
      <c r="C5426" s="96" t="s">
        <v>4884</v>
      </c>
      <c r="D5426" s="96">
        <v>420.39999999571592</v>
      </c>
      <c r="E5426" s="96">
        <v>213.96666667540561</v>
      </c>
      <c r="F5426" s="96">
        <v>1</v>
      </c>
      <c r="G5426" s="96" t="s">
        <v>4874</v>
      </c>
      <c r="H5426" s="96">
        <v>1</v>
      </c>
      <c r="I5426" s="96" t="str">
        <f t="shared" si="84"/>
        <v>T520B337M006ATE040A520B337M006AS9997STA200KF</v>
      </c>
    </row>
    <row r="5427" spans="1:9" hidden="1">
      <c r="A5427" s="96" t="s">
        <v>109</v>
      </c>
      <c r="B5427" s="96" t="s">
        <v>4613</v>
      </c>
      <c r="C5427" s="96" t="s">
        <v>111</v>
      </c>
      <c r="D5427" s="96">
        <v>451.63900000071152</v>
      </c>
      <c r="E5427" s="96">
        <v>202.96699999999257</v>
      </c>
      <c r="F5427" s="96">
        <v>1</v>
      </c>
      <c r="G5427" s="96" t="s">
        <v>4874</v>
      </c>
      <c r="H5427" s="96">
        <v>50</v>
      </c>
      <c r="I5427" s="96" t="str">
        <f t="shared" si="84"/>
        <v>T520B337M006ATE040A520B337M006ASE040STA200KA</v>
      </c>
    </row>
    <row r="5428" spans="1:9" hidden="1">
      <c r="A5428" s="96" t="s">
        <v>109</v>
      </c>
      <c r="B5428" s="96" t="s">
        <v>4811</v>
      </c>
      <c r="C5428" s="96" t="s">
        <v>4811</v>
      </c>
      <c r="D5428" s="96">
        <v>471.28333333181217</v>
      </c>
      <c r="E5428" s="96">
        <v>197.80000000144355</v>
      </c>
      <c r="F5428" s="96">
        <v>1</v>
      </c>
      <c r="G5428" s="96" t="s">
        <v>4874</v>
      </c>
      <c r="I5428" s="96" t="str">
        <f t="shared" si="84"/>
        <v>T520B337M006ATE040#N/A#N/A</v>
      </c>
    </row>
    <row r="5429" spans="1:9" hidden="1">
      <c r="A5429" s="96" t="s">
        <v>3769</v>
      </c>
      <c r="B5429" s="96" t="s">
        <v>4555</v>
      </c>
      <c r="C5429" s="96" t="s">
        <v>4441</v>
      </c>
      <c r="D5429" s="96">
        <v>395.61547619099395</v>
      </c>
      <c r="E5429" s="96">
        <v>154.15000000095461</v>
      </c>
      <c r="F5429" s="96">
        <v>1</v>
      </c>
      <c r="G5429" s="96" t="s">
        <v>4874</v>
      </c>
      <c r="H5429" s="96">
        <v>14</v>
      </c>
      <c r="I5429" s="96" t="str">
        <f t="shared" si="84"/>
        <v>T520B337M2R5ATE015A520B337M2R5AS9997STA156KA</v>
      </c>
    </row>
    <row r="5430" spans="1:9" hidden="1">
      <c r="A5430" s="96" t="s">
        <v>3769</v>
      </c>
      <c r="B5430" s="96" t="s">
        <v>4555</v>
      </c>
      <c r="C5430" s="96" t="s">
        <v>4766</v>
      </c>
      <c r="D5430" s="96">
        <v>341.74999999813735</v>
      </c>
      <c r="E5430" s="96">
        <v>130.48333333572373</v>
      </c>
      <c r="F5430" s="96">
        <v>1</v>
      </c>
      <c r="G5430" s="96" t="s">
        <v>4874</v>
      </c>
      <c r="H5430" s="96">
        <v>1</v>
      </c>
      <c r="I5430" s="96" t="str">
        <f t="shared" si="84"/>
        <v>T520B337M2R5ATE015A520B337M2R5AS9997STA156KF</v>
      </c>
    </row>
    <row r="5431" spans="1:9" hidden="1">
      <c r="A5431" s="96" t="s">
        <v>3769</v>
      </c>
      <c r="B5431" s="96" t="s">
        <v>4555</v>
      </c>
      <c r="C5431" s="96" t="s">
        <v>4876</v>
      </c>
      <c r="D5431" s="96">
        <v>384.58333332790062</v>
      </c>
      <c r="E5431" s="96">
        <v>187.5499999942258</v>
      </c>
      <c r="F5431" s="96">
        <v>1</v>
      </c>
      <c r="G5431" s="96" t="s">
        <v>4874</v>
      </c>
      <c r="H5431" s="96">
        <v>1</v>
      </c>
      <c r="I5431" s="96" t="str">
        <f t="shared" si="84"/>
        <v>T520B337M2R5ATE015A520B337M2R5AS9997FTW100E</v>
      </c>
    </row>
    <row r="5432" spans="1:9" hidden="1">
      <c r="A5432" s="96" t="s">
        <v>3769</v>
      </c>
      <c r="B5432" s="96" t="s">
        <v>1200</v>
      </c>
      <c r="C5432" s="96" t="s">
        <v>4441</v>
      </c>
      <c r="D5432" s="96">
        <v>357.20866666606162</v>
      </c>
      <c r="E5432" s="96">
        <v>154.78833333312068</v>
      </c>
      <c r="F5432" s="96">
        <v>1</v>
      </c>
      <c r="G5432" s="96" t="s">
        <v>4874</v>
      </c>
      <c r="H5432" s="96">
        <v>50</v>
      </c>
      <c r="I5432" s="96" t="str">
        <f t="shared" si="84"/>
        <v>T520B337M2R5ATE015A520B337M2R5ASE015STA156KA</v>
      </c>
    </row>
    <row r="5433" spans="1:9" hidden="1">
      <c r="A5433" s="96" t="s">
        <v>3769</v>
      </c>
      <c r="B5433" s="96" t="s">
        <v>1200</v>
      </c>
      <c r="C5433" s="96" t="s">
        <v>4766</v>
      </c>
      <c r="D5433" s="96">
        <v>323.80740740802139</v>
      </c>
      <c r="E5433" s="96">
        <v>136.17619047872722</v>
      </c>
      <c r="F5433" s="96">
        <v>1</v>
      </c>
      <c r="G5433" s="96" t="s">
        <v>4874</v>
      </c>
      <c r="H5433" s="96">
        <v>9</v>
      </c>
      <c r="I5433" s="96" t="str">
        <f t="shared" si="84"/>
        <v>T520B337M2R5ATE015A520B337M2R5ASE015STA156KF</v>
      </c>
    </row>
    <row r="5434" spans="1:9" hidden="1">
      <c r="A5434" s="96" t="s">
        <v>3769</v>
      </c>
      <c r="B5434" s="96" t="s">
        <v>1200</v>
      </c>
      <c r="C5434" s="96" t="s">
        <v>4878</v>
      </c>
      <c r="D5434" s="96">
        <v>357.66250000102445</v>
      </c>
      <c r="E5434" s="96">
        <v>130.39583333360497</v>
      </c>
      <c r="F5434" s="96">
        <v>1</v>
      </c>
      <c r="G5434" s="96" t="s">
        <v>4874</v>
      </c>
      <c r="H5434" s="96">
        <v>4</v>
      </c>
      <c r="I5434" s="96" t="str">
        <f t="shared" si="84"/>
        <v>T520B337M2R5ATE015A520B337M2R5ASE015STA156KG</v>
      </c>
    </row>
    <row r="5435" spans="1:9" hidden="1">
      <c r="A5435" s="96" t="s">
        <v>3769</v>
      </c>
      <c r="B5435" s="96" t="s">
        <v>1200</v>
      </c>
      <c r="C5435" s="96" t="s">
        <v>4880</v>
      </c>
      <c r="D5435" s="96">
        <v>337.15740740726079</v>
      </c>
      <c r="E5435" s="96">
        <v>143.12179487194115</v>
      </c>
      <c r="F5435" s="96">
        <v>1</v>
      </c>
      <c r="G5435" s="96" t="s">
        <v>4874</v>
      </c>
      <c r="H5435" s="96">
        <v>27</v>
      </c>
      <c r="I5435" s="96" t="str">
        <f t="shared" si="84"/>
        <v xml:space="preserve">T520B337M2R5ATE015A520B337M2R5ASE015STA156KF </v>
      </c>
    </row>
    <row r="5436" spans="1:9" hidden="1">
      <c r="A5436" s="96" t="s">
        <v>3857</v>
      </c>
      <c r="B5436" s="96" t="s">
        <v>3687</v>
      </c>
      <c r="C5436" s="96" t="s">
        <v>4441</v>
      </c>
      <c r="D5436" s="96">
        <v>262.17222222243436</v>
      </c>
      <c r="E5436" s="96">
        <v>173.53599999980071</v>
      </c>
      <c r="F5436" s="96">
        <v>1</v>
      </c>
      <c r="G5436" s="96" t="s">
        <v>4874</v>
      </c>
      <c r="H5436" s="96">
        <v>27</v>
      </c>
      <c r="I5436" s="96" t="str">
        <f t="shared" si="84"/>
        <v>T520B337M2R5ATE035A520B337M2R5ASE035STA156KA</v>
      </c>
    </row>
    <row r="5437" spans="1:9" hidden="1">
      <c r="A5437" s="96" t="s">
        <v>3875</v>
      </c>
      <c r="B5437" s="96" t="s">
        <v>4555</v>
      </c>
      <c r="C5437" s="96" t="s">
        <v>4441</v>
      </c>
      <c r="D5437" s="96">
        <v>251.98333333362825</v>
      </c>
      <c r="E5437" s="96">
        <v>128.51666665985249</v>
      </c>
      <c r="F5437" s="96">
        <v>1</v>
      </c>
      <c r="G5437" s="96" t="s">
        <v>4874</v>
      </c>
      <c r="H5437" s="96">
        <v>1</v>
      </c>
      <c r="I5437" s="96" t="str">
        <f t="shared" si="84"/>
        <v>T520B337M2R5ATE045A520B337M2R5AS9997STA156KA</v>
      </c>
    </row>
    <row r="5438" spans="1:9" hidden="1">
      <c r="A5438" s="96" t="s">
        <v>3875</v>
      </c>
      <c r="B5438" s="96" t="s">
        <v>3873</v>
      </c>
      <c r="C5438" s="96" t="s">
        <v>4441</v>
      </c>
      <c r="D5438" s="96">
        <v>281.37790697667378</v>
      </c>
      <c r="E5438" s="96">
        <v>153.58208333319635</v>
      </c>
      <c r="F5438" s="96">
        <v>1</v>
      </c>
      <c r="G5438" s="96" t="s">
        <v>4874</v>
      </c>
      <c r="H5438" s="96">
        <v>43</v>
      </c>
      <c r="I5438" s="96" t="str">
        <f t="shared" si="84"/>
        <v>T520B337M2R5ATE045A520B337M2R5ASE045STA156KA</v>
      </c>
    </row>
    <row r="5439" spans="1:9" hidden="1">
      <c r="A5439" s="96" t="s">
        <v>3927</v>
      </c>
      <c r="B5439" s="96" t="s">
        <v>3691</v>
      </c>
      <c r="C5439" s="96" t="s">
        <v>4426</v>
      </c>
      <c r="D5439" s="96">
        <v>250.28333332738839</v>
      </c>
      <c r="E5439" s="96">
        <v>189.07222222303972</v>
      </c>
      <c r="F5439" s="96">
        <v>1</v>
      </c>
      <c r="G5439" s="96" t="s">
        <v>4874</v>
      </c>
      <c r="H5439" s="96">
        <v>3</v>
      </c>
      <c r="I5439" s="96" t="str">
        <f t="shared" si="84"/>
        <v>T520B476M006AHE070A520B476K006ASKBP74</v>
      </c>
    </row>
    <row r="5440" spans="1:9" hidden="1">
      <c r="A5440" s="96" t="s">
        <v>3752</v>
      </c>
      <c r="B5440" s="96" t="s">
        <v>3750</v>
      </c>
      <c r="C5440" s="96" t="s">
        <v>4426</v>
      </c>
      <c r="D5440" s="96">
        <v>266.08611110947095</v>
      </c>
      <c r="E5440" s="96">
        <v>142.76111111452337</v>
      </c>
      <c r="F5440" s="96">
        <v>1</v>
      </c>
      <c r="G5440" s="96" t="s">
        <v>4874</v>
      </c>
      <c r="H5440" s="96">
        <v>6</v>
      </c>
      <c r="I5440" s="96" t="str">
        <f t="shared" si="84"/>
        <v>T520B476M006ATE025A520B476M006ASE025KBP74</v>
      </c>
    </row>
    <row r="5441" spans="1:9" hidden="1">
      <c r="A5441" s="96" t="s">
        <v>3807</v>
      </c>
      <c r="B5441" s="96" t="s">
        <v>3808</v>
      </c>
      <c r="C5441" s="96" t="s">
        <v>4426</v>
      </c>
      <c r="D5441" s="96">
        <v>246.63333332980983</v>
      </c>
      <c r="E5441" s="96">
        <v>133.85000000358559</v>
      </c>
      <c r="F5441" s="96">
        <v>1</v>
      </c>
      <c r="G5441" s="96" t="s">
        <v>4874</v>
      </c>
      <c r="H5441" s="96">
        <v>1</v>
      </c>
      <c r="I5441" s="96" t="str">
        <f t="shared" si="84"/>
        <v>T520B476M006ATE035A520B476M006ASE035KBP74</v>
      </c>
    </row>
    <row r="5442" spans="1:9" hidden="1">
      <c r="A5442" s="96" t="s">
        <v>3690</v>
      </c>
      <c r="B5442" s="96" t="s">
        <v>3691</v>
      </c>
      <c r="C5442" s="96" t="s">
        <v>4426</v>
      </c>
      <c r="D5442" s="96">
        <v>287.67638888806687</v>
      </c>
      <c r="E5442" s="96">
        <v>156.49666666839039</v>
      </c>
      <c r="F5442" s="96">
        <v>1</v>
      </c>
      <c r="G5442" s="96" t="s">
        <v>4874</v>
      </c>
      <c r="H5442" s="96">
        <v>24</v>
      </c>
      <c r="I5442" s="96" t="str">
        <f t="shared" si="84"/>
        <v>T520B476M006ATE040A520B476K006ASKBP74</v>
      </c>
    </row>
    <row r="5443" spans="1:9" hidden="1">
      <c r="A5443" s="96" t="s">
        <v>3926</v>
      </c>
      <c r="B5443" s="96" t="s">
        <v>3691</v>
      </c>
      <c r="C5443" s="96" t="s">
        <v>4426</v>
      </c>
      <c r="D5443" s="96">
        <v>266.29466666551309</v>
      </c>
      <c r="E5443" s="96">
        <v>158.89833333247807</v>
      </c>
      <c r="F5443" s="96">
        <v>1</v>
      </c>
      <c r="G5443" s="96" t="s">
        <v>4874</v>
      </c>
      <c r="H5443" s="96">
        <v>50</v>
      </c>
      <c r="I5443" s="96" t="str">
        <f t="shared" si="84"/>
        <v>T520B476M006ATE070A520B476K006ASKBP74</v>
      </c>
    </row>
    <row r="5444" spans="1:9" hidden="1">
      <c r="A5444" s="96" t="s">
        <v>3986</v>
      </c>
      <c r="B5444" s="96" t="s">
        <v>3959</v>
      </c>
      <c r="C5444" s="96" t="s">
        <v>4426</v>
      </c>
      <c r="D5444" s="96">
        <v>267.89166666363599</v>
      </c>
      <c r="E5444" s="96">
        <v>147.14166666817621</v>
      </c>
      <c r="F5444" s="96">
        <v>1</v>
      </c>
      <c r="G5444" s="96" t="s">
        <v>4874</v>
      </c>
      <c r="H5444" s="96">
        <v>4</v>
      </c>
      <c r="I5444" s="96" t="str">
        <f t="shared" ref="I5444:I5507" si="85">A5444&amp;B5444&amp;C5444</f>
        <v>T520B476M010AHE070A520B476M010ASE070KBP74</v>
      </c>
    </row>
    <row r="5445" spans="1:9" hidden="1">
      <c r="A5445" s="96" t="s">
        <v>3724</v>
      </c>
      <c r="B5445" s="96" t="s">
        <v>4885</v>
      </c>
      <c r="C5445" s="96" t="s">
        <v>4426</v>
      </c>
      <c r="D5445" s="96">
        <v>284.24433333298657</v>
      </c>
      <c r="E5445" s="96">
        <v>146.1709999987157</v>
      </c>
      <c r="F5445" s="96">
        <v>1</v>
      </c>
      <c r="G5445" s="96" t="s">
        <v>4874</v>
      </c>
      <c r="H5445" s="96">
        <v>50</v>
      </c>
      <c r="I5445" s="96" t="str">
        <f t="shared" si="85"/>
        <v>T520B476M010ATE035A520B476M010ASE035KBP74</v>
      </c>
    </row>
    <row r="5446" spans="1:9" hidden="1">
      <c r="A5446" s="96" t="s">
        <v>3724</v>
      </c>
      <c r="B5446" s="96" t="s">
        <v>4885</v>
      </c>
      <c r="C5446" s="96" t="s">
        <v>4433</v>
      </c>
      <c r="D5446" s="96">
        <v>397.21666665980592</v>
      </c>
      <c r="E5446" s="96">
        <v>125.41666666860692</v>
      </c>
      <c r="F5446" s="96">
        <v>1</v>
      </c>
      <c r="G5446" s="96" t="s">
        <v>4874</v>
      </c>
      <c r="H5446" s="96">
        <v>1</v>
      </c>
      <c r="I5446" s="96" t="str">
        <f t="shared" si="85"/>
        <v>T520B476M010ATE035A520B476M010ASE035KBP74E</v>
      </c>
    </row>
    <row r="5447" spans="1:9" hidden="1">
      <c r="A5447" s="96" t="s">
        <v>3724</v>
      </c>
      <c r="B5447" s="96" t="s">
        <v>4886</v>
      </c>
      <c r="C5447" s="96" t="s">
        <v>4433</v>
      </c>
      <c r="D5447" s="96">
        <v>625.41666667442769</v>
      </c>
      <c r="E5447" s="96">
        <v>125.26666666497476</v>
      </c>
      <c r="F5447" s="96">
        <v>1</v>
      </c>
      <c r="G5447" s="96" t="s">
        <v>4874</v>
      </c>
      <c r="H5447" s="96">
        <v>1</v>
      </c>
      <c r="I5447" s="96" t="str">
        <f t="shared" si="85"/>
        <v>T520B476M010ATE035A520B476M010AS9997KBP74E</v>
      </c>
    </row>
    <row r="5448" spans="1:9" hidden="1">
      <c r="A5448" s="96" t="s">
        <v>3724</v>
      </c>
      <c r="B5448" s="96" t="s">
        <v>4886</v>
      </c>
      <c r="C5448" s="96" t="s">
        <v>4715</v>
      </c>
      <c r="D5448" s="96">
        <v>607.12500000139698</v>
      </c>
      <c r="E5448" s="96">
        <v>137.00833333656192</v>
      </c>
      <c r="F5448" s="96">
        <v>1</v>
      </c>
      <c r="G5448" s="96" t="s">
        <v>4874</v>
      </c>
      <c r="H5448" s="96">
        <v>2</v>
      </c>
      <c r="I5448" s="96" t="str">
        <f t="shared" si="85"/>
        <v>T520B476M010ATE035A520B476M010AS9997KBP83E</v>
      </c>
    </row>
    <row r="5449" spans="1:9" hidden="1">
      <c r="A5449" s="96" t="s">
        <v>3724</v>
      </c>
      <c r="B5449" s="96" t="s">
        <v>4886</v>
      </c>
      <c r="C5449" s="96" t="s">
        <v>4774</v>
      </c>
      <c r="D5449" s="96">
        <v>641.91666666534729</v>
      </c>
      <c r="E5449" s="96">
        <v>139.16666666627862</v>
      </c>
      <c r="F5449" s="96">
        <v>1</v>
      </c>
      <c r="G5449" s="96" t="s">
        <v>4874</v>
      </c>
      <c r="H5449" s="96">
        <v>1</v>
      </c>
      <c r="I5449" s="96" t="str">
        <f t="shared" si="85"/>
        <v xml:space="preserve">T520B476M010ATE035A520B476M010AS9997KBP83E </v>
      </c>
    </row>
    <row r="5450" spans="1:9" hidden="1">
      <c r="A5450" s="96" t="s">
        <v>3724</v>
      </c>
      <c r="B5450" s="96" t="s">
        <v>3723</v>
      </c>
      <c r="C5450" s="96" t="s">
        <v>4727</v>
      </c>
      <c r="D5450" s="96">
        <v>615.25000000168802</v>
      </c>
      <c r="E5450" s="96">
        <v>146.3833333356888</v>
      </c>
      <c r="F5450" s="96">
        <v>1</v>
      </c>
      <c r="G5450" s="96" t="s">
        <v>4874</v>
      </c>
      <c r="H5450" s="96">
        <v>4</v>
      </c>
      <c r="I5450" s="96" t="str">
        <f t="shared" si="85"/>
        <v>T520B476M010ATE035A520B476M010ASMHSPKBP83</v>
      </c>
    </row>
    <row r="5451" spans="1:9" hidden="1">
      <c r="A5451" s="96" t="s">
        <v>3985</v>
      </c>
      <c r="B5451" s="96" t="s">
        <v>3959</v>
      </c>
      <c r="C5451" s="96" t="s">
        <v>4426</v>
      </c>
      <c r="D5451" s="96">
        <v>274.20499999935271</v>
      </c>
      <c r="E5451" s="96">
        <v>148.70299999988637</v>
      </c>
      <c r="F5451" s="96">
        <v>1</v>
      </c>
      <c r="G5451" s="96" t="s">
        <v>4874</v>
      </c>
      <c r="H5451" s="96">
        <v>50</v>
      </c>
      <c r="I5451" s="96" t="str">
        <f t="shared" si="85"/>
        <v>T520B476M010ATE070A520B476M010ASE070KBP74</v>
      </c>
    </row>
    <row r="5452" spans="1:9" hidden="1">
      <c r="A5452" s="96" t="s">
        <v>3985</v>
      </c>
      <c r="B5452" s="96" t="s">
        <v>3723</v>
      </c>
      <c r="C5452" s="96" t="s">
        <v>4727</v>
      </c>
      <c r="D5452" s="96">
        <v>633.20000000239816</v>
      </c>
      <c r="E5452" s="96">
        <v>140.85555555706378</v>
      </c>
      <c r="F5452" s="96">
        <v>1</v>
      </c>
      <c r="G5452" s="96" t="s">
        <v>4874</v>
      </c>
      <c r="H5452" s="96">
        <v>6</v>
      </c>
      <c r="I5452" s="96" t="str">
        <f t="shared" si="85"/>
        <v>T520B476M010ATE070A520B476M010ASMHSPKBP83</v>
      </c>
    </row>
    <row r="5453" spans="1:9" hidden="1">
      <c r="A5453" s="96" t="s">
        <v>3835</v>
      </c>
      <c r="B5453" s="96" t="s">
        <v>3837</v>
      </c>
      <c r="C5453" s="96" t="s">
        <v>4426</v>
      </c>
      <c r="D5453" s="96">
        <v>251.70416666718663</v>
      </c>
      <c r="E5453" s="96">
        <v>173.95000000542495</v>
      </c>
      <c r="F5453" s="96">
        <v>1</v>
      </c>
      <c r="G5453" s="96" t="s">
        <v>4874</v>
      </c>
      <c r="H5453" s="96">
        <v>4</v>
      </c>
      <c r="I5453" s="96" t="str">
        <f t="shared" si="85"/>
        <v>T520B686M006ATE040A520B686K006ASKBP74</v>
      </c>
    </row>
    <row r="5454" spans="1:9" hidden="1">
      <c r="A5454" s="96" t="s">
        <v>3848</v>
      </c>
      <c r="B5454" s="96" t="s">
        <v>3837</v>
      </c>
      <c r="C5454" s="96" t="s">
        <v>4426</v>
      </c>
      <c r="D5454" s="96">
        <v>253.77095238002948</v>
      </c>
      <c r="E5454" s="96">
        <v>148.17777777876472</v>
      </c>
      <c r="F5454" s="96">
        <v>1</v>
      </c>
      <c r="G5454" s="96" t="s">
        <v>4874</v>
      </c>
      <c r="H5454" s="96">
        <v>35</v>
      </c>
      <c r="I5454" s="96" t="str">
        <f t="shared" si="85"/>
        <v>T520B686M006ATE070A520B686K006ASKBP74</v>
      </c>
    </row>
    <row r="5455" spans="1:9" hidden="1">
      <c r="A5455" s="96" t="s">
        <v>3848</v>
      </c>
      <c r="B5455" s="96" t="s">
        <v>3837</v>
      </c>
      <c r="C5455" s="96" t="s">
        <v>4433</v>
      </c>
      <c r="D5455" s="96">
        <v>236.06111111235805</v>
      </c>
      <c r="E5455" s="96">
        <v>125.72500000067519</v>
      </c>
      <c r="F5455" s="96">
        <v>1</v>
      </c>
      <c r="G5455" s="96" t="s">
        <v>4874</v>
      </c>
      <c r="H5455" s="96">
        <v>3</v>
      </c>
      <c r="I5455" s="96" t="str">
        <f t="shared" si="85"/>
        <v>T520B686M006ATE070A520B686K006ASKBP74E</v>
      </c>
    </row>
    <row r="5456" spans="1:9" hidden="1">
      <c r="A5456" s="96" t="s">
        <v>1393</v>
      </c>
      <c r="B5456" s="96" t="s">
        <v>4887</v>
      </c>
      <c r="C5456" s="96" t="s">
        <v>4426</v>
      </c>
      <c r="D5456" s="96">
        <v>284.3249999958789</v>
      </c>
      <c r="E5456" s="96">
        <v>136.0249999986263</v>
      </c>
      <c r="F5456" s="96">
        <v>1</v>
      </c>
      <c r="G5456" s="96" t="s">
        <v>4874</v>
      </c>
      <c r="H5456" s="96">
        <v>2</v>
      </c>
      <c r="I5456" s="96" t="str">
        <f t="shared" si="85"/>
        <v>T520C107M006ATE025A520C107M006ASE025KBP74</v>
      </c>
    </row>
    <row r="5457" spans="1:9" hidden="1">
      <c r="A5457" s="96" t="s">
        <v>203</v>
      </c>
      <c r="B5457" s="96" t="s">
        <v>199</v>
      </c>
      <c r="C5457" s="96" t="s">
        <v>4426</v>
      </c>
      <c r="D5457" s="96">
        <v>280.48205128266443</v>
      </c>
      <c r="E5457" s="96">
        <v>151.68958333320916</v>
      </c>
      <c r="F5457" s="96">
        <v>1</v>
      </c>
      <c r="G5457" s="96" t="s">
        <v>4874</v>
      </c>
      <c r="H5457" s="96">
        <v>26</v>
      </c>
      <c r="I5457" s="96" t="str">
        <f t="shared" si="85"/>
        <v>T520C107M006ATE045A520C107M006ASE045KBP74</v>
      </c>
    </row>
    <row r="5458" spans="1:9" hidden="1">
      <c r="A5458" s="96" t="s">
        <v>203</v>
      </c>
      <c r="B5458" s="96" t="s">
        <v>199</v>
      </c>
      <c r="C5458" s="96" t="s">
        <v>4433</v>
      </c>
      <c r="D5458" s="96">
        <v>259.21250000334112</v>
      </c>
      <c r="E5458" s="96">
        <v>171.58333333034534</v>
      </c>
      <c r="F5458" s="96">
        <v>1</v>
      </c>
      <c r="G5458" s="96" t="s">
        <v>4874</v>
      </c>
      <c r="H5458" s="96">
        <v>4</v>
      </c>
      <c r="I5458" s="96" t="str">
        <f t="shared" si="85"/>
        <v>T520C107M006ATE045A520C107M006ASE045KBP74E</v>
      </c>
    </row>
    <row r="5459" spans="1:9" hidden="1">
      <c r="A5459" s="96" t="s">
        <v>203</v>
      </c>
      <c r="B5459" s="96" t="s">
        <v>4888</v>
      </c>
      <c r="C5459" s="96" t="s">
        <v>4433</v>
      </c>
      <c r="D5459" s="96">
        <v>290.95333333220333</v>
      </c>
      <c r="E5459" s="96">
        <v>150.55333333346061</v>
      </c>
      <c r="F5459" s="96">
        <v>1</v>
      </c>
      <c r="G5459" s="96" t="s">
        <v>4874</v>
      </c>
      <c r="H5459" s="96">
        <v>5</v>
      </c>
      <c r="I5459" s="96" t="str">
        <f t="shared" si="85"/>
        <v>T520C107M006ATE045A520C107M006AS9997KBP74E</v>
      </c>
    </row>
    <row r="5460" spans="1:9" hidden="1">
      <c r="A5460" s="96" t="s">
        <v>1382</v>
      </c>
      <c r="B5460" s="96" t="s">
        <v>4736</v>
      </c>
      <c r="C5460" s="96" t="s">
        <v>4426</v>
      </c>
      <c r="D5460" s="96">
        <v>304.54047618966018</v>
      </c>
      <c r="E5460" s="96">
        <v>139.63928571286877</v>
      </c>
      <c r="F5460" s="96">
        <v>1</v>
      </c>
      <c r="G5460" s="96" t="s">
        <v>4874</v>
      </c>
      <c r="H5460" s="96">
        <v>14</v>
      </c>
      <c r="I5460" s="96" t="str">
        <f t="shared" si="85"/>
        <v>T520C107M010ATE025A520C107M010ASE025KBP74</v>
      </c>
    </row>
    <row r="5461" spans="1:9" hidden="1">
      <c r="A5461" s="96" t="s">
        <v>1382</v>
      </c>
      <c r="B5461" s="96" t="s">
        <v>4889</v>
      </c>
      <c r="C5461" s="96" t="s">
        <v>4621</v>
      </c>
      <c r="D5461" s="96">
        <v>247.02777777216397</v>
      </c>
      <c r="E5461" s="96">
        <v>126.43333333544432</v>
      </c>
      <c r="F5461" s="96">
        <v>1</v>
      </c>
      <c r="G5461" s="96" t="s">
        <v>4874</v>
      </c>
      <c r="H5461" s="96">
        <v>3</v>
      </c>
      <c r="I5461" s="96" t="str">
        <f t="shared" si="85"/>
        <v>T520C107M010ATE025A520C107M010AS9997KBP121E</v>
      </c>
    </row>
    <row r="5462" spans="1:9" hidden="1">
      <c r="A5462" s="96" t="s">
        <v>1382</v>
      </c>
      <c r="B5462" s="96" t="s">
        <v>4889</v>
      </c>
      <c r="C5462" s="96" t="s">
        <v>4620</v>
      </c>
      <c r="D5462" s="96">
        <v>259.54999999841675</v>
      </c>
      <c r="E5462" s="96">
        <v>126.6999999980908</v>
      </c>
      <c r="F5462" s="96">
        <v>1</v>
      </c>
      <c r="G5462" s="96" t="s">
        <v>4874</v>
      </c>
      <c r="H5462" s="96">
        <v>1</v>
      </c>
      <c r="I5462" s="96" t="str">
        <f t="shared" si="85"/>
        <v>T520C107M010ATE025A520C107M010AS9997KBP74X</v>
      </c>
    </row>
    <row r="5463" spans="1:9" hidden="1">
      <c r="A5463" s="96" t="s">
        <v>344</v>
      </c>
      <c r="B5463" s="96" t="s">
        <v>343</v>
      </c>
      <c r="C5463" s="96" t="s">
        <v>4426</v>
      </c>
      <c r="D5463" s="96">
        <v>314.00396825413088</v>
      </c>
      <c r="E5463" s="96">
        <v>148.13916666666046</v>
      </c>
      <c r="F5463" s="96">
        <v>1</v>
      </c>
      <c r="G5463" s="96" t="s">
        <v>4874</v>
      </c>
      <c r="H5463" s="96">
        <v>21</v>
      </c>
      <c r="I5463" s="96" t="str">
        <f t="shared" si="85"/>
        <v>T520C107M010ATE045A520C107M010ASE045KBP74</v>
      </c>
    </row>
    <row r="5464" spans="1:9" hidden="1">
      <c r="A5464" s="96" t="s">
        <v>1401</v>
      </c>
      <c r="B5464" s="96" t="s">
        <v>1404</v>
      </c>
      <c r="C5464" s="96" t="s">
        <v>4426</v>
      </c>
      <c r="D5464" s="96">
        <v>336.5020833357994</v>
      </c>
      <c r="E5464" s="96">
        <v>171.42291666415986</v>
      </c>
      <c r="F5464" s="96">
        <v>1</v>
      </c>
      <c r="G5464" s="96" t="s">
        <v>4874</v>
      </c>
      <c r="H5464" s="96">
        <v>8</v>
      </c>
      <c r="I5464" s="96" t="str">
        <f t="shared" si="85"/>
        <v>T520C157M006AHE025A520C157M006ASE025KBP74</v>
      </c>
    </row>
    <row r="5465" spans="1:9" hidden="1">
      <c r="A5465" s="96" t="s">
        <v>1402</v>
      </c>
      <c r="B5465" s="96" t="s">
        <v>1404</v>
      </c>
      <c r="C5465" s="96" t="s">
        <v>4744</v>
      </c>
      <c r="D5465" s="96">
        <v>263.89999999897555</v>
      </c>
      <c r="E5465" s="96">
        <v>128.04999999934807</v>
      </c>
      <c r="F5465" s="96">
        <v>1</v>
      </c>
      <c r="G5465" s="96" t="s">
        <v>4874</v>
      </c>
      <c r="H5465" s="96">
        <v>1</v>
      </c>
      <c r="I5465" s="96" t="str">
        <f t="shared" si="85"/>
        <v>T520C157M006ATE025A520C157M006ASE025KBP72</v>
      </c>
    </row>
    <row r="5466" spans="1:9" hidden="1">
      <c r="A5466" s="96" t="s">
        <v>1402</v>
      </c>
      <c r="B5466" s="96" t="s">
        <v>1404</v>
      </c>
      <c r="C5466" s="96" t="s">
        <v>4426</v>
      </c>
      <c r="D5466" s="96">
        <v>267.68000000040047</v>
      </c>
      <c r="E5466" s="96">
        <v>149.38750000001164</v>
      </c>
      <c r="F5466" s="96">
        <v>1</v>
      </c>
      <c r="G5466" s="96" t="s">
        <v>4874</v>
      </c>
      <c r="H5466" s="96">
        <v>5</v>
      </c>
      <c r="I5466" s="96" t="str">
        <f t="shared" si="85"/>
        <v>T520C157M006ATE025A520C157M006ASE025KBP74</v>
      </c>
    </row>
    <row r="5467" spans="1:9" hidden="1">
      <c r="A5467" s="96" t="s">
        <v>424</v>
      </c>
      <c r="B5467" s="96" t="s">
        <v>323</v>
      </c>
      <c r="C5467" s="96" t="s">
        <v>4441</v>
      </c>
      <c r="D5467" s="96">
        <v>488.31969697017814</v>
      </c>
      <c r="E5467" s="96">
        <v>203.26666666677087</v>
      </c>
      <c r="F5467" s="96">
        <v>1</v>
      </c>
      <c r="G5467" s="96" t="s">
        <v>4874</v>
      </c>
      <c r="H5467" s="96">
        <v>22</v>
      </c>
      <c r="I5467" s="96" t="str">
        <f t="shared" si="85"/>
        <v>T520C157M010ATE055A520C157M010ASE055STA156KA</v>
      </c>
    </row>
    <row r="5468" spans="1:9" hidden="1">
      <c r="A5468" s="96" t="s">
        <v>424</v>
      </c>
      <c r="B5468" s="96" t="s">
        <v>4737</v>
      </c>
      <c r="C5468" s="96" t="s">
        <v>4441</v>
      </c>
      <c r="D5468" s="96">
        <v>503.85000000474975</v>
      </c>
      <c r="E5468" s="96">
        <v>520.91666666907258</v>
      </c>
      <c r="F5468" s="96">
        <v>1</v>
      </c>
      <c r="G5468" s="96" t="s">
        <v>4874</v>
      </c>
      <c r="H5468" s="96">
        <v>1</v>
      </c>
      <c r="I5468" s="96" t="str">
        <f t="shared" si="85"/>
        <v>T520C157M010ATE055A520C157M010AS9997STA156KA</v>
      </c>
    </row>
    <row r="5469" spans="1:9" hidden="1">
      <c r="A5469" s="96" t="s">
        <v>424</v>
      </c>
      <c r="B5469" s="96" t="s">
        <v>4737</v>
      </c>
      <c r="C5469" s="96" t="s">
        <v>4556</v>
      </c>
      <c r="D5469" s="96">
        <v>265.21111110923812</v>
      </c>
      <c r="E5469" s="96">
        <v>144.61666666727979</v>
      </c>
      <c r="F5469" s="96">
        <v>1</v>
      </c>
      <c r="G5469" s="96" t="s">
        <v>4874</v>
      </c>
      <c r="H5469" s="96">
        <v>3</v>
      </c>
      <c r="I5469" s="96" t="str">
        <f t="shared" si="85"/>
        <v>T520C157M010ATE055A520C157M010AS9997STA156KE</v>
      </c>
    </row>
    <row r="5470" spans="1:9" hidden="1">
      <c r="A5470" s="96" t="s">
        <v>566</v>
      </c>
      <c r="B5470" s="96" t="s">
        <v>432</v>
      </c>
      <c r="C5470" s="96" t="s">
        <v>4721</v>
      </c>
      <c r="D5470" s="96">
        <v>405.8385416668898</v>
      </c>
      <c r="E5470" s="96">
        <v>140.19270833443443</v>
      </c>
      <c r="F5470" s="96">
        <v>1</v>
      </c>
      <c r="G5470" s="96" t="s">
        <v>4874</v>
      </c>
      <c r="H5470" s="96">
        <v>16</v>
      </c>
      <c r="I5470" s="96" t="str">
        <f t="shared" si="85"/>
        <v>T520C226M016ATE080A520C226M016ASE080NT40</v>
      </c>
    </row>
    <row r="5471" spans="1:9" hidden="1">
      <c r="A5471" s="96" t="s">
        <v>583</v>
      </c>
      <c r="B5471" s="96" t="s">
        <v>584</v>
      </c>
      <c r="C5471" s="96" t="s">
        <v>4724</v>
      </c>
      <c r="D5471" s="96">
        <v>310.76666666718666</v>
      </c>
      <c r="E5471" s="96">
        <v>140.12777777505107</v>
      </c>
      <c r="F5471" s="96">
        <v>1</v>
      </c>
      <c r="G5471" s="96" t="s">
        <v>4874</v>
      </c>
      <c r="H5471" s="96">
        <v>2</v>
      </c>
      <c r="I5471" s="96" t="str">
        <f t="shared" si="85"/>
        <v>T520C227M004ATE015A520C227M006ASE015KBP121</v>
      </c>
    </row>
    <row r="5472" spans="1:9" hidden="1">
      <c r="A5472" s="96" t="s">
        <v>430</v>
      </c>
      <c r="B5472" s="96" t="s">
        <v>584</v>
      </c>
      <c r="C5472" s="96" t="s">
        <v>4724</v>
      </c>
      <c r="D5472" s="96">
        <v>334.26666666520759</v>
      </c>
      <c r="E5472" s="96">
        <v>142.57500000006985</v>
      </c>
      <c r="F5472" s="96">
        <v>1</v>
      </c>
      <c r="G5472" s="96" t="s">
        <v>4874</v>
      </c>
      <c r="H5472" s="96">
        <v>2</v>
      </c>
      <c r="I5472" s="96" t="str">
        <f t="shared" si="85"/>
        <v>T520C227M004ATE018A520C227M006ASE015KBP121</v>
      </c>
    </row>
    <row r="5473" spans="1:9" hidden="1">
      <c r="A5473" s="96" t="s">
        <v>1396</v>
      </c>
      <c r="B5473" s="96" t="s">
        <v>325</v>
      </c>
      <c r="C5473" s="96" t="s">
        <v>4441</v>
      </c>
      <c r="D5473" s="96">
        <v>382.75714285813069</v>
      </c>
      <c r="E5473" s="96">
        <v>201.65897435983285</v>
      </c>
      <c r="F5473" s="96">
        <v>1</v>
      </c>
      <c r="G5473" s="96" t="s">
        <v>4874</v>
      </c>
      <c r="H5473" s="96">
        <v>14</v>
      </c>
      <c r="I5473" s="96" t="str">
        <f t="shared" si="85"/>
        <v>T520C227M004ATE025A520C227M006ASE025STA156KA</v>
      </c>
    </row>
    <row r="5474" spans="1:9" hidden="1">
      <c r="A5474" s="96" t="s">
        <v>586</v>
      </c>
      <c r="B5474" s="96" t="s">
        <v>584</v>
      </c>
      <c r="C5474" s="96" t="s">
        <v>4724</v>
      </c>
      <c r="D5474" s="96">
        <v>318.2083333315677</v>
      </c>
      <c r="E5474" s="96">
        <v>147.18333333339118</v>
      </c>
      <c r="F5474" s="96">
        <v>1</v>
      </c>
      <c r="G5474" s="96" t="s">
        <v>4874</v>
      </c>
      <c r="H5474" s="96">
        <v>12</v>
      </c>
      <c r="I5474" s="96" t="str">
        <f t="shared" si="85"/>
        <v>T520C227M006ATE015A520C227M006ASE015KBP121</v>
      </c>
    </row>
    <row r="5475" spans="1:9" hidden="1">
      <c r="A5475" s="96" t="s">
        <v>586</v>
      </c>
      <c r="B5475" s="96" t="s">
        <v>4524</v>
      </c>
      <c r="C5475" s="96" t="s">
        <v>4724</v>
      </c>
      <c r="D5475" s="96">
        <v>289.11666666157544</v>
      </c>
      <c r="E5475" s="96">
        <v>143.00000000512227</v>
      </c>
      <c r="F5475" s="96">
        <v>1</v>
      </c>
      <c r="G5475" s="96" t="s">
        <v>4874</v>
      </c>
      <c r="H5475" s="96">
        <v>1</v>
      </c>
      <c r="I5475" s="96" t="str">
        <f t="shared" si="85"/>
        <v>T520C227M006ATE015A520C227M006AS9997KBP121</v>
      </c>
    </row>
    <row r="5476" spans="1:9" hidden="1">
      <c r="A5476" s="96" t="s">
        <v>427</v>
      </c>
      <c r="B5476" s="96" t="s">
        <v>584</v>
      </c>
      <c r="C5476" s="96" t="s">
        <v>4724</v>
      </c>
      <c r="D5476" s="96">
        <v>348.48750000150176</v>
      </c>
      <c r="E5476" s="96">
        <v>132.6916666640318</v>
      </c>
      <c r="F5476" s="96">
        <v>1</v>
      </c>
      <c r="G5476" s="96" t="s">
        <v>4874</v>
      </c>
      <c r="H5476" s="96">
        <v>4</v>
      </c>
      <c r="I5476" s="96" t="str">
        <f t="shared" si="85"/>
        <v>T520C227M006ATE018A520C227M006ASE015KBP121</v>
      </c>
    </row>
    <row r="5477" spans="1:9" hidden="1">
      <c r="A5477" s="96" t="s">
        <v>1391</v>
      </c>
      <c r="B5477" s="96" t="s">
        <v>325</v>
      </c>
      <c r="C5477" s="96" t="s">
        <v>4441</v>
      </c>
      <c r="D5477" s="96">
        <v>377.66923076911974</v>
      </c>
      <c r="E5477" s="96">
        <v>213.31212121167812</v>
      </c>
      <c r="F5477" s="96">
        <v>1</v>
      </c>
      <c r="G5477" s="96" t="s">
        <v>4874</v>
      </c>
      <c r="H5477" s="96">
        <v>13</v>
      </c>
      <c r="I5477" s="96" t="str">
        <f t="shared" si="85"/>
        <v>T520C227M006ATE025A520C227M006ASE025STA156KA</v>
      </c>
    </row>
    <row r="5478" spans="1:9" hidden="1">
      <c r="A5478" s="96" t="s">
        <v>1391</v>
      </c>
      <c r="B5478" s="96" t="s">
        <v>4524</v>
      </c>
      <c r="C5478" s="96" t="s">
        <v>4621</v>
      </c>
      <c r="D5478" s="96">
        <v>345.55666666827165</v>
      </c>
      <c r="E5478" s="96">
        <v>146.31666666548699</v>
      </c>
      <c r="F5478" s="96">
        <v>1</v>
      </c>
      <c r="G5478" s="96" t="s">
        <v>4874</v>
      </c>
      <c r="H5478" s="96">
        <v>5</v>
      </c>
      <c r="I5478" s="96" t="str">
        <f t="shared" si="85"/>
        <v>T520C227M006ATE025A520C227M006AS9997KBP121E</v>
      </c>
    </row>
    <row r="5479" spans="1:9" hidden="1">
      <c r="A5479" s="96" t="s">
        <v>1391</v>
      </c>
      <c r="B5479" s="96" t="s">
        <v>4524</v>
      </c>
      <c r="C5479" s="96" t="s">
        <v>4725</v>
      </c>
      <c r="D5479" s="96">
        <v>311.5500000002794</v>
      </c>
      <c r="E5479" s="96">
        <v>143.48333333618939</v>
      </c>
      <c r="F5479" s="96">
        <v>1</v>
      </c>
      <c r="G5479" s="96" t="s">
        <v>4874</v>
      </c>
      <c r="H5479" s="96">
        <v>1</v>
      </c>
      <c r="I5479" s="96" t="str">
        <f t="shared" si="85"/>
        <v>T520C227M006ATE025A520C227M006AS9997KBP121X</v>
      </c>
    </row>
    <row r="5480" spans="1:9" hidden="1">
      <c r="A5480" s="96" t="s">
        <v>337</v>
      </c>
      <c r="B5480" s="96" t="s">
        <v>336</v>
      </c>
      <c r="C5480" s="96" t="s">
        <v>4441</v>
      </c>
      <c r="D5480" s="96">
        <v>366.3616666670423</v>
      </c>
      <c r="E5480" s="96">
        <v>234.03166666673496</v>
      </c>
      <c r="F5480" s="96">
        <v>1</v>
      </c>
      <c r="G5480" s="96" t="s">
        <v>4874</v>
      </c>
      <c r="H5480" s="96">
        <v>10</v>
      </c>
      <c r="I5480" s="96" t="str">
        <f t="shared" si="85"/>
        <v>T520C227M006ATE045A520C227M006ASE045STA156KA</v>
      </c>
    </row>
    <row r="5481" spans="1:9" hidden="1">
      <c r="A5481" s="96" t="s">
        <v>576</v>
      </c>
      <c r="B5481" s="96" t="s">
        <v>577</v>
      </c>
      <c r="C5481" s="96" t="s">
        <v>4525</v>
      </c>
      <c r="D5481" s="96">
        <v>249.15833333332557</v>
      </c>
      <c r="E5481" s="96">
        <v>139.04166666325182</v>
      </c>
      <c r="F5481" s="96">
        <v>1</v>
      </c>
      <c r="G5481" s="96" t="s">
        <v>4874</v>
      </c>
      <c r="H5481" s="96">
        <v>2</v>
      </c>
      <c r="I5481" s="96" t="str">
        <f t="shared" si="85"/>
        <v>T520C336M006ATE100A520C336M006ASE100S506</v>
      </c>
    </row>
    <row r="5482" spans="1:9" hidden="1">
      <c r="A5482" s="96" t="s">
        <v>576</v>
      </c>
      <c r="B5482" s="96" t="s">
        <v>4890</v>
      </c>
      <c r="C5482" s="96" t="s">
        <v>4891</v>
      </c>
      <c r="D5482" s="96">
        <v>334.17777777998708</v>
      </c>
      <c r="E5482" s="96">
        <v>140.2166666672565</v>
      </c>
      <c r="F5482" s="96">
        <v>1</v>
      </c>
      <c r="G5482" s="96" t="s">
        <v>4874</v>
      </c>
      <c r="H5482" s="96">
        <v>3</v>
      </c>
      <c r="I5482" s="96" t="str">
        <f t="shared" si="85"/>
        <v>T520C336M006ATE100A520C336M006AS9997NT40E</v>
      </c>
    </row>
    <row r="5483" spans="1:9" hidden="1">
      <c r="A5483" s="96" t="s">
        <v>1385</v>
      </c>
      <c r="B5483" s="96" t="s">
        <v>4892</v>
      </c>
      <c r="C5483" s="96" t="s">
        <v>4556</v>
      </c>
      <c r="D5483" s="96">
        <v>229.37777777784504</v>
      </c>
      <c r="E5483" s="96">
        <v>121.29999999306165</v>
      </c>
      <c r="F5483" s="96">
        <v>1</v>
      </c>
      <c r="G5483" s="96" t="s">
        <v>4874</v>
      </c>
      <c r="H5483" s="96">
        <v>3</v>
      </c>
      <c r="I5483" s="96" t="str">
        <f t="shared" si="85"/>
        <v>T520C337M004ATE025A520C337M004AS9997STA156KE</v>
      </c>
    </row>
    <row r="5484" spans="1:9" hidden="1">
      <c r="A5484" s="96" t="s">
        <v>210</v>
      </c>
      <c r="B5484" s="96" t="s">
        <v>214</v>
      </c>
      <c r="C5484" s="96" t="s">
        <v>4441</v>
      </c>
      <c r="D5484" s="96">
        <v>362.17888888833113</v>
      </c>
      <c r="E5484" s="96">
        <v>208.92187500096043</v>
      </c>
      <c r="F5484" s="96">
        <v>1</v>
      </c>
      <c r="G5484" s="96" t="s">
        <v>4874</v>
      </c>
      <c r="H5484" s="96">
        <v>15</v>
      </c>
      <c r="I5484" s="96" t="str">
        <f t="shared" si="85"/>
        <v>T520C337M004ATE045A520C337M004ASE045STA156KA</v>
      </c>
    </row>
    <row r="5485" spans="1:9" hidden="1">
      <c r="A5485" s="96" t="s">
        <v>210</v>
      </c>
      <c r="B5485" s="96" t="s">
        <v>214</v>
      </c>
      <c r="C5485" s="96" t="s">
        <v>4556</v>
      </c>
      <c r="D5485" s="96">
        <v>302.94166667154059</v>
      </c>
      <c r="E5485" s="96">
        <v>136.49166666960809</v>
      </c>
      <c r="F5485" s="96">
        <v>1</v>
      </c>
      <c r="G5485" s="96" t="s">
        <v>4874</v>
      </c>
      <c r="H5485" s="96">
        <v>2</v>
      </c>
      <c r="I5485" s="96" t="str">
        <f t="shared" si="85"/>
        <v>T520C337M004ATE045A520C337M004ASE045STA156KE</v>
      </c>
    </row>
    <row r="5486" spans="1:9" hidden="1">
      <c r="A5486" s="96" t="s">
        <v>581</v>
      </c>
      <c r="B5486" s="96" t="s">
        <v>4893</v>
      </c>
      <c r="C5486" s="96" t="s">
        <v>4621</v>
      </c>
      <c r="D5486" s="96">
        <v>296.50000000256114</v>
      </c>
      <c r="E5486" s="96">
        <v>137.89999999688007</v>
      </c>
      <c r="F5486" s="96">
        <v>1</v>
      </c>
      <c r="G5486" s="96" t="s">
        <v>4874</v>
      </c>
      <c r="H5486" s="96">
        <v>1</v>
      </c>
      <c r="I5486" s="96" t="str">
        <f t="shared" si="85"/>
        <v>T520C337M2R5ATE015A520C337M003AS9997KBP121E</v>
      </c>
    </row>
    <row r="5487" spans="1:9" hidden="1">
      <c r="A5487" s="96" t="s">
        <v>581</v>
      </c>
      <c r="B5487" s="96" t="s">
        <v>4893</v>
      </c>
      <c r="C5487" s="96" t="s">
        <v>4620</v>
      </c>
      <c r="D5487" s="96">
        <v>278.50000000675209</v>
      </c>
      <c r="E5487" s="96">
        <v>123.11666666530073</v>
      </c>
      <c r="F5487" s="96">
        <v>1</v>
      </c>
      <c r="G5487" s="96" t="s">
        <v>4874</v>
      </c>
      <c r="H5487" s="96">
        <v>1</v>
      </c>
      <c r="I5487" s="96" t="str">
        <f t="shared" si="85"/>
        <v>T520C337M2R5ATE015A520C337M003AS9997KBP74X</v>
      </c>
    </row>
    <row r="5488" spans="1:9" hidden="1">
      <c r="A5488" s="96" t="s">
        <v>581</v>
      </c>
      <c r="B5488" s="96" t="s">
        <v>429</v>
      </c>
      <c r="C5488" s="96" t="s">
        <v>4724</v>
      </c>
      <c r="D5488" s="96">
        <v>244.46428571561617</v>
      </c>
      <c r="E5488" s="96">
        <v>142.05000000307336</v>
      </c>
      <c r="F5488" s="96">
        <v>1</v>
      </c>
      <c r="G5488" s="96" t="s">
        <v>4874</v>
      </c>
      <c r="H5488" s="96">
        <v>7</v>
      </c>
      <c r="I5488" s="96" t="str">
        <f t="shared" si="85"/>
        <v>T520C337M2R5ATE015A520C337M003ASE015KBP121</v>
      </c>
    </row>
    <row r="5489" spans="1:9" hidden="1">
      <c r="A5489" s="96" t="s">
        <v>581</v>
      </c>
      <c r="B5489" s="96" t="s">
        <v>429</v>
      </c>
      <c r="C5489" s="96" t="s">
        <v>4617</v>
      </c>
      <c r="D5489" s="96">
        <v>215.93518518493511</v>
      </c>
      <c r="E5489" s="96">
        <v>152.13854166671808</v>
      </c>
      <c r="F5489" s="96">
        <v>1</v>
      </c>
      <c r="G5489" s="96" t="s">
        <v>4874</v>
      </c>
      <c r="H5489" s="96">
        <v>18</v>
      </c>
      <c r="I5489" s="96" t="str">
        <f t="shared" si="85"/>
        <v>T520C337M2R5ATE015A520C337M003ASE015NT50</v>
      </c>
    </row>
    <row r="5490" spans="1:9" hidden="1">
      <c r="A5490" s="96" t="s">
        <v>570</v>
      </c>
      <c r="B5490" s="96" t="s">
        <v>574</v>
      </c>
      <c r="C5490" s="96" t="s">
        <v>4426</v>
      </c>
      <c r="D5490" s="96">
        <v>275.36666666599922</v>
      </c>
      <c r="E5490" s="96">
        <v>172.41666666726815</v>
      </c>
      <c r="F5490" s="96">
        <v>1</v>
      </c>
      <c r="G5490" s="96" t="s">
        <v>4874</v>
      </c>
      <c r="H5490" s="96">
        <v>5</v>
      </c>
      <c r="I5490" s="96" t="str">
        <f t="shared" si="85"/>
        <v>T520C476M010ATE100A520C476M010ASE100KBP74</v>
      </c>
    </row>
    <row r="5491" spans="1:9" hidden="1">
      <c r="A5491" s="96" t="s">
        <v>570</v>
      </c>
      <c r="B5491" s="96" t="s">
        <v>4894</v>
      </c>
      <c r="C5491" s="96" t="s">
        <v>4433</v>
      </c>
      <c r="D5491" s="96">
        <v>269.52499999373686</v>
      </c>
      <c r="E5491" s="96">
        <v>127.1250000031432</v>
      </c>
      <c r="F5491" s="96">
        <v>1</v>
      </c>
      <c r="G5491" s="96" t="s">
        <v>4874</v>
      </c>
      <c r="H5491" s="96">
        <v>2</v>
      </c>
      <c r="I5491" s="96" t="str">
        <f t="shared" si="85"/>
        <v>T520C476M010ATE100A520C476M010AS9997KBP74E</v>
      </c>
    </row>
    <row r="5492" spans="1:9" hidden="1">
      <c r="A5492" s="96" t="s">
        <v>1387</v>
      </c>
      <c r="B5492" s="96" t="s">
        <v>4895</v>
      </c>
      <c r="C5492" s="96" t="s">
        <v>4441</v>
      </c>
      <c r="D5492" s="96">
        <v>198.28333333251069</v>
      </c>
      <c r="E5492" s="96">
        <v>182.62500000069849</v>
      </c>
      <c r="F5492" s="96">
        <v>1</v>
      </c>
      <c r="G5492" s="96" t="s">
        <v>4874</v>
      </c>
      <c r="H5492" s="96">
        <v>2</v>
      </c>
      <c r="I5492" s="96" t="str">
        <f t="shared" si="85"/>
        <v>T520C477M2R5ATE025A520C477M2R5ASE025STA156KA</v>
      </c>
    </row>
    <row r="5493" spans="1:9" hidden="1">
      <c r="A5493" s="96" t="s">
        <v>334</v>
      </c>
      <c r="B5493" s="96" t="s">
        <v>331</v>
      </c>
      <c r="C5493" s="96" t="s">
        <v>4426</v>
      </c>
      <c r="D5493" s="96">
        <v>288.8333333353512</v>
      </c>
      <c r="E5493" s="96">
        <v>142.5333333236631</v>
      </c>
      <c r="F5493" s="96">
        <v>1</v>
      </c>
      <c r="G5493" s="96" t="s">
        <v>4874</v>
      </c>
      <c r="H5493" s="96">
        <v>1</v>
      </c>
      <c r="I5493" s="96" t="str">
        <f t="shared" si="85"/>
        <v>T520C686M010AHE045A520C686M010ASE045KBP74</v>
      </c>
    </row>
    <row r="5494" spans="1:9" hidden="1">
      <c r="A5494" s="96" t="s">
        <v>333</v>
      </c>
      <c r="B5494" s="96" t="s">
        <v>331</v>
      </c>
      <c r="C5494" s="96" t="s">
        <v>4426</v>
      </c>
      <c r="D5494" s="96">
        <v>294.46190476251235</v>
      </c>
      <c r="E5494" s="96">
        <v>144.98095238215424</v>
      </c>
      <c r="F5494" s="96">
        <v>1</v>
      </c>
      <c r="G5494" s="96" t="s">
        <v>4874</v>
      </c>
      <c r="H5494" s="96">
        <v>7</v>
      </c>
      <c r="I5494" s="96" t="str">
        <f t="shared" si="85"/>
        <v>T520C686M010ATE045A520C686M010ASE045KBP74</v>
      </c>
    </row>
    <row r="5495" spans="1:9" hidden="1">
      <c r="A5495" s="96" t="s">
        <v>333</v>
      </c>
      <c r="B5495" s="96" t="s">
        <v>4896</v>
      </c>
      <c r="C5495" s="96" t="s">
        <v>4433</v>
      </c>
      <c r="D5495" s="96">
        <v>338.50833333330229</v>
      </c>
      <c r="E5495" s="96">
        <v>140.59999999939464</v>
      </c>
      <c r="F5495" s="96">
        <v>1</v>
      </c>
      <c r="G5495" s="96" t="s">
        <v>4874</v>
      </c>
      <c r="H5495" s="96">
        <v>2</v>
      </c>
      <c r="I5495" s="96" t="str">
        <f t="shared" si="85"/>
        <v>T520C686M010ATE045A520C686M010AS9997KBP74E</v>
      </c>
    </row>
    <row r="5496" spans="1:9" hidden="1">
      <c r="A5496" s="96" t="s">
        <v>1399</v>
      </c>
      <c r="B5496" s="96" t="s">
        <v>4897</v>
      </c>
      <c r="C5496" s="96" t="s">
        <v>4621</v>
      </c>
      <c r="D5496" s="96">
        <v>247.64999999315481</v>
      </c>
      <c r="E5496" s="96">
        <v>126.61666666623204</v>
      </c>
      <c r="F5496" s="96">
        <v>1</v>
      </c>
      <c r="G5496" s="96" t="s">
        <v>4874</v>
      </c>
      <c r="H5496" s="96">
        <v>1</v>
      </c>
      <c r="I5496" s="96" t="str">
        <f t="shared" si="85"/>
        <v>T520C826M008ATE025A520C826M010ASE025KBP121E</v>
      </c>
    </row>
    <row r="5497" spans="1:9" hidden="1">
      <c r="A5497" s="96" t="s">
        <v>1399</v>
      </c>
      <c r="B5497" s="96" t="s">
        <v>4897</v>
      </c>
      <c r="C5497" s="96" t="s">
        <v>4620</v>
      </c>
      <c r="D5497" s="96">
        <v>257.72222221945412</v>
      </c>
      <c r="E5497" s="96">
        <v>124.5944444462657</v>
      </c>
      <c r="F5497" s="96">
        <v>1</v>
      </c>
      <c r="G5497" s="96" t="s">
        <v>4874</v>
      </c>
      <c r="H5497" s="96">
        <v>3</v>
      </c>
      <c r="I5497" s="96" t="str">
        <f t="shared" si="85"/>
        <v>T520C826M008ATE025A520C826M010ASE025KBP74X</v>
      </c>
    </row>
    <row r="5498" spans="1:9" hidden="1">
      <c r="A5498" s="96" t="s">
        <v>1399</v>
      </c>
      <c r="B5498" s="96" t="s">
        <v>4898</v>
      </c>
      <c r="C5498" s="96" t="s">
        <v>4621</v>
      </c>
      <c r="D5498" s="96">
        <v>277.21666666679084</v>
      </c>
      <c r="E5498" s="96">
        <v>126.5166666638106</v>
      </c>
      <c r="F5498" s="96">
        <v>1</v>
      </c>
      <c r="G5498" s="96" t="s">
        <v>4874</v>
      </c>
      <c r="H5498" s="96">
        <v>1</v>
      </c>
      <c r="I5498" s="96" t="str">
        <f t="shared" si="85"/>
        <v>T520C826M008ATE025A520C826M010AS9997KBP121E</v>
      </c>
    </row>
    <row r="5499" spans="1:9" hidden="1">
      <c r="A5499" s="96" t="s">
        <v>2331</v>
      </c>
      <c r="B5499" s="96" t="s">
        <v>1595</v>
      </c>
      <c r="C5499" s="96" t="s">
        <v>4426</v>
      </c>
      <c r="D5499" s="96">
        <v>281.63333332864568</v>
      </c>
      <c r="E5499" s="96">
        <v>140.09999999776483</v>
      </c>
      <c r="F5499" s="96">
        <v>1</v>
      </c>
      <c r="G5499" s="96" t="s">
        <v>4874</v>
      </c>
      <c r="H5499" s="96">
        <v>1</v>
      </c>
      <c r="I5499" s="96" t="str">
        <f t="shared" si="85"/>
        <v>T520D107M010AHE080A520D107M010ASMHSPKBP74</v>
      </c>
    </row>
    <row r="5500" spans="1:9" hidden="1">
      <c r="A5500" s="96" t="s">
        <v>2219</v>
      </c>
      <c r="B5500" s="96" t="s">
        <v>2218</v>
      </c>
      <c r="C5500" s="96" t="s">
        <v>4426</v>
      </c>
      <c r="D5500" s="96">
        <v>268.76458333375922</v>
      </c>
      <c r="E5500" s="96">
        <v>144.72433333292139</v>
      </c>
      <c r="F5500" s="96">
        <v>1</v>
      </c>
      <c r="G5500" s="96" t="s">
        <v>4874</v>
      </c>
      <c r="H5500" s="96">
        <v>48</v>
      </c>
      <c r="I5500" s="96" t="str">
        <f t="shared" si="85"/>
        <v>T520D107M010ATE018A520D107M010ASMHSBKBP74</v>
      </c>
    </row>
    <row r="5501" spans="1:9" hidden="1">
      <c r="A5501" s="96" t="s">
        <v>2567</v>
      </c>
      <c r="B5501" s="96" t="s">
        <v>1595</v>
      </c>
      <c r="C5501" s="96" t="s">
        <v>4426</v>
      </c>
      <c r="D5501" s="96">
        <v>262.35199999962936</v>
      </c>
      <c r="E5501" s="96">
        <v>138.65633333309088</v>
      </c>
      <c r="F5501" s="96">
        <v>1</v>
      </c>
      <c r="G5501" s="96" t="s">
        <v>4874</v>
      </c>
      <c r="H5501" s="96">
        <v>50</v>
      </c>
      <c r="I5501" s="96" t="str">
        <f t="shared" si="85"/>
        <v>T520D107M010ATE055A520D107M010ASMHSPKBP74</v>
      </c>
    </row>
    <row r="5502" spans="1:9" hidden="1">
      <c r="A5502" s="96" t="s">
        <v>2330</v>
      </c>
      <c r="B5502" s="96" t="s">
        <v>1595</v>
      </c>
      <c r="C5502" s="96" t="s">
        <v>4426</v>
      </c>
      <c r="D5502" s="96">
        <v>286.38499999882185</v>
      </c>
      <c r="E5502" s="96">
        <v>151.83100000019186</v>
      </c>
      <c r="F5502" s="96">
        <v>1</v>
      </c>
      <c r="G5502" s="96" t="s">
        <v>4874</v>
      </c>
      <c r="H5502" s="96">
        <v>50</v>
      </c>
      <c r="I5502" s="96" t="str">
        <f t="shared" si="85"/>
        <v>T520D107M010ATE080A520D107M010ASMHSPKBP74</v>
      </c>
    </row>
    <row r="5503" spans="1:9" hidden="1">
      <c r="A5503" s="96" t="s">
        <v>2497</v>
      </c>
      <c r="B5503" s="96" t="s">
        <v>2496</v>
      </c>
      <c r="C5503" s="96" t="s">
        <v>4724</v>
      </c>
      <c r="D5503" s="96">
        <v>350.85555555182509</v>
      </c>
      <c r="E5503" s="96">
        <v>196.70833333104383</v>
      </c>
      <c r="F5503" s="96">
        <v>1</v>
      </c>
      <c r="G5503" s="96" t="s">
        <v>4874</v>
      </c>
      <c r="H5503" s="96">
        <v>3</v>
      </c>
      <c r="I5503" s="96" t="str">
        <f t="shared" si="85"/>
        <v>T520D108M2R5ATE006A520D108M2R5ASE006KBP121</v>
      </c>
    </row>
    <row r="5504" spans="1:9" hidden="1">
      <c r="A5504" s="96" t="s">
        <v>2497</v>
      </c>
      <c r="B5504" s="96" t="s">
        <v>2496</v>
      </c>
      <c r="C5504" s="96" t="s">
        <v>4744</v>
      </c>
      <c r="D5504" s="96">
        <v>507.55000000004657</v>
      </c>
      <c r="E5504" s="96">
        <v>347.36666666809469</v>
      </c>
      <c r="F5504" s="96">
        <v>1</v>
      </c>
      <c r="G5504" s="96" t="s">
        <v>4874</v>
      </c>
      <c r="H5504" s="96">
        <v>1</v>
      </c>
      <c r="I5504" s="96" t="str">
        <f t="shared" si="85"/>
        <v>T520D108M2R5ATE006A520D108M2R5ASE006KBP72</v>
      </c>
    </row>
    <row r="5505" spans="1:9" hidden="1">
      <c r="A5505" s="96" t="s">
        <v>2497</v>
      </c>
      <c r="B5505" s="96" t="s">
        <v>1419</v>
      </c>
      <c r="C5505" s="96" t="s">
        <v>4724</v>
      </c>
      <c r="D5505" s="96">
        <v>344.53333333251067</v>
      </c>
      <c r="E5505" s="96">
        <v>197.2944444429595</v>
      </c>
      <c r="F5505" s="96">
        <v>1</v>
      </c>
      <c r="G5505" s="96" t="s">
        <v>4874</v>
      </c>
      <c r="H5505" s="96">
        <v>3</v>
      </c>
      <c r="I5505" s="96" t="str">
        <f t="shared" si="85"/>
        <v>T520D108M2R5ATE006A520Y108M2R5ASE010KBP121</v>
      </c>
    </row>
    <row r="5506" spans="1:9" hidden="1">
      <c r="A5506" s="96" t="s">
        <v>2497</v>
      </c>
      <c r="B5506" s="96" t="s">
        <v>1419</v>
      </c>
      <c r="C5506" s="96" t="s">
        <v>4441</v>
      </c>
      <c r="D5506" s="96">
        <v>406.98000000016771</v>
      </c>
      <c r="E5506" s="96">
        <v>205.69782608649288</v>
      </c>
      <c r="F5506" s="96">
        <v>1</v>
      </c>
      <c r="G5506" s="96" t="s">
        <v>4874</v>
      </c>
      <c r="H5506" s="96">
        <v>25</v>
      </c>
      <c r="I5506" s="96" t="str">
        <f t="shared" si="85"/>
        <v>T520D108M2R5ATE006A520Y108M2R5ASE010STA156KA</v>
      </c>
    </row>
    <row r="5507" spans="1:9" hidden="1">
      <c r="A5507" s="96" t="s">
        <v>2375</v>
      </c>
      <c r="B5507" s="96" t="s">
        <v>2496</v>
      </c>
      <c r="C5507" s="96" t="s">
        <v>4433</v>
      </c>
      <c r="D5507" s="96">
        <v>308.55000000097789</v>
      </c>
      <c r="E5507" s="96">
        <v>154.56666666199453</v>
      </c>
      <c r="F5507" s="96">
        <v>1</v>
      </c>
      <c r="G5507" s="96" t="s">
        <v>4874</v>
      </c>
      <c r="H5507" s="96">
        <v>1</v>
      </c>
      <c r="I5507" s="96" t="str">
        <f t="shared" si="85"/>
        <v>T520D108M2R5ATE010A520D108M2R5ASE006KBP74E</v>
      </c>
    </row>
    <row r="5508" spans="1:9" hidden="1">
      <c r="A5508" s="96" t="s">
        <v>2410</v>
      </c>
      <c r="B5508" s="96" t="s">
        <v>1419</v>
      </c>
      <c r="C5508" s="96" t="s">
        <v>4441</v>
      </c>
      <c r="D5508" s="96">
        <v>392.92600000016392</v>
      </c>
      <c r="E5508" s="96">
        <v>209.3833333341172</v>
      </c>
      <c r="F5508" s="96">
        <v>1</v>
      </c>
      <c r="G5508" s="96" t="s">
        <v>4874</v>
      </c>
      <c r="H5508" s="96">
        <v>25</v>
      </c>
      <c r="I5508" s="96" t="str">
        <f t="shared" ref="I5508:I5571" si="86">A5508&amp;B5508&amp;C5508</f>
        <v>T520D108M2R5ATE015A520Y108M2R5ASE010STA156KA</v>
      </c>
    </row>
    <row r="5509" spans="1:9" hidden="1">
      <c r="A5509" s="96" t="s">
        <v>2346</v>
      </c>
      <c r="B5509" s="96" t="s">
        <v>1419</v>
      </c>
      <c r="C5509" s="96" t="s">
        <v>4441</v>
      </c>
      <c r="D5509" s="96">
        <v>400.35000000003487</v>
      </c>
      <c r="E5509" s="96">
        <v>222.15555555419996</v>
      </c>
      <c r="F5509" s="96">
        <v>1</v>
      </c>
      <c r="G5509" s="96" t="s">
        <v>4874</v>
      </c>
      <c r="H5509" s="96">
        <v>4</v>
      </c>
      <c r="I5509" s="96" t="str">
        <f t="shared" si="86"/>
        <v>T520D108M2R5ATE030A520Y108M2R5ASE010STA156KA</v>
      </c>
    </row>
    <row r="5510" spans="1:9" hidden="1">
      <c r="A5510" s="96" t="s">
        <v>2240</v>
      </c>
      <c r="B5510" s="96" t="s">
        <v>1295</v>
      </c>
      <c r="C5510" s="96" t="s">
        <v>4478</v>
      </c>
      <c r="D5510" s="96">
        <v>661.62499999569263</v>
      </c>
      <c r="E5510" s="96">
        <v>252.7055555570405</v>
      </c>
      <c r="F5510" s="96">
        <v>1</v>
      </c>
      <c r="G5510" s="96" t="s">
        <v>4874</v>
      </c>
      <c r="H5510" s="96">
        <v>2</v>
      </c>
      <c r="I5510" s="96" t="str">
        <f t="shared" si="86"/>
        <v>T520D156M025AHE060A520D156K025ASFTW400</v>
      </c>
    </row>
    <row r="5511" spans="1:9" hidden="1">
      <c r="A5511" s="96" t="s">
        <v>2236</v>
      </c>
      <c r="B5511" s="96" t="s">
        <v>1295</v>
      </c>
      <c r="C5511" s="96" t="s">
        <v>4478</v>
      </c>
      <c r="D5511" s="96">
        <v>719.53666666690265</v>
      </c>
      <c r="E5511" s="96">
        <v>255.82300000078976</v>
      </c>
      <c r="F5511" s="96">
        <v>1</v>
      </c>
      <c r="G5511" s="96" t="s">
        <v>4874</v>
      </c>
      <c r="H5511" s="96">
        <v>50</v>
      </c>
      <c r="I5511" s="96" t="str">
        <f t="shared" si="86"/>
        <v>T520D156M025ATE060A520D156K025ASFTW400</v>
      </c>
    </row>
    <row r="5512" spans="1:9" hidden="1">
      <c r="A5512" s="96" t="s">
        <v>3002</v>
      </c>
      <c r="B5512" s="96" t="s">
        <v>2682</v>
      </c>
      <c r="C5512" s="96" t="s">
        <v>4488</v>
      </c>
      <c r="D5512" s="96">
        <v>217.233333340846</v>
      </c>
      <c r="E5512" s="96">
        <v>142.49999999825377</v>
      </c>
      <c r="F5512" s="96">
        <v>1</v>
      </c>
      <c r="G5512" s="96" t="s">
        <v>4874</v>
      </c>
      <c r="H5512" s="96">
        <v>2</v>
      </c>
      <c r="I5512" s="96" t="str">
        <f t="shared" si="86"/>
        <v>T520D157M006ATE009A520V157M006ASE009KBP54</v>
      </c>
    </row>
    <row r="5513" spans="1:9" hidden="1">
      <c r="A5513" s="96" t="s">
        <v>3002</v>
      </c>
      <c r="B5513" s="96" t="s">
        <v>2682</v>
      </c>
      <c r="C5513" s="96" t="s">
        <v>4617</v>
      </c>
      <c r="D5513" s="96">
        <v>227.44999999646095</v>
      </c>
      <c r="E5513" s="96">
        <v>124.58333333954216</v>
      </c>
      <c r="F5513" s="96">
        <v>1</v>
      </c>
      <c r="G5513" s="96" t="s">
        <v>4874</v>
      </c>
      <c r="H5513" s="96">
        <v>1</v>
      </c>
      <c r="I5513" s="96" t="str">
        <f t="shared" si="86"/>
        <v>T520D157M006ATE009A520V157M006ASE009NT50</v>
      </c>
    </row>
    <row r="5514" spans="1:9" hidden="1">
      <c r="A5514" s="96" t="s">
        <v>2389</v>
      </c>
      <c r="B5514" s="96" t="s">
        <v>2392</v>
      </c>
      <c r="C5514" s="96" t="s">
        <v>4488</v>
      </c>
      <c r="D5514" s="96">
        <v>276.6113095223721</v>
      </c>
      <c r="E5514" s="96">
        <v>146.49333333363757</v>
      </c>
      <c r="F5514" s="96">
        <v>1</v>
      </c>
      <c r="G5514" s="96" t="s">
        <v>4874</v>
      </c>
      <c r="H5514" s="96">
        <v>28</v>
      </c>
      <c r="I5514" s="96" t="str">
        <f t="shared" si="86"/>
        <v>T520D157M006ATE015A520D157K006ASE015KBP54</v>
      </c>
    </row>
    <row r="5515" spans="1:9" hidden="1">
      <c r="A5515" s="96" t="s">
        <v>2389</v>
      </c>
      <c r="B5515" s="96" t="s">
        <v>2392</v>
      </c>
      <c r="C5515" s="96" t="s">
        <v>4542</v>
      </c>
      <c r="D5515" s="96">
        <v>219.33333332883191</v>
      </c>
      <c r="E5515" s="96">
        <v>140.79999999376014</v>
      </c>
      <c r="F5515" s="96">
        <v>1</v>
      </c>
      <c r="G5515" s="96" t="s">
        <v>4874</v>
      </c>
      <c r="H5515" s="96">
        <v>1</v>
      </c>
      <c r="I5515" s="96" t="str">
        <f t="shared" si="86"/>
        <v>T520D157M006ATE015A520D157K006ASE015KBP54E</v>
      </c>
    </row>
    <row r="5516" spans="1:9" hidden="1">
      <c r="A5516" s="96" t="s">
        <v>2389</v>
      </c>
      <c r="B5516" s="96" t="s">
        <v>4616</v>
      </c>
      <c r="C5516" s="96" t="s">
        <v>4744</v>
      </c>
      <c r="D5516" s="96">
        <v>265.78194444417022</v>
      </c>
      <c r="E5516" s="96">
        <v>140.09206349046767</v>
      </c>
      <c r="F5516" s="96">
        <v>1</v>
      </c>
      <c r="G5516" s="96" t="s">
        <v>4874</v>
      </c>
      <c r="H5516" s="96">
        <v>24</v>
      </c>
      <c r="I5516" s="96" t="str">
        <f t="shared" si="86"/>
        <v>T520D157M006ATE015A520D157M006ASPGLRKBP72</v>
      </c>
    </row>
    <row r="5517" spans="1:9" hidden="1">
      <c r="A5517" s="96" t="s">
        <v>2642</v>
      </c>
      <c r="B5517" s="96" t="s">
        <v>1750</v>
      </c>
      <c r="C5517" s="96" t="s">
        <v>4426</v>
      </c>
      <c r="D5517" s="96">
        <v>226.73958333267365</v>
      </c>
      <c r="E5517" s="96">
        <v>155.32291666459059</v>
      </c>
      <c r="F5517" s="96">
        <v>1</v>
      </c>
      <c r="G5517" s="96" t="s">
        <v>4874</v>
      </c>
      <c r="H5517" s="96">
        <v>16</v>
      </c>
      <c r="I5517" s="96" t="str">
        <f t="shared" si="86"/>
        <v>T520D157M006ATE025A520D157M006ASMHSPKBP74</v>
      </c>
    </row>
    <row r="5518" spans="1:9" hidden="1">
      <c r="A5518" s="96" t="s">
        <v>2501</v>
      </c>
      <c r="B5518" s="96" t="s">
        <v>1750</v>
      </c>
      <c r="C5518" s="96" t="s">
        <v>4426</v>
      </c>
      <c r="D5518" s="96">
        <v>222.77380952278949</v>
      </c>
      <c r="E5518" s="96">
        <v>144.28333333310937</v>
      </c>
      <c r="F5518" s="96">
        <v>1</v>
      </c>
      <c r="G5518" s="96" t="s">
        <v>4874</v>
      </c>
      <c r="H5518" s="96">
        <v>7</v>
      </c>
      <c r="I5518" s="96" t="str">
        <f t="shared" si="86"/>
        <v>T520D157M006ATE055A520D157M006ASMHSPKBP74</v>
      </c>
    </row>
    <row r="5519" spans="1:9" hidden="1">
      <c r="A5519" s="96" t="s">
        <v>2980</v>
      </c>
      <c r="B5519" s="96" t="s">
        <v>1592</v>
      </c>
      <c r="C5519" s="96" t="s">
        <v>4426</v>
      </c>
      <c r="D5519" s="96">
        <v>337.01666666893288</v>
      </c>
      <c r="E5519" s="96">
        <v>189.28333332936745</v>
      </c>
      <c r="F5519" s="96">
        <v>1</v>
      </c>
      <c r="G5519" s="96" t="s">
        <v>4874</v>
      </c>
      <c r="H5519" s="96">
        <v>2</v>
      </c>
      <c r="I5519" s="96" t="str">
        <f t="shared" si="86"/>
        <v>T520D157M010AHE025A520D157M010ASMHSPKBP74</v>
      </c>
    </row>
    <row r="5520" spans="1:9" hidden="1">
      <c r="A5520" s="96" t="s">
        <v>2084</v>
      </c>
      <c r="B5520" s="96" t="s">
        <v>1592</v>
      </c>
      <c r="C5520" s="96" t="s">
        <v>4426</v>
      </c>
      <c r="D5520" s="96">
        <v>368.00000000512222</v>
      </c>
      <c r="E5520" s="96">
        <v>129.86666666110978</v>
      </c>
      <c r="F5520" s="96">
        <v>1</v>
      </c>
      <c r="G5520" s="96" t="s">
        <v>4874</v>
      </c>
      <c r="H5520" s="96">
        <v>1</v>
      </c>
      <c r="I5520" s="96" t="str">
        <f t="shared" si="86"/>
        <v>T520D157M010AHE040A520D157M010ASMHSPKBP74</v>
      </c>
    </row>
    <row r="5521" spans="1:9" hidden="1">
      <c r="A5521" s="96" t="s">
        <v>2157</v>
      </c>
      <c r="B5521" s="96" t="s">
        <v>2027</v>
      </c>
      <c r="C5521" s="96" t="s">
        <v>4617</v>
      </c>
      <c r="D5521" s="96">
        <v>261.71666666865349</v>
      </c>
      <c r="E5521" s="96">
        <v>185.81666666432284</v>
      </c>
      <c r="F5521" s="96">
        <v>1</v>
      </c>
      <c r="G5521" s="96" t="s">
        <v>4874</v>
      </c>
      <c r="H5521" s="96">
        <v>1</v>
      </c>
      <c r="I5521" s="96" t="str">
        <f t="shared" si="86"/>
        <v>T520D157M010ATE015A520D157M010ASNT50</v>
      </c>
    </row>
    <row r="5522" spans="1:9" hidden="1">
      <c r="A5522" s="96" t="s">
        <v>2157</v>
      </c>
      <c r="B5522" s="96" t="s">
        <v>4899</v>
      </c>
      <c r="C5522" s="96" t="s">
        <v>4617</v>
      </c>
      <c r="D5522" s="96">
        <v>318.97698412616074</v>
      </c>
      <c r="E5522" s="96">
        <v>144.69761904794723</v>
      </c>
      <c r="F5522" s="96">
        <v>1</v>
      </c>
      <c r="G5522" s="96" t="s">
        <v>4874</v>
      </c>
      <c r="H5522" s="96">
        <v>21</v>
      </c>
      <c r="I5522" s="96" t="str">
        <f t="shared" si="86"/>
        <v>T520D157M010ATE015A520D157M010ASE015NT50</v>
      </c>
    </row>
    <row r="5523" spans="1:9" hidden="1">
      <c r="A5523" s="96" t="s">
        <v>2157</v>
      </c>
      <c r="B5523" s="96" t="s">
        <v>1592</v>
      </c>
      <c r="C5523" s="96" t="s">
        <v>4433</v>
      </c>
      <c r="D5523" s="96">
        <v>330.60000000055879</v>
      </c>
      <c r="E5523" s="96">
        <v>126.86666666180828</v>
      </c>
      <c r="F5523" s="96">
        <v>1</v>
      </c>
      <c r="G5523" s="96" t="s">
        <v>4874</v>
      </c>
      <c r="H5523" s="96">
        <v>1</v>
      </c>
      <c r="I5523" s="96" t="str">
        <f t="shared" si="86"/>
        <v>T520D157M010ATE015A520D157M010ASMHSPKBP74E</v>
      </c>
    </row>
    <row r="5524" spans="1:9" hidden="1">
      <c r="A5524" s="96" t="s">
        <v>2157</v>
      </c>
      <c r="B5524" s="96" t="s">
        <v>4900</v>
      </c>
      <c r="C5524" s="96" t="s">
        <v>4901</v>
      </c>
      <c r="D5524" s="96">
        <v>337.2666666645091</v>
      </c>
      <c r="E5524" s="96">
        <v>147.29999999399297</v>
      </c>
      <c r="F5524" s="96">
        <v>1</v>
      </c>
      <c r="G5524" s="96" t="s">
        <v>4874</v>
      </c>
      <c r="H5524" s="96">
        <v>1</v>
      </c>
      <c r="I5524" s="96" t="str">
        <f t="shared" si="86"/>
        <v>T520D157M010ATE015A520D157M010AS9997KBP75E</v>
      </c>
    </row>
    <row r="5525" spans="1:9" hidden="1">
      <c r="A5525" s="96" t="s">
        <v>2157</v>
      </c>
      <c r="B5525" s="96" t="s">
        <v>2106</v>
      </c>
      <c r="C5525" s="96" t="s">
        <v>4426</v>
      </c>
      <c r="D5525" s="96">
        <v>309.36111110961065</v>
      </c>
      <c r="E5525" s="96">
        <v>173.48888888955116</v>
      </c>
      <c r="F5525" s="96">
        <v>1</v>
      </c>
      <c r="G5525" s="96" t="s">
        <v>4874</v>
      </c>
      <c r="H5525" s="96">
        <v>3</v>
      </c>
      <c r="I5525" s="96" t="str">
        <f t="shared" si="86"/>
        <v>T520D157M010ATE015A520D157M010ASMHSBKBP74</v>
      </c>
    </row>
    <row r="5526" spans="1:9" hidden="1">
      <c r="A5526" s="96" t="s">
        <v>2981</v>
      </c>
      <c r="B5526" s="96" t="s">
        <v>1592</v>
      </c>
      <c r="C5526" s="96" t="s">
        <v>4426</v>
      </c>
      <c r="D5526" s="96">
        <v>348.63571428594048</v>
      </c>
      <c r="E5526" s="96">
        <v>147.63095238196132</v>
      </c>
      <c r="F5526" s="96">
        <v>1</v>
      </c>
      <c r="G5526" s="96" t="s">
        <v>4874</v>
      </c>
      <c r="H5526" s="96">
        <v>7</v>
      </c>
      <c r="I5526" s="96" t="str">
        <f t="shared" si="86"/>
        <v>T520D157M010ATE025A520D157M010ASMHSPKBP74</v>
      </c>
    </row>
    <row r="5527" spans="1:9" hidden="1">
      <c r="A5527" s="96" t="s">
        <v>2083</v>
      </c>
      <c r="B5527" s="96" t="s">
        <v>1592</v>
      </c>
      <c r="C5527" s="96" t="s">
        <v>4426</v>
      </c>
      <c r="D5527" s="96">
        <v>350.38699999898671</v>
      </c>
      <c r="E5527" s="96">
        <v>172.89133333393838</v>
      </c>
      <c r="F5527" s="96">
        <v>1</v>
      </c>
      <c r="G5527" s="96" t="s">
        <v>4874</v>
      </c>
      <c r="H5527" s="96">
        <v>50</v>
      </c>
      <c r="I5527" s="96" t="str">
        <f t="shared" si="86"/>
        <v>T520D157M010ATE040A520D157M010ASMHSPKBP74</v>
      </c>
    </row>
    <row r="5528" spans="1:9" hidden="1">
      <c r="A5528" s="96" t="s">
        <v>2283</v>
      </c>
      <c r="B5528" s="96" t="s">
        <v>1592</v>
      </c>
      <c r="C5528" s="96" t="s">
        <v>4426</v>
      </c>
      <c r="D5528" s="96">
        <v>348.48999999999069</v>
      </c>
      <c r="E5528" s="96">
        <v>153.22000000113621</v>
      </c>
      <c r="F5528" s="96">
        <v>1</v>
      </c>
      <c r="G5528" s="96" t="s">
        <v>4874</v>
      </c>
      <c r="H5528" s="96">
        <v>5</v>
      </c>
      <c r="I5528" s="96" t="str">
        <f t="shared" si="86"/>
        <v>T520D157M010ATE055A520D157M010ASMHSPKBP74</v>
      </c>
    </row>
    <row r="5529" spans="1:9" hidden="1">
      <c r="A5529" s="96" t="s">
        <v>2686</v>
      </c>
      <c r="B5529" s="96" t="s">
        <v>4445</v>
      </c>
      <c r="C5529" s="96" t="s">
        <v>4426</v>
      </c>
      <c r="D5529" s="96">
        <v>310.90555555536412</v>
      </c>
      <c r="E5529" s="96">
        <v>159.861111107748</v>
      </c>
      <c r="F5529" s="96">
        <v>1</v>
      </c>
      <c r="G5529" s="96" t="s">
        <v>4874</v>
      </c>
      <c r="H5529" s="96">
        <v>3</v>
      </c>
      <c r="I5529" s="96" t="str">
        <f t="shared" si="86"/>
        <v>T520D227M006ATE009A520D227M006ASE009KBP74</v>
      </c>
    </row>
    <row r="5530" spans="1:9" hidden="1">
      <c r="A5530" s="96" t="s">
        <v>2686</v>
      </c>
      <c r="B5530" s="96" t="s">
        <v>2394</v>
      </c>
      <c r="C5530" s="96" t="s">
        <v>4744</v>
      </c>
      <c r="D5530" s="96">
        <v>320.67499999806751</v>
      </c>
      <c r="E5530" s="96">
        <v>162.35499999916647</v>
      </c>
      <c r="F5530" s="96">
        <v>1</v>
      </c>
      <c r="G5530" s="96" t="s">
        <v>4874</v>
      </c>
      <c r="H5530" s="96">
        <v>10</v>
      </c>
      <c r="I5530" s="96" t="str">
        <f t="shared" si="86"/>
        <v>T520D227M006ATE009A520D227M006ASPGLRKBP72</v>
      </c>
    </row>
    <row r="5531" spans="1:9" hidden="1">
      <c r="A5531" s="96" t="s">
        <v>2397</v>
      </c>
      <c r="B5531" s="96" t="s">
        <v>2400</v>
      </c>
      <c r="C5531" s="96" t="s">
        <v>4617</v>
      </c>
      <c r="D5531" s="96">
        <v>216.73333332873881</v>
      </c>
      <c r="E5531" s="96">
        <v>129.43333334173076</v>
      </c>
      <c r="F5531" s="96">
        <v>1</v>
      </c>
      <c r="G5531" s="96" t="s">
        <v>4874</v>
      </c>
      <c r="H5531" s="96">
        <v>1</v>
      </c>
      <c r="I5531" s="96" t="str">
        <f t="shared" si="86"/>
        <v>T520D227M006ATE015A520D227K006ASE015NT50</v>
      </c>
    </row>
    <row r="5532" spans="1:9" hidden="1">
      <c r="A5532" s="96" t="s">
        <v>2397</v>
      </c>
      <c r="B5532" s="96" t="s">
        <v>2394</v>
      </c>
      <c r="C5532" s="96" t="s">
        <v>4744</v>
      </c>
      <c r="D5532" s="96">
        <v>293.62083333340706</v>
      </c>
      <c r="E5532" s="96">
        <v>186.10416666342644</v>
      </c>
      <c r="F5532" s="96">
        <v>1</v>
      </c>
      <c r="G5532" s="96" t="s">
        <v>4874</v>
      </c>
      <c r="H5532" s="96">
        <v>4</v>
      </c>
      <c r="I5532" s="96" t="str">
        <f t="shared" si="86"/>
        <v>T520D227M006ATE015A520D227M006ASPGLRKBP72</v>
      </c>
    </row>
    <row r="5533" spans="1:9" hidden="1">
      <c r="A5533" s="96" t="s">
        <v>2096</v>
      </c>
      <c r="B5533" s="96" t="s">
        <v>1752</v>
      </c>
      <c r="C5533" s="96" t="s">
        <v>4426</v>
      </c>
      <c r="D5533" s="96">
        <v>267.9500000027474</v>
      </c>
      <c r="E5533" s="96">
        <v>209.79999999864961</v>
      </c>
      <c r="F5533" s="96">
        <v>1</v>
      </c>
      <c r="G5533" s="96" t="s">
        <v>4874</v>
      </c>
      <c r="H5533" s="96">
        <v>1</v>
      </c>
      <c r="I5533" s="96" t="str">
        <f t="shared" si="86"/>
        <v>T520D227M006ATE018A520D227M006ASMHSPKBP74</v>
      </c>
    </row>
    <row r="5534" spans="1:9" hidden="1">
      <c r="A5534" s="96" t="s">
        <v>2645</v>
      </c>
      <c r="B5534" s="96" t="s">
        <v>1752</v>
      </c>
      <c r="C5534" s="96" t="s">
        <v>4426</v>
      </c>
      <c r="D5534" s="96">
        <v>264.59999999497086</v>
      </c>
      <c r="E5534" s="96">
        <v>144.68333333381452</v>
      </c>
      <c r="F5534" s="96">
        <v>1</v>
      </c>
      <c r="G5534" s="96" t="s">
        <v>4874</v>
      </c>
      <c r="H5534" s="96">
        <v>1</v>
      </c>
      <c r="I5534" s="96" t="str">
        <f t="shared" si="86"/>
        <v>T520D227M006ATE025A520D227M006ASMHSPKBP74</v>
      </c>
    </row>
    <row r="5535" spans="1:9" hidden="1">
      <c r="A5535" s="96" t="s">
        <v>2112</v>
      </c>
      <c r="B5535" s="96" t="s">
        <v>1752</v>
      </c>
      <c r="C5535" s="96" t="s">
        <v>4426</v>
      </c>
      <c r="D5535" s="96">
        <v>291.8607526894794</v>
      </c>
      <c r="E5535" s="96">
        <v>144.80645161208457</v>
      </c>
      <c r="F5535" s="96">
        <v>1</v>
      </c>
      <c r="G5535" s="96" t="s">
        <v>4874</v>
      </c>
      <c r="H5535" s="96">
        <v>31</v>
      </c>
      <c r="I5535" s="96" t="str">
        <f t="shared" si="86"/>
        <v>T520D227M006ATE040A520D227M006ASMHSPKBP74</v>
      </c>
    </row>
    <row r="5536" spans="1:9" hidden="1">
      <c r="A5536" s="96" t="s">
        <v>2087</v>
      </c>
      <c r="B5536" s="96" t="s">
        <v>1587</v>
      </c>
      <c r="C5536" s="96" t="s">
        <v>4744</v>
      </c>
      <c r="D5536" s="96">
        <v>334.31666666641831</v>
      </c>
      <c r="E5536" s="96">
        <v>125.84999999846332</v>
      </c>
      <c r="F5536" s="96">
        <v>1</v>
      </c>
      <c r="G5536" s="96" t="s">
        <v>4874</v>
      </c>
      <c r="H5536" s="96">
        <v>1</v>
      </c>
      <c r="I5536" s="96" t="str">
        <f t="shared" si="86"/>
        <v>T520D227M010AT4551A520D227M010ASMHSPKBP72</v>
      </c>
    </row>
    <row r="5537" spans="1:9" hidden="1">
      <c r="A5537" s="96" t="s">
        <v>2087</v>
      </c>
      <c r="B5537" s="96" t="s">
        <v>1587</v>
      </c>
      <c r="C5537" s="96" t="s">
        <v>4426</v>
      </c>
      <c r="D5537" s="96">
        <v>361.30000000004657</v>
      </c>
      <c r="E5537" s="96">
        <v>140.68333333125338</v>
      </c>
      <c r="F5537" s="96">
        <v>1</v>
      </c>
      <c r="G5537" s="96" t="s">
        <v>4874</v>
      </c>
      <c r="H5537" s="96">
        <v>1</v>
      </c>
      <c r="I5537" s="96" t="str">
        <f t="shared" si="86"/>
        <v>T520D227M010AT4551A520D227M010ASMHSPKBP74</v>
      </c>
    </row>
    <row r="5538" spans="1:9" hidden="1">
      <c r="A5538" s="96" t="s">
        <v>2226</v>
      </c>
      <c r="B5538" s="96" t="s">
        <v>4902</v>
      </c>
      <c r="C5538" s="96" t="s">
        <v>4426</v>
      </c>
      <c r="D5538" s="96">
        <v>339.17500000214204</v>
      </c>
      <c r="E5538" s="96">
        <v>159.3916666705627</v>
      </c>
      <c r="F5538" s="96">
        <v>1</v>
      </c>
      <c r="G5538" s="96" t="s">
        <v>4874</v>
      </c>
      <c r="H5538" s="96">
        <v>6</v>
      </c>
      <c r="I5538" s="96" t="str">
        <f t="shared" si="86"/>
        <v>T520D227M010ATE018A520D227M010AS9997KBP74</v>
      </c>
    </row>
    <row r="5539" spans="1:9" hidden="1">
      <c r="A5539" s="96" t="s">
        <v>2226</v>
      </c>
      <c r="B5539" s="96" t="s">
        <v>2222</v>
      </c>
      <c r="C5539" s="96" t="s">
        <v>4426</v>
      </c>
      <c r="D5539" s="96">
        <v>336.40966666659807</v>
      </c>
      <c r="E5539" s="96">
        <v>148.25099999920931</v>
      </c>
      <c r="F5539" s="96">
        <v>1</v>
      </c>
      <c r="G5539" s="96" t="s">
        <v>4874</v>
      </c>
      <c r="H5539" s="96">
        <v>50</v>
      </c>
      <c r="I5539" s="96" t="str">
        <f t="shared" si="86"/>
        <v>T520D227M010ATE018A520D227M010ASMHSBKBP74</v>
      </c>
    </row>
    <row r="5540" spans="1:9" hidden="1">
      <c r="A5540" s="96" t="s">
        <v>2226</v>
      </c>
      <c r="B5540" s="96" t="s">
        <v>2222</v>
      </c>
      <c r="C5540" s="96" t="s">
        <v>4760</v>
      </c>
      <c r="D5540" s="96">
        <v>360.36538461778457</v>
      </c>
      <c r="E5540" s="96">
        <v>148.83717948508163</v>
      </c>
      <c r="F5540" s="96">
        <v>1</v>
      </c>
      <c r="G5540" s="96" t="s">
        <v>4874</v>
      </c>
      <c r="H5540" s="96">
        <v>13</v>
      </c>
      <c r="I5540" s="96" t="str">
        <f t="shared" si="86"/>
        <v>T520D227M010ATE018A520D227M010ASMHSBKBP75</v>
      </c>
    </row>
    <row r="5541" spans="1:9" hidden="1">
      <c r="A5541" s="96" t="s">
        <v>2226</v>
      </c>
      <c r="B5541" s="96" t="s">
        <v>1587</v>
      </c>
      <c r="C5541" s="96" t="s">
        <v>4426</v>
      </c>
      <c r="D5541" s="96">
        <v>313.06666666525416</v>
      </c>
      <c r="E5541" s="96">
        <v>202.5166666705627</v>
      </c>
      <c r="F5541" s="96">
        <v>1</v>
      </c>
      <c r="G5541" s="96" t="s">
        <v>4874</v>
      </c>
      <c r="H5541" s="96">
        <v>1</v>
      </c>
      <c r="I5541" s="96" t="str">
        <f t="shared" si="86"/>
        <v>T520D227M010ATE018A520D227M010ASMHSPKBP74</v>
      </c>
    </row>
    <row r="5542" spans="1:9" hidden="1">
      <c r="A5542" s="96" t="s">
        <v>2915</v>
      </c>
      <c r="B5542" s="96" t="s">
        <v>4902</v>
      </c>
      <c r="C5542" s="96" t="s">
        <v>4621</v>
      </c>
      <c r="D5542" s="96">
        <v>359.04999999795109</v>
      </c>
      <c r="E5542" s="96">
        <v>176.91666665836237</v>
      </c>
      <c r="F5542" s="96">
        <v>1</v>
      </c>
      <c r="G5542" s="96" t="s">
        <v>4874</v>
      </c>
      <c r="H5542" s="96">
        <v>1</v>
      </c>
      <c r="I5542" s="96" t="str">
        <f t="shared" si="86"/>
        <v>T520D227M010ATE025A520D227M010AS9997KBP121E</v>
      </c>
    </row>
    <row r="5543" spans="1:9" hidden="1">
      <c r="A5543" s="96" t="s">
        <v>2915</v>
      </c>
      <c r="B5543" s="96" t="s">
        <v>4902</v>
      </c>
      <c r="C5543" s="96" t="s">
        <v>4744</v>
      </c>
      <c r="D5543" s="96">
        <v>327.53333333996125</v>
      </c>
      <c r="E5543" s="96">
        <v>165.03333333414048</v>
      </c>
      <c r="F5543" s="96">
        <v>1</v>
      </c>
      <c r="G5543" s="96" t="s">
        <v>4874</v>
      </c>
      <c r="H5543" s="96">
        <v>1</v>
      </c>
      <c r="I5543" s="96" t="str">
        <f t="shared" si="86"/>
        <v>T520D227M010ATE025A520D227M010AS9997KBP72</v>
      </c>
    </row>
    <row r="5544" spans="1:9" hidden="1">
      <c r="A5544" s="96" t="s">
        <v>2915</v>
      </c>
      <c r="B5544" s="96" t="s">
        <v>4902</v>
      </c>
      <c r="C5544" s="96" t="s">
        <v>4667</v>
      </c>
      <c r="D5544" s="96">
        <v>392.84444444230758</v>
      </c>
      <c r="E5544" s="96">
        <v>140.150000002468</v>
      </c>
      <c r="F5544" s="96">
        <v>1</v>
      </c>
      <c r="G5544" s="96" t="s">
        <v>4874</v>
      </c>
      <c r="H5544" s="96">
        <v>3</v>
      </c>
      <c r="I5544" s="96" t="str">
        <f t="shared" si="86"/>
        <v xml:space="preserve">T520D227M010ATE025A520D227M010AS9997KBP121E </v>
      </c>
    </row>
    <row r="5545" spans="1:9" hidden="1">
      <c r="A5545" s="96" t="s">
        <v>2915</v>
      </c>
      <c r="B5545" s="96" t="s">
        <v>1587</v>
      </c>
      <c r="C5545" s="96" t="s">
        <v>4744</v>
      </c>
      <c r="D5545" s="96">
        <v>327.70666666771285</v>
      </c>
      <c r="E5545" s="96">
        <v>148.35166666677688</v>
      </c>
      <c r="F5545" s="96">
        <v>1</v>
      </c>
      <c r="G5545" s="96" t="s">
        <v>4874</v>
      </c>
      <c r="H5545" s="96">
        <v>50</v>
      </c>
      <c r="I5545" s="96" t="str">
        <f t="shared" si="86"/>
        <v>T520D227M010ATE025A520D227M010ASMHSPKBP72</v>
      </c>
    </row>
    <row r="5546" spans="1:9" hidden="1">
      <c r="A5546" s="96" t="s">
        <v>2915</v>
      </c>
      <c r="B5546" s="96" t="s">
        <v>1587</v>
      </c>
      <c r="C5546" s="96" t="s">
        <v>4618</v>
      </c>
      <c r="D5546" s="96">
        <v>321.69999999459833</v>
      </c>
      <c r="E5546" s="96">
        <v>138.55000000214204</v>
      </c>
      <c r="F5546" s="96">
        <v>1</v>
      </c>
      <c r="G5546" s="96" t="s">
        <v>4874</v>
      </c>
      <c r="H5546" s="96">
        <v>1</v>
      </c>
      <c r="I5546" s="96" t="str">
        <f t="shared" si="86"/>
        <v>T520D227M010ATE025A520D227M010ASMHSPKBP72E</v>
      </c>
    </row>
    <row r="5547" spans="1:9" hidden="1">
      <c r="A5547" s="96" t="s">
        <v>2915</v>
      </c>
      <c r="B5547" s="96" t="s">
        <v>1587</v>
      </c>
      <c r="C5547" s="96" t="s">
        <v>4571</v>
      </c>
      <c r="D5547" s="96">
        <v>335.29999999911524</v>
      </c>
      <c r="E5547" s="96">
        <v>136.99999999604188</v>
      </c>
      <c r="F5547" s="96">
        <v>1</v>
      </c>
      <c r="G5547" s="96" t="s">
        <v>4874</v>
      </c>
      <c r="H5547" s="96">
        <v>1</v>
      </c>
      <c r="I5547" s="96" t="str">
        <f t="shared" si="86"/>
        <v>T520D227M010ATE025A520D227M010ASMHSPKBP72F</v>
      </c>
    </row>
    <row r="5548" spans="1:9" hidden="1">
      <c r="A5548" s="96" t="s">
        <v>2915</v>
      </c>
      <c r="B5548" s="96" t="s">
        <v>1587</v>
      </c>
      <c r="C5548" s="96" t="s">
        <v>4426</v>
      </c>
      <c r="D5548" s="96">
        <v>353.30266666661481</v>
      </c>
      <c r="E5548" s="96">
        <v>177.58600000063888</v>
      </c>
      <c r="F5548" s="96">
        <v>1</v>
      </c>
      <c r="G5548" s="96" t="s">
        <v>4874</v>
      </c>
      <c r="H5548" s="96">
        <v>50</v>
      </c>
      <c r="I5548" s="96" t="str">
        <f t="shared" si="86"/>
        <v>T520D227M010ATE025A520D227M010ASMHSPKBP74</v>
      </c>
    </row>
    <row r="5549" spans="1:9" hidden="1">
      <c r="A5549" s="96" t="s">
        <v>2915</v>
      </c>
      <c r="B5549" s="96" t="s">
        <v>1587</v>
      </c>
      <c r="C5549" s="96" t="s">
        <v>4760</v>
      </c>
      <c r="D5549" s="96">
        <v>335.08466666636525</v>
      </c>
      <c r="E5549" s="96">
        <v>169.36200000015089</v>
      </c>
      <c r="F5549" s="96">
        <v>1</v>
      </c>
      <c r="G5549" s="96" t="s">
        <v>4874</v>
      </c>
      <c r="H5549" s="96">
        <v>50</v>
      </c>
      <c r="I5549" s="96" t="str">
        <f t="shared" si="86"/>
        <v>T520D227M010ATE025A520D227M010ASMHSPKBP75</v>
      </c>
    </row>
    <row r="5550" spans="1:9" hidden="1">
      <c r="A5550" s="96" t="s">
        <v>2258</v>
      </c>
      <c r="B5550" s="96" t="s">
        <v>1587</v>
      </c>
      <c r="C5550" s="96" t="s">
        <v>4744</v>
      </c>
      <c r="D5550" s="96">
        <v>372.64333333382382</v>
      </c>
      <c r="E5550" s="96">
        <v>170.71366666720715</v>
      </c>
      <c r="F5550" s="96">
        <v>1</v>
      </c>
      <c r="G5550" s="96" t="s">
        <v>4874</v>
      </c>
      <c r="H5550" s="96">
        <v>50</v>
      </c>
      <c r="I5550" s="96" t="str">
        <f t="shared" si="86"/>
        <v>T520D227M010ATE040A520D227M010ASMHSPKBP72</v>
      </c>
    </row>
    <row r="5551" spans="1:9" hidden="1">
      <c r="A5551" s="96" t="s">
        <v>2258</v>
      </c>
      <c r="B5551" s="96" t="s">
        <v>1587</v>
      </c>
      <c r="C5551" s="96" t="s">
        <v>4426</v>
      </c>
      <c r="D5551" s="96">
        <v>340.50966666613238</v>
      </c>
      <c r="E5551" s="96">
        <v>146.54600000046193</v>
      </c>
      <c r="F5551" s="96">
        <v>1</v>
      </c>
      <c r="G5551" s="96" t="s">
        <v>4874</v>
      </c>
      <c r="H5551" s="96">
        <v>50</v>
      </c>
      <c r="I5551" s="96" t="str">
        <f t="shared" si="86"/>
        <v>T520D227M010ATE040A520D227M010ASMHSPKBP74</v>
      </c>
    </row>
    <row r="5552" spans="1:9" hidden="1">
      <c r="A5552" s="96" t="s">
        <v>2258</v>
      </c>
      <c r="B5552" s="96" t="s">
        <v>1587</v>
      </c>
      <c r="C5552" s="96" t="s">
        <v>4760</v>
      </c>
      <c r="D5552" s="96">
        <v>348.68866666636893</v>
      </c>
      <c r="E5552" s="96">
        <v>159.06266666755545</v>
      </c>
      <c r="F5552" s="96">
        <v>1</v>
      </c>
      <c r="G5552" s="96" t="s">
        <v>4874</v>
      </c>
      <c r="H5552" s="96">
        <v>50</v>
      </c>
      <c r="I5552" s="96" t="str">
        <f t="shared" si="86"/>
        <v>T520D227M010ATE040A520D227M010ASMHSPKBP75</v>
      </c>
    </row>
    <row r="5553" spans="1:9" hidden="1">
      <c r="A5553" s="96" t="s">
        <v>2997</v>
      </c>
      <c r="B5553" s="96" t="s">
        <v>2670</v>
      </c>
      <c r="C5553" s="96" t="s">
        <v>4426</v>
      </c>
      <c r="D5553" s="96">
        <v>288.25833333321498</v>
      </c>
      <c r="E5553" s="96">
        <v>139.8261904743101</v>
      </c>
      <c r="F5553" s="96">
        <v>1</v>
      </c>
      <c r="G5553" s="96" t="s">
        <v>4874</v>
      </c>
      <c r="H5553" s="96">
        <v>8</v>
      </c>
      <c r="I5553" s="96" t="str">
        <f t="shared" si="86"/>
        <v>T520D337M004ATE009A520D337M004ASE009KBP74</v>
      </c>
    </row>
    <row r="5554" spans="1:9" hidden="1">
      <c r="A5554" s="96" t="s">
        <v>2997</v>
      </c>
      <c r="B5554" s="96" t="s">
        <v>1430</v>
      </c>
      <c r="C5554" s="96" t="s">
        <v>4744</v>
      </c>
      <c r="D5554" s="96">
        <v>219.73666666774079</v>
      </c>
      <c r="E5554" s="96">
        <v>153.89047618901324</v>
      </c>
      <c r="F5554" s="96">
        <v>1</v>
      </c>
      <c r="G5554" s="96" t="s">
        <v>4874</v>
      </c>
      <c r="H5554" s="96">
        <v>30</v>
      </c>
      <c r="I5554" s="96" t="str">
        <f t="shared" si="86"/>
        <v>T520D337M004ATE009A520D337M004ASPGLRKBP72</v>
      </c>
    </row>
    <row r="5555" spans="1:9" hidden="1">
      <c r="A5555" s="96" t="s">
        <v>2668</v>
      </c>
      <c r="B5555" s="96" t="s">
        <v>2670</v>
      </c>
      <c r="C5555" s="96" t="s">
        <v>4426</v>
      </c>
      <c r="D5555" s="96">
        <v>262.76666666474193</v>
      </c>
      <c r="E5555" s="96">
        <v>143.04666666383855</v>
      </c>
      <c r="F5555" s="96">
        <v>1</v>
      </c>
      <c r="G5555" s="96" t="s">
        <v>4874</v>
      </c>
      <c r="H5555" s="96">
        <v>5</v>
      </c>
      <c r="I5555" s="96" t="str">
        <f t="shared" si="86"/>
        <v>T520D337M004ATE012A520D337M004ASE009KBP74</v>
      </c>
    </row>
    <row r="5556" spans="1:9" hidden="1">
      <c r="A5556" s="96" t="s">
        <v>2668</v>
      </c>
      <c r="B5556" s="96" t="s">
        <v>1430</v>
      </c>
      <c r="C5556" s="96" t="s">
        <v>4744</v>
      </c>
      <c r="D5556" s="96">
        <v>225.08999999798831</v>
      </c>
      <c r="E5556" s="96">
        <v>143.84666666435078</v>
      </c>
      <c r="F5556" s="96">
        <v>1</v>
      </c>
      <c r="G5556" s="96" t="s">
        <v>4874</v>
      </c>
      <c r="H5556" s="96">
        <v>5</v>
      </c>
      <c r="I5556" s="96" t="str">
        <f t="shared" si="86"/>
        <v>T520D337M004ATE012A520D337M004ASPGLRKBP72</v>
      </c>
    </row>
    <row r="5557" spans="1:9" hidden="1">
      <c r="A5557" s="96" t="s">
        <v>2401</v>
      </c>
      <c r="B5557" s="96" t="s">
        <v>1995</v>
      </c>
      <c r="C5557" s="96" t="s">
        <v>4488</v>
      </c>
      <c r="D5557" s="96">
        <v>282.85000000207219</v>
      </c>
      <c r="E5557" s="96">
        <v>136.29166666476522</v>
      </c>
      <c r="F5557" s="96">
        <v>1</v>
      </c>
      <c r="G5557" s="96" t="s">
        <v>4874</v>
      </c>
      <c r="H5557" s="96">
        <v>2</v>
      </c>
      <c r="I5557" s="96" t="str">
        <f t="shared" si="86"/>
        <v>T520D337M004ATE015A520D337K006ASE015KBP54</v>
      </c>
    </row>
    <row r="5558" spans="1:9" hidden="1">
      <c r="A5558" s="96" t="s">
        <v>2401</v>
      </c>
      <c r="B5558" s="96" t="s">
        <v>1430</v>
      </c>
      <c r="C5558" s="96" t="s">
        <v>4744</v>
      </c>
      <c r="D5558" s="96">
        <v>208.61666666809467</v>
      </c>
      <c r="E5558" s="96">
        <v>127.477777779568</v>
      </c>
      <c r="F5558" s="96">
        <v>1</v>
      </c>
      <c r="G5558" s="96" t="s">
        <v>4874</v>
      </c>
      <c r="H5558" s="96">
        <v>3</v>
      </c>
      <c r="I5558" s="96" t="str">
        <f t="shared" si="86"/>
        <v>T520D337M004ATE015A520D337M004ASPGLRKBP72</v>
      </c>
    </row>
    <row r="5559" spans="1:9" hidden="1">
      <c r="A5559" s="96" t="s">
        <v>2993</v>
      </c>
      <c r="B5559" s="96" t="s">
        <v>4439</v>
      </c>
      <c r="C5559" s="96" t="s">
        <v>4542</v>
      </c>
      <c r="D5559" s="96">
        <v>369.9749999953201</v>
      </c>
      <c r="E5559" s="96">
        <v>143.20833333476912</v>
      </c>
      <c r="F5559" s="96">
        <v>1</v>
      </c>
      <c r="G5559" s="96" t="s">
        <v>4874</v>
      </c>
      <c r="H5559" s="96">
        <v>2</v>
      </c>
      <c r="I5559" s="96" t="str">
        <f t="shared" si="86"/>
        <v>T520D337M006ATE009A520D337M006AS9997KBP54E</v>
      </c>
    </row>
    <row r="5560" spans="1:9" hidden="1">
      <c r="A5560" s="96" t="s">
        <v>2993</v>
      </c>
      <c r="B5560" s="96" t="s">
        <v>2986</v>
      </c>
      <c r="C5560" s="96" t="s">
        <v>4488</v>
      </c>
      <c r="D5560" s="96">
        <v>292.49833333294373</v>
      </c>
      <c r="E5560" s="96">
        <v>153.8333333339846</v>
      </c>
      <c r="F5560" s="96">
        <v>1</v>
      </c>
      <c r="G5560" s="96" t="s">
        <v>4874</v>
      </c>
      <c r="H5560" s="96">
        <v>20</v>
      </c>
      <c r="I5560" s="96" t="str">
        <f t="shared" si="86"/>
        <v>T520D337M006ATE009A520D337M006ASE009KBP54</v>
      </c>
    </row>
    <row r="5561" spans="1:9" hidden="1">
      <c r="A5561" s="96" t="s">
        <v>2993</v>
      </c>
      <c r="B5561" s="96" t="s">
        <v>2986</v>
      </c>
      <c r="C5561" s="96" t="s">
        <v>4617</v>
      </c>
      <c r="D5561" s="96">
        <v>324.53333333208735</v>
      </c>
      <c r="E5561" s="96">
        <v>153.2007751939006</v>
      </c>
      <c r="F5561" s="96">
        <v>1</v>
      </c>
      <c r="G5561" s="96" t="s">
        <v>4874</v>
      </c>
      <c r="H5561" s="96">
        <v>44</v>
      </c>
      <c r="I5561" s="96" t="str">
        <f t="shared" si="86"/>
        <v>T520D337M006ATE009A520D337M006ASE009NT50</v>
      </c>
    </row>
    <row r="5562" spans="1:9" hidden="1">
      <c r="A5562" s="96" t="s">
        <v>2993</v>
      </c>
      <c r="B5562" s="96" t="s">
        <v>2364</v>
      </c>
      <c r="C5562" s="96" t="s">
        <v>4744</v>
      </c>
      <c r="D5562" s="96">
        <v>309.51099999973087</v>
      </c>
      <c r="E5562" s="96">
        <v>156.91000000017229</v>
      </c>
      <c r="F5562" s="96">
        <v>1</v>
      </c>
      <c r="G5562" s="96" t="s">
        <v>4874</v>
      </c>
      <c r="H5562" s="96">
        <v>50</v>
      </c>
      <c r="I5562" s="96" t="str">
        <f t="shared" si="86"/>
        <v>T520D337M006ATE009A520D337M006ASPGLRKBP72</v>
      </c>
    </row>
    <row r="5563" spans="1:9" hidden="1">
      <c r="A5563" s="96" t="s">
        <v>2993</v>
      </c>
      <c r="B5563" s="96" t="s">
        <v>2364</v>
      </c>
      <c r="C5563" s="96" t="s">
        <v>4618</v>
      </c>
      <c r="D5563" s="96">
        <v>305.67777778138407</v>
      </c>
      <c r="E5563" s="96">
        <v>137.9055555537343</v>
      </c>
      <c r="F5563" s="96">
        <v>1</v>
      </c>
      <c r="G5563" s="96" t="s">
        <v>4874</v>
      </c>
      <c r="H5563" s="96">
        <v>3</v>
      </c>
      <c r="I5563" s="96" t="str">
        <f t="shared" si="86"/>
        <v>T520D337M006ATE009A520D337M006ASPGLRKBP72E</v>
      </c>
    </row>
    <row r="5564" spans="1:9" hidden="1">
      <c r="A5564" s="96" t="s">
        <v>2993</v>
      </c>
      <c r="B5564" s="96" t="s">
        <v>2364</v>
      </c>
      <c r="C5564" s="96" t="s">
        <v>4426</v>
      </c>
      <c r="D5564" s="96">
        <v>308.32250000018394</v>
      </c>
      <c r="E5564" s="96">
        <v>149.90512820444286</v>
      </c>
      <c r="F5564" s="96">
        <v>1</v>
      </c>
      <c r="G5564" s="96" t="s">
        <v>4874</v>
      </c>
      <c r="H5564" s="96">
        <v>20</v>
      </c>
      <c r="I5564" s="96" t="str">
        <f t="shared" si="86"/>
        <v>T520D337M006ATE009A520D337M006ASPGLRKBP74</v>
      </c>
    </row>
    <row r="5565" spans="1:9" hidden="1">
      <c r="A5565" s="96" t="s">
        <v>2993</v>
      </c>
      <c r="B5565" s="96" t="s">
        <v>2364</v>
      </c>
      <c r="C5565" s="96" t="s">
        <v>4760</v>
      </c>
      <c r="D5565" s="96">
        <v>305.21366666683463</v>
      </c>
      <c r="E5565" s="96">
        <v>149.01354166613601</v>
      </c>
      <c r="F5565" s="96">
        <v>1</v>
      </c>
      <c r="G5565" s="96" t="s">
        <v>4874</v>
      </c>
      <c r="H5565" s="96">
        <v>50</v>
      </c>
      <c r="I5565" s="96" t="str">
        <f t="shared" si="86"/>
        <v>T520D337M006ATE009A520D337M006ASPGLRKBP75</v>
      </c>
    </row>
    <row r="5566" spans="1:9" hidden="1">
      <c r="A5566" s="96" t="s">
        <v>2365</v>
      </c>
      <c r="B5566" s="96" t="s">
        <v>2986</v>
      </c>
      <c r="C5566" s="96" t="s">
        <v>4488</v>
      </c>
      <c r="D5566" s="96">
        <v>323.96000000531785</v>
      </c>
      <c r="E5566" s="96">
        <v>177.28333332901821</v>
      </c>
      <c r="F5566" s="96">
        <v>1</v>
      </c>
      <c r="G5566" s="96" t="s">
        <v>4874</v>
      </c>
      <c r="H5566" s="96">
        <v>5</v>
      </c>
      <c r="I5566" s="96" t="str">
        <f t="shared" si="86"/>
        <v>T520D337M006ATE010A520D337M006ASE009KBP54</v>
      </c>
    </row>
    <row r="5567" spans="1:9" hidden="1">
      <c r="A5567" s="96" t="s">
        <v>2365</v>
      </c>
      <c r="B5567" s="96" t="s">
        <v>2986</v>
      </c>
      <c r="C5567" s="96" t="s">
        <v>4617</v>
      </c>
      <c r="D5567" s="96">
        <v>309.72276422754499</v>
      </c>
      <c r="E5567" s="96">
        <v>141.73846153828961</v>
      </c>
      <c r="F5567" s="96">
        <v>1</v>
      </c>
      <c r="G5567" s="96" t="s">
        <v>4874</v>
      </c>
      <c r="H5567" s="96">
        <v>41</v>
      </c>
      <c r="I5567" s="96" t="str">
        <f t="shared" si="86"/>
        <v>T520D337M006ATE010A520D337M006ASE009NT50</v>
      </c>
    </row>
    <row r="5568" spans="1:9" hidden="1">
      <c r="A5568" s="96" t="s">
        <v>2365</v>
      </c>
      <c r="B5568" s="96" t="s">
        <v>2364</v>
      </c>
      <c r="C5568" s="96" t="s">
        <v>4744</v>
      </c>
      <c r="D5568" s="96">
        <v>291.9666666667697</v>
      </c>
      <c r="E5568" s="96">
        <v>147.45503876044219</v>
      </c>
      <c r="F5568" s="96">
        <v>1</v>
      </c>
      <c r="G5568" s="96" t="s">
        <v>4874</v>
      </c>
      <c r="H5568" s="96">
        <v>44</v>
      </c>
      <c r="I5568" s="96" t="str">
        <f t="shared" si="86"/>
        <v>T520D337M006ATE010A520D337M006ASPGLRKBP72</v>
      </c>
    </row>
    <row r="5569" spans="1:9" hidden="1">
      <c r="A5569" s="96" t="s">
        <v>2365</v>
      </c>
      <c r="B5569" s="96" t="s">
        <v>2364</v>
      </c>
      <c r="C5569" s="96" t="s">
        <v>4426</v>
      </c>
      <c r="D5569" s="96">
        <v>303.63205128349364</v>
      </c>
      <c r="E5569" s="96">
        <v>144.38928571413271</v>
      </c>
      <c r="F5569" s="96">
        <v>1</v>
      </c>
      <c r="G5569" s="96" t="s">
        <v>4874</v>
      </c>
      <c r="H5569" s="96">
        <v>13</v>
      </c>
      <c r="I5569" s="96" t="str">
        <f t="shared" si="86"/>
        <v>T520D337M006ATE010A520D337M006ASPGLRKBP74</v>
      </c>
    </row>
    <row r="5570" spans="1:9" hidden="1">
      <c r="A5570" s="96" t="s">
        <v>2365</v>
      </c>
      <c r="B5570" s="96" t="s">
        <v>2364</v>
      </c>
      <c r="C5570" s="96" t="s">
        <v>4760</v>
      </c>
      <c r="D5570" s="96">
        <v>310.85555555502651</v>
      </c>
      <c r="E5570" s="96">
        <v>170.43888888903894</v>
      </c>
      <c r="F5570" s="96">
        <v>1</v>
      </c>
      <c r="G5570" s="96" t="s">
        <v>4874</v>
      </c>
      <c r="H5570" s="96">
        <v>12</v>
      </c>
      <c r="I5570" s="96" t="str">
        <f t="shared" si="86"/>
        <v>T520D337M006ATE010A520D337M006ASPGLRKBP75</v>
      </c>
    </row>
    <row r="5571" spans="1:9" hidden="1">
      <c r="A5571" s="96" t="s">
        <v>1998</v>
      </c>
      <c r="B5571" s="96" t="s">
        <v>4439</v>
      </c>
      <c r="C5571" s="96" t="s">
        <v>4426</v>
      </c>
      <c r="D5571" s="96">
        <v>263.26666666427627</v>
      </c>
      <c r="E5571" s="96">
        <v>139.54999999492429</v>
      </c>
      <c r="F5571" s="96">
        <v>1</v>
      </c>
      <c r="G5571" s="96" t="s">
        <v>4874</v>
      </c>
      <c r="H5571" s="96">
        <v>1</v>
      </c>
      <c r="I5571" s="96" t="str">
        <f t="shared" si="86"/>
        <v>T520D337M006ATE015A520D337M006AS9997KBP74</v>
      </c>
    </row>
    <row r="5572" spans="1:9" hidden="1">
      <c r="A5572" s="96" t="s">
        <v>1998</v>
      </c>
      <c r="B5572" s="96" t="s">
        <v>4439</v>
      </c>
      <c r="C5572" s="96" t="s">
        <v>4433</v>
      </c>
      <c r="D5572" s="96">
        <v>258.41666666208766</v>
      </c>
      <c r="E5572" s="96">
        <v>139.18333333684132</v>
      </c>
      <c r="F5572" s="96">
        <v>1</v>
      </c>
      <c r="G5572" s="96" t="s">
        <v>4874</v>
      </c>
      <c r="H5572" s="96">
        <v>1</v>
      </c>
      <c r="I5572" s="96" t="str">
        <f t="shared" ref="I5572:I5635" si="87">A5572&amp;B5572&amp;C5572</f>
        <v>T520D337M006ATE015A520D337M006AS9997KBP74E</v>
      </c>
    </row>
    <row r="5573" spans="1:9" hidden="1">
      <c r="A5573" s="96" t="s">
        <v>1998</v>
      </c>
      <c r="B5573" s="96" t="s">
        <v>1740</v>
      </c>
      <c r="C5573" s="96" t="s">
        <v>4744</v>
      </c>
      <c r="D5573" s="96">
        <v>273.63433333255819</v>
      </c>
      <c r="E5573" s="96">
        <v>141.62133333259263</v>
      </c>
      <c r="F5573" s="96">
        <v>1</v>
      </c>
      <c r="G5573" s="96" t="s">
        <v>4874</v>
      </c>
      <c r="H5573" s="96">
        <v>50</v>
      </c>
      <c r="I5573" s="96" t="str">
        <f t="shared" si="87"/>
        <v>T520D337M006ATE015A520D337M006ASMHSBKBP72</v>
      </c>
    </row>
    <row r="5574" spans="1:9" hidden="1">
      <c r="A5574" s="96" t="s">
        <v>1998</v>
      </c>
      <c r="B5574" s="96" t="s">
        <v>1740</v>
      </c>
      <c r="C5574" s="96" t="s">
        <v>4426</v>
      </c>
      <c r="D5574" s="96">
        <v>273.36799999962096</v>
      </c>
      <c r="E5574" s="96">
        <v>146.05266666642856</v>
      </c>
      <c r="F5574" s="96">
        <v>1</v>
      </c>
      <c r="G5574" s="96" t="s">
        <v>4874</v>
      </c>
      <c r="H5574" s="96">
        <v>50</v>
      </c>
      <c r="I5574" s="96" t="str">
        <f t="shared" si="87"/>
        <v>T520D337M006ATE015A520D337M006ASMHSBKBP74</v>
      </c>
    </row>
    <row r="5575" spans="1:9" hidden="1">
      <c r="A5575" s="96" t="s">
        <v>1998</v>
      </c>
      <c r="B5575" s="96" t="s">
        <v>1740</v>
      </c>
      <c r="C5575" s="96" t="s">
        <v>4760</v>
      </c>
      <c r="D5575" s="96">
        <v>284.74199999989941</v>
      </c>
      <c r="E5575" s="96">
        <v>153.31333333281799</v>
      </c>
      <c r="F5575" s="96">
        <v>1</v>
      </c>
      <c r="G5575" s="96" t="s">
        <v>4874</v>
      </c>
      <c r="H5575" s="96">
        <v>50</v>
      </c>
      <c r="I5575" s="96" t="str">
        <f t="shared" si="87"/>
        <v>T520D337M006ATE015A520D337M006ASMHSBKBP75</v>
      </c>
    </row>
    <row r="5576" spans="1:9" hidden="1">
      <c r="A5576" s="96" t="s">
        <v>2234</v>
      </c>
      <c r="B5576" s="96" t="s">
        <v>1407</v>
      </c>
      <c r="C5576" s="96" t="s">
        <v>4744</v>
      </c>
      <c r="D5576" s="96">
        <v>272.73433333423452</v>
      </c>
      <c r="E5576" s="96">
        <v>151.54266666756013</v>
      </c>
      <c r="F5576" s="96">
        <v>1</v>
      </c>
      <c r="G5576" s="96" t="s">
        <v>4874</v>
      </c>
      <c r="H5576" s="96">
        <v>50</v>
      </c>
      <c r="I5576" s="96" t="str">
        <f t="shared" si="87"/>
        <v>T520D337M006ATE018A520D337M006ASMHSPKBP72</v>
      </c>
    </row>
    <row r="5577" spans="1:9" hidden="1">
      <c r="A5577" s="96" t="s">
        <v>2234</v>
      </c>
      <c r="B5577" s="96" t="s">
        <v>1407</v>
      </c>
      <c r="C5577" s="96" t="s">
        <v>4426</v>
      </c>
      <c r="D5577" s="96">
        <v>271.40999999935741</v>
      </c>
      <c r="E5577" s="96">
        <v>150.13633333258332</v>
      </c>
      <c r="F5577" s="96">
        <v>1</v>
      </c>
      <c r="G5577" s="96" t="s">
        <v>4874</v>
      </c>
      <c r="H5577" s="96">
        <v>50</v>
      </c>
      <c r="I5577" s="96" t="str">
        <f t="shared" si="87"/>
        <v>T520D337M006ATE018A520D337M006ASMHSPKBP74</v>
      </c>
    </row>
    <row r="5578" spans="1:9" hidden="1">
      <c r="A5578" s="96" t="s">
        <v>2234</v>
      </c>
      <c r="B5578" s="96" t="s">
        <v>1407</v>
      </c>
      <c r="C5578" s="96" t="s">
        <v>4760</v>
      </c>
      <c r="D5578" s="96">
        <v>268.80303030420856</v>
      </c>
      <c r="E5578" s="96">
        <v>144.37037036870606</v>
      </c>
      <c r="F5578" s="96">
        <v>1</v>
      </c>
      <c r="G5578" s="96" t="s">
        <v>4874</v>
      </c>
      <c r="H5578" s="96">
        <v>11</v>
      </c>
      <c r="I5578" s="96" t="str">
        <f t="shared" si="87"/>
        <v>T520D337M006ATE018A520D337M006ASMHSPKBP75</v>
      </c>
    </row>
    <row r="5579" spans="1:9" hidden="1">
      <c r="A5579" s="96" t="s">
        <v>2473</v>
      </c>
      <c r="B5579" s="96" t="s">
        <v>4439</v>
      </c>
      <c r="C5579" s="96" t="s">
        <v>4744</v>
      </c>
      <c r="D5579" s="96">
        <v>269.11111110937782</v>
      </c>
      <c r="E5579" s="96">
        <v>140.78888888703659</v>
      </c>
      <c r="F5579" s="96">
        <v>1</v>
      </c>
      <c r="G5579" s="96" t="s">
        <v>4874</v>
      </c>
      <c r="H5579" s="96">
        <v>3</v>
      </c>
      <c r="I5579" s="96" t="str">
        <f t="shared" si="87"/>
        <v>T520D337M006ATE025A520D337M006AS9997KBP72</v>
      </c>
    </row>
    <row r="5580" spans="1:9" hidden="1">
      <c r="A5580" s="96" t="s">
        <v>2473</v>
      </c>
      <c r="B5580" s="96" t="s">
        <v>4439</v>
      </c>
      <c r="C5580" s="96" t="s">
        <v>4426</v>
      </c>
      <c r="D5580" s="96">
        <v>356.06111111235805</v>
      </c>
      <c r="E5580" s="96">
        <v>156.71666666516103</v>
      </c>
      <c r="F5580" s="96">
        <v>1</v>
      </c>
      <c r="G5580" s="96" t="s">
        <v>4874</v>
      </c>
      <c r="H5580" s="96">
        <v>3</v>
      </c>
      <c r="I5580" s="96" t="str">
        <f t="shared" si="87"/>
        <v>T520D337M006ATE025A520D337M006AS9997KBP74</v>
      </c>
    </row>
    <row r="5581" spans="1:9" hidden="1">
      <c r="A5581" s="96" t="s">
        <v>2473</v>
      </c>
      <c r="B5581" s="96" t="s">
        <v>4439</v>
      </c>
      <c r="C5581" s="96" t="s">
        <v>4746</v>
      </c>
      <c r="D5581" s="96">
        <v>275.7333333324641</v>
      </c>
      <c r="E5581" s="96">
        <v>124.2000000004191</v>
      </c>
      <c r="F5581" s="96">
        <v>1</v>
      </c>
      <c r="G5581" s="96" t="s">
        <v>4874</v>
      </c>
      <c r="H5581" s="96">
        <v>1</v>
      </c>
      <c r="I5581" s="96" t="str">
        <f t="shared" si="87"/>
        <v>T520D337M006ATE025A520D337M006AS9997KBP72A</v>
      </c>
    </row>
    <row r="5582" spans="1:9" hidden="1">
      <c r="A5582" s="96" t="s">
        <v>2473</v>
      </c>
      <c r="B5582" s="96" t="s">
        <v>1407</v>
      </c>
      <c r="C5582" s="96" t="s">
        <v>4744</v>
      </c>
      <c r="D5582" s="96">
        <v>268.31299999980257</v>
      </c>
      <c r="E5582" s="96">
        <v>143.4219999983674</v>
      </c>
      <c r="F5582" s="96">
        <v>1</v>
      </c>
      <c r="G5582" s="96" t="s">
        <v>4874</v>
      </c>
      <c r="H5582" s="96">
        <v>50</v>
      </c>
      <c r="I5582" s="96" t="str">
        <f t="shared" si="87"/>
        <v>T520D337M006ATE025A520D337M006ASMHSPKBP72</v>
      </c>
    </row>
    <row r="5583" spans="1:9" hidden="1">
      <c r="A5583" s="96" t="s">
        <v>2473</v>
      </c>
      <c r="B5583" s="96" t="s">
        <v>1407</v>
      </c>
      <c r="C5583" s="96" t="s">
        <v>4426</v>
      </c>
      <c r="D5583" s="96">
        <v>277.78657407441642</v>
      </c>
      <c r="E5583" s="96">
        <v>150.63000000008782</v>
      </c>
      <c r="F5583" s="96">
        <v>1</v>
      </c>
      <c r="G5583" s="96" t="s">
        <v>4874</v>
      </c>
      <c r="H5583" s="96">
        <v>36</v>
      </c>
      <c r="I5583" s="96" t="str">
        <f t="shared" si="87"/>
        <v>T520D337M006ATE025A520D337M006ASMHSPKBP74</v>
      </c>
    </row>
    <row r="5584" spans="1:9" hidden="1">
      <c r="A5584" s="96" t="s">
        <v>2473</v>
      </c>
      <c r="B5584" s="96" t="s">
        <v>1407</v>
      </c>
      <c r="C5584" s="96" t="s">
        <v>4760</v>
      </c>
      <c r="D5584" s="96">
        <v>294.34375000077125</v>
      </c>
      <c r="E5584" s="96">
        <v>161.45119047482564</v>
      </c>
      <c r="F5584" s="96">
        <v>1</v>
      </c>
      <c r="G5584" s="96" t="s">
        <v>4874</v>
      </c>
      <c r="H5584" s="96">
        <v>16</v>
      </c>
      <c r="I5584" s="96" t="str">
        <f t="shared" si="87"/>
        <v>T520D337M006ATE025A520D337M006ASMHSPKBP75</v>
      </c>
    </row>
    <row r="5585" spans="1:9" hidden="1">
      <c r="A5585" s="96" t="s">
        <v>2033</v>
      </c>
      <c r="B5585" s="96" t="s">
        <v>1407</v>
      </c>
      <c r="C5585" s="96" t="s">
        <v>4744</v>
      </c>
      <c r="D5585" s="96">
        <v>282.50666666664182</v>
      </c>
      <c r="E5585" s="96">
        <v>151.82966666759458</v>
      </c>
      <c r="F5585" s="96">
        <v>1</v>
      </c>
      <c r="G5585" s="96" t="s">
        <v>4874</v>
      </c>
      <c r="H5585" s="96">
        <v>50</v>
      </c>
      <c r="I5585" s="96" t="str">
        <f t="shared" si="87"/>
        <v>T520D337M006ATE040A520D337M006ASMHSPKBP72</v>
      </c>
    </row>
    <row r="5586" spans="1:9" hidden="1">
      <c r="A5586" s="96" t="s">
        <v>2033</v>
      </c>
      <c r="B5586" s="96" t="s">
        <v>1407</v>
      </c>
      <c r="C5586" s="96" t="s">
        <v>4426</v>
      </c>
      <c r="D5586" s="96">
        <v>283.33478260815713</v>
      </c>
      <c r="E5586" s="96">
        <v>165.3727272723865</v>
      </c>
      <c r="F5586" s="96">
        <v>1</v>
      </c>
      <c r="G5586" s="96" t="s">
        <v>4874</v>
      </c>
      <c r="H5586" s="96">
        <v>23</v>
      </c>
      <c r="I5586" s="96" t="str">
        <f t="shared" si="87"/>
        <v>T520D337M006ATE040A520D337M006ASMHSPKBP74</v>
      </c>
    </row>
    <row r="5587" spans="1:9" hidden="1">
      <c r="A5587" s="96" t="s">
        <v>2033</v>
      </c>
      <c r="B5587" s="96" t="s">
        <v>1407</v>
      </c>
      <c r="C5587" s="96" t="s">
        <v>4760</v>
      </c>
      <c r="D5587" s="96">
        <v>314.97314814885613</v>
      </c>
      <c r="E5587" s="96">
        <v>163.96052631616936</v>
      </c>
      <c r="F5587" s="96">
        <v>1</v>
      </c>
      <c r="G5587" s="96" t="s">
        <v>4874</v>
      </c>
      <c r="H5587" s="96">
        <v>18</v>
      </c>
      <c r="I5587" s="96" t="str">
        <f t="shared" si="87"/>
        <v>T520D337M006ATE040A520D337M006ASMHSPKBP75</v>
      </c>
    </row>
    <row r="5588" spans="1:9" hidden="1">
      <c r="A5588" s="96" t="s">
        <v>2269</v>
      </c>
      <c r="B5588" s="96" t="s">
        <v>1407</v>
      </c>
      <c r="C5588" s="96" t="s">
        <v>4744</v>
      </c>
      <c r="D5588" s="96">
        <v>277.31600000029431</v>
      </c>
      <c r="E5588" s="96">
        <v>154.07033333249856</v>
      </c>
      <c r="F5588" s="96">
        <v>1</v>
      </c>
      <c r="G5588" s="96" t="s">
        <v>4874</v>
      </c>
      <c r="H5588" s="96">
        <v>50</v>
      </c>
      <c r="I5588" s="96" t="str">
        <f t="shared" si="87"/>
        <v>T520D337M006ATE045A520D337M006ASMHSPKBP72</v>
      </c>
    </row>
    <row r="5589" spans="1:9" hidden="1">
      <c r="A5589" s="96" t="s">
        <v>2269</v>
      </c>
      <c r="B5589" s="96" t="s">
        <v>1407</v>
      </c>
      <c r="C5589" s="96" t="s">
        <v>4426</v>
      </c>
      <c r="D5589" s="96">
        <v>272.88133333276494</v>
      </c>
      <c r="E5589" s="96">
        <v>152.8493333337363</v>
      </c>
      <c r="F5589" s="96">
        <v>1</v>
      </c>
      <c r="G5589" s="96" t="s">
        <v>4874</v>
      </c>
      <c r="H5589" s="96">
        <v>50</v>
      </c>
      <c r="I5589" s="96" t="str">
        <f t="shared" si="87"/>
        <v>T520D337M006ATE045A520D337M006ASMHSPKBP74</v>
      </c>
    </row>
    <row r="5590" spans="1:9" hidden="1">
      <c r="A5590" s="96" t="s">
        <v>2269</v>
      </c>
      <c r="B5590" s="96" t="s">
        <v>1407</v>
      </c>
      <c r="C5590" s="96" t="s">
        <v>4760</v>
      </c>
      <c r="D5590" s="96">
        <v>281.11888888897374</v>
      </c>
      <c r="E5590" s="96">
        <v>178.88222222216427</v>
      </c>
      <c r="F5590" s="96">
        <v>1</v>
      </c>
      <c r="G5590" s="96" t="s">
        <v>4874</v>
      </c>
      <c r="H5590" s="96">
        <v>15</v>
      </c>
      <c r="I5590" s="96" t="str">
        <f t="shared" si="87"/>
        <v>T520D337M006ATE045A520D337M006ASMHSPKBP75</v>
      </c>
    </row>
    <row r="5591" spans="1:9" hidden="1">
      <c r="A5591" s="96" t="s">
        <v>2600</v>
      </c>
      <c r="B5591" s="96" t="s">
        <v>2597</v>
      </c>
      <c r="C5591" s="96" t="s">
        <v>4488</v>
      </c>
      <c r="D5591" s="96">
        <v>208.72333333406132</v>
      </c>
      <c r="E5591" s="96">
        <v>148.9876666675089</v>
      </c>
      <c r="F5591" s="96">
        <v>1</v>
      </c>
      <c r="G5591" s="96" t="s">
        <v>4874</v>
      </c>
      <c r="H5591" s="96">
        <v>50</v>
      </c>
      <c r="I5591" s="96" t="str">
        <f t="shared" si="87"/>
        <v>T520D337M2R5ATE007A520D337M003ASE009KBP54</v>
      </c>
    </row>
    <row r="5592" spans="1:9" hidden="1">
      <c r="A5592" s="96" t="s">
        <v>2600</v>
      </c>
      <c r="B5592" s="96" t="s">
        <v>2597</v>
      </c>
      <c r="C5592" s="96" t="s">
        <v>4620</v>
      </c>
      <c r="D5592" s="96">
        <v>195.82500000076831</v>
      </c>
      <c r="E5592" s="96">
        <v>136.46666666900273</v>
      </c>
      <c r="F5592" s="96">
        <v>1</v>
      </c>
      <c r="G5592" s="96" t="s">
        <v>4874</v>
      </c>
      <c r="H5592" s="96">
        <v>2</v>
      </c>
      <c r="I5592" s="96" t="str">
        <f t="shared" si="87"/>
        <v>T520D337M2R5ATE007A520D337M003ASE009KBP74X</v>
      </c>
    </row>
    <row r="5593" spans="1:9" hidden="1">
      <c r="A5593" s="96" t="s">
        <v>2600</v>
      </c>
      <c r="B5593" s="96" t="s">
        <v>2597</v>
      </c>
      <c r="C5593" s="96" t="s">
        <v>126</v>
      </c>
      <c r="D5593" s="96">
        <v>241.20000000461005</v>
      </c>
      <c r="E5593" s="96">
        <v>164.00000000023283</v>
      </c>
      <c r="F5593" s="96">
        <v>1</v>
      </c>
      <c r="G5593" s="96" t="s">
        <v>4874</v>
      </c>
      <c r="H5593" s="96">
        <v>1</v>
      </c>
      <c r="I5593" s="96" t="str">
        <f t="shared" si="87"/>
        <v>T520D337M2R5ATE007A520D337M003ASE009KBP52</v>
      </c>
    </row>
    <row r="5594" spans="1:9" hidden="1">
      <c r="A5594" s="96" t="s">
        <v>2350</v>
      </c>
      <c r="B5594" s="96" t="s">
        <v>2353</v>
      </c>
      <c r="C5594" s="96" t="s">
        <v>4721</v>
      </c>
      <c r="D5594" s="96">
        <v>434.01578947429937</v>
      </c>
      <c r="E5594" s="96">
        <v>155.16578947506403</v>
      </c>
      <c r="F5594" s="96">
        <v>1</v>
      </c>
      <c r="G5594" s="96" t="s">
        <v>4874</v>
      </c>
      <c r="H5594" s="96">
        <v>19</v>
      </c>
      <c r="I5594" s="96" t="str">
        <f t="shared" si="87"/>
        <v>T520D476M016ATE035A520V476M016ASNT40</v>
      </c>
    </row>
    <row r="5595" spans="1:9" hidden="1">
      <c r="A5595" s="96" t="s">
        <v>2016</v>
      </c>
      <c r="B5595" s="96" t="s">
        <v>2020</v>
      </c>
      <c r="C5595" s="96" t="s">
        <v>4721</v>
      </c>
      <c r="D5595" s="96">
        <v>422.06566666723234</v>
      </c>
      <c r="E5595" s="96">
        <v>144.09299999994693</v>
      </c>
      <c r="F5595" s="96">
        <v>1</v>
      </c>
      <c r="G5595" s="96" t="s">
        <v>4874</v>
      </c>
      <c r="H5595" s="96">
        <v>50</v>
      </c>
      <c r="I5595" s="96" t="str">
        <f t="shared" si="87"/>
        <v>T520D476M016ATE070A520D476K016ASNT40</v>
      </c>
    </row>
    <row r="5596" spans="1:9" hidden="1">
      <c r="A5596" s="96" t="s">
        <v>2368</v>
      </c>
      <c r="B5596" s="96" t="s">
        <v>2666</v>
      </c>
      <c r="C5596" s="96" t="s">
        <v>4488</v>
      </c>
      <c r="D5596" s="96">
        <v>343.01666666870005</v>
      </c>
      <c r="E5596" s="96">
        <v>174.01481481501833</v>
      </c>
      <c r="F5596" s="96">
        <v>1</v>
      </c>
      <c r="G5596" s="96" t="s">
        <v>4874</v>
      </c>
      <c r="H5596" s="96">
        <v>9</v>
      </c>
      <c r="I5596" s="96" t="str">
        <f t="shared" si="87"/>
        <v>T520D477M004ATE010A520D477M004ASE010KBP54</v>
      </c>
    </row>
    <row r="5597" spans="1:9" hidden="1">
      <c r="A5597" s="96" t="s">
        <v>2368</v>
      </c>
      <c r="B5597" s="96" t="s">
        <v>2666</v>
      </c>
      <c r="C5597" s="96" t="s">
        <v>4617</v>
      </c>
      <c r="D5597" s="96">
        <v>264.42333333247808</v>
      </c>
      <c r="E5597" s="96">
        <v>159.11833333382384</v>
      </c>
      <c r="F5597" s="96">
        <v>1</v>
      </c>
      <c r="G5597" s="96" t="s">
        <v>4874</v>
      </c>
      <c r="H5597" s="96">
        <v>50</v>
      </c>
      <c r="I5597" s="96" t="str">
        <f t="shared" si="87"/>
        <v>T520D477M004ATE010A520D477M004ASE010NT50</v>
      </c>
    </row>
    <row r="5598" spans="1:9" hidden="1">
      <c r="A5598" s="96" t="s">
        <v>2368</v>
      </c>
      <c r="B5598" s="96" t="s">
        <v>2337</v>
      </c>
      <c r="C5598" s="96" t="s">
        <v>4744</v>
      </c>
      <c r="D5598" s="96">
        <v>270.35641025751829</v>
      </c>
      <c r="E5598" s="96">
        <v>151.91535087752672</v>
      </c>
      <c r="F5598" s="96">
        <v>1</v>
      </c>
      <c r="G5598" s="96" t="s">
        <v>4874</v>
      </c>
      <c r="H5598" s="96">
        <v>39</v>
      </c>
      <c r="I5598" s="96" t="str">
        <f t="shared" si="87"/>
        <v>T520D477M004ATE010A520D477M004ASPGLRKBP72</v>
      </c>
    </row>
    <row r="5599" spans="1:9" hidden="1">
      <c r="A5599" s="96" t="s">
        <v>2368</v>
      </c>
      <c r="B5599" s="96" t="s">
        <v>2337</v>
      </c>
      <c r="C5599" s="96" t="s">
        <v>4618</v>
      </c>
      <c r="D5599" s="96">
        <v>255.95000000554137</v>
      </c>
      <c r="E5599" s="96">
        <v>136.88333333353512</v>
      </c>
      <c r="F5599" s="96">
        <v>1</v>
      </c>
      <c r="G5599" s="96" t="s">
        <v>4874</v>
      </c>
      <c r="H5599" s="96">
        <v>1</v>
      </c>
      <c r="I5599" s="96" t="str">
        <f t="shared" si="87"/>
        <v>T520D477M004ATE010A520D477M004ASPGLRKBP72E</v>
      </c>
    </row>
    <row r="5600" spans="1:9" hidden="1">
      <c r="A5600" s="96" t="s">
        <v>2368</v>
      </c>
      <c r="B5600" s="96" t="s">
        <v>2337</v>
      </c>
      <c r="C5600" s="96" t="s">
        <v>4426</v>
      </c>
      <c r="D5600" s="96">
        <v>273.54612403029444</v>
      </c>
      <c r="E5600" s="96">
        <v>144.84880952455569</v>
      </c>
      <c r="F5600" s="96">
        <v>1</v>
      </c>
      <c r="G5600" s="96" t="s">
        <v>4874</v>
      </c>
      <c r="H5600" s="96">
        <v>43</v>
      </c>
      <c r="I5600" s="96" t="str">
        <f t="shared" si="87"/>
        <v>T520D477M004ATE010A520D477M004ASPGLRKBP74</v>
      </c>
    </row>
    <row r="5601" spans="1:9" hidden="1">
      <c r="A5601" s="96" t="s">
        <v>2368</v>
      </c>
      <c r="B5601" s="96" t="s">
        <v>2337</v>
      </c>
      <c r="C5601" s="96" t="s">
        <v>4760</v>
      </c>
      <c r="D5601" s="96">
        <v>277.19411764499347</v>
      </c>
      <c r="E5601" s="96">
        <v>168.53333333322286</v>
      </c>
      <c r="F5601" s="96">
        <v>1</v>
      </c>
      <c r="G5601" s="96" t="s">
        <v>4874</v>
      </c>
      <c r="H5601" s="96">
        <v>17</v>
      </c>
      <c r="I5601" s="96" t="str">
        <f t="shared" si="87"/>
        <v>T520D477M004ATE010A520D477M004ASPGLRKBP75</v>
      </c>
    </row>
    <row r="5602" spans="1:9" hidden="1">
      <c r="A5602" s="96" t="s">
        <v>2607</v>
      </c>
      <c r="B5602" s="96" t="s">
        <v>4903</v>
      </c>
      <c r="C5602" s="96" t="s">
        <v>4617</v>
      </c>
      <c r="D5602" s="96">
        <v>296.78333332878537</v>
      </c>
      <c r="E5602" s="96">
        <v>154.36666666762903</v>
      </c>
      <c r="F5602" s="96">
        <v>1</v>
      </c>
      <c r="G5602" s="96" t="s">
        <v>4874</v>
      </c>
      <c r="H5602" s="96">
        <v>1</v>
      </c>
      <c r="I5602" s="96" t="str">
        <f t="shared" si="87"/>
        <v>T520D477M004ATE012A520D477M004AS9997NT50</v>
      </c>
    </row>
    <row r="5603" spans="1:9" hidden="1">
      <c r="A5603" s="96" t="s">
        <v>2607</v>
      </c>
      <c r="B5603" s="96" t="s">
        <v>2666</v>
      </c>
      <c r="C5603" s="96" t="s">
        <v>4488</v>
      </c>
      <c r="D5603" s="96">
        <v>230.78125000116415</v>
      </c>
      <c r="E5603" s="96">
        <v>182.93541667051613</v>
      </c>
      <c r="F5603" s="96">
        <v>1</v>
      </c>
      <c r="G5603" s="96" t="s">
        <v>4874</v>
      </c>
      <c r="H5603" s="96">
        <v>8</v>
      </c>
      <c r="I5603" s="96" t="str">
        <f t="shared" si="87"/>
        <v>T520D477M004ATE012A520D477M004ASE010KBP54</v>
      </c>
    </row>
    <row r="5604" spans="1:9" hidden="1">
      <c r="A5604" s="96" t="s">
        <v>2607</v>
      </c>
      <c r="B5604" s="96" t="s">
        <v>2666</v>
      </c>
      <c r="C5604" s="96" t="s">
        <v>4617</v>
      </c>
      <c r="D5604" s="96">
        <v>215.19700000046288</v>
      </c>
      <c r="E5604" s="96">
        <v>158.57466666642577</v>
      </c>
      <c r="F5604" s="96">
        <v>1</v>
      </c>
      <c r="G5604" s="96" t="s">
        <v>4874</v>
      </c>
      <c r="H5604" s="96">
        <v>50</v>
      </c>
      <c r="I5604" s="96" t="str">
        <f t="shared" si="87"/>
        <v>T520D477M004ATE012A520D477M004ASE010NT50</v>
      </c>
    </row>
    <row r="5605" spans="1:9" hidden="1">
      <c r="A5605" s="96" t="s">
        <v>2607</v>
      </c>
      <c r="B5605" s="96" t="s">
        <v>2337</v>
      </c>
      <c r="C5605" s="96" t="s">
        <v>4744</v>
      </c>
      <c r="D5605" s="96">
        <v>271.70650406453825</v>
      </c>
      <c r="E5605" s="96">
        <v>152.63076923187606</v>
      </c>
      <c r="F5605" s="96">
        <v>1</v>
      </c>
      <c r="G5605" s="96" t="s">
        <v>4874</v>
      </c>
      <c r="H5605" s="96">
        <v>41</v>
      </c>
      <c r="I5605" s="96" t="str">
        <f t="shared" si="87"/>
        <v>T520D477M004ATE012A520D477M004ASPGLRKBP72</v>
      </c>
    </row>
    <row r="5606" spans="1:9" hidden="1">
      <c r="A5606" s="96" t="s">
        <v>2607</v>
      </c>
      <c r="B5606" s="96" t="s">
        <v>2337</v>
      </c>
      <c r="C5606" s="96" t="s">
        <v>4426</v>
      </c>
      <c r="D5606" s="96">
        <v>282.83111111260951</v>
      </c>
      <c r="E5606" s="96">
        <v>146.2525641015516</v>
      </c>
      <c r="F5606" s="96">
        <v>1</v>
      </c>
      <c r="G5606" s="96" t="s">
        <v>4874</v>
      </c>
      <c r="H5606" s="96">
        <v>15</v>
      </c>
      <c r="I5606" s="96" t="str">
        <f t="shared" si="87"/>
        <v>T520D477M004ATE012A520D477M004ASPGLRKBP74</v>
      </c>
    </row>
    <row r="5607" spans="1:9" hidden="1">
      <c r="A5607" s="96" t="s">
        <v>2607</v>
      </c>
      <c r="B5607" s="96" t="s">
        <v>2337</v>
      </c>
      <c r="C5607" s="96" t="s">
        <v>4433</v>
      </c>
      <c r="D5607" s="96">
        <v>267.7333333378192</v>
      </c>
      <c r="E5607" s="96">
        <v>128.38333333726041</v>
      </c>
      <c r="F5607" s="96">
        <v>1</v>
      </c>
      <c r="G5607" s="96" t="s">
        <v>4874</v>
      </c>
      <c r="H5607" s="96">
        <v>1</v>
      </c>
      <c r="I5607" s="96" t="str">
        <f t="shared" si="87"/>
        <v>T520D477M004ATE012A520D477M004ASPGLRKBP74E</v>
      </c>
    </row>
    <row r="5608" spans="1:9" hidden="1">
      <c r="A5608" s="96" t="s">
        <v>2607</v>
      </c>
      <c r="B5608" s="96" t="s">
        <v>2337</v>
      </c>
      <c r="C5608" s="96" t="s">
        <v>4760</v>
      </c>
      <c r="D5608" s="96">
        <v>277.13611111161299</v>
      </c>
      <c r="E5608" s="96">
        <v>133.29333333251998</v>
      </c>
      <c r="F5608" s="96">
        <v>1</v>
      </c>
      <c r="G5608" s="96" t="s">
        <v>4874</v>
      </c>
      <c r="H5608" s="96">
        <v>6</v>
      </c>
      <c r="I5608" s="96" t="str">
        <f t="shared" si="87"/>
        <v>T520D477M004ATE012A520D477M004ASPGLRKBP75</v>
      </c>
    </row>
    <row r="5609" spans="1:9" hidden="1">
      <c r="A5609" s="96" t="s">
        <v>1420</v>
      </c>
      <c r="B5609" s="96" t="s">
        <v>4903</v>
      </c>
      <c r="C5609" s="96" t="s">
        <v>4433</v>
      </c>
      <c r="D5609" s="96">
        <v>253.16666667116809</v>
      </c>
      <c r="E5609" s="96">
        <v>121.63333333097398</v>
      </c>
      <c r="F5609" s="96">
        <v>1</v>
      </c>
      <c r="G5609" s="96" t="s">
        <v>4874</v>
      </c>
      <c r="H5609" s="96">
        <v>1</v>
      </c>
      <c r="I5609" s="96" t="str">
        <f t="shared" si="87"/>
        <v>T520D477M004ATE015A520D477M004AS9997KBP74E</v>
      </c>
    </row>
    <row r="5610" spans="1:9" hidden="1">
      <c r="A5610" s="96" t="s">
        <v>1420</v>
      </c>
      <c r="B5610" s="96" t="s">
        <v>1421</v>
      </c>
      <c r="C5610" s="96" t="s">
        <v>4426</v>
      </c>
      <c r="D5610" s="96">
        <v>269.87592592602596</v>
      </c>
      <c r="E5610" s="96">
        <v>152.85398550696024</v>
      </c>
      <c r="F5610" s="96">
        <v>1</v>
      </c>
      <c r="G5610" s="96" t="s">
        <v>4874</v>
      </c>
      <c r="H5610" s="96">
        <v>45</v>
      </c>
      <c r="I5610" s="96" t="str">
        <f t="shared" si="87"/>
        <v>T520D477M004ATE015A520D477M004ASMHSBKBP74</v>
      </c>
    </row>
    <row r="5611" spans="1:9" hidden="1">
      <c r="A5611" s="96" t="s">
        <v>2101</v>
      </c>
      <c r="B5611" s="96" t="s">
        <v>1589</v>
      </c>
      <c r="C5611" s="96" t="s">
        <v>4426</v>
      </c>
      <c r="D5611" s="96">
        <v>286.85000000055879</v>
      </c>
      <c r="E5611" s="96">
        <v>146.51851851958779</v>
      </c>
      <c r="F5611" s="96">
        <v>1</v>
      </c>
      <c r="G5611" s="96" t="s">
        <v>4874</v>
      </c>
      <c r="H5611" s="96">
        <v>9</v>
      </c>
      <c r="I5611" s="96" t="str">
        <f t="shared" si="87"/>
        <v>T520D477M004ATE018A520D477M004ASMHSPKBP74</v>
      </c>
    </row>
    <row r="5612" spans="1:9" hidden="1">
      <c r="A5612" s="96" t="s">
        <v>2650</v>
      </c>
      <c r="B5612" s="96" t="s">
        <v>1589</v>
      </c>
      <c r="C5612" s="96" t="s">
        <v>4426</v>
      </c>
      <c r="D5612" s="96">
        <v>282.55000000004657</v>
      </c>
      <c r="E5612" s="96">
        <v>154.87083333428018</v>
      </c>
      <c r="F5612" s="96">
        <v>1</v>
      </c>
      <c r="G5612" s="96" t="s">
        <v>4874</v>
      </c>
      <c r="H5612" s="96">
        <v>13</v>
      </c>
      <c r="I5612" s="96" t="str">
        <f t="shared" si="87"/>
        <v>T520D477M004ATE025A520D477M004ASMHSPKBP74</v>
      </c>
    </row>
    <row r="5613" spans="1:9" hidden="1">
      <c r="A5613" s="96" t="s">
        <v>2253</v>
      </c>
      <c r="B5613" s="96" t="s">
        <v>1589</v>
      </c>
      <c r="C5613" s="96" t="s">
        <v>4426</v>
      </c>
      <c r="D5613" s="96">
        <v>269.0503333324101</v>
      </c>
      <c r="E5613" s="96">
        <v>177.26733333345038</v>
      </c>
      <c r="F5613" s="96">
        <v>1</v>
      </c>
      <c r="G5613" s="96" t="s">
        <v>4874</v>
      </c>
      <c r="H5613" s="96">
        <v>50</v>
      </c>
      <c r="I5613" s="96" t="str">
        <f t="shared" si="87"/>
        <v>T520D477M004ATE040A520D477M004ASMHSPKBP74</v>
      </c>
    </row>
    <row r="5614" spans="1:9" hidden="1">
      <c r="A5614" s="96" t="s">
        <v>2162</v>
      </c>
      <c r="B5614" s="96" t="s">
        <v>2164</v>
      </c>
      <c r="C5614" s="96" t="s">
        <v>4426</v>
      </c>
      <c r="D5614" s="96">
        <v>436.94761904837969</v>
      </c>
      <c r="E5614" s="96">
        <v>199.21190475961859</v>
      </c>
      <c r="F5614" s="96">
        <v>1</v>
      </c>
      <c r="G5614" s="96" t="s">
        <v>4874</v>
      </c>
      <c r="H5614" s="96">
        <v>7</v>
      </c>
      <c r="I5614" s="96" t="str">
        <f t="shared" si="87"/>
        <v>T520D477M006ATE015A520D477M006ASE015KBP74</v>
      </c>
    </row>
    <row r="5615" spans="1:9" hidden="1">
      <c r="A5615" s="96" t="s">
        <v>2162</v>
      </c>
      <c r="B5615" s="96" t="s">
        <v>2159</v>
      </c>
      <c r="C5615" s="96" t="s">
        <v>4426</v>
      </c>
      <c r="D5615" s="96">
        <v>320.97878787878221</v>
      </c>
      <c r="E5615" s="96">
        <v>149.84242424210109</v>
      </c>
      <c r="F5615" s="96">
        <v>1</v>
      </c>
      <c r="G5615" s="96" t="s">
        <v>4874</v>
      </c>
      <c r="H5615" s="96">
        <v>33</v>
      </c>
      <c r="I5615" s="96" t="str">
        <f t="shared" si="87"/>
        <v>T520D477M006ATE015A520D477M006ASMHSPKBP74</v>
      </c>
    </row>
    <row r="5616" spans="1:9" hidden="1">
      <c r="A5616" s="96" t="s">
        <v>2162</v>
      </c>
      <c r="B5616" s="96" t="s">
        <v>2159</v>
      </c>
      <c r="C5616" s="96" t="s">
        <v>4760</v>
      </c>
      <c r="D5616" s="96">
        <v>418.37222222238773</v>
      </c>
      <c r="E5616" s="96">
        <v>171.89583333529299</v>
      </c>
      <c r="F5616" s="96">
        <v>1</v>
      </c>
      <c r="G5616" s="96" t="s">
        <v>4874</v>
      </c>
      <c r="H5616" s="96">
        <v>6</v>
      </c>
      <c r="I5616" s="96" t="str">
        <f t="shared" si="87"/>
        <v>T520D477M006ATE015A520D477M006ASMHSPKBP75</v>
      </c>
    </row>
    <row r="5617" spans="1:9" hidden="1">
      <c r="A5617" s="96" t="s">
        <v>2610</v>
      </c>
      <c r="B5617" s="96" t="s">
        <v>2340</v>
      </c>
      <c r="C5617" s="96" t="s">
        <v>4426</v>
      </c>
      <c r="D5617" s="96">
        <v>415.71720430056655</v>
      </c>
      <c r="E5617" s="96">
        <v>206.28392857025443</v>
      </c>
      <c r="F5617" s="96">
        <v>1</v>
      </c>
      <c r="G5617" s="96" t="s">
        <v>4874</v>
      </c>
      <c r="H5617" s="96">
        <v>31</v>
      </c>
      <c r="I5617" s="96" t="str">
        <f t="shared" si="87"/>
        <v>T520D477M006ATE025A520D477M006ASE025KBP74</v>
      </c>
    </row>
    <row r="5618" spans="1:9" hidden="1">
      <c r="A5618" s="96" t="s">
        <v>2610</v>
      </c>
      <c r="B5618" s="96" t="s">
        <v>2159</v>
      </c>
      <c r="C5618" s="96" t="s">
        <v>4426</v>
      </c>
      <c r="D5618" s="96">
        <v>319.79833333434073</v>
      </c>
      <c r="E5618" s="96">
        <v>143.76700000022538</v>
      </c>
      <c r="F5618" s="96">
        <v>1</v>
      </c>
      <c r="G5618" s="96" t="s">
        <v>4874</v>
      </c>
      <c r="H5618" s="96">
        <v>50</v>
      </c>
      <c r="I5618" s="96" t="str">
        <f t="shared" si="87"/>
        <v>T520D477M006ATE025A520D477M006ASMHSPKBP74</v>
      </c>
    </row>
    <row r="5619" spans="1:9" hidden="1">
      <c r="A5619" s="96" t="s">
        <v>2610</v>
      </c>
      <c r="B5619" s="96" t="s">
        <v>2159</v>
      </c>
      <c r="C5619" s="96" t="s">
        <v>4433</v>
      </c>
      <c r="D5619" s="96">
        <v>306.91000000108033</v>
      </c>
      <c r="E5619" s="96">
        <v>148.11333333305083</v>
      </c>
      <c r="F5619" s="96">
        <v>1</v>
      </c>
      <c r="G5619" s="96" t="s">
        <v>4874</v>
      </c>
      <c r="H5619" s="96">
        <v>5</v>
      </c>
      <c r="I5619" s="96" t="str">
        <f t="shared" si="87"/>
        <v>T520D477M006ATE025A520D477M006ASMHSPKBP74E</v>
      </c>
    </row>
    <row r="5620" spans="1:9" hidden="1">
      <c r="A5620" s="96" t="s">
        <v>2610</v>
      </c>
      <c r="B5620" s="96" t="s">
        <v>2159</v>
      </c>
      <c r="C5620" s="96" t="s">
        <v>4760</v>
      </c>
      <c r="D5620" s="96">
        <v>300.54999999934807</v>
      </c>
      <c r="E5620" s="96">
        <v>137.64444444794208</v>
      </c>
      <c r="F5620" s="96">
        <v>1</v>
      </c>
      <c r="G5620" s="96" t="s">
        <v>4874</v>
      </c>
      <c r="H5620" s="96">
        <v>3</v>
      </c>
      <c r="I5620" s="96" t="str">
        <f t="shared" si="87"/>
        <v>T520D477M006ATE025A520D477M006ASMHSPKBP75</v>
      </c>
    </row>
    <row r="5621" spans="1:9" hidden="1">
      <c r="A5621" s="96" t="s">
        <v>2342</v>
      </c>
      <c r="B5621" s="96" t="s">
        <v>2340</v>
      </c>
      <c r="C5621" s="96" t="s">
        <v>4426</v>
      </c>
      <c r="D5621" s="96">
        <v>426.17638888812513</v>
      </c>
      <c r="E5621" s="96">
        <v>244.98819444444959</v>
      </c>
      <c r="F5621" s="96">
        <v>1</v>
      </c>
      <c r="G5621" s="96" t="s">
        <v>4874</v>
      </c>
      <c r="H5621" s="96">
        <v>24</v>
      </c>
      <c r="I5621" s="96" t="str">
        <f t="shared" si="87"/>
        <v>T520D477M006ATE030A520D477M006ASE025KBP74</v>
      </c>
    </row>
    <row r="5622" spans="1:9" hidden="1">
      <c r="A5622" s="96" t="s">
        <v>2342</v>
      </c>
      <c r="B5622" s="96" t="s">
        <v>2159</v>
      </c>
      <c r="C5622" s="96" t="s">
        <v>4426</v>
      </c>
      <c r="D5622" s="96">
        <v>319.65156249902066</v>
      </c>
      <c r="E5622" s="96">
        <v>149.57760416626115</v>
      </c>
      <c r="F5622" s="96">
        <v>1</v>
      </c>
      <c r="G5622" s="96" t="s">
        <v>4874</v>
      </c>
      <c r="H5622" s="96">
        <v>32</v>
      </c>
      <c r="I5622" s="96" t="str">
        <f t="shared" si="87"/>
        <v>T520D477M006ATE030A520D477M006ASMHSPKBP74</v>
      </c>
    </row>
    <row r="5623" spans="1:9" hidden="1">
      <c r="A5623" s="96" t="s">
        <v>2342</v>
      </c>
      <c r="B5623" s="96" t="s">
        <v>2159</v>
      </c>
      <c r="C5623" s="96" t="s">
        <v>4433</v>
      </c>
      <c r="D5623" s="96">
        <v>307.96666666748933</v>
      </c>
      <c r="E5623" s="96">
        <v>159.75000000209548</v>
      </c>
      <c r="F5623" s="96">
        <v>1</v>
      </c>
      <c r="G5623" s="96" t="s">
        <v>4874</v>
      </c>
      <c r="H5623" s="96">
        <v>1</v>
      </c>
      <c r="I5623" s="96" t="str">
        <f t="shared" si="87"/>
        <v>T520D477M006ATE030A520D477M006ASMHSPKBP74E</v>
      </c>
    </row>
    <row r="5624" spans="1:9" hidden="1">
      <c r="A5624" s="96" t="s">
        <v>2342</v>
      </c>
      <c r="B5624" s="96" t="s">
        <v>2159</v>
      </c>
      <c r="C5624" s="96" t="s">
        <v>4760</v>
      </c>
      <c r="D5624" s="96">
        <v>335.76333333388902</v>
      </c>
      <c r="E5624" s="96">
        <v>145.85999999998603</v>
      </c>
      <c r="F5624" s="96">
        <v>1</v>
      </c>
      <c r="G5624" s="96" t="s">
        <v>4874</v>
      </c>
      <c r="H5624" s="96">
        <v>10</v>
      </c>
      <c r="I5624" s="96" t="str">
        <f t="shared" si="87"/>
        <v>T520D477M006ATE030A520D477M006ASMHSPKBP75</v>
      </c>
    </row>
    <row r="5625" spans="1:9" hidden="1">
      <c r="A5625" s="96" t="s">
        <v>2582</v>
      </c>
      <c r="B5625" s="96" t="s">
        <v>2580</v>
      </c>
      <c r="C5625" s="96" t="s">
        <v>4426</v>
      </c>
      <c r="D5625" s="96">
        <v>215.52051282093788</v>
      </c>
      <c r="E5625" s="96">
        <v>153.32307692187337</v>
      </c>
      <c r="F5625" s="96">
        <v>1</v>
      </c>
      <c r="G5625" s="96" t="s">
        <v>4874</v>
      </c>
      <c r="H5625" s="96">
        <v>13</v>
      </c>
      <c r="I5625" s="96" t="str">
        <f t="shared" si="87"/>
        <v>T520D477M2R5ATE006A520V247M003ASE006KBP74</v>
      </c>
    </row>
    <row r="5626" spans="1:9" hidden="1">
      <c r="A5626" s="96" t="s">
        <v>2895</v>
      </c>
      <c r="B5626" s="96" t="s">
        <v>2896</v>
      </c>
      <c r="C5626" s="96" t="s">
        <v>4426</v>
      </c>
      <c r="D5626" s="96">
        <v>234.82777777710001</v>
      </c>
      <c r="E5626" s="96">
        <v>172.86666666856036</v>
      </c>
      <c r="F5626" s="96">
        <v>1</v>
      </c>
      <c r="G5626" s="96" t="s">
        <v>4874</v>
      </c>
      <c r="H5626" s="96">
        <v>3</v>
      </c>
      <c r="I5626" s="96" t="str">
        <f t="shared" si="87"/>
        <v>T520D477M2R5ATE009A520D477M003ASE009KBP74</v>
      </c>
    </row>
    <row r="5627" spans="1:9" hidden="1">
      <c r="A5627" s="96" t="s">
        <v>2277</v>
      </c>
      <c r="B5627" s="96" t="s">
        <v>2276</v>
      </c>
      <c r="C5627" s="96" t="s">
        <v>4617</v>
      </c>
      <c r="D5627" s="96">
        <v>468.92500000249129</v>
      </c>
      <c r="E5627" s="96">
        <v>208.53333333448973</v>
      </c>
      <c r="F5627" s="96">
        <v>1</v>
      </c>
      <c r="G5627" s="96" t="s">
        <v>4874</v>
      </c>
      <c r="H5627" s="96">
        <v>2</v>
      </c>
      <c r="I5627" s="96" t="str">
        <f t="shared" si="87"/>
        <v>T520D686M010ATE100A520D686M010ASE100NT50</v>
      </c>
    </row>
    <row r="5628" spans="1:9" hidden="1">
      <c r="A5628" s="96" t="s">
        <v>1416</v>
      </c>
      <c r="B5628" s="96" t="s">
        <v>1412</v>
      </c>
      <c r="C5628" s="96" t="s">
        <v>4426</v>
      </c>
      <c r="D5628" s="96">
        <v>562.41666666814126</v>
      </c>
      <c r="E5628" s="96">
        <v>311.81666666641831</v>
      </c>
      <c r="F5628" s="96">
        <v>1</v>
      </c>
      <c r="G5628" s="96" t="s">
        <v>4874</v>
      </c>
      <c r="H5628" s="96">
        <v>1</v>
      </c>
      <c r="I5628" s="96" t="str">
        <f t="shared" si="87"/>
        <v>T520D686M016AHE050A520D686M016ASE050KBP74</v>
      </c>
    </row>
    <row r="5629" spans="1:9" hidden="1">
      <c r="A5629" s="96" t="s">
        <v>1417</v>
      </c>
      <c r="B5629" s="96" t="s">
        <v>1412</v>
      </c>
      <c r="C5629" s="96" t="s">
        <v>4426</v>
      </c>
      <c r="D5629" s="96">
        <v>559.18333333334886</v>
      </c>
      <c r="E5629" s="96">
        <v>200.63333333702761</v>
      </c>
      <c r="F5629" s="96">
        <v>1</v>
      </c>
      <c r="G5629" s="96" t="s">
        <v>4874</v>
      </c>
      <c r="H5629" s="96">
        <v>1</v>
      </c>
      <c r="I5629" s="96" t="str">
        <f t="shared" si="87"/>
        <v>T520D686M016ATE050A520D686M016ASE050KBP74</v>
      </c>
    </row>
    <row r="5630" spans="1:9" hidden="1">
      <c r="A5630" s="96" t="s">
        <v>1417</v>
      </c>
      <c r="B5630" s="96" t="s">
        <v>1668</v>
      </c>
      <c r="C5630" s="96" t="s">
        <v>4426</v>
      </c>
      <c r="D5630" s="96">
        <v>577.34487179380199</v>
      </c>
      <c r="E5630" s="96">
        <v>209.58717948766068</v>
      </c>
      <c r="F5630" s="96">
        <v>1</v>
      </c>
      <c r="G5630" s="96" t="s">
        <v>4874</v>
      </c>
      <c r="H5630" s="96">
        <v>13</v>
      </c>
      <c r="I5630" s="96" t="str">
        <f t="shared" si="87"/>
        <v>T520D686M016ATE050A521V686M016ASE050KBP74</v>
      </c>
    </row>
    <row r="5631" spans="1:9" hidden="1">
      <c r="A5631" s="96" t="s">
        <v>2388</v>
      </c>
      <c r="B5631" s="96" t="s">
        <v>2167</v>
      </c>
      <c r="C5631" s="96" t="s">
        <v>4426</v>
      </c>
      <c r="D5631" s="96">
        <v>259.76794871734455</v>
      </c>
      <c r="E5631" s="96">
        <v>143.99027777690208</v>
      </c>
      <c r="F5631" s="96">
        <v>1</v>
      </c>
      <c r="G5631" s="96" t="s">
        <v>4874</v>
      </c>
      <c r="H5631" s="96">
        <v>13</v>
      </c>
      <c r="I5631" s="96" t="str">
        <f t="shared" si="87"/>
        <v>T520D687M003ATE015A520D687M003ASMHSBKBP74</v>
      </c>
    </row>
    <row r="5632" spans="1:9" hidden="1">
      <c r="A5632" s="96" t="s">
        <v>2677</v>
      </c>
      <c r="B5632" s="96" t="s">
        <v>2674</v>
      </c>
      <c r="C5632" s="96" t="s">
        <v>4744</v>
      </c>
      <c r="D5632" s="96">
        <v>361.42179487291008</v>
      </c>
      <c r="E5632" s="96">
        <v>201.72023809406841</v>
      </c>
      <c r="F5632" s="96">
        <v>1</v>
      </c>
      <c r="G5632" s="96" t="s">
        <v>4874</v>
      </c>
      <c r="H5632" s="96">
        <v>13</v>
      </c>
      <c r="I5632" s="96" t="str">
        <f t="shared" si="87"/>
        <v>T520D687M004ATE012A520D687M004ASE012KBP72</v>
      </c>
    </row>
    <row r="5633" spans="1:9" hidden="1">
      <c r="A5633" s="96" t="s">
        <v>2677</v>
      </c>
      <c r="B5633" s="96" t="s">
        <v>2383</v>
      </c>
      <c r="C5633" s="96" t="s">
        <v>4618</v>
      </c>
      <c r="D5633" s="96">
        <v>279.79999999632128</v>
      </c>
      <c r="E5633" s="96">
        <v>136.24999999883585</v>
      </c>
      <c r="F5633" s="96">
        <v>1</v>
      </c>
      <c r="G5633" s="96" t="s">
        <v>4874</v>
      </c>
      <c r="H5633" s="96">
        <v>1</v>
      </c>
      <c r="I5633" s="96" t="str">
        <f t="shared" si="87"/>
        <v>T520D687M004ATE012A520D687M004ASMHSPKBP72E</v>
      </c>
    </row>
    <row r="5634" spans="1:9" hidden="1">
      <c r="A5634" s="96" t="s">
        <v>2382</v>
      </c>
      <c r="B5634" s="96" t="s">
        <v>2385</v>
      </c>
      <c r="C5634" s="96" t="s">
        <v>4426</v>
      </c>
      <c r="D5634" s="96">
        <v>412.98333332757466</v>
      </c>
      <c r="E5634" s="96">
        <v>252.84444444696419</v>
      </c>
      <c r="F5634" s="96">
        <v>1</v>
      </c>
      <c r="G5634" s="96" t="s">
        <v>4874</v>
      </c>
      <c r="H5634" s="96">
        <v>3</v>
      </c>
      <c r="I5634" s="96" t="str">
        <f t="shared" si="87"/>
        <v>T520D687M004ATE015A520D687M004ASE015KBP74</v>
      </c>
    </row>
    <row r="5635" spans="1:9" hidden="1">
      <c r="A5635" s="96" t="s">
        <v>2382</v>
      </c>
      <c r="B5635" s="96" t="s">
        <v>2385</v>
      </c>
      <c r="C5635" s="96" t="s">
        <v>4671</v>
      </c>
      <c r="D5635" s="96">
        <v>336.1500000039814</v>
      </c>
      <c r="E5635" s="96">
        <v>198.82500000006985</v>
      </c>
      <c r="F5635" s="96">
        <v>1</v>
      </c>
      <c r="G5635" s="96" t="s">
        <v>4874</v>
      </c>
      <c r="H5635" s="96">
        <v>2</v>
      </c>
      <c r="I5635" s="96" t="str">
        <f t="shared" si="87"/>
        <v>T520D687M004ATE015A520D687M004ASE015NT71</v>
      </c>
    </row>
    <row r="5636" spans="1:9" hidden="1">
      <c r="A5636" s="96" t="s">
        <v>2382</v>
      </c>
      <c r="B5636" s="96" t="s">
        <v>2383</v>
      </c>
      <c r="C5636" s="96" t="s">
        <v>4426</v>
      </c>
      <c r="D5636" s="96">
        <v>256.80833332997281</v>
      </c>
      <c r="E5636" s="96">
        <v>133.03333333460614</v>
      </c>
      <c r="F5636" s="96">
        <v>1</v>
      </c>
      <c r="G5636" s="96" t="s">
        <v>4874</v>
      </c>
      <c r="H5636" s="96">
        <v>2</v>
      </c>
      <c r="I5636" s="96" t="str">
        <f t="shared" ref="I5636:I5699" si="88">A5636&amp;B5636&amp;C5636</f>
        <v>T520D687M004ATE015A520D687M004ASMHSPKBP74</v>
      </c>
    </row>
    <row r="5637" spans="1:9" hidden="1">
      <c r="A5637" s="96" t="s">
        <v>2484</v>
      </c>
      <c r="B5637" s="96" t="s">
        <v>2482</v>
      </c>
      <c r="C5637" s="96" t="s">
        <v>4426</v>
      </c>
      <c r="D5637" s="96">
        <v>361.99047619027886</v>
      </c>
      <c r="E5637" s="96">
        <v>209.70555555482861</v>
      </c>
      <c r="F5637" s="96">
        <v>1</v>
      </c>
      <c r="G5637" s="96" t="s">
        <v>4874</v>
      </c>
      <c r="H5637" s="96">
        <v>7</v>
      </c>
      <c r="I5637" s="96" t="str">
        <f t="shared" si="88"/>
        <v>T520D687M004ATE025A520D687M004ASE025KBP74</v>
      </c>
    </row>
    <row r="5638" spans="1:9" hidden="1">
      <c r="A5638" s="96" t="s">
        <v>2484</v>
      </c>
      <c r="B5638" s="96" t="s">
        <v>2383</v>
      </c>
      <c r="C5638" s="96" t="s">
        <v>4426</v>
      </c>
      <c r="D5638" s="96">
        <v>270.01666666780551</v>
      </c>
      <c r="E5638" s="96">
        <v>168.15740740625188</v>
      </c>
      <c r="F5638" s="96">
        <v>1</v>
      </c>
      <c r="G5638" s="96" t="s">
        <v>4874</v>
      </c>
      <c r="H5638" s="96">
        <v>19</v>
      </c>
      <c r="I5638" s="96" t="str">
        <f t="shared" si="88"/>
        <v>T520D687M004ATE025A520D687M004ASMHSPKBP74</v>
      </c>
    </row>
    <row r="5639" spans="1:9" hidden="1">
      <c r="A5639" s="96" t="s">
        <v>2362</v>
      </c>
      <c r="B5639" s="96" t="s">
        <v>2173</v>
      </c>
      <c r="C5639" s="96" t="s">
        <v>4617</v>
      </c>
      <c r="D5639" s="96">
        <v>209.03923611112987</v>
      </c>
      <c r="E5639" s="96">
        <v>150.8549999993993</v>
      </c>
      <c r="F5639" s="96">
        <v>1</v>
      </c>
      <c r="G5639" s="96" t="s">
        <v>4874</v>
      </c>
      <c r="H5639" s="96">
        <v>48</v>
      </c>
      <c r="I5639" s="96" t="str">
        <f t="shared" si="88"/>
        <v>T520D687M2R5ATE010A520D687K003ASE015NT50</v>
      </c>
    </row>
    <row r="5640" spans="1:9" hidden="1">
      <c r="A5640" s="96" t="s">
        <v>2362</v>
      </c>
      <c r="B5640" s="96" t="s">
        <v>2167</v>
      </c>
      <c r="C5640" s="96" t="s">
        <v>4433</v>
      </c>
      <c r="D5640" s="96">
        <v>262.42499999469146</v>
      </c>
      <c r="E5640" s="96">
        <v>168.5500000056345</v>
      </c>
      <c r="F5640" s="96">
        <v>1</v>
      </c>
      <c r="G5640" s="96" t="s">
        <v>4874</v>
      </c>
      <c r="H5640" s="96">
        <v>2</v>
      </c>
      <c r="I5640" s="96" t="str">
        <f t="shared" si="88"/>
        <v>T520D687M2R5ATE010A520D687M003ASMHSBKBP74E</v>
      </c>
    </row>
    <row r="5641" spans="1:9" hidden="1">
      <c r="A5641" s="96" t="s">
        <v>2362</v>
      </c>
      <c r="B5641" s="96" t="s">
        <v>2361</v>
      </c>
      <c r="C5641" s="96" t="s">
        <v>4744</v>
      </c>
      <c r="D5641" s="96">
        <v>271.34761904831976</v>
      </c>
      <c r="E5641" s="96">
        <v>165.75333333397285</v>
      </c>
      <c r="F5641" s="96">
        <v>1</v>
      </c>
      <c r="G5641" s="96" t="s">
        <v>4874</v>
      </c>
      <c r="H5641" s="96">
        <v>49</v>
      </c>
      <c r="I5641" s="96" t="str">
        <f t="shared" si="88"/>
        <v>T520D687M2R5ATE010A520D687M003ASPGLRKBP72</v>
      </c>
    </row>
    <row r="5642" spans="1:9" hidden="1">
      <c r="A5642" s="96" t="s">
        <v>2362</v>
      </c>
      <c r="B5642" s="96" t="s">
        <v>2361</v>
      </c>
      <c r="C5642" s="96" t="s">
        <v>4556</v>
      </c>
      <c r="D5642" s="96">
        <v>216.68333333800547</v>
      </c>
      <c r="E5642" s="96">
        <v>163.04999999818392</v>
      </c>
      <c r="F5642" s="96">
        <v>1</v>
      </c>
      <c r="G5642" s="96" t="s">
        <v>4874</v>
      </c>
      <c r="H5642" s="96">
        <v>1</v>
      </c>
      <c r="I5642" s="96" t="str">
        <f t="shared" si="88"/>
        <v>T520D687M2R5ATE010A520D687M003ASPGLRSTA156KE</v>
      </c>
    </row>
    <row r="5643" spans="1:9" hidden="1">
      <c r="A5643" s="96" t="s">
        <v>2166</v>
      </c>
      <c r="B5643" s="96" t="s">
        <v>2173</v>
      </c>
      <c r="C5643" s="96" t="s">
        <v>4617</v>
      </c>
      <c r="D5643" s="96">
        <v>211.35833333479241</v>
      </c>
      <c r="E5643" s="96">
        <v>185.60500000056345</v>
      </c>
      <c r="F5643" s="96">
        <v>1</v>
      </c>
      <c r="G5643" s="96" t="s">
        <v>4874</v>
      </c>
      <c r="H5643" s="96">
        <v>10</v>
      </c>
      <c r="I5643" s="96" t="str">
        <f t="shared" si="88"/>
        <v>T520D687M2R5ATE015A520D687K003ASE015NT50</v>
      </c>
    </row>
    <row r="5644" spans="1:9" hidden="1">
      <c r="A5644" s="96" t="s">
        <v>2166</v>
      </c>
      <c r="B5644" s="96" t="s">
        <v>4904</v>
      </c>
      <c r="C5644" s="96" t="s">
        <v>4433</v>
      </c>
      <c r="D5644" s="96">
        <v>257.349999997532</v>
      </c>
      <c r="E5644" s="96">
        <v>123.033333333442</v>
      </c>
      <c r="F5644" s="96">
        <v>1</v>
      </c>
      <c r="G5644" s="96" t="s">
        <v>4874</v>
      </c>
      <c r="H5644" s="96">
        <v>1</v>
      </c>
      <c r="I5644" s="96" t="str">
        <f t="shared" si="88"/>
        <v>T520D687M2R5ATE015A520D687M003AS9997KBP74E</v>
      </c>
    </row>
    <row r="5645" spans="1:9" hidden="1">
      <c r="A5645" s="96" t="s">
        <v>2166</v>
      </c>
      <c r="B5645" s="96" t="s">
        <v>4904</v>
      </c>
      <c r="C5645" s="96" t="s">
        <v>4905</v>
      </c>
      <c r="D5645" s="96">
        <v>248.78333333996125</v>
      </c>
      <c r="E5645" s="96">
        <v>136.01666666334495</v>
      </c>
      <c r="F5645" s="96">
        <v>1</v>
      </c>
      <c r="G5645" s="96" t="s">
        <v>4874</v>
      </c>
      <c r="H5645" s="96">
        <v>1</v>
      </c>
      <c r="I5645" s="96" t="str">
        <f t="shared" si="88"/>
        <v xml:space="preserve">T520D687M2R5ATE015A520D687M003AS9997KBP74F </v>
      </c>
    </row>
    <row r="5646" spans="1:9" hidden="1">
      <c r="A5646" s="96" t="s">
        <v>2166</v>
      </c>
      <c r="B5646" s="96" t="s">
        <v>2167</v>
      </c>
      <c r="C5646" s="96" t="s">
        <v>4426</v>
      </c>
      <c r="D5646" s="96">
        <v>263.62433333366641</v>
      </c>
      <c r="E5646" s="96">
        <v>153.13733333295676</v>
      </c>
      <c r="F5646" s="96">
        <v>1</v>
      </c>
      <c r="G5646" s="96" t="s">
        <v>4874</v>
      </c>
      <c r="H5646" s="96">
        <v>50</v>
      </c>
      <c r="I5646" s="96" t="str">
        <f t="shared" si="88"/>
        <v>T520D687M2R5ATE015A520D687M003ASMHSBKBP74</v>
      </c>
    </row>
    <row r="5647" spans="1:9" hidden="1">
      <c r="A5647" s="96" t="s">
        <v>2166</v>
      </c>
      <c r="B5647" s="96" t="s">
        <v>2167</v>
      </c>
      <c r="C5647" s="96" t="s">
        <v>4433</v>
      </c>
      <c r="D5647" s="96">
        <v>451.57222221954726</v>
      </c>
      <c r="E5647" s="96">
        <v>197.8222222183831</v>
      </c>
      <c r="F5647" s="96">
        <v>1</v>
      </c>
      <c r="G5647" s="96" t="s">
        <v>4874</v>
      </c>
      <c r="H5647" s="96">
        <v>3</v>
      </c>
      <c r="I5647" s="96" t="str">
        <f t="shared" si="88"/>
        <v>T520D687M2R5ATE015A520D687M003ASMHSBKBP74E</v>
      </c>
    </row>
    <row r="5648" spans="1:9" hidden="1">
      <c r="A5648" s="96" t="s">
        <v>2166</v>
      </c>
      <c r="B5648" s="96" t="s">
        <v>2167</v>
      </c>
      <c r="C5648" s="96" t="s">
        <v>4760</v>
      </c>
      <c r="D5648" s="96">
        <v>277.692105262479</v>
      </c>
      <c r="E5648" s="96">
        <v>170.55588235414368</v>
      </c>
      <c r="F5648" s="96">
        <v>1</v>
      </c>
      <c r="G5648" s="96" t="s">
        <v>4874</v>
      </c>
      <c r="H5648" s="96">
        <v>19</v>
      </c>
      <c r="I5648" s="96" t="str">
        <f t="shared" si="88"/>
        <v>T520D687M2R5ATE015A520D687M003ASMHSBKBP75</v>
      </c>
    </row>
    <row r="5649" spans="1:9" hidden="1">
      <c r="A5649" s="96" t="s">
        <v>2044</v>
      </c>
      <c r="B5649" s="96" t="s">
        <v>4904</v>
      </c>
      <c r="C5649" s="96" t="s">
        <v>4621</v>
      </c>
      <c r="D5649" s="96">
        <v>288.98333332850598</v>
      </c>
      <c r="E5649" s="96">
        <v>129.73333332804032</v>
      </c>
      <c r="F5649" s="96">
        <v>1</v>
      </c>
      <c r="G5649" s="96" t="s">
        <v>4874</v>
      </c>
      <c r="H5649" s="96">
        <v>1</v>
      </c>
      <c r="I5649" s="96" t="str">
        <f t="shared" si="88"/>
        <v>T520D687M2R5ATE040A520D687M003AS9997KBP121E</v>
      </c>
    </row>
    <row r="5650" spans="1:9" hidden="1">
      <c r="A5650" s="96" t="s">
        <v>2044</v>
      </c>
      <c r="B5650" s="96" t="s">
        <v>1742</v>
      </c>
      <c r="C5650" s="96" t="s">
        <v>4621</v>
      </c>
      <c r="D5650" s="96">
        <v>255.97500000090804</v>
      </c>
      <c r="E5650" s="96">
        <v>164.46666666073725</v>
      </c>
      <c r="F5650" s="96">
        <v>1</v>
      </c>
      <c r="G5650" s="96" t="s">
        <v>4874</v>
      </c>
      <c r="H5650" s="96">
        <v>2</v>
      </c>
      <c r="I5650" s="96" t="str">
        <f t="shared" si="88"/>
        <v>T520D687M2R5ATE040A520D687M003ASMHSPKBP121E</v>
      </c>
    </row>
    <row r="5651" spans="1:9" hidden="1">
      <c r="A5651" s="96" t="s">
        <v>2044</v>
      </c>
      <c r="B5651" s="96" t="s">
        <v>1742</v>
      </c>
      <c r="C5651" s="96" t="s">
        <v>4426</v>
      </c>
      <c r="D5651" s="96">
        <v>260.00370370456949</v>
      </c>
      <c r="E5651" s="96">
        <v>140.44629629584961</v>
      </c>
      <c r="F5651" s="96">
        <v>1</v>
      </c>
      <c r="G5651" s="96" t="s">
        <v>4874</v>
      </c>
      <c r="H5651" s="96">
        <v>9</v>
      </c>
      <c r="I5651" s="96" t="str">
        <f t="shared" si="88"/>
        <v>T520D687M2R5ATE040A520D687M003ASMHSPKBP74</v>
      </c>
    </row>
    <row r="5652" spans="1:9" hidden="1">
      <c r="A5652" s="96" t="s">
        <v>4037</v>
      </c>
      <c r="B5652" s="96" t="s">
        <v>4032</v>
      </c>
      <c r="C5652" s="96" t="s">
        <v>4426</v>
      </c>
      <c r="D5652" s="96">
        <v>419.17708333523478</v>
      </c>
      <c r="E5652" s="96">
        <v>140.616666667338</v>
      </c>
      <c r="F5652" s="96">
        <v>1</v>
      </c>
      <c r="G5652" s="96" t="s">
        <v>4874</v>
      </c>
      <c r="H5652" s="96">
        <v>8</v>
      </c>
      <c r="I5652" s="96" t="str">
        <f t="shared" si="88"/>
        <v>T520L107M010ATE025A520L107M010ASE025KBP74</v>
      </c>
    </row>
    <row r="5653" spans="1:9" hidden="1">
      <c r="A5653" s="96" t="s">
        <v>4042</v>
      </c>
      <c r="B5653" s="96" t="s">
        <v>4039</v>
      </c>
      <c r="C5653" s="96" t="s">
        <v>4426</v>
      </c>
      <c r="D5653" s="96">
        <v>312.03333333284326</v>
      </c>
      <c r="E5653" s="96">
        <v>143.99523809651978</v>
      </c>
      <c r="F5653" s="96">
        <v>1</v>
      </c>
      <c r="G5653" s="96" t="s">
        <v>4874</v>
      </c>
      <c r="H5653" s="96">
        <v>7</v>
      </c>
      <c r="I5653" s="96" t="str">
        <f t="shared" si="88"/>
        <v>T520L157M006ATE025A520L157M006ASE025KBP74</v>
      </c>
    </row>
    <row r="5654" spans="1:9" hidden="1">
      <c r="A5654" s="96" t="s">
        <v>4026</v>
      </c>
      <c r="B5654" s="96" t="s">
        <v>4027</v>
      </c>
      <c r="C5654" s="96" t="s">
        <v>4724</v>
      </c>
      <c r="D5654" s="96">
        <v>296.28333333763294</v>
      </c>
      <c r="E5654" s="96">
        <v>129.10000000381842</v>
      </c>
      <c r="F5654" s="96">
        <v>1</v>
      </c>
      <c r="G5654" s="96" t="s">
        <v>4874</v>
      </c>
      <c r="H5654" s="96">
        <v>1</v>
      </c>
      <c r="I5654" s="96" t="str">
        <f t="shared" si="88"/>
        <v>T520L337M2R5ATE009A520L337M003ASE009KBP121</v>
      </c>
    </row>
    <row r="5655" spans="1:9" hidden="1">
      <c r="A5655" s="96" t="s">
        <v>4026</v>
      </c>
      <c r="B5655" s="96" t="s">
        <v>4030</v>
      </c>
      <c r="C5655" s="96" t="s">
        <v>4724</v>
      </c>
      <c r="D5655" s="96">
        <v>250.81666666665112</v>
      </c>
      <c r="E5655" s="96">
        <v>151.84999999939464</v>
      </c>
      <c r="F5655" s="96">
        <v>1</v>
      </c>
      <c r="G5655" s="96" t="s">
        <v>4874</v>
      </c>
      <c r="H5655" s="96">
        <v>1</v>
      </c>
      <c r="I5655" s="96" t="str">
        <f t="shared" si="88"/>
        <v>T520L337M2R5ATE009A520L337M003ASE012KBP121</v>
      </c>
    </row>
    <row r="5656" spans="1:9" hidden="1">
      <c r="A5656" s="96" t="s">
        <v>4050</v>
      </c>
      <c r="B5656" s="96" t="s">
        <v>4030</v>
      </c>
      <c r="C5656" s="96" t="s">
        <v>4724</v>
      </c>
      <c r="D5656" s="96">
        <v>252.26400000094435</v>
      </c>
      <c r="E5656" s="96">
        <v>139.95433333371767</v>
      </c>
      <c r="F5656" s="96">
        <v>1</v>
      </c>
      <c r="G5656" s="96" t="s">
        <v>4874</v>
      </c>
      <c r="H5656" s="96">
        <v>50</v>
      </c>
      <c r="I5656" s="96" t="str">
        <f t="shared" si="88"/>
        <v>T520L337M2R5ATE012A520L337M003ASE012KBP121</v>
      </c>
    </row>
    <row r="5657" spans="1:9" hidden="1">
      <c r="A5657" s="96" t="s">
        <v>4029</v>
      </c>
      <c r="B5657" s="96" t="s">
        <v>4716</v>
      </c>
      <c r="C5657" s="96" t="s">
        <v>4426</v>
      </c>
      <c r="D5657" s="96">
        <v>231.16666667279787</v>
      </c>
      <c r="E5657" s="96">
        <v>123.86666666250676</v>
      </c>
      <c r="F5657" s="96">
        <v>1</v>
      </c>
      <c r="G5657" s="96" t="s">
        <v>4874</v>
      </c>
      <c r="H5657" s="96">
        <v>1</v>
      </c>
      <c r="I5657" s="96" t="str">
        <f t="shared" si="88"/>
        <v>T520L337M2R5ATE025A520L337M003ASE025KBP74</v>
      </c>
    </row>
    <row r="5658" spans="1:9" hidden="1">
      <c r="A5658" s="96" t="s">
        <v>607</v>
      </c>
      <c r="B5658" s="96" t="s">
        <v>593</v>
      </c>
      <c r="C5658" s="96" t="s">
        <v>4441</v>
      </c>
      <c r="D5658" s="96">
        <v>519.27166666632979</v>
      </c>
      <c r="E5658" s="96">
        <v>209.91866666644347</v>
      </c>
      <c r="F5658" s="96">
        <v>1</v>
      </c>
      <c r="G5658" s="96" t="s">
        <v>4874</v>
      </c>
      <c r="H5658" s="96">
        <v>50</v>
      </c>
      <c r="I5658" s="96" t="str">
        <f t="shared" si="88"/>
        <v>T520M157M006ATE035A520M157M006ASE070STA156KA</v>
      </c>
    </row>
    <row r="5659" spans="1:9" hidden="1">
      <c r="A5659" s="96" t="s">
        <v>594</v>
      </c>
      <c r="B5659" s="96" t="s">
        <v>4749</v>
      </c>
      <c r="C5659" s="96" t="s">
        <v>4441</v>
      </c>
      <c r="D5659" s="96">
        <v>487.8750000003493</v>
      </c>
      <c r="E5659" s="96">
        <v>194.20000000332948</v>
      </c>
      <c r="F5659" s="96">
        <v>1</v>
      </c>
      <c r="G5659" s="96" t="s">
        <v>4874</v>
      </c>
      <c r="H5659" s="96">
        <v>2</v>
      </c>
      <c r="I5659" s="96" t="str">
        <f t="shared" si="88"/>
        <v>T520M157M006ATE070A520M157M006AS9997STA156KA</v>
      </c>
    </row>
    <row r="5660" spans="1:9" hidden="1">
      <c r="A5660" s="96" t="s">
        <v>594</v>
      </c>
      <c r="B5660" s="96" t="s">
        <v>593</v>
      </c>
      <c r="C5660" s="96" t="s">
        <v>4441</v>
      </c>
      <c r="D5660" s="96">
        <v>490.65299999930431</v>
      </c>
      <c r="E5660" s="96">
        <v>208.26466666641645</v>
      </c>
      <c r="F5660" s="96">
        <v>1</v>
      </c>
      <c r="G5660" s="96" t="s">
        <v>4874</v>
      </c>
      <c r="H5660" s="96">
        <v>50</v>
      </c>
      <c r="I5660" s="96" t="str">
        <f t="shared" si="88"/>
        <v>T520M157M006ATE070A520M157M006ASE070STA156KA</v>
      </c>
    </row>
    <row r="5661" spans="1:9" hidden="1">
      <c r="A5661" s="96" t="s">
        <v>225</v>
      </c>
      <c r="B5661" s="96" t="s">
        <v>226</v>
      </c>
      <c r="C5661" s="96" t="s">
        <v>4617</v>
      </c>
      <c r="D5661" s="96">
        <v>405.61250000173459</v>
      </c>
      <c r="E5661" s="96">
        <v>204.67083333001935</v>
      </c>
      <c r="F5661" s="96">
        <v>1</v>
      </c>
      <c r="G5661" s="96" t="s">
        <v>4874</v>
      </c>
      <c r="H5661" s="96">
        <v>4</v>
      </c>
      <c r="I5661" s="96" t="str">
        <f t="shared" si="88"/>
        <v>T520Q476M011ATE040A520Q476M011ASE040NT50</v>
      </c>
    </row>
    <row r="5662" spans="1:9" hidden="1">
      <c r="A5662" s="96" t="s">
        <v>678</v>
      </c>
      <c r="B5662" s="96" t="s">
        <v>445</v>
      </c>
      <c r="C5662" s="96" t="s">
        <v>4542</v>
      </c>
      <c r="D5662" s="96">
        <v>887.48333334107883</v>
      </c>
      <c r="E5662" s="96">
        <v>188.19999999948777</v>
      </c>
      <c r="F5662" s="96">
        <v>1</v>
      </c>
      <c r="G5662" s="96" t="s">
        <v>4874</v>
      </c>
      <c r="H5662" s="96">
        <v>1</v>
      </c>
      <c r="I5662" s="96" t="str">
        <f t="shared" si="88"/>
        <v>T520T106M12RATE080A520T106M016ASE080KBP54E</v>
      </c>
    </row>
    <row r="5663" spans="1:9" hidden="1">
      <c r="A5663" s="96" t="s">
        <v>298</v>
      </c>
      <c r="B5663" s="96" t="s">
        <v>195</v>
      </c>
      <c r="C5663" s="96" t="s">
        <v>4441</v>
      </c>
      <c r="D5663" s="96">
        <v>353.56666666106321</v>
      </c>
      <c r="E5663" s="96">
        <v>166.06666666804813</v>
      </c>
      <c r="F5663" s="96">
        <v>1</v>
      </c>
      <c r="G5663" s="96" t="s">
        <v>4874</v>
      </c>
      <c r="H5663" s="96">
        <v>1</v>
      </c>
      <c r="I5663" s="96" t="str">
        <f t="shared" si="88"/>
        <v>T520T107M004ATE070A520T107M004ASE070STA156KA</v>
      </c>
    </row>
    <row r="5664" spans="1:9" hidden="1">
      <c r="A5664" s="96" t="s">
        <v>448</v>
      </c>
      <c r="B5664" s="96" t="s">
        <v>449</v>
      </c>
      <c r="C5664" s="96" t="s">
        <v>4441</v>
      </c>
      <c r="D5664" s="96">
        <v>401.7000000004191</v>
      </c>
      <c r="E5664" s="96">
        <v>140.57222222210839</v>
      </c>
      <c r="F5664" s="96">
        <v>1</v>
      </c>
      <c r="G5664" s="96" t="s">
        <v>4874</v>
      </c>
      <c r="H5664" s="96">
        <v>3</v>
      </c>
      <c r="I5664" s="96" t="str">
        <f t="shared" si="88"/>
        <v>T520T107M004ATE150A520T107M004ASE150STA156KA</v>
      </c>
    </row>
    <row r="5665" spans="1:9" hidden="1">
      <c r="A5665" s="96" t="s">
        <v>460</v>
      </c>
      <c r="B5665" s="96" t="s">
        <v>171</v>
      </c>
      <c r="C5665" s="96" t="s">
        <v>4441</v>
      </c>
      <c r="D5665" s="96">
        <v>399.02857142616995</v>
      </c>
      <c r="E5665" s="96">
        <v>168.21944444614928</v>
      </c>
      <c r="F5665" s="96">
        <v>1</v>
      </c>
      <c r="G5665" s="96" t="s">
        <v>4874</v>
      </c>
      <c r="H5665" s="96">
        <v>7</v>
      </c>
      <c r="I5665" s="96" t="str">
        <f t="shared" si="88"/>
        <v>T520T107M006APE055A520T107M006ASE055STA156KA</v>
      </c>
    </row>
    <row r="5666" spans="1:9" hidden="1">
      <c r="A5666" s="96" t="s">
        <v>173</v>
      </c>
      <c r="B5666" s="96" t="s">
        <v>171</v>
      </c>
      <c r="C5666" s="96" t="s">
        <v>4441</v>
      </c>
      <c r="D5666" s="96">
        <v>405.12733333376229</v>
      </c>
      <c r="E5666" s="96">
        <v>142.55507246282397</v>
      </c>
      <c r="F5666" s="96">
        <v>1</v>
      </c>
      <c r="G5666" s="96" t="s">
        <v>4874</v>
      </c>
      <c r="H5666" s="96">
        <v>25</v>
      </c>
      <c r="I5666" s="96" t="str">
        <f t="shared" si="88"/>
        <v>T520T107M006APE070A520T107M006ASE055STA156KA</v>
      </c>
    </row>
    <row r="5667" spans="1:9" hidden="1">
      <c r="A5667" s="96" t="s">
        <v>301</v>
      </c>
      <c r="B5667" s="96" t="s">
        <v>195</v>
      </c>
      <c r="C5667" s="96" t="s">
        <v>4441</v>
      </c>
      <c r="D5667" s="96">
        <v>341.85000000055879</v>
      </c>
      <c r="E5667" s="96">
        <v>160.13333333074115</v>
      </c>
      <c r="F5667" s="96">
        <v>1</v>
      </c>
      <c r="G5667" s="96" t="s">
        <v>4874</v>
      </c>
      <c r="H5667" s="96">
        <v>1</v>
      </c>
      <c r="I5667" s="96" t="str">
        <f t="shared" si="88"/>
        <v>T520T107M2R5AHE070A520T107M004ASE070STA156KA</v>
      </c>
    </row>
    <row r="5668" spans="1:9" hidden="1">
      <c r="A5668" s="96" t="s">
        <v>437</v>
      </c>
      <c r="B5668" s="96" t="s">
        <v>195</v>
      </c>
      <c r="C5668" s="96" t="s">
        <v>4441</v>
      </c>
      <c r="D5668" s="96">
        <v>445.14166666776873</v>
      </c>
      <c r="E5668" s="96">
        <v>172.10416666755918</v>
      </c>
      <c r="F5668" s="96">
        <v>1</v>
      </c>
      <c r="G5668" s="96" t="s">
        <v>4874</v>
      </c>
      <c r="H5668" s="96">
        <v>4</v>
      </c>
      <c r="I5668" s="96" t="str">
        <f t="shared" si="88"/>
        <v>T520T107M2R5ATE040A520T107M004ASE070STA156KA</v>
      </c>
    </row>
    <row r="5669" spans="1:9" hidden="1">
      <c r="A5669" s="96" t="s">
        <v>456</v>
      </c>
      <c r="B5669" s="96" t="s">
        <v>180</v>
      </c>
      <c r="C5669" s="96" t="s">
        <v>4721</v>
      </c>
      <c r="D5669" s="96">
        <v>330.45000000111759</v>
      </c>
      <c r="E5669" s="96">
        <v>126.82083333347693</v>
      </c>
      <c r="F5669" s="96">
        <v>1</v>
      </c>
      <c r="G5669" s="96" t="s">
        <v>4874</v>
      </c>
      <c r="H5669" s="96">
        <v>5</v>
      </c>
      <c r="I5669" s="96" t="str">
        <f t="shared" si="88"/>
        <v>T520T156M006AHE100A520T156M006ASNT40</v>
      </c>
    </row>
    <row r="5670" spans="1:9" hidden="1">
      <c r="A5670" s="96" t="s">
        <v>457</v>
      </c>
      <c r="B5670" s="96" t="s">
        <v>180</v>
      </c>
      <c r="C5670" s="96" t="s">
        <v>4721</v>
      </c>
      <c r="D5670" s="96">
        <v>334.44999999948777</v>
      </c>
      <c r="E5670" s="96">
        <v>141.16904761974834</v>
      </c>
      <c r="F5670" s="96">
        <v>1</v>
      </c>
      <c r="G5670" s="96" t="s">
        <v>4874</v>
      </c>
      <c r="H5670" s="96">
        <v>8</v>
      </c>
      <c r="I5670" s="96" t="str">
        <f t="shared" si="88"/>
        <v>T520T156M006ATE100A520T156M006ASNT40</v>
      </c>
    </row>
    <row r="5671" spans="1:9" hidden="1">
      <c r="A5671" s="96" t="s">
        <v>675</v>
      </c>
      <c r="B5671" s="96" t="s">
        <v>676</v>
      </c>
      <c r="C5671" s="96" t="s">
        <v>4721</v>
      </c>
      <c r="D5671" s="96">
        <v>848.92222222236273</v>
      </c>
      <c r="E5671" s="96">
        <v>201.30180180119979</v>
      </c>
      <c r="F5671" s="96">
        <v>1</v>
      </c>
      <c r="G5671" s="96" t="s">
        <v>4874</v>
      </c>
      <c r="H5671" s="96">
        <v>39</v>
      </c>
      <c r="I5671" s="96" t="str">
        <f t="shared" si="88"/>
        <v>T520T156M12RATE080A520T156M12RASE080NT40</v>
      </c>
    </row>
    <row r="5672" spans="1:9" hidden="1">
      <c r="A5672" s="96" t="s">
        <v>454</v>
      </c>
      <c r="B5672" s="96" t="s">
        <v>453</v>
      </c>
      <c r="C5672" s="96" t="s">
        <v>4721</v>
      </c>
      <c r="D5672" s="96">
        <v>252.91666666511449</v>
      </c>
      <c r="E5672" s="96">
        <v>149.93333332473412</v>
      </c>
      <c r="F5672" s="96">
        <v>1</v>
      </c>
      <c r="G5672" s="96" t="s">
        <v>4874</v>
      </c>
      <c r="H5672" s="96">
        <v>1</v>
      </c>
      <c r="I5672" s="96" t="str">
        <f t="shared" si="88"/>
        <v>T520T226M006ATE100A520T226M006ASNT40</v>
      </c>
    </row>
    <row r="5673" spans="1:9" hidden="1">
      <c r="A5673" s="96" t="s">
        <v>187</v>
      </c>
      <c r="B5673" s="96" t="s">
        <v>188</v>
      </c>
      <c r="C5673" s="96" t="s">
        <v>4426</v>
      </c>
      <c r="D5673" s="96">
        <v>337.71491228131038</v>
      </c>
      <c r="E5673" s="96">
        <v>146.59393939147279</v>
      </c>
      <c r="F5673" s="96">
        <v>1</v>
      </c>
      <c r="G5673" s="96" t="s">
        <v>4874</v>
      </c>
      <c r="H5673" s="96">
        <v>19</v>
      </c>
      <c r="I5673" s="96" t="str">
        <f t="shared" si="88"/>
        <v>T520T226M008ATE070A520T226M010ASE070KBP74</v>
      </c>
    </row>
    <row r="5674" spans="1:9" hidden="1">
      <c r="A5674" s="96" t="s">
        <v>176</v>
      </c>
      <c r="B5674" s="96" t="s">
        <v>177</v>
      </c>
      <c r="C5674" s="96" t="s">
        <v>4441</v>
      </c>
      <c r="D5674" s="96">
        <v>316.27333333552815</v>
      </c>
      <c r="E5674" s="96">
        <v>133.4458333341172</v>
      </c>
      <c r="F5674" s="96">
        <v>1</v>
      </c>
      <c r="G5674" s="96" t="s">
        <v>4874</v>
      </c>
      <c r="H5674" s="96">
        <v>5</v>
      </c>
      <c r="I5674" s="96" t="str">
        <f t="shared" si="88"/>
        <v>T520T227M2R5ATE070A520T227M2R5ASE070STA156KA</v>
      </c>
    </row>
    <row r="5675" spans="1:9" hidden="1">
      <c r="A5675" s="96" t="s">
        <v>184</v>
      </c>
      <c r="B5675" s="96" t="s">
        <v>182</v>
      </c>
      <c r="C5675" s="96" t="s">
        <v>4721</v>
      </c>
      <c r="D5675" s="96">
        <v>237.683333333116</v>
      </c>
      <c r="E5675" s="96">
        <v>128.88333333889022</v>
      </c>
      <c r="F5675" s="96">
        <v>1</v>
      </c>
      <c r="G5675" s="96" t="s">
        <v>4874</v>
      </c>
      <c r="H5675" s="96">
        <v>1</v>
      </c>
      <c r="I5675" s="96" t="str">
        <f t="shared" si="88"/>
        <v>T520T336M006ATE070A520T336M006ASNT40</v>
      </c>
    </row>
    <row r="5676" spans="1:9" hidden="1">
      <c r="A5676" s="96" t="s">
        <v>315</v>
      </c>
      <c r="B5676" s="96" t="s">
        <v>316</v>
      </c>
      <c r="C5676" s="96" t="s">
        <v>4727</v>
      </c>
      <c r="D5676" s="96">
        <v>668.08160919672002</v>
      </c>
      <c r="E5676" s="96">
        <v>218.93148148083128</v>
      </c>
      <c r="F5676" s="96">
        <v>1</v>
      </c>
      <c r="G5676" s="96" t="s">
        <v>4874</v>
      </c>
      <c r="H5676" s="96">
        <v>29</v>
      </c>
      <c r="I5676" s="96" t="str">
        <f t="shared" si="88"/>
        <v>T520T336M010ATE040A520T336M010ASE040KBP83</v>
      </c>
    </row>
    <row r="5677" spans="1:9" hidden="1">
      <c r="A5677" s="96" t="s">
        <v>315</v>
      </c>
      <c r="B5677" s="96" t="s">
        <v>316</v>
      </c>
      <c r="C5677" s="96" t="s">
        <v>4784</v>
      </c>
      <c r="D5677" s="96">
        <v>426.53333332738839</v>
      </c>
      <c r="E5677" s="96">
        <v>188.70000000111759</v>
      </c>
      <c r="F5677" s="96">
        <v>1</v>
      </c>
      <c r="G5677" s="96" t="s">
        <v>4874</v>
      </c>
      <c r="H5677" s="96">
        <v>1</v>
      </c>
      <c r="I5677" s="96" t="str">
        <f t="shared" si="88"/>
        <v>T520T336M010ATE040A520T336M010ASE040TTS80F</v>
      </c>
    </row>
    <row r="5678" spans="1:9" hidden="1">
      <c r="A5678" s="96" t="s">
        <v>300</v>
      </c>
      <c r="B5678" s="96" t="s">
        <v>190</v>
      </c>
      <c r="C5678" s="96" t="s">
        <v>4727</v>
      </c>
      <c r="D5678" s="96">
        <v>657.65222222241573</v>
      </c>
      <c r="E5678" s="96">
        <v>210.17380952452575</v>
      </c>
      <c r="F5678" s="96">
        <v>1</v>
      </c>
      <c r="G5678" s="96" t="s">
        <v>4874</v>
      </c>
      <c r="H5678" s="96">
        <v>15</v>
      </c>
      <c r="I5678" s="96" t="str">
        <f t="shared" si="88"/>
        <v>T520T336M010ATE070A520T336M010ASE070KBP83</v>
      </c>
    </row>
    <row r="5679" spans="1:9" hidden="1">
      <c r="A5679" s="96" t="s">
        <v>193</v>
      </c>
      <c r="B5679" s="96" t="s">
        <v>192</v>
      </c>
      <c r="C5679" s="96" t="s">
        <v>4727</v>
      </c>
      <c r="D5679" s="96">
        <v>273.9000000001397</v>
      </c>
      <c r="E5679" s="96">
        <v>131.39999999664724</v>
      </c>
      <c r="F5679" s="96">
        <v>1</v>
      </c>
      <c r="G5679" s="96" t="s">
        <v>4874</v>
      </c>
      <c r="H5679" s="96">
        <v>1</v>
      </c>
      <c r="I5679" s="96" t="str">
        <f t="shared" si="88"/>
        <v>T520T476M004ATE070A520T476M006ASE070KBP83</v>
      </c>
    </row>
    <row r="5680" spans="1:9" hidden="1">
      <c r="A5680" s="96" t="s">
        <v>441</v>
      </c>
      <c r="B5680" s="96" t="s">
        <v>439</v>
      </c>
      <c r="C5680" s="96" t="s">
        <v>4727</v>
      </c>
      <c r="D5680" s="96">
        <v>276.4378787869249</v>
      </c>
      <c r="E5680" s="96">
        <v>151.60303030374715</v>
      </c>
      <c r="F5680" s="96">
        <v>1</v>
      </c>
      <c r="G5680" s="96" t="s">
        <v>4874</v>
      </c>
      <c r="H5680" s="96">
        <v>11</v>
      </c>
      <c r="I5680" s="96" t="str">
        <f t="shared" si="88"/>
        <v>T520T476M006ATE040A520T476M006ASE040KBP83</v>
      </c>
    </row>
    <row r="5681" spans="1:9" hidden="1">
      <c r="A5681" s="96" t="s">
        <v>441</v>
      </c>
      <c r="B5681" s="96" t="s">
        <v>439</v>
      </c>
      <c r="C5681" s="96" t="s">
        <v>4784</v>
      </c>
      <c r="D5681" s="96">
        <v>653.66666666697711</v>
      </c>
      <c r="E5681" s="96">
        <v>203.86666666134261</v>
      </c>
      <c r="F5681" s="96">
        <v>1</v>
      </c>
      <c r="G5681" s="96" t="s">
        <v>4874</v>
      </c>
      <c r="H5681" s="96">
        <v>1</v>
      </c>
      <c r="I5681" s="96" t="str">
        <f t="shared" si="88"/>
        <v>T520T476M006ATE040A520T476M006ASE040TTS80F</v>
      </c>
    </row>
    <row r="5682" spans="1:9" hidden="1">
      <c r="A5682" s="96" t="s">
        <v>309</v>
      </c>
      <c r="B5682" s="96" t="s">
        <v>192</v>
      </c>
      <c r="C5682" s="96" t="s">
        <v>4727</v>
      </c>
      <c r="D5682" s="96">
        <v>246.26702898518568</v>
      </c>
      <c r="E5682" s="96">
        <v>152.65035461072137</v>
      </c>
      <c r="F5682" s="96">
        <v>1</v>
      </c>
      <c r="G5682" s="96" t="s">
        <v>4874</v>
      </c>
      <c r="H5682" s="96">
        <v>46</v>
      </c>
      <c r="I5682" s="96" t="str">
        <f t="shared" si="88"/>
        <v>T520T476M006ATE070A520T476M006ASE070KBP83</v>
      </c>
    </row>
    <row r="5683" spans="1:9" hidden="1">
      <c r="A5683" s="96" t="s">
        <v>4064</v>
      </c>
      <c r="B5683" s="96" t="s">
        <v>4065</v>
      </c>
      <c r="C5683" s="96" t="s">
        <v>100</v>
      </c>
      <c r="D5683" s="96">
        <v>243.59537037031259</v>
      </c>
      <c r="E5683" s="96">
        <v>131.41481481434312</v>
      </c>
      <c r="F5683" s="96">
        <v>1</v>
      </c>
      <c r="G5683" s="96" t="s">
        <v>4874</v>
      </c>
      <c r="H5683" s="96">
        <v>18</v>
      </c>
      <c r="I5683" s="96" t="str">
        <f t="shared" si="88"/>
        <v>T520U107M006ATE055A520U107M006ASE055S805</v>
      </c>
    </row>
    <row r="5684" spans="1:9" hidden="1">
      <c r="A5684" s="96" t="s">
        <v>4058</v>
      </c>
      <c r="B5684" s="96" t="s">
        <v>4061</v>
      </c>
      <c r="C5684" s="96" t="s">
        <v>4441</v>
      </c>
      <c r="D5684" s="96">
        <v>260.50000000046566</v>
      </c>
      <c r="E5684" s="96">
        <v>123.63333333749324</v>
      </c>
      <c r="F5684" s="96">
        <v>1</v>
      </c>
      <c r="G5684" s="96" t="s">
        <v>4874</v>
      </c>
      <c r="H5684" s="96">
        <v>1</v>
      </c>
      <c r="I5684" s="96" t="str">
        <f t="shared" si="88"/>
        <v>T520U157M006ATE045A520U157M006ASE045STA156KA</v>
      </c>
    </row>
    <row r="5685" spans="1:9" hidden="1">
      <c r="A5685" s="96" t="s">
        <v>4086</v>
      </c>
      <c r="B5685" s="96" t="s">
        <v>4085</v>
      </c>
      <c r="C5685" s="96" t="s">
        <v>4525</v>
      </c>
      <c r="D5685" s="96">
        <v>333.71111111249775</v>
      </c>
      <c r="E5685" s="96">
        <v>175.64444444258697</v>
      </c>
      <c r="F5685" s="96">
        <v>1</v>
      </c>
      <c r="G5685" s="96" t="s">
        <v>4874</v>
      </c>
      <c r="H5685" s="96">
        <v>3</v>
      </c>
      <c r="I5685" s="96" t="str">
        <f t="shared" si="88"/>
        <v>T520U336M010ATE070A520U336M010ASE070S506</v>
      </c>
    </row>
    <row r="5686" spans="1:9" hidden="1">
      <c r="A5686" s="96" t="s">
        <v>4069</v>
      </c>
      <c r="B5686" s="96" t="s">
        <v>4068</v>
      </c>
      <c r="C5686" s="96" t="s">
        <v>4744</v>
      </c>
      <c r="D5686" s="96">
        <v>264.23333333688788</v>
      </c>
      <c r="E5686" s="96">
        <v>126.59999999566936</v>
      </c>
      <c r="F5686" s="96">
        <v>1</v>
      </c>
      <c r="G5686" s="96" t="s">
        <v>4874</v>
      </c>
      <c r="H5686" s="96">
        <v>1</v>
      </c>
      <c r="I5686" s="96" t="str">
        <f t="shared" si="88"/>
        <v>T520U476M010ATE055A520U476M010ASE055KBP72</v>
      </c>
    </row>
    <row r="5687" spans="1:9" hidden="1">
      <c r="A5687" s="96" t="s">
        <v>4069</v>
      </c>
      <c r="B5687" s="96" t="s">
        <v>4068</v>
      </c>
      <c r="C5687" s="96" t="s">
        <v>4426</v>
      </c>
      <c r="D5687" s="96">
        <v>303.12333333352581</v>
      </c>
      <c r="E5687" s="96">
        <v>139.29666666733101</v>
      </c>
      <c r="F5687" s="96">
        <v>1</v>
      </c>
      <c r="G5687" s="96" t="s">
        <v>4874</v>
      </c>
      <c r="H5687" s="96">
        <v>5</v>
      </c>
      <c r="I5687" s="96" t="str">
        <f t="shared" si="88"/>
        <v>T520U476M010ATE055A520U476M010ASE055KBP74</v>
      </c>
    </row>
    <row r="5688" spans="1:9" hidden="1">
      <c r="A5688" s="96" t="s">
        <v>4076</v>
      </c>
      <c r="B5688" s="96" t="s">
        <v>4071</v>
      </c>
      <c r="C5688" s="96" t="s">
        <v>4426</v>
      </c>
      <c r="D5688" s="96">
        <v>278.49761904782747</v>
      </c>
      <c r="E5688" s="96">
        <v>146.48611111042555</v>
      </c>
      <c r="F5688" s="96">
        <v>1</v>
      </c>
      <c r="G5688" s="96" t="s">
        <v>4874</v>
      </c>
      <c r="H5688" s="96">
        <v>7</v>
      </c>
      <c r="I5688" s="96" t="str">
        <f t="shared" si="88"/>
        <v>T520U686M006ATE055A520U686M006ASE055KBP74</v>
      </c>
    </row>
    <row r="5689" spans="1:9" hidden="1">
      <c r="A5689" s="96" t="s">
        <v>4479</v>
      </c>
      <c r="B5689" s="96" t="s">
        <v>2699</v>
      </c>
      <c r="C5689" s="96" t="s">
        <v>4426</v>
      </c>
      <c r="D5689" s="96">
        <v>287.51666666474193</v>
      </c>
      <c r="E5689" s="96">
        <v>129.38333333004266</v>
      </c>
      <c r="F5689" s="96">
        <v>1</v>
      </c>
      <c r="G5689" s="96" t="s">
        <v>4874</v>
      </c>
      <c r="H5689" s="96">
        <v>2</v>
      </c>
      <c r="I5689" s="96" t="str">
        <f t="shared" si="88"/>
        <v>T520V107M006ATE009A520V107M010ASE009KBP74</v>
      </c>
    </row>
    <row r="5690" spans="1:9" hidden="1">
      <c r="A5690" s="96" t="s">
        <v>3424</v>
      </c>
      <c r="B5690" s="96" t="s">
        <v>2699</v>
      </c>
      <c r="C5690" s="96" t="s">
        <v>4542</v>
      </c>
      <c r="D5690" s="96">
        <v>334.44999999948777</v>
      </c>
      <c r="E5690" s="96">
        <v>157.03333332901821</v>
      </c>
      <c r="F5690" s="96">
        <v>1</v>
      </c>
      <c r="G5690" s="96" t="s">
        <v>4874</v>
      </c>
      <c r="H5690" s="96">
        <v>1</v>
      </c>
      <c r="I5690" s="96" t="str">
        <f t="shared" si="88"/>
        <v>T520V107M006ATE012A520V107M010ASE009KBP54E</v>
      </c>
    </row>
    <row r="5691" spans="1:9" hidden="1">
      <c r="A5691" s="96" t="s">
        <v>3424</v>
      </c>
      <c r="B5691" s="96" t="s">
        <v>2699</v>
      </c>
      <c r="C5691" s="96" t="s">
        <v>4426</v>
      </c>
      <c r="D5691" s="96">
        <v>294.03166666586185</v>
      </c>
      <c r="E5691" s="96">
        <v>178.0333333335584</v>
      </c>
      <c r="F5691" s="96">
        <v>1</v>
      </c>
      <c r="G5691" s="96" t="s">
        <v>4874</v>
      </c>
      <c r="H5691" s="96">
        <v>20</v>
      </c>
      <c r="I5691" s="96" t="str">
        <f t="shared" si="88"/>
        <v>T520V107M006ATE012A520V107M010ASE009KBP74</v>
      </c>
    </row>
    <row r="5692" spans="1:9" hidden="1">
      <c r="A5692" s="96" t="s">
        <v>3424</v>
      </c>
      <c r="B5692" s="96" t="s">
        <v>2699</v>
      </c>
      <c r="C5692" s="96" t="s">
        <v>4620</v>
      </c>
      <c r="D5692" s="96">
        <v>291.74166666751262</v>
      </c>
      <c r="E5692" s="96">
        <v>194.90000000456348</v>
      </c>
      <c r="F5692" s="96">
        <v>1</v>
      </c>
      <c r="G5692" s="96" t="s">
        <v>4874</v>
      </c>
      <c r="H5692" s="96">
        <v>2</v>
      </c>
      <c r="I5692" s="96" t="str">
        <f t="shared" si="88"/>
        <v>T520V107M006ATE012A520V107M010ASE009KBP74X</v>
      </c>
    </row>
    <row r="5693" spans="1:9" hidden="1">
      <c r="A5693" s="96" t="s">
        <v>3453</v>
      </c>
      <c r="B5693" s="96" t="s">
        <v>3450</v>
      </c>
      <c r="C5693" s="96" t="s">
        <v>4488</v>
      </c>
      <c r="D5693" s="96">
        <v>269.45277778082527</v>
      </c>
      <c r="E5693" s="96">
        <v>134.29333333787508</v>
      </c>
      <c r="F5693" s="96">
        <v>1</v>
      </c>
      <c r="G5693" s="96" t="s">
        <v>4874</v>
      </c>
      <c r="H5693" s="96">
        <v>6</v>
      </c>
      <c r="I5693" s="96" t="str">
        <f t="shared" si="88"/>
        <v>T520V107M006ATE015A520V107M010ASE015KBP54</v>
      </c>
    </row>
    <row r="5694" spans="1:9" hidden="1">
      <c r="A5694" s="96" t="s">
        <v>2728</v>
      </c>
      <c r="B5694" s="96" t="s">
        <v>2730</v>
      </c>
      <c r="C5694" s="96" t="s">
        <v>4617</v>
      </c>
      <c r="D5694" s="96">
        <v>344.94166666438105</v>
      </c>
      <c r="E5694" s="96">
        <v>143.53750000242144</v>
      </c>
      <c r="F5694" s="96">
        <v>1</v>
      </c>
      <c r="G5694" s="96" t="s">
        <v>4874</v>
      </c>
      <c r="H5694" s="96">
        <v>4</v>
      </c>
      <c r="I5694" s="96" t="str">
        <f t="shared" si="88"/>
        <v>T520V107M006ATE045A520V107M006ASE045NT50</v>
      </c>
    </row>
    <row r="5695" spans="1:9" hidden="1">
      <c r="A5695" s="96" t="s">
        <v>3206</v>
      </c>
      <c r="B5695" s="96" t="s">
        <v>3207</v>
      </c>
      <c r="C5695" s="96" t="s">
        <v>4426</v>
      </c>
      <c r="D5695" s="96">
        <v>249.91666666581295</v>
      </c>
      <c r="E5695" s="96">
        <v>134.84999999636784</v>
      </c>
      <c r="F5695" s="96">
        <v>1</v>
      </c>
      <c r="G5695" s="96" t="s">
        <v>4874</v>
      </c>
      <c r="H5695" s="96">
        <v>1</v>
      </c>
      <c r="I5695" s="96" t="str">
        <f t="shared" si="88"/>
        <v>T520V107M010AHE018A520V107M010ASMHSBKBP74</v>
      </c>
    </row>
    <row r="5696" spans="1:9" hidden="1">
      <c r="A5696" s="96" t="s">
        <v>3208</v>
      </c>
      <c r="B5696" s="96" t="s">
        <v>4906</v>
      </c>
      <c r="C5696" s="96" t="s">
        <v>4488</v>
      </c>
      <c r="D5696" s="96">
        <v>272.15000001015142</v>
      </c>
      <c r="E5696" s="96">
        <v>128.69999999413267</v>
      </c>
      <c r="F5696" s="96">
        <v>1</v>
      </c>
      <c r="G5696" s="96" t="s">
        <v>4874</v>
      </c>
      <c r="H5696" s="96">
        <v>1</v>
      </c>
      <c r="I5696" s="96" t="str">
        <f t="shared" si="88"/>
        <v>T520V107M010ATE018A520V107K010ASE018KBP54</v>
      </c>
    </row>
    <row r="5697" spans="1:9" hidden="1">
      <c r="A5697" s="96" t="s">
        <v>3208</v>
      </c>
      <c r="B5697" s="96" t="s">
        <v>3207</v>
      </c>
      <c r="C5697" s="96" t="s">
        <v>4426</v>
      </c>
      <c r="D5697" s="96">
        <v>273.96458333318151</v>
      </c>
      <c r="E5697" s="96">
        <v>150.80781249871507</v>
      </c>
      <c r="F5697" s="96">
        <v>1</v>
      </c>
      <c r="G5697" s="96" t="s">
        <v>4874</v>
      </c>
      <c r="H5697" s="96">
        <v>32</v>
      </c>
      <c r="I5697" s="96" t="str">
        <f t="shared" si="88"/>
        <v>T520V107M010ATE018A520V107M010ASMHSBKBP74</v>
      </c>
    </row>
    <row r="5698" spans="1:9" hidden="1">
      <c r="A5698" s="96" t="s">
        <v>640</v>
      </c>
      <c r="B5698" s="96" t="s">
        <v>638</v>
      </c>
      <c r="C5698" s="96" t="s">
        <v>4426</v>
      </c>
      <c r="D5698" s="96">
        <v>263.0692307674326</v>
      </c>
      <c r="E5698" s="96">
        <v>148.59761904858584</v>
      </c>
      <c r="F5698" s="96">
        <v>1</v>
      </c>
      <c r="G5698" s="96" t="s">
        <v>4874</v>
      </c>
      <c r="H5698" s="96">
        <v>13</v>
      </c>
      <c r="I5698" s="96" t="str">
        <f t="shared" si="88"/>
        <v>T520V107M010ATE025A520V107M010ASMHSPKBP74</v>
      </c>
    </row>
    <row r="5699" spans="1:9" hidden="1">
      <c r="A5699" s="96" t="s">
        <v>2736</v>
      </c>
      <c r="B5699" s="96" t="s">
        <v>638</v>
      </c>
      <c r="C5699" s="96" t="s">
        <v>4426</v>
      </c>
      <c r="D5699" s="96">
        <v>264.54499999908728</v>
      </c>
      <c r="E5699" s="96">
        <v>143.79033333335536</v>
      </c>
      <c r="F5699" s="96">
        <v>1</v>
      </c>
      <c r="G5699" s="96" t="s">
        <v>4874</v>
      </c>
      <c r="H5699" s="96">
        <v>50</v>
      </c>
      <c r="I5699" s="96" t="str">
        <f t="shared" si="88"/>
        <v>T520V107M010ATE045A520V107M010ASMHSPKBP74</v>
      </c>
    </row>
    <row r="5700" spans="1:9" hidden="1">
      <c r="A5700" s="96" t="s">
        <v>3494</v>
      </c>
      <c r="B5700" s="96" t="s">
        <v>638</v>
      </c>
      <c r="C5700" s="96" t="s">
        <v>4426</v>
      </c>
      <c r="D5700" s="96">
        <v>252.66111110569909</v>
      </c>
      <c r="E5700" s="96">
        <v>178.24999999953434</v>
      </c>
      <c r="F5700" s="96">
        <v>1</v>
      </c>
      <c r="G5700" s="96" t="s">
        <v>4874</v>
      </c>
      <c r="H5700" s="96">
        <v>3</v>
      </c>
      <c r="I5700" s="96" t="str">
        <f t="shared" ref="I5700:I5763" si="89">A5700&amp;B5700&amp;C5700</f>
        <v>T520V107M010ATE050A520V107M010ASMHSPKBP74</v>
      </c>
    </row>
    <row r="5701" spans="1:9" hidden="1">
      <c r="A5701" s="96" t="s">
        <v>3444</v>
      </c>
      <c r="B5701" s="96" t="s">
        <v>3445</v>
      </c>
      <c r="C5701" s="96" t="s">
        <v>4744</v>
      </c>
      <c r="D5701" s="96">
        <v>326.94999999599531</v>
      </c>
      <c r="E5701" s="96">
        <v>129.6999999973923</v>
      </c>
      <c r="F5701" s="96">
        <v>1</v>
      </c>
      <c r="G5701" s="96" t="s">
        <v>4874</v>
      </c>
      <c r="H5701" s="96">
        <v>1</v>
      </c>
      <c r="I5701" s="96" t="str">
        <f t="shared" si="89"/>
        <v>T520V157M004ATE012A520V157M006ASPGLRKBP72</v>
      </c>
    </row>
    <row r="5702" spans="1:9" hidden="1">
      <c r="A5702" s="96" t="s">
        <v>3492</v>
      </c>
      <c r="B5702" s="96" t="s">
        <v>3445</v>
      </c>
      <c r="C5702" s="96" t="s">
        <v>4744</v>
      </c>
      <c r="D5702" s="96">
        <v>237.6666666730307</v>
      </c>
      <c r="E5702" s="96">
        <v>124.31666666292584</v>
      </c>
      <c r="F5702" s="96">
        <v>1</v>
      </c>
      <c r="G5702" s="96" t="s">
        <v>4874</v>
      </c>
      <c r="H5702" s="96">
        <v>1</v>
      </c>
      <c r="I5702" s="96" t="str">
        <f t="shared" si="89"/>
        <v>T520V157M004ATE015A520V157M006ASPGLRKBP72</v>
      </c>
    </row>
    <row r="5703" spans="1:9" hidden="1">
      <c r="A5703" s="96" t="s">
        <v>2550</v>
      </c>
      <c r="B5703" s="96" t="s">
        <v>622</v>
      </c>
      <c r="C5703" s="96" t="s">
        <v>4426</v>
      </c>
      <c r="D5703" s="96">
        <v>256.85833333642222</v>
      </c>
      <c r="E5703" s="96">
        <v>146.53333333146293</v>
      </c>
      <c r="F5703" s="96">
        <v>1</v>
      </c>
      <c r="G5703" s="96" t="s">
        <v>4874</v>
      </c>
      <c r="H5703" s="96">
        <v>2</v>
      </c>
      <c r="I5703" s="96" t="str">
        <f t="shared" si="89"/>
        <v>T520V157M004ATE025A520V157M006ASMHSPKBP74</v>
      </c>
    </row>
    <row r="5704" spans="1:9" hidden="1">
      <c r="A5704" s="96" t="s">
        <v>3292</v>
      </c>
      <c r="B5704" s="96" t="s">
        <v>622</v>
      </c>
      <c r="C5704" s="96" t="s">
        <v>4426</v>
      </c>
      <c r="D5704" s="96">
        <v>209.96666666236703</v>
      </c>
      <c r="E5704" s="96">
        <v>125.01666665892115</v>
      </c>
      <c r="F5704" s="96">
        <v>1</v>
      </c>
      <c r="G5704" s="96" t="s">
        <v>4874</v>
      </c>
      <c r="H5704" s="96">
        <v>1</v>
      </c>
      <c r="I5704" s="96" t="str">
        <f t="shared" si="89"/>
        <v>T520V157M006AHE040A520V157M006ASMHSPKBP74</v>
      </c>
    </row>
    <row r="5705" spans="1:9" hidden="1">
      <c r="A5705" s="96" t="s">
        <v>3555</v>
      </c>
      <c r="B5705" s="96" t="s">
        <v>2492</v>
      </c>
      <c r="C5705" s="96" t="s">
        <v>4525</v>
      </c>
      <c r="D5705" s="96">
        <v>242.78333333088085</v>
      </c>
      <c r="E5705" s="96">
        <v>230.61666666995737</v>
      </c>
      <c r="F5705" s="96">
        <v>1</v>
      </c>
      <c r="G5705" s="96" t="s">
        <v>4874</v>
      </c>
      <c r="H5705" s="96">
        <v>1</v>
      </c>
      <c r="I5705" s="96" t="str">
        <f t="shared" si="89"/>
        <v>T520V157M006ATE006A520V756M006ASE006S506</v>
      </c>
    </row>
    <row r="5706" spans="1:9" hidden="1">
      <c r="A5706" s="96" t="s">
        <v>3425</v>
      </c>
      <c r="B5706" s="96" t="s">
        <v>4907</v>
      </c>
      <c r="C5706" s="96" t="s">
        <v>4542</v>
      </c>
      <c r="D5706" s="96">
        <v>324.60833333723713</v>
      </c>
      <c r="E5706" s="96">
        <v>131.04166667384561</v>
      </c>
      <c r="F5706" s="96">
        <v>1</v>
      </c>
      <c r="G5706" s="96" t="s">
        <v>4874</v>
      </c>
      <c r="H5706" s="96">
        <v>2</v>
      </c>
      <c r="I5706" s="96" t="str">
        <f t="shared" si="89"/>
        <v>T520V157M006ATE012A520V157M006AS9997KBP54E</v>
      </c>
    </row>
    <row r="5707" spans="1:9" hidden="1">
      <c r="A5707" s="96" t="s">
        <v>3425</v>
      </c>
      <c r="B5707" s="96" t="s">
        <v>2682</v>
      </c>
      <c r="C5707" s="96" t="s">
        <v>4617</v>
      </c>
      <c r="D5707" s="96">
        <v>235.09999999310821</v>
      </c>
      <c r="E5707" s="96">
        <v>123.86666667298414</v>
      </c>
      <c r="F5707" s="96">
        <v>1</v>
      </c>
      <c r="G5707" s="96" t="s">
        <v>4874</v>
      </c>
      <c r="H5707" s="96">
        <v>1</v>
      </c>
      <c r="I5707" s="96" t="str">
        <f t="shared" si="89"/>
        <v>T520V157M006ATE012A520V157M006ASE009NT50</v>
      </c>
    </row>
    <row r="5708" spans="1:9" hidden="1">
      <c r="A5708" s="96" t="s">
        <v>3425</v>
      </c>
      <c r="B5708" s="96" t="s">
        <v>3445</v>
      </c>
      <c r="C5708" s="96" t="s">
        <v>4744</v>
      </c>
      <c r="D5708" s="96">
        <v>293.6583333343151</v>
      </c>
      <c r="E5708" s="96">
        <v>144.6999999973923</v>
      </c>
      <c r="F5708" s="96">
        <v>1</v>
      </c>
      <c r="G5708" s="96" t="s">
        <v>4874</v>
      </c>
      <c r="H5708" s="96">
        <v>4</v>
      </c>
      <c r="I5708" s="96" t="str">
        <f t="shared" si="89"/>
        <v>T520V157M006ATE012A520V157M006ASPGLRKBP72</v>
      </c>
    </row>
    <row r="5709" spans="1:9" hidden="1">
      <c r="A5709" s="96" t="s">
        <v>3462</v>
      </c>
      <c r="B5709" s="96" t="s">
        <v>3459</v>
      </c>
      <c r="C5709" s="96" t="s">
        <v>4488</v>
      </c>
      <c r="D5709" s="96">
        <v>248.54999999923169</v>
      </c>
      <c r="E5709" s="96">
        <v>151.72499999636784</v>
      </c>
      <c r="F5709" s="96">
        <v>1</v>
      </c>
      <c r="G5709" s="96" t="s">
        <v>4874</v>
      </c>
      <c r="H5709" s="96">
        <v>2</v>
      </c>
      <c r="I5709" s="96" t="str">
        <f t="shared" si="89"/>
        <v>T520V157M006ATE015A520V157K006ASE015KBP54</v>
      </c>
    </row>
    <row r="5710" spans="1:9" hidden="1">
      <c r="A5710" s="96" t="s">
        <v>3462</v>
      </c>
      <c r="B5710" s="96" t="s">
        <v>3459</v>
      </c>
      <c r="C5710" s="96" t="s">
        <v>4542</v>
      </c>
      <c r="D5710" s="96">
        <v>211.81666666525416</v>
      </c>
      <c r="E5710" s="96">
        <v>125.25000000488944</v>
      </c>
      <c r="F5710" s="96">
        <v>1</v>
      </c>
      <c r="G5710" s="96" t="s">
        <v>4874</v>
      </c>
      <c r="H5710" s="96">
        <v>1</v>
      </c>
      <c r="I5710" s="96" t="str">
        <f t="shared" si="89"/>
        <v>T520V157M006ATE015A520V157K006ASE015KBP54E</v>
      </c>
    </row>
    <row r="5711" spans="1:9" hidden="1">
      <c r="A5711" s="96" t="s">
        <v>3462</v>
      </c>
      <c r="B5711" s="96" t="s">
        <v>3459</v>
      </c>
      <c r="C5711" s="96" t="s">
        <v>4617</v>
      </c>
      <c r="D5711" s="96">
        <v>262.6666666707024</v>
      </c>
      <c r="E5711" s="96">
        <v>151.18333333404735</v>
      </c>
      <c r="F5711" s="96">
        <v>1</v>
      </c>
      <c r="G5711" s="96" t="s">
        <v>4874</v>
      </c>
      <c r="H5711" s="96">
        <v>1</v>
      </c>
      <c r="I5711" s="96" t="str">
        <f t="shared" si="89"/>
        <v>T520V157M006ATE015A520V157K006ASE015NT50</v>
      </c>
    </row>
    <row r="5712" spans="1:9" hidden="1">
      <c r="A5712" s="96" t="s">
        <v>3462</v>
      </c>
      <c r="B5712" s="96" t="s">
        <v>3459</v>
      </c>
      <c r="C5712" s="96" t="s">
        <v>4908</v>
      </c>
      <c r="D5712" s="96">
        <v>249.86333333468065</v>
      </c>
      <c r="E5712" s="96">
        <v>170.01666666730307</v>
      </c>
      <c r="F5712" s="96">
        <v>1</v>
      </c>
      <c r="G5712" s="96" t="s">
        <v>4874</v>
      </c>
      <c r="H5712" s="96">
        <v>5</v>
      </c>
      <c r="I5712" s="96" t="str">
        <f t="shared" si="89"/>
        <v xml:space="preserve">T520V157M006ATE015A520V157K006ASE015KBP74E </v>
      </c>
    </row>
    <row r="5713" spans="1:9" hidden="1">
      <c r="A5713" s="96" t="s">
        <v>3462</v>
      </c>
      <c r="B5713" s="96" t="s">
        <v>3445</v>
      </c>
      <c r="C5713" s="96" t="s">
        <v>4744</v>
      </c>
      <c r="D5713" s="96">
        <v>266.25576923117757</v>
      </c>
      <c r="E5713" s="96">
        <v>152.28133333381265</v>
      </c>
      <c r="F5713" s="96">
        <v>1</v>
      </c>
      <c r="G5713" s="96" t="s">
        <v>4874</v>
      </c>
      <c r="H5713" s="96">
        <v>26</v>
      </c>
      <c r="I5713" s="96" t="str">
        <f t="shared" si="89"/>
        <v>T520V157M006ATE015A520V157M006ASPGLRKBP72</v>
      </c>
    </row>
    <row r="5714" spans="1:9" hidden="1">
      <c r="A5714" s="96" t="s">
        <v>3196</v>
      </c>
      <c r="B5714" s="96" t="s">
        <v>622</v>
      </c>
      <c r="C5714" s="96" t="s">
        <v>4426</v>
      </c>
      <c r="D5714" s="96">
        <v>265.13958333394839</v>
      </c>
      <c r="E5714" s="96">
        <v>149.31249999950523</v>
      </c>
      <c r="F5714" s="96">
        <v>1</v>
      </c>
      <c r="G5714" s="96" t="s">
        <v>4874</v>
      </c>
      <c r="H5714" s="96">
        <v>8</v>
      </c>
      <c r="I5714" s="96" t="str">
        <f t="shared" si="89"/>
        <v>T520V157M006ATE018A520V157M006ASMHSPKBP74</v>
      </c>
    </row>
    <row r="5715" spans="1:9" hidden="1">
      <c r="A5715" s="96" t="s">
        <v>621</v>
      </c>
      <c r="B5715" s="96" t="s">
        <v>4907</v>
      </c>
      <c r="C5715" s="96" t="s">
        <v>4542</v>
      </c>
      <c r="D5715" s="96">
        <v>248.53333333390765</v>
      </c>
      <c r="E5715" s="96">
        <v>144.28333333460614</v>
      </c>
      <c r="F5715" s="96">
        <v>1</v>
      </c>
      <c r="G5715" s="96" t="s">
        <v>4874</v>
      </c>
      <c r="H5715" s="96">
        <v>1</v>
      </c>
      <c r="I5715" s="96" t="str">
        <f t="shared" si="89"/>
        <v>T520V157M006ATE025A520V157M006AS9997KBP54E</v>
      </c>
    </row>
    <row r="5716" spans="1:9" hidden="1">
      <c r="A5716" s="96" t="s">
        <v>621</v>
      </c>
      <c r="B5716" s="96" t="s">
        <v>622</v>
      </c>
      <c r="C5716" s="96" t="s">
        <v>4426</v>
      </c>
      <c r="D5716" s="96">
        <v>232.04999999783468</v>
      </c>
      <c r="E5716" s="96">
        <v>176.16060606034642</v>
      </c>
      <c r="F5716" s="96">
        <v>1</v>
      </c>
      <c r="G5716" s="96" t="s">
        <v>4874</v>
      </c>
      <c r="H5716" s="96">
        <v>12</v>
      </c>
      <c r="I5716" s="96" t="str">
        <f t="shared" si="89"/>
        <v>T520V157M006ATE025A520V157M006ASMHSPKBP74</v>
      </c>
    </row>
    <row r="5717" spans="1:9" hidden="1">
      <c r="A5717" s="96" t="s">
        <v>3293</v>
      </c>
      <c r="B5717" s="96" t="s">
        <v>622</v>
      </c>
      <c r="C5717" s="96" t="s">
        <v>4426</v>
      </c>
      <c r="D5717" s="96">
        <v>241.38166666617616</v>
      </c>
      <c r="E5717" s="96">
        <v>141.47800000011921</v>
      </c>
      <c r="F5717" s="96">
        <v>1</v>
      </c>
      <c r="G5717" s="96" t="s">
        <v>4874</v>
      </c>
      <c r="H5717" s="96">
        <v>50</v>
      </c>
      <c r="I5717" s="96" t="str">
        <f t="shared" si="89"/>
        <v>T520V157M006ATE040A520V157M006ASMHSPKBP74</v>
      </c>
    </row>
    <row r="5718" spans="1:9" hidden="1">
      <c r="A5718" s="96" t="s">
        <v>3221</v>
      </c>
      <c r="B5718" s="96" t="s">
        <v>3223</v>
      </c>
      <c r="C5718" s="96" t="s">
        <v>4744</v>
      </c>
      <c r="D5718" s="96">
        <v>281.51666666613892</v>
      </c>
      <c r="E5718" s="96">
        <v>130.16666666837409</v>
      </c>
      <c r="F5718" s="96">
        <v>1</v>
      </c>
      <c r="G5718" s="96" t="s">
        <v>4874</v>
      </c>
      <c r="H5718" s="96">
        <v>1</v>
      </c>
      <c r="I5718" s="96" t="str">
        <f t="shared" si="89"/>
        <v>T520V157M008ATE040A520V157M010ASE040KBP72</v>
      </c>
    </row>
    <row r="5719" spans="1:9" hidden="1">
      <c r="A5719" s="96" t="s">
        <v>3221</v>
      </c>
      <c r="B5719" s="96" t="s">
        <v>3223</v>
      </c>
      <c r="C5719" s="96" t="s">
        <v>4426</v>
      </c>
      <c r="D5719" s="96">
        <v>358.87222222052515</v>
      </c>
      <c r="E5719" s="96">
        <v>132.82666666572914</v>
      </c>
      <c r="F5719" s="96">
        <v>1</v>
      </c>
      <c r="G5719" s="96" t="s">
        <v>4874</v>
      </c>
      <c r="H5719" s="96">
        <v>6</v>
      </c>
      <c r="I5719" s="96" t="str">
        <f t="shared" si="89"/>
        <v>T520V157M008ATE040A520V157M010ASE040KBP74</v>
      </c>
    </row>
    <row r="5720" spans="1:9" hidden="1">
      <c r="A5720" s="96" t="s">
        <v>3221</v>
      </c>
      <c r="B5720" s="96" t="s">
        <v>645</v>
      </c>
      <c r="C5720" s="96" t="s">
        <v>4426</v>
      </c>
      <c r="D5720" s="96">
        <v>335.63333333702758</v>
      </c>
      <c r="E5720" s="96">
        <v>131.01666665752418</v>
      </c>
      <c r="F5720" s="96">
        <v>1</v>
      </c>
      <c r="G5720" s="96" t="s">
        <v>4874</v>
      </c>
      <c r="H5720" s="96">
        <v>1</v>
      </c>
      <c r="I5720" s="96" t="str">
        <f t="shared" si="89"/>
        <v>T520V157M008ATE040A520V157M010ASMHSPKBP74</v>
      </c>
    </row>
    <row r="5721" spans="1:9" hidden="1">
      <c r="A5721" s="96" t="s">
        <v>3218</v>
      </c>
      <c r="B5721" s="96" t="s">
        <v>4753</v>
      </c>
      <c r="C5721" s="96" t="s">
        <v>4617</v>
      </c>
      <c r="D5721" s="96">
        <v>296.38636363712561</v>
      </c>
      <c r="E5721" s="96">
        <v>138.44583333382616</v>
      </c>
      <c r="F5721" s="96">
        <v>1</v>
      </c>
      <c r="G5721" s="96" t="s">
        <v>4874</v>
      </c>
      <c r="H5721" s="96">
        <v>11</v>
      </c>
      <c r="I5721" s="96" t="str">
        <f t="shared" si="89"/>
        <v>T520V157M010ATE018A520V157M010ASE018NT50</v>
      </c>
    </row>
    <row r="5722" spans="1:9" hidden="1">
      <c r="A5722" s="96" t="s">
        <v>3218</v>
      </c>
      <c r="B5722" s="96" t="s">
        <v>4909</v>
      </c>
      <c r="C5722" s="96" t="s">
        <v>4617</v>
      </c>
      <c r="D5722" s="96">
        <v>269.96666666935198</v>
      </c>
      <c r="E5722" s="96">
        <v>158.46666666213423</v>
      </c>
      <c r="F5722" s="96">
        <v>1</v>
      </c>
      <c r="G5722" s="96" t="s">
        <v>4874</v>
      </c>
      <c r="H5722" s="96">
        <v>1</v>
      </c>
      <c r="I5722" s="96" t="str">
        <f t="shared" si="89"/>
        <v>T520V157M010ATE018A520V157M010ASE025NT50</v>
      </c>
    </row>
    <row r="5723" spans="1:9" hidden="1">
      <c r="A5723" s="96" t="s">
        <v>3274</v>
      </c>
      <c r="B5723" s="96" t="s">
        <v>4559</v>
      </c>
      <c r="C5723" s="96" t="s">
        <v>4478</v>
      </c>
      <c r="D5723" s="96">
        <v>568.60833333331232</v>
      </c>
      <c r="E5723" s="96">
        <v>176.09107142784134</v>
      </c>
      <c r="F5723" s="96">
        <v>1</v>
      </c>
      <c r="G5723" s="96" t="s">
        <v>4874</v>
      </c>
      <c r="H5723" s="96">
        <v>28</v>
      </c>
      <c r="I5723" s="96" t="str">
        <f t="shared" si="89"/>
        <v>T520V226M020ATE040A520V226M020ASE040FTW400</v>
      </c>
    </row>
    <row r="5724" spans="1:9" hidden="1">
      <c r="A5724" s="96" t="s">
        <v>3274</v>
      </c>
      <c r="B5724" s="96" t="s">
        <v>4559</v>
      </c>
      <c r="C5724" s="96" t="s">
        <v>4433</v>
      </c>
      <c r="D5724" s="96">
        <v>383.06666666292585</v>
      </c>
      <c r="E5724" s="96">
        <v>170.63333333353512</v>
      </c>
      <c r="F5724" s="96">
        <v>1</v>
      </c>
      <c r="G5724" s="96" t="s">
        <v>4874</v>
      </c>
      <c r="H5724" s="96">
        <v>1</v>
      </c>
      <c r="I5724" s="96" t="str">
        <f t="shared" si="89"/>
        <v>T520V226M020ATE040A520V226M020ASE040KBP74E</v>
      </c>
    </row>
    <row r="5725" spans="1:9" hidden="1">
      <c r="A5725" s="96" t="s">
        <v>3274</v>
      </c>
      <c r="B5725" s="96" t="s">
        <v>4559</v>
      </c>
      <c r="C5725" s="96" t="s">
        <v>4575</v>
      </c>
      <c r="D5725" s="96">
        <v>393.9666666649282</v>
      </c>
      <c r="E5725" s="96">
        <v>135.99999999278225</v>
      </c>
      <c r="F5725" s="96">
        <v>1</v>
      </c>
      <c r="G5725" s="96" t="s">
        <v>4874</v>
      </c>
      <c r="H5725" s="96">
        <v>1</v>
      </c>
      <c r="I5725" s="96" t="str">
        <f t="shared" si="89"/>
        <v>T520V226M020ATE040A520V226M020ASE040KBP74F</v>
      </c>
    </row>
    <row r="5726" spans="1:9" hidden="1">
      <c r="A5726" s="96" t="s">
        <v>3542</v>
      </c>
      <c r="B5726" s="96" t="s">
        <v>3539</v>
      </c>
      <c r="C5726" s="96" t="s">
        <v>4478</v>
      </c>
      <c r="D5726" s="96">
        <v>538.77777777495794</v>
      </c>
      <c r="E5726" s="96">
        <v>140.39444444118999</v>
      </c>
      <c r="F5726" s="96">
        <v>1</v>
      </c>
      <c r="G5726" s="96" t="s">
        <v>4874</v>
      </c>
      <c r="H5726" s="96">
        <v>3</v>
      </c>
      <c r="I5726" s="96" t="str">
        <f t="shared" si="89"/>
        <v>T520V226M020ATE090A520V226M020ASE090FTW400</v>
      </c>
    </row>
    <row r="5727" spans="1:9" hidden="1">
      <c r="A5727" s="96" t="s">
        <v>2700</v>
      </c>
      <c r="B5727" s="96" t="s">
        <v>2697</v>
      </c>
      <c r="C5727" s="96" t="s">
        <v>4672</v>
      </c>
      <c r="D5727" s="96">
        <v>245.99999999987301</v>
      </c>
      <c r="E5727" s="96">
        <v>137.71666666783858</v>
      </c>
      <c r="F5727" s="96">
        <v>1</v>
      </c>
      <c r="G5727" s="96" t="s">
        <v>4874</v>
      </c>
      <c r="H5727" s="96">
        <v>11</v>
      </c>
      <c r="I5727" s="96" t="str">
        <f t="shared" si="89"/>
        <v>T520V227M004ATE007A520V227M004ASE007FTA50</v>
      </c>
    </row>
    <row r="5728" spans="1:9" hidden="1">
      <c r="A5728" s="96" t="s">
        <v>2709</v>
      </c>
      <c r="B5728" s="96" t="s">
        <v>2710</v>
      </c>
      <c r="C5728" s="96" t="s">
        <v>4488</v>
      </c>
      <c r="D5728" s="96">
        <v>220.97500000207219</v>
      </c>
      <c r="E5728" s="96">
        <v>137.76666666381061</v>
      </c>
      <c r="F5728" s="96">
        <v>1</v>
      </c>
      <c r="G5728" s="96" t="s">
        <v>4874</v>
      </c>
      <c r="H5728" s="96">
        <v>2</v>
      </c>
      <c r="I5728" s="96" t="str">
        <f t="shared" si="89"/>
        <v>T520V227M004ATE009A520V227M004ASE009KBP54</v>
      </c>
    </row>
    <row r="5729" spans="1:9" hidden="1">
      <c r="A5729" s="96" t="s">
        <v>2709</v>
      </c>
      <c r="B5729" s="96" t="s">
        <v>2708</v>
      </c>
      <c r="C5729" s="96" t="s">
        <v>4744</v>
      </c>
      <c r="D5729" s="96">
        <v>221.46666666842063</v>
      </c>
      <c r="E5729" s="96">
        <v>136.69999999925494</v>
      </c>
      <c r="F5729" s="96">
        <v>1</v>
      </c>
      <c r="G5729" s="96" t="s">
        <v>4874</v>
      </c>
      <c r="H5729" s="96">
        <v>1</v>
      </c>
      <c r="I5729" s="96" t="str">
        <f t="shared" si="89"/>
        <v>T520V227M004ATE009A520V227M004ASPGLRKBP72</v>
      </c>
    </row>
    <row r="5730" spans="1:9" hidden="1">
      <c r="A5730" s="96" t="s">
        <v>3478</v>
      </c>
      <c r="B5730" s="96" t="s">
        <v>3399</v>
      </c>
      <c r="C5730" s="96" t="s">
        <v>4488</v>
      </c>
      <c r="D5730" s="96">
        <v>293.38974359060205</v>
      </c>
      <c r="E5730" s="96">
        <v>145.47499999994346</v>
      </c>
      <c r="F5730" s="96">
        <v>1</v>
      </c>
      <c r="G5730" s="96" t="s">
        <v>4874</v>
      </c>
      <c r="H5730" s="96">
        <v>13</v>
      </c>
      <c r="I5730" s="96" t="str">
        <f t="shared" si="89"/>
        <v>T520V227M004ATE015A520V227K004ASE015KBP54</v>
      </c>
    </row>
    <row r="5731" spans="1:9" hidden="1">
      <c r="A5731" s="96" t="s">
        <v>3478</v>
      </c>
      <c r="B5731" s="96" t="s">
        <v>3399</v>
      </c>
      <c r="C5731" s="96" t="s">
        <v>4433</v>
      </c>
      <c r="D5731" s="96">
        <v>241.69000000180677</v>
      </c>
      <c r="E5731" s="96">
        <v>158.63666666834615</v>
      </c>
      <c r="F5731" s="96">
        <v>1</v>
      </c>
      <c r="G5731" s="96" t="s">
        <v>4874</v>
      </c>
      <c r="H5731" s="96">
        <v>5</v>
      </c>
      <c r="I5731" s="96" t="str">
        <f t="shared" si="89"/>
        <v>T520V227M004ATE015A520V227K004ASE015KBP74E</v>
      </c>
    </row>
    <row r="5732" spans="1:9" hidden="1">
      <c r="A5732" s="96" t="s">
        <v>3478</v>
      </c>
      <c r="B5732" s="96" t="s">
        <v>2708</v>
      </c>
      <c r="C5732" s="96" t="s">
        <v>4744</v>
      </c>
      <c r="D5732" s="96">
        <v>258.0465116274413</v>
      </c>
      <c r="E5732" s="96">
        <v>139.81553030430487</v>
      </c>
      <c r="F5732" s="96">
        <v>1</v>
      </c>
      <c r="G5732" s="96" t="s">
        <v>4874</v>
      </c>
      <c r="H5732" s="96">
        <v>43</v>
      </c>
      <c r="I5732" s="96" t="str">
        <f t="shared" si="89"/>
        <v>T520V227M004ATE015A520V227M004ASPGLRKBP72</v>
      </c>
    </row>
    <row r="5733" spans="1:9" hidden="1">
      <c r="A5733" s="96" t="s">
        <v>2455</v>
      </c>
      <c r="B5733" s="96" t="s">
        <v>2268</v>
      </c>
      <c r="C5733" s="96" t="s">
        <v>4426</v>
      </c>
      <c r="D5733" s="96">
        <v>200.20833333197515</v>
      </c>
      <c r="E5733" s="96">
        <v>147.69166666839735</v>
      </c>
      <c r="F5733" s="96">
        <v>1</v>
      </c>
      <c r="G5733" s="96" t="s">
        <v>4874</v>
      </c>
      <c r="H5733" s="96">
        <v>2</v>
      </c>
      <c r="I5733" s="96" t="str">
        <f t="shared" si="89"/>
        <v>T520V227M004ATE025A520V227M004ASMHSPKBP74</v>
      </c>
    </row>
    <row r="5734" spans="1:9" hidden="1">
      <c r="A5734" s="96" t="s">
        <v>2723</v>
      </c>
      <c r="B5734" s="96" t="s">
        <v>2268</v>
      </c>
      <c r="C5734" s="96" t="s">
        <v>4426</v>
      </c>
      <c r="D5734" s="96">
        <v>220.45800000149757</v>
      </c>
      <c r="E5734" s="96">
        <v>143.8020000002347</v>
      </c>
      <c r="F5734" s="96">
        <v>1</v>
      </c>
      <c r="G5734" s="96" t="s">
        <v>4874</v>
      </c>
      <c r="H5734" s="96">
        <v>50</v>
      </c>
      <c r="I5734" s="96" t="str">
        <f t="shared" si="89"/>
        <v>T520V227M004ATE045A520V227M004ASMHSPKBP74</v>
      </c>
    </row>
    <row r="5735" spans="1:9" hidden="1">
      <c r="A5735" s="96" t="s">
        <v>2740</v>
      </c>
      <c r="B5735" s="96" t="s">
        <v>1792</v>
      </c>
      <c r="C5735" s="96" t="s">
        <v>4433</v>
      </c>
      <c r="D5735" s="96">
        <v>314.08333332859911</v>
      </c>
      <c r="E5735" s="96">
        <v>123.9666666649282</v>
      </c>
      <c r="F5735" s="96">
        <v>1</v>
      </c>
      <c r="G5735" s="96" t="s">
        <v>4874</v>
      </c>
      <c r="H5735" s="96">
        <v>1</v>
      </c>
      <c r="I5735" s="96" t="str">
        <f t="shared" si="89"/>
        <v>T520V227M006ATE009A520V227M006AS9997KBP74E</v>
      </c>
    </row>
    <row r="5736" spans="1:9" hidden="1">
      <c r="A5736" s="96" t="s">
        <v>2740</v>
      </c>
      <c r="B5736" s="96" t="s">
        <v>2702</v>
      </c>
      <c r="C5736" s="96" t="s">
        <v>4426</v>
      </c>
      <c r="D5736" s="96">
        <v>401.82777777663432</v>
      </c>
      <c r="E5736" s="96">
        <v>145.6222222186625</v>
      </c>
      <c r="F5736" s="96">
        <v>1</v>
      </c>
      <c r="G5736" s="96" t="s">
        <v>4874</v>
      </c>
      <c r="H5736" s="96">
        <v>3</v>
      </c>
      <c r="I5736" s="96" t="str">
        <f t="shared" si="89"/>
        <v>T520V227M006ATE009A520V227M006ASE009KBP74</v>
      </c>
    </row>
    <row r="5737" spans="1:9" hidden="1">
      <c r="A5737" s="96" t="s">
        <v>2740</v>
      </c>
      <c r="B5737" s="96" t="s">
        <v>2702</v>
      </c>
      <c r="C5737" s="96" t="s">
        <v>4910</v>
      </c>
      <c r="D5737" s="96">
        <v>255.25000000430737</v>
      </c>
      <c r="E5737" s="96">
        <v>128.54166667093523</v>
      </c>
      <c r="F5737" s="96">
        <v>1</v>
      </c>
      <c r="G5737" s="96" t="s">
        <v>4874</v>
      </c>
      <c r="H5737" s="96">
        <v>2</v>
      </c>
      <c r="I5737" s="96" t="str">
        <f t="shared" si="89"/>
        <v xml:space="preserve">T520V227M006ATE009A520V227M006ASE009KBP72E </v>
      </c>
    </row>
    <row r="5738" spans="1:9" hidden="1">
      <c r="A5738" s="96" t="s">
        <v>2740</v>
      </c>
      <c r="B5738" s="96" t="s">
        <v>3360</v>
      </c>
      <c r="C5738" s="96" t="s">
        <v>4744</v>
      </c>
      <c r="D5738" s="96">
        <v>289.21363636311565</v>
      </c>
      <c r="E5738" s="96">
        <v>153.46499999973457</v>
      </c>
      <c r="F5738" s="96">
        <v>1</v>
      </c>
      <c r="G5738" s="96" t="s">
        <v>4874</v>
      </c>
      <c r="H5738" s="96">
        <v>11</v>
      </c>
      <c r="I5738" s="96" t="str">
        <f t="shared" si="89"/>
        <v>T520V227M006ATE009A520V227M006ASPGLRKBP72</v>
      </c>
    </row>
    <row r="5739" spans="1:9" hidden="1">
      <c r="A5739" s="96" t="s">
        <v>3395</v>
      </c>
      <c r="B5739" s="96" t="s">
        <v>2702</v>
      </c>
      <c r="C5739" s="96" t="s">
        <v>4426</v>
      </c>
      <c r="D5739" s="96">
        <v>330.0833333353512</v>
      </c>
      <c r="E5739" s="96">
        <v>146.06666666571982</v>
      </c>
      <c r="F5739" s="96">
        <v>1</v>
      </c>
      <c r="G5739" s="96" t="s">
        <v>4874</v>
      </c>
      <c r="H5739" s="96">
        <v>3</v>
      </c>
      <c r="I5739" s="96" t="str">
        <f t="shared" si="89"/>
        <v>T520V227M006ATE012A520V227M006ASE009KBP74</v>
      </c>
    </row>
    <row r="5740" spans="1:9" hidden="1">
      <c r="A5740" s="96" t="s">
        <v>3395</v>
      </c>
      <c r="B5740" s="96" t="s">
        <v>2702</v>
      </c>
      <c r="C5740" s="96" t="s">
        <v>4433</v>
      </c>
      <c r="D5740" s="96">
        <v>294.75000000209548</v>
      </c>
      <c r="E5740" s="96">
        <v>129.29999999818392</v>
      </c>
      <c r="F5740" s="96">
        <v>1</v>
      </c>
      <c r="G5740" s="96" t="s">
        <v>4874</v>
      </c>
      <c r="H5740" s="96">
        <v>1</v>
      </c>
      <c r="I5740" s="96" t="str">
        <f t="shared" si="89"/>
        <v>T520V227M006ATE012A520V227M006ASE009KBP74E</v>
      </c>
    </row>
    <row r="5741" spans="1:9" hidden="1">
      <c r="A5741" s="96" t="s">
        <v>3395</v>
      </c>
      <c r="B5741" s="96" t="s">
        <v>3360</v>
      </c>
      <c r="C5741" s="96" t="s">
        <v>4744</v>
      </c>
      <c r="D5741" s="96">
        <v>294.58777777617797</v>
      </c>
      <c r="E5741" s="96">
        <v>146.31222222279757</v>
      </c>
      <c r="F5741" s="96">
        <v>1</v>
      </c>
      <c r="G5741" s="96" t="s">
        <v>4874</v>
      </c>
      <c r="H5741" s="96">
        <v>15</v>
      </c>
      <c r="I5741" s="96" t="str">
        <f t="shared" si="89"/>
        <v>T520V227M006ATE012A520V227M006ASPGLRKBP72</v>
      </c>
    </row>
    <row r="5742" spans="1:9" hidden="1">
      <c r="A5742" s="96" t="s">
        <v>3483</v>
      </c>
      <c r="B5742" s="96" t="s">
        <v>3480</v>
      </c>
      <c r="C5742" s="96" t="s">
        <v>4617</v>
      </c>
      <c r="D5742" s="96">
        <v>381.60476190354018</v>
      </c>
      <c r="E5742" s="96">
        <v>154.81904762098566</v>
      </c>
      <c r="F5742" s="96">
        <v>1</v>
      </c>
      <c r="G5742" s="96" t="s">
        <v>4874</v>
      </c>
      <c r="H5742" s="96">
        <v>7</v>
      </c>
      <c r="I5742" s="96" t="str">
        <f t="shared" si="89"/>
        <v>T520V227M006ATE015A520V227K006ASE015NT50</v>
      </c>
    </row>
    <row r="5743" spans="1:9" hidden="1">
      <c r="A5743" s="96" t="s">
        <v>3483</v>
      </c>
      <c r="B5743" s="96" t="s">
        <v>3482</v>
      </c>
      <c r="C5743" s="96" t="s">
        <v>4426</v>
      </c>
      <c r="D5743" s="96">
        <v>293.33666666569189</v>
      </c>
      <c r="E5743" s="96">
        <v>140.96800000055228</v>
      </c>
      <c r="F5743" s="96">
        <v>1</v>
      </c>
      <c r="G5743" s="96" t="s">
        <v>4874</v>
      </c>
      <c r="H5743" s="96">
        <v>50</v>
      </c>
      <c r="I5743" s="96" t="str">
        <f t="shared" si="89"/>
        <v>T520V227M006ATE015A520V227M006ASMHSBKBP74</v>
      </c>
    </row>
    <row r="5744" spans="1:9" hidden="1">
      <c r="A5744" s="96" t="s">
        <v>3212</v>
      </c>
      <c r="B5744" s="96" t="s">
        <v>2458</v>
      </c>
      <c r="C5744" s="96" t="s">
        <v>4426</v>
      </c>
      <c r="D5744" s="96">
        <v>287.29433333370832</v>
      </c>
      <c r="E5744" s="96">
        <v>154.28333333283663</v>
      </c>
      <c r="F5744" s="96">
        <v>1</v>
      </c>
      <c r="G5744" s="96" t="s">
        <v>4874</v>
      </c>
      <c r="H5744" s="96">
        <v>50</v>
      </c>
      <c r="I5744" s="96" t="str">
        <f t="shared" si="89"/>
        <v>T520V227M006ATE018A520V227M006ASMHSPKBP74</v>
      </c>
    </row>
    <row r="5745" spans="1:9" hidden="1">
      <c r="A5745" s="96" t="s">
        <v>3212</v>
      </c>
      <c r="B5745" s="96" t="s">
        <v>2458</v>
      </c>
      <c r="C5745" s="96" t="s">
        <v>131</v>
      </c>
      <c r="D5745" s="96">
        <v>302.55952381113144</v>
      </c>
      <c r="E5745" s="96">
        <v>189.96666666789679</v>
      </c>
      <c r="F5745" s="96">
        <v>1</v>
      </c>
      <c r="G5745" s="96" t="s">
        <v>4874</v>
      </c>
      <c r="H5745" s="96">
        <v>7</v>
      </c>
      <c r="I5745" s="96" t="str">
        <f t="shared" si="89"/>
        <v>T520V227M006ATE018A520V227M006ASMHSPTTS80</v>
      </c>
    </row>
    <row r="5746" spans="1:9" hidden="1">
      <c r="A5746" s="96" t="s">
        <v>2457</v>
      </c>
      <c r="B5746" s="96" t="s">
        <v>2458</v>
      </c>
      <c r="C5746" s="96" t="s">
        <v>4426</v>
      </c>
      <c r="D5746" s="96">
        <v>284.5573333336506</v>
      </c>
      <c r="E5746" s="96">
        <v>145.18199999991339</v>
      </c>
      <c r="F5746" s="96">
        <v>1</v>
      </c>
      <c r="G5746" s="96" t="s">
        <v>4874</v>
      </c>
      <c r="H5746" s="96">
        <v>50</v>
      </c>
      <c r="I5746" s="96" t="str">
        <f t="shared" si="89"/>
        <v>T520V227M006ATE025A520V227M006ASMHSPKBP74</v>
      </c>
    </row>
    <row r="5747" spans="1:9" hidden="1">
      <c r="A5747" s="96" t="s">
        <v>2457</v>
      </c>
      <c r="B5747" s="96" t="s">
        <v>2458</v>
      </c>
      <c r="C5747" s="96" t="s">
        <v>131</v>
      </c>
      <c r="D5747" s="96">
        <v>327.65049019619573</v>
      </c>
      <c r="E5747" s="96">
        <v>152.79444444381321</v>
      </c>
      <c r="F5747" s="96">
        <v>1</v>
      </c>
      <c r="G5747" s="96" t="s">
        <v>4874</v>
      </c>
      <c r="H5747" s="96">
        <v>34</v>
      </c>
      <c r="I5747" s="96" t="str">
        <f t="shared" si="89"/>
        <v>T520V227M006ATE025A520V227M006ASMHSPTTS80</v>
      </c>
    </row>
    <row r="5748" spans="1:9" hidden="1">
      <c r="A5748" s="96" t="s">
        <v>3236</v>
      </c>
      <c r="B5748" s="96" t="s">
        <v>2458</v>
      </c>
      <c r="C5748" s="96" t="s">
        <v>4426</v>
      </c>
      <c r="D5748" s="96">
        <v>288.11904762173072</v>
      </c>
      <c r="E5748" s="96">
        <v>149.04285714312988</v>
      </c>
      <c r="F5748" s="96">
        <v>1</v>
      </c>
      <c r="G5748" s="96" t="s">
        <v>4874</v>
      </c>
      <c r="H5748" s="96">
        <v>7</v>
      </c>
      <c r="I5748" s="96" t="str">
        <f t="shared" si="89"/>
        <v>T520V227M006ATE040A520V227M006ASMHSPKBP74</v>
      </c>
    </row>
    <row r="5749" spans="1:9" hidden="1">
      <c r="A5749" s="96" t="s">
        <v>2534</v>
      </c>
      <c r="B5749" s="96" t="s">
        <v>4911</v>
      </c>
      <c r="C5749" s="96" t="s">
        <v>4492</v>
      </c>
      <c r="D5749" s="96">
        <v>435.5369047599379</v>
      </c>
      <c r="E5749" s="96">
        <v>226.80952380893615</v>
      </c>
      <c r="F5749" s="96">
        <v>1</v>
      </c>
      <c r="G5749" s="96" t="s">
        <v>4874</v>
      </c>
      <c r="H5749" s="96">
        <v>14</v>
      </c>
      <c r="I5749" s="96" t="str">
        <f t="shared" si="89"/>
        <v>T520V227M010ATE025A520V227M010ASE025FTW700</v>
      </c>
    </row>
    <row r="5750" spans="1:9" hidden="1">
      <c r="A5750" s="96" t="s">
        <v>2534</v>
      </c>
      <c r="B5750" s="96" t="s">
        <v>4911</v>
      </c>
      <c r="C5750" s="96" t="s">
        <v>82</v>
      </c>
      <c r="D5750" s="96">
        <v>528.45000000006985</v>
      </c>
      <c r="E5750" s="96">
        <v>236.68541666760575</v>
      </c>
      <c r="F5750" s="96">
        <v>1</v>
      </c>
      <c r="G5750" s="96" t="s">
        <v>4874</v>
      </c>
      <c r="H5750" s="96">
        <v>10</v>
      </c>
      <c r="I5750" s="96" t="str">
        <f t="shared" si="89"/>
        <v>T520V227M010ATE025A520V227M010ASE025S706</v>
      </c>
    </row>
    <row r="5751" spans="1:9" hidden="1">
      <c r="A5751" s="96" t="s">
        <v>2534</v>
      </c>
      <c r="B5751" s="96" t="s">
        <v>2532</v>
      </c>
      <c r="C5751" s="96" t="s">
        <v>4724</v>
      </c>
      <c r="D5751" s="96">
        <v>395.10833333339542</v>
      </c>
      <c r="E5751" s="96">
        <v>178.73100000028498</v>
      </c>
      <c r="F5751" s="96">
        <v>1</v>
      </c>
      <c r="G5751" s="96" t="s">
        <v>4874</v>
      </c>
      <c r="H5751" s="96">
        <v>50</v>
      </c>
      <c r="I5751" s="96" t="str">
        <f t="shared" si="89"/>
        <v>T520V227M010ATE025A520V227M010ASMHSPKBP121</v>
      </c>
    </row>
    <row r="5752" spans="1:9" hidden="1">
      <c r="A5752" s="96" t="s">
        <v>2719</v>
      </c>
      <c r="B5752" s="96" t="s">
        <v>2721</v>
      </c>
      <c r="C5752" s="96" t="s">
        <v>4492</v>
      </c>
      <c r="D5752" s="96">
        <v>451.20555555622559</v>
      </c>
      <c r="E5752" s="96">
        <v>207.96388888964427</v>
      </c>
      <c r="F5752" s="96">
        <v>1</v>
      </c>
      <c r="G5752" s="96" t="s">
        <v>4874</v>
      </c>
      <c r="H5752" s="96">
        <v>6</v>
      </c>
      <c r="I5752" s="96" t="str">
        <f t="shared" si="89"/>
        <v>T520V227M010ATE045A520V227M010ASE045FTW700</v>
      </c>
    </row>
    <row r="5753" spans="1:9" hidden="1">
      <c r="A5753" s="96" t="s">
        <v>2719</v>
      </c>
      <c r="B5753" s="96" t="s">
        <v>2532</v>
      </c>
      <c r="C5753" s="96" t="s">
        <v>4724</v>
      </c>
      <c r="D5753" s="96">
        <v>395.74444444442634</v>
      </c>
      <c r="E5753" s="96">
        <v>156.0199999997858</v>
      </c>
      <c r="F5753" s="96">
        <v>1</v>
      </c>
      <c r="G5753" s="96" t="s">
        <v>4874</v>
      </c>
      <c r="H5753" s="96">
        <v>6</v>
      </c>
      <c r="I5753" s="96" t="str">
        <f t="shared" si="89"/>
        <v>T520V227M010ATE045A520V227M010ASMHSPKBP121</v>
      </c>
    </row>
    <row r="5754" spans="1:9" hidden="1">
      <c r="A5754" s="96" t="s">
        <v>2744</v>
      </c>
      <c r="B5754" s="96" t="s">
        <v>2710</v>
      </c>
      <c r="C5754" s="96" t="s">
        <v>4488</v>
      </c>
      <c r="D5754" s="96">
        <v>216.46999999776017</v>
      </c>
      <c r="E5754" s="96">
        <v>152.67499999841675</v>
      </c>
      <c r="F5754" s="96">
        <v>1</v>
      </c>
      <c r="G5754" s="96" t="s">
        <v>4874</v>
      </c>
      <c r="H5754" s="96">
        <v>10</v>
      </c>
      <c r="I5754" s="96" t="str">
        <f t="shared" si="89"/>
        <v>T520V227M2R5ATE009A520V227M004ASE009KBP54</v>
      </c>
    </row>
    <row r="5755" spans="1:9" hidden="1">
      <c r="A5755" s="96" t="s">
        <v>2744</v>
      </c>
      <c r="B5755" s="96" t="s">
        <v>2708</v>
      </c>
      <c r="C5755" s="96" t="s">
        <v>4744</v>
      </c>
      <c r="D5755" s="96">
        <v>245.62916666414824</v>
      </c>
      <c r="E5755" s="96">
        <v>142.32499999925494</v>
      </c>
      <c r="F5755" s="96">
        <v>1</v>
      </c>
      <c r="G5755" s="96" t="s">
        <v>4874</v>
      </c>
      <c r="H5755" s="96">
        <v>4</v>
      </c>
      <c r="I5755" s="96" t="str">
        <f t="shared" si="89"/>
        <v>T520V227M2R5ATE009A520V227M004ASPGLRKBP72</v>
      </c>
    </row>
    <row r="5756" spans="1:9" hidden="1">
      <c r="A5756" s="96" t="s">
        <v>3074</v>
      </c>
      <c r="B5756" s="96" t="s">
        <v>4912</v>
      </c>
      <c r="C5756" s="96" t="s">
        <v>4721</v>
      </c>
      <c r="D5756" s="96">
        <v>406.94999999483122</v>
      </c>
      <c r="E5756" s="96">
        <v>283.46666667144746</v>
      </c>
      <c r="F5756" s="96">
        <v>1</v>
      </c>
      <c r="G5756" s="96" t="s">
        <v>4874</v>
      </c>
      <c r="H5756" s="96">
        <v>1</v>
      </c>
      <c r="I5756" s="96" t="str">
        <f t="shared" si="89"/>
        <v>T520V336M016AHE060A520V336K016ASNT40</v>
      </c>
    </row>
    <row r="5757" spans="1:9" hidden="1">
      <c r="A5757" s="96" t="s">
        <v>2622</v>
      </c>
      <c r="B5757" s="96" t="s">
        <v>1776</v>
      </c>
      <c r="C5757" s="96" t="s">
        <v>4721</v>
      </c>
      <c r="D5757" s="96">
        <v>439.57499999902205</v>
      </c>
      <c r="E5757" s="96">
        <v>137.25000000209548</v>
      </c>
      <c r="F5757" s="96">
        <v>1</v>
      </c>
      <c r="G5757" s="96" t="s">
        <v>4874</v>
      </c>
      <c r="H5757" s="96">
        <v>2</v>
      </c>
      <c r="I5757" s="96" t="str">
        <f t="shared" si="89"/>
        <v>T520V336M016ATE045A520V336M016ASE045NT40</v>
      </c>
    </row>
    <row r="5758" spans="1:9" hidden="1">
      <c r="A5758" s="96" t="s">
        <v>3075</v>
      </c>
      <c r="B5758" s="96" t="s">
        <v>1776</v>
      </c>
      <c r="C5758" s="96" t="s">
        <v>4721</v>
      </c>
      <c r="D5758" s="96">
        <v>412.48809523730807</v>
      </c>
      <c r="E5758" s="96">
        <v>129.13888888957445</v>
      </c>
      <c r="F5758" s="96">
        <v>1</v>
      </c>
      <c r="G5758" s="96" t="s">
        <v>4874</v>
      </c>
      <c r="H5758" s="96">
        <v>7</v>
      </c>
      <c r="I5758" s="96" t="str">
        <f t="shared" si="89"/>
        <v>T520V336M016ATE060A520V336M016ASE045NT40</v>
      </c>
    </row>
    <row r="5759" spans="1:9" hidden="1">
      <c r="A5759" s="96" t="s">
        <v>3506</v>
      </c>
      <c r="B5759" s="96" t="s">
        <v>1776</v>
      </c>
      <c r="C5759" s="96" t="s">
        <v>4433</v>
      </c>
      <c r="D5759" s="96">
        <v>343.96666666958481</v>
      </c>
      <c r="E5759" s="96">
        <v>160.9499999997206</v>
      </c>
      <c r="F5759" s="96">
        <v>1</v>
      </c>
      <c r="G5759" s="96" t="s">
        <v>4874</v>
      </c>
      <c r="H5759" s="96">
        <v>1</v>
      </c>
      <c r="I5759" s="96" t="str">
        <f t="shared" si="89"/>
        <v>T520V336M016ATE070A520V336M016ASE045KBP74E</v>
      </c>
    </row>
    <row r="5760" spans="1:9" hidden="1">
      <c r="A5760" s="96" t="s">
        <v>3506</v>
      </c>
      <c r="B5760" s="96" t="s">
        <v>1776</v>
      </c>
      <c r="C5760" s="96" t="s">
        <v>4575</v>
      </c>
      <c r="D5760" s="96">
        <v>377.11666666553361</v>
      </c>
      <c r="E5760" s="96">
        <v>148.23333333595656</v>
      </c>
      <c r="F5760" s="96">
        <v>1</v>
      </c>
      <c r="G5760" s="96" t="s">
        <v>4874</v>
      </c>
      <c r="H5760" s="96">
        <v>1</v>
      </c>
      <c r="I5760" s="96" t="str">
        <f t="shared" si="89"/>
        <v>T520V336M016ATE070A520V336M016ASE045KBP74F</v>
      </c>
    </row>
    <row r="5761" spans="1:9" hidden="1">
      <c r="A5761" s="96" t="s">
        <v>3506</v>
      </c>
      <c r="B5761" s="96" t="s">
        <v>1776</v>
      </c>
      <c r="C5761" s="96" t="s">
        <v>4721</v>
      </c>
      <c r="D5761" s="96">
        <v>426.18033333392816</v>
      </c>
      <c r="E5761" s="96">
        <v>146.86500000043307</v>
      </c>
      <c r="F5761" s="96">
        <v>1</v>
      </c>
      <c r="G5761" s="96" t="s">
        <v>4874</v>
      </c>
      <c r="H5761" s="96">
        <v>50</v>
      </c>
      <c r="I5761" s="96" t="str">
        <f t="shared" si="89"/>
        <v>T520V336M016ATE070A520V336M016ASE045NT40</v>
      </c>
    </row>
    <row r="5762" spans="1:9" hidden="1">
      <c r="A5762" s="96" t="s">
        <v>2750</v>
      </c>
      <c r="B5762" s="96" t="s">
        <v>3147</v>
      </c>
      <c r="C5762" s="96" t="s">
        <v>4426</v>
      </c>
      <c r="D5762" s="96">
        <v>223.75000000116415</v>
      </c>
      <c r="E5762" s="96">
        <v>132.39999999990687</v>
      </c>
      <c r="F5762" s="96">
        <v>1</v>
      </c>
      <c r="G5762" s="96" t="s">
        <v>4874</v>
      </c>
      <c r="H5762" s="96">
        <v>2</v>
      </c>
      <c r="I5762" s="96" t="str">
        <f t="shared" si="89"/>
        <v>T520V337M003ATE009A520V337M003ASPGLRKBP74</v>
      </c>
    </row>
    <row r="5763" spans="1:9" hidden="1">
      <c r="A5763" s="96" t="s">
        <v>3407</v>
      </c>
      <c r="B5763" s="96" t="s">
        <v>3147</v>
      </c>
      <c r="C5763" s="96" t="s">
        <v>4426</v>
      </c>
      <c r="D5763" s="96">
        <v>196.63333333446644</v>
      </c>
      <c r="E5763" s="96">
        <v>125.89999999967404</v>
      </c>
      <c r="F5763" s="96">
        <v>1</v>
      </c>
      <c r="G5763" s="96" t="s">
        <v>4874</v>
      </c>
      <c r="H5763" s="96">
        <v>1</v>
      </c>
      <c r="I5763" s="96" t="str">
        <f t="shared" si="89"/>
        <v>T520V337M003ATE015A520V337M003ASPGLRKBP74</v>
      </c>
    </row>
    <row r="5764" spans="1:9" hidden="1">
      <c r="A5764" s="96" t="s">
        <v>3135</v>
      </c>
      <c r="B5764" s="96" t="s">
        <v>3088</v>
      </c>
      <c r="C5764" s="96" t="s">
        <v>4426</v>
      </c>
      <c r="D5764" s="96">
        <v>268.87272727210075</v>
      </c>
      <c r="E5764" s="96">
        <v>145.60833333525807</v>
      </c>
      <c r="F5764" s="96">
        <v>1</v>
      </c>
      <c r="G5764" s="96" t="s">
        <v>4874</v>
      </c>
      <c r="H5764" s="96">
        <v>11</v>
      </c>
      <c r="I5764" s="96" t="str">
        <f t="shared" ref="I5764:I5827" si="90">A5764&amp;B5764&amp;C5764</f>
        <v>T520V337M004ATE009A520V337M004ASE009KBP74</v>
      </c>
    </row>
    <row r="5765" spans="1:9" hidden="1">
      <c r="A5765" s="96" t="s">
        <v>3135</v>
      </c>
      <c r="B5765" s="96" t="s">
        <v>3138</v>
      </c>
      <c r="C5765" s="96" t="s">
        <v>4744</v>
      </c>
      <c r="D5765" s="96">
        <v>227.65599999956319</v>
      </c>
      <c r="E5765" s="96">
        <v>160.97566666714846</v>
      </c>
      <c r="F5765" s="96">
        <v>1</v>
      </c>
      <c r="G5765" s="96" t="s">
        <v>4874</v>
      </c>
      <c r="H5765" s="96">
        <v>50</v>
      </c>
      <c r="I5765" s="96" t="str">
        <f t="shared" si="90"/>
        <v>T520V337M004ATE009A520V337M004ASPGLRKBP72</v>
      </c>
    </row>
    <row r="5766" spans="1:9" hidden="1">
      <c r="A5766" s="96" t="s">
        <v>3187</v>
      </c>
      <c r="B5766" s="96" t="s">
        <v>2544</v>
      </c>
      <c r="C5766" s="96" t="s">
        <v>4426</v>
      </c>
      <c r="D5766" s="96">
        <v>220.56999999959953</v>
      </c>
      <c r="E5766" s="96">
        <v>157.75633333332371</v>
      </c>
      <c r="F5766" s="96">
        <v>1</v>
      </c>
      <c r="G5766" s="96" t="s">
        <v>4874</v>
      </c>
      <c r="H5766" s="96">
        <v>50</v>
      </c>
      <c r="I5766" s="96" t="str">
        <f t="shared" si="90"/>
        <v>T520V337M004ATE018A520V337M004ASMHSPKBP74</v>
      </c>
    </row>
    <row r="5767" spans="1:9" hidden="1">
      <c r="A5767" s="96" t="s">
        <v>2543</v>
      </c>
      <c r="B5767" s="96" t="s">
        <v>2544</v>
      </c>
      <c r="C5767" s="96" t="s">
        <v>4426</v>
      </c>
      <c r="D5767" s="96">
        <v>208.19166666653473</v>
      </c>
      <c r="E5767" s="96">
        <v>134.70833333325572</v>
      </c>
      <c r="F5767" s="96">
        <v>1</v>
      </c>
      <c r="G5767" s="96" t="s">
        <v>4874</v>
      </c>
      <c r="H5767" s="96">
        <v>2</v>
      </c>
      <c r="I5767" s="96" t="str">
        <f t="shared" si="90"/>
        <v>T520V337M004ATE025A520V337M004ASMHSPKBP74</v>
      </c>
    </row>
    <row r="5768" spans="1:9" hidden="1">
      <c r="A5768" s="96" t="s">
        <v>3518</v>
      </c>
      <c r="B5768" s="96" t="s">
        <v>2544</v>
      </c>
      <c r="C5768" s="96" t="s">
        <v>4426</v>
      </c>
      <c r="D5768" s="96">
        <v>192.31666666455567</v>
      </c>
      <c r="E5768" s="96">
        <v>179.11666665924713</v>
      </c>
      <c r="F5768" s="96">
        <v>1</v>
      </c>
      <c r="G5768" s="96" t="s">
        <v>4874</v>
      </c>
      <c r="H5768" s="96">
        <v>1</v>
      </c>
      <c r="I5768" s="96" t="str">
        <f t="shared" si="90"/>
        <v>T520V337M004ATE040A520V337M004ASMHSPKBP74</v>
      </c>
    </row>
    <row r="5769" spans="1:9" hidden="1">
      <c r="A5769" s="96" t="s">
        <v>3418</v>
      </c>
      <c r="B5769" s="96" t="s">
        <v>4758</v>
      </c>
      <c r="C5769" s="96" t="s">
        <v>4901</v>
      </c>
      <c r="D5769" s="96">
        <v>263.71666666993406</v>
      </c>
      <c r="E5769" s="96">
        <v>173.98333333083428</v>
      </c>
      <c r="F5769" s="96">
        <v>1</v>
      </c>
      <c r="G5769" s="96" t="s">
        <v>4874</v>
      </c>
      <c r="H5769" s="96">
        <v>2</v>
      </c>
      <c r="I5769" s="96" t="str">
        <f t="shared" si="90"/>
        <v>T520V337M006ATE015A520V337M006AS9997KBP75E</v>
      </c>
    </row>
    <row r="5770" spans="1:9" hidden="1">
      <c r="A5770" s="96" t="s">
        <v>3418</v>
      </c>
      <c r="B5770" s="96" t="s">
        <v>3415</v>
      </c>
      <c r="C5770" s="96" t="s">
        <v>4426</v>
      </c>
      <c r="D5770" s="96">
        <v>359.6750000018593</v>
      </c>
      <c r="E5770" s="96">
        <v>147.3666666666395</v>
      </c>
      <c r="F5770" s="96">
        <v>1</v>
      </c>
      <c r="G5770" s="96" t="s">
        <v>4874</v>
      </c>
      <c r="H5770" s="96">
        <v>14</v>
      </c>
      <c r="I5770" s="96" t="str">
        <f t="shared" si="90"/>
        <v>T520V337M006ATE015A520V337M006ASE015KBP74</v>
      </c>
    </row>
    <row r="5771" spans="1:9" hidden="1">
      <c r="A5771" s="96" t="s">
        <v>3199</v>
      </c>
      <c r="B5771" s="96" t="s">
        <v>624</v>
      </c>
      <c r="C5771" s="96" t="s">
        <v>4744</v>
      </c>
      <c r="D5771" s="96">
        <v>253.12222222331911</v>
      </c>
      <c r="E5771" s="96">
        <v>153.12777777900919</v>
      </c>
      <c r="F5771" s="96">
        <v>1</v>
      </c>
      <c r="G5771" s="96" t="s">
        <v>4874</v>
      </c>
      <c r="H5771" s="96">
        <v>3</v>
      </c>
      <c r="I5771" s="96" t="str">
        <f t="shared" si="90"/>
        <v>T520V337M006ATE018A520V337M006ASMHSPKBP72</v>
      </c>
    </row>
    <row r="5772" spans="1:9" hidden="1">
      <c r="A5772" s="96" t="s">
        <v>3199</v>
      </c>
      <c r="B5772" s="96" t="s">
        <v>624</v>
      </c>
      <c r="C5772" s="96" t="s">
        <v>4426</v>
      </c>
      <c r="D5772" s="96">
        <v>295.11666666541714</v>
      </c>
      <c r="E5772" s="96">
        <v>139.74166666972451</v>
      </c>
      <c r="F5772" s="96">
        <v>1</v>
      </c>
      <c r="G5772" s="96" t="s">
        <v>4874</v>
      </c>
      <c r="H5772" s="96">
        <v>2</v>
      </c>
      <c r="I5772" s="96" t="str">
        <f t="shared" si="90"/>
        <v>T520V337M006ATE018A520V337M006ASMHSPKBP74</v>
      </c>
    </row>
    <row r="5773" spans="1:9" hidden="1">
      <c r="A5773" s="96" t="s">
        <v>2536</v>
      </c>
      <c r="B5773" s="96" t="s">
        <v>4758</v>
      </c>
      <c r="C5773" s="96" t="s">
        <v>4621</v>
      </c>
      <c r="D5773" s="96">
        <v>330.08333332836628</v>
      </c>
      <c r="E5773" s="96">
        <v>131.63333333213814</v>
      </c>
      <c r="F5773" s="96">
        <v>1</v>
      </c>
      <c r="G5773" s="96" t="s">
        <v>4874</v>
      </c>
      <c r="H5773" s="96">
        <v>1</v>
      </c>
      <c r="I5773" s="96" t="str">
        <f t="shared" si="90"/>
        <v>T520V337M006ATE025A520V337M006AS9997KBP121E</v>
      </c>
    </row>
    <row r="5774" spans="1:9" hidden="1">
      <c r="A5774" s="96" t="s">
        <v>2536</v>
      </c>
      <c r="B5774" s="96" t="s">
        <v>4758</v>
      </c>
      <c r="C5774" s="96" t="s">
        <v>4426</v>
      </c>
      <c r="D5774" s="96">
        <v>308.08750000025611</v>
      </c>
      <c r="E5774" s="96">
        <v>132.92500000214204</v>
      </c>
      <c r="F5774" s="96">
        <v>1</v>
      </c>
      <c r="G5774" s="96" t="s">
        <v>4874</v>
      </c>
      <c r="H5774" s="96">
        <v>4</v>
      </c>
      <c r="I5774" s="96" t="str">
        <f t="shared" si="90"/>
        <v>T520V337M006ATE025A520V337M006AS9997KBP74</v>
      </c>
    </row>
    <row r="5775" spans="1:9" hidden="1">
      <c r="A5775" s="96" t="s">
        <v>2536</v>
      </c>
      <c r="B5775" s="96" t="s">
        <v>624</v>
      </c>
      <c r="C5775" s="96" t="s">
        <v>4744</v>
      </c>
      <c r="D5775" s="96">
        <v>267.7076666662004</v>
      </c>
      <c r="E5775" s="96">
        <v>154.36800000127403</v>
      </c>
      <c r="F5775" s="96">
        <v>1</v>
      </c>
      <c r="G5775" s="96" t="s">
        <v>4874</v>
      </c>
      <c r="H5775" s="96">
        <v>50</v>
      </c>
      <c r="I5775" s="96" t="str">
        <f t="shared" si="90"/>
        <v>T520V337M006ATE025A520V337M006ASMHSPKBP72</v>
      </c>
    </row>
    <row r="5776" spans="1:9" hidden="1">
      <c r="A5776" s="96" t="s">
        <v>2536</v>
      </c>
      <c r="B5776" s="96" t="s">
        <v>624</v>
      </c>
      <c r="C5776" s="96" t="s">
        <v>4426</v>
      </c>
      <c r="D5776" s="96">
        <v>282.85000000039582</v>
      </c>
      <c r="E5776" s="96">
        <v>156.46966666658409</v>
      </c>
      <c r="F5776" s="96">
        <v>1</v>
      </c>
      <c r="G5776" s="96" t="s">
        <v>4874</v>
      </c>
      <c r="H5776" s="96">
        <v>50</v>
      </c>
      <c r="I5776" s="96" t="str">
        <f t="shared" si="90"/>
        <v>T520V337M006ATE025A520V337M006ASMHSPKBP74</v>
      </c>
    </row>
    <row r="5777" spans="1:9" hidden="1">
      <c r="A5777" s="96" t="s">
        <v>2536</v>
      </c>
      <c r="B5777" s="96" t="s">
        <v>624</v>
      </c>
      <c r="C5777" s="96" t="s">
        <v>4760</v>
      </c>
      <c r="D5777" s="96">
        <v>284.59300000069197</v>
      </c>
      <c r="E5777" s="96">
        <v>159.51733333279844</v>
      </c>
      <c r="F5777" s="96">
        <v>1</v>
      </c>
      <c r="G5777" s="96" t="s">
        <v>4874</v>
      </c>
      <c r="H5777" s="96">
        <v>50</v>
      </c>
      <c r="I5777" s="96" t="str">
        <f t="shared" si="90"/>
        <v>T520V337M006ATE025A520V337M006ASMHSPKBP75</v>
      </c>
    </row>
    <row r="5778" spans="1:9" hidden="1">
      <c r="A5778" s="96" t="s">
        <v>3280</v>
      </c>
      <c r="B5778" s="96" t="s">
        <v>624</v>
      </c>
      <c r="C5778" s="96" t="s">
        <v>4744</v>
      </c>
      <c r="D5778" s="96">
        <v>283.18888888927177</v>
      </c>
      <c r="E5778" s="96">
        <v>148.10000000055879</v>
      </c>
      <c r="F5778" s="96">
        <v>1</v>
      </c>
      <c r="G5778" s="96" t="s">
        <v>4874</v>
      </c>
      <c r="H5778" s="96">
        <v>9</v>
      </c>
      <c r="I5778" s="96" t="str">
        <f t="shared" si="90"/>
        <v>T520V337M006ATE040A520V337M006ASMHSPKBP72</v>
      </c>
    </row>
    <row r="5779" spans="1:9" hidden="1">
      <c r="A5779" s="96" t="s">
        <v>3280</v>
      </c>
      <c r="B5779" s="96" t="s">
        <v>624</v>
      </c>
      <c r="C5779" s="96" t="s">
        <v>4426</v>
      </c>
      <c r="D5779" s="96">
        <v>276.60500000067987</v>
      </c>
      <c r="E5779" s="96">
        <v>148.05666666571051</v>
      </c>
      <c r="F5779" s="96">
        <v>1</v>
      </c>
      <c r="G5779" s="96" t="s">
        <v>4874</v>
      </c>
      <c r="H5779" s="96">
        <v>10</v>
      </c>
      <c r="I5779" s="96" t="str">
        <f t="shared" si="90"/>
        <v>T520V337M006ATE040A520V337M006ASMHSPKBP74</v>
      </c>
    </row>
    <row r="5780" spans="1:9" hidden="1">
      <c r="A5780" s="96" t="s">
        <v>3280</v>
      </c>
      <c r="B5780" s="96" t="s">
        <v>624</v>
      </c>
      <c r="C5780" s="96" t="s">
        <v>4760</v>
      </c>
      <c r="D5780" s="96">
        <v>368.8958333330811</v>
      </c>
      <c r="E5780" s="96">
        <v>152.07916666986421</v>
      </c>
      <c r="F5780" s="96">
        <v>1</v>
      </c>
      <c r="G5780" s="96" t="s">
        <v>4874</v>
      </c>
      <c r="H5780" s="96">
        <v>4</v>
      </c>
      <c r="I5780" s="96" t="str">
        <f t="shared" si="90"/>
        <v>T520V337M006ATE040A520V337M006ASMHSPKBP75</v>
      </c>
    </row>
    <row r="5781" spans="1:9" hidden="1">
      <c r="A5781" s="96" t="s">
        <v>2627</v>
      </c>
      <c r="B5781" s="96" t="s">
        <v>4758</v>
      </c>
      <c r="C5781" s="96" t="s">
        <v>4426</v>
      </c>
      <c r="D5781" s="96">
        <v>270.29999999678694</v>
      </c>
      <c r="E5781" s="96">
        <v>269.43333333183546</v>
      </c>
      <c r="F5781" s="96">
        <v>1</v>
      </c>
      <c r="G5781" s="96" t="s">
        <v>4874</v>
      </c>
      <c r="H5781" s="96">
        <v>2</v>
      </c>
      <c r="I5781" s="96" t="str">
        <f t="shared" si="90"/>
        <v>T520V337M006ATE045A520V337M006AS9997KBP74</v>
      </c>
    </row>
    <row r="5782" spans="1:9" hidden="1">
      <c r="A5782" s="96" t="s">
        <v>2627</v>
      </c>
      <c r="B5782" s="96" t="s">
        <v>624</v>
      </c>
      <c r="C5782" s="96" t="s">
        <v>4744</v>
      </c>
      <c r="D5782" s="96">
        <v>268.23400000061372</v>
      </c>
      <c r="E5782" s="96">
        <v>148.73333333171905</v>
      </c>
      <c r="F5782" s="96">
        <v>1</v>
      </c>
      <c r="G5782" s="96" t="s">
        <v>4874</v>
      </c>
      <c r="H5782" s="96">
        <v>50</v>
      </c>
      <c r="I5782" s="96" t="str">
        <f t="shared" si="90"/>
        <v>T520V337M006ATE045A520V337M006ASMHSPKBP72</v>
      </c>
    </row>
    <row r="5783" spans="1:9" hidden="1">
      <c r="A5783" s="96" t="s">
        <v>2627</v>
      </c>
      <c r="B5783" s="96" t="s">
        <v>624</v>
      </c>
      <c r="C5783" s="96" t="s">
        <v>4426</v>
      </c>
      <c r="D5783" s="96">
        <v>277.40733333234675</v>
      </c>
      <c r="E5783" s="96">
        <v>147.40266666705719</v>
      </c>
      <c r="F5783" s="96">
        <v>1</v>
      </c>
      <c r="G5783" s="96" t="s">
        <v>4874</v>
      </c>
      <c r="H5783" s="96">
        <v>50</v>
      </c>
      <c r="I5783" s="96" t="str">
        <f t="shared" si="90"/>
        <v>T520V337M006ATE045A520V337M006ASMHSPKBP74</v>
      </c>
    </row>
    <row r="5784" spans="1:9" hidden="1">
      <c r="A5784" s="96" t="s">
        <v>2627</v>
      </c>
      <c r="B5784" s="96" t="s">
        <v>624</v>
      </c>
      <c r="C5784" s="96" t="s">
        <v>4760</v>
      </c>
      <c r="D5784" s="96">
        <v>278.93766666697337</v>
      </c>
      <c r="E5784" s="96">
        <v>153.18466666603928</v>
      </c>
      <c r="F5784" s="96">
        <v>1</v>
      </c>
      <c r="G5784" s="96" t="s">
        <v>4874</v>
      </c>
      <c r="H5784" s="96">
        <v>50</v>
      </c>
      <c r="I5784" s="96" t="str">
        <f t="shared" si="90"/>
        <v>T520V337M006ATE045A520V337M006ASMHSPKBP75</v>
      </c>
    </row>
    <row r="5785" spans="1:9" hidden="1">
      <c r="A5785" s="96" t="s">
        <v>2640</v>
      </c>
      <c r="B5785" s="96" t="s">
        <v>2636</v>
      </c>
      <c r="C5785" s="96" t="s">
        <v>4672</v>
      </c>
      <c r="D5785" s="96">
        <v>208.93555555469356</v>
      </c>
      <c r="E5785" s="96">
        <v>146.50111111043952</v>
      </c>
      <c r="F5785" s="96">
        <v>1</v>
      </c>
      <c r="G5785" s="96" t="s">
        <v>4874</v>
      </c>
      <c r="H5785" s="96">
        <v>15</v>
      </c>
      <c r="I5785" s="96" t="str">
        <f t="shared" si="90"/>
        <v>T520V337M2R5ATE007A520V337M003ASE007FTA50</v>
      </c>
    </row>
    <row r="5786" spans="1:9" hidden="1">
      <c r="A5786" s="96" t="s">
        <v>3152</v>
      </c>
      <c r="B5786" s="96" t="s">
        <v>4619</v>
      </c>
      <c r="C5786" s="96" t="s">
        <v>4621</v>
      </c>
      <c r="D5786" s="96">
        <v>194.70833333238261</v>
      </c>
      <c r="E5786" s="96">
        <v>142.63333333132323</v>
      </c>
      <c r="F5786" s="96">
        <v>1</v>
      </c>
      <c r="G5786" s="96" t="s">
        <v>4874</v>
      </c>
      <c r="H5786" s="96">
        <v>4</v>
      </c>
      <c r="I5786" s="96" t="str">
        <f t="shared" si="90"/>
        <v>T520V337M2R5ATE009A520V337M003AS9997KBP121E</v>
      </c>
    </row>
    <row r="5787" spans="1:9" hidden="1">
      <c r="A5787" s="96" t="s">
        <v>3152</v>
      </c>
      <c r="B5787" s="96" t="s">
        <v>4619</v>
      </c>
      <c r="C5787" s="96" t="s">
        <v>4488</v>
      </c>
      <c r="D5787" s="96">
        <v>208.85000000707805</v>
      </c>
      <c r="E5787" s="96">
        <v>138.50000000093132</v>
      </c>
      <c r="F5787" s="96">
        <v>1</v>
      </c>
      <c r="G5787" s="96" t="s">
        <v>4874</v>
      </c>
      <c r="H5787" s="96">
        <v>1</v>
      </c>
      <c r="I5787" s="96" t="str">
        <f t="shared" si="90"/>
        <v>T520V337M2R5ATE009A520V337M003AS9997KBP54</v>
      </c>
    </row>
    <row r="5788" spans="1:9" hidden="1">
      <c r="A5788" s="96" t="s">
        <v>3152</v>
      </c>
      <c r="B5788" s="96" t="s">
        <v>4619</v>
      </c>
      <c r="C5788" s="96" t="s">
        <v>4426</v>
      </c>
      <c r="D5788" s="96">
        <v>212.58809523889795</v>
      </c>
      <c r="E5788" s="96">
        <v>150.70476190137146</v>
      </c>
      <c r="F5788" s="96">
        <v>1</v>
      </c>
      <c r="G5788" s="96" t="s">
        <v>4874</v>
      </c>
      <c r="H5788" s="96">
        <v>14</v>
      </c>
      <c r="I5788" s="96" t="str">
        <f t="shared" si="90"/>
        <v>T520V337M2R5ATE009A520V337M003AS9997KBP74</v>
      </c>
    </row>
    <row r="5789" spans="1:9" hidden="1">
      <c r="A5789" s="96" t="s">
        <v>3152</v>
      </c>
      <c r="B5789" s="96" t="s">
        <v>4619</v>
      </c>
      <c r="C5789" s="96" t="s">
        <v>4913</v>
      </c>
      <c r="D5789" s="96">
        <v>186.59999999741561</v>
      </c>
      <c r="E5789" s="96">
        <v>124.28333333227783</v>
      </c>
      <c r="F5789" s="96">
        <v>1</v>
      </c>
      <c r="G5789" s="96" t="s">
        <v>4874</v>
      </c>
      <c r="H5789" s="96">
        <v>2</v>
      </c>
      <c r="I5789" s="96" t="str">
        <f t="shared" si="90"/>
        <v xml:space="preserve">T520V337M2R5ATE009A520V337M003AS9997KBP54 </v>
      </c>
    </row>
    <row r="5790" spans="1:9" hidden="1">
      <c r="A5790" s="96" t="s">
        <v>3152</v>
      </c>
      <c r="B5790" s="96" t="s">
        <v>2752</v>
      </c>
      <c r="C5790" s="96" t="s">
        <v>4488</v>
      </c>
      <c r="D5790" s="96">
        <v>201.7476666672388</v>
      </c>
      <c r="E5790" s="96">
        <v>146.24200000022535</v>
      </c>
      <c r="F5790" s="96">
        <v>1</v>
      </c>
      <c r="G5790" s="96" t="s">
        <v>4874</v>
      </c>
      <c r="H5790" s="96">
        <v>50</v>
      </c>
      <c r="I5790" s="96" t="str">
        <f t="shared" si="90"/>
        <v>T520V337M2R5ATE009A520V337M003ASE009KBP54</v>
      </c>
    </row>
    <row r="5791" spans="1:9" hidden="1">
      <c r="A5791" s="96" t="s">
        <v>3152</v>
      </c>
      <c r="B5791" s="96" t="s">
        <v>3147</v>
      </c>
      <c r="C5791" s="96" t="s">
        <v>4426</v>
      </c>
      <c r="D5791" s="96">
        <v>220.98700000089593</v>
      </c>
      <c r="E5791" s="96">
        <v>154.28799999975598</v>
      </c>
      <c r="F5791" s="96">
        <v>1</v>
      </c>
      <c r="G5791" s="96" t="s">
        <v>4874</v>
      </c>
      <c r="H5791" s="96">
        <v>50</v>
      </c>
      <c r="I5791" s="96" t="str">
        <f t="shared" si="90"/>
        <v>T520V337M2R5ATE009A520V337M003ASPGLRKBP74</v>
      </c>
    </row>
    <row r="5792" spans="1:9" hidden="1">
      <c r="A5792" s="96" t="s">
        <v>3152</v>
      </c>
      <c r="B5792" s="96" t="s">
        <v>3147</v>
      </c>
      <c r="C5792" s="96" t="s">
        <v>4433</v>
      </c>
      <c r="D5792" s="96">
        <v>197.06666666432284</v>
      </c>
      <c r="E5792" s="96">
        <v>141.83333332766779</v>
      </c>
      <c r="F5792" s="96">
        <v>1</v>
      </c>
      <c r="G5792" s="96" t="s">
        <v>4874</v>
      </c>
      <c r="H5792" s="96">
        <v>1</v>
      </c>
      <c r="I5792" s="96" t="str">
        <f t="shared" si="90"/>
        <v>T520V337M2R5ATE009A520V337M003ASPGLRKBP74E</v>
      </c>
    </row>
    <row r="5793" spans="1:9" hidden="1">
      <c r="A5793" s="96" t="s">
        <v>3152</v>
      </c>
      <c r="B5793" s="96" t="s">
        <v>3147</v>
      </c>
      <c r="C5793" s="96" t="s">
        <v>4760</v>
      </c>
      <c r="D5793" s="96">
        <v>205.97307692308769</v>
      </c>
      <c r="E5793" s="96">
        <v>147.83289473684579</v>
      </c>
      <c r="F5793" s="96">
        <v>1</v>
      </c>
      <c r="G5793" s="96" t="s">
        <v>4874</v>
      </c>
      <c r="H5793" s="96">
        <v>39</v>
      </c>
      <c r="I5793" s="96" t="str">
        <f t="shared" si="90"/>
        <v>T520V337M2R5ATE009A520V337M003ASPGLRKBP75</v>
      </c>
    </row>
    <row r="5794" spans="1:9" hidden="1">
      <c r="A5794" s="96" t="s">
        <v>3455</v>
      </c>
      <c r="B5794" s="96" t="s">
        <v>3406</v>
      </c>
      <c r="C5794" s="96" t="s">
        <v>4488</v>
      </c>
      <c r="D5794" s="96">
        <v>209.08000000007451</v>
      </c>
      <c r="E5794" s="96">
        <v>143.76666667027166</v>
      </c>
      <c r="F5794" s="96">
        <v>1</v>
      </c>
      <c r="G5794" s="96" t="s">
        <v>4874</v>
      </c>
      <c r="H5794" s="96">
        <v>5</v>
      </c>
      <c r="I5794" s="96" t="str">
        <f t="shared" si="90"/>
        <v>T520V337M2R5ATE015A520V337M003ASE015KBP54</v>
      </c>
    </row>
    <row r="5795" spans="1:9" hidden="1">
      <c r="A5795" s="96" t="s">
        <v>3455</v>
      </c>
      <c r="B5795" s="96" t="s">
        <v>3147</v>
      </c>
      <c r="C5795" s="96" t="s">
        <v>4426</v>
      </c>
      <c r="D5795" s="96">
        <v>216.30490196081263</v>
      </c>
      <c r="E5795" s="96">
        <v>142.27156862808283</v>
      </c>
      <c r="F5795" s="96">
        <v>1</v>
      </c>
      <c r="G5795" s="96" t="s">
        <v>4874</v>
      </c>
      <c r="H5795" s="96">
        <v>17</v>
      </c>
      <c r="I5795" s="96" t="str">
        <f t="shared" si="90"/>
        <v>T520V337M2R5ATE015A520V337M003ASPGLRKBP74</v>
      </c>
    </row>
    <row r="5796" spans="1:9" hidden="1">
      <c r="A5796" s="96" t="s">
        <v>2553</v>
      </c>
      <c r="B5796" s="96" t="s">
        <v>2559</v>
      </c>
      <c r="C5796" s="96" t="s">
        <v>4426</v>
      </c>
      <c r="D5796" s="96">
        <v>194.26666666986421</v>
      </c>
      <c r="E5796" s="96">
        <v>128.51666667032987</v>
      </c>
      <c r="F5796" s="96">
        <v>1</v>
      </c>
      <c r="G5796" s="96" t="s">
        <v>4874</v>
      </c>
      <c r="H5796" s="96">
        <v>1</v>
      </c>
      <c r="I5796" s="96" t="str">
        <f t="shared" si="90"/>
        <v>T520V337M2R5ATE025A520V337K003ASKBP74</v>
      </c>
    </row>
    <row r="5797" spans="1:9" hidden="1">
      <c r="A5797" s="96" t="s">
        <v>2553</v>
      </c>
      <c r="B5797" s="96" t="s">
        <v>2552</v>
      </c>
      <c r="C5797" s="96" t="s">
        <v>4426</v>
      </c>
      <c r="D5797" s="96">
        <v>207.24999999976717</v>
      </c>
      <c r="E5797" s="96">
        <v>149.23699999961536</v>
      </c>
      <c r="F5797" s="96">
        <v>1</v>
      </c>
      <c r="G5797" s="96" t="s">
        <v>4874</v>
      </c>
      <c r="H5797" s="96">
        <v>50</v>
      </c>
      <c r="I5797" s="96" t="str">
        <f t="shared" si="90"/>
        <v>T520V337M2R5ATE025A520V337M003ASMHSPKBP74</v>
      </c>
    </row>
    <row r="5798" spans="1:9" hidden="1">
      <c r="A5798" s="96" t="s">
        <v>3337</v>
      </c>
      <c r="B5798" s="96" t="s">
        <v>2552</v>
      </c>
      <c r="C5798" s="96" t="s">
        <v>4426</v>
      </c>
      <c r="D5798" s="96">
        <v>210.29754902023876</v>
      </c>
      <c r="E5798" s="96">
        <v>142.91354166631208</v>
      </c>
      <c r="F5798" s="96">
        <v>1</v>
      </c>
      <c r="G5798" s="96" t="s">
        <v>4874</v>
      </c>
      <c r="H5798" s="96">
        <v>34</v>
      </c>
      <c r="I5798" s="96" t="str">
        <f t="shared" si="90"/>
        <v>T520V337M2R5ATE040A520V337M003ASMHSPKBP74</v>
      </c>
    </row>
    <row r="5799" spans="1:9" hidden="1">
      <c r="A5799" s="96" t="s">
        <v>2617</v>
      </c>
      <c r="B5799" s="96" t="s">
        <v>2353</v>
      </c>
      <c r="C5799" s="96" t="s">
        <v>4433</v>
      </c>
      <c r="D5799" s="96">
        <v>365.68333333125338</v>
      </c>
      <c r="E5799" s="96">
        <v>131.31111111142673</v>
      </c>
      <c r="F5799" s="96">
        <v>1</v>
      </c>
      <c r="G5799" s="96" t="s">
        <v>4874</v>
      </c>
      <c r="H5799" s="96">
        <v>3</v>
      </c>
      <c r="I5799" s="96" t="str">
        <f t="shared" si="90"/>
        <v>T520V476M016ATE045A520V476M016ASKBP74E</v>
      </c>
    </row>
    <row r="5800" spans="1:9" hidden="1">
      <c r="A5800" s="96" t="s">
        <v>2617</v>
      </c>
      <c r="B5800" s="96" t="s">
        <v>2353</v>
      </c>
      <c r="C5800" s="96" t="s">
        <v>4575</v>
      </c>
      <c r="D5800" s="96">
        <v>362.23333334201016</v>
      </c>
      <c r="E5800" s="96">
        <v>124.59999999962749</v>
      </c>
      <c r="F5800" s="96">
        <v>1</v>
      </c>
      <c r="G5800" s="96" t="s">
        <v>4874</v>
      </c>
      <c r="H5800" s="96">
        <v>1</v>
      </c>
      <c r="I5800" s="96" t="str">
        <f t="shared" si="90"/>
        <v>T520V476M016ATE045A520V476M016ASKBP74F</v>
      </c>
    </row>
    <row r="5801" spans="1:9" hidden="1">
      <c r="A5801" s="96" t="s">
        <v>2617</v>
      </c>
      <c r="B5801" s="96" t="s">
        <v>2353</v>
      </c>
      <c r="C5801" s="96" t="s">
        <v>4721</v>
      </c>
      <c r="D5801" s="96">
        <v>435.64791666707606</v>
      </c>
      <c r="E5801" s="96">
        <v>163.60416666735546</v>
      </c>
      <c r="F5801" s="96">
        <v>1</v>
      </c>
      <c r="G5801" s="96" t="s">
        <v>4874</v>
      </c>
      <c r="H5801" s="96">
        <v>8</v>
      </c>
      <c r="I5801" s="96" t="str">
        <f t="shared" si="90"/>
        <v>T520V476M016ATE045A520V476M016ASNT40</v>
      </c>
    </row>
    <row r="5802" spans="1:9" hidden="1">
      <c r="A5802" s="96" t="s">
        <v>2617</v>
      </c>
      <c r="B5802" s="96" t="s">
        <v>2353</v>
      </c>
      <c r="C5802" s="96" t="s">
        <v>4908</v>
      </c>
      <c r="D5802" s="96">
        <v>383.24999999720598</v>
      </c>
      <c r="E5802" s="96">
        <v>124.13333332864568</v>
      </c>
      <c r="F5802" s="96">
        <v>1</v>
      </c>
      <c r="G5802" s="96" t="s">
        <v>4874</v>
      </c>
      <c r="H5802" s="96">
        <v>1</v>
      </c>
      <c r="I5802" s="96" t="str">
        <f t="shared" si="90"/>
        <v xml:space="preserve">T520V476M016ATE045A520V476M016ASKBP74E </v>
      </c>
    </row>
    <row r="5803" spans="1:9" hidden="1">
      <c r="A5803" s="96" t="s">
        <v>2617</v>
      </c>
      <c r="B5803" s="96" t="s">
        <v>4761</v>
      </c>
      <c r="C5803" s="96" t="s">
        <v>4433</v>
      </c>
      <c r="D5803" s="96">
        <v>357.70000000193249</v>
      </c>
      <c r="E5803" s="96">
        <v>124.27499999699648</v>
      </c>
      <c r="F5803" s="96">
        <v>1</v>
      </c>
      <c r="G5803" s="96" t="s">
        <v>4874</v>
      </c>
      <c r="H5803" s="96">
        <v>2</v>
      </c>
      <c r="I5803" s="96" t="str">
        <f t="shared" si="90"/>
        <v>T520V476M016ATE045A520V476M016AS9997KBP74E</v>
      </c>
    </row>
    <row r="5804" spans="1:9" hidden="1">
      <c r="A5804" s="96" t="s">
        <v>2617</v>
      </c>
      <c r="B5804" s="96" t="s">
        <v>4761</v>
      </c>
      <c r="C5804" s="96" t="s">
        <v>4575</v>
      </c>
      <c r="D5804" s="96">
        <v>342.36666667275131</v>
      </c>
      <c r="E5804" s="96">
        <v>122.44999999995343</v>
      </c>
      <c r="F5804" s="96">
        <v>1</v>
      </c>
      <c r="G5804" s="96" t="s">
        <v>4874</v>
      </c>
      <c r="H5804" s="96">
        <v>1</v>
      </c>
      <c r="I5804" s="96" t="str">
        <f t="shared" si="90"/>
        <v>T520V476M016ATE045A520V476M016AS9997KBP74F</v>
      </c>
    </row>
    <row r="5805" spans="1:9" hidden="1">
      <c r="A5805" s="96" t="s">
        <v>3498</v>
      </c>
      <c r="B5805" s="96" t="s">
        <v>2353</v>
      </c>
      <c r="C5805" s="96" t="s">
        <v>4721</v>
      </c>
      <c r="D5805" s="96">
        <v>428.94700000046288</v>
      </c>
      <c r="E5805" s="96">
        <v>151.55399999998045</v>
      </c>
      <c r="F5805" s="96">
        <v>1</v>
      </c>
      <c r="G5805" s="96" t="s">
        <v>4874</v>
      </c>
      <c r="H5805" s="96">
        <v>50</v>
      </c>
      <c r="I5805" s="96" t="str">
        <f t="shared" si="90"/>
        <v>T520V476M016ATE070A520V476M016ASNT40</v>
      </c>
    </row>
    <row r="5806" spans="1:9" hidden="1">
      <c r="A5806" s="96" t="s">
        <v>3446</v>
      </c>
      <c r="B5806" s="96" t="s">
        <v>3448</v>
      </c>
      <c r="C5806" s="96" t="s">
        <v>4441</v>
      </c>
      <c r="D5806" s="96">
        <v>649.17499999937718</v>
      </c>
      <c r="E5806" s="96">
        <v>199.0633333332371</v>
      </c>
      <c r="F5806" s="96">
        <v>1</v>
      </c>
      <c r="G5806" s="96" t="s">
        <v>4874</v>
      </c>
      <c r="H5806" s="96">
        <v>16</v>
      </c>
      <c r="I5806" s="96" t="str">
        <f t="shared" si="90"/>
        <v>T520V477M006ATE035A520V477M006ASE055STA156KA</v>
      </c>
    </row>
    <row r="5807" spans="1:9" hidden="1">
      <c r="A5807" s="96" t="s">
        <v>3446</v>
      </c>
      <c r="B5807" s="96" t="s">
        <v>4914</v>
      </c>
      <c r="C5807" s="96" t="s">
        <v>4441</v>
      </c>
      <c r="D5807" s="96">
        <v>492.33333333337214</v>
      </c>
      <c r="E5807" s="96">
        <v>125.88333332911134</v>
      </c>
      <c r="F5807" s="96">
        <v>1</v>
      </c>
      <c r="G5807" s="96" t="s">
        <v>4874</v>
      </c>
      <c r="H5807" s="96">
        <v>2</v>
      </c>
      <c r="I5807" s="96" t="str">
        <f t="shared" si="90"/>
        <v>T520V477M006ATE035A520V477M006AS9997STA156KA</v>
      </c>
    </row>
    <row r="5808" spans="1:9" hidden="1">
      <c r="A5808" s="96" t="s">
        <v>3446</v>
      </c>
      <c r="B5808" s="96" t="s">
        <v>3341</v>
      </c>
      <c r="C5808" s="96" t="s">
        <v>4441</v>
      </c>
      <c r="D5808" s="96">
        <v>472.88009259238606</v>
      </c>
      <c r="E5808" s="96">
        <v>153.59605263244654</v>
      </c>
      <c r="F5808" s="96">
        <v>1</v>
      </c>
      <c r="G5808" s="96" t="s">
        <v>4874</v>
      </c>
      <c r="H5808" s="96">
        <v>36</v>
      </c>
      <c r="I5808" s="96" t="str">
        <f t="shared" si="90"/>
        <v>T520V477M006ATE035A520V477M006ASMHSPSTA156KA</v>
      </c>
    </row>
    <row r="5809" spans="1:9" hidden="1">
      <c r="A5809" s="96" t="s">
        <v>3527</v>
      </c>
      <c r="B5809" s="96" t="s">
        <v>3448</v>
      </c>
      <c r="C5809" s="96" t="s">
        <v>4556</v>
      </c>
      <c r="D5809" s="96">
        <v>566.06666667270474</v>
      </c>
      <c r="E5809" s="96">
        <v>408.03333332994953</v>
      </c>
      <c r="F5809" s="96">
        <v>1</v>
      </c>
      <c r="G5809" s="96" t="s">
        <v>4874</v>
      </c>
      <c r="H5809" s="96">
        <v>1</v>
      </c>
      <c r="I5809" s="96" t="str">
        <f t="shared" si="90"/>
        <v>T520V477M006ATE055A520V477M006ASE055STA156KE</v>
      </c>
    </row>
    <row r="5810" spans="1:9" hidden="1">
      <c r="A5810" s="96" t="s">
        <v>3527</v>
      </c>
      <c r="B5810" s="96" t="s">
        <v>4914</v>
      </c>
      <c r="C5810" s="96" t="s">
        <v>4556</v>
      </c>
      <c r="D5810" s="96">
        <v>498.08333333116025</v>
      </c>
      <c r="E5810" s="96">
        <v>129.93333334336057</v>
      </c>
      <c r="F5810" s="96">
        <v>1</v>
      </c>
      <c r="G5810" s="96" t="s">
        <v>4874</v>
      </c>
      <c r="H5810" s="96">
        <v>1</v>
      </c>
      <c r="I5810" s="96" t="str">
        <f t="shared" si="90"/>
        <v>T520V477M006ATE055A520V477M006AS9997STA156KE</v>
      </c>
    </row>
    <row r="5811" spans="1:9" hidden="1">
      <c r="A5811" s="96" t="s">
        <v>3527</v>
      </c>
      <c r="B5811" s="96" t="s">
        <v>3341</v>
      </c>
      <c r="C5811" s="96" t="s">
        <v>4441</v>
      </c>
      <c r="D5811" s="96">
        <v>522.99861111037899</v>
      </c>
      <c r="E5811" s="96">
        <v>142.1099999982398</v>
      </c>
      <c r="F5811" s="96">
        <v>1</v>
      </c>
      <c r="G5811" s="96" t="s">
        <v>4874</v>
      </c>
      <c r="H5811" s="96">
        <v>12</v>
      </c>
      <c r="I5811" s="96" t="str">
        <f t="shared" si="90"/>
        <v>T520V477M006ATE055A520V477M006ASMHSPSTA156KA</v>
      </c>
    </row>
    <row r="5812" spans="1:9" hidden="1">
      <c r="A5812" s="96" t="s">
        <v>3552</v>
      </c>
      <c r="B5812" s="96" t="s">
        <v>2580</v>
      </c>
      <c r="C5812" s="96" t="s">
        <v>4426</v>
      </c>
      <c r="D5812" s="96">
        <v>216.9993333341321</v>
      </c>
      <c r="E5812" s="96">
        <v>143.64599999918136</v>
      </c>
      <c r="F5812" s="96">
        <v>1</v>
      </c>
      <c r="G5812" s="96" t="s">
        <v>4874</v>
      </c>
      <c r="H5812" s="96">
        <v>50</v>
      </c>
      <c r="I5812" s="96" t="str">
        <f t="shared" si="90"/>
        <v>T520V477M2R5ATE006A520V247M003ASE006KBP74</v>
      </c>
    </row>
    <row r="5813" spans="1:9" hidden="1">
      <c r="A5813" s="96" t="s">
        <v>2703</v>
      </c>
      <c r="B5813" s="96" t="s">
        <v>4481</v>
      </c>
      <c r="C5813" s="96" t="s">
        <v>4621</v>
      </c>
      <c r="D5813" s="96">
        <v>226.09444444882683</v>
      </c>
      <c r="E5813" s="96">
        <v>155.01666666590609</v>
      </c>
      <c r="F5813" s="96">
        <v>1</v>
      </c>
      <c r="G5813" s="96" t="s">
        <v>4874</v>
      </c>
      <c r="H5813" s="96">
        <v>3</v>
      </c>
      <c r="I5813" s="96" t="str">
        <f t="shared" si="90"/>
        <v>T520V477M2R5ATE007A520V477M2R5AS9997KBP121E</v>
      </c>
    </row>
    <row r="5814" spans="1:9" hidden="1">
      <c r="A5814" s="96" t="s">
        <v>2703</v>
      </c>
      <c r="B5814" s="96" t="s">
        <v>4481</v>
      </c>
      <c r="C5814" s="96" t="s">
        <v>4618</v>
      </c>
      <c r="D5814" s="96">
        <v>195.43333333684132</v>
      </c>
      <c r="E5814" s="96">
        <v>181.05000000447035</v>
      </c>
      <c r="F5814" s="96">
        <v>1</v>
      </c>
      <c r="G5814" s="96" t="s">
        <v>4874</v>
      </c>
      <c r="H5814" s="96">
        <v>1</v>
      </c>
      <c r="I5814" s="96" t="str">
        <f t="shared" si="90"/>
        <v>T520V477M2R5ATE007A520V477M2R5AS9997KBP72E</v>
      </c>
    </row>
    <row r="5815" spans="1:9" hidden="1">
      <c r="A5815" s="96" t="s">
        <v>2703</v>
      </c>
      <c r="B5815" s="96" t="s">
        <v>4481</v>
      </c>
      <c r="C5815" s="96" t="s">
        <v>4426</v>
      </c>
      <c r="D5815" s="96">
        <v>212.07888888730668</v>
      </c>
      <c r="E5815" s="96">
        <v>151.60222222167067</v>
      </c>
      <c r="F5815" s="96">
        <v>1</v>
      </c>
      <c r="G5815" s="96" t="s">
        <v>4874</v>
      </c>
      <c r="H5815" s="96">
        <v>15</v>
      </c>
      <c r="I5815" s="96" t="str">
        <f t="shared" si="90"/>
        <v>T520V477M2R5ATE007A520V477M2R5AS9997KBP74</v>
      </c>
    </row>
    <row r="5816" spans="1:9" hidden="1">
      <c r="A5816" s="96" t="s">
        <v>2703</v>
      </c>
      <c r="B5816" s="96" t="s">
        <v>4481</v>
      </c>
      <c r="C5816" s="96" t="s">
        <v>4433</v>
      </c>
      <c r="D5816" s="96">
        <v>222.41666666697711</v>
      </c>
      <c r="E5816" s="96">
        <v>156.31666666595265</v>
      </c>
      <c r="F5816" s="96">
        <v>1</v>
      </c>
      <c r="G5816" s="96" t="s">
        <v>4874</v>
      </c>
      <c r="H5816" s="96">
        <v>6</v>
      </c>
      <c r="I5816" s="96" t="str">
        <f t="shared" si="90"/>
        <v>T520V477M2R5ATE007A520V477M2R5AS9997KBP74E</v>
      </c>
    </row>
    <row r="5817" spans="1:9" hidden="1">
      <c r="A5817" s="96" t="s">
        <v>2703</v>
      </c>
      <c r="B5817" s="96" t="s">
        <v>2704</v>
      </c>
      <c r="C5817" s="96" t="s">
        <v>4672</v>
      </c>
      <c r="D5817" s="96">
        <v>223.85000000358559</v>
      </c>
      <c r="E5817" s="96">
        <v>201.41666666488163</v>
      </c>
      <c r="F5817" s="96">
        <v>1</v>
      </c>
      <c r="G5817" s="96" t="s">
        <v>4874</v>
      </c>
      <c r="H5817" s="96">
        <v>1</v>
      </c>
      <c r="I5817" s="96" t="str">
        <f t="shared" si="90"/>
        <v>T520V477M2R5ATE007A520V477M2R5ASE009FTA50</v>
      </c>
    </row>
    <row r="5818" spans="1:9" hidden="1">
      <c r="A5818" s="96" t="s">
        <v>2703</v>
      </c>
      <c r="B5818" s="96" t="s">
        <v>2704</v>
      </c>
      <c r="C5818" s="96" t="s">
        <v>4618</v>
      </c>
      <c r="D5818" s="96">
        <v>188.9499999966938</v>
      </c>
      <c r="E5818" s="96">
        <v>309.88333333167247</v>
      </c>
      <c r="F5818" s="96">
        <v>1</v>
      </c>
      <c r="G5818" s="96" t="s">
        <v>4874</v>
      </c>
      <c r="H5818" s="96">
        <v>1</v>
      </c>
      <c r="I5818" s="96" t="str">
        <f t="shared" si="90"/>
        <v>T520V477M2R5ATE007A520V477M2R5ASE009KBP72E</v>
      </c>
    </row>
    <row r="5819" spans="1:9" hidden="1">
      <c r="A5819" s="96" t="s">
        <v>2703</v>
      </c>
      <c r="B5819" s="96" t="s">
        <v>2704</v>
      </c>
      <c r="C5819" s="96" t="s">
        <v>4426</v>
      </c>
      <c r="D5819" s="96">
        <v>216.72433333334047</v>
      </c>
      <c r="E5819" s="96">
        <v>149.02666666635778</v>
      </c>
      <c r="F5819" s="96">
        <v>1</v>
      </c>
      <c r="G5819" s="96" t="s">
        <v>4874</v>
      </c>
      <c r="H5819" s="96">
        <v>50</v>
      </c>
      <c r="I5819" s="96" t="str">
        <f t="shared" si="90"/>
        <v>T520V477M2R5ATE007A520V477M2R5ASE009KBP74</v>
      </c>
    </row>
    <row r="5820" spans="1:9" hidden="1">
      <c r="A5820" s="96" t="s">
        <v>2703</v>
      </c>
      <c r="B5820" s="96" t="s">
        <v>2704</v>
      </c>
      <c r="C5820" s="96" t="s">
        <v>4760</v>
      </c>
      <c r="D5820" s="96">
        <v>214.49266666572075</v>
      </c>
      <c r="E5820" s="96">
        <v>151.79533333377913</v>
      </c>
      <c r="F5820" s="96">
        <v>1</v>
      </c>
      <c r="G5820" s="96" t="s">
        <v>4874</v>
      </c>
      <c r="H5820" s="96">
        <v>50</v>
      </c>
      <c r="I5820" s="96" t="str">
        <f t="shared" si="90"/>
        <v>T520V477M2R5ATE007A520V477M2R5ASE009KBP75</v>
      </c>
    </row>
    <row r="5821" spans="1:9" hidden="1">
      <c r="A5821" s="96" t="s">
        <v>3082</v>
      </c>
      <c r="B5821" s="96" t="s">
        <v>4481</v>
      </c>
      <c r="C5821" s="96" t="s">
        <v>4618</v>
      </c>
      <c r="D5821" s="96">
        <v>186.50000000023283</v>
      </c>
      <c r="E5821" s="96">
        <v>124.96666666818784</v>
      </c>
      <c r="F5821" s="96">
        <v>1</v>
      </c>
      <c r="G5821" s="96" t="s">
        <v>4874</v>
      </c>
      <c r="H5821" s="96">
        <v>1</v>
      </c>
      <c r="I5821" s="96" t="str">
        <f t="shared" si="90"/>
        <v>T520V477M2R5ATE009A520V477M2R5AS9997KBP72E</v>
      </c>
    </row>
    <row r="5822" spans="1:9" hidden="1">
      <c r="A5822" s="96" t="s">
        <v>3082</v>
      </c>
      <c r="B5822" s="96" t="s">
        <v>2704</v>
      </c>
      <c r="C5822" s="96" t="s">
        <v>4426</v>
      </c>
      <c r="D5822" s="96">
        <v>202.43266666559504</v>
      </c>
      <c r="E5822" s="96">
        <v>142.4083333329996</v>
      </c>
      <c r="F5822" s="96">
        <v>1</v>
      </c>
      <c r="G5822" s="96" t="s">
        <v>4874</v>
      </c>
      <c r="H5822" s="96">
        <v>50</v>
      </c>
      <c r="I5822" s="96" t="str">
        <f t="shared" si="90"/>
        <v>T520V477M2R5ATE009A520V477M2R5ASE009KBP74</v>
      </c>
    </row>
    <row r="5823" spans="1:9" hidden="1">
      <c r="A5823" s="96" t="s">
        <v>3082</v>
      </c>
      <c r="B5823" s="96" t="s">
        <v>2704</v>
      </c>
      <c r="C5823" s="96" t="s">
        <v>4760</v>
      </c>
      <c r="D5823" s="96">
        <v>208.10533333355559</v>
      </c>
      <c r="E5823" s="96">
        <v>146.83566666673869</v>
      </c>
      <c r="F5823" s="96">
        <v>1</v>
      </c>
      <c r="G5823" s="96" t="s">
        <v>4874</v>
      </c>
      <c r="H5823" s="96">
        <v>50</v>
      </c>
      <c r="I5823" s="96" t="str">
        <f t="shared" si="90"/>
        <v>T520V477M2R5ATE009A520V477M2R5ASE009KBP75</v>
      </c>
    </row>
    <row r="5824" spans="1:9" hidden="1">
      <c r="A5824" s="96" t="s">
        <v>3082</v>
      </c>
      <c r="B5824" s="96" t="s">
        <v>4915</v>
      </c>
      <c r="C5824" s="96" t="s">
        <v>4618</v>
      </c>
      <c r="D5824" s="96">
        <v>189.0166666684672</v>
      </c>
      <c r="E5824" s="96">
        <v>134.52777777565643</v>
      </c>
      <c r="F5824" s="96">
        <v>1</v>
      </c>
      <c r="G5824" s="96" t="s">
        <v>4874</v>
      </c>
      <c r="H5824" s="96">
        <v>3</v>
      </c>
      <c r="I5824" s="96" t="str">
        <f t="shared" si="90"/>
        <v>T520V477M2R5ATE009A520V477M2R5ASPGLRKBP72E</v>
      </c>
    </row>
    <row r="5825" spans="1:9" hidden="1">
      <c r="A5825" s="96" t="s">
        <v>3343</v>
      </c>
      <c r="B5825" s="96" t="s">
        <v>4481</v>
      </c>
      <c r="C5825" s="96" t="s">
        <v>4426</v>
      </c>
      <c r="D5825" s="96">
        <v>219.14583333476912</v>
      </c>
      <c r="E5825" s="96">
        <v>129.90833333227783</v>
      </c>
      <c r="F5825" s="96">
        <v>1</v>
      </c>
      <c r="G5825" s="96" t="s">
        <v>4874</v>
      </c>
      <c r="H5825" s="96">
        <v>4</v>
      </c>
      <c r="I5825" s="96" t="str">
        <f t="shared" si="90"/>
        <v>T520V477M2R5ATE012A520V477M2R5AS9997KBP74</v>
      </c>
    </row>
    <row r="5826" spans="1:9" hidden="1">
      <c r="A5826" s="96" t="s">
        <v>3343</v>
      </c>
      <c r="B5826" s="96" t="s">
        <v>4481</v>
      </c>
      <c r="C5826" s="96" t="s">
        <v>4760</v>
      </c>
      <c r="D5826" s="96">
        <v>355.38333333330229</v>
      </c>
      <c r="E5826" s="96">
        <v>508.68333333637565</v>
      </c>
      <c r="F5826" s="96">
        <v>1</v>
      </c>
      <c r="G5826" s="96" t="s">
        <v>4874</v>
      </c>
      <c r="H5826" s="96">
        <v>1</v>
      </c>
      <c r="I5826" s="96" t="str">
        <f t="shared" si="90"/>
        <v>T520V477M2R5ATE012A520V477M2R5AS9997KBP75</v>
      </c>
    </row>
    <row r="5827" spans="1:9" hidden="1">
      <c r="A5827" s="96" t="s">
        <v>3343</v>
      </c>
      <c r="B5827" s="96" t="s">
        <v>2704</v>
      </c>
      <c r="C5827" s="96" t="s">
        <v>4426</v>
      </c>
      <c r="D5827" s="96">
        <v>239.02233333243055</v>
      </c>
      <c r="E5827" s="96">
        <v>148.37866666596383</v>
      </c>
      <c r="F5827" s="96">
        <v>1</v>
      </c>
      <c r="G5827" s="96" t="s">
        <v>4874</v>
      </c>
      <c r="H5827" s="96">
        <v>50</v>
      </c>
      <c r="I5827" s="96" t="str">
        <f t="shared" si="90"/>
        <v>T520V477M2R5ATE012A520V477M2R5ASE009KBP74</v>
      </c>
    </row>
    <row r="5828" spans="1:9" hidden="1">
      <c r="A5828" s="96" t="s">
        <v>3343</v>
      </c>
      <c r="B5828" s="96" t="s">
        <v>2704</v>
      </c>
      <c r="C5828" s="96" t="s">
        <v>4760</v>
      </c>
      <c r="D5828" s="96">
        <v>212.43333333320069</v>
      </c>
      <c r="E5828" s="96">
        <v>166.83409090841781</v>
      </c>
      <c r="F5828" s="96">
        <v>1</v>
      </c>
      <c r="G5828" s="96" t="s">
        <v>4874</v>
      </c>
      <c r="H5828" s="96">
        <v>22</v>
      </c>
      <c r="I5828" s="96" t="str">
        <f t="shared" ref="I5828:I5891" si="91">A5828&amp;B5828&amp;C5828</f>
        <v>T520V477M2R5ATE012A520V477M2R5ASE009KBP75</v>
      </c>
    </row>
    <row r="5829" spans="1:9" hidden="1">
      <c r="A5829" s="96" t="s">
        <v>3422</v>
      </c>
      <c r="B5829" s="96" t="s">
        <v>3345</v>
      </c>
      <c r="C5829" s="96" t="s">
        <v>4426</v>
      </c>
      <c r="D5829" s="96">
        <v>247.38645833429473</v>
      </c>
      <c r="E5829" s="96">
        <v>153.96777777490206</v>
      </c>
      <c r="F5829" s="96">
        <v>1</v>
      </c>
      <c r="G5829" s="96" t="s">
        <v>4874</v>
      </c>
      <c r="H5829" s="96">
        <v>16</v>
      </c>
      <c r="I5829" s="96" t="str">
        <f t="shared" si="91"/>
        <v>T520V477M2R5ATE015A520V477M003ASE012KBP74</v>
      </c>
    </row>
    <row r="5830" spans="1:9" hidden="1">
      <c r="A5830" s="96" t="s">
        <v>3422</v>
      </c>
      <c r="B5830" s="96" t="s">
        <v>3203</v>
      </c>
      <c r="C5830" s="96" t="s">
        <v>4426</v>
      </c>
      <c r="D5830" s="96">
        <v>278.62037037004484</v>
      </c>
      <c r="E5830" s="96">
        <v>157.62619047605298</v>
      </c>
      <c r="F5830" s="96">
        <v>1</v>
      </c>
      <c r="G5830" s="96" t="s">
        <v>4874</v>
      </c>
      <c r="H5830" s="96">
        <v>36</v>
      </c>
      <c r="I5830" s="96" t="str">
        <f t="shared" si="91"/>
        <v>T520V477M2R5ATE015A520V477M003ASMHSPKBP74</v>
      </c>
    </row>
    <row r="5831" spans="1:9" hidden="1">
      <c r="A5831" s="96" t="s">
        <v>3204</v>
      </c>
      <c r="B5831" s="96" t="s">
        <v>3345</v>
      </c>
      <c r="C5831" s="96" t="s">
        <v>4426</v>
      </c>
      <c r="D5831" s="96">
        <v>326.61111110937782</v>
      </c>
      <c r="E5831" s="96">
        <v>159.63888888945803</v>
      </c>
      <c r="F5831" s="96">
        <v>1</v>
      </c>
      <c r="G5831" s="96" t="s">
        <v>4874</v>
      </c>
      <c r="H5831" s="96">
        <v>9</v>
      </c>
      <c r="I5831" s="96" t="str">
        <f t="shared" si="91"/>
        <v>T520V477M2R5ATE018A520V477M003ASE012KBP74</v>
      </c>
    </row>
    <row r="5832" spans="1:9" hidden="1">
      <c r="A5832" s="96" t="s">
        <v>3204</v>
      </c>
      <c r="B5832" s="96" t="s">
        <v>3203</v>
      </c>
      <c r="C5832" s="96" t="s">
        <v>4426</v>
      </c>
      <c r="D5832" s="96">
        <v>264.48072916617093</v>
      </c>
      <c r="E5832" s="96">
        <v>159.34677419297756</v>
      </c>
      <c r="F5832" s="96">
        <v>1</v>
      </c>
      <c r="G5832" s="96" t="s">
        <v>4874</v>
      </c>
      <c r="H5832" s="96">
        <v>32</v>
      </c>
      <c r="I5832" s="96" t="str">
        <f t="shared" si="91"/>
        <v>T520V477M2R5ATE018A520V477M003ASMHSPKBP74</v>
      </c>
    </row>
    <row r="5833" spans="1:9" hidden="1">
      <c r="A5833" s="96" t="s">
        <v>2541</v>
      </c>
      <c r="B5833" s="96" t="s">
        <v>2540</v>
      </c>
      <c r="C5833" s="96" t="s">
        <v>4617</v>
      </c>
      <c r="D5833" s="96">
        <v>293.50833333330229</v>
      </c>
      <c r="E5833" s="96">
        <v>146.10000000684522</v>
      </c>
      <c r="F5833" s="96">
        <v>1</v>
      </c>
      <c r="G5833" s="96" t="s">
        <v>4874</v>
      </c>
      <c r="H5833" s="96">
        <v>2</v>
      </c>
      <c r="I5833" s="96" t="str">
        <f t="shared" si="91"/>
        <v>T520V686M010ATE025A520V686M010ASE025NT50</v>
      </c>
    </row>
    <row r="5834" spans="1:9" hidden="1">
      <c r="A5834" s="96" t="s">
        <v>2632</v>
      </c>
      <c r="B5834" s="96" t="s">
        <v>2631</v>
      </c>
      <c r="C5834" s="96" t="s">
        <v>4617</v>
      </c>
      <c r="D5834" s="96">
        <v>330.97450980389328</v>
      </c>
      <c r="E5834" s="96">
        <v>146.36764706105598</v>
      </c>
      <c r="F5834" s="96">
        <v>1</v>
      </c>
      <c r="G5834" s="96" t="s">
        <v>4874</v>
      </c>
      <c r="H5834" s="96">
        <v>17</v>
      </c>
      <c r="I5834" s="96" t="str">
        <f t="shared" si="91"/>
        <v>T520V686M010ATE045A520V686M010ASNT50</v>
      </c>
    </row>
    <row r="5835" spans="1:9" hidden="1">
      <c r="A5835" s="96" t="s">
        <v>2632</v>
      </c>
      <c r="B5835" s="96" t="s">
        <v>2631</v>
      </c>
      <c r="C5835" s="96" t="s">
        <v>126</v>
      </c>
      <c r="D5835" s="96">
        <v>301.96666666888632</v>
      </c>
      <c r="E5835" s="96">
        <v>147.03333333833143</v>
      </c>
      <c r="F5835" s="96">
        <v>1</v>
      </c>
      <c r="G5835" s="96" t="s">
        <v>4874</v>
      </c>
      <c r="H5835" s="96">
        <v>1</v>
      </c>
      <c r="I5835" s="96" t="str">
        <f t="shared" si="91"/>
        <v>T520V686M010ATE045A520V686M010ASKBP52</v>
      </c>
    </row>
    <row r="5836" spans="1:9" hidden="1">
      <c r="A5836" s="96" t="s">
        <v>3072</v>
      </c>
      <c r="B5836" s="96" t="s">
        <v>2631</v>
      </c>
      <c r="C5836" s="96" t="s">
        <v>4617</v>
      </c>
      <c r="D5836" s="96">
        <v>334.92666666652076</v>
      </c>
      <c r="E5836" s="96">
        <v>139.12000000127591</v>
      </c>
      <c r="F5836" s="96">
        <v>1</v>
      </c>
      <c r="G5836" s="96" t="s">
        <v>4874</v>
      </c>
      <c r="H5836" s="96">
        <v>5</v>
      </c>
      <c r="I5836" s="96" t="str">
        <f t="shared" si="91"/>
        <v>T520V686M010ATE060A520V686M010ASNT50</v>
      </c>
    </row>
    <row r="5837" spans="1:9" hidden="1">
      <c r="A5837" s="96" t="s">
        <v>911</v>
      </c>
      <c r="B5837" s="96" t="s">
        <v>912</v>
      </c>
      <c r="C5837" s="96" t="s">
        <v>4433</v>
      </c>
      <c r="D5837" s="96">
        <v>219.86666667158715</v>
      </c>
      <c r="E5837" s="96">
        <v>121.28333333297633</v>
      </c>
      <c r="F5837" s="96">
        <v>1</v>
      </c>
      <c r="G5837" s="96" t="s">
        <v>4874</v>
      </c>
      <c r="H5837" s="96">
        <v>1</v>
      </c>
      <c r="I5837" s="96" t="str">
        <f t="shared" si="91"/>
        <v>T520W107M006ATE040A520W107M006ASE040KBP74E</v>
      </c>
    </row>
    <row r="5838" spans="1:9" hidden="1">
      <c r="A5838" s="96" t="s">
        <v>911</v>
      </c>
      <c r="B5838" s="96" t="s">
        <v>912</v>
      </c>
      <c r="C5838" s="96" t="s">
        <v>4525</v>
      </c>
      <c r="D5838" s="96">
        <v>234.31111111538485</v>
      </c>
      <c r="E5838" s="96">
        <v>159.58333333488554</v>
      </c>
      <c r="F5838" s="96">
        <v>1</v>
      </c>
      <c r="G5838" s="96" t="s">
        <v>4874</v>
      </c>
      <c r="H5838" s="96">
        <v>3</v>
      </c>
      <c r="I5838" s="96" t="str">
        <f t="shared" si="91"/>
        <v>T520W107M006ATE040A520W107M006ASE040S506</v>
      </c>
    </row>
    <row r="5839" spans="1:9" hidden="1">
      <c r="A5839" s="96" t="s">
        <v>1219</v>
      </c>
      <c r="B5839" s="96" t="s">
        <v>1221</v>
      </c>
      <c r="C5839" s="96" t="s">
        <v>4617</v>
      </c>
      <c r="D5839" s="96">
        <v>280.29166666790843</v>
      </c>
      <c r="E5839" s="96">
        <v>157.92083333479241</v>
      </c>
      <c r="F5839" s="96">
        <v>1</v>
      </c>
      <c r="G5839" s="96" t="s">
        <v>4874</v>
      </c>
      <c r="H5839" s="96">
        <v>4</v>
      </c>
      <c r="I5839" s="96" t="str">
        <f t="shared" si="91"/>
        <v>T520W107M010ATE040A520W107M010ASE040NT50</v>
      </c>
    </row>
    <row r="5840" spans="1:9" hidden="1">
      <c r="A5840" s="96" t="s">
        <v>1219</v>
      </c>
      <c r="B5840" s="96" t="s">
        <v>1221</v>
      </c>
      <c r="C5840" s="96" t="s">
        <v>4525</v>
      </c>
      <c r="D5840" s="96">
        <v>278.73333333176561</v>
      </c>
      <c r="E5840" s="96">
        <v>148.74999999767169</v>
      </c>
      <c r="F5840" s="96">
        <v>1</v>
      </c>
      <c r="G5840" s="96" t="s">
        <v>4874</v>
      </c>
      <c r="H5840" s="96">
        <v>1</v>
      </c>
      <c r="I5840" s="96" t="str">
        <f t="shared" si="91"/>
        <v>T520W107M010ATE040A520W107M010ASE040S506</v>
      </c>
    </row>
    <row r="5841" spans="1:9" hidden="1">
      <c r="A5841" s="96" t="s">
        <v>697</v>
      </c>
      <c r="B5841" s="96" t="s">
        <v>698</v>
      </c>
      <c r="C5841" s="96" t="s">
        <v>4721</v>
      </c>
      <c r="D5841" s="96">
        <v>376.74333333503455</v>
      </c>
      <c r="E5841" s="96">
        <v>141.43333333107876</v>
      </c>
      <c r="F5841" s="96">
        <v>1</v>
      </c>
      <c r="G5841" s="96" t="s">
        <v>4874</v>
      </c>
      <c r="H5841" s="96">
        <v>5</v>
      </c>
      <c r="I5841" s="96" t="str">
        <f t="shared" si="91"/>
        <v>T520W336M016ATE045A520W336M016ASE045NT40</v>
      </c>
    </row>
    <row r="5842" spans="1:9" hidden="1">
      <c r="A5842" s="96" t="s">
        <v>697</v>
      </c>
      <c r="B5842" s="96" t="s">
        <v>4916</v>
      </c>
      <c r="C5842" s="96" t="s">
        <v>4721</v>
      </c>
      <c r="D5842" s="96">
        <v>378.30000000307336</v>
      </c>
      <c r="E5842" s="96">
        <v>126.78333332994951</v>
      </c>
      <c r="F5842" s="96">
        <v>1</v>
      </c>
      <c r="G5842" s="96" t="s">
        <v>4874</v>
      </c>
      <c r="H5842" s="96">
        <v>1</v>
      </c>
      <c r="I5842" s="96" t="str">
        <f t="shared" si="91"/>
        <v>T520W336M016ATE045A520W336M016AS9997NT40</v>
      </c>
    </row>
    <row r="5843" spans="1:9" hidden="1">
      <c r="A5843" s="96" t="s">
        <v>684</v>
      </c>
      <c r="B5843" s="96" t="s">
        <v>4917</v>
      </c>
      <c r="C5843" s="96" t="s">
        <v>4433</v>
      </c>
      <c r="D5843" s="96">
        <v>365.21666667074896</v>
      </c>
      <c r="E5843" s="96">
        <v>159.94999999646095</v>
      </c>
      <c r="F5843" s="96">
        <v>1</v>
      </c>
      <c r="G5843" s="96" t="s">
        <v>4874</v>
      </c>
      <c r="H5843" s="96">
        <v>1</v>
      </c>
      <c r="I5843" s="96" t="str">
        <f t="shared" si="91"/>
        <v>T520W337M2R5ATE015A520W337M003AS9997KBP74E</v>
      </c>
    </row>
    <row r="5844" spans="1:9" hidden="1">
      <c r="A5844" s="96" t="s">
        <v>684</v>
      </c>
      <c r="B5844" s="96" t="s">
        <v>4918</v>
      </c>
      <c r="C5844" s="96" t="s">
        <v>4672</v>
      </c>
      <c r="D5844" s="96">
        <v>216.066666666884</v>
      </c>
      <c r="E5844" s="96">
        <v>157.69444444449618</v>
      </c>
      <c r="F5844" s="96">
        <v>1</v>
      </c>
      <c r="G5844" s="96" t="s">
        <v>4874</v>
      </c>
      <c r="H5844" s="96">
        <v>3</v>
      </c>
      <c r="I5844" s="96" t="str">
        <f t="shared" si="91"/>
        <v>T520W337M2R5ATE015A520W337M003ASE015FTA50</v>
      </c>
    </row>
    <row r="5845" spans="1:9" hidden="1">
      <c r="A5845" s="96" t="s">
        <v>684</v>
      </c>
      <c r="B5845" s="96" t="s">
        <v>685</v>
      </c>
      <c r="C5845" s="96" t="s">
        <v>4426</v>
      </c>
      <c r="D5845" s="96">
        <v>221.84999999706633</v>
      </c>
      <c r="E5845" s="96">
        <v>162.6749999995809</v>
      </c>
      <c r="F5845" s="96">
        <v>1</v>
      </c>
      <c r="G5845" s="96" t="s">
        <v>4874</v>
      </c>
      <c r="H5845" s="96">
        <v>2</v>
      </c>
      <c r="I5845" s="96" t="str">
        <f t="shared" si="91"/>
        <v>T520W337M2R5ATE015A520W337M003ASMHSPKBP74</v>
      </c>
    </row>
    <row r="5846" spans="1:9" hidden="1">
      <c r="A5846" s="96" t="s">
        <v>902</v>
      </c>
      <c r="B5846" s="96" t="s">
        <v>4919</v>
      </c>
      <c r="C5846" s="96" t="s">
        <v>4426</v>
      </c>
      <c r="D5846" s="96">
        <v>232.9999999946449</v>
      </c>
      <c r="E5846" s="96">
        <v>143.41666666441597</v>
      </c>
      <c r="F5846" s="96">
        <v>1</v>
      </c>
      <c r="G5846" s="96" t="s">
        <v>4874</v>
      </c>
      <c r="H5846" s="96">
        <v>1</v>
      </c>
      <c r="I5846" s="96" t="str">
        <f t="shared" si="91"/>
        <v>T520W337M2R5ATE025A520W337M003ASE025KBP74</v>
      </c>
    </row>
    <row r="5847" spans="1:9" hidden="1">
      <c r="A5847" s="96" t="s">
        <v>902</v>
      </c>
      <c r="B5847" s="96" t="s">
        <v>685</v>
      </c>
      <c r="C5847" s="96" t="s">
        <v>4426</v>
      </c>
      <c r="D5847" s="96">
        <v>213.07222222269047</v>
      </c>
      <c r="E5847" s="96">
        <v>139.50833333423361</v>
      </c>
      <c r="F5847" s="96">
        <v>1</v>
      </c>
      <c r="G5847" s="96" t="s">
        <v>4874</v>
      </c>
      <c r="H5847" s="96">
        <v>6</v>
      </c>
      <c r="I5847" s="96" t="str">
        <f t="shared" si="91"/>
        <v>T520W337M2R5ATE025A520W337M003ASMHSPKBP74</v>
      </c>
    </row>
    <row r="5848" spans="1:9" hidden="1">
      <c r="A5848" s="96" t="s">
        <v>1216</v>
      </c>
      <c r="B5848" s="96" t="s">
        <v>685</v>
      </c>
      <c r="C5848" s="96" t="s">
        <v>4426</v>
      </c>
      <c r="D5848" s="96">
        <v>204.05000000610016</v>
      </c>
      <c r="E5848" s="96">
        <v>249.98333333758637</v>
      </c>
      <c r="F5848" s="96">
        <v>1</v>
      </c>
      <c r="G5848" s="96" t="s">
        <v>4874</v>
      </c>
      <c r="H5848" s="96">
        <v>1</v>
      </c>
      <c r="I5848" s="96" t="str">
        <f t="shared" si="91"/>
        <v>T520W337M2R5ATE040A520W337M003ASMHSPKBP74</v>
      </c>
    </row>
    <row r="5849" spans="1:9" hidden="1">
      <c r="A5849" s="96" t="s">
        <v>895</v>
      </c>
      <c r="B5849" s="96" t="s">
        <v>696</v>
      </c>
      <c r="C5849" s="96" t="s">
        <v>4721</v>
      </c>
      <c r="D5849" s="96">
        <v>335.56666666525416</v>
      </c>
      <c r="E5849" s="96">
        <v>156.73333333223127</v>
      </c>
      <c r="F5849" s="96">
        <v>1</v>
      </c>
      <c r="G5849" s="96" t="s">
        <v>4874</v>
      </c>
      <c r="H5849" s="96">
        <v>1</v>
      </c>
      <c r="I5849" s="96" t="str">
        <f t="shared" si="91"/>
        <v>T520W476M016AHE045A520W476M016ASE045NT40</v>
      </c>
    </row>
    <row r="5850" spans="1:9" hidden="1">
      <c r="A5850" s="96" t="s">
        <v>896</v>
      </c>
      <c r="B5850" s="96" t="s">
        <v>696</v>
      </c>
      <c r="C5850" s="96" t="s">
        <v>4721</v>
      </c>
      <c r="D5850" s="96">
        <v>327.3583333339775</v>
      </c>
      <c r="E5850" s="96">
        <v>130.1111111138016</v>
      </c>
      <c r="F5850" s="96">
        <v>1</v>
      </c>
      <c r="G5850" s="96" t="s">
        <v>4874</v>
      </c>
      <c r="H5850" s="96">
        <v>6</v>
      </c>
      <c r="I5850" s="96" t="str">
        <f t="shared" si="91"/>
        <v>T520W476M016ATE045A520W476M016ASE045NT40</v>
      </c>
    </row>
    <row r="5851" spans="1:9" hidden="1">
      <c r="A5851" s="96" t="s">
        <v>689</v>
      </c>
      <c r="B5851" s="96" t="s">
        <v>693</v>
      </c>
      <c r="C5851" s="96" t="s">
        <v>4441</v>
      </c>
      <c r="D5851" s="96">
        <v>539.2699999990873</v>
      </c>
      <c r="E5851" s="96">
        <v>254.17499999661231</v>
      </c>
      <c r="F5851" s="96">
        <v>1</v>
      </c>
      <c r="G5851" s="96" t="s">
        <v>4874</v>
      </c>
      <c r="H5851" s="96">
        <v>5</v>
      </c>
      <c r="I5851" s="96" t="str">
        <f t="shared" si="91"/>
        <v>T520W477M006ATE035A520W477M006ASE055STA156KA</v>
      </c>
    </row>
    <row r="5852" spans="1:9" hidden="1">
      <c r="A5852" s="96" t="s">
        <v>689</v>
      </c>
      <c r="B5852" s="96" t="s">
        <v>690</v>
      </c>
      <c r="C5852" s="96" t="s">
        <v>4441</v>
      </c>
      <c r="D5852" s="96">
        <v>455.58124999894062</v>
      </c>
      <c r="E5852" s="96">
        <v>143.41190476003769</v>
      </c>
      <c r="F5852" s="96">
        <v>1</v>
      </c>
      <c r="G5852" s="96" t="s">
        <v>4874</v>
      </c>
      <c r="H5852" s="96">
        <v>8</v>
      </c>
      <c r="I5852" s="96" t="str">
        <f t="shared" si="91"/>
        <v>T520W477M006ATE035A520W477M006ASMHSPSTA156KA</v>
      </c>
    </row>
    <row r="5853" spans="1:9" hidden="1">
      <c r="A5853" s="96" t="s">
        <v>898</v>
      </c>
      <c r="B5853" s="96" t="s">
        <v>693</v>
      </c>
      <c r="C5853" s="96" t="s">
        <v>4441</v>
      </c>
      <c r="D5853" s="96">
        <v>556.20000000461005</v>
      </c>
      <c r="E5853" s="96">
        <v>208.97777777980079</v>
      </c>
      <c r="F5853" s="96">
        <v>1</v>
      </c>
      <c r="G5853" s="96" t="s">
        <v>4874</v>
      </c>
      <c r="H5853" s="96">
        <v>3</v>
      </c>
      <c r="I5853" s="96" t="str">
        <f t="shared" si="91"/>
        <v>T520W477M006ATE055A520W477M006ASE055STA156KA</v>
      </c>
    </row>
    <row r="5854" spans="1:9" hidden="1">
      <c r="A5854" s="96" t="s">
        <v>898</v>
      </c>
      <c r="B5854" s="96" t="s">
        <v>690</v>
      </c>
      <c r="C5854" s="96" t="s">
        <v>4441</v>
      </c>
      <c r="D5854" s="96">
        <v>493.43833333393559</v>
      </c>
      <c r="E5854" s="96">
        <v>171.86875000217697</v>
      </c>
      <c r="F5854" s="96">
        <v>1</v>
      </c>
      <c r="G5854" s="96" t="s">
        <v>4874</v>
      </c>
      <c r="H5854" s="96">
        <v>10</v>
      </c>
      <c r="I5854" s="96" t="str">
        <f t="shared" si="91"/>
        <v>T520W477M006ATE055A520W477M006ASMHSPSTA156KA</v>
      </c>
    </row>
    <row r="5855" spans="1:9" hidden="1">
      <c r="A5855" s="96" t="s">
        <v>903</v>
      </c>
      <c r="B5855" s="96" t="s">
        <v>904</v>
      </c>
      <c r="C5855" s="96" t="s">
        <v>4617</v>
      </c>
      <c r="D5855" s="96">
        <v>287.61666666716337</v>
      </c>
      <c r="E5855" s="96">
        <v>138.72500000114087</v>
      </c>
      <c r="F5855" s="96">
        <v>1</v>
      </c>
      <c r="G5855" s="96" t="s">
        <v>4874</v>
      </c>
      <c r="H5855" s="96">
        <v>2</v>
      </c>
      <c r="I5855" s="96" t="str">
        <f t="shared" si="91"/>
        <v>T520W686M010ATE025A520W686M010ASE025NT50</v>
      </c>
    </row>
    <row r="5856" spans="1:9" hidden="1">
      <c r="A5856" s="96" t="s">
        <v>551</v>
      </c>
      <c r="B5856" s="96" t="s">
        <v>553</v>
      </c>
      <c r="C5856" s="96" t="s">
        <v>4441</v>
      </c>
      <c r="D5856" s="96">
        <v>352.99999999813735</v>
      </c>
      <c r="E5856" s="96">
        <v>233.93333332613113</v>
      </c>
      <c r="F5856" s="96">
        <v>1</v>
      </c>
      <c r="G5856" s="96" t="s">
        <v>4874</v>
      </c>
      <c r="H5856" s="96">
        <v>1</v>
      </c>
      <c r="I5856" s="96" t="str">
        <f t="shared" si="91"/>
        <v>T520X108M003ATE015A520X108K003ASE015STA156KA</v>
      </c>
    </row>
    <row r="5857" spans="1:9" hidden="1">
      <c r="A5857" s="96" t="s">
        <v>401</v>
      </c>
      <c r="B5857" s="96" t="s">
        <v>402</v>
      </c>
      <c r="C5857" s="96" t="s">
        <v>4441</v>
      </c>
      <c r="D5857" s="96">
        <v>349.89999999641441</v>
      </c>
      <c r="E5857" s="96">
        <v>194.26666665938683</v>
      </c>
      <c r="F5857" s="96">
        <v>1</v>
      </c>
      <c r="G5857" s="96" t="s">
        <v>4874</v>
      </c>
      <c r="H5857" s="96">
        <v>1</v>
      </c>
      <c r="I5857" s="96" t="str">
        <f t="shared" si="91"/>
        <v>T520X108M2R5ATE010A520X108M003ASE010STA156KA</v>
      </c>
    </row>
    <row r="5858" spans="1:9" hidden="1">
      <c r="A5858" s="96" t="s">
        <v>390</v>
      </c>
      <c r="B5858" s="96" t="s">
        <v>393</v>
      </c>
      <c r="C5858" s="96" t="s">
        <v>4426</v>
      </c>
      <c r="D5858" s="96">
        <v>587.56000000038182</v>
      </c>
      <c r="E5858" s="96">
        <v>186.49699999995065</v>
      </c>
      <c r="F5858" s="96">
        <v>1</v>
      </c>
      <c r="G5858" s="96" t="s">
        <v>4874</v>
      </c>
      <c r="H5858" s="96">
        <v>50</v>
      </c>
      <c r="I5858" s="96" t="str">
        <f t="shared" si="91"/>
        <v>T520X157M016ATE040A520X157M016ASE040KBP74</v>
      </c>
    </row>
    <row r="5859" spans="1:9" hidden="1">
      <c r="A5859" s="96" t="s">
        <v>390</v>
      </c>
      <c r="B5859" s="96" t="s">
        <v>393</v>
      </c>
      <c r="C5859" s="96" t="s">
        <v>4433</v>
      </c>
      <c r="D5859" s="96">
        <v>517.16666667256504</v>
      </c>
      <c r="E5859" s="96">
        <v>135.15000000363216</v>
      </c>
      <c r="F5859" s="96">
        <v>1</v>
      </c>
      <c r="G5859" s="96" t="s">
        <v>4874</v>
      </c>
      <c r="H5859" s="96">
        <v>1</v>
      </c>
      <c r="I5859" s="96" t="str">
        <f t="shared" si="91"/>
        <v>T520X157M016ATE040A520X157M016ASE040KBP74E</v>
      </c>
    </row>
    <row r="5860" spans="1:9" hidden="1">
      <c r="A5860" s="96" t="s">
        <v>390</v>
      </c>
      <c r="B5860" s="96" t="s">
        <v>393</v>
      </c>
      <c r="C5860" s="96" t="s">
        <v>4764</v>
      </c>
      <c r="D5860" s="96">
        <v>555.99166666448582</v>
      </c>
      <c r="E5860" s="96">
        <v>136.0583333397517</v>
      </c>
      <c r="F5860" s="96">
        <v>1</v>
      </c>
      <c r="G5860" s="96" t="s">
        <v>4874</v>
      </c>
      <c r="H5860" s="96">
        <v>2</v>
      </c>
      <c r="I5860" s="96" t="str">
        <f t="shared" si="91"/>
        <v>T520X157M016ATE040A520X157M016ASE040KBP74US</v>
      </c>
    </row>
    <row r="5861" spans="1:9" hidden="1">
      <c r="A5861" s="96" t="s">
        <v>390</v>
      </c>
      <c r="B5861" s="96" t="s">
        <v>512</v>
      </c>
      <c r="C5861" s="96" t="s">
        <v>4433</v>
      </c>
      <c r="D5861" s="96">
        <v>456.46666666958481</v>
      </c>
      <c r="E5861" s="96">
        <v>122.86666666972452</v>
      </c>
      <c r="F5861" s="96">
        <v>1</v>
      </c>
      <c r="G5861" s="96" t="s">
        <v>4874</v>
      </c>
      <c r="H5861" s="96">
        <v>1</v>
      </c>
      <c r="I5861" s="96" t="str">
        <f t="shared" si="91"/>
        <v>T520X157M016ATE040A520X157M016AS9997KBP74E</v>
      </c>
    </row>
    <row r="5862" spans="1:9" hidden="1">
      <c r="A5862" s="96" t="s">
        <v>556</v>
      </c>
      <c r="B5862" s="96" t="s">
        <v>557</v>
      </c>
      <c r="C5862" s="96" t="s">
        <v>4441</v>
      </c>
      <c r="D5862" s="96">
        <v>345.91060606170106</v>
      </c>
      <c r="E5862" s="96">
        <v>211.47424242660321</v>
      </c>
      <c r="F5862" s="96">
        <v>1</v>
      </c>
      <c r="G5862" s="96" t="s">
        <v>4874</v>
      </c>
      <c r="H5862" s="96">
        <v>11</v>
      </c>
      <c r="I5862" s="96" t="str">
        <f t="shared" si="91"/>
        <v>T520X158M2R5ATE015A520X158M003ASE015STA156KA</v>
      </c>
    </row>
    <row r="5863" spans="1:9" hidden="1">
      <c r="A5863" s="96" t="s">
        <v>405</v>
      </c>
      <c r="B5863" s="96" t="s">
        <v>4608</v>
      </c>
      <c r="C5863" s="96" t="s">
        <v>4744</v>
      </c>
      <c r="D5863" s="96">
        <v>429.03333333553746</v>
      </c>
      <c r="E5863" s="96">
        <v>196.39999999897557</v>
      </c>
      <c r="F5863" s="96">
        <v>1</v>
      </c>
      <c r="G5863" s="96" t="s">
        <v>4874</v>
      </c>
      <c r="H5863" s="96">
        <v>1</v>
      </c>
      <c r="I5863" s="96" t="str">
        <f t="shared" si="91"/>
        <v>T520X337M010AHE010A520X337M010ASE010KBP72</v>
      </c>
    </row>
    <row r="5864" spans="1:9" hidden="1">
      <c r="A5864" s="96" t="s">
        <v>546</v>
      </c>
      <c r="B5864" s="96" t="s">
        <v>244</v>
      </c>
      <c r="C5864" s="96" t="s">
        <v>4426</v>
      </c>
      <c r="D5864" s="96">
        <v>377.63699999938245</v>
      </c>
      <c r="E5864" s="96">
        <v>139.58333333374466</v>
      </c>
      <c r="F5864" s="96">
        <v>1</v>
      </c>
      <c r="G5864" s="96" t="s">
        <v>4874</v>
      </c>
      <c r="H5864" s="96">
        <v>50</v>
      </c>
      <c r="I5864" s="96" t="str">
        <f t="shared" si="91"/>
        <v>T520X337M010ATE025A520X337M010ASMHSPKBP74</v>
      </c>
    </row>
    <row r="5865" spans="1:9" hidden="1">
      <c r="A5865" s="96" t="s">
        <v>546</v>
      </c>
      <c r="B5865" s="96" t="s">
        <v>244</v>
      </c>
      <c r="C5865" s="96" t="s">
        <v>4760</v>
      </c>
      <c r="D5865" s="96">
        <v>380.22971014537768</v>
      </c>
      <c r="E5865" s="96">
        <v>148.96666666696547</v>
      </c>
      <c r="F5865" s="96">
        <v>1</v>
      </c>
      <c r="G5865" s="96" t="s">
        <v>4874</v>
      </c>
      <c r="H5865" s="96">
        <v>23</v>
      </c>
      <c r="I5865" s="96" t="str">
        <f t="shared" si="91"/>
        <v>T520X337M010ATE025A520X337M010ASMHSPKBP75</v>
      </c>
    </row>
    <row r="5866" spans="1:9" hidden="1">
      <c r="A5866" s="96" t="s">
        <v>243</v>
      </c>
      <c r="B5866" s="96" t="s">
        <v>244</v>
      </c>
      <c r="C5866" s="96" t="s">
        <v>4426</v>
      </c>
      <c r="D5866" s="96">
        <v>376.73275862049695</v>
      </c>
      <c r="E5866" s="96">
        <v>148.27611111255828</v>
      </c>
      <c r="F5866" s="96">
        <v>1</v>
      </c>
      <c r="G5866" s="96" t="s">
        <v>4874</v>
      </c>
      <c r="H5866" s="96">
        <v>29</v>
      </c>
      <c r="I5866" s="96" t="str">
        <f t="shared" si="91"/>
        <v>T520X337M010ATE040A520X337M010ASMHSPKBP74</v>
      </c>
    </row>
    <row r="5867" spans="1:9" hidden="1">
      <c r="A5867" s="96" t="s">
        <v>243</v>
      </c>
      <c r="B5867" s="96" t="s">
        <v>244</v>
      </c>
      <c r="C5867" s="96" t="s">
        <v>4760</v>
      </c>
      <c r="D5867" s="96">
        <v>376.90000000409782</v>
      </c>
      <c r="E5867" s="96">
        <v>127.05555555294268</v>
      </c>
      <c r="F5867" s="96">
        <v>1</v>
      </c>
      <c r="G5867" s="96" t="s">
        <v>4874</v>
      </c>
      <c r="H5867" s="96">
        <v>3</v>
      </c>
      <c r="I5867" s="96" t="str">
        <f t="shared" si="91"/>
        <v>T520X337M010ATE040A520X337M010ASMHSPKBP75</v>
      </c>
    </row>
    <row r="5868" spans="1:9" hidden="1">
      <c r="A5868" s="96" t="s">
        <v>236</v>
      </c>
      <c r="B5868" s="96" t="s">
        <v>233</v>
      </c>
      <c r="C5868" s="96" t="s">
        <v>4426</v>
      </c>
      <c r="D5868" s="96">
        <v>324.34999999590218</v>
      </c>
      <c r="E5868" s="96">
        <v>123.2499999983702</v>
      </c>
      <c r="F5868" s="96">
        <v>1</v>
      </c>
      <c r="G5868" s="96" t="s">
        <v>4874</v>
      </c>
      <c r="H5868" s="96">
        <v>1</v>
      </c>
      <c r="I5868" s="96" t="str">
        <f t="shared" si="91"/>
        <v>T520X477M006AHE018A520X477M006ASMHSPKBP74</v>
      </c>
    </row>
    <row r="5869" spans="1:9" hidden="1">
      <c r="A5869" s="96" t="s">
        <v>410</v>
      </c>
      <c r="B5869" s="96" t="s">
        <v>4622</v>
      </c>
      <c r="C5869" s="96" t="s">
        <v>4433</v>
      </c>
      <c r="D5869" s="96">
        <v>309.55000000423752</v>
      </c>
      <c r="E5869" s="96">
        <v>159.36666666297242</v>
      </c>
      <c r="F5869" s="96">
        <v>1</v>
      </c>
      <c r="G5869" s="96" t="s">
        <v>4874</v>
      </c>
      <c r="H5869" s="96">
        <v>1</v>
      </c>
      <c r="I5869" s="96" t="str">
        <f t="shared" si="91"/>
        <v>T520X477M006ATE010A520X477M006AS9997KBP74E</v>
      </c>
    </row>
    <row r="5870" spans="1:9" hidden="1">
      <c r="A5870" s="96" t="s">
        <v>410</v>
      </c>
      <c r="B5870" s="96" t="s">
        <v>4622</v>
      </c>
      <c r="C5870" s="96" t="s">
        <v>4908</v>
      </c>
      <c r="D5870" s="96">
        <v>256.56666665920056</v>
      </c>
      <c r="E5870" s="96">
        <v>141.21666666353121</v>
      </c>
      <c r="F5870" s="96">
        <v>1</v>
      </c>
      <c r="G5870" s="96" t="s">
        <v>4874</v>
      </c>
      <c r="H5870" s="96">
        <v>1</v>
      </c>
      <c r="I5870" s="96" t="str">
        <f t="shared" si="91"/>
        <v xml:space="preserve">T520X477M006ATE010A520X477M006AS9997KBP74E </v>
      </c>
    </row>
    <row r="5871" spans="1:9" hidden="1">
      <c r="A5871" s="96" t="s">
        <v>410</v>
      </c>
      <c r="B5871" s="96" t="s">
        <v>408</v>
      </c>
      <c r="C5871" s="96" t="s">
        <v>4744</v>
      </c>
      <c r="D5871" s="96">
        <v>433.8397959181421</v>
      </c>
      <c r="E5871" s="96">
        <v>214.89366666767745</v>
      </c>
      <c r="F5871" s="96">
        <v>1</v>
      </c>
      <c r="G5871" s="96" t="s">
        <v>4874</v>
      </c>
      <c r="H5871" s="96">
        <v>49</v>
      </c>
      <c r="I5871" s="96" t="str">
        <f t="shared" si="91"/>
        <v>T520X477M006ATE010A520X477M006ASE010KBP72</v>
      </c>
    </row>
    <row r="5872" spans="1:9" hidden="1">
      <c r="A5872" s="96" t="s">
        <v>410</v>
      </c>
      <c r="B5872" s="96" t="s">
        <v>4675</v>
      </c>
      <c r="C5872" s="96" t="s">
        <v>4744</v>
      </c>
      <c r="D5872" s="96">
        <v>325.40499999944586</v>
      </c>
      <c r="E5872" s="96">
        <v>143.82500000037254</v>
      </c>
      <c r="F5872" s="96">
        <v>1</v>
      </c>
      <c r="G5872" s="96" t="s">
        <v>4874</v>
      </c>
      <c r="H5872" s="96">
        <v>50</v>
      </c>
      <c r="I5872" s="96" t="str">
        <f t="shared" si="91"/>
        <v>T520X477M006ATE010A520X477M006ASPGLRKBP72</v>
      </c>
    </row>
    <row r="5873" spans="1:9" hidden="1">
      <c r="A5873" s="96" t="s">
        <v>410</v>
      </c>
      <c r="B5873" s="96" t="s">
        <v>4675</v>
      </c>
      <c r="C5873" s="96" t="s">
        <v>4433</v>
      </c>
      <c r="D5873" s="96">
        <v>307.93333333684132</v>
      </c>
      <c r="E5873" s="96">
        <v>137.63333333074115</v>
      </c>
      <c r="F5873" s="96">
        <v>1</v>
      </c>
      <c r="G5873" s="96" t="s">
        <v>4874</v>
      </c>
      <c r="H5873" s="96">
        <v>1</v>
      </c>
      <c r="I5873" s="96" t="str">
        <f t="shared" si="91"/>
        <v>T520X477M006ATE010A520X477M006ASPGLRKBP74E</v>
      </c>
    </row>
    <row r="5874" spans="1:9" hidden="1">
      <c r="A5874" s="96" t="s">
        <v>235</v>
      </c>
      <c r="B5874" s="96" t="s">
        <v>233</v>
      </c>
      <c r="C5874" s="96" t="s">
        <v>4426</v>
      </c>
      <c r="D5874" s="96">
        <v>313.30733333264942</v>
      </c>
      <c r="E5874" s="96">
        <v>151.4633333343314</v>
      </c>
      <c r="F5874" s="96">
        <v>1</v>
      </c>
      <c r="G5874" s="96" t="s">
        <v>4874</v>
      </c>
      <c r="H5874" s="96">
        <v>50</v>
      </c>
      <c r="I5874" s="96" t="str">
        <f t="shared" si="91"/>
        <v>T520X477M006ATE018A520X477M006ASMHSPKBP74</v>
      </c>
    </row>
    <row r="5875" spans="1:9" hidden="1">
      <c r="A5875" s="96" t="s">
        <v>1013</v>
      </c>
      <c r="B5875" s="96" t="s">
        <v>233</v>
      </c>
      <c r="C5875" s="96" t="s">
        <v>4426</v>
      </c>
      <c r="D5875" s="96">
        <v>304.43888888927177</v>
      </c>
      <c r="E5875" s="96">
        <v>139.85555555555038</v>
      </c>
      <c r="F5875" s="96">
        <v>1</v>
      </c>
      <c r="G5875" s="96" t="s">
        <v>4874</v>
      </c>
      <c r="H5875" s="96">
        <v>3</v>
      </c>
      <c r="I5875" s="96" t="str">
        <f t="shared" si="91"/>
        <v>T520X477M006ATE035A520X477M006ASMHSPKBP74</v>
      </c>
    </row>
    <row r="5876" spans="1:9" hidden="1">
      <c r="A5876" s="96" t="s">
        <v>398</v>
      </c>
      <c r="B5876" s="96" t="s">
        <v>399</v>
      </c>
      <c r="C5876" s="96" t="s">
        <v>4744</v>
      </c>
      <c r="D5876" s="96">
        <v>352.09166666201781</v>
      </c>
      <c r="E5876" s="96">
        <v>208.4499999973923</v>
      </c>
      <c r="F5876" s="96">
        <v>1</v>
      </c>
      <c r="G5876" s="96" t="s">
        <v>4874</v>
      </c>
      <c r="H5876" s="96">
        <v>2</v>
      </c>
      <c r="I5876" s="96" t="str">
        <f t="shared" si="91"/>
        <v>T520X687M004ATE010A520X687M004ASE010KBP72</v>
      </c>
    </row>
    <row r="5877" spans="1:9" hidden="1">
      <c r="A5877" s="96" t="s">
        <v>398</v>
      </c>
      <c r="B5877" s="96" t="s">
        <v>4517</v>
      </c>
      <c r="C5877" s="96" t="s">
        <v>4744</v>
      </c>
      <c r="D5877" s="96">
        <v>283.18333332950715</v>
      </c>
      <c r="E5877" s="96">
        <v>176.41666666720994</v>
      </c>
      <c r="F5877" s="96">
        <v>1</v>
      </c>
      <c r="G5877" s="96" t="s">
        <v>4874</v>
      </c>
      <c r="H5877" s="96">
        <v>2</v>
      </c>
      <c r="I5877" s="96" t="str">
        <f t="shared" si="91"/>
        <v>T520X687M004ATE010A520X687M004ASPGLRKBP72</v>
      </c>
    </row>
    <row r="5878" spans="1:9" hidden="1">
      <c r="A5878" s="96" t="s">
        <v>559</v>
      </c>
      <c r="B5878" s="96" t="s">
        <v>562</v>
      </c>
      <c r="C5878" s="96" t="s">
        <v>4426</v>
      </c>
      <c r="D5878" s="96">
        <v>393.61363636128686</v>
      </c>
      <c r="E5878" s="96">
        <v>206.29393939500335</v>
      </c>
      <c r="F5878" s="96">
        <v>1</v>
      </c>
      <c r="G5878" s="96" t="s">
        <v>4874</v>
      </c>
      <c r="H5878" s="96">
        <v>11</v>
      </c>
      <c r="I5878" s="96" t="str">
        <f t="shared" si="91"/>
        <v>T520X687M004ATE015A520X687K004ASE015KBP74</v>
      </c>
    </row>
    <row r="5879" spans="1:9" hidden="1">
      <c r="A5879" s="96" t="s">
        <v>559</v>
      </c>
      <c r="B5879" s="96" t="s">
        <v>560</v>
      </c>
      <c r="C5879" s="96" t="s">
        <v>4426</v>
      </c>
      <c r="D5879" s="96">
        <v>279.68749999883585</v>
      </c>
      <c r="E5879" s="96">
        <v>162.41052631723792</v>
      </c>
      <c r="F5879" s="96">
        <v>1</v>
      </c>
      <c r="G5879" s="96" t="s">
        <v>4874</v>
      </c>
      <c r="H5879" s="96">
        <v>20</v>
      </c>
      <c r="I5879" s="96" t="str">
        <f t="shared" si="91"/>
        <v>T520X687M004ATE015A520X687M004ASMHSBKBP74</v>
      </c>
    </row>
    <row r="5880" spans="1:9" hidden="1">
      <c r="A5880" s="96" t="s">
        <v>1004</v>
      </c>
      <c r="B5880" s="96" t="s">
        <v>1008</v>
      </c>
      <c r="C5880" s="96" t="s">
        <v>4426</v>
      </c>
      <c r="D5880" s="96">
        <v>364.23888888792135</v>
      </c>
      <c r="E5880" s="96">
        <v>242.68611111037899</v>
      </c>
      <c r="F5880" s="96">
        <v>1</v>
      </c>
      <c r="G5880" s="96" t="s">
        <v>4874</v>
      </c>
      <c r="H5880" s="96">
        <v>6</v>
      </c>
      <c r="I5880" s="96" t="str">
        <f t="shared" si="91"/>
        <v>T520X687M004ATE035A520X687M004ASKBP74</v>
      </c>
    </row>
    <row r="5881" spans="1:9" hidden="1">
      <c r="A5881" s="96" t="s">
        <v>1004</v>
      </c>
      <c r="B5881" s="96" t="s">
        <v>1005</v>
      </c>
      <c r="C5881" s="96" t="s">
        <v>4426</v>
      </c>
      <c r="D5881" s="96">
        <v>271.74444444361143</v>
      </c>
      <c r="E5881" s="96">
        <v>173.46111111226492</v>
      </c>
      <c r="F5881" s="96">
        <v>1</v>
      </c>
      <c r="G5881" s="96" t="s">
        <v>4874</v>
      </c>
      <c r="H5881" s="96">
        <v>3</v>
      </c>
      <c r="I5881" s="96" t="str">
        <f t="shared" si="91"/>
        <v>T520X687M004ATE035A520X687M004ASMHSPKBP74</v>
      </c>
    </row>
    <row r="5882" spans="1:9" hidden="1">
      <c r="A5882" s="96" t="s">
        <v>230</v>
      </c>
      <c r="B5882" s="96" t="s">
        <v>4765</v>
      </c>
      <c r="C5882" s="96" t="s">
        <v>4441</v>
      </c>
      <c r="D5882" s="96">
        <v>475.00833333557239</v>
      </c>
      <c r="E5882" s="96">
        <v>199.20000000129221</v>
      </c>
      <c r="F5882" s="96">
        <v>1</v>
      </c>
      <c r="G5882" s="96" t="s">
        <v>4874</v>
      </c>
      <c r="H5882" s="96">
        <v>4</v>
      </c>
      <c r="I5882" s="96" t="str">
        <f t="shared" si="91"/>
        <v>T520X687M006ATE018A520X687M006ASE025STA156KA</v>
      </c>
    </row>
    <row r="5883" spans="1:9" hidden="1">
      <c r="A5883" s="96" t="s">
        <v>548</v>
      </c>
      <c r="B5883" s="96" t="s">
        <v>4765</v>
      </c>
      <c r="C5883" s="96" t="s">
        <v>4441</v>
      </c>
      <c r="D5883" s="96">
        <v>495.35933333309367</v>
      </c>
      <c r="E5883" s="96">
        <v>206.94999999935345</v>
      </c>
      <c r="F5883" s="96">
        <v>1</v>
      </c>
      <c r="G5883" s="96" t="s">
        <v>4874</v>
      </c>
      <c r="H5883" s="96">
        <v>25</v>
      </c>
      <c r="I5883" s="96" t="str">
        <f t="shared" si="91"/>
        <v>T520X687M006ATE025A520X687M006ASE025STA156KA</v>
      </c>
    </row>
    <row r="5884" spans="1:9" hidden="1">
      <c r="A5884" s="96" t="s">
        <v>3093</v>
      </c>
      <c r="B5884" s="96" t="s">
        <v>4666</v>
      </c>
      <c r="C5884" s="96" t="s">
        <v>4441</v>
      </c>
      <c r="D5884" s="96">
        <v>349.11666667379905</v>
      </c>
      <c r="E5884" s="96">
        <v>278.94166666141246</v>
      </c>
      <c r="F5884" s="96">
        <v>1</v>
      </c>
      <c r="G5884" s="96" t="s">
        <v>4874</v>
      </c>
      <c r="H5884" s="96">
        <v>2</v>
      </c>
      <c r="I5884" s="96" t="str">
        <f t="shared" si="91"/>
        <v>T520Y108M2R5ATE010A520Y108M2R5AS9997STA156KA</v>
      </c>
    </row>
    <row r="5885" spans="1:9" hidden="1">
      <c r="A5885" s="96" t="s">
        <v>3093</v>
      </c>
      <c r="B5885" s="96" t="s">
        <v>4666</v>
      </c>
      <c r="C5885" s="96" t="s">
        <v>4556</v>
      </c>
      <c r="D5885" s="96">
        <v>407.78333333437325</v>
      </c>
      <c r="E5885" s="96">
        <v>181.68333332869224</v>
      </c>
      <c r="F5885" s="96">
        <v>1</v>
      </c>
      <c r="G5885" s="96" t="s">
        <v>4874</v>
      </c>
      <c r="H5885" s="96">
        <v>1</v>
      </c>
      <c r="I5885" s="96" t="str">
        <f t="shared" si="91"/>
        <v>T520Y108M2R5ATE010A520Y108M2R5AS9997STA156KE</v>
      </c>
    </row>
    <row r="5886" spans="1:9" hidden="1">
      <c r="A5886" s="96" t="s">
        <v>3093</v>
      </c>
      <c r="B5886" s="96" t="s">
        <v>4666</v>
      </c>
      <c r="C5886" s="96" t="s">
        <v>4766</v>
      </c>
      <c r="D5886" s="96">
        <v>277.21666666679084</v>
      </c>
      <c r="E5886" s="96">
        <v>139.21666666748931</v>
      </c>
      <c r="F5886" s="96">
        <v>1</v>
      </c>
      <c r="G5886" s="96" t="s">
        <v>4874</v>
      </c>
      <c r="H5886" s="96">
        <v>1</v>
      </c>
      <c r="I5886" s="96" t="str">
        <f t="shared" si="91"/>
        <v>T520Y108M2R5ATE010A520Y108M2R5AS9997STA156KF</v>
      </c>
    </row>
    <row r="5887" spans="1:9" hidden="1">
      <c r="A5887" s="96" t="s">
        <v>3093</v>
      </c>
      <c r="B5887" s="96" t="s">
        <v>1419</v>
      </c>
      <c r="C5887" s="96" t="s">
        <v>4441</v>
      </c>
      <c r="D5887" s="96">
        <v>425.04263565951391</v>
      </c>
      <c r="E5887" s="96">
        <v>217.86666666677351</v>
      </c>
      <c r="F5887" s="96">
        <v>1</v>
      </c>
      <c r="G5887" s="96" t="s">
        <v>4874</v>
      </c>
      <c r="H5887" s="96">
        <v>43</v>
      </c>
      <c r="I5887" s="96" t="str">
        <f t="shared" si="91"/>
        <v>T520Y108M2R5ATE010A520Y108M2R5ASE010STA156KA</v>
      </c>
    </row>
    <row r="5888" spans="1:9" hidden="1">
      <c r="A5888" s="96" t="s">
        <v>3059</v>
      </c>
      <c r="B5888" s="96" t="s">
        <v>4920</v>
      </c>
      <c r="C5888" s="96" t="s">
        <v>4441</v>
      </c>
      <c r="D5888" s="96">
        <v>391.65833333157934</v>
      </c>
      <c r="E5888" s="96">
        <v>197.41666666755921</v>
      </c>
      <c r="F5888" s="96">
        <v>1</v>
      </c>
      <c r="G5888" s="96" t="s">
        <v>4874</v>
      </c>
      <c r="H5888" s="96">
        <v>2</v>
      </c>
      <c r="I5888" s="96" t="str">
        <f t="shared" si="91"/>
        <v>T520Y108M2R5ATE015A520Y108M003ASE015STA156KA</v>
      </c>
    </row>
    <row r="5889" spans="1:9" hidden="1">
      <c r="A5889" s="96" t="s">
        <v>3057</v>
      </c>
      <c r="B5889" s="96" t="s">
        <v>4921</v>
      </c>
      <c r="C5889" s="96" t="s">
        <v>4617</v>
      </c>
      <c r="D5889" s="96">
        <v>364.71428571318808</v>
      </c>
      <c r="E5889" s="96">
        <v>149.29761904907147</v>
      </c>
      <c r="F5889" s="96">
        <v>1</v>
      </c>
      <c r="G5889" s="96" t="s">
        <v>4874</v>
      </c>
      <c r="H5889" s="96">
        <v>7</v>
      </c>
      <c r="I5889" s="96" t="str">
        <f t="shared" si="91"/>
        <v>T520Y157M010ATE015A520Y157M010ASE015NT50</v>
      </c>
    </row>
    <row r="5890" spans="1:9" hidden="1">
      <c r="A5890" s="96" t="s">
        <v>3057</v>
      </c>
      <c r="B5890" s="96" t="s">
        <v>2106</v>
      </c>
      <c r="C5890" s="96" t="s">
        <v>4426</v>
      </c>
      <c r="D5890" s="96">
        <v>296.91666667233221</v>
      </c>
      <c r="E5890" s="96">
        <v>132.53333333297633</v>
      </c>
      <c r="F5890" s="96">
        <v>1</v>
      </c>
      <c r="G5890" s="96" t="s">
        <v>4874</v>
      </c>
      <c r="H5890" s="96">
        <v>1</v>
      </c>
      <c r="I5890" s="96" t="str">
        <f t="shared" si="91"/>
        <v>T520Y157M010ATE015A520D157M010ASMHSBKBP74</v>
      </c>
    </row>
    <row r="5891" spans="1:9" hidden="1">
      <c r="A5891" s="96" t="s">
        <v>3109</v>
      </c>
      <c r="B5891" s="96" t="s">
        <v>3107</v>
      </c>
      <c r="C5891" s="96" t="s">
        <v>4426</v>
      </c>
      <c r="D5891" s="96">
        <v>329.13222222367767</v>
      </c>
      <c r="E5891" s="96">
        <v>144.74022988510993</v>
      </c>
      <c r="F5891" s="96">
        <v>1</v>
      </c>
      <c r="G5891" s="96" t="s">
        <v>4874</v>
      </c>
      <c r="H5891" s="96">
        <v>30</v>
      </c>
      <c r="I5891" s="96" t="str">
        <f t="shared" si="91"/>
        <v>T520Y227M010ATE040A520Y227M010ASMHSPKBP74</v>
      </c>
    </row>
    <row r="5892" spans="1:9" hidden="1">
      <c r="A5892" s="96" t="s">
        <v>3096</v>
      </c>
      <c r="B5892" s="96" t="s">
        <v>4922</v>
      </c>
      <c r="C5892" s="96" t="s">
        <v>4488</v>
      </c>
      <c r="D5892" s="96">
        <v>255.18333332729529</v>
      </c>
      <c r="E5892" s="96">
        <v>138.9000000001397</v>
      </c>
      <c r="F5892" s="96">
        <v>1</v>
      </c>
      <c r="G5892" s="96" t="s">
        <v>4874</v>
      </c>
      <c r="H5892" s="96">
        <v>1</v>
      </c>
      <c r="I5892" s="96" t="str">
        <f t="shared" ref="I5892:I5955" si="92">A5892&amp;B5892&amp;C5892</f>
        <v>T520Y337M006ATE010A520Y337M006ASE010KBP54</v>
      </c>
    </row>
    <row r="5893" spans="1:9" hidden="1">
      <c r="A5893" s="96" t="s">
        <v>3105</v>
      </c>
      <c r="B5893" s="96" t="s">
        <v>2782</v>
      </c>
      <c r="C5893" s="96" t="s">
        <v>4426</v>
      </c>
      <c r="D5893" s="96">
        <v>377.33333333046176</v>
      </c>
      <c r="E5893" s="96">
        <v>160.93333333963528</v>
      </c>
      <c r="F5893" s="96">
        <v>1</v>
      </c>
      <c r="G5893" s="96" t="s">
        <v>4874</v>
      </c>
      <c r="H5893" s="96">
        <v>1</v>
      </c>
      <c r="I5893" s="96" t="str">
        <f t="shared" si="92"/>
        <v>T520Y337M006ATE040A520Y337M010ASMHSPKBP74</v>
      </c>
    </row>
    <row r="5894" spans="1:9" hidden="1">
      <c r="A5894" s="96" t="s">
        <v>3161</v>
      </c>
      <c r="B5894" s="96" t="s">
        <v>2782</v>
      </c>
      <c r="C5894" s="96" t="s">
        <v>4426</v>
      </c>
      <c r="D5894" s="96">
        <v>377.53333333530463</v>
      </c>
      <c r="E5894" s="96">
        <v>143.33333333255723</v>
      </c>
      <c r="F5894" s="96">
        <v>1</v>
      </c>
      <c r="G5894" s="96" t="s">
        <v>4874</v>
      </c>
      <c r="H5894" s="96">
        <v>1</v>
      </c>
      <c r="I5894" s="96" t="str">
        <f t="shared" si="92"/>
        <v>T520Y337M010AHE035A520Y337M010ASMHSPKBP74</v>
      </c>
    </row>
    <row r="5895" spans="1:9" hidden="1">
      <c r="A5895" s="96" t="s">
        <v>3020</v>
      </c>
      <c r="B5895" s="96" t="s">
        <v>4923</v>
      </c>
      <c r="C5895" s="96" t="s">
        <v>4901</v>
      </c>
      <c r="D5895" s="96">
        <v>352.16666666907258</v>
      </c>
      <c r="E5895" s="96">
        <v>171.49999999324791</v>
      </c>
      <c r="F5895" s="96">
        <v>1</v>
      </c>
      <c r="G5895" s="96" t="s">
        <v>4874</v>
      </c>
      <c r="H5895" s="96">
        <v>1</v>
      </c>
      <c r="I5895" s="96" t="str">
        <f t="shared" si="92"/>
        <v>T520Y337M010ATE015A520Y337M010AS9997KBP75E</v>
      </c>
    </row>
    <row r="5896" spans="1:9" hidden="1">
      <c r="A5896" s="96" t="s">
        <v>3020</v>
      </c>
      <c r="B5896" s="96" t="s">
        <v>3043</v>
      </c>
      <c r="C5896" s="96" t="s">
        <v>4426</v>
      </c>
      <c r="D5896" s="96">
        <v>499.51969696849119</v>
      </c>
      <c r="E5896" s="96">
        <v>210.25158730152592</v>
      </c>
      <c r="F5896" s="96">
        <v>1</v>
      </c>
      <c r="G5896" s="96" t="s">
        <v>4874</v>
      </c>
      <c r="H5896" s="96">
        <v>22</v>
      </c>
      <c r="I5896" s="96" t="str">
        <f t="shared" si="92"/>
        <v>T520Y337M010ATE015A520Y337M010ASE015KBP74</v>
      </c>
    </row>
    <row r="5897" spans="1:9" hidden="1">
      <c r="A5897" s="96" t="s">
        <v>3020</v>
      </c>
      <c r="B5897" s="96" t="s">
        <v>3113</v>
      </c>
      <c r="C5897" s="96" t="s">
        <v>4744</v>
      </c>
      <c r="D5897" s="96">
        <v>496.88333333353512</v>
      </c>
      <c r="E5897" s="96">
        <v>226.99999999604188</v>
      </c>
      <c r="F5897" s="96">
        <v>1</v>
      </c>
      <c r="G5897" s="96" t="s">
        <v>4874</v>
      </c>
      <c r="H5897" s="96">
        <v>1</v>
      </c>
      <c r="I5897" s="96" t="str">
        <f t="shared" si="92"/>
        <v>T520Y337M010ATE015A520Y337M010ASE035KBP72</v>
      </c>
    </row>
    <row r="5898" spans="1:9" hidden="1">
      <c r="A5898" s="96" t="s">
        <v>3131</v>
      </c>
      <c r="B5898" s="96" t="s">
        <v>2782</v>
      </c>
      <c r="C5898" s="96" t="s">
        <v>4618</v>
      </c>
      <c r="D5898" s="96">
        <v>363.38333332794718</v>
      </c>
      <c r="E5898" s="96">
        <v>156.35000000358559</v>
      </c>
      <c r="F5898" s="96">
        <v>1</v>
      </c>
      <c r="G5898" s="96" t="s">
        <v>4874</v>
      </c>
      <c r="H5898" s="96">
        <v>1</v>
      </c>
      <c r="I5898" s="96" t="str">
        <f t="shared" si="92"/>
        <v>T520Y337M010ATE025A520Y337M010ASMHSPKBP72E</v>
      </c>
    </row>
    <row r="5899" spans="1:9" hidden="1">
      <c r="A5899" s="96" t="s">
        <v>3131</v>
      </c>
      <c r="B5899" s="96" t="s">
        <v>2782</v>
      </c>
      <c r="C5899" s="96" t="s">
        <v>4426</v>
      </c>
      <c r="D5899" s="96">
        <v>385.38222222053446</v>
      </c>
      <c r="E5899" s="96">
        <v>146.68777777743526</v>
      </c>
      <c r="F5899" s="96">
        <v>1</v>
      </c>
      <c r="G5899" s="96" t="s">
        <v>4874</v>
      </c>
      <c r="H5899" s="96">
        <v>15</v>
      </c>
      <c r="I5899" s="96" t="str">
        <f t="shared" si="92"/>
        <v>T520Y337M010ATE025A520Y337M010ASMHSPKBP74</v>
      </c>
    </row>
    <row r="5900" spans="1:9" hidden="1">
      <c r="A5900" s="96" t="s">
        <v>3131</v>
      </c>
      <c r="B5900" s="96" t="s">
        <v>2782</v>
      </c>
      <c r="C5900" s="96" t="s">
        <v>4433</v>
      </c>
      <c r="D5900" s="96">
        <v>391.84999999590218</v>
      </c>
      <c r="E5900" s="96">
        <v>121.43333333660848</v>
      </c>
      <c r="F5900" s="96">
        <v>1</v>
      </c>
      <c r="G5900" s="96" t="s">
        <v>4874</v>
      </c>
      <c r="H5900" s="96">
        <v>1</v>
      </c>
      <c r="I5900" s="96" t="str">
        <f t="shared" si="92"/>
        <v>T520Y337M010ATE025A520Y337M010ASMHSPKBP74E</v>
      </c>
    </row>
    <row r="5901" spans="1:9" hidden="1">
      <c r="A5901" s="96" t="s">
        <v>3160</v>
      </c>
      <c r="B5901" s="96" t="s">
        <v>2782</v>
      </c>
      <c r="C5901" s="96" t="s">
        <v>4426</v>
      </c>
      <c r="D5901" s="96">
        <v>383.89285714365542</v>
      </c>
      <c r="E5901" s="96">
        <v>139.70000000229837</v>
      </c>
      <c r="F5901" s="96">
        <v>1</v>
      </c>
      <c r="G5901" s="96" t="s">
        <v>4874</v>
      </c>
      <c r="H5901" s="96">
        <v>14</v>
      </c>
      <c r="I5901" s="96" t="str">
        <f t="shared" si="92"/>
        <v>T520Y337M010ATE035A520Y337M010ASMHSPKBP74</v>
      </c>
    </row>
    <row r="5902" spans="1:9" hidden="1">
      <c r="A5902" s="96" t="s">
        <v>3064</v>
      </c>
      <c r="B5902" s="96" t="s">
        <v>4767</v>
      </c>
      <c r="C5902" s="96" t="s">
        <v>119</v>
      </c>
      <c r="D5902" s="96">
        <v>298.04166666814126</v>
      </c>
      <c r="E5902" s="96">
        <v>149.56666666665114</v>
      </c>
      <c r="F5902" s="96">
        <v>1</v>
      </c>
      <c r="G5902" s="96" t="s">
        <v>4874</v>
      </c>
      <c r="H5902" s="96">
        <v>2</v>
      </c>
      <c r="I5902" s="96" t="str">
        <f t="shared" si="92"/>
        <v>T520Y477M006ATE010A520Y477M006AS9997FTW102K</v>
      </c>
    </row>
    <row r="5903" spans="1:9" hidden="1">
      <c r="A5903" s="96" t="s">
        <v>3064</v>
      </c>
      <c r="B5903" s="96" t="s">
        <v>4924</v>
      </c>
      <c r="C5903" s="96" t="s">
        <v>4744</v>
      </c>
      <c r="D5903" s="96">
        <v>415.4318181810562</v>
      </c>
      <c r="E5903" s="96">
        <v>202.74333333483497</v>
      </c>
      <c r="F5903" s="96">
        <v>1</v>
      </c>
      <c r="G5903" s="96" t="s">
        <v>4874</v>
      </c>
      <c r="H5903" s="96">
        <v>33</v>
      </c>
      <c r="I5903" s="96" t="str">
        <f t="shared" si="92"/>
        <v>T520Y477M006ATE010A520Y477M006ASE010KBP72</v>
      </c>
    </row>
    <row r="5904" spans="1:9" hidden="1">
      <c r="A5904" s="96" t="s">
        <v>3064</v>
      </c>
      <c r="B5904" s="96" t="s">
        <v>4924</v>
      </c>
      <c r="C5904" s="96" t="s">
        <v>4618</v>
      </c>
      <c r="D5904" s="96">
        <v>252.63333332841285</v>
      </c>
      <c r="E5904" s="96">
        <v>124.55000000889412</v>
      </c>
      <c r="F5904" s="96">
        <v>1</v>
      </c>
      <c r="G5904" s="96" t="s">
        <v>4874</v>
      </c>
      <c r="H5904" s="96">
        <v>1</v>
      </c>
      <c r="I5904" s="96" t="str">
        <f t="shared" si="92"/>
        <v>T520Y477M006ATE010A520Y477M006ASE010KBP72E</v>
      </c>
    </row>
    <row r="5905" spans="1:9" hidden="1">
      <c r="A5905" s="96" t="s">
        <v>3064</v>
      </c>
      <c r="B5905" s="96" t="s">
        <v>3056</v>
      </c>
      <c r="C5905" s="96" t="s">
        <v>4744</v>
      </c>
      <c r="D5905" s="96">
        <v>321.76066666706464</v>
      </c>
      <c r="E5905" s="96">
        <v>149.86633333296049</v>
      </c>
      <c r="F5905" s="96">
        <v>1</v>
      </c>
      <c r="G5905" s="96" t="s">
        <v>4874</v>
      </c>
      <c r="H5905" s="96">
        <v>50</v>
      </c>
      <c r="I5905" s="96" t="str">
        <f t="shared" si="92"/>
        <v>T520Y477M006ATE010A520Y477M006ASPGLRKBP72</v>
      </c>
    </row>
    <row r="5906" spans="1:9" hidden="1">
      <c r="A5906" s="96" t="s">
        <v>3064</v>
      </c>
      <c r="B5906" s="96" t="s">
        <v>3056</v>
      </c>
      <c r="C5906" s="96" t="s">
        <v>4618</v>
      </c>
      <c r="D5906" s="96">
        <v>324.81140350775894</v>
      </c>
      <c r="E5906" s="96">
        <v>151.4009803913616</v>
      </c>
      <c r="F5906" s="96">
        <v>1</v>
      </c>
      <c r="G5906" s="96" t="s">
        <v>4874</v>
      </c>
      <c r="H5906" s="96">
        <v>19</v>
      </c>
      <c r="I5906" s="96" t="str">
        <f t="shared" si="92"/>
        <v>T520Y477M006ATE010A520Y477M006ASPGLRKBP72E</v>
      </c>
    </row>
    <row r="5907" spans="1:9" hidden="1">
      <c r="A5907" s="96" t="s">
        <v>3064</v>
      </c>
      <c r="B5907" s="96" t="s">
        <v>3056</v>
      </c>
      <c r="C5907" s="96" t="s">
        <v>4571</v>
      </c>
      <c r="D5907" s="96">
        <v>307.633333329577</v>
      </c>
      <c r="E5907" s="96">
        <v>147.10000001010485</v>
      </c>
      <c r="F5907" s="96">
        <v>1</v>
      </c>
      <c r="G5907" s="96" t="s">
        <v>4874</v>
      </c>
      <c r="H5907" s="96">
        <v>1</v>
      </c>
      <c r="I5907" s="96" t="str">
        <f t="shared" si="92"/>
        <v>T520Y477M006ATE010A520Y477M006ASPGLRKBP72F</v>
      </c>
    </row>
    <row r="5908" spans="1:9" hidden="1">
      <c r="A5908" s="96" t="s">
        <v>3064</v>
      </c>
      <c r="B5908" s="96" t="s">
        <v>3056</v>
      </c>
      <c r="C5908" s="96" t="s">
        <v>4426</v>
      </c>
      <c r="D5908" s="96">
        <v>333.04615384670728</v>
      </c>
      <c r="E5908" s="96">
        <v>140.09791666525416</v>
      </c>
      <c r="F5908" s="96">
        <v>1</v>
      </c>
      <c r="G5908" s="96" t="s">
        <v>4874</v>
      </c>
      <c r="H5908" s="96">
        <v>26</v>
      </c>
      <c r="I5908" s="96" t="str">
        <f t="shared" si="92"/>
        <v>T520Y477M006ATE010A520Y477M006ASPGLRKBP74</v>
      </c>
    </row>
    <row r="5909" spans="1:9" hidden="1">
      <c r="A5909" s="96" t="s">
        <v>3064</v>
      </c>
      <c r="B5909" s="96" t="s">
        <v>3056</v>
      </c>
      <c r="C5909" s="96" t="s">
        <v>4760</v>
      </c>
      <c r="D5909" s="96">
        <v>313.83181818020108</v>
      </c>
      <c r="E5909" s="96">
        <v>156.13166666636243</v>
      </c>
      <c r="F5909" s="96">
        <v>1</v>
      </c>
      <c r="G5909" s="96" t="s">
        <v>4874</v>
      </c>
      <c r="H5909" s="96">
        <v>11</v>
      </c>
      <c r="I5909" s="96" t="str">
        <f t="shared" si="92"/>
        <v>T520Y477M006ATE010A520Y477M006ASPGLRKBP75</v>
      </c>
    </row>
    <row r="5910" spans="1:9" hidden="1">
      <c r="A5910" s="96" t="s">
        <v>3050</v>
      </c>
      <c r="B5910" s="96" t="s">
        <v>3010</v>
      </c>
      <c r="C5910" s="96" t="s">
        <v>4426</v>
      </c>
      <c r="D5910" s="96">
        <v>354.2515151517</v>
      </c>
      <c r="E5910" s="96">
        <v>176.25151515059935</v>
      </c>
      <c r="F5910" s="96">
        <v>1</v>
      </c>
      <c r="G5910" s="96" t="s">
        <v>4874</v>
      </c>
      <c r="H5910" s="96">
        <v>11</v>
      </c>
      <c r="I5910" s="96" t="str">
        <f t="shared" si="92"/>
        <v>T520Y477M006ATE015A520Y477M006ASMHSBKBP74</v>
      </c>
    </row>
    <row r="5911" spans="1:9" hidden="1">
      <c r="A5911" s="96" t="s">
        <v>3127</v>
      </c>
      <c r="B5911" s="96" t="s">
        <v>2784</v>
      </c>
      <c r="C5911" s="96" t="s">
        <v>4492</v>
      </c>
      <c r="D5911" s="96">
        <v>301.04999999748543</v>
      </c>
      <c r="E5911" s="96">
        <v>135.36666666856036</v>
      </c>
      <c r="F5911" s="96">
        <v>1</v>
      </c>
      <c r="G5911" s="96" t="s">
        <v>4874</v>
      </c>
      <c r="H5911" s="96">
        <v>1</v>
      </c>
      <c r="I5911" s="96" t="str">
        <f t="shared" si="92"/>
        <v>T520Y477M006ATE025A520Y477M006ASMHSPFTW700</v>
      </c>
    </row>
    <row r="5912" spans="1:9" hidden="1">
      <c r="A5912" s="96" t="s">
        <v>3127</v>
      </c>
      <c r="B5912" s="96" t="s">
        <v>2784</v>
      </c>
      <c r="C5912" s="96" t="s">
        <v>4426</v>
      </c>
      <c r="D5912" s="96">
        <v>302.64166666427627</v>
      </c>
      <c r="E5912" s="96">
        <v>155.30833333439659</v>
      </c>
      <c r="F5912" s="96">
        <v>1</v>
      </c>
      <c r="G5912" s="96" t="s">
        <v>4874</v>
      </c>
      <c r="H5912" s="96">
        <v>4</v>
      </c>
      <c r="I5912" s="96" t="str">
        <f t="shared" si="92"/>
        <v>T520Y477M006ATE025A520Y477M006ASMHSPKBP74</v>
      </c>
    </row>
    <row r="5913" spans="1:9" hidden="1">
      <c r="A5913" s="96" t="s">
        <v>3164</v>
      </c>
      <c r="B5913" s="96" t="s">
        <v>4925</v>
      </c>
      <c r="C5913" s="96" t="s">
        <v>4426</v>
      </c>
      <c r="D5913" s="96">
        <v>387.77777777519083</v>
      </c>
      <c r="E5913" s="96">
        <v>197.85833333269693</v>
      </c>
      <c r="F5913" s="96">
        <v>1</v>
      </c>
      <c r="G5913" s="96" t="s">
        <v>4874</v>
      </c>
      <c r="H5913" s="96">
        <v>3</v>
      </c>
      <c r="I5913" s="96" t="str">
        <f t="shared" si="92"/>
        <v>T520Y477M006ATE035A520Y477M006ASE025KBP74</v>
      </c>
    </row>
    <row r="5914" spans="1:9" hidden="1">
      <c r="A5914" s="96" t="s">
        <v>3164</v>
      </c>
      <c r="B5914" s="96" t="s">
        <v>2784</v>
      </c>
      <c r="C5914" s="96" t="s">
        <v>4492</v>
      </c>
      <c r="D5914" s="96">
        <v>310.7499999988691</v>
      </c>
      <c r="E5914" s="96">
        <v>158.63571428627307</v>
      </c>
      <c r="F5914" s="96">
        <v>1</v>
      </c>
      <c r="G5914" s="96" t="s">
        <v>4874</v>
      </c>
      <c r="H5914" s="96">
        <v>7</v>
      </c>
      <c r="I5914" s="96" t="str">
        <f t="shared" si="92"/>
        <v>T520Y477M006ATE035A520Y477M006ASMHSPFTW700</v>
      </c>
    </row>
    <row r="5915" spans="1:9" hidden="1">
      <c r="A5915" s="96" t="s">
        <v>3164</v>
      </c>
      <c r="B5915" s="96" t="s">
        <v>2784</v>
      </c>
      <c r="C5915" s="96" t="s">
        <v>4426</v>
      </c>
      <c r="D5915" s="96">
        <v>327.6729999994626</v>
      </c>
      <c r="E5915" s="96">
        <v>156.55566666678061</v>
      </c>
      <c r="F5915" s="96">
        <v>1</v>
      </c>
      <c r="G5915" s="96" t="s">
        <v>4874</v>
      </c>
      <c r="H5915" s="96">
        <v>50</v>
      </c>
      <c r="I5915" s="96" t="str">
        <f t="shared" si="92"/>
        <v>T520Y477M006ATE035A520Y477M006ASMHSPKBP74</v>
      </c>
    </row>
    <row r="5916" spans="1:9" hidden="1">
      <c r="A5916" s="96" t="s">
        <v>3099</v>
      </c>
      <c r="B5916" s="96" t="s">
        <v>3102</v>
      </c>
      <c r="C5916" s="96" t="s">
        <v>4744</v>
      </c>
      <c r="D5916" s="96">
        <v>361.68333333916962</v>
      </c>
      <c r="E5916" s="96">
        <v>193.36666666902599</v>
      </c>
      <c r="F5916" s="96">
        <v>1</v>
      </c>
      <c r="G5916" s="96" t="s">
        <v>4874</v>
      </c>
      <c r="H5916" s="96">
        <v>1</v>
      </c>
      <c r="I5916" s="96" t="str">
        <f t="shared" si="92"/>
        <v>T520Y687M004ATE010A520Y687M004ASE010KBP72</v>
      </c>
    </row>
    <row r="5917" spans="1:9" hidden="1">
      <c r="A5917" s="96" t="s">
        <v>3099</v>
      </c>
      <c r="B5917" s="96" t="s">
        <v>3098</v>
      </c>
      <c r="C5917" s="96" t="s">
        <v>4744</v>
      </c>
      <c r="D5917" s="96">
        <v>310.74999999837019</v>
      </c>
      <c r="E5917" s="96">
        <v>143.06666666641831</v>
      </c>
      <c r="F5917" s="96">
        <v>1</v>
      </c>
      <c r="G5917" s="96" t="s">
        <v>4874</v>
      </c>
      <c r="H5917" s="96">
        <v>3</v>
      </c>
      <c r="I5917" s="96" t="str">
        <f t="shared" si="92"/>
        <v>T520Y687M004ATE010A520Y687M004ASPGLRKBP72</v>
      </c>
    </row>
    <row r="5918" spans="1:9" hidden="1">
      <c r="A5918" s="96" t="s">
        <v>3133</v>
      </c>
      <c r="B5918" s="96" t="s">
        <v>4765</v>
      </c>
      <c r="C5918" s="96" t="s">
        <v>4441</v>
      </c>
      <c r="D5918" s="96">
        <v>505.87708333390771</v>
      </c>
      <c r="E5918" s="96">
        <v>281.48611111042555</v>
      </c>
      <c r="F5918" s="96">
        <v>1</v>
      </c>
      <c r="G5918" s="96" t="s">
        <v>4874</v>
      </c>
      <c r="H5918" s="96">
        <v>8</v>
      </c>
      <c r="I5918" s="96" t="str">
        <f t="shared" si="92"/>
        <v>T520Y687M006ATE025A520X687M006ASE025STA156KA</v>
      </c>
    </row>
    <row r="5919" spans="1:9" hidden="1">
      <c r="A5919" s="96" t="s">
        <v>3133</v>
      </c>
      <c r="B5919" s="96" t="s">
        <v>4926</v>
      </c>
      <c r="C5919" s="96" t="s">
        <v>4556</v>
      </c>
      <c r="D5919" s="96">
        <v>573.05000000400469</v>
      </c>
      <c r="E5919" s="96">
        <v>209.56666666315868</v>
      </c>
      <c r="F5919" s="96">
        <v>1</v>
      </c>
      <c r="G5919" s="96" t="s">
        <v>4874</v>
      </c>
      <c r="H5919" s="96">
        <v>1</v>
      </c>
      <c r="I5919" s="96" t="str">
        <f t="shared" si="92"/>
        <v>T520Y687M006ATE025A520Y687M006ASSTA156KE</v>
      </c>
    </row>
    <row r="5920" spans="1:9" hidden="1">
      <c r="A5920" s="96" t="s">
        <v>3133</v>
      </c>
      <c r="B5920" s="96" t="s">
        <v>241</v>
      </c>
      <c r="C5920" s="96" t="s">
        <v>4441</v>
      </c>
      <c r="D5920" s="96">
        <v>514.79999999748543</v>
      </c>
      <c r="E5920" s="96">
        <v>259.0000000060536</v>
      </c>
      <c r="F5920" s="96">
        <v>1</v>
      </c>
      <c r="G5920" s="96" t="s">
        <v>4874</v>
      </c>
      <c r="H5920" s="96">
        <v>1</v>
      </c>
      <c r="I5920" s="96" t="str">
        <f t="shared" si="92"/>
        <v>T520Y687M006ATE025A520Y687M006AS9997STA156KA</v>
      </c>
    </row>
    <row r="5921" spans="1:9" hidden="1">
      <c r="A5921" s="96" t="s">
        <v>3129</v>
      </c>
      <c r="B5921" s="96" t="s">
        <v>4927</v>
      </c>
      <c r="C5921" s="96" t="s">
        <v>4426</v>
      </c>
      <c r="D5921" s="96">
        <v>351.00000000209548</v>
      </c>
      <c r="E5921" s="96">
        <v>183.38333333842456</v>
      </c>
      <c r="F5921" s="96">
        <v>1</v>
      </c>
      <c r="G5921" s="96" t="s">
        <v>4874</v>
      </c>
      <c r="H5921" s="96">
        <v>1</v>
      </c>
      <c r="I5921" s="96" t="str">
        <f t="shared" si="92"/>
        <v>T520Y687M2R5ATE025A520Y687M004ASE025KBP74</v>
      </c>
    </row>
    <row r="5922" spans="1:9" hidden="1">
      <c r="A5922" s="96" t="s">
        <v>2301</v>
      </c>
      <c r="B5922" s="96" t="s">
        <v>2300</v>
      </c>
      <c r="C5922" s="96" t="s">
        <v>4516</v>
      </c>
      <c r="D5922" s="96">
        <v>859.14444444235403</v>
      </c>
      <c r="E5922" s="96">
        <v>195.91666666790843</v>
      </c>
      <c r="F5922" s="96">
        <v>1</v>
      </c>
      <c r="G5922" s="96" t="s">
        <v>4874</v>
      </c>
      <c r="H5922" s="96">
        <v>3</v>
      </c>
      <c r="I5922" s="96" t="str">
        <f t="shared" si="92"/>
        <v>T521B105M063ATE200A521B105M063ASTTS125</v>
      </c>
    </row>
    <row r="5923" spans="1:9" hidden="1">
      <c r="A5923" s="96" t="s">
        <v>2060</v>
      </c>
      <c r="B5923" s="96" t="s">
        <v>2061</v>
      </c>
      <c r="C5923" s="96" t="s">
        <v>4721</v>
      </c>
      <c r="D5923" s="96">
        <v>512.96666667039972</v>
      </c>
      <c r="E5923" s="96">
        <v>186.91666667000391</v>
      </c>
      <c r="F5923" s="96">
        <v>1</v>
      </c>
      <c r="G5923" s="96" t="s">
        <v>4874</v>
      </c>
      <c r="H5923" s="96">
        <v>2</v>
      </c>
      <c r="I5923" s="96" t="str">
        <f t="shared" si="92"/>
        <v>T521B106M020ATE100A521B106M025ASE100NT40</v>
      </c>
    </row>
    <row r="5924" spans="1:9" hidden="1">
      <c r="A5924" s="96" t="s">
        <v>2066</v>
      </c>
      <c r="B5924" s="96" t="s">
        <v>2061</v>
      </c>
      <c r="C5924" s="96" t="s">
        <v>4721</v>
      </c>
      <c r="D5924" s="96">
        <v>518.41805555537576</v>
      </c>
      <c r="E5924" s="96">
        <v>234.71111111197388</v>
      </c>
      <c r="F5924" s="96">
        <v>1</v>
      </c>
      <c r="G5924" s="96" t="s">
        <v>4874</v>
      </c>
      <c r="H5924" s="96">
        <v>12</v>
      </c>
      <c r="I5924" s="96" t="str">
        <f t="shared" si="92"/>
        <v>T521B106M025ATE100A521B106M025ASE100NT40</v>
      </c>
    </row>
    <row r="5925" spans="1:9" hidden="1">
      <c r="A5925" s="96" t="s">
        <v>2194</v>
      </c>
      <c r="B5925" s="96" t="s">
        <v>2193</v>
      </c>
      <c r="C5925" s="96" t="s">
        <v>157</v>
      </c>
      <c r="D5925" s="96">
        <v>637.2833333350718</v>
      </c>
      <c r="E5925" s="96">
        <v>280.01111111138016</v>
      </c>
      <c r="F5925" s="96">
        <v>1</v>
      </c>
      <c r="G5925" s="96" t="s">
        <v>4874</v>
      </c>
      <c r="H5925" s="96">
        <v>3</v>
      </c>
      <c r="I5925" s="96" t="str">
        <f t="shared" si="92"/>
        <v>T521B106M035ATE150A521B106M035ASTTS40</v>
      </c>
    </row>
    <row r="5926" spans="1:9" hidden="1">
      <c r="A5926" s="96" t="s">
        <v>2313</v>
      </c>
      <c r="B5926" s="96" t="s">
        <v>2193</v>
      </c>
      <c r="C5926" s="96" t="s">
        <v>157</v>
      </c>
      <c r="D5926" s="96">
        <v>596.13700000082611</v>
      </c>
      <c r="E5926" s="96">
        <v>205.02966666708235</v>
      </c>
      <c r="F5926" s="96">
        <v>1</v>
      </c>
      <c r="G5926" s="96" t="s">
        <v>4874</v>
      </c>
      <c r="H5926" s="96">
        <v>50</v>
      </c>
      <c r="I5926" s="96" t="str">
        <f t="shared" si="92"/>
        <v>T521B106M035ATE200A521B106M035ASTTS40</v>
      </c>
    </row>
    <row r="5927" spans="1:9" hidden="1">
      <c r="A5927" s="96" t="s">
        <v>2302</v>
      </c>
      <c r="B5927" s="96" t="s">
        <v>2303</v>
      </c>
      <c r="C5927" s="96" t="s">
        <v>4502</v>
      </c>
      <c r="D5927" s="96">
        <v>857.13333333435003</v>
      </c>
      <c r="E5927" s="96">
        <v>191.20833333407063</v>
      </c>
      <c r="F5927" s="96">
        <v>1</v>
      </c>
      <c r="G5927" s="96" t="s">
        <v>4874</v>
      </c>
      <c r="H5927" s="96">
        <v>2</v>
      </c>
      <c r="I5927" s="96" t="str">
        <f t="shared" si="92"/>
        <v>T521B155M050ATE200A521B155M063ASTTS175</v>
      </c>
    </row>
    <row r="5928" spans="1:9" hidden="1">
      <c r="A5928" s="96" t="s">
        <v>2317</v>
      </c>
      <c r="B5928" s="96" t="s">
        <v>2303</v>
      </c>
      <c r="C5928" s="96" t="s">
        <v>4502</v>
      </c>
      <c r="D5928" s="96">
        <v>784.76666666683741</v>
      </c>
      <c r="E5928" s="96">
        <v>184.36666667112149</v>
      </c>
      <c r="F5928" s="96">
        <v>1</v>
      </c>
      <c r="G5928" s="96" t="s">
        <v>4874</v>
      </c>
      <c r="H5928" s="96">
        <v>1</v>
      </c>
      <c r="I5928" s="96" t="str">
        <f t="shared" si="92"/>
        <v>T521B155M063ATE200A521B155M063ASTTS175</v>
      </c>
    </row>
    <row r="5929" spans="1:9" hidden="1">
      <c r="A5929" s="96" t="s">
        <v>2053</v>
      </c>
      <c r="B5929" s="96" t="s">
        <v>2054</v>
      </c>
      <c r="C5929" s="96" t="s">
        <v>4492</v>
      </c>
      <c r="D5929" s="96">
        <v>525.41111111291684</v>
      </c>
      <c r="E5929" s="96">
        <v>233.90555555233732</v>
      </c>
      <c r="F5929" s="96">
        <v>1</v>
      </c>
      <c r="G5929" s="96" t="s">
        <v>4874</v>
      </c>
      <c r="H5929" s="96">
        <v>3</v>
      </c>
      <c r="I5929" s="96" t="str">
        <f t="shared" si="92"/>
        <v>T521B156M016ATE090A521B156M016ASE090FTW700</v>
      </c>
    </row>
    <row r="5930" spans="1:9" hidden="1">
      <c r="A5930" s="96" t="s">
        <v>2207</v>
      </c>
      <c r="B5930" s="96" t="s">
        <v>4623</v>
      </c>
      <c r="C5930" s="96" t="s">
        <v>4617</v>
      </c>
      <c r="D5930" s="96">
        <v>524.80066666651987</v>
      </c>
      <c r="E5930" s="96">
        <v>191.77366666586605</v>
      </c>
      <c r="F5930" s="96">
        <v>1</v>
      </c>
      <c r="G5930" s="96" t="s">
        <v>4874</v>
      </c>
      <c r="H5930" s="96">
        <v>50</v>
      </c>
      <c r="I5930" s="96" t="str">
        <f t="shared" si="92"/>
        <v>T521B156M025ATE100A521B156M025ASNT50</v>
      </c>
    </row>
    <row r="5931" spans="1:9" hidden="1">
      <c r="A5931" s="96" t="s">
        <v>2207</v>
      </c>
      <c r="B5931" s="96" t="s">
        <v>4623</v>
      </c>
      <c r="C5931" s="96" t="s">
        <v>126</v>
      </c>
      <c r="D5931" s="96">
        <v>529.11754385899064</v>
      </c>
      <c r="E5931" s="96">
        <v>199.77407407364808</v>
      </c>
      <c r="F5931" s="96">
        <v>1</v>
      </c>
      <c r="G5931" s="96" t="s">
        <v>4874</v>
      </c>
      <c r="H5931" s="96">
        <v>19</v>
      </c>
      <c r="I5931" s="96" t="str">
        <f t="shared" si="92"/>
        <v>T521B156M025ATE100A521B156M025ASKBP52</v>
      </c>
    </row>
    <row r="5932" spans="1:9" hidden="1">
      <c r="A5932" s="96" t="s">
        <v>2304</v>
      </c>
      <c r="B5932" s="96" t="s">
        <v>2305</v>
      </c>
      <c r="C5932" s="96" t="s">
        <v>4516</v>
      </c>
      <c r="D5932" s="96">
        <v>605.16111111268401</v>
      </c>
      <c r="E5932" s="96">
        <v>191.4944444457069</v>
      </c>
      <c r="F5932" s="96">
        <v>1</v>
      </c>
      <c r="G5932" s="96" t="s">
        <v>4874</v>
      </c>
      <c r="H5932" s="96">
        <v>3</v>
      </c>
      <c r="I5932" s="96" t="str">
        <f t="shared" si="92"/>
        <v>T521B225M050ATE200A521B225M050ASTTS125</v>
      </c>
    </row>
    <row r="5933" spans="1:9" hidden="1">
      <c r="A5933" s="96" t="s">
        <v>2304</v>
      </c>
      <c r="B5933" s="96" t="s">
        <v>4928</v>
      </c>
      <c r="C5933" s="96" t="s">
        <v>4516</v>
      </c>
      <c r="D5933" s="96">
        <v>749.04999999096628</v>
      </c>
      <c r="E5933" s="96">
        <v>184.95000000461005</v>
      </c>
      <c r="F5933" s="96">
        <v>1</v>
      </c>
      <c r="G5933" s="96" t="s">
        <v>4874</v>
      </c>
      <c r="H5933" s="96">
        <v>1</v>
      </c>
      <c r="I5933" s="96" t="str">
        <f t="shared" si="92"/>
        <v>T521B225M050ATE200A521B225M050AS9997TTS125</v>
      </c>
    </row>
    <row r="5934" spans="1:9" hidden="1">
      <c r="A5934" s="96" t="s">
        <v>619</v>
      </c>
      <c r="B5934" s="96" t="s">
        <v>618</v>
      </c>
      <c r="C5934" s="96" t="s">
        <v>4617</v>
      </c>
      <c r="D5934" s="96">
        <v>508.7611111078877</v>
      </c>
      <c r="E5934" s="96">
        <v>196.04166666569657</v>
      </c>
      <c r="F5934" s="96">
        <v>1</v>
      </c>
      <c r="G5934" s="96" t="s">
        <v>4874</v>
      </c>
      <c r="H5934" s="96">
        <v>3</v>
      </c>
      <c r="I5934" s="96" t="str">
        <f t="shared" si="92"/>
        <v>T521B226M016ATE090A521B226M020ASNT50</v>
      </c>
    </row>
    <row r="5935" spans="1:9" hidden="1">
      <c r="A5935" s="96" t="s">
        <v>2047</v>
      </c>
      <c r="B5935" s="96" t="s">
        <v>618</v>
      </c>
      <c r="C5935" s="96" t="s">
        <v>4617</v>
      </c>
      <c r="D5935" s="96">
        <v>496.7452380945906</v>
      </c>
      <c r="E5935" s="96">
        <v>202.83095238198129</v>
      </c>
      <c r="F5935" s="96">
        <v>1</v>
      </c>
      <c r="G5935" s="96" t="s">
        <v>4874</v>
      </c>
      <c r="H5935" s="96">
        <v>7</v>
      </c>
      <c r="I5935" s="96" t="str">
        <f t="shared" si="92"/>
        <v>T521B226M020ATE090A521B226M020ASNT50</v>
      </c>
    </row>
    <row r="5936" spans="1:9" hidden="1">
      <c r="A5936" s="96" t="s">
        <v>2297</v>
      </c>
      <c r="B5936" s="96" t="s">
        <v>4625</v>
      </c>
      <c r="C5936" s="96" t="s">
        <v>4492</v>
      </c>
      <c r="D5936" s="96">
        <v>526.43966666723134</v>
      </c>
      <c r="E5936" s="96">
        <v>196.43533333302472</v>
      </c>
      <c r="F5936" s="96">
        <v>1</v>
      </c>
      <c r="G5936" s="96" t="s">
        <v>4874</v>
      </c>
      <c r="H5936" s="96">
        <v>50</v>
      </c>
      <c r="I5936" s="96" t="str">
        <f t="shared" si="92"/>
        <v>T521B226M025ATE100A521B226M025ASFTW700</v>
      </c>
    </row>
    <row r="5937" spans="1:9" hidden="1">
      <c r="A5937" s="96" t="s">
        <v>2314</v>
      </c>
      <c r="B5937" s="96" t="s">
        <v>2185</v>
      </c>
      <c r="C5937" s="96" t="s">
        <v>4478</v>
      </c>
      <c r="D5937" s="96">
        <v>730.50833333283663</v>
      </c>
      <c r="E5937" s="96">
        <v>263.95833333546761</v>
      </c>
      <c r="F5937" s="96">
        <v>1</v>
      </c>
      <c r="G5937" s="96" t="s">
        <v>4874</v>
      </c>
      <c r="H5937" s="96">
        <v>2</v>
      </c>
      <c r="I5937" s="96" t="str">
        <f t="shared" si="92"/>
        <v>T521B335M035ATE200A521B335M035ASFTW400</v>
      </c>
    </row>
    <row r="5938" spans="1:9" hidden="1">
      <c r="A5938" s="96" t="s">
        <v>2308</v>
      </c>
      <c r="B5938" s="96" t="s">
        <v>4929</v>
      </c>
      <c r="C5938" s="96" t="s">
        <v>4485</v>
      </c>
      <c r="D5938" s="96">
        <v>635.72777778259479</v>
      </c>
      <c r="E5938" s="96">
        <v>173.32222222234122</v>
      </c>
      <c r="F5938" s="96">
        <v>1</v>
      </c>
      <c r="G5938" s="96" t="s">
        <v>4874</v>
      </c>
      <c r="H5938" s="96">
        <v>3</v>
      </c>
      <c r="I5938" s="96" t="str">
        <f t="shared" si="92"/>
        <v>T521B335M050ATE200A521B335M050AS9997C275</v>
      </c>
    </row>
    <row r="5939" spans="1:9" hidden="1">
      <c r="A5939" s="96" t="s">
        <v>2308</v>
      </c>
      <c r="B5939" s="96" t="s">
        <v>4811</v>
      </c>
      <c r="C5939" s="96" t="s">
        <v>4811</v>
      </c>
      <c r="D5939" s="96">
        <v>566.84166666527744</v>
      </c>
      <c r="E5939" s="96">
        <v>153.15833333472256</v>
      </c>
      <c r="F5939" s="96">
        <v>1</v>
      </c>
      <c r="G5939" s="96" t="s">
        <v>4874</v>
      </c>
      <c r="I5939" s="96" t="str">
        <f t="shared" si="92"/>
        <v>T521B335M050ATE200#N/A#N/A</v>
      </c>
    </row>
    <row r="5940" spans="1:9" hidden="1">
      <c r="A5940" s="96" t="s">
        <v>2308</v>
      </c>
      <c r="B5940" s="96" t="s">
        <v>2309</v>
      </c>
      <c r="C5940" s="96" t="s">
        <v>4485</v>
      </c>
      <c r="D5940" s="96">
        <v>537.71111111389473</v>
      </c>
      <c r="E5940" s="96">
        <v>142.83333333791234</v>
      </c>
      <c r="F5940" s="96">
        <v>1</v>
      </c>
      <c r="G5940" s="96" t="s">
        <v>4874</v>
      </c>
      <c r="H5940" s="96">
        <v>3</v>
      </c>
      <c r="I5940" s="96" t="str">
        <f t="shared" si="92"/>
        <v>T521B335M050ATE200A521B335M050ASC275</v>
      </c>
    </row>
    <row r="5941" spans="1:9" hidden="1">
      <c r="A5941" s="96" t="s">
        <v>2318</v>
      </c>
      <c r="B5941" s="96" t="s">
        <v>2191</v>
      </c>
      <c r="C5941" s="96" t="s">
        <v>4478</v>
      </c>
      <c r="D5941" s="96">
        <v>713.2791666671983</v>
      </c>
      <c r="E5941" s="96">
        <v>296.63333333301125</v>
      </c>
      <c r="F5941" s="96">
        <v>1</v>
      </c>
      <c r="G5941" s="96" t="s">
        <v>4874</v>
      </c>
      <c r="H5941" s="96">
        <v>4</v>
      </c>
      <c r="I5941" s="96" t="str">
        <f t="shared" si="92"/>
        <v>T521B475M035ATE200A521B475M035ASFTW400</v>
      </c>
    </row>
    <row r="5942" spans="1:9" hidden="1">
      <c r="A5942" s="96" t="s">
        <v>2318</v>
      </c>
      <c r="B5942" s="96" t="s">
        <v>4930</v>
      </c>
      <c r="C5942" s="96" t="s">
        <v>4478</v>
      </c>
      <c r="D5942" s="96">
        <v>669.40000000060536</v>
      </c>
      <c r="E5942" s="96">
        <v>202.66666666371748</v>
      </c>
      <c r="F5942" s="96">
        <v>1</v>
      </c>
      <c r="G5942" s="96" t="s">
        <v>4874</v>
      </c>
      <c r="H5942" s="96">
        <v>1</v>
      </c>
      <c r="I5942" s="96" t="str">
        <f t="shared" si="92"/>
        <v>T521B475M035ATE200A521B475M035AS9997FTW400</v>
      </c>
    </row>
    <row r="5943" spans="1:9" hidden="1">
      <c r="A5943" s="96" t="s">
        <v>1229</v>
      </c>
      <c r="B5943" s="96" t="s">
        <v>1230</v>
      </c>
      <c r="C5943" s="96" t="s">
        <v>4502</v>
      </c>
      <c r="D5943" s="96">
        <v>843.38866666727699</v>
      </c>
      <c r="E5943" s="96">
        <v>228.84599999904168</v>
      </c>
      <c r="F5943" s="96">
        <v>1</v>
      </c>
      <c r="G5943" s="96" t="s">
        <v>4874</v>
      </c>
      <c r="H5943" s="96">
        <v>50</v>
      </c>
      <c r="I5943" s="96" t="str">
        <f t="shared" si="92"/>
        <v>T521C475M063ATE200A521C475M063ASTTS175</v>
      </c>
    </row>
    <row r="5944" spans="1:9" hidden="1">
      <c r="A5944" s="96" t="s">
        <v>1229</v>
      </c>
      <c r="B5944" s="96" t="s">
        <v>4770</v>
      </c>
      <c r="C5944" s="96" t="s">
        <v>4502</v>
      </c>
      <c r="D5944" s="96">
        <v>818.06666666851379</v>
      </c>
      <c r="E5944" s="96">
        <v>184.46388888987713</v>
      </c>
      <c r="F5944" s="96">
        <v>1</v>
      </c>
      <c r="G5944" s="96" t="s">
        <v>4874</v>
      </c>
      <c r="H5944" s="96">
        <v>5</v>
      </c>
      <c r="I5944" s="96" t="str">
        <f t="shared" si="92"/>
        <v>T521C475M063ATE200A521C475M063AS9997TTS175</v>
      </c>
    </row>
    <row r="5945" spans="1:9" hidden="1">
      <c r="A5945" s="96" t="s">
        <v>1049</v>
      </c>
      <c r="B5945" s="96" t="s">
        <v>1047</v>
      </c>
      <c r="C5945" s="96" t="s">
        <v>4485</v>
      </c>
      <c r="D5945" s="96">
        <v>699.41366666641557</v>
      </c>
      <c r="E5945" s="96">
        <v>227.95399999902585</v>
      </c>
      <c r="F5945" s="96">
        <v>1</v>
      </c>
      <c r="G5945" s="96" t="s">
        <v>4874</v>
      </c>
      <c r="H5945" s="96">
        <v>50</v>
      </c>
      <c r="I5945" s="96" t="str">
        <f t="shared" si="92"/>
        <v>T521D106M050ATE090A521V106M050ASC275</v>
      </c>
    </row>
    <row r="5946" spans="1:9" hidden="1">
      <c r="A5946" s="96" t="s">
        <v>1049</v>
      </c>
      <c r="B5946" s="96" t="s">
        <v>4931</v>
      </c>
      <c r="C5946" s="96" t="s">
        <v>4485</v>
      </c>
      <c r="D5946" s="96">
        <v>672.52499999769498</v>
      </c>
      <c r="E5946" s="96">
        <v>203.900000002468</v>
      </c>
      <c r="F5946" s="96">
        <v>1</v>
      </c>
      <c r="G5946" s="96" t="s">
        <v>4874</v>
      </c>
      <c r="H5946" s="96">
        <v>2</v>
      </c>
      <c r="I5946" s="96" t="str">
        <f t="shared" si="92"/>
        <v>T521D106M050ATE090A521V106M050AS9997C275</v>
      </c>
    </row>
    <row r="5947" spans="1:9" hidden="1">
      <c r="A5947" s="96" t="s">
        <v>1357</v>
      </c>
      <c r="B5947" s="96" t="s">
        <v>1047</v>
      </c>
      <c r="C5947" s="96" t="s">
        <v>4485</v>
      </c>
      <c r="D5947" s="96">
        <v>713.6380952342214</v>
      </c>
      <c r="E5947" s="96">
        <v>235.54791666625533</v>
      </c>
      <c r="F5947" s="96">
        <v>1</v>
      </c>
      <c r="G5947" s="96" t="s">
        <v>4874</v>
      </c>
      <c r="H5947" s="96">
        <v>7</v>
      </c>
      <c r="I5947" s="96" t="str">
        <f t="shared" si="92"/>
        <v>T521D106M050ATE120A521V106M050ASC275</v>
      </c>
    </row>
    <row r="5948" spans="1:9" hidden="1">
      <c r="A5948" s="96" t="s">
        <v>1337</v>
      </c>
      <c r="B5948" s="96" t="s">
        <v>1073</v>
      </c>
      <c r="C5948" s="96" t="s">
        <v>4433</v>
      </c>
      <c r="D5948" s="96">
        <v>447.82222222303966</v>
      </c>
      <c r="E5948" s="96">
        <v>163.3166666678153</v>
      </c>
      <c r="F5948" s="96">
        <v>1</v>
      </c>
      <c r="G5948" s="96" t="s">
        <v>4874</v>
      </c>
      <c r="H5948" s="96">
        <v>3</v>
      </c>
      <c r="I5948" s="96" t="str">
        <f t="shared" si="92"/>
        <v>T521D107M016ATE050A521D107M016ASE050KBP74E</v>
      </c>
    </row>
    <row r="5949" spans="1:9" hidden="1">
      <c r="A5949" s="96" t="s">
        <v>1337</v>
      </c>
      <c r="B5949" s="96" t="s">
        <v>1073</v>
      </c>
      <c r="C5949" s="96" t="s">
        <v>4575</v>
      </c>
      <c r="D5949" s="96">
        <v>445.11666666716337</v>
      </c>
      <c r="E5949" s="96">
        <v>147.76666666497476</v>
      </c>
      <c r="F5949" s="96">
        <v>1</v>
      </c>
      <c r="G5949" s="96" t="s">
        <v>4874</v>
      </c>
      <c r="H5949" s="96">
        <v>1</v>
      </c>
      <c r="I5949" s="96" t="str">
        <f t="shared" si="92"/>
        <v>T521D107M016ATE050A521D107M016ASE050KBP74F</v>
      </c>
    </row>
    <row r="5950" spans="1:9" hidden="1">
      <c r="A5950" s="96" t="s">
        <v>1337</v>
      </c>
      <c r="B5950" s="96" t="s">
        <v>1073</v>
      </c>
      <c r="C5950" s="96" t="s">
        <v>4617</v>
      </c>
      <c r="D5950" s="96">
        <v>597.06399999980351</v>
      </c>
      <c r="E5950" s="96">
        <v>213.60833333374467</v>
      </c>
      <c r="F5950" s="96">
        <v>1</v>
      </c>
      <c r="G5950" s="96" t="s">
        <v>4874</v>
      </c>
      <c r="H5950" s="96">
        <v>50</v>
      </c>
      <c r="I5950" s="96" t="str">
        <f t="shared" si="92"/>
        <v>T521D107M016ATE050A521D107M016ASE050NT50</v>
      </c>
    </row>
    <row r="5951" spans="1:9" hidden="1">
      <c r="A5951" s="96" t="s">
        <v>1337</v>
      </c>
      <c r="B5951" s="96" t="s">
        <v>1073</v>
      </c>
      <c r="C5951" s="96" t="s">
        <v>126</v>
      </c>
      <c r="D5951" s="96">
        <v>549.53333334065974</v>
      </c>
      <c r="E5951" s="96">
        <v>184.35000000055879</v>
      </c>
      <c r="F5951" s="96">
        <v>1</v>
      </c>
      <c r="G5951" s="96" t="s">
        <v>4874</v>
      </c>
      <c r="H5951" s="96">
        <v>1</v>
      </c>
      <c r="I5951" s="96" t="str">
        <f t="shared" si="92"/>
        <v>T521D107M016ATE050A521D107M016ASE050KBP52</v>
      </c>
    </row>
    <row r="5952" spans="1:9" hidden="1">
      <c r="A5952" s="96" t="s">
        <v>1337</v>
      </c>
      <c r="B5952" s="96" t="s">
        <v>1771</v>
      </c>
      <c r="C5952" s="96" t="s">
        <v>4433</v>
      </c>
      <c r="D5952" s="96">
        <v>429.86666667507961</v>
      </c>
      <c r="E5952" s="96">
        <v>151.16666667396203</v>
      </c>
      <c r="F5952" s="96">
        <v>1</v>
      </c>
      <c r="G5952" s="96" t="s">
        <v>4874</v>
      </c>
      <c r="H5952" s="96">
        <v>1</v>
      </c>
      <c r="I5952" s="96" t="str">
        <f t="shared" si="92"/>
        <v>T521D107M016ATE050A521V107M016AS9997KBP74E</v>
      </c>
    </row>
    <row r="5953" spans="1:9" hidden="1">
      <c r="A5953" s="96" t="s">
        <v>1337</v>
      </c>
      <c r="B5953" s="96" t="s">
        <v>4772</v>
      </c>
      <c r="C5953" s="96" t="s">
        <v>4715</v>
      </c>
      <c r="D5953" s="96">
        <v>532.8666666650679</v>
      </c>
      <c r="E5953" s="96">
        <v>152.88333333330229</v>
      </c>
      <c r="F5953" s="96">
        <v>1</v>
      </c>
      <c r="G5953" s="96" t="s">
        <v>4874</v>
      </c>
      <c r="H5953" s="96">
        <v>1</v>
      </c>
      <c r="I5953" s="96" t="str">
        <f t="shared" si="92"/>
        <v>T521D107M016ATE050A521D107M016AS9997KBP83E</v>
      </c>
    </row>
    <row r="5954" spans="1:9" hidden="1">
      <c r="A5954" s="96" t="s">
        <v>1069</v>
      </c>
      <c r="B5954" s="96" t="s">
        <v>4773</v>
      </c>
      <c r="C5954" s="96" t="s">
        <v>4433</v>
      </c>
      <c r="D5954" s="96">
        <v>532.93333333684132</v>
      </c>
      <c r="E5954" s="96">
        <v>145.67500000703149</v>
      </c>
      <c r="F5954" s="96">
        <v>1</v>
      </c>
      <c r="G5954" s="96" t="s">
        <v>4874</v>
      </c>
      <c r="H5954" s="96">
        <v>2</v>
      </c>
      <c r="I5954" s="96" t="str">
        <f t="shared" si="92"/>
        <v>T521D107M020ATE055A521D107M020ASE055KBP74E</v>
      </c>
    </row>
    <row r="5955" spans="1:9" hidden="1">
      <c r="A5955" s="96" t="s">
        <v>1069</v>
      </c>
      <c r="B5955" s="96" t="s">
        <v>4773</v>
      </c>
      <c r="C5955" s="96" t="s">
        <v>4617</v>
      </c>
      <c r="D5955" s="96">
        <v>623.57066666702735</v>
      </c>
      <c r="E5955" s="96">
        <v>201.61133333283945</v>
      </c>
      <c r="F5955" s="96">
        <v>1</v>
      </c>
      <c r="G5955" s="96" t="s">
        <v>4874</v>
      </c>
      <c r="H5955" s="96">
        <v>50</v>
      </c>
      <c r="I5955" s="96" t="str">
        <f t="shared" si="92"/>
        <v>T521D107M020ATE055A521D107M020ASE055NT50</v>
      </c>
    </row>
    <row r="5956" spans="1:9" hidden="1">
      <c r="A5956" s="96" t="s">
        <v>1069</v>
      </c>
      <c r="B5956" s="96" t="s">
        <v>4773</v>
      </c>
      <c r="C5956" s="96" t="s">
        <v>4715</v>
      </c>
      <c r="D5956" s="96">
        <v>482.33333333744662</v>
      </c>
      <c r="E5956" s="96">
        <v>130.58333332766779</v>
      </c>
      <c r="F5956" s="96">
        <v>1</v>
      </c>
      <c r="G5956" s="96" t="s">
        <v>4874</v>
      </c>
      <c r="H5956" s="96">
        <v>1</v>
      </c>
      <c r="I5956" s="96" t="str">
        <f t="shared" ref="I5956:I6019" si="93">A5956&amp;B5956&amp;C5956</f>
        <v>T521D107M020ATE055A521D107M020ASE055KBP83E</v>
      </c>
    </row>
    <row r="5957" spans="1:9" hidden="1">
      <c r="A5957" s="96" t="s">
        <v>1069</v>
      </c>
      <c r="B5957" s="96" t="s">
        <v>4776</v>
      </c>
      <c r="C5957" s="96" t="s">
        <v>4433</v>
      </c>
      <c r="D5957" s="96">
        <v>495.98333333269699</v>
      </c>
      <c r="E5957" s="96">
        <v>183.05000000051223</v>
      </c>
      <c r="F5957" s="96">
        <v>1</v>
      </c>
      <c r="G5957" s="96" t="s">
        <v>4874</v>
      </c>
      <c r="H5957" s="96">
        <v>1</v>
      </c>
      <c r="I5957" s="96" t="str">
        <f t="shared" si="93"/>
        <v>T521D107M020ATE055A521D107M020AS9997KBP74E</v>
      </c>
    </row>
    <row r="5958" spans="1:9" hidden="1">
      <c r="A5958" s="96" t="s">
        <v>1069</v>
      </c>
      <c r="B5958" s="96" t="s">
        <v>4776</v>
      </c>
      <c r="C5958" s="96" t="s">
        <v>4715</v>
      </c>
      <c r="D5958" s="96">
        <v>617.1166666620411</v>
      </c>
      <c r="E5958" s="96">
        <v>227.41666666581295</v>
      </c>
      <c r="F5958" s="96">
        <v>1</v>
      </c>
      <c r="G5958" s="96" t="s">
        <v>4874</v>
      </c>
      <c r="H5958" s="96">
        <v>1</v>
      </c>
      <c r="I5958" s="96" t="str">
        <f t="shared" si="93"/>
        <v>T521D107M020ATE055A521D107M020AS9997KBP83E</v>
      </c>
    </row>
    <row r="5959" spans="1:9" hidden="1">
      <c r="A5959" s="96" t="s">
        <v>144</v>
      </c>
      <c r="B5959" s="96" t="s">
        <v>4627</v>
      </c>
      <c r="C5959" s="96" t="s">
        <v>4433</v>
      </c>
      <c r="D5959" s="96">
        <v>536.13333333050832</v>
      </c>
      <c r="E5959" s="96">
        <v>175.10833333712071</v>
      </c>
      <c r="F5959" s="96">
        <v>1</v>
      </c>
      <c r="G5959" s="96" t="s">
        <v>4874</v>
      </c>
      <c r="H5959" s="96">
        <v>2</v>
      </c>
      <c r="I5959" s="96" t="str">
        <f t="shared" si="93"/>
        <v>T521D107M025ATE040A521D107M025ASKBP74E</v>
      </c>
    </row>
    <row r="5960" spans="1:9" hidden="1">
      <c r="A5960" s="96" t="s">
        <v>144</v>
      </c>
      <c r="B5960" s="96" t="s">
        <v>4627</v>
      </c>
      <c r="C5960" s="96" t="s">
        <v>87</v>
      </c>
      <c r="D5960" s="96">
        <v>515.19066666725553</v>
      </c>
      <c r="E5960" s="96">
        <v>211.03433333281427</v>
      </c>
      <c r="F5960" s="96">
        <v>1</v>
      </c>
      <c r="G5960" s="96" t="s">
        <v>4874</v>
      </c>
      <c r="H5960" s="96">
        <v>50</v>
      </c>
      <c r="I5960" s="96" t="str">
        <f t="shared" si="93"/>
        <v>T521D107M025ATE040A521D107M025ASTTS50</v>
      </c>
    </row>
    <row r="5961" spans="1:9" hidden="1">
      <c r="A5961" s="96" t="s">
        <v>1291</v>
      </c>
      <c r="B5961" s="96" t="s">
        <v>4627</v>
      </c>
      <c r="C5961" s="96" t="s">
        <v>87</v>
      </c>
      <c r="D5961" s="96">
        <v>515.24633333289535</v>
      </c>
      <c r="E5961" s="96">
        <v>197.96766666623299</v>
      </c>
      <c r="F5961" s="96">
        <v>1</v>
      </c>
      <c r="G5961" s="96" t="s">
        <v>4874</v>
      </c>
      <c r="H5961" s="96">
        <v>50</v>
      </c>
      <c r="I5961" s="96" t="str">
        <f t="shared" si="93"/>
        <v>T521D107M025ATE060A521D107M025ASTTS50</v>
      </c>
    </row>
    <row r="5962" spans="1:9" hidden="1">
      <c r="A5962" s="96" t="s">
        <v>1291</v>
      </c>
      <c r="B5962" s="96" t="s">
        <v>4565</v>
      </c>
      <c r="C5962" s="96" t="s">
        <v>87</v>
      </c>
      <c r="D5962" s="96">
        <v>544.29999999934807</v>
      </c>
      <c r="E5962" s="96">
        <v>199.63333333376795</v>
      </c>
      <c r="F5962" s="96">
        <v>1</v>
      </c>
      <c r="G5962" s="96" t="s">
        <v>4874</v>
      </c>
      <c r="H5962" s="96">
        <v>1</v>
      </c>
      <c r="I5962" s="96" t="str">
        <f t="shared" si="93"/>
        <v>T521D107M025ATE060A521D107M025AS9997TTS50</v>
      </c>
    </row>
    <row r="5963" spans="1:9" hidden="1">
      <c r="A5963" s="96" t="s">
        <v>1323</v>
      </c>
      <c r="B5963" s="96" t="s">
        <v>4777</v>
      </c>
      <c r="C5963" s="96" t="s">
        <v>4617</v>
      </c>
      <c r="D5963" s="96">
        <v>576.05430107518669</v>
      </c>
      <c r="E5963" s="96">
        <v>195.91818181882527</v>
      </c>
      <c r="F5963" s="96">
        <v>1</v>
      </c>
      <c r="G5963" s="96" t="s">
        <v>4874</v>
      </c>
      <c r="H5963" s="96">
        <v>31</v>
      </c>
      <c r="I5963" s="96" t="str">
        <f t="shared" si="93"/>
        <v>T521D157M016ATE040A521D157M016ASE055NT50</v>
      </c>
    </row>
    <row r="5964" spans="1:9" hidden="1">
      <c r="A5964" s="96" t="s">
        <v>1344</v>
      </c>
      <c r="B5964" s="96" t="s">
        <v>2290</v>
      </c>
      <c r="C5964" s="96" t="s">
        <v>4715</v>
      </c>
      <c r="D5964" s="96">
        <v>459.36666666646488</v>
      </c>
      <c r="E5964" s="96">
        <v>133.68333332939071</v>
      </c>
      <c r="F5964" s="96">
        <v>1</v>
      </c>
      <c r="G5964" s="96" t="s">
        <v>4874</v>
      </c>
      <c r="H5964" s="96">
        <v>1</v>
      </c>
      <c r="I5964" s="96" t="str">
        <f t="shared" si="93"/>
        <v>T521D157M016ATE050A521D157M016AS9997KBP83E</v>
      </c>
    </row>
    <row r="5965" spans="1:9" hidden="1">
      <c r="A5965" s="96" t="s">
        <v>1344</v>
      </c>
      <c r="B5965" s="96" t="s">
        <v>4777</v>
      </c>
      <c r="C5965" s="96" t="s">
        <v>4433</v>
      </c>
      <c r="D5965" s="96">
        <v>471.81666666409001</v>
      </c>
      <c r="E5965" s="96">
        <v>178.64999999874271</v>
      </c>
      <c r="F5965" s="96">
        <v>1</v>
      </c>
      <c r="G5965" s="96" t="s">
        <v>4874</v>
      </c>
      <c r="H5965" s="96">
        <v>1</v>
      </c>
      <c r="I5965" s="96" t="str">
        <f t="shared" si="93"/>
        <v>T521D157M016ATE050A521D157M016ASE055KBP74E</v>
      </c>
    </row>
    <row r="5966" spans="1:9" hidden="1">
      <c r="A5966" s="96" t="s">
        <v>1344</v>
      </c>
      <c r="B5966" s="96" t="s">
        <v>4777</v>
      </c>
      <c r="C5966" s="96" t="s">
        <v>4617</v>
      </c>
      <c r="D5966" s="96">
        <v>548.81366666669487</v>
      </c>
      <c r="E5966" s="96">
        <v>209.33700000001119</v>
      </c>
      <c r="F5966" s="96">
        <v>1</v>
      </c>
      <c r="G5966" s="96" t="s">
        <v>4874</v>
      </c>
      <c r="H5966" s="96">
        <v>50</v>
      </c>
      <c r="I5966" s="96" t="str">
        <f t="shared" si="93"/>
        <v>T521D157M016ATE050A521D157M016ASE055NT50</v>
      </c>
    </row>
    <row r="5967" spans="1:9" hidden="1">
      <c r="A5967" s="96" t="s">
        <v>1344</v>
      </c>
      <c r="B5967" s="96" t="s">
        <v>4777</v>
      </c>
      <c r="C5967" s="96" t="s">
        <v>126</v>
      </c>
      <c r="D5967" s="96">
        <v>617.39999999874271</v>
      </c>
      <c r="E5967" s="96">
        <v>194.26666665938683</v>
      </c>
      <c r="F5967" s="96">
        <v>1</v>
      </c>
      <c r="G5967" s="96" t="s">
        <v>4874</v>
      </c>
      <c r="H5967" s="96">
        <v>1</v>
      </c>
      <c r="I5967" s="96" t="str">
        <f t="shared" si="93"/>
        <v>T521D157M016ATE050A521D157M016ASE055KBP52</v>
      </c>
    </row>
    <row r="5968" spans="1:9" hidden="1">
      <c r="A5968" s="96" t="s">
        <v>1067</v>
      </c>
      <c r="B5968" s="96" t="s">
        <v>4777</v>
      </c>
      <c r="C5968" s="96" t="s">
        <v>4617</v>
      </c>
      <c r="D5968" s="96">
        <v>640.21666666609235</v>
      </c>
      <c r="E5968" s="96">
        <v>215.03333332948387</v>
      </c>
      <c r="F5968" s="96">
        <v>1</v>
      </c>
      <c r="G5968" s="96" t="s">
        <v>4874</v>
      </c>
      <c r="H5968" s="96">
        <v>1</v>
      </c>
      <c r="I5968" s="96" t="str">
        <f t="shared" si="93"/>
        <v>T521D157M016ATE055A521D157M016ASE055NT50</v>
      </c>
    </row>
    <row r="5969" spans="1:9" hidden="1">
      <c r="A5969" s="96" t="s">
        <v>1314</v>
      </c>
      <c r="B5969" s="96" t="s">
        <v>1023</v>
      </c>
      <c r="C5969" s="96" t="s">
        <v>4478</v>
      </c>
      <c r="D5969" s="96">
        <v>681.78333333693445</v>
      </c>
      <c r="E5969" s="96">
        <v>191.75000000162979</v>
      </c>
      <c r="F5969" s="96">
        <v>1</v>
      </c>
      <c r="G5969" s="96" t="s">
        <v>4874</v>
      </c>
      <c r="H5969" s="96">
        <v>1</v>
      </c>
      <c r="I5969" s="96" t="str">
        <f t="shared" si="93"/>
        <v>T521D226M035ATE040A521D226M035ASFTW400</v>
      </c>
    </row>
    <row r="5970" spans="1:9" hidden="1">
      <c r="A5970" s="96" t="s">
        <v>1353</v>
      </c>
      <c r="B5970" s="96" t="s">
        <v>1023</v>
      </c>
      <c r="C5970" s="96" t="s">
        <v>4478</v>
      </c>
      <c r="D5970" s="96">
        <v>725.91568627620723</v>
      </c>
      <c r="E5970" s="96">
        <v>211.23148148006297</v>
      </c>
      <c r="F5970" s="96">
        <v>1</v>
      </c>
      <c r="G5970" s="96" t="s">
        <v>4874</v>
      </c>
      <c r="H5970" s="96">
        <v>17</v>
      </c>
      <c r="I5970" s="96" t="str">
        <f t="shared" si="93"/>
        <v>T521D226M035ATE060A521D226M035ASFTW400</v>
      </c>
    </row>
    <row r="5971" spans="1:9" hidden="1">
      <c r="A5971" s="96" t="s">
        <v>1043</v>
      </c>
      <c r="B5971" s="96" t="s">
        <v>1042</v>
      </c>
      <c r="C5971" s="96" t="s">
        <v>4485</v>
      </c>
      <c r="D5971" s="96">
        <v>669.9166666660924</v>
      </c>
      <c r="E5971" s="96">
        <v>211.96033333302475</v>
      </c>
      <c r="F5971" s="96">
        <v>1</v>
      </c>
      <c r="G5971" s="96" t="s">
        <v>4874</v>
      </c>
      <c r="H5971" s="96">
        <v>50</v>
      </c>
      <c r="I5971" s="96" t="str">
        <f t="shared" si="93"/>
        <v>T521D226M050ATE090A521D226M050ASC275</v>
      </c>
    </row>
    <row r="5972" spans="1:9" hidden="1">
      <c r="A5972" s="96" t="s">
        <v>1043</v>
      </c>
      <c r="B5972" s="96" t="s">
        <v>1042</v>
      </c>
      <c r="C5972" s="96" t="s">
        <v>90</v>
      </c>
      <c r="D5972" s="96">
        <v>653.4250000010245</v>
      </c>
      <c r="E5972" s="96">
        <v>257.39666666756386</v>
      </c>
      <c r="F5972" s="96">
        <v>1</v>
      </c>
      <c r="G5972" s="96" t="s">
        <v>4874</v>
      </c>
      <c r="H5972" s="96">
        <v>50</v>
      </c>
      <c r="I5972" s="96" t="str">
        <f t="shared" si="93"/>
        <v>T521D226M050ATE090A521D226M050ASFTP200</v>
      </c>
    </row>
    <row r="5973" spans="1:9" hidden="1">
      <c r="A5973" s="96" t="s">
        <v>1043</v>
      </c>
      <c r="B5973" s="96" t="s">
        <v>1042</v>
      </c>
      <c r="C5973" s="96" t="s">
        <v>4778</v>
      </c>
      <c r="D5973" s="96">
        <v>666.93333333358169</v>
      </c>
      <c r="E5973" s="96">
        <v>188.93333333660848</v>
      </c>
      <c r="F5973" s="96">
        <v>1</v>
      </c>
      <c r="G5973" s="96" t="s">
        <v>4874</v>
      </c>
      <c r="H5973" s="96">
        <v>1</v>
      </c>
      <c r="I5973" s="96" t="str">
        <f t="shared" si="93"/>
        <v>T521D226M050ATE090A521D226M050ASFTP20X</v>
      </c>
    </row>
    <row r="5974" spans="1:9" hidden="1">
      <c r="A5974" s="96" t="s">
        <v>1043</v>
      </c>
      <c r="B5974" s="96" t="s">
        <v>4932</v>
      </c>
      <c r="C5974" s="96" t="s">
        <v>4485</v>
      </c>
      <c r="D5974" s="96">
        <v>662.89814814925194</v>
      </c>
      <c r="E5974" s="96">
        <v>205.34259259235111</v>
      </c>
      <c r="F5974" s="96">
        <v>1</v>
      </c>
      <c r="G5974" s="96" t="s">
        <v>4874</v>
      </c>
      <c r="H5974" s="96">
        <v>9</v>
      </c>
      <c r="I5974" s="96" t="str">
        <f t="shared" si="93"/>
        <v>T521D226M050ATE090A521D226M050AS9997C275</v>
      </c>
    </row>
    <row r="5975" spans="1:9" hidden="1">
      <c r="A5975" s="96" t="s">
        <v>1043</v>
      </c>
      <c r="B5975" s="96" t="s">
        <v>4932</v>
      </c>
      <c r="C5975" s="96" t="s">
        <v>90</v>
      </c>
      <c r="D5975" s="96">
        <v>656.88666666601785</v>
      </c>
      <c r="E5975" s="96">
        <v>202.9520833355491</v>
      </c>
      <c r="F5975" s="96">
        <v>1</v>
      </c>
      <c r="G5975" s="96" t="s">
        <v>4874</v>
      </c>
      <c r="H5975" s="96">
        <v>15</v>
      </c>
      <c r="I5975" s="96" t="str">
        <f t="shared" si="93"/>
        <v>T521D226M050ATE090A521D226M050AS9997FTP200</v>
      </c>
    </row>
    <row r="5976" spans="1:9" hidden="1">
      <c r="A5976" s="96" t="s">
        <v>1299</v>
      </c>
      <c r="B5976" s="96" t="s">
        <v>1302</v>
      </c>
      <c r="C5976" s="96" t="s">
        <v>157</v>
      </c>
      <c r="D5976" s="96">
        <v>497.33766666578595</v>
      </c>
      <c r="E5976" s="96">
        <v>137.61066666799599</v>
      </c>
      <c r="F5976" s="96">
        <v>1</v>
      </c>
      <c r="G5976" s="96" t="s">
        <v>4874</v>
      </c>
      <c r="H5976" s="96">
        <v>50</v>
      </c>
      <c r="I5976" s="96" t="str">
        <f t="shared" si="93"/>
        <v>T521D336M025ATE060A521D336M025ASE060TTS40</v>
      </c>
    </row>
    <row r="5977" spans="1:9" hidden="1">
      <c r="A5977" s="96" t="s">
        <v>1369</v>
      </c>
      <c r="B5977" s="96" t="s">
        <v>4566</v>
      </c>
      <c r="C5977" s="96" t="s">
        <v>90</v>
      </c>
      <c r="D5977" s="96">
        <v>668.82857142881096</v>
      </c>
      <c r="E5977" s="96">
        <v>221.09333333163519</v>
      </c>
      <c r="F5977" s="96">
        <v>1</v>
      </c>
      <c r="G5977" s="96" t="s">
        <v>4874</v>
      </c>
      <c r="H5977" s="96">
        <v>7</v>
      </c>
      <c r="I5977" s="96" t="str">
        <f t="shared" si="93"/>
        <v>T521D336M035ATE065A521D336M035AS9997FTP200</v>
      </c>
    </row>
    <row r="5978" spans="1:9" hidden="1">
      <c r="A5978" s="96" t="s">
        <v>1369</v>
      </c>
      <c r="B5978" s="96" t="s">
        <v>4566</v>
      </c>
      <c r="C5978" s="96" t="s">
        <v>4933</v>
      </c>
      <c r="D5978" s="96">
        <v>621.67222222080454</v>
      </c>
      <c r="E5978" s="96">
        <v>274.38750000146683</v>
      </c>
      <c r="F5978" s="96">
        <v>1</v>
      </c>
      <c r="G5978" s="96" t="s">
        <v>4874</v>
      </c>
      <c r="H5978" s="96">
        <v>3</v>
      </c>
      <c r="I5978" s="96" t="str">
        <f t="shared" si="93"/>
        <v>T521D336M035ATE065A521D336M035AS9997FTP20F</v>
      </c>
    </row>
    <row r="5979" spans="1:9" hidden="1">
      <c r="A5979" s="96" t="s">
        <v>1369</v>
      </c>
      <c r="B5979" s="96" t="s">
        <v>1367</v>
      </c>
      <c r="C5979" s="96" t="s">
        <v>90</v>
      </c>
      <c r="D5979" s="96">
        <v>598.13799999877813</v>
      </c>
      <c r="E5979" s="96">
        <v>243.9443333340576</v>
      </c>
      <c r="F5979" s="96">
        <v>1</v>
      </c>
      <c r="G5979" s="96" t="s">
        <v>4874</v>
      </c>
      <c r="H5979" s="96">
        <v>50</v>
      </c>
      <c r="I5979" s="96" t="str">
        <f t="shared" si="93"/>
        <v>T521D336M035ATE065A521D336M035ASE065FTP200</v>
      </c>
    </row>
    <row r="5980" spans="1:9" hidden="1">
      <c r="A5980" s="96" t="s">
        <v>1369</v>
      </c>
      <c r="B5980" s="96" t="s">
        <v>1367</v>
      </c>
      <c r="C5980" s="96" t="s">
        <v>4933</v>
      </c>
      <c r="D5980" s="96">
        <v>897.79999999911524</v>
      </c>
      <c r="E5980" s="96">
        <v>384.61666665854864</v>
      </c>
      <c r="F5980" s="96">
        <v>1</v>
      </c>
      <c r="G5980" s="96" t="s">
        <v>4874</v>
      </c>
      <c r="H5980" s="96">
        <v>1</v>
      </c>
      <c r="I5980" s="96" t="str">
        <f t="shared" si="93"/>
        <v>T521D336M035ATE065A521D336M035ASE065FTP20F</v>
      </c>
    </row>
    <row r="5981" spans="1:9" hidden="1">
      <c r="A5981" s="96" t="s">
        <v>1028</v>
      </c>
      <c r="B5981" s="96" t="s">
        <v>4934</v>
      </c>
      <c r="C5981" s="96" t="s">
        <v>4516</v>
      </c>
      <c r="D5981" s="96">
        <v>698.9916666643694</v>
      </c>
      <c r="E5981" s="96">
        <v>132.64999999548309</v>
      </c>
      <c r="F5981" s="96">
        <v>1</v>
      </c>
      <c r="G5981" s="96" t="s">
        <v>4874</v>
      </c>
      <c r="H5981" s="96">
        <v>2</v>
      </c>
      <c r="I5981" s="96" t="str">
        <f t="shared" si="93"/>
        <v>T521D475M063ATE200A521V475M063AS9997TTS125</v>
      </c>
    </row>
    <row r="5982" spans="1:9" hidden="1">
      <c r="A5982" s="96" t="s">
        <v>1037</v>
      </c>
      <c r="B5982" s="96" t="s">
        <v>1036</v>
      </c>
      <c r="C5982" s="96" t="s">
        <v>4721</v>
      </c>
      <c r="D5982" s="96">
        <v>376.86733333279847</v>
      </c>
      <c r="E5982" s="96">
        <v>149.75599999981932</v>
      </c>
      <c r="F5982" s="96">
        <v>1</v>
      </c>
      <c r="G5982" s="96" t="s">
        <v>4874</v>
      </c>
      <c r="H5982" s="96">
        <v>50</v>
      </c>
      <c r="I5982" s="96" t="str">
        <f t="shared" si="93"/>
        <v>T521D476M016ATE070A521V476M020ASNT40</v>
      </c>
    </row>
    <row r="5983" spans="1:9" hidden="1">
      <c r="A5983" s="96" t="s">
        <v>1066</v>
      </c>
      <c r="B5983" s="96" t="s">
        <v>1036</v>
      </c>
      <c r="C5983" s="96" t="s">
        <v>4721</v>
      </c>
      <c r="D5983" s="96">
        <v>377.28400000089312</v>
      </c>
      <c r="E5983" s="96">
        <v>145.09733333294281</v>
      </c>
      <c r="F5983" s="96">
        <v>1</v>
      </c>
      <c r="G5983" s="96" t="s">
        <v>4874</v>
      </c>
      <c r="H5983" s="96">
        <v>50</v>
      </c>
      <c r="I5983" s="96" t="str">
        <f t="shared" si="93"/>
        <v>T521D476M020ATE055A521V476M020ASNT40</v>
      </c>
    </row>
    <row r="5984" spans="1:9" hidden="1">
      <c r="A5984" s="96" t="s">
        <v>1574</v>
      </c>
      <c r="B5984" s="96" t="s">
        <v>4935</v>
      </c>
      <c r="C5984" s="96" t="s">
        <v>107</v>
      </c>
      <c r="D5984" s="96">
        <v>801.98333332431503</v>
      </c>
      <c r="E5984" s="96">
        <v>193.00833333050832</v>
      </c>
      <c r="F5984" s="96">
        <v>1</v>
      </c>
      <c r="G5984" s="96" t="s">
        <v>4874</v>
      </c>
      <c r="H5984" s="96">
        <v>1</v>
      </c>
      <c r="I5984" s="96" t="str">
        <f t="shared" si="93"/>
        <v>T521D565M050ATE070A521D565M050AS9997FTP150</v>
      </c>
    </row>
    <row r="5985" spans="1:9" hidden="1">
      <c r="A5985" s="96" t="s">
        <v>1056</v>
      </c>
      <c r="B5985" s="96" t="s">
        <v>1055</v>
      </c>
      <c r="C5985" s="96" t="s">
        <v>107</v>
      </c>
      <c r="D5985" s="96">
        <v>894.91666666232049</v>
      </c>
      <c r="E5985" s="96">
        <v>191.84999999357387</v>
      </c>
      <c r="F5985" s="96">
        <v>1</v>
      </c>
      <c r="G5985" s="96" t="s">
        <v>4874</v>
      </c>
      <c r="H5985" s="96">
        <v>2</v>
      </c>
      <c r="I5985" s="96" t="str">
        <f t="shared" si="93"/>
        <v>T521D565M050ATE090A521D565M050ASE090FTP150</v>
      </c>
    </row>
    <row r="5986" spans="1:9" hidden="1">
      <c r="A5986" s="96" t="s">
        <v>1032</v>
      </c>
      <c r="B5986" s="96" t="s">
        <v>1031</v>
      </c>
      <c r="C5986" s="96" t="s">
        <v>107</v>
      </c>
      <c r="D5986" s="96">
        <v>729.56666667130787</v>
      </c>
      <c r="E5986" s="96">
        <v>181.01666666334495</v>
      </c>
      <c r="F5986" s="96">
        <v>1</v>
      </c>
      <c r="G5986" s="96" t="s">
        <v>4874</v>
      </c>
      <c r="H5986" s="96">
        <v>1</v>
      </c>
      <c r="I5986" s="96" t="str">
        <f t="shared" si="93"/>
        <v>T521D685M050ATE070A521D685M050ASE070FTP150</v>
      </c>
    </row>
    <row r="5987" spans="1:9" hidden="1">
      <c r="A5987" s="96" t="s">
        <v>1032</v>
      </c>
      <c r="B5987" s="96" t="s">
        <v>4936</v>
      </c>
      <c r="C5987" s="96" t="s">
        <v>107</v>
      </c>
      <c r="D5987" s="96">
        <v>702.28333333041519</v>
      </c>
      <c r="E5987" s="96">
        <v>203.40000000083819</v>
      </c>
      <c r="F5987" s="96">
        <v>1</v>
      </c>
      <c r="G5987" s="96" t="s">
        <v>4874</v>
      </c>
      <c r="H5987" s="96">
        <v>2</v>
      </c>
      <c r="I5987" s="96" t="str">
        <f t="shared" si="93"/>
        <v>T521D685M050ATE070A521D685M050AS9997FTP150</v>
      </c>
    </row>
    <row r="5988" spans="1:9" hidden="1">
      <c r="A5988" s="96" t="s">
        <v>1040</v>
      </c>
      <c r="B5988" s="96" t="s">
        <v>1031</v>
      </c>
      <c r="C5988" s="96" t="s">
        <v>107</v>
      </c>
      <c r="D5988" s="96">
        <v>821.82500000344589</v>
      </c>
      <c r="E5988" s="96">
        <v>196.93333333125335</v>
      </c>
      <c r="F5988" s="96">
        <v>1</v>
      </c>
      <c r="G5988" s="96" t="s">
        <v>4874</v>
      </c>
      <c r="H5988" s="96">
        <v>2</v>
      </c>
      <c r="I5988" s="96" t="str">
        <f t="shared" si="93"/>
        <v>T521D685M050ATE090A521D685M050ASE070FTP150</v>
      </c>
    </row>
    <row r="5989" spans="1:9" hidden="1">
      <c r="A5989" s="96" t="s">
        <v>124</v>
      </c>
      <c r="B5989" s="96" t="s">
        <v>4679</v>
      </c>
      <c r="C5989" s="96" t="s">
        <v>4433</v>
      </c>
      <c r="D5989" s="96">
        <v>548.99999999790452</v>
      </c>
      <c r="E5989" s="96">
        <v>124.76666666334496</v>
      </c>
      <c r="F5989" s="96">
        <v>1</v>
      </c>
      <c r="G5989" s="96" t="s">
        <v>4874</v>
      </c>
      <c r="H5989" s="96">
        <v>1</v>
      </c>
      <c r="I5989" s="96" t="str">
        <f t="shared" si="93"/>
        <v>T521D686M025ATE070A521D686M025ASE070KBP74E</v>
      </c>
    </row>
    <row r="5990" spans="1:9" hidden="1">
      <c r="A5990" s="96" t="s">
        <v>124</v>
      </c>
      <c r="B5990" s="96" t="s">
        <v>4679</v>
      </c>
      <c r="C5990" s="96" t="s">
        <v>87</v>
      </c>
      <c r="D5990" s="96">
        <v>547.27333333392164</v>
      </c>
      <c r="E5990" s="96">
        <v>201.59900000123309</v>
      </c>
      <c r="F5990" s="96">
        <v>1</v>
      </c>
      <c r="G5990" s="96" t="s">
        <v>4874</v>
      </c>
      <c r="H5990" s="96">
        <v>50</v>
      </c>
      <c r="I5990" s="96" t="str">
        <f t="shared" si="93"/>
        <v>T521D686M025ATE070A521D686M025ASE070TTS50</v>
      </c>
    </row>
    <row r="5991" spans="1:9" hidden="1">
      <c r="A5991" s="96" t="s">
        <v>4095</v>
      </c>
      <c r="B5991" s="96" t="s">
        <v>4628</v>
      </c>
      <c r="C5991" s="96" t="s">
        <v>4617</v>
      </c>
      <c r="D5991" s="96">
        <v>429.54298245506118</v>
      </c>
      <c r="E5991" s="96">
        <v>207.22719298240631</v>
      </c>
      <c r="F5991" s="96">
        <v>1</v>
      </c>
      <c r="G5991" s="96" t="s">
        <v>4874</v>
      </c>
      <c r="H5991" s="96">
        <v>19</v>
      </c>
      <c r="I5991" s="96" t="str">
        <f t="shared" si="93"/>
        <v>T521Q336M016ATE040A521Q336M016AS9997NT50</v>
      </c>
    </row>
    <row r="5992" spans="1:9" hidden="1">
      <c r="A5992" s="96" t="s">
        <v>4095</v>
      </c>
      <c r="B5992" s="96" t="s">
        <v>4628</v>
      </c>
      <c r="C5992" s="96" t="s">
        <v>4797</v>
      </c>
      <c r="D5992" s="96">
        <v>482.3484848475677</v>
      </c>
      <c r="E5992" s="96">
        <v>192.91515151388012</v>
      </c>
      <c r="F5992" s="96">
        <v>1</v>
      </c>
      <c r="G5992" s="96" t="s">
        <v>4874</v>
      </c>
      <c r="H5992" s="96">
        <v>11</v>
      </c>
      <c r="I5992" s="96" t="str">
        <f t="shared" si="93"/>
        <v>T521Q336M016ATE040A521Q336M016AS9997FTW102KE</v>
      </c>
    </row>
    <row r="5993" spans="1:9" hidden="1">
      <c r="A5993" s="96" t="s">
        <v>4095</v>
      </c>
      <c r="B5993" s="96" t="s">
        <v>4628</v>
      </c>
      <c r="C5993" s="96" t="s">
        <v>4775</v>
      </c>
      <c r="D5993" s="96">
        <v>432.6904761906813</v>
      </c>
      <c r="E5993" s="96">
        <v>202.71369047600143</v>
      </c>
      <c r="F5993" s="96">
        <v>1</v>
      </c>
      <c r="G5993" s="96" t="s">
        <v>4874</v>
      </c>
      <c r="H5993" s="96">
        <v>28</v>
      </c>
      <c r="I5993" s="96" t="str">
        <f t="shared" si="93"/>
        <v>T521Q336M016ATE040A521Q336M016AS9997KBP56</v>
      </c>
    </row>
    <row r="5994" spans="1:9" hidden="1">
      <c r="A5994" s="96" t="s">
        <v>4095</v>
      </c>
      <c r="B5994" s="96" t="s">
        <v>4628</v>
      </c>
      <c r="C5994" s="96" t="s">
        <v>4780</v>
      </c>
      <c r="D5994" s="96">
        <v>968.02333332994021</v>
      </c>
      <c r="E5994" s="96">
        <v>135.08611111203209</v>
      </c>
      <c r="F5994" s="96">
        <v>1</v>
      </c>
      <c r="G5994" s="96" t="s">
        <v>4874</v>
      </c>
      <c r="H5994" s="96">
        <v>5</v>
      </c>
      <c r="I5994" s="96" t="str">
        <f t="shared" si="93"/>
        <v>T521Q336M016ATE040A521Q336M016AS9997FTW102X</v>
      </c>
    </row>
    <row r="5995" spans="1:9" hidden="1">
      <c r="A5995" s="96" t="s">
        <v>4095</v>
      </c>
      <c r="B5995" s="96" t="s">
        <v>2134</v>
      </c>
      <c r="C5995" s="96" t="s">
        <v>4617</v>
      </c>
      <c r="D5995" s="96">
        <v>432.25466666710565</v>
      </c>
      <c r="E5995" s="96">
        <v>197.36933333342895</v>
      </c>
      <c r="F5995" s="96">
        <v>1</v>
      </c>
      <c r="G5995" s="96" t="s">
        <v>4874</v>
      </c>
      <c r="H5995" s="96">
        <v>50</v>
      </c>
      <c r="I5995" s="96" t="str">
        <f t="shared" si="93"/>
        <v>T521Q336M016ATE040A521Q336M016ASE040NT50</v>
      </c>
    </row>
    <row r="5996" spans="1:9" hidden="1">
      <c r="A5996" s="96" t="s">
        <v>4095</v>
      </c>
      <c r="B5996" s="96" t="s">
        <v>2134</v>
      </c>
      <c r="C5996" s="96" t="s">
        <v>4937</v>
      </c>
      <c r="D5996" s="96">
        <v>472.18333333265042</v>
      </c>
      <c r="E5996" s="96">
        <v>183.23333332431503</v>
      </c>
      <c r="F5996" s="96">
        <v>1</v>
      </c>
      <c r="G5996" s="96" t="s">
        <v>4874</v>
      </c>
      <c r="H5996" s="96">
        <v>1</v>
      </c>
      <c r="I5996" s="96" t="str">
        <f t="shared" si="93"/>
        <v>T521Q336M016ATE040A521Q336M016ASE040NT50E</v>
      </c>
    </row>
    <row r="5997" spans="1:9" hidden="1">
      <c r="A5997" s="96" t="s">
        <v>4095</v>
      </c>
      <c r="B5997" s="96" t="s">
        <v>777</v>
      </c>
      <c r="C5997" s="96" t="s">
        <v>4617</v>
      </c>
      <c r="D5997" s="96">
        <v>445.43366666666697</v>
      </c>
      <c r="E5997" s="96">
        <v>205.00566666587255</v>
      </c>
      <c r="F5997" s="96">
        <v>1</v>
      </c>
      <c r="G5997" s="96" t="s">
        <v>4874</v>
      </c>
      <c r="H5997" s="96">
        <v>50</v>
      </c>
      <c r="I5997" s="96" t="str">
        <f t="shared" si="93"/>
        <v>T521Q336M016ATE040A521Q336M016ASTRECNT50</v>
      </c>
    </row>
    <row r="5998" spans="1:9" hidden="1">
      <c r="A5998" s="96" t="s">
        <v>4095</v>
      </c>
      <c r="B5998" s="96" t="s">
        <v>777</v>
      </c>
      <c r="C5998" s="96" t="s">
        <v>4775</v>
      </c>
      <c r="D5998" s="96">
        <v>443.99799999967217</v>
      </c>
      <c r="E5998" s="96">
        <v>206.96900000029709</v>
      </c>
      <c r="F5998" s="96">
        <v>1</v>
      </c>
      <c r="G5998" s="96" t="s">
        <v>4874</v>
      </c>
      <c r="H5998" s="96">
        <v>50</v>
      </c>
      <c r="I5998" s="96" t="str">
        <f t="shared" si="93"/>
        <v>T521Q336M016ATE040A521Q336M016ASTRECKBP56</v>
      </c>
    </row>
    <row r="5999" spans="1:9" hidden="1">
      <c r="A5999" s="96" t="s">
        <v>4095</v>
      </c>
      <c r="B5999" s="96" t="s">
        <v>777</v>
      </c>
      <c r="C5999" s="96" t="s">
        <v>126</v>
      </c>
      <c r="D5999" s="96">
        <v>435.28566666673873</v>
      </c>
      <c r="E5999" s="96">
        <v>197.60933333379216</v>
      </c>
      <c r="F5999" s="96">
        <v>1</v>
      </c>
      <c r="G5999" s="96" t="s">
        <v>4874</v>
      </c>
      <c r="H5999" s="96">
        <v>50</v>
      </c>
      <c r="I5999" s="96" t="str">
        <f t="shared" si="93"/>
        <v>T521Q336M016ATE040A521Q336M016ASTRECKBP52</v>
      </c>
    </row>
    <row r="6000" spans="1:9" hidden="1">
      <c r="A6000" s="96" t="s">
        <v>4118</v>
      </c>
      <c r="B6000" s="96" t="s">
        <v>4103</v>
      </c>
      <c r="C6000" s="96" t="s">
        <v>4492</v>
      </c>
      <c r="D6000" s="96">
        <v>527.39200000148264</v>
      </c>
      <c r="E6000" s="96">
        <v>195.29333333240356</v>
      </c>
      <c r="F6000" s="96">
        <v>1</v>
      </c>
      <c r="G6000" s="96" t="s">
        <v>4874</v>
      </c>
      <c r="H6000" s="96">
        <v>50</v>
      </c>
      <c r="I6000" s="96" t="str">
        <f t="shared" si="93"/>
        <v>T521T106M025ATE060A521T106M025ASFTW700</v>
      </c>
    </row>
    <row r="6001" spans="1:9" hidden="1">
      <c r="A6001" s="96" t="s">
        <v>4104</v>
      </c>
      <c r="B6001" s="96" t="s">
        <v>4103</v>
      </c>
      <c r="C6001" s="96" t="s">
        <v>4492</v>
      </c>
      <c r="D6001" s="96">
        <v>546.78333333244416</v>
      </c>
      <c r="E6001" s="96">
        <v>200.4416666682144</v>
      </c>
      <c r="F6001" s="96">
        <v>1</v>
      </c>
      <c r="G6001" s="96" t="s">
        <v>4874</v>
      </c>
      <c r="H6001" s="96">
        <v>14</v>
      </c>
      <c r="I6001" s="96" t="str">
        <f t="shared" si="93"/>
        <v>T521T106M025ATE100A521T106M025ASFTW700</v>
      </c>
    </row>
    <row r="6002" spans="1:9" hidden="1">
      <c r="A6002" s="96" t="s">
        <v>4098</v>
      </c>
      <c r="B6002" s="96" t="s">
        <v>4781</v>
      </c>
      <c r="C6002" s="96" t="s">
        <v>131</v>
      </c>
      <c r="D6002" s="96">
        <v>787.85900000073013</v>
      </c>
      <c r="E6002" s="96">
        <v>208.10666666615288</v>
      </c>
      <c r="F6002" s="96">
        <v>1</v>
      </c>
      <c r="G6002" s="96" t="s">
        <v>4874</v>
      </c>
      <c r="H6002" s="96">
        <v>50</v>
      </c>
      <c r="I6002" s="96" t="str">
        <f t="shared" si="93"/>
        <v>T521T336M016ATE045A521T336M016ASTTS80</v>
      </c>
    </row>
    <row r="6003" spans="1:9" hidden="1">
      <c r="A6003" s="96" t="s">
        <v>4129</v>
      </c>
      <c r="B6003" s="96" t="s">
        <v>4781</v>
      </c>
      <c r="C6003" s="96" t="s">
        <v>131</v>
      </c>
      <c r="D6003" s="96">
        <v>784.35233333262147</v>
      </c>
      <c r="E6003" s="96">
        <v>206.09633333331439</v>
      </c>
      <c r="F6003" s="96">
        <v>1</v>
      </c>
      <c r="G6003" s="96" t="s">
        <v>4874</v>
      </c>
      <c r="H6003" s="96">
        <v>50</v>
      </c>
      <c r="I6003" s="96" t="str">
        <f t="shared" si="93"/>
        <v>T521T336M016ATE050A521T336M016ASTTS80</v>
      </c>
    </row>
    <row r="6004" spans="1:9" hidden="1">
      <c r="A6004" s="96" t="s">
        <v>4129</v>
      </c>
      <c r="B6004" s="96" t="s">
        <v>4781</v>
      </c>
      <c r="C6004" s="96" t="s">
        <v>4938</v>
      </c>
      <c r="D6004" s="96">
        <v>821.56130952511126</v>
      </c>
      <c r="E6004" s="96">
        <v>230.27592592484629</v>
      </c>
      <c r="F6004" s="96">
        <v>1</v>
      </c>
      <c r="G6004" s="96" t="s">
        <v>4874</v>
      </c>
      <c r="H6004" s="96">
        <v>28</v>
      </c>
      <c r="I6004" s="96" t="str">
        <f t="shared" si="93"/>
        <v>T521T336M016ATE050A521T336M016ASTTS80K</v>
      </c>
    </row>
    <row r="6005" spans="1:9" hidden="1">
      <c r="A6005" s="96" t="s">
        <v>4129</v>
      </c>
      <c r="B6005" s="96" t="s">
        <v>4568</v>
      </c>
      <c r="C6005" s="96" t="s">
        <v>4724</v>
      </c>
      <c r="D6005" s="96">
        <v>581.3183333335212</v>
      </c>
      <c r="E6005" s="96">
        <v>201.48833333509975</v>
      </c>
      <c r="F6005" s="96">
        <v>1</v>
      </c>
      <c r="G6005" s="96" t="s">
        <v>4874</v>
      </c>
      <c r="H6005" s="96">
        <v>50</v>
      </c>
      <c r="I6005" s="96" t="str">
        <f t="shared" si="93"/>
        <v>T521T336M016ATE050A521T336M016AS9997KBP121</v>
      </c>
    </row>
    <row r="6006" spans="1:9" hidden="1">
      <c r="A6006" s="96" t="s">
        <v>4129</v>
      </c>
      <c r="B6006" s="96" t="s">
        <v>4568</v>
      </c>
      <c r="C6006" s="96" t="s">
        <v>4621</v>
      </c>
      <c r="D6006" s="96">
        <v>583.69000000390224</v>
      </c>
      <c r="E6006" s="96">
        <v>195.88055555534083</v>
      </c>
      <c r="F6006" s="96">
        <v>1</v>
      </c>
      <c r="G6006" s="96" t="s">
        <v>4874</v>
      </c>
      <c r="H6006" s="96">
        <v>5</v>
      </c>
      <c r="I6006" s="96" t="str">
        <f t="shared" si="93"/>
        <v>T521T336M016ATE050A521T336M016AS9997KBP121E</v>
      </c>
    </row>
    <row r="6007" spans="1:9" hidden="1">
      <c r="A6007" s="96" t="s">
        <v>4129</v>
      </c>
      <c r="B6007" s="96" t="s">
        <v>4568</v>
      </c>
      <c r="C6007" s="96" t="s">
        <v>131</v>
      </c>
      <c r="D6007" s="96">
        <v>632.53472222364508</v>
      </c>
      <c r="E6007" s="96">
        <v>204.41000000014901</v>
      </c>
      <c r="F6007" s="96">
        <v>1</v>
      </c>
      <c r="G6007" s="96" t="s">
        <v>4874</v>
      </c>
      <c r="H6007" s="96">
        <v>12</v>
      </c>
      <c r="I6007" s="96" t="str">
        <f t="shared" si="93"/>
        <v>T521T336M016ATE050A521T336M016AS9997TTS80</v>
      </c>
    </row>
    <row r="6008" spans="1:9" hidden="1">
      <c r="A6008" s="96" t="s">
        <v>4129</v>
      </c>
      <c r="B6008" s="96" t="s">
        <v>4568</v>
      </c>
      <c r="C6008" s="96" t="s">
        <v>4939</v>
      </c>
      <c r="D6008" s="96">
        <v>572.54999999189749</v>
      </c>
      <c r="E6008" s="96">
        <v>193.46666667144743</v>
      </c>
      <c r="F6008" s="96">
        <v>1</v>
      </c>
      <c r="G6008" s="96" t="s">
        <v>4874</v>
      </c>
      <c r="H6008" s="96">
        <v>1</v>
      </c>
      <c r="I6008" s="96" t="str">
        <f t="shared" si="93"/>
        <v xml:space="preserve">T521T336M016ATE050A521T336M016AS9997TTS80 </v>
      </c>
    </row>
    <row r="6009" spans="1:9" hidden="1">
      <c r="A6009" s="96" t="s">
        <v>4129</v>
      </c>
      <c r="B6009" s="96" t="s">
        <v>4568</v>
      </c>
      <c r="C6009" s="96" t="s">
        <v>4940</v>
      </c>
      <c r="D6009" s="96">
        <v>586.36759259272367</v>
      </c>
      <c r="E6009" s="96">
        <v>201.26764705979869</v>
      </c>
      <c r="F6009" s="96">
        <v>1</v>
      </c>
      <c r="G6009" s="96" t="s">
        <v>4874</v>
      </c>
      <c r="H6009" s="96">
        <v>18</v>
      </c>
      <c r="I6009" s="96" t="str">
        <f t="shared" si="93"/>
        <v>T521T336M016ATE050A521T336M016AS9997KBP121K</v>
      </c>
    </row>
    <row r="6010" spans="1:9" hidden="1">
      <c r="A6010" s="96" t="s">
        <v>4129</v>
      </c>
      <c r="B6010" s="96" t="s">
        <v>4568</v>
      </c>
      <c r="C6010" s="96" t="s">
        <v>4783</v>
      </c>
      <c r="D6010" s="96">
        <v>545.92222221661359</v>
      </c>
      <c r="E6010" s="96">
        <v>227.90555556421168</v>
      </c>
      <c r="F6010" s="96">
        <v>1</v>
      </c>
      <c r="G6010" s="96" t="s">
        <v>4874</v>
      </c>
      <c r="H6010" s="96">
        <v>3</v>
      </c>
      <c r="I6010" s="96" t="str">
        <f t="shared" si="93"/>
        <v>T521T336M016ATE050A521T336M016AS9997FTW102KK</v>
      </c>
    </row>
    <row r="6011" spans="1:9" hidden="1">
      <c r="A6011" s="96" t="s">
        <v>4129</v>
      </c>
      <c r="B6011" s="96" t="s">
        <v>4568</v>
      </c>
      <c r="C6011" s="96" t="s">
        <v>119</v>
      </c>
      <c r="D6011" s="96">
        <v>547.16884058004291</v>
      </c>
      <c r="E6011" s="96">
        <v>195.37999999942255</v>
      </c>
      <c r="F6011" s="96">
        <v>1</v>
      </c>
      <c r="G6011" s="96" t="s">
        <v>4874</v>
      </c>
      <c r="H6011" s="96">
        <v>23</v>
      </c>
      <c r="I6011" s="96" t="str">
        <f t="shared" si="93"/>
        <v>T521T336M016ATE050A521T336M016AS9997FTW102K</v>
      </c>
    </row>
    <row r="6012" spans="1:9" hidden="1">
      <c r="A6012" s="96" t="s">
        <v>4129</v>
      </c>
      <c r="B6012" s="96" t="s">
        <v>4941</v>
      </c>
      <c r="C6012" s="96" t="s">
        <v>4724</v>
      </c>
      <c r="D6012" s="96">
        <v>688.74999999767169</v>
      </c>
      <c r="E6012" s="96">
        <v>182.03333333716728</v>
      </c>
      <c r="F6012" s="96">
        <v>1</v>
      </c>
      <c r="G6012" s="96" t="s">
        <v>4874</v>
      </c>
      <c r="H6012" s="96">
        <v>1</v>
      </c>
      <c r="I6012" s="96" t="str">
        <f t="shared" si="93"/>
        <v>T521T336M016ATE050A521T336M016AS9998KBP121</v>
      </c>
    </row>
    <row r="6013" spans="1:9" hidden="1">
      <c r="A6013" s="96" t="s">
        <v>4129</v>
      </c>
      <c r="B6013" s="96" t="s">
        <v>4941</v>
      </c>
      <c r="C6013" s="96" t="s">
        <v>131</v>
      </c>
      <c r="D6013" s="96">
        <v>899.28333333344187</v>
      </c>
      <c r="E6013" s="96">
        <v>157.63333333306946</v>
      </c>
      <c r="F6013" s="96">
        <v>1</v>
      </c>
      <c r="G6013" s="96" t="s">
        <v>4874</v>
      </c>
      <c r="H6013" s="96">
        <v>1</v>
      </c>
      <c r="I6013" s="96" t="str">
        <f t="shared" si="93"/>
        <v>T521T336M016ATE050A521T336M016AS9998TTS80</v>
      </c>
    </row>
    <row r="6014" spans="1:9" hidden="1">
      <c r="A6014" s="96" t="s">
        <v>4129</v>
      </c>
      <c r="B6014" s="96" t="s">
        <v>4941</v>
      </c>
      <c r="C6014" s="96" t="s">
        <v>4940</v>
      </c>
      <c r="D6014" s="96">
        <v>499.65555555769242</v>
      </c>
      <c r="E6014" s="96">
        <v>188.55833333276681</v>
      </c>
      <c r="F6014" s="96">
        <v>1</v>
      </c>
      <c r="G6014" s="96" t="s">
        <v>4874</v>
      </c>
      <c r="H6014" s="96">
        <v>3</v>
      </c>
      <c r="I6014" s="96" t="str">
        <f t="shared" si="93"/>
        <v>T521T336M016ATE050A521T336M016AS9998KBP121K</v>
      </c>
    </row>
    <row r="6015" spans="1:9" hidden="1">
      <c r="A6015" s="96" t="s">
        <v>4495</v>
      </c>
      <c r="B6015" s="96" t="s">
        <v>4942</v>
      </c>
      <c r="C6015" s="96" t="s">
        <v>4441</v>
      </c>
      <c r="D6015" s="96">
        <v>703.07233333254703</v>
      </c>
      <c r="E6015" s="96">
        <v>202.77833333448507</v>
      </c>
      <c r="F6015" s="96">
        <v>1</v>
      </c>
      <c r="G6015" s="96" t="s">
        <v>4874</v>
      </c>
      <c r="H6015" s="96">
        <v>50</v>
      </c>
      <c r="I6015" s="96" t="str">
        <f t="shared" si="93"/>
        <v>T521T476M016ATE090A521T476M016ASSTA156KA</v>
      </c>
    </row>
    <row r="6016" spans="1:9" hidden="1">
      <c r="A6016" s="96" t="s">
        <v>4495</v>
      </c>
      <c r="B6016" s="96" t="s">
        <v>4789</v>
      </c>
      <c r="C6016" s="96" t="s">
        <v>4441</v>
      </c>
      <c r="D6016" s="96">
        <v>744.38333333143964</v>
      </c>
      <c r="E6016" s="96">
        <v>195.1555555552477</v>
      </c>
      <c r="F6016" s="96">
        <v>1</v>
      </c>
      <c r="G6016" s="96" t="s">
        <v>4874</v>
      </c>
      <c r="H6016" s="96">
        <v>5</v>
      </c>
      <c r="I6016" s="96" t="str">
        <f t="shared" si="93"/>
        <v>T521T476M016ATE090A521T476M016AS9997STA156KA</v>
      </c>
    </row>
    <row r="6017" spans="1:9" hidden="1">
      <c r="A6017" s="96" t="s">
        <v>4495</v>
      </c>
      <c r="B6017" s="96" t="s">
        <v>3564</v>
      </c>
      <c r="C6017" s="96" t="s">
        <v>4441</v>
      </c>
      <c r="D6017" s="96">
        <v>712.80666666612956</v>
      </c>
      <c r="E6017" s="96">
        <v>210.92433333371301</v>
      </c>
      <c r="F6017" s="96">
        <v>1</v>
      </c>
      <c r="G6017" s="96" t="s">
        <v>4874</v>
      </c>
      <c r="H6017" s="96">
        <v>50</v>
      </c>
      <c r="I6017" s="96" t="str">
        <f t="shared" si="93"/>
        <v>T521T476M016ATE090A521T476M016ASE090STA156KA</v>
      </c>
    </row>
    <row r="6018" spans="1:9" hidden="1">
      <c r="A6018" s="96" t="s">
        <v>4126</v>
      </c>
      <c r="B6018" s="96" t="s">
        <v>792</v>
      </c>
      <c r="C6018" s="96" t="s">
        <v>4617</v>
      </c>
      <c r="D6018" s="96">
        <v>567.80666666594334</v>
      </c>
      <c r="E6018" s="96">
        <v>208.81538461437091</v>
      </c>
      <c r="F6018" s="96">
        <v>1</v>
      </c>
      <c r="G6018" s="96" t="s">
        <v>4874</v>
      </c>
      <c r="H6018" s="96">
        <v>15</v>
      </c>
      <c r="I6018" s="96" t="str">
        <f t="shared" si="93"/>
        <v>T521T685M035APE090A521T685M035AS9997NT50</v>
      </c>
    </row>
    <row r="6019" spans="1:9" hidden="1">
      <c r="A6019" s="96" t="s">
        <v>4126</v>
      </c>
      <c r="B6019" s="96" t="s">
        <v>792</v>
      </c>
      <c r="C6019" s="96" t="s">
        <v>4937</v>
      </c>
      <c r="D6019" s="96">
        <v>649.63333333376795</v>
      </c>
      <c r="E6019" s="96">
        <v>203.85000000125729</v>
      </c>
      <c r="F6019" s="96">
        <v>1</v>
      </c>
      <c r="G6019" s="96" t="s">
        <v>4874</v>
      </c>
      <c r="H6019" s="96">
        <v>1</v>
      </c>
      <c r="I6019" s="96" t="str">
        <f t="shared" si="93"/>
        <v>T521T685M035APE090A521T685M035AS9997NT50E</v>
      </c>
    </row>
    <row r="6020" spans="1:9" hidden="1">
      <c r="A6020" s="96" t="s">
        <v>4126</v>
      </c>
      <c r="B6020" s="96" t="s">
        <v>792</v>
      </c>
      <c r="C6020" s="96" t="s">
        <v>4943</v>
      </c>
      <c r="D6020" s="96">
        <v>480.00000000349246</v>
      </c>
      <c r="E6020" s="96">
        <v>178.51666666567326</v>
      </c>
      <c r="F6020" s="96">
        <v>1</v>
      </c>
      <c r="G6020" s="96" t="s">
        <v>4874</v>
      </c>
      <c r="H6020" s="96">
        <v>1</v>
      </c>
      <c r="I6020" s="96" t="str">
        <f t="shared" ref="I6020:I6083" si="94">A6020&amp;B6020&amp;C6020</f>
        <v>T521T685M035APE090A521T685M035AS9997FTP400E</v>
      </c>
    </row>
    <row r="6021" spans="1:9" hidden="1">
      <c r="A6021" s="96" t="s">
        <v>4126</v>
      </c>
      <c r="B6021" s="96" t="s">
        <v>792</v>
      </c>
      <c r="C6021" s="96" t="s">
        <v>4944</v>
      </c>
      <c r="D6021" s="96">
        <v>568.0166666675359</v>
      </c>
      <c r="E6021" s="96">
        <v>218.83333332720213</v>
      </c>
      <c r="F6021" s="96">
        <v>1</v>
      </c>
      <c r="G6021" s="96" t="s">
        <v>4874</v>
      </c>
      <c r="H6021" s="96">
        <v>1</v>
      </c>
      <c r="I6021" s="96" t="str">
        <f t="shared" si="94"/>
        <v>T521T685M035APE090A521T685M035AS9997NT50X</v>
      </c>
    </row>
    <row r="6022" spans="1:9" hidden="1">
      <c r="A6022" s="96" t="s">
        <v>4126</v>
      </c>
      <c r="B6022" s="96" t="s">
        <v>4127</v>
      </c>
      <c r="C6022" s="96" t="s">
        <v>4617</v>
      </c>
      <c r="D6022" s="96">
        <v>557.79966666614632</v>
      </c>
      <c r="E6022" s="96">
        <v>209.47166666714477</v>
      </c>
      <c r="F6022" s="96">
        <v>1</v>
      </c>
      <c r="G6022" s="96" t="s">
        <v>4874</v>
      </c>
      <c r="H6022" s="96">
        <v>50</v>
      </c>
      <c r="I6022" s="96" t="str">
        <f t="shared" si="94"/>
        <v>T521T685M035APE090A521T685M035ASE090NT50</v>
      </c>
    </row>
    <row r="6023" spans="1:9" hidden="1">
      <c r="A6023" s="96" t="s">
        <v>4126</v>
      </c>
      <c r="B6023" s="96" t="s">
        <v>4127</v>
      </c>
      <c r="C6023" s="96" t="s">
        <v>126</v>
      </c>
      <c r="D6023" s="96">
        <v>568.69233333372972</v>
      </c>
      <c r="E6023" s="96">
        <v>200.30266666577663</v>
      </c>
      <c r="F6023" s="96">
        <v>1</v>
      </c>
      <c r="G6023" s="96" t="s">
        <v>4874</v>
      </c>
      <c r="H6023" s="96">
        <v>50</v>
      </c>
      <c r="I6023" s="96" t="str">
        <f t="shared" si="94"/>
        <v>T521T685M035APE090A521T685M035ASE090KBP52</v>
      </c>
    </row>
    <row r="6024" spans="1:9" hidden="1">
      <c r="A6024" s="96" t="s">
        <v>1713</v>
      </c>
      <c r="B6024" s="96" t="s">
        <v>4632</v>
      </c>
      <c r="C6024" s="96" t="s">
        <v>4478</v>
      </c>
      <c r="D6024" s="96">
        <v>722.7666666690493</v>
      </c>
      <c r="E6024" s="96">
        <v>194.05555555829775</v>
      </c>
      <c r="F6024" s="96">
        <v>1</v>
      </c>
      <c r="G6024" s="96" t="s">
        <v>4874</v>
      </c>
      <c r="H6024" s="96">
        <v>2</v>
      </c>
      <c r="I6024" s="96" t="str">
        <f t="shared" si="94"/>
        <v>T521V106M035ATE120A521V106M035AS9997FTW400</v>
      </c>
    </row>
    <row r="6025" spans="1:9" hidden="1">
      <c r="A6025" s="96" t="s">
        <v>1713</v>
      </c>
      <c r="B6025" s="96" t="s">
        <v>1712</v>
      </c>
      <c r="C6025" s="96" t="s">
        <v>4478</v>
      </c>
      <c r="D6025" s="96">
        <v>732.2015873005148</v>
      </c>
      <c r="E6025" s="96">
        <v>248.99722222296987</v>
      </c>
      <c r="F6025" s="96">
        <v>1</v>
      </c>
      <c r="G6025" s="96" t="s">
        <v>4874</v>
      </c>
      <c r="H6025" s="96">
        <v>21</v>
      </c>
      <c r="I6025" s="96" t="str">
        <f t="shared" si="94"/>
        <v>T521V106M035ATE120A521V106M035ASE120FTW400</v>
      </c>
    </row>
    <row r="6026" spans="1:9" hidden="1">
      <c r="A6026" s="96" t="s">
        <v>1713</v>
      </c>
      <c r="B6026" s="96" t="s">
        <v>1712</v>
      </c>
      <c r="C6026" s="96" t="s">
        <v>4433</v>
      </c>
      <c r="D6026" s="96">
        <v>464.49999999487778</v>
      </c>
      <c r="E6026" s="96">
        <v>125.13333333190532</v>
      </c>
      <c r="F6026" s="96">
        <v>1</v>
      </c>
      <c r="G6026" s="96" t="s">
        <v>4874</v>
      </c>
      <c r="H6026" s="96">
        <v>1</v>
      </c>
      <c r="I6026" s="96" t="str">
        <f t="shared" si="94"/>
        <v>T521V106M035ATE120A521V106M035ASE120KBP74E</v>
      </c>
    </row>
    <row r="6027" spans="1:9" hidden="1">
      <c r="A6027" s="96" t="s">
        <v>1729</v>
      </c>
      <c r="B6027" s="96" t="s">
        <v>1047</v>
      </c>
      <c r="C6027" s="96" t="s">
        <v>4485</v>
      </c>
      <c r="D6027" s="96">
        <v>654.21666666981764</v>
      </c>
      <c r="E6027" s="96">
        <v>217.54999999247957</v>
      </c>
      <c r="F6027" s="96">
        <v>1</v>
      </c>
      <c r="G6027" s="96" t="s">
        <v>4874</v>
      </c>
      <c r="H6027" s="96">
        <v>2</v>
      </c>
      <c r="I6027" s="96" t="str">
        <f t="shared" si="94"/>
        <v>T521V106M050ATE090A521V106M050ASC275</v>
      </c>
    </row>
    <row r="6028" spans="1:9" hidden="1">
      <c r="A6028" s="96" t="s">
        <v>1704</v>
      </c>
      <c r="B6028" s="96" t="s">
        <v>1771</v>
      </c>
      <c r="C6028" s="96" t="s">
        <v>4433</v>
      </c>
      <c r="D6028" s="96">
        <v>403.11666666646488</v>
      </c>
      <c r="E6028" s="96">
        <v>127.86666667554528</v>
      </c>
      <c r="F6028" s="96">
        <v>1</v>
      </c>
      <c r="G6028" s="96" t="s">
        <v>4874</v>
      </c>
      <c r="H6028" s="96">
        <v>1</v>
      </c>
      <c r="I6028" s="96" t="str">
        <f t="shared" si="94"/>
        <v>T521V107M016ATE050A521V107M016AS9997KBP74E</v>
      </c>
    </row>
    <row r="6029" spans="1:9" hidden="1">
      <c r="A6029" s="96" t="s">
        <v>1704</v>
      </c>
      <c r="B6029" s="96" t="s">
        <v>1771</v>
      </c>
      <c r="C6029" s="96" t="s">
        <v>4715</v>
      </c>
      <c r="D6029" s="96">
        <v>488.98333333083423</v>
      </c>
      <c r="E6029" s="96">
        <v>137.88333333679475</v>
      </c>
      <c r="F6029" s="96">
        <v>1</v>
      </c>
      <c r="G6029" s="96" t="s">
        <v>4874</v>
      </c>
      <c r="H6029" s="96">
        <v>1</v>
      </c>
      <c r="I6029" s="96" t="str">
        <f t="shared" si="94"/>
        <v>T521V107M016ATE050A521V107M016AS9997KBP83E</v>
      </c>
    </row>
    <row r="6030" spans="1:9" hidden="1">
      <c r="A6030" s="96" t="s">
        <v>1704</v>
      </c>
      <c r="B6030" s="96" t="s">
        <v>1479</v>
      </c>
      <c r="C6030" s="96" t="s">
        <v>4426</v>
      </c>
      <c r="D6030" s="96">
        <v>503.06800000048241</v>
      </c>
      <c r="E6030" s="96">
        <v>196.24000000054949</v>
      </c>
      <c r="F6030" s="96">
        <v>1</v>
      </c>
      <c r="G6030" s="96" t="s">
        <v>4874</v>
      </c>
      <c r="H6030" s="96">
        <v>50</v>
      </c>
      <c r="I6030" s="96" t="str">
        <f t="shared" si="94"/>
        <v>T521V107M016ATE050A521V107M016ASE050KBP74</v>
      </c>
    </row>
    <row r="6031" spans="1:9" hidden="1">
      <c r="A6031" s="96" t="s">
        <v>1704</v>
      </c>
      <c r="B6031" s="96" t="s">
        <v>1479</v>
      </c>
      <c r="C6031" s="96" t="s">
        <v>4433</v>
      </c>
      <c r="D6031" s="96">
        <v>421.60999999777414</v>
      </c>
      <c r="E6031" s="96">
        <v>167.92916666599922</v>
      </c>
      <c r="F6031" s="96">
        <v>1</v>
      </c>
      <c r="G6031" s="96" t="s">
        <v>4874</v>
      </c>
      <c r="H6031" s="96">
        <v>5</v>
      </c>
      <c r="I6031" s="96" t="str">
        <f t="shared" si="94"/>
        <v>T521V107M016ATE050A521V107M016ASE050KBP74E</v>
      </c>
    </row>
    <row r="6032" spans="1:9" hidden="1">
      <c r="A6032" s="96" t="s">
        <v>1704</v>
      </c>
      <c r="B6032" s="96" t="s">
        <v>1479</v>
      </c>
      <c r="C6032" s="96" t="s">
        <v>4764</v>
      </c>
      <c r="D6032" s="96">
        <v>492.95300000051503</v>
      </c>
      <c r="E6032" s="96">
        <v>201.64000000033991</v>
      </c>
      <c r="F6032" s="96">
        <v>1</v>
      </c>
      <c r="G6032" s="96" t="s">
        <v>4874</v>
      </c>
      <c r="H6032" s="96">
        <v>50</v>
      </c>
      <c r="I6032" s="96" t="str">
        <f t="shared" si="94"/>
        <v>T521V107M016ATE050A521V107M016ASE050KBP74US</v>
      </c>
    </row>
    <row r="6033" spans="1:9" hidden="1">
      <c r="A6033" s="96" t="s">
        <v>1638</v>
      </c>
      <c r="B6033" s="96" t="s">
        <v>1684</v>
      </c>
      <c r="C6033" s="96" t="s">
        <v>4492</v>
      </c>
      <c r="D6033" s="96">
        <v>557.44583333253104</v>
      </c>
      <c r="E6033" s="96">
        <v>234.54062499986321</v>
      </c>
      <c r="F6033" s="96">
        <v>1</v>
      </c>
      <c r="G6033" s="96" t="s">
        <v>4874</v>
      </c>
      <c r="H6033" s="96">
        <v>16</v>
      </c>
      <c r="I6033" s="96" t="str">
        <f t="shared" si="94"/>
        <v>T521V107M020ATE055A521V107M020ASE050FTW700</v>
      </c>
    </row>
    <row r="6034" spans="1:9" hidden="1">
      <c r="A6034" s="96" t="s">
        <v>1638</v>
      </c>
      <c r="B6034" s="96" t="s">
        <v>1684</v>
      </c>
      <c r="C6034" s="96" t="s">
        <v>4426</v>
      </c>
      <c r="D6034" s="96">
        <v>511.49200000015554</v>
      </c>
      <c r="E6034" s="96">
        <v>203.72066666681783</v>
      </c>
      <c r="F6034" s="96">
        <v>1</v>
      </c>
      <c r="G6034" s="96" t="s">
        <v>4874</v>
      </c>
      <c r="H6034" s="96">
        <v>50</v>
      </c>
      <c r="I6034" s="96" t="str">
        <f t="shared" si="94"/>
        <v>T521V107M020ATE055A521V107M020ASE050KBP74</v>
      </c>
    </row>
    <row r="6035" spans="1:9" hidden="1">
      <c r="A6035" s="96" t="s">
        <v>1638</v>
      </c>
      <c r="B6035" s="96" t="s">
        <v>1684</v>
      </c>
      <c r="C6035" s="96" t="s">
        <v>4764</v>
      </c>
      <c r="D6035" s="96">
        <v>505.80933333383871</v>
      </c>
      <c r="E6035" s="96">
        <v>205.12333333448041</v>
      </c>
      <c r="F6035" s="96">
        <v>1</v>
      </c>
      <c r="G6035" s="96" t="s">
        <v>4874</v>
      </c>
      <c r="H6035" s="96">
        <v>50</v>
      </c>
      <c r="I6035" s="96" t="str">
        <f t="shared" si="94"/>
        <v>T521V107M020ATE055A521V107M020ASE050KBP74US</v>
      </c>
    </row>
    <row r="6036" spans="1:9" hidden="1">
      <c r="A6036" s="96" t="s">
        <v>1656</v>
      </c>
      <c r="B6036" s="96" t="s">
        <v>1653</v>
      </c>
      <c r="C6036" s="96" t="s">
        <v>4478</v>
      </c>
      <c r="D6036" s="96">
        <v>708.6874999984866</v>
      </c>
      <c r="E6036" s="96">
        <v>220.16250000204309</v>
      </c>
      <c r="F6036" s="96">
        <v>1</v>
      </c>
      <c r="G6036" s="96" t="s">
        <v>4874</v>
      </c>
      <c r="H6036" s="96">
        <v>8</v>
      </c>
      <c r="I6036" s="96" t="str">
        <f t="shared" si="94"/>
        <v>T521V156M025ATE090A521V156M025ASE090FTW400</v>
      </c>
    </row>
    <row r="6037" spans="1:9" hidden="1">
      <c r="A6037" s="96" t="s">
        <v>1656</v>
      </c>
      <c r="B6037" s="96" t="s">
        <v>1653</v>
      </c>
      <c r="C6037" s="96" t="s">
        <v>4433</v>
      </c>
      <c r="D6037" s="96">
        <v>484.26666666171513</v>
      </c>
      <c r="E6037" s="96">
        <v>129.32499999878928</v>
      </c>
      <c r="F6037" s="96">
        <v>1</v>
      </c>
      <c r="G6037" s="96" t="s">
        <v>4874</v>
      </c>
      <c r="H6037" s="96">
        <v>2</v>
      </c>
      <c r="I6037" s="96" t="str">
        <f t="shared" si="94"/>
        <v>T521V156M025ATE090A521V156M025ASE090KBP74E</v>
      </c>
    </row>
    <row r="6038" spans="1:9" hidden="1">
      <c r="A6038" s="96" t="s">
        <v>1656</v>
      </c>
      <c r="B6038" s="96" t="s">
        <v>4790</v>
      </c>
      <c r="C6038" s="96" t="s">
        <v>4478</v>
      </c>
      <c r="D6038" s="96">
        <v>734.13333333155595</v>
      </c>
      <c r="E6038" s="96">
        <v>197.69444444566031</v>
      </c>
      <c r="F6038" s="96">
        <v>1</v>
      </c>
      <c r="G6038" s="96" t="s">
        <v>4874</v>
      </c>
      <c r="H6038" s="96">
        <v>2</v>
      </c>
      <c r="I6038" s="96" t="str">
        <f t="shared" si="94"/>
        <v>T521V156M025ATE090A521V156M025AS9997FTW400</v>
      </c>
    </row>
    <row r="6039" spans="1:9" hidden="1">
      <c r="A6039" s="96" t="s">
        <v>1617</v>
      </c>
      <c r="B6039" s="96" t="s">
        <v>521</v>
      </c>
      <c r="C6039" s="96" t="s">
        <v>4478</v>
      </c>
      <c r="D6039" s="96">
        <v>714.54999999376014</v>
      </c>
      <c r="E6039" s="96">
        <v>237.15000000083819</v>
      </c>
      <c r="F6039" s="96">
        <v>1</v>
      </c>
      <c r="G6039" s="96" t="s">
        <v>4874</v>
      </c>
      <c r="H6039" s="96">
        <v>1</v>
      </c>
      <c r="I6039" s="96" t="str">
        <f t="shared" si="94"/>
        <v>T521V156M035AHE125A521V156M035ASE090FTW400</v>
      </c>
    </row>
    <row r="6040" spans="1:9" hidden="1">
      <c r="A6040" s="96" t="s">
        <v>1461</v>
      </c>
      <c r="B6040" s="96" t="s">
        <v>1459</v>
      </c>
      <c r="C6040" s="96" t="s">
        <v>4478</v>
      </c>
      <c r="D6040" s="96">
        <v>727.48518518637877</v>
      </c>
      <c r="E6040" s="96">
        <v>239.60925925988704</v>
      </c>
      <c r="F6040" s="96">
        <v>1</v>
      </c>
      <c r="G6040" s="96" t="s">
        <v>4874</v>
      </c>
      <c r="H6040" s="96">
        <v>9</v>
      </c>
      <c r="I6040" s="96" t="str">
        <f t="shared" si="94"/>
        <v>T521V156M035ATE100A521V156M035ASE100FTW400</v>
      </c>
    </row>
    <row r="6041" spans="1:9" hidden="1">
      <c r="A6041" s="96" t="s">
        <v>1614</v>
      </c>
      <c r="B6041" s="96" t="s">
        <v>4566</v>
      </c>
      <c r="C6041" s="96" t="s">
        <v>4478</v>
      </c>
      <c r="D6041" s="96">
        <v>597.96666666981764</v>
      </c>
      <c r="E6041" s="96">
        <v>207.66666665906089</v>
      </c>
      <c r="F6041" s="96">
        <v>1</v>
      </c>
      <c r="G6041" s="96" t="s">
        <v>4874</v>
      </c>
      <c r="H6041" s="96">
        <v>1</v>
      </c>
      <c r="I6041" s="96" t="str">
        <f t="shared" si="94"/>
        <v>T521V156M035ATE125A521D336M035AS9997FTW400</v>
      </c>
    </row>
    <row r="6042" spans="1:9" hidden="1">
      <c r="A6042" s="96" t="s">
        <v>1614</v>
      </c>
      <c r="B6042" s="96" t="s">
        <v>4650</v>
      </c>
      <c r="C6042" s="96" t="s">
        <v>4478</v>
      </c>
      <c r="D6042" s="96">
        <v>707.20000000437722</v>
      </c>
      <c r="E6042" s="96">
        <v>189.98333333060145</v>
      </c>
      <c r="F6042" s="96">
        <v>1</v>
      </c>
      <c r="G6042" s="96" t="s">
        <v>4874</v>
      </c>
      <c r="H6042" s="96">
        <v>1</v>
      </c>
      <c r="I6042" s="96" t="str">
        <f t="shared" si="94"/>
        <v>T521V156M035ATE125A521V156M035AS9997FTW400</v>
      </c>
    </row>
    <row r="6043" spans="1:9" hidden="1">
      <c r="A6043" s="96" t="s">
        <v>1614</v>
      </c>
      <c r="B6043" s="96" t="s">
        <v>521</v>
      </c>
      <c r="C6043" s="96" t="s">
        <v>4478</v>
      </c>
      <c r="D6043" s="96">
        <v>747.69891304341036</v>
      </c>
      <c r="E6043" s="96">
        <v>243.60238095365312</v>
      </c>
      <c r="F6043" s="96">
        <v>1</v>
      </c>
      <c r="G6043" s="96" t="s">
        <v>4874</v>
      </c>
      <c r="H6043" s="96">
        <v>46</v>
      </c>
      <c r="I6043" s="96" t="str">
        <f t="shared" si="94"/>
        <v>T521V156M035ATE125A521V156M035ASE090FTW400</v>
      </c>
    </row>
    <row r="6044" spans="1:9" hidden="1">
      <c r="A6044" s="96" t="s">
        <v>1614</v>
      </c>
      <c r="B6044" s="96" t="s">
        <v>521</v>
      </c>
      <c r="C6044" s="96" t="s">
        <v>4433</v>
      </c>
      <c r="D6044" s="96">
        <v>486.98333333479241</v>
      </c>
      <c r="E6044" s="96">
        <v>129.15000000502914</v>
      </c>
      <c r="F6044" s="96">
        <v>1</v>
      </c>
      <c r="G6044" s="96" t="s">
        <v>4874</v>
      </c>
      <c r="H6044" s="96">
        <v>1</v>
      </c>
      <c r="I6044" s="96" t="str">
        <f t="shared" si="94"/>
        <v>T521V156M035ATE125A521V156M035ASE090KBP74E</v>
      </c>
    </row>
    <row r="6045" spans="1:9" hidden="1">
      <c r="A6045" s="96" t="s">
        <v>1784</v>
      </c>
      <c r="B6045" s="96" t="s">
        <v>1482</v>
      </c>
      <c r="C6045" s="96" t="s">
        <v>4478</v>
      </c>
      <c r="D6045" s="96">
        <v>612.58000000147149</v>
      </c>
      <c r="E6045" s="96">
        <v>191.15666666580364</v>
      </c>
      <c r="F6045" s="96">
        <v>1</v>
      </c>
      <c r="G6045" s="96" t="s">
        <v>4874</v>
      </c>
      <c r="H6045" s="96">
        <v>5</v>
      </c>
      <c r="I6045" s="96" t="str">
        <f t="shared" si="94"/>
        <v>T521V226M025ATE040A521V226M025ASFTW400</v>
      </c>
    </row>
    <row r="6046" spans="1:9" hidden="1">
      <c r="A6046" s="96" t="s">
        <v>1778</v>
      </c>
      <c r="B6046" s="96" t="s">
        <v>1482</v>
      </c>
      <c r="C6046" s="96" t="s">
        <v>4478</v>
      </c>
      <c r="D6046" s="96">
        <v>612.44583333435003</v>
      </c>
      <c r="E6046" s="96">
        <v>211.40833333338375</v>
      </c>
      <c r="F6046" s="96">
        <v>1</v>
      </c>
      <c r="G6046" s="96" t="s">
        <v>4874</v>
      </c>
      <c r="H6046" s="96">
        <v>4</v>
      </c>
      <c r="I6046" s="96" t="str">
        <f t="shared" si="94"/>
        <v>T521V226M025ATE045A521V226M025ASFTW400</v>
      </c>
    </row>
    <row r="6047" spans="1:9" hidden="1">
      <c r="A6047" s="96" t="s">
        <v>1627</v>
      </c>
      <c r="B6047" s="96" t="s">
        <v>1482</v>
      </c>
      <c r="C6047" s="96" t="s">
        <v>4478</v>
      </c>
      <c r="D6047" s="96">
        <v>666.27833333238959</v>
      </c>
      <c r="E6047" s="96">
        <v>210.79999999981376</v>
      </c>
      <c r="F6047" s="96">
        <v>1</v>
      </c>
      <c r="G6047" s="96" t="s">
        <v>4874</v>
      </c>
      <c r="H6047" s="96">
        <v>10</v>
      </c>
      <c r="I6047" s="96" t="str">
        <f t="shared" si="94"/>
        <v>T521V226M025ATE060A521V226M025ASFTW400</v>
      </c>
    </row>
    <row r="6048" spans="1:9" hidden="1">
      <c r="A6048" s="96" t="s">
        <v>1732</v>
      </c>
      <c r="B6048" s="96" t="s">
        <v>1482</v>
      </c>
      <c r="C6048" s="96" t="s">
        <v>4478</v>
      </c>
      <c r="D6048" s="96">
        <v>642.36333333416837</v>
      </c>
      <c r="E6048" s="96">
        <v>199.14233333319424</v>
      </c>
      <c r="F6048" s="96">
        <v>1</v>
      </c>
      <c r="G6048" s="96" t="s">
        <v>4874</v>
      </c>
      <c r="H6048" s="96">
        <v>50</v>
      </c>
      <c r="I6048" s="96" t="str">
        <f t="shared" si="94"/>
        <v>T521V226M025ATE090A521V226M025ASFTW400</v>
      </c>
    </row>
    <row r="6049" spans="1:9" hidden="1">
      <c r="A6049" s="96" t="s">
        <v>1732</v>
      </c>
      <c r="B6049" s="96" t="s">
        <v>1482</v>
      </c>
      <c r="C6049" s="96" t="s">
        <v>4433</v>
      </c>
      <c r="D6049" s="96">
        <v>462.35833333048504</v>
      </c>
      <c r="E6049" s="96">
        <v>132.04166666662786</v>
      </c>
      <c r="F6049" s="96">
        <v>1</v>
      </c>
      <c r="G6049" s="96" t="s">
        <v>4874</v>
      </c>
      <c r="H6049" s="96">
        <v>2</v>
      </c>
      <c r="I6049" s="96" t="str">
        <f t="shared" si="94"/>
        <v>T521V226M025ATE090A521V226M025ASKBP74E</v>
      </c>
    </row>
    <row r="6050" spans="1:9" hidden="1">
      <c r="A6050" s="96" t="s">
        <v>1773</v>
      </c>
      <c r="B6050" s="96" t="s">
        <v>501</v>
      </c>
      <c r="C6050" s="96" t="s">
        <v>157</v>
      </c>
      <c r="D6050" s="96">
        <v>490.075000001234</v>
      </c>
      <c r="E6050" s="96">
        <v>139.24999999813735</v>
      </c>
      <c r="F6050" s="96">
        <v>1</v>
      </c>
      <c r="G6050" s="96" t="s">
        <v>4874</v>
      </c>
      <c r="H6050" s="96">
        <v>2</v>
      </c>
      <c r="I6050" s="96" t="str">
        <f t="shared" si="94"/>
        <v>T521V336M025ATE025A521V336M025ASE060TTS40</v>
      </c>
    </row>
    <row r="6051" spans="1:9" hidden="1">
      <c r="A6051" s="96" t="s">
        <v>1795</v>
      </c>
      <c r="B6051" s="96" t="s">
        <v>501</v>
      </c>
      <c r="C6051" s="96" t="s">
        <v>157</v>
      </c>
      <c r="D6051" s="96">
        <v>526.54466666663063</v>
      </c>
      <c r="E6051" s="96">
        <v>150.77166666607371</v>
      </c>
      <c r="F6051" s="96">
        <v>1</v>
      </c>
      <c r="G6051" s="96" t="s">
        <v>4874</v>
      </c>
      <c r="H6051" s="96">
        <v>50</v>
      </c>
      <c r="I6051" s="96" t="str">
        <f t="shared" si="94"/>
        <v>T521V336M025ATE040A521V336M025ASE060TTS40</v>
      </c>
    </row>
    <row r="6052" spans="1:9" hidden="1">
      <c r="A6052" s="96" t="s">
        <v>140</v>
      </c>
      <c r="B6052" s="96" t="s">
        <v>501</v>
      </c>
      <c r="C6052" s="96" t="s">
        <v>4433</v>
      </c>
      <c r="D6052" s="96">
        <v>443.34999999613507</v>
      </c>
      <c r="E6052" s="96">
        <v>127.89166667091196</v>
      </c>
      <c r="F6052" s="96">
        <v>1</v>
      </c>
      <c r="G6052" s="96" t="s">
        <v>4874</v>
      </c>
      <c r="H6052" s="96">
        <v>2</v>
      </c>
      <c r="I6052" s="96" t="str">
        <f t="shared" si="94"/>
        <v>T521V336M025ATE060A521V336M025ASE060KBP74E</v>
      </c>
    </row>
    <row r="6053" spans="1:9" hidden="1">
      <c r="A6053" s="96" t="s">
        <v>140</v>
      </c>
      <c r="B6053" s="96" t="s">
        <v>501</v>
      </c>
      <c r="C6053" s="96" t="s">
        <v>157</v>
      </c>
      <c r="D6053" s="96">
        <v>480.2013333333889</v>
      </c>
      <c r="E6053" s="96">
        <v>140.04833333431742</v>
      </c>
      <c r="F6053" s="96">
        <v>1</v>
      </c>
      <c r="G6053" s="96" t="s">
        <v>4874</v>
      </c>
      <c r="H6053" s="96">
        <v>50</v>
      </c>
      <c r="I6053" s="96" t="str">
        <f t="shared" si="94"/>
        <v>T521V336M025ATE060A521V336M025ASE060TTS40</v>
      </c>
    </row>
    <row r="6054" spans="1:9" hidden="1">
      <c r="A6054" s="96" t="s">
        <v>1241</v>
      </c>
      <c r="B6054" s="96" t="s">
        <v>1036</v>
      </c>
      <c r="C6054" s="96" t="s">
        <v>4721</v>
      </c>
      <c r="D6054" s="96">
        <v>375.14466666660735</v>
      </c>
      <c r="E6054" s="96">
        <v>149.40266666687094</v>
      </c>
      <c r="F6054" s="96">
        <v>1</v>
      </c>
      <c r="G6054" s="96" t="s">
        <v>4874</v>
      </c>
      <c r="H6054" s="96">
        <v>50</v>
      </c>
      <c r="I6054" s="96" t="str">
        <f t="shared" si="94"/>
        <v>T521V476M016ATE070A521V476M020ASNT40</v>
      </c>
    </row>
    <row r="6055" spans="1:9" hidden="1">
      <c r="A6055" s="96" t="s">
        <v>1643</v>
      </c>
      <c r="B6055" s="96" t="s">
        <v>1036</v>
      </c>
      <c r="C6055" s="96" t="s">
        <v>4433</v>
      </c>
      <c r="D6055" s="96">
        <v>417.30555555433966</v>
      </c>
      <c r="E6055" s="96">
        <v>135.40416666684905</v>
      </c>
      <c r="F6055" s="96">
        <v>1</v>
      </c>
      <c r="G6055" s="96" t="s">
        <v>4874</v>
      </c>
      <c r="H6055" s="96">
        <v>3</v>
      </c>
      <c r="I6055" s="96" t="str">
        <f t="shared" si="94"/>
        <v>T521V476M020ATE055A521V476M020ASKBP74E</v>
      </c>
    </row>
    <row r="6056" spans="1:9" hidden="1">
      <c r="A6056" s="96" t="s">
        <v>1643</v>
      </c>
      <c r="B6056" s="96" t="s">
        <v>1036</v>
      </c>
      <c r="C6056" s="96" t="s">
        <v>4575</v>
      </c>
      <c r="D6056" s="96">
        <v>411.56666666152887</v>
      </c>
      <c r="E6056" s="96">
        <v>145.26666666730307</v>
      </c>
      <c r="F6056" s="96">
        <v>1</v>
      </c>
      <c r="G6056" s="96" t="s">
        <v>4874</v>
      </c>
      <c r="H6056" s="96">
        <v>1</v>
      </c>
      <c r="I6056" s="96" t="str">
        <f t="shared" si="94"/>
        <v>T521V476M020ATE055A521V476M020ASKBP74F</v>
      </c>
    </row>
    <row r="6057" spans="1:9" hidden="1">
      <c r="A6057" s="96" t="s">
        <v>1643</v>
      </c>
      <c r="B6057" s="96" t="s">
        <v>1036</v>
      </c>
      <c r="C6057" s="96" t="s">
        <v>4721</v>
      </c>
      <c r="D6057" s="96">
        <v>377.08233333318498</v>
      </c>
      <c r="E6057" s="96">
        <v>151.82933333355467</v>
      </c>
      <c r="F6057" s="96">
        <v>1</v>
      </c>
      <c r="G6057" s="96" t="s">
        <v>4874</v>
      </c>
      <c r="H6057" s="96">
        <v>50</v>
      </c>
      <c r="I6057" s="96" t="str">
        <f t="shared" si="94"/>
        <v>T521V476M020ATE055A521V476M020ASNT40</v>
      </c>
    </row>
    <row r="6058" spans="1:9" hidden="1">
      <c r="A6058" s="96" t="s">
        <v>1643</v>
      </c>
      <c r="B6058" s="96" t="s">
        <v>4683</v>
      </c>
      <c r="C6058" s="96" t="s">
        <v>4433</v>
      </c>
      <c r="D6058" s="96">
        <v>384.11666666041128</v>
      </c>
      <c r="E6058" s="96">
        <v>136.80416666669771</v>
      </c>
      <c r="F6058" s="96">
        <v>1</v>
      </c>
      <c r="G6058" s="96" t="s">
        <v>4874</v>
      </c>
      <c r="H6058" s="96">
        <v>3</v>
      </c>
      <c r="I6058" s="96" t="str">
        <f t="shared" si="94"/>
        <v>T521V476M020ATE055A521V476M020AS9997KBP74E</v>
      </c>
    </row>
    <row r="6059" spans="1:9" hidden="1">
      <c r="A6059" s="96" t="s">
        <v>1643</v>
      </c>
      <c r="B6059" s="96" t="s">
        <v>4683</v>
      </c>
      <c r="C6059" s="96" t="s">
        <v>4721</v>
      </c>
      <c r="D6059" s="96">
        <v>383.80416666244855</v>
      </c>
      <c r="E6059" s="96">
        <v>136.71249999693828</v>
      </c>
      <c r="F6059" s="96">
        <v>1</v>
      </c>
      <c r="G6059" s="96" t="s">
        <v>4874</v>
      </c>
      <c r="H6059" s="96">
        <v>4</v>
      </c>
      <c r="I6059" s="96" t="str">
        <f t="shared" si="94"/>
        <v>T521V476M020ATE055A521V476M020AS9997NT40</v>
      </c>
    </row>
    <row r="6060" spans="1:9" hidden="1">
      <c r="A6060" s="96" t="s">
        <v>1725</v>
      </c>
      <c r="B6060" s="96" t="s">
        <v>1036</v>
      </c>
      <c r="C6060" s="96" t="s">
        <v>4721</v>
      </c>
      <c r="D6060" s="96">
        <v>396.44400000027383</v>
      </c>
      <c r="E6060" s="96">
        <v>143.80366666729097</v>
      </c>
      <c r="F6060" s="96">
        <v>1</v>
      </c>
      <c r="G6060" s="96" t="s">
        <v>4874</v>
      </c>
      <c r="H6060" s="96">
        <v>50</v>
      </c>
      <c r="I6060" s="96" t="str">
        <f t="shared" si="94"/>
        <v>T521V476M020ATE090A521V476M020ASNT40</v>
      </c>
    </row>
    <row r="6061" spans="1:9" hidden="1">
      <c r="A6061" s="96" t="s">
        <v>1679</v>
      </c>
      <c r="B6061" s="96" t="s">
        <v>4633</v>
      </c>
      <c r="C6061" s="96" t="s">
        <v>4426</v>
      </c>
      <c r="D6061" s="96">
        <v>544.47222222131677</v>
      </c>
      <c r="E6061" s="96">
        <v>195.97333333315328</v>
      </c>
      <c r="F6061" s="96">
        <v>1</v>
      </c>
      <c r="G6061" s="96" t="s">
        <v>4874</v>
      </c>
      <c r="H6061" s="96">
        <v>15</v>
      </c>
      <c r="I6061" s="96" t="str">
        <f t="shared" si="94"/>
        <v>T521V686M016ATE050A521V686M016AS9997KBP74</v>
      </c>
    </row>
    <row r="6062" spans="1:9" hidden="1">
      <c r="A6062" s="96" t="s">
        <v>1679</v>
      </c>
      <c r="B6062" s="96" t="s">
        <v>4633</v>
      </c>
      <c r="C6062" s="96" t="s">
        <v>4433</v>
      </c>
      <c r="D6062" s="96">
        <v>449.87500000221195</v>
      </c>
      <c r="E6062" s="96">
        <v>175.66666667000391</v>
      </c>
      <c r="F6062" s="96">
        <v>1</v>
      </c>
      <c r="G6062" s="96" t="s">
        <v>4874</v>
      </c>
      <c r="H6062" s="96">
        <v>2</v>
      </c>
      <c r="I6062" s="96" t="str">
        <f t="shared" si="94"/>
        <v>T521V686M016ATE050A521V686M016AS9997KBP74E</v>
      </c>
    </row>
    <row r="6063" spans="1:9" hidden="1">
      <c r="A6063" s="96" t="s">
        <v>1679</v>
      </c>
      <c r="B6063" s="96" t="s">
        <v>1668</v>
      </c>
      <c r="C6063" s="96" t="s">
        <v>4426</v>
      </c>
      <c r="D6063" s="96">
        <v>563.16200000052345</v>
      </c>
      <c r="E6063" s="96">
        <v>202.31433333246969</v>
      </c>
      <c r="F6063" s="96">
        <v>1</v>
      </c>
      <c r="G6063" s="96" t="s">
        <v>4874</v>
      </c>
      <c r="H6063" s="96">
        <v>50</v>
      </c>
      <c r="I6063" s="96" t="str">
        <f t="shared" si="94"/>
        <v>T521V686M016ATE050A521V686M016ASE050KBP74</v>
      </c>
    </row>
    <row r="6064" spans="1:9" hidden="1">
      <c r="A6064" s="96" t="s">
        <v>1679</v>
      </c>
      <c r="B6064" s="96" t="s">
        <v>4795</v>
      </c>
      <c r="C6064" s="96" t="s">
        <v>4744</v>
      </c>
      <c r="D6064" s="96">
        <v>575.03809523735458</v>
      </c>
      <c r="E6064" s="96">
        <v>200.14920634899423</v>
      </c>
      <c r="F6064" s="96">
        <v>1</v>
      </c>
      <c r="G6064" s="96" t="s">
        <v>4874</v>
      </c>
      <c r="H6064" s="96">
        <v>21</v>
      </c>
      <c r="I6064" s="96" t="str">
        <f t="shared" si="94"/>
        <v>T521V686M016ATE050A521V686M016ASTRECKBP72</v>
      </c>
    </row>
    <row r="6065" spans="1:9" hidden="1">
      <c r="A6065" s="96" t="s">
        <v>3184</v>
      </c>
      <c r="B6065" s="96" t="s">
        <v>701</v>
      </c>
      <c r="C6065" s="96" t="s">
        <v>4617</v>
      </c>
      <c r="D6065" s="96">
        <v>513.33300000031011</v>
      </c>
      <c r="E6065" s="96">
        <v>206.14966666654217</v>
      </c>
      <c r="F6065" s="96">
        <v>1</v>
      </c>
      <c r="G6065" s="96" t="s">
        <v>4874</v>
      </c>
      <c r="H6065" s="96">
        <v>50</v>
      </c>
      <c r="I6065" s="96" t="str">
        <f t="shared" si="94"/>
        <v>T521W476M016ATE045A521W476M016ASE045NT50</v>
      </c>
    </row>
    <row r="6066" spans="1:9" hidden="1">
      <c r="A6066" s="96" t="s">
        <v>3184</v>
      </c>
      <c r="B6066" s="96" t="s">
        <v>3171</v>
      </c>
      <c r="C6066" s="96" t="s">
        <v>4617</v>
      </c>
      <c r="D6066" s="96">
        <v>572.60555555694737</v>
      </c>
      <c r="E6066" s="96">
        <v>157.96111110714264</v>
      </c>
      <c r="F6066" s="96">
        <v>1</v>
      </c>
      <c r="G6066" s="96" t="s">
        <v>4874</v>
      </c>
      <c r="H6066" s="96">
        <v>3</v>
      </c>
      <c r="I6066" s="96" t="str">
        <f t="shared" si="94"/>
        <v>T521W476M016ATE045A521W476M020ASE045NT50</v>
      </c>
    </row>
    <row r="6067" spans="1:9" hidden="1">
      <c r="A6067" s="96" t="s">
        <v>3241</v>
      </c>
      <c r="B6067" s="96" t="s">
        <v>4432</v>
      </c>
      <c r="C6067" s="96" t="s">
        <v>4433</v>
      </c>
      <c r="D6067" s="96">
        <v>440.5833333323244</v>
      </c>
      <c r="E6067" s="96">
        <v>142.766666659154</v>
      </c>
      <c r="F6067" s="96">
        <v>1</v>
      </c>
      <c r="G6067" s="96" t="s">
        <v>4874</v>
      </c>
      <c r="H6067" s="96">
        <v>1</v>
      </c>
      <c r="I6067" s="96" t="str">
        <f t="shared" si="94"/>
        <v>T521W476M020ATE045A521W476M020AS9997KBP74E</v>
      </c>
    </row>
    <row r="6068" spans="1:9" hidden="1">
      <c r="A6068" s="96" t="s">
        <v>3241</v>
      </c>
      <c r="B6068" s="96" t="s">
        <v>4432</v>
      </c>
      <c r="C6068" s="96" t="s">
        <v>4620</v>
      </c>
      <c r="D6068" s="96">
        <v>570.0666666647885</v>
      </c>
      <c r="E6068" s="96">
        <v>122.64999999431892</v>
      </c>
      <c r="F6068" s="96">
        <v>1</v>
      </c>
      <c r="G6068" s="96" t="s">
        <v>4874</v>
      </c>
      <c r="H6068" s="96">
        <v>1</v>
      </c>
      <c r="I6068" s="96" t="str">
        <f t="shared" si="94"/>
        <v>T521W476M020ATE045A521W476M020AS9997KBP74X</v>
      </c>
    </row>
    <row r="6069" spans="1:9" hidden="1">
      <c r="A6069" s="96" t="s">
        <v>3241</v>
      </c>
      <c r="B6069" s="96" t="s">
        <v>3171</v>
      </c>
      <c r="C6069" s="96" t="s">
        <v>4617</v>
      </c>
      <c r="D6069" s="96">
        <v>550.28466666752934</v>
      </c>
      <c r="E6069" s="96">
        <v>143.77466666616965</v>
      </c>
      <c r="F6069" s="96">
        <v>1</v>
      </c>
      <c r="G6069" s="96" t="s">
        <v>4874</v>
      </c>
      <c r="H6069" s="96">
        <v>50</v>
      </c>
      <c r="I6069" s="96" t="str">
        <f t="shared" si="94"/>
        <v>T521W476M020ATE045A521W476M020ASE045NT50</v>
      </c>
    </row>
    <row r="6070" spans="1:9" hidden="1">
      <c r="A6070" s="96" t="s">
        <v>3241</v>
      </c>
      <c r="B6070" s="96" t="s">
        <v>3171</v>
      </c>
      <c r="C6070" s="96" t="s">
        <v>4775</v>
      </c>
      <c r="D6070" s="96">
        <v>523.54603174841031</v>
      </c>
      <c r="E6070" s="96">
        <v>142.67619047496868</v>
      </c>
      <c r="F6070" s="96">
        <v>1</v>
      </c>
      <c r="G6070" s="96" t="s">
        <v>4874</v>
      </c>
      <c r="H6070" s="96">
        <v>21</v>
      </c>
      <c r="I6070" s="96" t="str">
        <f t="shared" si="94"/>
        <v>T521W476M020ATE045A521W476M020ASE045KBP56</v>
      </c>
    </row>
    <row r="6071" spans="1:9" hidden="1">
      <c r="A6071" s="96" t="s">
        <v>3241</v>
      </c>
      <c r="B6071" s="96" t="s">
        <v>3171</v>
      </c>
      <c r="C6071" s="96" t="s">
        <v>126</v>
      </c>
      <c r="D6071" s="96">
        <v>538.82233333212787</v>
      </c>
      <c r="E6071" s="96">
        <v>138.84133333337959</v>
      </c>
      <c r="F6071" s="96">
        <v>1</v>
      </c>
      <c r="G6071" s="96" t="s">
        <v>4874</v>
      </c>
      <c r="H6071" s="96">
        <v>50</v>
      </c>
      <c r="I6071" s="96" t="str">
        <f t="shared" si="94"/>
        <v>T521W476M020ATE045A521W476M020ASE045KBP52</v>
      </c>
    </row>
    <row r="6072" spans="1:9" hidden="1">
      <c r="A6072" s="96" t="s">
        <v>735</v>
      </c>
      <c r="B6072" s="96" t="s">
        <v>501</v>
      </c>
      <c r="C6072" s="96" t="s">
        <v>157</v>
      </c>
      <c r="D6072" s="96">
        <v>511.74166667216917</v>
      </c>
      <c r="E6072" s="96">
        <v>192.67499999783468</v>
      </c>
      <c r="F6072" s="96">
        <v>1</v>
      </c>
      <c r="G6072" s="96" t="s">
        <v>4874</v>
      </c>
      <c r="H6072" s="96">
        <v>2</v>
      </c>
      <c r="I6072" s="96" t="str">
        <f t="shared" si="94"/>
        <v>T521X107M025AHE060A521V336M025ASE060TTS40</v>
      </c>
    </row>
    <row r="6073" spans="1:9" hidden="1">
      <c r="A6073" s="96" t="s">
        <v>350</v>
      </c>
      <c r="B6073" s="96" t="s">
        <v>501</v>
      </c>
      <c r="C6073" s="96" t="s">
        <v>157</v>
      </c>
      <c r="D6073" s="96">
        <v>574.91759259079117</v>
      </c>
      <c r="E6073" s="96">
        <v>142.25925925769843</v>
      </c>
      <c r="F6073" s="96">
        <v>1</v>
      </c>
      <c r="G6073" s="96" t="s">
        <v>4874</v>
      </c>
      <c r="H6073" s="96">
        <v>18</v>
      </c>
      <c r="I6073" s="96" t="str">
        <f t="shared" si="94"/>
        <v>T521X107M025ATE030A521V336M025ASE060TTS40</v>
      </c>
    </row>
    <row r="6074" spans="1:9" hidden="1">
      <c r="A6074" s="96" t="s">
        <v>736</v>
      </c>
      <c r="B6074" s="96" t="s">
        <v>501</v>
      </c>
      <c r="C6074" s="96" t="s">
        <v>157</v>
      </c>
      <c r="D6074" s="96">
        <v>501.29866666635496</v>
      </c>
      <c r="E6074" s="96">
        <v>144.97566666717177</v>
      </c>
      <c r="F6074" s="96">
        <v>1</v>
      </c>
      <c r="G6074" s="96" t="s">
        <v>4874</v>
      </c>
      <c r="H6074" s="96">
        <v>50</v>
      </c>
      <c r="I6074" s="96" t="str">
        <f t="shared" si="94"/>
        <v>T521X107M025ATE060A521V336M025ASE060TTS40</v>
      </c>
    </row>
    <row r="6075" spans="1:9" hidden="1">
      <c r="A6075" s="96" t="s">
        <v>505</v>
      </c>
      <c r="B6075" s="96" t="s">
        <v>378</v>
      </c>
      <c r="C6075" s="96" t="s">
        <v>4485</v>
      </c>
      <c r="D6075" s="96">
        <v>661.78333333460614</v>
      </c>
      <c r="E6075" s="96">
        <v>183.6833333352115</v>
      </c>
      <c r="F6075" s="96">
        <v>1</v>
      </c>
      <c r="G6075" s="96" t="s">
        <v>4874</v>
      </c>
      <c r="H6075" s="96">
        <v>1</v>
      </c>
      <c r="I6075" s="96" t="str">
        <f t="shared" si="94"/>
        <v>T521X186M050ATE035A521V905M050ASC275</v>
      </c>
    </row>
    <row r="6076" spans="1:9" hidden="1">
      <c r="A6076" s="96" t="s">
        <v>505</v>
      </c>
      <c r="B6076" s="96" t="s">
        <v>378</v>
      </c>
      <c r="C6076" s="96" t="s">
        <v>90</v>
      </c>
      <c r="D6076" s="96">
        <v>674.85833333688788</v>
      </c>
      <c r="E6076" s="96">
        <v>183.48333333560731</v>
      </c>
      <c r="F6076" s="96">
        <v>1</v>
      </c>
      <c r="G6076" s="96" t="s">
        <v>4874</v>
      </c>
      <c r="H6076" s="96">
        <v>2</v>
      </c>
      <c r="I6076" s="96" t="str">
        <f t="shared" si="94"/>
        <v>T521X186M050ATE035A521V905M050ASFTP200</v>
      </c>
    </row>
    <row r="6077" spans="1:9" hidden="1">
      <c r="A6077" s="96" t="s">
        <v>515</v>
      </c>
      <c r="B6077" s="96" t="s">
        <v>378</v>
      </c>
      <c r="C6077" s="96" t="s">
        <v>4485</v>
      </c>
      <c r="D6077" s="96">
        <v>672.38333333248738</v>
      </c>
      <c r="E6077" s="96">
        <v>209.5316666654544</v>
      </c>
      <c r="F6077" s="96">
        <v>1</v>
      </c>
      <c r="G6077" s="96" t="s">
        <v>4874</v>
      </c>
      <c r="H6077" s="96">
        <v>10</v>
      </c>
      <c r="I6077" s="96" t="str">
        <f t="shared" si="94"/>
        <v>T521X186M050ATE070A521V905M050ASC275</v>
      </c>
    </row>
    <row r="6078" spans="1:9" hidden="1">
      <c r="A6078" s="96" t="s">
        <v>515</v>
      </c>
      <c r="B6078" s="96" t="s">
        <v>378</v>
      </c>
      <c r="C6078" s="96" t="s">
        <v>90</v>
      </c>
      <c r="D6078" s="96">
        <v>648.53333333332557</v>
      </c>
      <c r="E6078" s="96">
        <v>186.9916666665813</v>
      </c>
      <c r="F6078" s="96">
        <v>1</v>
      </c>
      <c r="G6078" s="96" t="s">
        <v>4874</v>
      </c>
      <c r="H6078" s="96">
        <v>2</v>
      </c>
      <c r="I6078" s="96" t="str">
        <f t="shared" si="94"/>
        <v>T521X186M050ATE070A521V905M050ASFTP200</v>
      </c>
    </row>
    <row r="6079" spans="1:9" hidden="1">
      <c r="A6079" s="96" t="s">
        <v>515</v>
      </c>
      <c r="B6079" s="96" t="s">
        <v>4945</v>
      </c>
      <c r="C6079" s="96" t="s">
        <v>90</v>
      </c>
      <c r="D6079" s="96">
        <v>827.11666667601094</v>
      </c>
      <c r="E6079" s="96">
        <v>183.41666666907255</v>
      </c>
      <c r="F6079" s="96">
        <v>1</v>
      </c>
      <c r="G6079" s="96" t="s">
        <v>4874</v>
      </c>
      <c r="H6079" s="96">
        <v>1</v>
      </c>
      <c r="I6079" s="96" t="str">
        <f t="shared" si="94"/>
        <v>T521X186M050ATE070A521V905M050AS9997FTP200</v>
      </c>
    </row>
    <row r="6080" spans="1:9" hidden="1">
      <c r="A6080" s="96" t="s">
        <v>289</v>
      </c>
      <c r="B6080" s="96" t="s">
        <v>288</v>
      </c>
      <c r="C6080" s="96" t="s">
        <v>4485</v>
      </c>
      <c r="D6080" s="96">
        <v>779.84729729690332</v>
      </c>
      <c r="E6080" s="96">
        <v>244.02333333340357</v>
      </c>
      <c r="F6080" s="96">
        <v>1</v>
      </c>
      <c r="G6080" s="96" t="s">
        <v>4874</v>
      </c>
      <c r="H6080" s="96">
        <v>37</v>
      </c>
      <c r="I6080" s="96" t="str">
        <f t="shared" si="94"/>
        <v>T521X226M050ATE075A521V116M050ASC275</v>
      </c>
    </row>
    <row r="6081" spans="1:9" hidden="1">
      <c r="A6081" s="96" t="s">
        <v>289</v>
      </c>
      <c r="B6081" s="96" t="s">
        <v>288</v>
      </c>
      <c r="C6081" s="96" t="s">
        <v>90</v>
      </c>
      <c r="D6081" s="96">
        <v>698.53529411867976</v>
      </c>
      <c r="E6081" s="96">
        <v>192.53627450972357</v>
      </c>
      <c r="F6081" s="96">
        <v>1</v>
      </c>
      <c r="G6081" s="96" t="s">
        <v>4874</v>
      </c>
      <c r="H6081" s="96">
        <v>17</v>
      </c>
      <c r="I6081" s="96" t="str">
        <f t="shared" si="94"/>
        <v>T521X226M050ATE075A521V116M050ASFTP200</v>
      </c>
    </row>
    <row r="6082" spans="1:9" hidden="1">
      <c r="A6082" s="96" t="s">
        <v>510</v>
      </c>
      <c r="B6082" s="96" t="s">
        <v>261</v>
      </c>
      <c r="C6082" s="96" t="s">
        <v>4492</v>
      </c>
      <c r="D6082" s="96">
        <v>481.64000000003728</v>
      </c>
      <c r="E6082" s="96">
        <v>205.61033333244268</v>
      </c>
      <c r="F6082" s="96">
        <v>1</v>
      </c>
      <c r="G6082" s="96" t="s">
        <v>4874</v>
      </c>
      <c r="H6082" s="96">
        <v>50</v>
      </c>
      <c r="I6082" s="96" t="str">
        <f t="shared" si="94"/>
        <v>T521X227M016ATE035A521V117M016ASE050FTW700</v>
      </c>
    </row>
    <row r="6083" spans="1:9" hidden="1">
      <c r="A6083" s="96" t="s">
        <v>510</v>
      </c>
      <c r="B6083" s="96" t="s">
        <v>261</v>
      </c>
      <c r="C6083" s="96" t="s">
        <v>4667</v>
      </c>
      <c r="D6083" s="96">
        <v>443.7000000046101</v>
      </c>
      <c r="E6083" s="96">
        <v>131.08333333977498</v>
      </c>
      <c r="F6083" s="96">
        <v>1</v>
      </c>
      <c r="G6083" s="96" t="s">
        <v>4874</v>
      </c>
      <c r="H6083" s="96">
        <v>1</v>
      </c>
      <c r="I6083" s="96" t="str">
        <f t="shared" si="94"/>
        <v xml:space="preserve">T521X227M016ATE035A521V117M016ASE050KBP121E </v>
      </c>
    </row>
    <row r="6084" spans="1:9" hidden="1">
      <c r="A6084" s="96" t="s">
        <v>372</v>
      </c>
      <c r="B6084" s="96" t="s">
        <v>261</v>
      </c>
      <c r="C6084" s="96" t="s">
        <v>4492</v>
      </c>
      <c r="D6084" s="96">
        <v>503.31599999999162</v>
      </c>
      <c r="E6084" s="96">
        <v>198.56233333277049</v>
      </c>
      <c r="F6084" s="96">
        <v>1</v>
      </c>
      <c r="G6084" s="96" t="s">
        <v>4874</v>
      </c>
      <c r="H6084" s="96">
        <v>50</v>
      </c>
      <c r="I6084" s="96" t="str">
        <f t="shared" ref="I6084:I6147" si="95">A6084&amp;B6084&amp;C6084</f>
        <v>T521X227M016ATE050A521V117M016ASE050FTW700</v>
      </c>
    </row>
    <row r="6085" spans="1:9" hidden="1">
      <c r="A6085" s="96" t="s">
        <v>359</v>
      </c>
      <c r="B6085" s="96" t="s">
        <v>284</v>
      </c>
      <c r="C6085" s="96" t="s">
        <v>4485</v>
      </c>
      <c r="D6085" s="96">
        <v>716.85897435813854</v>
      </c>
      <c r="E6085" s="96">
        <v>232.77435897348019</v>
      </c>
      <c r="F6085" s="96">
        <v>1</v>
      </c>
      <c r="G6085" s="96" t="s">
        <v>4874</v>
      </c>
      <c r="H6085" s="96">
        <v>13</v>
      </c>
      <c r="I6085" s="96" t="str">
        <f t="shared" si="95"/>
        <v>T521X336M050ATE050A521V156M050ASC275</v>
      </c>
    </row>
    <row r="6086" spans="1:9" hidden="1">
      <c r="A6086" s="96" t="s">
        <v>359</v>
      </c>
      <c r="B6086" s="96" t="s">
        <v>284</v>
      </c>
      <c r="C6086" s="96" t="s">
        <v>90</v>
      </c>
      <c r="D6086" s="96">
        <v>673.599999997532</v>
      </c>
      <c r="E6086" s="96">
        <v>220.72500000125729</v>
      </c>
      <c r="F6086" s="96">
        <v>1</v>
      </c>
      <c r="G6086" s="96" t="s">
        <v>4874</v>
      </c>
      <c r="H6086" s="96">
        <v>2</v>
      </c>
      <c r="I6086" s="96" t="str">
        <f t="shared" si="95"/>
        <v>T521X336M050ATE050A521V156M050ASFTP200</v>
      </c>
    </row>
    <row r="6087" spans="1:9" hidden="1">
      <c r="A6087" s="96" t="s">
        <v>285</v>
      </c>
      <c r="B6087" s="96" t="s">
        <v>284</v>
      </c>
      <c r="C6087" s="96" t="s">
        <v>4485</v>
      </c>
      <c r="D6087" s="96">
        <v>729.07399999969653</v>
      </c>
      <c r="E6087" s="96">
        <v>227.17566666584463</v>
      </c>
      <c r="F6087" s="96">
        <v>1</v>
      </c>
      <c r="G6087" s="96" t="s">
        <v>4874</v>
      </c>
      <c r="H6087" s="96">
        <v>50</v>
      </c>
      <c r="I6087" s="96" t="str">
        <f t="shared" si="95"/>
        <v>T521X336M050ATE075A521V156M050ASC275</v>
      </c>
    </row>
    <row r="6088" spans="1:9" hidden="1">
      <c r="A6088" s="96" t="s">
        <v>285</v>
      </c>
      <c r="B6088" s="96" t="s">
        <v>284</v>
      </c>
      <c r="C6088" s="96" t="s">
        <v>90</v>
      </c>
      <c r="D6088" s="96">
        <v>667.10380952319667</v>
      </c>
      <c r="E6088" s="96">
        <v>213.66523809518137</v>
      </c>
      <c r="F6088" s="96">
        <v>1</v>
      </c>
      <c r="G6088" s="96" t="s">
        <v>4874</v>
      </c>
      <c r="H6088" s="96">
        <v>35</v>
      </c>
      <c r="I6088" s="96" t="str">
        <f t="shared" si="95"/>
        <v>T521X336M050ATE075A521V156M050ASFTP200</v>
      </c>
    </row>
    <row r="6089" spans="1:9" hidden="1">
      <c r="A6089" s="96" t="s">
        <v>285</v>
      </c>
      <c r="B6089" s="96" t="s">
        <v>525</v>
      </c>
      <c r="C6089" s="96" t="s">
        <v>90</v>
      </c>
      <c r="D6089" s="96">
        <v>639.75000000558794</v>
      </c>
      <c r="E6089" s="96">
        <v>183.11666666180827</v>
      </c>
      <c r="F6089" s="96">
        <v>1</v>
      </c>
      <c r="G6089" s="96" t="s">
        <v>4874</v>
      </c>
      <c r="H6089" s="96">
        <v>1</v>
      </c>
      <c r="I6089" s="96" t="str">
        <f t="shared" si="95"/>
        <v>T521X336M050ATE075A521V156M050AS9997FTP200</v>
      </c>
    </row>
    <row r="6090" spans="1:9" hidden="1">
      <c r="A6090" s="96" t="s">
        <v>266</v>
      </c>
      <c r="B6090" s="96" t="s">
        <v>261</v>
      </c>
      <c r="C6090" s="96" t="s">
        <v>4492</v>
      </c>
      <c r="D6090" s="96">
        <v>467.89583333622431</v>
      </c>
      <c r="E6090" s="96">
        <v>193.88333333423361</v>
      </c>
      <c r="F6090" s="96">
        <v>1</v>
      </c>
      <c r="G6090" s="96" t="s">
        <v>4874</v>
      </c>
      <c r="H6090" s="96">
        <v>4</v>
      </c>
      <c r="I6090" s="96" t="str">
        <f t="shared" si="95"/>
        <v>T521X337M016AHE025A521V117M016ASE050FTW700</v>
      </c>
    </row>
    <row r="6091" spans="1:9" hidden="1">
      <c r="A6091" s="96" t="s">
        <v>257</v>
      </c>
      <c r="B6091" s="96" t="s">
        <v>261</v>
      </c>
      <c r="C6091" s="96" t="s">
        <v>4492</v>
      </c>
      <c r="D6091" s="96">
        <v>477.77366666626182</v>
      </c>
      <c r="E6091" s="96">
        <v>205.25266666682441</v>
      </c>
      <c r="F6091" s="96">
        <v>1</v>
      </c>
      <c r="G6091" s="96" t="s">
        <v>4874</v>
      </c>
      <c r="H6091" s="96">
        <v>50</v>
      </c>
      <c r="I6091" s="96" t="str">
        <f t="shared" si="95"/>
        <v>T521X337M016ATE025A521V117M016ASE050FTW700</v>
      </c>
    </row>
    <row r="6092" spans="1:9" hidden="1">
      <c r="A6092" s="96" t="s">
        <v>257</v>
      </c>
      <c r="B6092" s="96" t="s">
        <v>4796</v>
      </c>
      <c r="C6092" s="96" t="s">
        <v>4492</v>
      </c>
      <c r="D6092" s="96">
        <v>465.92777777579619</v>
      </c>
      <c r="E6092" s="96">
        <v>209.54629629501144</v>
      </c>
      <c r="F6092" s="96">
        <v>1</v>
      </c>
      <c r="G6092" s="96" t="s">
        <v>4874</v>
      </c>
      <c r="H6092" s="96">
        <v>9</v>
      </c>
      <c r="I6092" s="96" t="str">
        <f t="shared" si="95"/>
        <v>T521X337M016ATE025A521V117M016AS9997FTW700</v>
      </c>
    </row>
    <row r="6093" spans="1:9" hidden="1">
      <c r="A6093" s="96" t="s">
        <v>257</v>
      </c>
      <c r="B6093" s="96" t="s">
        <v>4796</v>
      </c>
      <c r="C6093" s="96" t="s">
        <v>4715</v>
      </c>
      <c r="D6093" s="96">
        <v>479.8333333292976</v>
      </c>
      <c r="E6093" s="96">
        <v>132.13333333376795</v>
      </c>
      <c r="F6093" s="96">
        <v>1</v>
      </c>
      <c r="G6093" s="96" t="s">
        <v>4874</v>
      </c>
      <c r="H6093" s="96">
        <v>1</v>
      </c>
      <c r="I6093" s="96" t="str">
        <f t="shared" si="95"/>
        <v>T521X337M016ATE025A521V117M016AS9997KBP83E</v>
      </c>
    </row>
    <row r="6094" spans="1:9" hidden="1">
      <c r="A6094" s="96" t="s">
        <v>361</v>
      </c>
      <c r="B6094" s="96" t="s">
        <v>261</v>
      </c>
      <c r="C6094" s="96" t="s">
        <v>4492</v>
      </c>
      <c r="D6094" s="96">
        <v>506.74966666654217</v>
      </c>
      <c r="E6094" s="96">
        <v>210.40733333334791</v>
      </c>
      <c r="F6094" s="96">
        <v>1</v>
      </c>
      <c r="G6094" s="96" t="s">
        <v>4874</v>
      </c>
      <c r="H6094" s="96">
        <v>50</v>
      </c>
      <c r="I6094" s="96" t="str">
        <f t="shared" si="95"/>
        <v>T521X337M016ATE050A521V117M016ASE050FTW700</v>
      </c>
    </row>
    <row r="6095" spans="1:9" hidden="1">
      <c r="A6095" s="96" t="s">
        <v>351</v>
      </c>
      <c r="B6095" s="96" t="s">
        <v>354</v>
      </c>
      <c r="C6095" s="96" t="s">
        <v>4478</v>
      </c>
      <c r="D6095" s="96">
        <v>711.76666666462552</v>
      </c>
      <c r="E6095" s="96">
        <v>236.76666666695385</v>
      </c>
      <c r="F6095" s="96">
        <v>1</v>
      </c>
      <c r="G6095" s="96" t="s">
        <v>4874</v>
      </c>
      <c r="H6095" s="96">
        <v>2</v>
      </c>
      <c r="I6095" s="96" t="str">
        <f t="shared" si="95"/>
        <v>T521X476M035AHE030A521V156M035ASE030FTW400</v>
      </c>
    </row>
    <row r="6096" spans="1:9" hidden="1">
      <c r="A6096" s="96" t="s">
        <v>295</v>
      </c>
      <c r="B6096" s="96" t="s">
        <v>4650</v>
      </c>
      <c r="C6096" s="96" t="s">
        <v>4478</v>
      </c>
      <c r="D6096" s="96">
        <v>785.83333333139308</v>
      </c>
      <c r="E6096" s="96">
        <v>266.1333333409857</v>
      </c>
      <c r="F6096" s="96">
        <v>1</v>
      </c>
      <c r="G6096" s="96" t="s">
        <v>4874</v>
      </c>
      <c r="H6096" s="96">
        <v>1</v>
      </c>
      <c r="I6096" s="96" t="str">
        <f t="shared" si="95"/>
        <v>T521X476M035ATE030A521V156M035AS9997FTW400</v>
      </c>
    </row>
    <row r="6097" spans="1:9" hidden="1">
      <c r="A6097" s="96" t="s">
        <v>295</v>
      </c>
      <c r="B6097" s="96" t="s">
        <v>354</v>
      </c>
      <c r="C6097" s="96" t="s">
        <v>4478</v>
      </c>
      <c r="D6097" s="96">
        <v>724.41633333431093</v>
      </c>
      <c r="E6097" s="96">
        <v>215.80333333325103</v>
      </c>
      <c r="F6097" s="96">
        <v>1</v>
      </c>
      <c r="G6097" s="96" t="s">
        <v>4874</v>
      </c>
      <c r="H6097" s="96">
        <v>50</v>
      </c>
      <c r="I6097" s="96" t="str">
        <f t="shared" si="95"/>
        <v>T521X476M035ATE030A521V156M035ASE030FTW400</v>
      </c>
    </row>
    <row r="6098" spans="1:9" hidden="1">
      <c r="A6098" s="96" t="s">
        <v>518</v>
      </c>
      <c r="B6098" s="96" t="s">
        <v>354</v>
      </c>
      <c r="C6098" s="96" t="s">
        <v>4478</v>
      </c>
      <c r="D6098" s="96">
        <v>763.95633333327714</v>
      </c>
      <c r="E6098" s="96">
        <v>260.42066666681785</v>
      </c>
      <c r="F6098" s="96">
        <v>1</v>
      </c>
      <c r="G6098" s="96" t="s">
        <v>4874</v>
      </c>
      <c r="H6098" s="96">
        <v>50</v>
      </c>
      <c r="I6098" s="96" t="str">
        <f t="shared" si="95"/>
        <v>T521X476M035ATE070A521V156M035ASE030FTW400</v>
      </c>
    </row>
    <row r="6099" spans="1:9" hidden="1">
      <c r="A6099" s="96" t="s">
        <v>755</v>
      </c>
      <c r="B6099" s="96" t="s">
        <v>756</v>
      </c>
      <c r="C6099" s="96" t="s">
        <v>4617</v>
      </c>
      <c r="D6099" s="96">
        <v>220.53333333693445</v>
      </c>
      <c r="E6099" s="96">
        <v>137.13333332911134</v>
      </c>
      <c r="F6099" s="96">
        <v>1</v>
      </c>
      <c r="G6099" s="96" t="s">
        <v>4874</v>
      </c>
      <c r="H6099" s="96">
        <v>1</v>
      </c>
      <c r="I6099" s="96" t="str">
        <f t="shared" si="95"/>
        <v>T522V157M006ATE025A520V157M006ASE025NT50</v>
      </c>
    </row>
    <row r="6100" spans="1:9" hidden="1">
      <c r="A6100" s="96" t="s">
        <v>783</v>
      </c>
      <c r="B6100" s="96" t="s">
        <v>782</v>
      </c>
      <c r="C6100" s="96" t="s">
        <v>4441</v>
      </c>
      <c r="D6100" s="96">
        <v>508.99333333298563</v>
      </c>
      <c r="E6100" s="96">
        <v>204.69033333405383</v>
      </c>
      <c r="F6100" s="96">
        <v>1</v>
      </c>
      <c r="G6100" s="96" t="s">
        <v>4874</v>
      </c>
      <c r="H6100" s="96">
        <v>50</v>
      </c>
      <c r="I6100" s="96" t="str">
        <f t="shared" si="95"/>
        <v>T523T157M006APE030A523T157M006ASSTA156KA</v>
      </c>
    </row>
    <row r="6101" spans="1:9" hidden="1">
      <c r="A6101" s="96" t="s">
        <v>783</v>
      </c>
      <c r="B6101" s="96" t="s">
        <v>4946</v>
      </c>
      <c r="C6101" s="96" t="s">
        <v>4441</v>
      </c>
      <c r="D6101" s="96">
        <v>564.64285713936465</v>
      </c>
      <c r="E6101" s="96">
        <v>190.18095238101003</v>
      </c>
      <c r="F6101" s="96">
        <v>1</v>
      </c>
      <c r="G6101" s="96" t="s">
        <v>4874</v>
      </c>
      <c r="H6101" s="96">
        <v>7</v>
      </c>
      <c r="I6101" s="96" t="str">
        <f t="shared" si="95"/>
        <v>T523T157M006APE030A523T157M006AS9997STA156KA</v>
      </c>
    </row>
    <row r="6102" spans="1:9" hidden="1">
      <c r="A6102" s="96" t="s">
        <v>4947</v>
      </c>
      <c r="B6102" s="96" t="s">
        <v>779</v>
      </c>
      <c r="C6102" s="96" t="s">
        <v>131</v>
      </c>
      <c r="D6102" s="96">
        <v>796.67222221847612</v>
      </c>
      <c r="E6102" s="96">
        <v>191.18333333870396</v>
      </c>
      <c r="F6102" s="96">
        <v>1</v>
      </c>
      <c r="G6102" s="96" t="s">
        <v>4874</v>
      </c>
      <c r="H6102" s="96">
        <v>3</v>
      </c>
      <c r="I6102" s="96" t="str">
        <f t="shared" si="95"/>
        <v>T523T336M018APE070A523T336M018AS9997TTS80</v>
      </c>
    </row>
    <row r="6103" spans="1:9" hidden="1">
      <c r="A6103" s="96" t="s">
        <v>790</v>
      </c>
      <c r="B6103" s="96" t="s">
        <v>4798</v>
      </c>
      <c r="C6103" s="96" t="s">
        <v>131</v>
      </c>
      <c r="D6103" s="96">
        <v>873.82777778198943</v>
      </c>
      <c r="E6103" s="96">
        <v>187.85416666651145</v>
      </c>
      <c r="F6103" s="96">
        <v>1</v>
      </c>
      <c r="G6103" s="96" t="s">
        <v>4874</v>
      </c>
      <c r="H6103" s="96">
        <v>3</v>
      </c>
      <c r="I6103" s="96" t="str">
        <f t="shared" si="95"/>
        <v>T523T476M016APE090A523T476M016AS9997TTS80</v>
      </c>
    </row>
    <row r="6104" spans="1:9" hidden="1">
      <c r="A6104" s="96" t="s">
        <v>790</v>
      </c>
      <c r="B6104" s="96" t="s">
        <v>4811</v>
      </c>
      <c r="C6104" s="96" t="s">
        <v>4811</v>
      </c>
      <c r="D6104" s="96">
        <v>920.6666666676756</v>
      </c>
      <c r="E6104" s="96">
        <v>199.89999999990687</v>
      </c>
      <c r="F6104" s="96">
        <v>1</v>
      </c>
      <c r="G6104" s="96" t="s">
        <v>4874</v>
      </c>
      <c r="I6104" s="96" t="str">
        <f t="shared" si="95"/>
        <v>T523T476M016APE090#N/A#N/A</v>
      </c>
    </row>
    <row r="6105" spans="1:9" hidden="1">
      <c r="A6105" s="96" t="s">
        <v>1878</v>
      </c>
      <c r="B6105" s="96" t="s">
        <v>1802</v>
      </c>
      <c r="C6105" s="96" t="s">
        <v>87</v>
      </c>
      <c r="D6105" s="96">
        <v>718.43333333381452</v>
      </c>
      <c r="E6105" s="96">
        <v>195.86666666669771</v>
      </c>
      <c r="F6105" s="96">
        <v>1</v>
      </c>
      <c r="G6105" s="96" t="s">
        <v>4874</v>
      </c>
      <c r="H6105" s="96">
        <v>2</v>
      </c>
      <c r="I6105" s="96" t="str">
        <f t="shared" si="95"/>
        <v>T523V107M025APE100A523V107M025AS9997TTS50</v>
      </c>
    </row>
    <row r="6106" spans="1:9" hidden="1">
      <c r="A6106" s="96" t="s">
        <v>1878</v>
      </c>
      <c r="B6106" s="96" t="s">
        <v>1802</v>
      </c>
      <c r="C6106" s="96" t="s">
        <v>4800</v>
      </c>
      <c r="D6106" s="96">
        <v>568.89814815018326</v>
      </c>
      <c r="E6106" s="96">
        <v>218.10185185167936</v>
      </c>
      <c r="F6106" s="96">
        <v>1</v>
      </c>
      <c r="G6106" s="96" t="s">
        <v>4874</v>
      </c>
      <c r="H6106" s="96">
        <v>9</v>
      </c>
      <c r="I6106" s="96" t="str">
        <f t="shared" si="95"/>
        <v>T523V107M025APE100A523V107M025AS9997TTS50G</v>
      </c>
    </row>
    <row r="6107" spans="1:9" hidden="1">
      <c r="A6107" s="96" t="s">
        <v>1878</v>
      </c>
      <c r="B6107" s="96" t="s">
        <v>1868</v>
      </c>
      <c r="C6107" s="96" t="s">
        <v>87</v>
      </c>
      <c r="D6107" s="96">
        <v>563.34999999962747</v>
      </c>
      <c r="E6107" s="96">
        <v>211.69166666746605</v>
      </c>
      <c r="F6107" s="96">
        <v>1</v>
      </c>
      <c r="G6107" s="96" t="s">
        <v>4874</v>
      </c>
      <c r="H6107" s="96">
        <v>1</v>
      </c>
      <c r="I6107" s="96" t="str">
        <f t="shared" si="95"/>
        <v>T523V107M025APE100A523V107M025ASTTS50</v>
      </c>
    </row>
    <row r="6108" spans="1:9" hidden="1">
      <c r="A6108" s="96" t="s">
        <v>1896</v>
      </c>
      <c r="B6108" s="96" t="s">
        <v>1864</v>
      </c>
      <c r="C6108" s="96" t="s">
        <v>87</v>
      </c>
      <c r="D6108" s="96">
        <v>597.45966666634195</v>
      </c>
      <c r="E6108" s="96">
        <v>207.29899999990593</v>
      </c>
      <c r="F6108" s="96">
        <v>1</v>
      </c>
      <c r="G6108" s="96" t="s">
        <v>4874</v>
      </c>
      <c r="H6108" s="96">
        <v>50</v>
      </c>
      <c r="I6108" s="96" t="str">
        <f t="shared" si="95"/>
        <v>T523V157M016APE050A523V157M016ASTTS50</v>
      </c>
    </row>
    <row r="6109" spans="1:9" hidden="1">
      <c r="A6109" s="96" t="s">
        <v>1896</v>
      </c>
      <c r="B6109" s="96" t="s">
        <v>1864</v>
      </c>
      <c r="C6109" s="96" t="s">
        <v>4800</v>
      </c>
      <c r="D6109" s="96">
        <v>670.58333333814517</v>
      </c>
      <c r="E6109" s="96">
        <v>200.28333332855257</v>
      </c>
      <c r="F6109" s="96">
        <v>1</v>
      </c>
      <c r="G6109" s="96" t="s">
        <v>4874</v>
      </c>
      <c r="H6109" s="96">
        <v>1</v>
      </c>
      <c r="I6109" s="96" t="str">
        <f t="shared" si="95"/>
        <v>T523V157M016APE050A523V157M016ASTTS50G</v>
      </c>
    </row>
    <row r="6110" spans="1:9" hidden="1">
      <c r="A6110" s="96" t="s">
        <v>1896</v>
      </c>
      <c r="B6110" s="96" t="s">
        <v>4803</v>
      </c>
      <c r="C6110" s="96" t="s">
        <v>87</v>
      </c>
      <c r="D6110" s="96">
        <v>621.94583333650371</v>
      </c>
      <c r="E6110" s="96">
        <v>219.5999999975902</v>
      </c>
      <c r="F6110" s="96">
        <v>1</v>
      </c>
      <c r="G6110" s="96" t="s">
        <v>4874</v>
      </c>
      <c r="H6110" s="96">
        <v>4</v>
      </c>
      <c r="I6110" s="96" t="str">
        <f t="shared" si="95"/>
        <v>T523V157M016APE050A523V157M016AS9997TTS50</v>
      </c>
    </row>
    <row r="6111" spans="1:9" hidden="1">
      <c r="A6111" s="96" t="s">
        <v>1896</v>
      </c>
      <c r="B6111" s="96" t="s">
        <v>4803</v>
      </c>
      <c r="C6111" s="96" t="s">
        <v>4800</v>
      </c>
      <c r="D6111" s="96">
        <v>657.1374999996624</v>
      </c>
      <c r="E6111" s="96">
        <v>196.65416667005047</v>
      </c>
      <c r="F6111" s="96">
        <v>1</v>
      </c>
      <c r="G6111" s="96" t="s">
        <v>4874</v>
      </c>
      <c r="H6111" s="96">
        <v>4</v>
      </c>
      <c r="I6111" s="96" t="str">
        <f t="shared" si="95"/>
        <v>T523V157M016APE050A523V157M016AS9997TTS50G</v>
      </c>
    </row>
    <row r="6112" spans="1:9" hidden="1">
      <c r="A6112" s="96" t="s">
        <v>1879</v>
      </c>
      <c r="B6112" s="96" t="s">
        <v>4948</v>
      </c>
      <c r="C6112" s="96" t="s">
        <v>157</v>
      </c>
      <c r="D6112" s="96">
        <v>857.81111111165956</v>
      </c>
      <c r="E6112" s="96">
        <v>260.05833333358169</v>
      </c>
      <c r="F6112" s="96">
        <v>1</v>
      </c>
      <c r="G6112" s="96" t="s">
        <v>4874</v>
      </c>
      <c r="H6112" s="96">
        <v>6</v>
      </c>
      <c r="I6112" s="96" t="str">
        <f t="shared" si="95"/>
        <v>T523V476M035APE100A523V476M035AS9997TTS40</v>
      </c>
    </row>
    <row r="6113" spans="1:9" hidden="1">
      <c r="A6113" s="96" t="s">
        <v>2507</v>
      </c>
      <c r="B6113" s="96" t="s">
        <v>2431</v>
      </c>
      <c r="C6113" s="96" t="s">
        <v>131</v>
      </c>
      <c r="D6113" s="96">
        <v>554.03066666666416</v>
      </c>
      <c r="E6113" s="96">
        <v>197.03000000040049</v>
      </c>
      <c r="F6113" s="96">
        <v>1</v>
      </c>
      <c r="G6113" s="96" t="s">
        <v>4874</v>
      </c>
      <c r="H6113" s="96">
        <v>50</v>
      </c>
      <c r="I6113" s="96" t="str">
        <f t="shared" si="95"/>
        <v>T523W157M016APE070A523W157M016ASTTS80</v>
      </c>
    </row>
    <row r="6114" spans="1:9" hidden="1">
      <c r="A6114" s="96" t="s">
        <v>2507</v>
      </c>
      <c r="B6114" s="96" t="s">
        <v>2431</v>
      </c>
      <c r="C6114" s="96" t="s">
        <v>4804</v>
      </c>
      <c r="D6114" s="96">
        <v>566.10833333863411</v>
      </c>
      <c r="E6114" s="96">
        <v>197.83333333733023</v>
      </c>
      <c r="F6114" s="96">
        <v>1</v>
      </c>
      <c r="G6114" s="96" t="s">
        <v>4874</v>
      </c>
      <c r="H6114" s="96">
        <v>2</v>
      </c>
      <c r="I6114" s="96" t="str">
        <f t="shared" si="95"/>
        <v>T523W157M016APE070A523W157M016ASTTS80G</v>
      </c>
    </row>
    <row r="6115" spans="1:9" hidden="1">
      <c r="A6115" s="96" t="s">
        <v>2507</v>
      </c>
      <c r="B6115" s="96" t="s">
        <v>2522</v>
      </c>
      <c r="C6115" s="96" t="s">
        <v>131</v>
      </c>
      <c r="D6115" s="96">
        <v>520.80555555294268</v>
      </c>
      <c r="E6115" s="96">
        <v>189.4333333382383</v>
      </c>
      <c r="F6115" s="96">
        <v>1</v>
      </c>
      <c r="G6115" s="96" t="s">
        <v>4874</v>
      </c>
      <c r="H6115" s="96">
        <v>3</v>
      </c>
      <c r="I6115" s="96" t="str">
        <f t="shared" si="95"/>
        <v>T523W157M016APE070A523W157M016AS9997TTS80</v>
      </c>
    </row>
    <row r="6116" spans="1:9" hidden="1">
      <c r="A6116" s="96" t="s">
        <v>2507</v>
      </c>
      <c r="B6116" s="96" t="s">
        <v>2522</v>
      </c>
      <c r="C6116" s="96" t="s">
        <v>4804</v>
      </c>
      <c r="D6116" s="96">
        <v>399.04444444924593</v>
      </c>
      <c r="E6116" s="96">
        <v>236.6277777752839</v>
      </c>
      <c r="F6116" s="96">
        <v>1</v>
      </c>
      <c r="G6116" s="96" t="s">
        <v>4874</v>
      </c>
      <c r="H6116" s="96">
        <v>3</v>
      </c>
      <c r="I6116" s="96" t="str">
        <f t="shared" si="95"/>
        <v>T523W157M016APE070A523W157M016AS9997TTS80G</v>
      </c>
    </row>
    <row r="6117" spans="1:9" hidden="1">
      <c r="A6117" s="96" t="s">
        <v>2507</v>
      </c>
      <c r="B6117" s="96" t="s">
        <v>4949</v>
      </c>
      <c r="C6117" s="96" t="s">
        <v>131</v>
      </c>
      <c r="D6117" s="96">
        <v>543.9000000001397</v>
      </c>
      <c r="E6117" s="96">
        <v>187.21666666679084</v>
      </c>
      <c r="F6117" s="96">
        <v>1</v>
      </c>
      <c r="G6117" s="96" t="s">
        <v>4874</v>
      </c>
      <c r="H6117" s="96">
        <v>1</v>
      </c>
      <c r="I6117" s="96" t="str">
        <f t="shared" si="95"/>
        <v>T523W157M016APE070A523W157K016AS9997TTS80</v>
      </c>
    </row>
    <row r="6118" spans="1:9" hidden="1">
      <c r="A6118" s="96" t="s">
        <v>2507</v>
      </c>
      <c r="B6118" s="96" t="s">
        <v>4949</v>
      </c>
      <c r="C6118" s="96" t="s">
        <v>4804</v>
      </c>
      <c r="D6118" s="96">
        <v>522.97500000160653</v>
      </c>
      <c r="E6118" s="96">
        <v>221.88333333819173</v>
      </c>
      <c r="F6118" s="96">
        <v>1</v>
      </c>
      <c r="G6118" s="96" t="s">
        <v>4874</v>
      </c>
      <c r="H6118" s="96">
        <v>2</v>
      </c>
      <c r="I6118" s="96" t="str">
        <f t="shared" si="95"/>
        <v>T523W157M016APE070A523W157K016AS9997TTS80G</v>
      </c>
    </row>
    <row r="6119" spans="1:9" hidden="1">
      <c r="A6119" s="96" t="s">
        <v>132</v>
      </c>
      <c r="B6119" s="96" t="s">
        <v>133</v>
      </c>
      <c r="C6119" s="96" t="s">
        <v>87</v>
      </c>
      <c r="D6119" s="96">
        <v>915.37999999984163</v>
      </c>
      <c r="E6119" s="96">
        <v>331.97633333292322</v>
      </c>
      <c r="F6119" s="96">
        <v>1</v>
      </c>
      <c r="G6119" s="96" t="s">
        <v>4874</v>
      </c>
      <c r="H6119" s="96">
        <v>50</v>
      </c>
      <c r="I6119" s="96" t="str">
        <f t="shared" si="95"/>
        <v>T523W476M035APE100A523W476M035ASTTS50</v>
      </c>
    </row>
    <row r="6120" spans="1:9" hidden="1">
      <c r="A6120" s="96" t="s">
        <v>132</v>
      </c>
      <c r="B6120" s="96" t="s">
        <v>133</v>
      </c>
      <c r="C6120" s="96" t="s">
        <v>4685</v>
      </c>
      <c r="D6120" s="96">
        <v>599.21666666865349</v>
      </c>
      <c r="E6120" s="96">
        <v>203.75555555569008</v>
      </c>
      <c r="F6120" s="96">
        <v>1</v>
      </c>
      <c r="G6120" s="96" t="s">
        <v>4874</v>
      </c>
      <c r="H6120" s="96">
        <v>3</v>
      </c>
      <c r="I6120" s="96" t="str">
        <f t="shared" si="95"/>
        <v>T523W476M035APE100A523W476M035ASTTS50W</v>
      </c>
    </row>
    <row r="6121" spans="1:9" hidden="1">
      <c r="A6121" s="96" t="s">
        <v>132</v>
      </c>
      <c r="B6121" s="96" t="s">
        <v>4810</v>
      </c>
      <c r="C6121" s="96" t="s">
        <v>87</v>
      </c>
      <c r="D6121" s="96">
        <v>917.62037036940444</v>
      </c>
      <c r="E6121" s="96">
        <v>333.84090909088792</v>
      </c>
      <c r="F6121" s="96">
        <v>1</v>
      </c>
      <c r="G6121" s="96" t="s">
        <v>4874</v>
      </c>
      <c r="H6121" s="96">
        <v>9</v>
      </c>
      <c r="I6121" s="96" t="str">
        <f t="shared" si="95"/>
        <v>T523W476M035APE100A523W476M035AS9997TTS50</v>
      </c>
    </row>
    <row r="6122" spans="1:9" hidden="1">
      <c r="A6122" s="96" t="s">
        <v>804</v>
      </c>
      <c r="B6122" s="96" t="s">
        <v>802</v>
      </c>
      <c r="C6122" s="96" t="s">
        <v>4617</v>
      </c>
      <c r="D6122" s="96">
        <v>291.98333333828487</v>
      </c>
      <c r="E6122" s="96">
        <v>137.63333333074115</v>
      </c>
      <c r="F6122" s="96">
        <v>1</v>
      </c>
      <c r="G6122" s="96" t="s">
        <v>4874</v>
      </c>
      <c r="H6122" s="96">
        <v>1</v>
      </c>
      <c r="I6122" s="96" t="str">
        <f t="shared" si="95"/>
        <v>T525B226M010ATE080A525B226M010ASE080NT50</v>
      </c>
    </row>
    <row r="6123" spans="1:9" hidden="1">
      <c r="A6123" s="96" t="s">
        <v>819</v>
      </c>
      <c r="B6123" s="96" t="s">
        <v>806</v>
      </c>
      <c r="C6123" s="96" t="s">
        <v>4426</v>
      </c>
      <c r="D6123" s="96">
        <v>298.05666666431352</v>
      </c>
      <c r="E6123" s="96">
        <v>148.64999999734573</v>
      </c>
      <c r="F6123" s="96">
        <v>1</v>
      </c>
      <c r="G6123" s="96" t="s">
        <v>4874</v>
      </c>
      <c r="H6123" s="96">
        <v>5</v>
      </c>
      <c r="I6123" s="96" t="str">
        <f t="shared" si="95"/>
        <v>T525B336M006ATE080A525B336M010ASE080KBP74</v>
      </c>
    </row>
    <row r="6124" spans="1:9" hidden="1">
      <c r="A6124" s="96" t="s">
        <v>807</v>
      </c>
      <c r="B6124" s="96" t="s">
        <v>806</v>
      </c>
      <c r="C6124" s="96" t="s">
        <v>4426</v>
      </c>
      <c r="D6124" s="96">
        <v>284.93611111014616</v>
      </c>
      <c r="E6124" s="96">
        <v>147.44444444426335</v>
      </c>
      <c r="F6124" s="96">
        <v>1</v>
      </c>
      <c r="G6124" s="96" t="s">
        <v>4874</v>
      </c>
      <c r="H6124" s="96">
        <v>6</v>
      </c>
      <c r="I6124" s="96" t="str">
        <f t="shared" si="95"/>
        <v>T525B336M010ATE080A525B336M010ASE080KBP74</v>
      </c>
    </row>
    <row r="6125" spans="1:9" hidden="1">
      <c r="A6125" s="96" t="s">
        <v>811</v>
      </c>
      <c r="B6125" s="96" t="s">
        <v>4950</v>
      </c>
      <c r="C6125" s="96" t="s">
        <v>4426</v>
      </c>
      <c r="D6125" s="96">
        <v>241.13333333632909</v>
      </c>
      <c r="E6125" s="96">
        <v>287.08333333488554</v>
      </c>
      <c r="F6125" s="96">
        <v>1</v>
      </c>
      <c r="G6125" s="96" t="s">
        <v>4874</v>
      </c>
      <c r="H6125" s="96">
        <v>3</v>
      </c>
      <c r="I6125" s="96" t="str">
        <f t="shared" si="95"/>
        <v>T525B476M006ATE080A525B476M006ASE080KBP74</v>
      </c>
    </row>
    <row r="6126" spans="1:9" hidden="1">
      <c r="A6126" s="96" t="s">
        <v>816</v>
      </c>
      <c r="B6126" s="96" t="s">
        <v>817</v>
      </c>
      <c r="C6126" s="96" t="s">
        <v>4426</v>
      </c>
      <c r="D6126" s="96">
        <v>249.10416666447415</v>
      </c>
      <c r="E6126" s="96">
        <v>141.80833333492046</v>
      </c>
      <c r="F6126" s="96">
        <v>1</v>
      </c>
      <c r="G6126" s="96" t="s">
        <v>4874</v>
      </c>
      <c r="H6126" s="96">
        <v>4</v>
      </c>
      <c r="I6126" s="96" t="str">
        <f t="shared" si="95"/>
        <v>T525B686M006ATE080A525B686M006ASE080KBP74</v>
      </c>
    </row>
    <row r="6127" spans="1:9" hidden="1">
      <c r="A6127" s="96" t="s">
        <v>816</v>
      </c>
      <c r="B6127" s="96" t="s">
        <v>817</v>
      </c>
      <c r="C6127" s="96" t="s">
        <v>82</v>
      </c>
      <c r="D6127" s="96">
        <v>228.41666666558012</v>
      </c>
      <c r="E6127" s="96">
        <v>197.80000000144355</v>
      </c>
      <c r="F6127" s="96">
        <v>1</v>
      </c>
      <c r="G6127" s="96" t="s">
        <v>4874</v>
      </c>
      <c r="H6127" s="96">
        <v>3</v>
      </c>
      <c r="I6127" s="96" t="str">
        <f t="shared" si="95"/>
        <v>T525B686M006ATE080A525B686M006ASE080S706</v>
      </c>
    </row>
    <row r="6128" spans="1:9" hidden="1">
      <c r="A6128" s="96" t="s">
        <v>1809</v>
      </c>
      <c r="B6128" s="96" t="s">
        <v>1807</v>
      </c>
      <c r="C6128" s="96" t="s">
        <v>4617</v>
      </c>
      <c r="D6128" s="96">
        <v>261.51666666730307</v>
      </c>
      <c r="E6128" s="96">
        <v>225.11666666949168</v>
      </c>
      <c r="F6128" s="96">
        <v>1</v>
      </c>
      <c r="G6128" s="96" t="s">
        <v>4874</v>
      </c>
      <c r="H6128" s="96">
        <v>3</v>
      </c>
      <c r="I6128" s="96" t="str">
        <f t="shared" si="95"/>
        <v>T525D107M010ATE025A520D107M010ASNT50</v>
      </c>
    </row>
    <row r="6129" spans="1:9" hidden="1">
      <c r="A6129" s="96" t="s">
        <v>1809</v>
      </c>
      <c r="B6129" s="96" t="s">
        <v>1595</v>
      </c>
      <c r="C6129" s="96" t="s">
        <v>4426</v>
      </c>
      <c r="D6129" s="96">
        <v>242.15000000665896</v>
      </c>
      <c r="E6129" s="96">
        <v>126.10000000451691</v>
      </c>
      <c r="F6129" s="96">
        <v>1</v>
      </c>
      <c r="G6129" s="96" t="s">
        <v>4874</v>
      </c>
      <c r="H6129" s="96">
        <v>1</v>
      </c>
      <c r="I6129" s="96" t="str">
        <f t="shared" si="95"/>
        <v>T525D107M010ATE025A520D107M010ASMHSPKBP74</v>
      </c>
    </row>
    <row r="6130" spans="1:9" hidden="1">
      <c r="A6130" s="96" t="s">
        <v>1596</v>
      </c>
      <c r="B6130" s="96" t="s">
        <v>1807</v>
      </c>
      <c r="C6130" s="96" t="s">
        <v>4617</v>
      </c>
      <c r="D6130" s="96">
        <v>269.44166666711681</v>
      </c>
      <c r="E6130" s="96">
        <v>127.49999999650754</v>
      </c>
      <c r="F6130" s="96">
        <v>1</v>
      </c>
      <c r="G6130" s="96" t="s">
        <v>4874</v>
      </c>
      <c r="H6130" s="96">
        <v>2</v>
      </c>
      <c r="I6130" s="96" t="str">
        <f t="shared" si="95"/>
        <v>T525D107M010ATE055A520D107M010ASNT50</v>
      </c>
    </row>
    <row r="6131" spans="1:9" hidden="1">
      <c r="A6131" s="96" t="s">
        <v>1596</v>
      </c>
      <c r="B6131" s="96" t="s">
        <v>1595</v>
      </c>
      <c r="C6131" s="96" t="s">
        <v>4426</v>
      </c>
      <c r="D6131" s="96">
        <v>245.36666667088863</v>
      </c>
      <c r="E6131" s="96">
        <v>129.4666666619014</v>
      </c>
      <c r="F6131" s="96">
        <v>1</v>
      </c>
      <c r="G6131" s="96" t="s">
        <v>4874</v>
      </c>
      <c r="H6131" s="96">
        <v>1</v>
      </c>
      <c r="I6131" s="96" t="str">
        <f t="shared" si="95"/>
        <v>T525D107M010ATE055A520D107M010ASMHSPKBP74</v>
      </c>
    </row>
    <row r="6132" spans="1:9" hidden="1">
      <c r="A6132" s="96" t="s">
        <v>1816</v>
      </c>
      <c r="B6132" s="96" t="s">
        <v>1592</v>
      </c>
      <c r="C6132" s="96" t="s">
        <v>4426</v>
      </c>
      <c r="D6132" s="96">
        <v>334.33333332650363</v>
      </c>
      <c r="E6132" s="96">
        <v>125.93333334079944</v>
      </c>
      <c r="F6132" s="96">
        <v>1</v>
      </c>
      <c r="G6132" s="96" t="s">
        <v>4874</v>
      </c>
      <c r="H6132" s="96">
        <v>1</v>
      </c>
      <c r="I6132" s="96" t="str">
        <f t="shared" si="95"/>
        <v>T525D157M010ATE025A520D157M010ASMHSPKBP74</v>
      </c>
    </row>
    <row r="6133" spans="1:9" hidden="1">
      <c r="A6133" s="96" t="s">
        <v>1751</v>
      </c>
      <c r="B6133" s="96" t="s">
        <v>4951</v>
      </c>
      <c r="C6133" s="96" t="s">
        <v>4721</v>
      </c>
      <c r="D6133" s="96">
        <v>198.41666666558012</v>
      </c>
      <c r="E6133" s="96">
        <v>129.63333333609626</v>
      </c>
      <c r="F6133" s="96">
        <v>1</v>
      </c>
      <c r="G6133" s="96" t="s">
        <v>4874</v>
      </c>
      <c r="H6133" s="96">
        <v>1</v>
      </c>
      <c r="I6133" s="96" t="str">
        <f t="shared" si="95"/>
        <v>T525D227M004ATE025A525D227M004ASE025NT40</v>
      </c>
    </row>
    <row r="6134" spans="1:9" hidden="1">
      <c r="A6134" s="96" t="s">
        <v>1759</v>
      </c>
      <c r="B6134" s="96" t="s">
        <v>2117</v>
      </c>
      <c r="C6134" s="96" t="s">
        <v>4617</v>
      </c>
      <c r="D6134" s="96">
        <v>252.08333333604969</v>
      </c>
      <c r="E6134" s="96">
        <v>129.98333333409391</v>
      </c>
      <c r="F6134" s="96">
        <v>1</v>
      </c>
      <c r="G6134" s="96" t="s">
        <v>4874</v>
      </c>
      <c r="H6134" s="96">
        <v>1</v>
      </c>
      <c r="I6134" s="96" t="str">
        <f t="shared" si="95"/>
        <v>T525D227M006ATE025A520D227M006ASNT50</v>
      </c>
    </row>
    <row r="6135" spans="1:9" hidden="1">
      <c r="A6135" s="96" t="s">
        <v>1762</v>
      </c>
      <c r="B6135" s="96" t="s">
        <v>1764</v>
      </c>
      <c r="C6135" s="96" t="s">
        <v>4617</v>
      </c>
      <c r="D6135" s="96">
        <v>296.27000000118278</v>
      </c>
      <c r="E6135" s="96">
        <v>141.325000001234</v>
      </c>
      <c r="F6135" s="96">
        <v>1</v>
      </c>
      <c r="G6135" s="96" t="s">
        <v>4874</v>
      </c>
      <c r="H6135" s="96">
        <v>5</v>
      </c>
      <c r="I6135" s="96" t="str">
        <f t="shared" si="95"/>
        <v>T525D227M010ATE025A520D227K010ASE025NT50</v>
      </c>
    </row>
    <row r="6136" spans="1:9" hidden="1">
      <c r="A6136" s="96" t="s">
        <v>1762</v>
      </c>
      <c r="B6136" s="96" t="s">
        <v>1587</v>
      </c>
      <c r="C6136" s="96" t="s">
        <v>4744</v>
      </c>
      <c r="D6136" s="96">
        <v>327.84166666679084</v>
      </c>
      <c r="E6136" s="96">
        <v>132.89166667149402</v>
      </c>
      <c r="F6136" s="96">
        <v>1</v>
      </c>
      <c r="G6136" s="96" t="s">
        <v>4874</v>
      </c>
      <c r="H6136" s="96">
        <v>2</v>
      </c>
      <c r="I6136" s="96" t="str">
        <f t="shared" si="95"/>
        <v>T525D227M010ATE025A520D227M010ASMHSPKBP72</v>
      </c>
    </row>
    <row r="6137" spans="1:9" hidden="1">
      <c r="A6137" s="96" t="s">
        <v>1762</v>
      </c>
      <c r="B6137" s="96" t="s">
        <v>1587</v>
      </c>
      <c r="C6137" s="96" t="s">
        <v>4426</v>
      </c>
      <c r="D6137" s="96">
        <v>330.75555555406027</v>
      </c>
      <c r="E6137" s="96">
        <v>131.07222222257406</v>
      </c>
      <c r="F6137" s="96">
        <v>1</v>
      </c>
      <c r="G6137" s="96" t="s">
        <v>4874</v>
      </c>
      <c r="H6137" s="96">
        <v>3</v>
      </c>
      <c r="I6137" s="96" t="str">
        <f t="shared" si="95"/>
        <v>T525D227M010ATE025A520D227M010ASMHSPKBP74</v>
      </c>
    </row>
    <row r="6138" spans="1:9" hidden="1">
      <c r="A6138" s="96" t="s">
        <v>1762</v>
      </c>
      <c r="B6138" s="96" t="s">
        <v>1587</v>
      </c>
      <c r="C6138" s="96" t="s">
        <v>4760</v>
      </c>
      <c r="D6138" s="96">
        <v>357.68888888997026</v>
      </c>
      <c r="E6138" s="96">
        <v>153.40555555536412</v>
      </c>
      <c r="F6138" s="96">
        <v>1</v>
      </c>
      <c r="G6138" s="96" t="s">
        <v>4874</v>
      </c>
      <c r="H6138" s="96">
        <v>3</v>
      </c>
      <c r="I6138" s="96" t="str">
        <f t="shared" si="95"/>
        <v>T525D227M010ATE025A520D227M010ASMHSPKBP75</v>
      </c>
    </row>
    <row r="6139" spans="1:9" hidden="1">
      <c r="A6139" s="96" t="s">
        <v>1757</v>
      </c>
      <c r="B6139" s="96" t="s">
        <v>4952</v>
      </c>
      <c r="C6139" s="96" t="s">
        <v>4617</v>
      </c>
      <c r="D6139" s="96">
        <v>246.90000000642613</v>
      </c>
      <c r="E6139" s="96">
        <v>139.1166666650679</v>
      </c>
      <c r="F6139" s="96">
        <v>1</v>
      </c>
      <c r="G6139" s="96" t="s">
        <v>4874</v>
      </c>
      <c r="H6139" s="96">
        <v>1</v>
      </c>
      <c r="I6139" s="96" t="str">
        <f t="shared" si="95"/>
        <v>T525D337M006AHE025A520D337M006ASE025NT50</v>
      </c>
    </row>
    <row r="6140" spans="1:9" hidden="1">
      <c r="A6140" s="96" t="s">
        <v>1757</v>
      </c>
      <c r="B6140" s="96" t="s">
        <v>1407</v>
      </c>
      <c r="C6140" s="96" t="s">
        <v>4426</v>
      </c>
      <c r="D6140" s="96">
        <v>258.81666666129604</v>
      </c>
      <c r="E6140" s="96">
        <v>121.54999999911524</v>
      </c>
      <c r="F6140" s="96">
        <v>1</v>
      </c>
      <c r="G6140" s="96" t="s">
        <v>4874</v>
      </c>
      <c r="H6140" s="96">
        <v>1</v>
      </c>
      <c r="I6140" s="96" t="str">
        <f t="shared" si="95"/>
        <v>T525D337M006AHE025A520D337M006ASMHSPKBP74</v>
      </c>
    </row>
    <row r="6141" spans="1:9" hidden="1">
      <c r="A6141" s="96" t="s">
        <v>1756</v>
      </c>
      <c r="B6141" s="96" t="s">
        <v>1407</v>
      </c>
      <c r="C6141" s="96" t="s">
        <v>4744</v>
      </c>
      <c r="D6141" s="96">
        <v>263.29166667012032</v>
      </c>
      <c r="E6141" s="96">
        <v>148.37499999906868</v>
      </c>
      <c r="F6141" s="96">
        <v>1</v>
      </c>
      <c r="G6141" s="96" t="s">
        <v>4874</v>
      </c>
      <c r="H6141" s="96">
        <v>2</v>
      </c>
      <c r="I6141" s="96" t="str">
        <f t="shared" si="95"/>
        <v>T525D337M006ATE025A520D337M006ASMHSPKBP72</v>
      </c>
    </row>
    <row r="6142" spans="1:9" hidden="1">
      <c r="A6142" s="96" t="s">
        <v>1756</v>
      </c>
      <c r="B6142" s="96" t="s">
        <v>1407</v>
      </c>
      <c r="C6142" s="96" t="s">
        <v>4760</v>
      </c>
      <c r="D6142" s="96">
        <v>285.63333333120681</v>
      </c>
      <c r="E6142" s="96">
        <v>203.26666666776873</v>
      </c>
      <c r="F6142" s="96">
        <v>1</v>
      </c>
      <c r="G6142" s="96" t="s">
        <v>4874</v>
      </c>
      <c r="H6142" s="96">
        <v>1</v>
      </c>
      <c r="I6142" s="96" t="str">
        <f t="shared" si="95"/>
        <v>T525D337M006ATE025A520D337M006ASMHSPKBP75</v>
      </c>
    </row>
    <row r="6143" spans="1:9" hidden="1">
      <c r="A6143" s="96" t="s">
        <v>1756</v>
      </c>
      <c r="B6143" s="96" t="s">
        <v>4953</v>
      </c>
      <c r="C6143" s="96" t="s">
        <v>4617</v>
      </c>
      <c r="D6143" s="96">
        <v>254.77142857088307</v>
      </c>
      <c r="E6143" s="96">
        <v>144.85714285784135</v>
      </c>
      <c r="F6143" s="96">
        <v>1</v>
      </c>
      <c r="G6143" s="96" t="s">
        <v>4874</v>
      </c>
      <c r="H6143" s="96">
        <v>7</v>
      </c>
      <c r="I6143" s="96" t="str">
        <f t="shared" si="95"/>
        <v>T525D337M006ATE025A525D337M006ASE025NT50</v>
      </c>
    </row>
    <row r="6144" spans="1:9" hidden="1">
      <c r="A6144" s="96" t="s">
        <v>1810</v>
      </c>
      <c r="B6144" s="96" t="s">
        <v>4954</v>
      </c>
      <c r="C6144" s="96" t="s">
        <v>4721</v>
      </c>
      <c r="D6144" s="96">
        <v>187.99444444826804</v>
      </c>
      <c r="E6144" s="96">
        <v>161.84999999706633</v>
      </c>
      <c r="F6144" s="96">
        <v>1</v>
      </c>
      <c r="G6144" s="96" t="s">
        <v>4874</v>
      </c>
      <c r="H6144" s="96">
        <v>3</v>
      </c>
      <c r="I6144" s="96" t="str">
        <f t="shared" si="95"/>
        <v>T525D337M2R5ATE025A525D337M003ASE025NT40</v>
      </c>
    </row>
    <row r="6145" spans="1:9" hidden="1">
      <c r="A6145" s="96" t="s">
        <v>1810</v>
      </c>
      <c r="B6145" s="96" t="s">
        <v>1755</v>
      </c>
      <c r="C6145" s="96" t="s">
        <v>4426</v>
      </c>
      <c r="D6145" s="96">
        <v>184.58333332557231</v>
      </c>
      <c r="E6145" s="96">
        <v>151.38333332841285</v>
      </c>
      <c r="F6145" s="96">
        <v>1</v>
      </c>
      <c r="G6145" s="96" t="s">
        <v>4874</v>
      </c>
      <c r="H6145" s="96">
        <v>1</v>
      </c>
      <c r="I6145" s="96" t="str">
        <f t="shared" si="95"/>
        <v>T525D337M2R5ATE025A520D337M003ASMHSPKBP74</v>
      </c>
    </row>
    <row r="6146" spans="1:9" hidden="1">
      <c r="A6146" s="96" t="s">
        <v>1817</v>
      </c>
      <c r="B6146" s="96" t="s">
        <v>1821</v>
      </c>
      <c r="C6146" s="96" t="s">
        <v>4721</v>
      </c>
      <c r="D6146" s="96">
        <v>470.56111111189239</v>
      </c>
      <c r="E6146" s="96">
        <v>163.69999999995343</v>
      </c>
      <c r="F6146" s="96">
        <v>1</v>
      </c>
      <c r="G6146" s="96" t="s">
        <v>4874</v>
      </c>
      <c r="H6146" s="96">
        <v>3</v>
      </c>
      <c r="I6146" s="96" t="str">
        <f t="shared" si="95"/>
        <v>T525D476M016AHE035A525D476M016ASE035NT40</v>
      </c>
    </row>
    <row r="6147" spans="1:9" hidden="1">
      <c r="A6147" s="96" t="s">
        <v>1818</v>
      </c>
      <c r="B6147" s="96" t="s">
        <v>1821</v>
      </c>
      <c r="C6147" s="96" t="s">
        <v>4721</v>
      </c>
      <c r="D6147" s="96">
        <v>423.09444444486871</v>
      </c>
      <c r="E6147" s="96">
        <v>152.63518518419005</v>
      </c>
      <c r="F6147" s="96">
        <v>1</v>
      </c>
      <c r="G6147" s="96" t="s">
        <v>4874</v>
      </c>
      <c r="H6147" s="96">
        <v>36</v>
      </c>
      <c r="I6147" s="96" t="str">
        <f t="shared" si="95"/>
        <v>T525D476M016ATE035A525D476M016ASE035NT40</v>
      </c>
    </row>
    <row r="6148" spans="1:9" hidden="1">
      <c r="A6148" s="96" t="s">
        <v>1813</v>
      </c>
      <c r="B6148" s="96" t="s">
        <v>4955</v>
      </c>
      <c r="C6148" s="96" t="s">
        <v>4617</v>
      </c>
      <c r="D6148" s="96">
        <v>248.19999999599531</v>
      </c>
      <c r="E6148" s="96">
        <v>135.05000000121072</v>
      </c>
      <c r="F6148" s="96">
        <v>1</v>
      </c>
      <c r="G6148" s="96" t="s">
        <v>4874</v>
      </c>
      <c r="H6148" s="96">
        <v>1</v>
      </c>
      <c r="I6148" s="96" t="str">
        <f t="shared" ref="I6148:I6211" si="96">A6148&amp;B6148&amp;C6148</f>
        <v>T525D477M004ATE025A520D477M004ASNT50</v>
      </c>
    </row>
    <row r="6149" spans="1:9" hidden="1">
      <c r="A6149" s="96" t="s">
        <v>1813</v>
      </c>
      <c r="B6149" s="96" t="s">
        <v>1589</v>
      </c>
      <c r="C6149" s="96" t="s">
        <v>4426</v>
      </c>
      <c r="D6149" s="96">
        <v>256.35833333479241</v>
      </c>
      <c r="E6149" s="96">
        <v>138.61666666867677</v>
      </c>
      <c r="F6149" s="96">
        <v>1</v>
      </c>
      <c r="G6149" s="96" t="s">
        <v>4874</v>
      </c>
      <c r="H6149" s="96">
        <v>2</v>
      </c>
      <c r="I6149" s="96" t="str">
        <f t="shared" si="96"/>
        <v>T525D477M004ATE025A520D477M004ASMHSPKBP74</v>
      </c>
    </row>
    <row r="6150" spans="1:9" hidden="1">
      <c r="A6150" s="96" t="s">
        <v>1814</v>
      </c>
      <c r="B6150" s="96" t="s">
        <v>4956</v>
      </c>
      <c r="C6150" s="96" t="s">
        <v>4617</v>
      </c>
      <c r="D6150" s="96">
        <v>196.28333333646879</v>
      </c>
      <c r="E6150" s="96">
        <v>130.33333333209157</v>
      </c>
      <c r="F6150" s="96">
        <v>1</v>
      </c>
      <c r="G6150" s="96" t="s">
        <v>4874</v>
      </c>
      <c r="H6150" s="96">
        <v>1</v>
      </c>
      <c r="I6150" s="96" t="str">
        <f t="shared" si="96"/>
        <v>T525D477M2R5ATE025A525D477M003ASE025NT50</v>
      </c>
    </row>
    <row r="6151" spans="1:9" hidden="1">
      <c r="A6151" s="96" t="s">
        <v>1814</v>
      </c>
      <c r="B6151" s="96" t="s">
        <v>1812</v>
      </c>
      <c r="C6151" s="96" t="s">
        <v>4426</v>
      </c>
      <c r="D6151" s="96">
        <v>245.29999999911524</v>
      </c>
      <c r="E6151" s="96">
        <v>120.96666666562668</v>
      </c>
      <c r="F6151" s="96">
        <v>1</v>
      </c>
      <c r="G6151" s="96" t="s">
        <v>4874</v>
      </c>
      <c r="H6151" s="96">
        <v>1</v>
      </c>
      <c r="I6151" s="96" t="str">
        <f t="shared" si="96"/>
        <v>T525D477M2R5ATE025A520D477M003ASMHSPKBP74</v>
      </c>
    </row>
    <row r="6152" spans="1:9" hidden="1">
      <c r="A6152" s="96" t="s">
        <v>1748</v>
      </c>
      <c r="B6152" s="96" t="s">
        <v>4957</v>
      </c>
      <c r="C6152" s="96" t="s">
        <v>4426</v>
      </c>
      <c r="D6152" s="96">
        <v>259.03888889006339</v>
      </c>
      <c r="E6152" s="96">
        <v>144.46018518356141</v>
      </c>
      <c r="F6152" s="96">
        <v>1</v>
      </c>
      <c r="G6152" s="96" t="s">
        <v>4874</v>
      </c>
      <c r="H6152" s="96">
        <v>18</v>
      </c>
      <c r="I6152" s="96" t="str">
        <f t="shared" si="96"/>
        <v>T525D687M2R5ATE025A525D687M003ASE025KBP74</v>
      </c>
    </row>
    <row r="6153" spans="1:9" hidden="1">
      <c r="A6153" s="96" t="s">
        <v>1748</v>
      </c>
      <c r="B6153" s="96" t="s">
        <v>1742</v>
      </c>
      <c r="C6153" s="96" t="s">
        <v>4426</v>
      </c>
      <c r="D6153" s="96">
        <v>253.6137254901148</v>
      </c>
      <c r="E6153" s="96">
        <v>141.10882352880094</v>
      </c>
      <c r="F6153" s="96">
        <v>1</v>
      </c>
      <c r="G6153" s="96" t="s">
        <v>4874</v>
      </c>
      <c r="H6153" s="96">
        <v>17</v>
      </c>
      <c r="I6153" s="96" t="str">
        <f t="shared" si="96"/>
        <v>T525D687M2R5ATE025A520D687M003ASMHSPKBP74</v>
      </c>
    </row>
    <row r="6154" spans="1:9" hidden="1">
      <c r="A6154" s="96" t="s">
        <v>3574</v>
      </c>
      <c r="B6154" s="96" t="s">
        <v>3573</v>
      </c>
      <c r="C6154" s="96" t="s">
        <v>4727</v>
      </c>
      <c r="D6154" s="96">
        <v>266.99393939607859</v>
      </c>
      <c r="E6154" s="96">
        <v>146.93333333210003</v>
      </c>
      <c r="F6154" s="96">
        <v>1</v>
      </c>
      <c r="G6154" s="96" t="s">
        <v>4874</v>
      </c>
      <c r="H6154" s="96">
        <v>11</v>
      </c>
      <c r="I6154" s="96" t="str">
        <f t="shared" si="96"/>
        <v>T525T336M010ATE080A525T336M010ASE070KBP83</v>
      </c>
    </row>
    <row r="6155" spans="1:9" hidden="1">
      <c r="A6155" s="96" t="s">
        <v>3571</v>
      </c>
      <c r="B6155" s="96" t="s">
        <v>192</v>
      </c>
      <c r="C6155" s="96" t="s">
        <v>4727</v>
      </c>
      <c r="D6155" s="96">
        <v>229.01666667312384</v>
      </c>
      <c r="E6155" s="96">
        <v>137.18333333032206</v>
      </c>
      <c r="F6155" s="96">
        <v>1</v>
      </c>
      <c r="G6155" s="96" t="s">
        <v>4874</v>
      </c>
      <c r="H6155" s="96">
        <v>3</v>
      </c>
      <c r="I6155" s="96" t="str">
        <f t="shared" si="96"/>
        <v>T525T476M006ATE080A520T476M006ASE070KBP83</v>
      </c>
    </row>
    <row r="6156" spans="1:9" hidden="1">
      <c r="A6156" s="96" t="s">
        <v>2786</v>
      </c>
      <c r="B6156" s="96" t="s">
        <v>2788</v>
      </c>
      <c r="C6156" s="96" t="s">
        <v>4426</v>
      </c>
      <c r="D6156" s="96">
        <v>489.53333333367482</v>
      </c>
      <c r="E6156" s="96">
        <v>290.36666666041128</v>
      </c>
      <c r="F6156" s="96">
        <v>1</v>
      </c>
      <c r="G6156" s="96" t="s">
        <v>4874</v>
      </c>
      <c r="H6156" s="96">
        <v>1</v>
      </c>
      <c r="I6156" s="96" t="str">
        <f t="shared" si="96"/>
        <v>T525Y337M010ATE035A525Y337M010ASE035KBP74</v>
      </c>
    </row>
    <row r="6157" spans="1:9" hidden="1">
      <c r="A6157" s="96" t="s">
        <v>2793</v>
      </c>
      <c r="B6157" s="96" t="s">
        <v>4635</v>
      </c>
      <c r="C6157" s="96" t="s">
        <v>4441</v>
      </c>
      <c r="D6157" s="96">
        <v>420.73999999975786</v>
      </c>
      <c r="E6157" s="96">
        <v>196.4533333342988</v>
      </c>
      <c r="F6157" s="96">
        <v>1</v>
      </c>
      <c r="G6157" s="96" t="s">
        <v>4874</v>
      </c>
      <c r="H6157" s="96">
        <v>5</v>
      </c>
      <c r="I6157" s="96" t="str">
        <f t="shared" si="96"/>
        <v>T528B277M002APE006A528B906M002AS9997STA156KA</v>
      </c>
    </row>
    <row r="6158" spans="1:9" hidden="1">
      <c r="A6158" s="96" t="s">
        <v>2793</v>
      </c>
      <c r="B6158" s="96" t="s">
        <v>2794</v>
      </c>
      <c r="C6158" s="96" t="s">
        <v>4441</v>
      </c>
      <c r="D6158" s="96">
        <v>451.86033333318778</v>
      </c>
      <c r="E6158" s="96">
        <v>210.99300000029615</v>
      </c>
      <c r="F6158" s="96">
        <v>1</v>
      </c>
      <c r="G6158" s="96" t="s">
        <v>4874</v>
      </c>
      <c r="H6158" s="96">
        <v>50</v>
      </c>
      <c r="I6158" s="96" t="str">
        <f t="shared" si="96"/>
        <v>T528B277M002APE006A528B906M002ASE006STA156KA</v>
      </c>
    </row>
    <row r="6159" spans="1:9" hidden="1">
      <c r="A6159" s="96" t="s">
        <v>2799</v>
      </c>
      <c r="B6159" s="96" t="s">
        <v>2794</v>
      </c>
      <c r="C6159" s="96" t="s">
        <v>4441</v>
      </c>
      <c r="D6159" s="96">
        <v>402.87826086829779</v>
      </c>
      <c r="E6159" s="96">
        <v>201.04523809493656</v>
      </c>
      <c r="F6159" s="96">
        <v>1</v>
      </c>
      <c r="G6159" s="96" t="s">
        <v>4874</v>
      </c>
      <c r="H6159" s="96">
        <v>23</v>
      </c>
      <c r="I6159" s="96" t="str">
        <f t="shared" si="96"/>
        <v>T528B277M002APE009A528B906M002ASE006STA156KA</v>
      </c>
    </row>
    <row r="6160" spans="1:9" hidden="1">
      <c r="A6160" s="96" t="s">
        <v>2790</v>
      </c>
      <c r="B6160" s="96" t="s">
        <v>2791</v>
      </c>
      <c r="C6160" s="96" t="s">
        <v>4441</v>
      </c>
      <c r="D6160" s="96">
        <v>393.09666666691191</v>
      </c>
      <c r="E6160" s="96">
        <v>213.88181818120012</v>
      </c>
      <c r="F6160" s="96">
        <v>1</v>
      </c>
      <c r="G6160" s="96" t="s">
        <v>4874</v>
      </c>
      <c r="H6160" s="96">
        <v>10</v>
      </c>
      <c r="I6160" s="96" t="str">
        <f t="shared" si="96"/>
        <v>T528B277M2R5APE006A528B906M2R5ASSTA156KA</v>
      </c>
    </row>
    <row r="6161" spans="1:9" hidden="1">
      <c r="A6161" s="96" t="s">
        <v>493</v>
      </c>
      <c r="B6161" s="96" t="s">
        <v>491</v>
      </c>
      <c r="C6161" s="96" t="s">
        <v>4744</v>
      </c>
      <c r="D6161" s="96">
        <v>207.30000000097789</v>
      </c>
      <c r="E6161" s="96">
        <v>123.08333333465272</v>
      </c>
      <c r="F6161" s="96">
        <v>1</v>
      </c>
      <c r="G6161" s="96" t="s">
        <v>4874</v>
      </c>
      <c r="H6161" s="96">
        <v>1</v>
      </c>
      <c r="I6161" s="96" t="str">
        <f t="shared" si="96"/>
        <v>T528W337M2R5ATE009A528W337M003ASE009KBP72</v>
      </c>
    </row>
    <row r="6162" spans="1:9" hidden="1">
      <c r="A6162" s="96" t="s">
        <v>493</v>
      </c>
      <c r="B6162" s="96" t="s">
        <v>491</v>
      </c>
      <c r="C6162" s="96" t="s">
        <v>4426</v>
      </c>
      <c r="D6162" s="96">
        <v>253.16666666069068</v>
      </c>
      <c r="E6162" s="96">
        <v>198.77499999885913</v>
      </c>
      <c r="F6162" s="96">
        <v>1</v>
      </c>
      <c r="G6162" s="96" t="s">
        <v>4874</v>
      </c>
      <c r="H6162" s="96">
        <v>1</v>
      </c>
      <c r="I6162" s="96" t="str">
        <f t="shared" si="96"/>
        <v>T528W337M2R5ATE009A528W337M003ASE009KBP74</v>
      </c>
    </row>
    <row r="6163" spans="1:9" hidden="1">
      <c r="A6163" s="96" t="s">
        <v>488</v>
      </c>
      <c r="B6163" s="96" t="s">
        <v>487</v>
      </c>
      <c r="C6163" s="96" t="s">
        <v>4744</v>
      </c>
      <c r="D6163" s="96">
        <v>242.1281249995809</v>
      </c>
      <c r="E6163" s="96">
        <v>153.87555555487052</v>
      </c>
      <c r="F6163" s="96">
        <v>1</v>
      </c>
      <c r="G6163" s="96" t="s">
        <v>4874</v>
      </c>
      <c r="H6163" s="96">
        <v>16</v>
      </c>
      <c r="I6163" s="96" t="str">
        <f t="shared" si="96"/>
        <v>T528W477M1R8ATE007A528W477M003ASE009KBP72</v>
      </c>
    </row>
    <row r="6164" spans="1:9" hidden="1">
      <c r="A6164" s="96" t="s">
        <v>488</v>
      </c>
      <c r="B6164" s="96" t="s">
        <v>4958</v>
      </c>
      <c r="C6164" s="96" t="s">
        <v>4621</v>
      </c>
      <c r="D6164" s="96">
        <v>276.38333332724869</v>
      </c>
      <c r="E6164" s="96">
        <v>127.2166666702833</v>
      </c>
      <c r="F6164" s="96">
        <v>1</v>
      </c>
      <c r="G6164" s="96" t="s">
        <v>4874</v>
      </c>
      <c r="H6164" s="96">
        <v>1</v>
      </c>
      <c r="I6164" s="96" t="str">
        <f t="shared" si="96"/>
        <v>T528W477M1R8ATE007A528W477M003AS9997KBP121E</v>
      </c>
    </row>
    <row r="6165" spans="1:9" hidden="1">
      <c r="A6165" s="96" t="s">
        <v>498</v>
      </c>
      <c r="B6165" s="96" t="s">
        <v>497</v>
      </c>
      <c r="C6165" s="96" t="s">
        <v>4672</v>
      </c>
      <c r="D6165" s="96">
        <v>256.19000000297092</v>
      </c>
      <c r="E6165" s="96">
        <v>141.09999999927825</v>
      </c>
      <c r="F6165" s="96">
        <v>1</v>
      </c>
      <c r="G6165" s="96" t="s">
        <v>4874</v>
      </c>
      <c r="H6165" s="96">
        <v>5</v>
      </c>
      <c r="I6165" s="96" t="str">
        <f t="shared" si="96"/>
        <v>T528Z157M006ATE007A528Z157M006ASE007FTA50</v>
      </c>
    </row>
    <row r="6166" spans="1:9" hidden="1">
      <c r="A6166" s="96" t="s">
        <v>830</v>
      </c>
      <c r="B6166" s="96" t="s">
        <v>831</v>
      </c>
      <c r="C6166" s="96" t="s">
        <v>4672</v>
      </c>
      <c r="D6166" s="96">
        <v>224.67037037131377</v>
      </c>
      <c r="E6166" s="96">
        <v>149.16666666875244</v>
      </c>
      <c r="F6166" s="96">
        <v>1</v>
      </c>
      <c r="G6166" s="96" t="s">
        <v>4874</v>
      </c>
      <c r="H6166" s="96">
        <v>9</v>
      </c>
      <c r="I6166" s="96" t="str">
        <f t="shared" si="96"/>
        <v>T528Z227M004ATE008A528Z227M004ASE008FTA50</v>
      </c>
    </row>
    <row r="6167" spans="1:9" hidden="1">
      <c r="A6167" s="96" t="s">
        <v>848</v>
      </c>
      <c r="B6167" s="96" t="s">
        <v>721</v>
      </c>
      <c r="C6167" s="96" t="s">
        <v>4426</v>
      </c>
      <c r="D6167" s="96">
        <v>250.7319444429595</v>
      </c>
      <c r="E6167" s="96">
        <v>156.32857142939298</v>
      </c>
      <c r="F6167" s="96">
        <v>1</v>
      </c>
      <c r="G6167" s="96" t="s">
        <v>4874</v>
      </c>
      <c r="H6167" s="96">
        <v>12</v>
      </c>
      <c r="I6167" s="96" t="str">
        <f t="shared" si="96"/>
        <v>T528Z227M004ATE009A528Z227M004ASE009KBP74</v>
      </c>
    </row>
    <row r="6168" spans="1:9" hidden="1">
      <c r="A6168" s="96" t="s">
        <v>835</v>
      </c>
      <c r="B6168" s="96" t="s">
        <v>1792</v>
      </c>
      <c r="C6168" s="96" t="s">
        <v>4908</v>
      </c>
      <c r="D6168" s="96">
        <v>325.11666666367091</v>
      </c>
      <c r="E6168" s="96">
        <v>132.00000000069849</v>
      </c>
      <c r="F6168" s="96">
        <v>1</v>
      </c>
      <c r="G6168" s="96" t="s">
        <v>4874</v>
      </c>
      <c r="H6168" s="96">
        <v>1</v>
      </c>
      <c r="I6168" s="96" t="str">
        <f t="shared" si="96"/>
        <v xml:space="preserve">T528Z227M006ATE009A520V227M006AS9997KBP74E </v>
      </c>
    </row>
    <row r="6169" spans="1:9" hidden="1">
      <c r="A6169" s="96" t="s">
        <v>835</v>
      </c>
      <c r="B6169" s="96" t="s">
        <v>714</v>
      </c>
      <c r="C6169" s="96" t="s">
        <v>4426</v>
      </c>
      <c r="D6169" s="96">
        <v>262.49399999950549</v>
      </c>
      <c r="E6169" s="96">
        <v>148.87833333271556</v>
      </c>
      <c r="F6169" s="96">
        <v>1</v>
      </c>
      <c r="G6169" s="96" t="s">
        <v>4874</v>
      </c>
      <c r="H6169" s="96">
        <v>50</v>
      </c>
      <c r="I6169" s="96" t="str">
        <f t="shared" si="96"/>
        <v>T528Z227M006ATE009A528Z227M006ASE009KBP74</v>
      </c>
    </row>
    <row r="6170" spans="1:9" hidden="1">
      <c r="A6170" s="96" t="s">
        <v>843</v>
      </c>
      <c r="B6170" s="96" t="s">
        <v>712</v>
      </c>
      <c r="C6170" s="96" t="s">
        <v>4426</v>
      </c>
      <c r="D6170" s="96">
        <v>242.53799999970943</v>
      </c>
      <c r="E6170" s="96">
        <v>147.48933333302847</v>
      </c>
      <c r="F6170" s="96">
        <v>1</v>
      </c>
      <c r="G6170" s="96" t="s">
        <v>4874</v>
      </c>
      <c r="H6170" s="96">
        <v>50</v>
      </c>
      <c r="I6170" s="96" t="str">
        <f t="shared" si="96"/>
        <v>T528Z337M004ATE009A528Z337M004ASE009KBP74</v>
      </c>
    </row>
    <row r="6171" spans="1:9" hidden="1">
      <c r="A6171" s="96" t="s">
        <v>843</v>
      </c>
      <c r="B6171" s="96" t="s">
        <v>712</v>
      </c>
      <c r="C6171" s="96" t="s">
        <v>4617</v>
      </c>
      <c r="D6171" s="96">
        <v>306.24166666762903</v>
      </c>
      <c r="E6171" s="96">
        <v>147.89166666800156</v>
      </c>
      <c r="F6171" s="96">
        <v>1</v>
      </c>
      <c r="G6171" s="96" t="s">
        <v>4874</v>
      </c>
      <c r="H6171" s="96">
        <v>2</v>
      </c>
      <c r="I6171" s="96" t="str">
        <f t="shared" si="96"/>
        <v>T528Z337M004ATE009A528Z337M004ASE009NT50</v>
      </c>
    </row>
    <row r="6172" spans="1:9" hidden="1">
      <c r="A6172" s="96" t="s">
        <v>843</v>
      </c>
      <c r="B6172" s="96" t="s">
        <v>4959</v>
      </c>
      <c r="C6172" s="96" t="s">
        <v>4618</v>
      </c>
      <c r="D6172" s="96">
        <v>196.06666667154059</v>
      </c>
      <c r="E6172" s="96">
        <v>134.06666666851379</v>
      </c>
      <c r="F6172" s="96">
        <v>1</v>
      </c>
      <c r="G6172" s="96" t="s">
        <v>4874</v>
      </c>
      <c r="H6172" s="96">
        <v>1</v>
      </c>
      <c r="I6172" s="96" t="str">
        <f t="shared" si="96"/>
        <v>T528Z337M004ATE009A528Z337M004ASE009 KBP72E</v>
      </c>
    </row>
    <row r="6173" spans="1:9" hidden="1">
      <c r="A6173" s="96" t="s">
        <v>711</v>
      </c>
      <c r="B6173" s="96" t="s">
        <v>712</v>
      </c>
      <c r="C6173" s="96" t="s">
        <v>4426</v>
      </c>
      <c r="D6173" s="96">
        <v>214.20833333046176</v>
      </c>
      <c r="E6173" s="96">
        <v>151.94166667177342</v>
      </c>
      <c r="F6173" s="96">
        <v>1</v>
      </c>
      <c r="G6173" s="96" t="s">
        <v>4874</v>
      </c>
      <c r="H6173" s="96">
        <v>2</v>
      </c>
      <c r="I6173" s="96" t="str">
        <f t="shared" si="96"/>
        <v>T528Z337M004ATE012A528Z337M004ASE009KBP74</v>
      </c>
    </row>
    <row r="6174" spans="1:9" hidden="1">
      <c r="A6174" s="96" t="s">
        <v>725</v>
      </c>
      <c r="B6174" s="96" t="s">
        <v>726</v>
      </c>
      <c r="C6174" s="96" t="s">
        <v>4426</v>
      </c>
      <c r="D6174" s="96">
        <v>257.12500000256114</v>
      </c>
      <c r="E6174" s="96">
        <v>128.44999999855645</v>
      </c>
      <c r="F6174" s="96">
        <v>1</v>
      </c>
      <c r="G6174" s="96" t="s">
        <v>4874</v>
      </c>
      <c r="H6174" s="96">
        <v>2</v>
      </c>
      <c r="I6174" s="96" t="str">
        <f t="shared" si="96"/>
        <v>T528Z337M2R5ATE005A528Z177M003ASE005KBP74</v>
      </c>
    </row>
    <row r="6175" spans="1:9" hidden="1">
      <c r="A6175" s="96" t="s">
        <v>845</v>
      </c>
      <c r="B6175" s="96" t="s">
        <v>708</v>
      </c>
      <c r="C6175" s="96" t="s">
        <v>4426</v>
      </c>
      <c r="D6175" s="96">
        <v>203.73333333613121</v>
      </c>
      <c r="E6175" s="96">
        <v>170.70333333103918</v>
      </c>
      <c r="F6175" s="96">
        <v>1</v>
      </c>
      <c r="G6175" s="96" t="s">
        <v>4874</v>
      </c>
      <c r="H6175" s="96">
        <v>4</v>
      </c>
      <c r="I6175" s="96" t="str">
        <f t="shared" si="96"/>
        <v>T528Z337M2R5ATE009A528Z337M003ASE009KBP74</v>
      </c>
    </row>
    <row r="6176" spans="1:9" hidden="1">
      <c r="A6176" s="96" t="s">
        <v>722</v>
      </c>
      <c r="B6176" s="96" t="s">
        <v>706</v>
      </c>
      <c r="C6176" s="96" t="s">
        <v>4426</v>
      </c>
      <c r="D6176" s="96">
        <v>207.70433333390392</v>
      </c>
      <c r="E6176" s="96">
        <v>147.98399999986867</v>
      </c>
      <c r="F6176" s="96">
        <v>1</v>
      </c>
      <c r="G6176" s="96" t="s">
        <v>4874</v>
      </c>
      <c r="H6176" s="96">
        <v>50</v>
      </c>
      <c r="I6176" s="96" t="str">
        <f t="shared" si="96"/>
        <v>T528Z477M2R5ATE005A528Z247M003ASKBP74</v>
      </c>
    </row>
    <row r="6177" spans="1:9" hidden="1">
      <c r="A6177" s="96" t="s">
        <v>722</v>
      </c>
      <c r="B6177" s="96" t="s">
        <v>706</v>
      </c>
      <c r="C6177" s="96" t="s">
        <v>4760</v>
      </c>
      <c r="D6177" s="96">
        <v>221.31025641131251</v>
      </c>
      <c r="E6177" s="96">
        <v>149.87333333333953</v>
      </c>
      <c r="F6177" s="96">
        <v>1</v>
      </c>
      <c r="G6177" s="96" t="s">
        <v>4874</v>
      </c>
      <c r="H6177" s="96">
        <v>26</v>
      </c>
      <c r="I6177" s="96" t="str">
        <f t="shared" si="96"/>
        <v>T528Z477M2R5ATE005A528Z247M003ASKBP75</v>
      </c>
    </row>
    <row r="6178" spans="1:9" hidden="1">
      <c r="A6178" s="96" t="s">
        <v>722</v>
      </c>
      <c r="B6178" s="96" t="s">
        <v>4811</v>
      </c>
      <c r="C6178" s="96" t="s">
        <v>4811</v>
      </c>
      <c r="D6178" s="96">
        <v>188.25000000069849</v>
      </c>
      <c r="E6178" s="96">
        <v>180.4333333298564</v>
      </c>
      <c r="F6178" s="96">
        <v>1</v>
      </c>
      <c r="G6178" s="96" t="s">
        <v>4874</v>
      </c>
      <c r="I6178" s="96" t="str">
        <f t="shared" si="96"/>
        <v>T528Z477M2R5ATE005#N/A#N/A</v>
      </c>
    </row>
    <row r="6179" spans="1:9" hidden="1">
      <c r="A6179" s="96" t="s">
        <v>841</v>
      </c>
      <c r="B6179" s="96" t="s">
        <v>717</v>
      </c>
      <c r="C6179" s="96" t="s">
        <v>4426</v>
      </c>
      <c r="D6179" s="96">
        <v>226.00100000076927</v>
      </c>
      <c r="E6179" s="96">
        <v>161.68133333406877</v>
      </c>
      <c r="F6179" s="96">
        <v>1</v>
      </c>
      <c r="G6179" s="96" t="s">
        <v>4874</v>
      </c>
      <c r="H6179" s="96">
        <v>50</v>
      </c>
      <c r="I6179" s="96" t="str">
        <f t="shared" si="96"/>
        <v>T528Z477M2R5ATE009A528Z477M003ASE009KBP74</v>
      </c>
    </row>
    <row r="6180" spans="1:9" hidden="1">
      <c r="A6180" s="96" t="s">
        <v>841</v>
      </c>
      <c r="B6180" s="96" t="s">
        <v>717</v>
      </c>
      <c r="C6180" s="96" t="s">
        <v>4760</v>
      </c>
      <c r="D6180" s="96">
        <v>201.46666666958481</v>
      </c>
      <c r="E6180" s="96">
        <v>134.59166666551027</v>
      </c>
      <c r="F6180" s="96">
        <v>1</v>
      </c>
      <c r="G6180" s="96" t="s">
        <v>4874</v>
      </c>
      <c r="H6180" s="96">
        <v>6</v>
      </c>
      <c r="I6180" s="96" t="str">
        <f t="shared" si="96"/>
        <v>T528Z477M2R5ATE009A528Z477M003ASE009KBP75</v>
      </c>
    </row>
    <row r="6181" spans="1:9" hidden="1">
      <c r="A6181" s="96" t="s">
        <v>1855</v>
      </c>
      <c r="B6181" s="96" t="s">
        <v>1856</v>
      </c>
      <c r="C6181" s="96" t="s">
        <v>4617</v>
      </c>
      <c r="D6181" s="96">
        <v>283.39166666963138</v>
      </c>
      <c r="E6181" s="96">
        <v>140.33333333325572</v>
      </c>
      <c r="F6181" s="96">
        <v>1</v>
      </c>
      <c r="G6181" s="96" t="s">
        <v>4874</v>
      </c>
      <c r="H6181" s="96">
        <v>2</v>
      </c>
      <c r="I6181" s="96" t="str">
        <f t="shared" si="96"/>
        <v>T530D157M010AHE006A530V476M010ASE006NT50</v>
      </c>
    </row>
    <row r="6182" spans="1:9" hidden="1">
      <c r="A6182" s="96" t="s">
        <v>1986</v>
      </c>
      <c r="B6182" s="96" t="s">
        <v>1985</v>
      </c>
      <c r="C6182" s="96" t="s">
        <v>4617</v>
      </c>
      <c r="D6182" s="96">
        <v>260.72266666721555</v>
      </c>
      <c r="E6182" s="96">
        <v>141.05866666578223</v>
      </c>
      <c r="F6182" s="96">
        <v>1</v>
      </c>
      <c r="G6182" s="96" t="s">
        <v>4874</v>
      </c>
      <c r="H6182" s="96">
        <v>50</v>
      </c>
      <c r="I6182" s="96" t="str">
        <f t="shared" si="96"/>
        <v>T530D157M010ATE005A530V476M010ASE005NT50</v>
      </c>
    </row>
    <row r="6183" spans="1:9" hidden="1">
      <c r="A6183" s="96" t="s">
        <v>1986</v>
      </c>
      <c r="B6183" s="96" t="s">
        <v>1985</v>
      </c>
      <c r="C6183" s="96" t="s">
        <v>126</v>
      </c>
      <c r="D6183" s="96">
        <v>248.33333333954215</v>
      </c>
      <c r="E6183" s="96">
        <v>127.4333333352115</v>
      </c>
      <c r="F6183" s="96">
        <v>1</v>
      </c>
      <c r="G6183" s="96" t="s">
        <v>4874</v>
      </c>
      <c r="H6183" s="96">
        <v>1</v>
      </c>
      <c r="I6183" s="96" t="str">
        <f t="shared" si="96"/>
        <v>T530D157M010ATE005A530V476M010ASE005KBP52</v>
      </c>
    </row>
    <row r="6184" spans="1:9" hidden="1">
      <c r="A6184" s="96" t="s">
        <v>2130</v>
      </c>
      <c r="B6184" s="96" t="s">
        <v>983</v>
      </c>
      <c r="C6184" s="96" t="s">
        <v>4433</v>
      </c>
      <c r="D6184" s="96">
        <v>368.6166666692589</v>
      </c>
      <c r="E6184" s="96">
        <v>177.41666667046957</v>
      </c>
      <c r="F6184" s="96">
        <v>1</v>
      </c>
      <c r="G6184" s="96" t="s">
        <v>4874</v>
      </c>
      <c r="H6184" s="96">
        <v>1</v>
      </c>
      <c r="I6184" s="96" t="str">
        <f t="shared" si="96"/>
        <v>T530D227M006ATE005A530V117M006ASE005KBP74E</v>
      </c>
    </row>
    <row r="6185" spans="1:9" hidden="1">
      <c r="A6185" s="96" t="s">
        <v>2130</v>
      </c>
      <c r="B6185" s="96" t="s">
        <v>1978</v>
      </c>
      <c r="C6185" s="96" t="s">
        <v>4617</v>
      </c>
      <c r="D6185" s="96">
        <v>259.65633333271836</v>
      </c>
      <c r="E6185" s="96">
        <v>147.95600000086705</v>
      </c>
      <c r="F6185" s="96">
        <v>1</v>
      </c>
      <c r="G6185" s="96" t="s">
        <v>4874</v>
      </c>
      <c r="H6185" s="96">
        <v>50</v>
      </c>
      <c r="I6185" s="96" t="str">
        <f t="shared" si="96"/>
        <v>T530D227M006ATE005A530V686M006ASE005NT50</v>
      </c>
    </row>
    <row r="6186" spans="1:9" hidden="1">
      <c r="A6186" s="96" t="s">
        <v>2130</v>
      </c>
      <c r="B6186" s="96" t="s">
        <v>1978</v>
      </c>
      <c r="C6186" s="96" t="s">
        <v>126</v>
      </c>
      <c r="D6186" s="96">
        <v>248.83749999833529</v>
      </c>
      <c r="E6186" s="96">
        <v>157.02222222229466</v>
      </c>
      <c r="F6186" s="96">
        <v>1</v>
      </c>
      <c r="G6186" s="96" t="s">
        <v>4874</v>
      </c>
      <c r="H6186" s="96">
        <v>4</v>
      </c>
      <c r="I6186" s="96" t="str">
        <f t="shared" si="96"/>
        <v>T530D227M006ATE005A530V686M006ASE005KBP52</v>
      </c>
    </row>
    <row r="6187" spans="1:9" hidden="1">
      <c r="A6187" s="96" t="s">
        <v>2130</v>
      </c>
      <c r="B6187" s="96" t="s">
        <v>4812</v>
      </c>
      <c r="C6187" s="96" t="s">
        <v>4542</v>
      </c>
      <c r="D6187" s="96">
        <v>230.50000000221189</v>
      </c>
      <c r="E6187" s="96">
        <v>176.59166666620877</v>
      </c>
      <c r="F6187" s="96">
        <v>1</v>
      </c>
      <c r="G6187" s="96" t="s">
        <v>4874</v>
      </c>
      <c r="H6187" s="96">
        <v>2</v>
      </c>
      <c r="I6187" s="96" t="str">
        <f t="shared" si="96"/>
        <v>T530D227M006ATE005A530V686M006AS9997KBP54E</v>
      </c>
    </row>
    <row r="6188" spans="1:9" hidden="1">
      <c r="A6188" s="96" t="s">
        <v>2130</v>
      </c>
      <c r="B6188" s="96" t="s">
        <v>4960</v>
      </c>
      <c r="C6188" s="96" t="s">
        <v>4891</v>
      </c>
      <c r="D6188" s="96">
        <v>399.8666666715871</v>
      </c>
      <c r="E6188" s="96">
        <v>390.00000000349246</v>
      </c>
      <c r="F6188" s="96">
        <v>1</v>
      </c>
      <c r="G6188" s="96" t="s">
        <v>4874</v>
      </c>
      <c r="H6188" s="96">
        <v>1</v>
      </c>
      <c r="I6188" s="96" t="str">
        <f t="shared" si="96"/>
        <v>T530D227M006ATE005A530V117M006AS9997NT40E</v>
      </c>
    </row>
    <row r="6189" spans="1:9" hidden="1">
      <c r="A6189" s="96" t="s">
        <v>1836</v>
      </c>
      <c r="B6189" s="96" t="s">
        <v>1978</v>
      </c>
      <c r="C6189" s="96" t="s">
        <v>4617</v>
      </c>
      <c r="D6189" s="96">
        <v>265.23333334014751</v>
      </c>
      <c r="E6189" s="96">
        <v>163.73333333409391</v>
      </c>
      <c r="F6189" s="96">
        <v>1</v>
      </c>
      <c r="G6189" s="96" t="s">
        <v>4874</v>
      </c>
      <c r="H6189" s="96">
        <v>1</v>
      </c>
      <c r="I6189" s="96" t="str">
        <f t="shared" si="96"/>
        <v>T530D227M006ATE006A530V686M006ASE005NT50</v>
      </c>
    </row>
    <row r="6190" spans="1:9" hidden="1">
      <c r="A6190" s="96" t="s">
        <v>1836</v>
      </c>
      <c r="B6190" s="96" t="s">
        <v>1835</v>
      </c>
      <c r="C6190" s="96" t="s">
        <v>4617</v>
      </c>
      <c r="D6190" s="96">
        <v>246.54166666790843</v>
      </c>
      <c r="E6190" s="96">
        <v>141.76666666986421</v>
      </c>
      <c r="F6190" s="96">
        <v>1</v>
      </c>
      <c r="G6190" s="96" t="s">
        <v>4874</v>
      </c>
      <c r="H6190" s="96">
        <v>4</v>
      </c>
      <c r="I6190" s="96" t="str">
        <f t="shared" si="96"/>
        <v>T530D227M006ATE006A530V686M006ASE006NT50</v>
      </c>
    </row>
    <row r="6191" spans="1:9" hidden="1">
      <c r="A6191" s="96" t="s">
        <v>1836</v>
      </c>
      <c r="B6191" s="96" t="s">
        <v>4812</v>
      </c>
      <c r="C6191" s="96" t="s">
        <v>4617</v>
      </c>
      <c r="D6191" s="96">
        <v>267.36666666402016</v>
      </c>
      <c r="E6191" s="96">
        <v>128.30000000540167</v>
      </c>
      <c r="F6191" s="96">
        <v>1</v>
      </c>
      <c r="G6191" s="96" t="s">
        <v>4874</v>
      </c>
      <c r="H6191" s="96">
        <v>2</v>
      </c>
      <c r="I6191" s="96" t="str">
        <f t="shared" si="96"/>
        <v>T530D227M006ATE006A530V686M006AS9997NT50</v>
      </c>
    </row>
    <row r="6192" spans="1:9" hidden="1">
      <c r="A6192" s="96" t="s">
        <v>1841</v>
      </c>
      <c r="B6192" s="96" t="s">
        <v>960</v>
      </c>
      <c r="C6192" s="96" t="s">
        <v>4426</v>
      </c>
      <c r="D6192" s="96">
        <v>299.08333333209157</v>
      </c>
      <c r="E6192" s="96">
        <v>137.54999999888241</v>
      </c>
      <c r="F6192" s="96">
        <v>1</v>
      </c>
      <c r="G6192" s="96" t="s">
        <v>4874</v>
      </c>
      <c r="H6192" s="96">
        <v>1</v>
      </c>
      <c r="I6192" s="96" t="str">
        <f t="shared" si="96"/>
        <v>T530D227M010AHE006A530V686M010ASE006KBP74</v>
      </c>
    </row>
    <row r="6193" spans="1:9" hidden="1">
      <c r="A6193" s="96" t="s">
        <v>1968</v>
      </c>
      <c r="B6193" s="96" t="s">
        <v>960</v>
      </c>
      <c r="C6193" s="96" t="s">
        <v>4426</v>
      </c>
      <c r="D6193" s="96">
        <v>277.9333333359682</v>
      </c>
      <c r="E6193" s="96">
        <v>149.52500000072175</v>
      </c>
      <c r="F6193" s="96">
        <v>1</v>
      </c>
      <c r="G6193" s="96" t="s">
        <v>4874</v>
      </c>
      <c r="H6193" s="96">
        <v>4</v>
      </c>
      <c r="I6193" s="96" t="str">
        <f t="shared" si="96"/>
        <v>T530D227M010AHE010A530V686M010ASE006KBP74</v>
      </c>
    </row>
    <row r="6194" spans="1:9" hidden="1">
      <c r="A6194" s="96" t="s">
        <v>1842</v>
      </c>
      <c r="B6194" s="96" t="s">
        <v>960</v>
      </c>
      <c r="C6194" s="96" t="s">
        <v>4426</v>
      </c>
      <c r="D6194" s="96">
        <v>280.62816092013861</v>
      </c>
      <c r="E6194" s="96">
        <v>140.20944444474301</v>
      </c>
      <c r="F6194" s="96">
        <v>1</v>
      </c>
      <c r="G6194" s="96" t="s">
        <v>4874</v>
      </c>
      <c r="H6194" s="96">
        <v>29</v>
      </c>
      <c r="I6194" s="96" t="str">
        <f t="shared" si="96"/>
        <v>T530D227M010ATE006A530V686M010ASE006KBP74</v>
      </c>
    </row>
    <row r="6195" spans="1:9" hidden="1">
      <c r="A6195" s="96" t="s">
        <v>1969</v>
      </c>
      <c r="B6195" s="96" t="s">
        <v>960</v>
      </c>
      <c r="C6195" s="96" t="s">
        <v>4426</v>
      </c>
      <c r="D6195" s="96">
        <v>293.95666666701436</v>
      </c>
      <c r="E6195" s="96">
        <v>143.13958333572373</v>
      </c>
      <c r="F6195" s="96">
        <v>1</v>
      </c>
      <c r="G6195" s="96" t="s">
        <v>4874</v>
      </c>
      <c r="H6195" s="96">
        <v>15</v>
      </c>
      <c r="I6195" s="96" t="str">
        <f t="shared" si="96"/>
        <v>T530D227M010ATE010A530V686M010ASE006KBP74</v>
      </c>
    </row>
    <row r="6196" spans="1:9" hidden="1">
      <c r="A6196" s="96" t="s">
        <v>1969</v>
      </c>
      <c r="B6196" s="96" t="s">
        <v>2943</v>
      </c>
      <c r="C6196" s="96" t="s">
        <v>4433</v>
      </c>
      <c r="D6196" s="96">
        <v>241.48333333083428</v>
      </c>
      <c r="E6196" s="96">
        <v>132.01666666078381</v>
      </c>
      <c r="F6196" s="96">
        <v>1</v>
      </c>
      <c r="G6196" s="96" t="s">
        <v>4874</v>
      </c>
      <c r="H6196" s="96">
        <v>1</v>
      </c>
      <c r="I6196" s="96" t="str">
        <f t="shared" si="96"/>
        <v>T530D227M010ATE010A530V117M010ASE005KBP74E</v>
      </c>
    </row>
    <row r="6197" spans="1:9" hidden="1">
      <c r="A6197" s="96" t="s">
        <v>1989</v>
      </c>
      <c r="B6197" s="96" t="s">
        <v>1858</v>
      </c>
      <c r="C6197" s="96" t="s">
        <v>4617</v>
      </c>
      <c r="D6197" s="96">
        <v>233.23703703761569</v>
      </c>
      <c r="E6197" s="96">
        <v>150.17549019539729</v>
      </c>
      <c r="F6197" s="96">
        <v>1</v>
      </c>
      <c r="G6197" s="96" t="s">
        <v>4874</v>
      </c>
      <c r="H6197" s="96">
        <v>18</v>
      </c>
      <c r="I6197" s="96" t="str">
        <f t="shared" si="96"/>
        <v>T530D337M004ATE005A530V117M004ASE005NT50</v>
      </c>
    </row>
    <row r="6198" spans="1:9" hidden="1">
      <c r="A6198" s="96" t="s">
        <v>1989</v>
      </c>
      <c r="B6198" s="96" t="s">
        <v>1858</v>
      </c>
      <c r="C6198" s="96" t="s">
        <v>126</v>
      </c>
      <c r="D6198" s="96">
        <v>236.08333333628252</v>
      </c>
      <c r="E6198" s="96">
        <v>132.28333333216142</v>
      </c>
      <c r="F6198" s="96">
        <v>1</v>
      </c>
      <c r="G6198" s="96" t="s">
        <v>4874</v>
      </c>
      <c r="H6198" s="96">
        <v>2</v>
      </c>
      <c r="I6198" s="96" t="str">
        <f t="shared" si="96"/>
        <v>T530D337M004ATE005A530V117M004ASE005KBP52</v>
      </c>
    </row>
    <row r="6199" spans="1:9" hidden="1">
      <c r="A6199" s="96" t="s">
        <v>1938</v>
      </c>
      <c r="B6199" s="96" t="s">
        <v>1860</v>
      </c>
      <c r="C6199" s="96" t="s">
        <v>4426</v>
      </c>
      <c r="D6199" s="96">
        <v>248.06666666711681</v>
      </c>
      <c r="E6199" s="96">
        <v>153.55000000074506</v>
      </c>
      <c r="F6199" s="96">
        <v>1</v>
      </c>
      <c r="G6199" s="96" t="s">
        <v>4874</v>
      </c>
      <c r="H6199" s="96">
        <v>5</v>
      </c>
      <c r="I6199" s="96" t="str">
        <f t="shared" si="96"/>
        <v>T530D337M006AHE006A530V117M006ASE006KBP74</v>
      </c>
    </row>
    <row r="6200" spans="1:9" hidden="1">
      <c r="A6200" s="96" t="s">
        <v>1939</v>
      </c>
      <c r="B6200" s="96" t="s">
        <v>1860</v>
      </c>
      <c r="C6200" s="96" t="s">
        <v>4426</v>
      </c>
      <c r="D6200" s="96">
        <v>254.11025641127847</v>
      </c>
      <c r="E6200" s="96">
        <v>146.96885964787248</v>
      </c>
      <c r="F6200" s="96">
        <v>1</v>
      </c>
      <c r="G6200" s="96" t="s">
        <v>4874</v>
      </c>
      <c r="H6200" s="96">
        <v>39</v>
      </c>
      <c r="I6200" s="96" t="str">
        <f t="shared" si="96"/>
        <v>T530D337M006ATE006A530V117M006ASE006KBP74</v>
      </c>
    </row>
    <row r="6201" spans="1:9" hidden="1">
      <c r="A6201" s="96" t="s">
        <v>1944</v>
      </c>
      <c r="B6201" s="96" t="s">
        <v>975</v>
      </c>
      <c r="C6201" s="96" t="s">
        <v>4426</v>
      </c>
      <c r="D6201" s="96">
        <v>261.02600000083913</v>
      </c>
      <c r="E6201" s="96">
        <v>156.99433333289343</v>
      </c>
      <c r="F6201" s="96">
        <v>1</v>
      </c>
      <c r="G6201" s="96" t="s">
        <v>4874</v>
      </c>
      <c r="H6201" s="96">
        <v>50</v>
      </c>
      <c r="I6201" s="96" t="str">
        <f t="shared" si="96"/>
        <v>T530D337M006ATE010A530V157M006ASE010KBP74</v>
      </c>
    </row>
    <row r="6202" spans="1:9" hidden="1">
      <c r="A6202" s="96" t="s">
        <v>1944</v>
      </c>
      <c r="B6202" s="96" t="s">
        <v>975</v>
      </c>
      <c r="C6202" s="96" t="s">
        <v>4433</v>
      </c>
      <c r="D6202" s="96">
        <v>210.25000000954608</v>
      </c>
      <c r="E6202" s="96">
        <v>167.14999999268912</v>
      </c>
      <c r="F6202" s="96">
        <v>1</v>
      </c>
      <c r="G6202" s="96" t="s">
        <v>4874</v>
      </c>
      <c r="H6202" s="96">
        <v>1</v>
      </c>
      <c r="I6202" s="96" t="str">
        <f t="shared" si="96"/>
        <v>T530D337M006ATE010A530V157M006ASE010KBP74E</v>
      </c>
    </row>
    <row r="6203" spans="1:9" hidden="1">
      <c r="A6203" s="96" t="s">
        <v>1944</v>
      </c>
      <c r="B6203" s="96" t="s">
        <v>975</v>
      </c>
      <c r="C6203" s="96" t="s">
        <v>4760</v>
      </c>
      <c r="D6203" s="96">
        <v>236.20416666642996</v>
      </c>
      <c r="E6203" s="96">
        <v>139.1750000010361</v>
      </c>
      <c r="F6203" s="96">
        <v>1</v>
      </c>
      <c r="G6203" s="96" t="s">
        <v>4874</v>
      </c>
      <c r="H6203" s="96">
        <v>20</v>
      </c>
      <c r="I6203" s="96" t="str">
        <f t="shared" si="96"/>
        <v>T530D337M006ATE010A530V157M006ASE010KBP75</v>
      </c>
    </row>
    <row r="6204" spans="1:9" hidden="1">
      <c r="A6204" s="96" t="s">
        <v>1847</v>
      </c>
      <c r="B6204" s="96" t="s">
        <v>1845</v>
      </c>
      <c r="C6204" s="96" t="s">
        <v>4426</v>
      </c>
      <c r="D6204" s="96">
        <v>201.98333333828489</v>
      </c>
      <c r="E6204" s="96">
        <v>138.55000000214204</v>
      </c>
      <c r="F6204" s="96">
        <v>1</v>
      </c>
      <c r="G6204" s="96" t="s">
        <v>4874</v>
      </c>
      <c r="H6204" s="96">
        <v>1</v>
      </c>
      <c r="I6204" s="96" t="str">
        <f t="shared" si="96"/>
        <v>T530D477M004AHE006A530V157M004ASE006KBP74</v>
      </c>
    </row>
    <row r="6205" spans="1:9" hidden="1">
      <c r="A6205" s="96" t="s">
        <v>1848</v>
      </c>
      <c r="B6205" s="96" t="s">
        <v>1845</v>
      </c>
      <c r="C6205" s="96" t="s">
        <v>4426</v>
      </c>
      <c r="D6205" s="96">
        <v>205.43137255076812</v>
      </c>
      <c r="E6205" s="96">
        <v>136.69607843032713</v>
      </c>
      <c r="F6205" s="96">
        <v>1</v>
      </c>
      <c r="G6205" s="96" t="s">
        <v>4874</v>
      </c>
      <c r="H6205" s="96">
        <v>17</v>
      </c>
      <c r="I6205" s="96" t="str">
        <f t="shared" si="96"/>
        <v>T530D477M004ATE006A530V157M004ASE006KBP74</v>
      </c>
    </row>
    <row r="6206" spans="1:9" hidden="1">
      <c r="A6206" s="96" t="s">
        <v>1948</v>
      </c>
      <c r="B6206" s="96" t="s">
        <v>4814</v>
      </c>
      <c r="C6206" s="96" t="s">
        <v>4618</v>
      </c>
      <c r="D6206" s="96">
        <v>202.96666667098179</v>
      </c>
      <c r="E6206" s="96">
        <v>151.78333332762122</v>
      </c>
      <c r="F6206" s="96">
        <v>1</v>
      </c>
      <c r="G6206" s="96" t="s">
        <v>4874</v>
      </c>
      <c r="H6206" s="96">
        <v>1</v>
      </c>
      <c r="I6206" s="96" t="str">
        <f t="shared" si="96"/>
        <v>T530D477M004ATE010A530V227M004AS9997KBP72E</v>
      </c>
    </row>
    <row r="6207" spans="1:9" hidden="1">
      <c r="A6207" s="96" t="s">
        <v>1948</v>
      </c>
      <c r="B6207" s="96" t="s">
        <v>1947</v>
      </c>
      <c r="C6207" s="96" t="s">
        <v>4426</v>
      </c>
      <c r="D6207" s="96">
        <v>240.96666666639504</v>
      </c>
      <c r="E6207" s="96">
        <v>159.14899999927729</v>
      </c>
      <c r="F6207" s="96">
        <v>1</v>
      </c>
      <c r="G6207" s="96" t="s">
        <v>4874</v>
      </c>
      <c r="H6207" s="96">
        <v>50</v>
      </c>
      <c r="I6207" s="96" t="str">
        <f t="shared" si="96"/>
        <v>T530D477M004ATE010A530V227M004ASALT1KBP74</v>
      </c>
    </row>
    <row r="6208" spans="1:9" hidden="1">
      <c r="A6208" s="96" t="s">
        <v>1948</v>
      </c>
      <c r="B6208" s="96" t="s">
        <v>1947</v>
      </c>
      <c r="C6208" s="96" t="s">
        <v>4760</v>
      </c>
      <c r="D6208" s="96">
        <v>233.03233333344104</v>
      </c>
      <c r="E6208" s="96">
        <v>163.43133333348669</v>
      </c>
      <c r="F6208" s="96">
        <v>1</v>
      </c>
      <c r="G6208" s="96" t="s">
        <v>4874</v>
      </c>
      <c r="H6208" s="96">
        <v>50</v>
      </c>
      <c r="I6208" s="96" t="str">
        <f t="shared" si="96"/>
        <v>T530D477M004ATE010A530V227M004ASALT1KBP75</v>
      </c>
    </row>
    <row r="6209" spans="1:9" hidden="1">
      <c r="A6209" s="96" t="s">
        <v>1948</v>
      </c>
      <c r="B6209" s="96" t="s">
        <v>1951</v>
      </c>
      <c r="C6209" s="96" t="s">
        <v>4744</v>
      </c>
      <c r="D6209" s="96">
        <v>310.59999999823049</v>
      </c>
      <c r="E6209" s="96">
        <v>128.14999999129213</v>
      </c>
      <c r="F6209" s="96">
        <v>1</v>
      </c>
      <c r="G6209" s="96" t="s">
        <v>4874</v>
      </c>
      <c r="H6209" s="96">
        <v>1</v>
      </c>
      <c r="I6209" s="96" t="str">
        <f t="shared" si="96"/>
        <v>T530D477M004ATE010A530V227M004ASE010KBP72</v>
      </c>
    </row>
    <row r="6210" spans="1:9" hidden="1">
      <c r="A6210" s="96" t="s">
        <v>1948</v>
      </c>
      <c r="B6210" s="96" t="s">
        <v>1951</v>
      </c>
      <c r="C6210" s="96" t="s">
        <v>4618</v>
      </c>
      <c r="D6210" s="96">
        <v>319.31111111305654</v>
      </c>
      <c r="E6210" s="96">
        <v>137.63333333074115</v>
      </c>
      <c r="F6210" s="96">
        <v>1</v>
      </c>
      <c r="G6210" s="96" t="s">
        <v>4874</v>
      </c>
      <c r="H6210" s="96">
        <v>3</v>
      </c>
      <c r="I6210" s="96" t="str">
        <f t="shared" si="96"/>
        <v>T530D477M004ATE010A530V227M004ASE010KBP72E</v>
      </c>
    </row>
    <row r="6211" spans="1:9" hidden="1">
      <c r="A6211" s="96" t="s">
        <v>1948</v>
      </c>
      <c r="B6211" s="96" t="s">
        <v>1951</v>
      </c>
      <c r="C6211" s="96" t="s">
        <v>4571</v>
      </c>
      <c r="D6211" s="96">
        <v>255.66666666883975</v>
      </c>
      <c r="E6211" s="96">
        <v>129.64999999618158</v>
      </c>
      <c r="F6211" s="96">
        <v>1</v>
      </c>
      <c r="G6211" s="96" t="s">
        <v>4874</v>
      </c>
      <c r="H6211" s="96">
        <v>1</v>
      </c>
      <c r="I6211" s="96" t="str">
        <f t="shared" si="96"/>
        <v>T530D477M004ATE010A530V227M004ASE010KBP72F</v>
      </c>
    </row>
    <row r="6212" spans="1:9" hidden="1">
      <c r="A6212" s="96" t="s">
        <v>1948</v>
      </c>
      <c r="B6212" s="96" t="s">
        <v>1951</v>
      </c>
      <c r="C6212" s="96" t="s">
        <v>4426</v>
      </c>
      <c r="D6212" s="96">
        <v>214.24166666634849</v>
      </c>
      <c r="E6212" s="96">
        <v>220.42499999923169</v>
      </c>
      <c r="F6212" s="96">
        <v>1</v>
      </c>
      <c r="G6212" s="96" t="s">
        <v>4874</v>
      </c>
      <c r="H6212" s="96">
        <v>2</v>
      </c>
      <c r="I6212" s="96" t="str">
        <f t="shared" ref="I6212:I6275" si="97">A6212&amp;B6212&amp;C6212</f>
        <v>T530D477M004ATE010A530V227M004ASE010KBP74</v>
      </c>
    </row>
    <row r="6213" spans="1:9" hidden="1">
      <c r="A6213" s="96" t="s">
        <v>2127</v>
      </c>
      <c r="B6213" s="96" t="s">
        <v>1992</v>
      </c>
      <c r="C6213" s="96" t="s">
        <v>4426</v>
      </c>
      <c r="D6213" s="96">
        <v>205.6633333330974</v>
      </c>
      <c r="E6213" s="96">
        <v>141.36999999918044</v>
      </c>
      <c r="F6213" s="96">
        <v>1</v>
      </c>
      <c r="G6213" s="96" t="s">
        <v>4874</v>
      </c>
      <c r="H6213" s="96">
        <v>10</v>
      </c>
      <c r="I6213" s="96" t="str">
        <f t="shared" si="97"/>
        <v>T530D477M2R5ATE005A530V157M2R5ASE005KBP74</v>
      </c>
    </row>
    <row r="6214" spans="1:9" hidden="1">
      <c r="A6214" s="96" t="s">
        <v>1954</v>
      </c>
      <c r="B6214" s="96" t="s">
        <v>1951</v>
      </c>
      <c r="C6214" s="96" t="s">
        <v>4426</v>
      </c>
      <c r="D6214" s="96">
        <v>201.56666665803641</v>
      </c>
      <c r="E6214" s="96">
        <v>126.16666666581295</v>
      </c>
      <c r="F6214" s="96">
        <v>1</v>
      </c>
      <c r="G6214" s="96" t="s">
        <v>4874</v>
      </c>
      <c r="H6214" s="96">
        <v>1</v>
      </c>
      <c r="I6214" s="96" t="str">
        <f t="shared" si="97"/>
        <v>T530D477M2R5ATE010A530V227M004ASE010KBP74</v>
      </c>
    </row>
    <row r="6215" spans="1:9" hidden="1">
      <c r="A6215" s="96" t="s">
        <v>1983</v>
      </c>
      <c r="B6215" s="96" t="s">
        <v>1980</v>
      </c>
      <c r="C6215" s="96" t="s">
        <v>4426</v>
      </c>
      <c r="D6215" s="96">
        <v>208.17166666688863</v>
      </c>
      <c r="E6215" s="96">
        <v>145.96833333370742</v>
      </c>
      <c r="F6215" s="96">
        <v>1</v>
      </c>
      <c r="G6215" s="96" t="s">
        <v>4874</v>
      </c>
      <c r="H6215" s="96">
        <v>50</v>
      </c>
      <c r="I6215" s="96" t="str">
        <f t="shared" si="97"/>
        <v>T530D567M2R5ATE005A530V197M2R5ASE005KBP74</v>
      </c>
    </row>
    <row r="6216" spans="1:9" hidden="1">
      <c r="A6216" s="96" t="s">
        <v>1983</v>
      </c>
      <c r="B6216" s="96" t="s">
        <v>1980</v>
      </c>
      <c r="C6216" s="96" t="s">
        <v>4760</v>
      </c>
      <c r="D6216" s="96">
        <v>219.77222221903503</v>
      </c>
      <c r="E6216" s="96">
        <v>135.04444444435649</v>
      </c>
      <c r="F6216" s="96">
        <v>1</v>
      </c>
      <c r="G6216" s="96" t="s">
        <v>4874</v>
      </c>
      <c r="H6216" s="96">
        <v>3</v>
      </c>
      <c r="I6216" s="96" t="str">
        <f t="shared" si="97"/>
        <v>T530D567M2R5ATE005A530V197M2R5ASE005KBP75</v>
      </c>
    </row>
    <row r="6217" spans="1:9" hidden="1">
      <c r="A6217" s="96" t="s">
        <v>1983</v>
      </c>
      <c r="B6217" s="96" t="s">
        <v>4815</v>
      </c>
      <c r="C6217" s="96" t="s">
        <v>4426</v>
      </c>
      <c r="D6217" s="96">
        <v>184.38333333120681</v>
      </c>
      <c r="E6217" s="96">
        <v>153.71666666236706</v>
      </c>
      <c r="F6217" s="96">
        <v>1</v>
      </c>
      <c r="G6217" s="96" t="s">
        <v>4874</v>
      </c>
      <c r="H6217" s="96">
        <v>1</v>
      </c>
      <c r="I6217" s="96" t="str">
        <f t="shared" si="97"/>
        <v>T530D567M2R5ATE005A530V197M2R5AS9997KBP74</v>
      </c>
    </row>
    <row r="6218" spans="1:9" hidden="1">
      <c r="A6218" s="96" t="s">
        <v>1983</v>
      </c>
      <c r="B6218" s="96" t="s">
        <v>4815</v>
      </c>
      <c r="C6218" s="96" t="s">
        <v>4433</v>
      </c>
      <c r="D6218" s="96">
        <v>225.00999999814667</v>
      </c>
      <c r="E6218" s="96">
        <v>173.56666666734964</v>
      </c>
      <c r="F6218" s="96">
        <v>1</v>
      </c>
      <c r="G6218" s="96" t="s">
        <v>4874</v>
      </c>
      <c r="H6218" s="96">
        <v>5</v>
      </c>
      <c r="I6218" s="96" t="str">
        <f t="shared" si="97"/>
        <v>T530D567M2R5ATE005A530V197M2R5AS9997KBP74E</v>
      </c>
    </row>
    <row r="6219" spans="1:9" hidden="1">
      <c r="A6219" s="96" t="s">
        <v>1983</v>
      </c>
      <c r="B6219" s="96" t="s">
        <v>4815</v>
      </c>
      <c r="C6219" s="96" t="s">
        <v>4905</v>
      </c>
      <c r="D6219" s="96">
        <v>278.03333332529292</v>
      </c>
      <c r="E6219" s="96">
        <v>135.84999999962747</v>
      </c>
      <c r="F6219" s="96">
        <v>1</v>
      </c>
      <c r="G6219" s="96" t="s">
        <v>4874</v>
      </c>
      <c r="H6219" s="96">
        <v>1</v>
      </c>
      <c r="I6219" s="96" t="str">
        <f t="shared" si="97"/>
        <v xml:space="preserve">T530D567M2R5ATE005A530V197M2R5AS9997KBP74F </v>
      </c>
    </row>
    <row r="6220" spans="1:9" hidden="1">
      <c r="A6220" s="96" t="s">
        <v>1983</v>
      </c>
      <c r="B6220" s="96" t="s">
        <v>4815</v>
      </c>
      <c r="C6220" s="96" t="s">
        <v>4760</v>
      </c>
      <c r="D6220" s="96">
        <v>214.65833333611951</v>
      </c>
      <c r="E6220" s="96">
        <v>148.72500000230502</v>
      </c>
      <c r="F6220" s="96">
        <v>1</v>
      </c>
      <c r="G6220" s="96" t="s">
        <v>4874</v>
      </c>
      <c r="H6220" s="96">
        <v>2</v>
      </c>
      <c r="I6220" s="96" t="str">
        <f t="shared" si="97"/>
        <v>T530D567M2R5ATE005A530V197M2R5AS9997KBP75</v>
      </c>
    </row>
    <row r="6221" spans="1:9" hidden="1">
      <c r="A6221" s="96" t="s">
        <v>1955</v>
      </c>
      <c r="B6221" s="96" t="s">
        <v>1956</v>
      </c>
      <c r="C6221" s="96" t="s">
        <v>4426</v>
      </c>
      <c r="D6221" s="96">
        <v>191.00000000442375</v>
      </c>
      <c r="E6221" s="96">
        <v>127.83333333441988</v>
      </c>
      <c r="F6221" s="96">
        <v>1</v>
      </c>
      <c r="G6221" s="96" t="s">
        <v>4874</v>
      </c>
      <c r="H6221" s="96">
        <v>1</v>
      </c>
      <c r="I6221" s="96" t="str">
        <f t="shared" si="97"/>
        <v>T530D687M003AHE010A530V227M003ASE010KBP74</v>
      </c>
    </row>
    <row r="6222" spans="1:9" hidden="1">
      <c r="A6222" s="96" t="s">
        <v>1957</v>
      </c>
      <c r="B6222" s="96" t="s">
        <v>1956</v>
      </c>
      <c r="C6222" s="96" t="s">
        <v>4426</v>
      </c>
      <c r="D6222" s="96">
        <v>195.44047618966684</v>
      </c>
      <c r="E6222" s="96">
        <v>147.7380952402018</v>
      </c>
      <c r="F6222" s="96">
        <v>1</v>
      </c>
      <c r="G6222" s="96" t="s">
        <v>4874</v>
      </c>
      <c r="H6222" s="96">
        <v>7</v>
      </c>
      <c r="I6222" s="96" t="str">
        <f t="shared" si="97"/>
        <v>T530D687M003ATE010A530V227M003ASE010KBP74</v>
      </c>
    </row>
    <row r="6223" spans="1:9" hidden="1">
      <c r="A6223" s="96" t="s">
        <v>1957</v>
      </c>
      <c r="B6223" s="96" t="s">
        <v>1958</v>
      </c>
      <c r="C6223" s="96" t="s">
        <v>4426</v>
      </c>
      <c r="D6223" s="96">
        <v>225.10833332984475</v>
      </c>
      <c r="E6223" s="96">
        <v>138.24999999487773</v>
      </c>
      <c r="F6223" s="96">
        <v>1</v>
      </c>
      <c r="G6223" s="96" t="s">
        <v>4874</v>
      </c>
      <c r="H6223" s="96">
        <v>4</v>
      </c>
      <c r="I6223" s="96" t="str">
        <f t="shared" si="97"/>
        <v>T530D687M003ATE010A530V337M003ASE010KBP74</v>
      </c>
    </row>
    <row r="6224" spans="1:9" hidden="1">
      <c r="A6224" s="96" t="s">
        <v>1957</v>
      </c>
      <c r="B6224" s="96" t="s">
        <v>1958</v>
      </c>
      <c r="C6224" s="96" t="s">
        <v>4433</v>
      </c>
      <c r="D6224" s="96">
        <v>184.76666665985249</v>
      </c>
      <c r="E6224" s="96">
        <v>176.04999999864958</v>
      </c>
      <c r="F6224" s="96">
        <v>1</v>
      </c>
      <c r="G6224" s="96" t="s">
        <v>4874</v>
      </c>
      <c r="H6224" s="96">
        <v>1</v>
      </c>
      <c r="I6224" s="96" t="str">
        <f t="shared" si="97"/>
        <v>T530D687M003ATE010A530V337M003ASE010KBP74E</v>
      </c>
    </row>
    <row r="6225" spans="1:9" hidden="1">
      <c r="A6225" s="96" t="s">
        <v>1826</v>
      </c>
      <c r="B6225" s="96" t="s">
        <v>1832</v>
      </c>
      <c r="C6225" s="96" t="s">
        <v>4426</v>
      </c>
      <c r="D6225" s="96">
        <v>203.87916666426463</v>
      </c>
      <c r="E6225" s="96">
        <v>141.0333333327435</v>
      </c>
      <c r="F6225" s="96">
        <v>1</v>
      </c>
      <c r="G6225" s="96" t="s">
        <v>4874</v>
      </c>
      <c r="H6225" s="96">
        <v>4</v>
      </c>
      <c r="I6225" s="96" t="str">
        <f t="shared" si="97"/>
        <v>T530D687M2R5AHE006A530V227M003ASE006KBP74</v>
      </c>
    </row>
    <row r="6226" spans="1:9" hidden="1">
      <c r="A6226" s="96" t="s">
        <v>1825</v>
      </c>
      <c r="B6226" s="96" t="s">
        <v>997</v>
      </c>
      <c r="C6226" s="96" t="s">
        <v>4575</v>
      </c>
      <c r="D6226" s="96">
        <v>196.52500000200232</v>
      </c>
      <c r="E6226" s="96">
        <v>144.57499999611173</v>
      </c>
      <c r="F6226" s="96">
        <v>1</v>
      </c>
      <c r="G6226" s="96" t="s">
        <v>4874</v>
      </c>
      <c r="H6226" s="96">
        <v>2</v>
      </c>
      <c r="I6226" s="96" t="str">
        <f t="shared" si="97"/>
        <v>T530D687M2R5ATE006A530V227M003ASE005KBP74F</v>
      </c>
    </row>
    <row r="6227" spans="1:9" hidden="1">
      <c r="A6227" s="96" t="s">
        <v>1825</v>
      </c>
      <c r="B6227" s="96" t="s">
        <v>1832</v>
      </c>
      <c r="C6227" s="96" t="s">
        <v>4426</v>
      </c>
      <c r="D6227" s="96">
        <v>221.17166666588747</v>
      </c>
      <c r="E6227" s="96">
        <v>153.47500000123401</v>
      </c>
      <c r="F6227" s="96">
        <v>1</v>
      </c>
      <c r="G6227" s="96" t="s">
        <v>4874</v>
      </c>
      <c r="H6227" s="96">
        <v>50</v>
      </c>
      <c r="I6227" s="96" t="str">
        <f t="shared" si="97"/>
        <v>T530D687M2R5ATE006A530V227M003ASE006KBP74</v>
      </c>
    </row>
    <row r="6228" spans="1:9" hidden="1">
      <c r="A6228" s="96" t="s">
        <v>1825</v>
      </c>
      <c r="B6228" s="96" t="s">
        <v>1956</v>
      </c>
      <c r="C6228" s="96" t="s">
        <v>4426</v>
      </c>
      <c r="D6228" s="96">
        <v>221.53333334019408</v>
      </c>
      <c r="E6228" s="96">
        <v>184.30000000982545</v>
      </c>
      <c r="F6228" s="96">
        <v>1</v>
      </c>
      <c r="G6228" s="96" t="s">
        <v>4874</v>
      </c>
      <c r="H6228" s="96">
        <v>1</v>
      </c>
      <c r="I6228" s="96" t="str">
        <f t="shared" si="97"/>
        <v>T530D687M2R5ATE006A530V227M003ASE010KBP74</v>
      </c>
    </row>
    <row r="6229" spans="1:9" hidden="1">
      <c r="A6229" s="96" t="s">
        <v>1972</v>
      </c>
      <c r="B6229" s="96" t="s">
        <v>1958</v>
      </c>
      <c r="C6229" s="96" t="s">
        <v>4426</v>
      </c>
      <c r="D6229" s="96">
        <v>188.6083333339775</v>
      </c>
      <c r="E6229" s="96">
        <v>149.82499999750871</v>
      </c>
      <c r="F6229" s="96">
        <v>1</v>
      </c>
      <c r="G6229" s="96" t="s">
        <v>4874</v>
      </c>
      <c r="H6229" s="96">
        <v>2</v>
      </c>
      <c r="I6229" s="96" t="str">
        <f t="shared" si="97"/>
        <v>T530D687M2R5ATE010A530V337M003ASE010KBP74</v>
      </c>
    </row>
    <row r="6230" spans="1:9" hidden="1">
      <c r="A6230" s="96" t="s">
        <v>2959</v>
      </c>
      <c r="B6230" s="96" t="s">
        <v>2931</v>
      </c>
      <c r="C6230" s="96" t="s">
        <v>4426</v>
      </c>
      <c r="D6230" s="96">
        <v>247.68066666552332</v>
      </c>
      <c r="E6230" s="96">
        <v>156.81866666539571</v>
      </c>
      <c r="F6230" s="96">
        <v>1</v>
      </c>
      <c r="G6230" s="96" t="s">
        <v>4874</v>
      </c>
      <c r="H6230" s="96">
        <v>50</v>
      </c>
      <c r="I6230" s="96" t="str">
        <f t="shared" si="97"/>
        <v>T530X108M003ATE010A530V477M003ASE010KBP74</v>
      </c>
    </row>
    <row r="6231" spans="1:9" hidden="1">
      <c r="A6231" s="96" t="s">
        <v>2959</v>
      </c>
      <c r="B6231" s="96" t="s">
        <v>2931</v>
      </c>
      <c r="C6231" s="96" t="s">
        <v>4575</v>
      </c>
      <c r="D6231" s="96">
        <v>196.33333333767953</v>
      </c>
      <c r="E6231" s="96">
        <v>126.46111110574566</v>
      </c>
      <c r="F6231" s="96">
        <v>1</v>
      </c>
      <c r="G6231" s="96" t="s">
        <v>4874</v>
      </c>
      <c r="H6231" s="96">
        <v>2</v>
      </c>
      <c r="I6231" s="96" t="str">
        <f t="shared" si="97"/>
        <v>T530X108M003ATE010A530V477M003ASE010KBP74F</v>
      </c>
    </row>
    <row r="6232" spans="1:9" hidden="1">
      <c r="A6232" s="96" t="s">
        <v>2887</v>
      </c>
      <c r="B6232" s="96" t="s">
        <v>2890</v>
      </c>
      <c r="C6232" s="96" t="s">
        <v>4426</v>
      </c>
      <c r="D6232" s="96">
        <v>227.31666667386887</v>
      </c>
      <c r="E6232" s="96">
        <v>135.76666666776873</v>
      </c>
      <c r="F6232" s="96">
        <v>1</v>
      </c>
      <c r="G6232" s="96" t="s">
        <v>4874</v>
      </c>
      <c r="H6232" s="96">
        <v>1</v>
      </c>
      <c r="I6232" s="96" t="str">
        <f t="shared" si="97"/>
        <v>T530X108M004AHE006A530V337M004ASE006KBP74</v>
      </c>
    </row>
    <row r="6233" spans="1:9" hidden="1">
      <c r="A6233" s="96" t="s">
        <v>2888</v>
      </c>
      <c r="B6233" s="96" t="s">
        <v>2890</v>
      </c>
      <c r="C6233" s="96" t="s">
        <v>4426</v>
      </c>
      <c r="D6233" s="96">
        <v>258.01111111009959</v>
      </c>
      <c r="E6233" s="96">
        <v>147.06666666897945</v>
      </c>
      <c r="F6233" s="96">
        <v>1</v>
      </c>
      <c r="G6233" s="96" t="s">
        <v>4874</v>
      </c>
      <c r="H6233" s="96">
        <v>18</v>
      </c>
      <c r="I6233" s="96" t="str">
        <f t="shared" si="97"/>
        <v>T530X108M004ATE006A530V337M004ASE006KBP74</v>
      </c>
    </row>
    <row r="6234" spans="1:9" hidden="1">
      <c r="A6234" s="96" t="s">
        <v>2888</v>
      </c>
      <c r="B6234" s="96" t="s">
        <v>2890</v>
      </c>
      <c r="C6234" s="96" t="s">
        <v>4908</v>
      </c>
      <c r="D6234" s="96">
        <v>192.33333333511837</v>
      </c>
      <c r="E6234" s="96">
        <v>157.15000000200234</v>
      </c>
      <c r="F6234" s="96">
        <v>1</v>
      </c>
      <c r="G6234" s="96" t="s">
        <v>4874</v>
      </c>
      <c r="H6234" s="96">
        <v>1</v>
      </c>
      <c r="I6234" s="96" t="str">
        <f t="shared" si="97"/>
        <v xml:space="preserve">T530X108M004ATE006A530V337M004ASE006KBP74E </v>
      </c>
    </row>
    <row r="6235" spans="1:9" hidden="1">
      <c r="A6235" s="96" t="s">
        <v>2811</v>
      </c>
      <c r="B6235" s="96" t="s">
        <v>2812</v>
      </c>
      <c r="C6235" s="96" t="s">
        <v>4426</v>
      </c>
      <c r="D6235" s="96">
        <v>218.38958333217303</v>
      </c>
      <c r="E6235" s="96">
        <v>146.62407407420687</v>
      </c>
      <c r="F6235" s="96">
        <v>1</v>
      </c>
      <c r="G6235" s="96" t="s">
        <v>4874</v>
      </c>
      <c r="H6235" s="96">
        <v>8</v>
      </c>
      <c r="I6235" s="96" t="str">
        <f t="shared" si="97"/>
        <v>T530X108M2R5ATE004A530V337M003ASE004KBP74</v>
      </c>
    </row>
    <row r="6236" spans="1:9" hidden="1">
      <c r="A6236" s="96" t="s">
        <v>3024</v>
      </c>
      <c r="B6236" s="96" t="s">
        <v>2810</v>
      </c>
      <c r="C6236" s="96" t="s">
        <v>4721</v>
      </c>
      <c r="D6236" s="96">
        <v>428.48888889129734</v>
      </c>
      <c r="E6236" s="96">
        <v>199.23055555613249</v>
      </c>
      <c r="F6236" s="96">
        <v>1</v>
      </c>
      <c r="G6236" s="96" t="s">
        <v>4874</v>
      </c>
      <c r="H6236" s="96">
        <v>6</v>
      </c>
      <c r="I6236" s="96" t="str">
        <f t="shared" si="97"/>
        <v>T530X157M016AHE015A530V476M016ASE015NT40</v>
      </c>
    </row>
    <row r="6237" spans="1:9" hidden="1">
      <c r="A6237" s="96" t="s">
        <v>3023</v>
      </c>
      <c r="B6237" s="96" t="s">
        <v>2971</v>
      </c>
      <c r="C6237" s="96" t="s">
        <v>4721</v>
      </c>
      <c r="D6237" s="96">
        <v>470.46666666283272</v>
      </c>
      <c r="E6237" s="96">
        <v>155.01666666241363</v>
      </c>
      <c r="F6237" s="96">
        <v>1</v>
      </c>
      <c r="G6237" s="96" t="s">
        <v>4874</v>
      </c>
      <c r="H6237" s="96">
        <v>1</v>
      </c>
      <c r="I6237" s="96" t="str">
        <f t="shared" si="97"/>
        <v>T530X157M016AHE025A530V476M016ASE025NT40</v>
      </c>
    </row>
    <row r="6238" spans="1:9" hidden="1">
      <c r="A6238" s="96" t="s">
        <v>3025</v>
      </c>
      <c r="B6238" s="96" t="s">
        <v>2810</v>
      </c>
      <c r="C6238" s="96" t="s">
        <v>4721</v>
      </c>
      <c r="D6238" s="96">
        <v>424.91966666781809</v>
      </c>
      <c r="E6238" s="96">
        <v>143.92300000127867</v>
      </c>
      <c r="F6238" s="96">
        <v>1</v>
      </c>
      <c r="G6238" s="96" t="s">
        <v>4874</v>
      </c>
      <c r="H6238" s="96">
        <v>50</v>
      </c>
      <c r="I6238" s="96" t="str">
        <f t="shared" si="97"/>
        <v>T530X157M016ATE015A530V476M016ASE015NT40</v>
      </c>
    </row>
    <row r="6239" spans="1:9" hidden="1">
      <c r="A6239" s="96" t="s">
        <v>3025</v>
      </c>
      <c r="B6239" s="96" t="s">
        <v>4961</v>
      </c>
      <c r="C6239" s="96" t="s">
        <v>4715</v>
      </c>
      <c r="D6239" s="96">
        <v>348.24999999837019</v>
      </c>
      <c r="E6239" s="96">
        <v>123.26666665845552</v>
      </c>
      <c r="F6239" s="96">
        <v>1</v>
      </c>
      <c r="G6239" s="96" t="s">
        <v>4874</v>
      </c>
      <c r="H6239" s="96">
        <v>1</v>
      </c>
      <c r="I6239" s="96" t="str">
        <f t="shared" si="97"/>
        <v>T530X157M016ATE015A530V476M016AS9997KBP83E</v>
      </c>
    </row>
    <row r="6240" spans="1:9" hidden="1">
      <c r="A6240" s="96" t="s">
        <v>3022</v>
      </c>
      <c r="B6240" s="96" t="s">
        <v>2971</v>
      </c>
      <c r="C6240" s="96" t="s">
        <v>4721</v>
      </c>
      <c r="D6240" s="96">
        <v>425.03819444391411</v>
      </c>
      <c r="E6240" s="96">
        <v>145.65066666780041</v>
      </c>
      <c r="F6240" s="96">
        <v>1</v>
      </c>
      <c r="G6240" s="96" t="s">
        <v>4874</v>
      </c>
      <c r="H6240" s="96">
        <v>24</v>
      </c>
      <c r="I6240" s="96" t="str">
        <f t="shared" si="97"/>
        <v>T530X157M016ATE025A530V476M016ASE025NT40</v>
      </c>
    </row>
    <row r="6241" spans="1:9" hidden="1">
      <c r="A6241" s="96" t="s">
        <v>3022</v>
      </c>
      <c r="B6241" s="96" t="s">
        <v>4961</v>
      </c>
      <c r="C6241" s="96" t="s">
        <v>4433</v>
      </c>
      <c r="D6241" s="96">
        <v>380.50000000046566</v>
      </c>
      <c r="E6241" s="96">
        <v>141.63888889015652</v>
      </c>
      <c r="F6241" s="96">
        <v>1</v>
      </c>
      <c r="G6241" s="96" t="s">
        <v>4874</v>
      </c>
      <c r="H6241" s="96">
        <v>3</v>
      </c>
      <c r="I6241" s="96" t="str">
        <f t="shared" si="97"/>
        <v>T530X157M016ATE025A530V476M016AS9997KBP74E</v>
      </c>
    </row>
    <row r="6242" spans="1:9" hidden="1">
      <c r="A6242" s="96" t="s">
        <v>2947</v>
      </c>
      <c r="B6242" s="96" t="s">
        <v>2946</v>
      </c>
      <c r="C6242" s="96" t="s">
        <v>4426</v>
      </c>
      <c r="D6242" s="96">
        <v>229.77666666533332</v>
      </c>
      <c r="E6242" s="96">
        <v>166.27037037047558</v>
      </c>
      <c r="F6242" s="96">
        <v>1</v>
      </c>
      <c r="G6242" s="96" t="s">
        <v>4874</v>
      </c>
      <c r="H6242" s="96">
        <v>10</v>
      </c>
      <c r="I6242" s="96" t="str">
        <f t="shared" si="97"/>
        <v>T530X158M003AHE008A530V477M003ASKBP74</v>
      </c>
    </row>
    <row r="6243" spans="1:9" hidden="1">
      <c r="A6243" s="96" t="s">
        <v>2948</v>
      </c>
      <c r="B6243" s="96" t="s">
        <v>2946</v>
      </c>
      <c r="C6243" s="96" t="s">
        <v>4621</v>
      </c>
      <c r="D6243" s="96">
        <v>268.05000000516884</v>
      </c>
      <c r="E6243" s="96">
        <v>121.4666666672565</v>
      </c>
      <c r="F6243" s="96">
        <v>1</v>
      </c>
      <c r="G6243" s="96" t="s">
        <v>4874</v>
      </c>
      <c r="H6243" s="96">
        <v>1</v>
      </c>
      <c r="I6243" s="96" t="str">
        <f t="shared" si="97"/>
        <v>T530X158M003ATE008A530V477M003ASKBP121E</v>
      </c>
    </row>
    <row r="6244" spans="1:9" hidden="1">
      <c r="A6244" s="96" t="s">
        <v>2948</v>
      </c>
      <c r="B6244" s="96" t="s">
        <v>2946</v>
      </c>
      <c r="C6244" s="96" t="s">
        <v>4426</v>
      </c>
      <c r="D6244" s="96">
        <v>235.92108843546379</v>
      </c>
      <c r="E6244" s="96">
        <v>170.16033333276863</v>
      </c>
      <c r="F6244" s="96">
        <v>1</v>
      </c>
      <c r="G6244" s="96" t="s">
        <v>4874</v>
      </c>
      <c r="H6244" s="96">
        <v>49</v>
      </c>
      <c r="I6244" s="96" t="str">
        <f t="shared" si="97"/>
        <v>T530X158M003ATE008A530V477M003ASKBP74</v>
      </c>
    </row>
    <row r="6245" spans="1:9" hidden="1">
      <c r="A6245" s="96" t="s">
        <v>2948</v>
      </c>
      <c r="B6245" s="96" t="s">
        <v>2946</v>
      </c>
      <c r="C6245" s="96" t="s">
        <v>4774</v>
      </c>
      <c r="D6245" s="96">
        <v>202.96666666050439</v>
      </c>
      <c r="E6245" s="96">
        <v>161.34999999892898</v>
      </c>
      <c r="F6245" s="96">
        <v>1</v>
      </c>
      <c r="G6245" s="96" t="s">
        <v>4874</v>
      </c>
      <c r="H6245" s="96">
        <v>1</v>
      </c>
      <c r="I6245" s="96" t="str">
        <f t="shared" si="97"/>
        <v xml:space="preserve">T530X158M003ATE008A530V477M003ASKBP83E </v>
      </c>
    </row>
    <row r="6246" spans="1:9" hidden="1">
      <c r="A6246" s="96" t="s">
        <v>2948</v>
      </c>
      <c r="B6246" s="96" t="s">
        <v>2946</v>
      </c>
      <c r="C6246" s="96" t="s">
        <v>4881</v>
      </c>
      <c r="D6246" s="96">
        <v>217.6500000001397</v>
      </c>
      <c r="E6246" s="96">
        <v>162.53333333646879</v>
      </c>
      <c r="F6246" s="96">
        <v>1</v>
      </c>
      <c r="G6246" s="96" t="s">
        <v>4874</v>
      </c>
      <c r="H6246" s="96">
        <v>1</v>
      </c>
      <c r="I6246" s="96" t="str">
        <f t="shared" si="97"/>
        <v>T530X158M003ATE008A530V477M003ASKBP83F</v>
      </c>
    </row>
    <row r="6247" spans="1:9" hidden="1">
      <c r="A6247" s="96" t="s">
        <v>2948</v>
      </c>
      <c r="B6247" s="96" t="s">
        <v>2946</v>
      </c>
      <c r="C6247" s="96" t="s">
        <v>4739</v>
      </c>
      <c r="D6247" s="96">
        <v>191.88333333469927</v>
      </c>
      <c r="E6247" s="96">
        <v>169.83333333511837</v>
      </c>
      <c r="F6247" s="96">
        <v>1</v>
      </c>
      <c r="G6247" s="96" t="s">
        <v>4874</v>
      </c>
      <c r="H6247" s="96">
        <v>1</v>
      </c>
      <c r="I6247" s="96" t="str">
        <f t="shared" si="97"/>
        <v>T530X158M003ATE008A530V477M003ASKBP121F</v>
      </c>
    </row>
    <row r="6248" spans="1:9" hidden="1">
      <c r="A6248" s="96" t="s">
        <v>2948</v>
      </c>
      <c r="B6248" s="96" t="s">
        <v>2931</v>
      </c>
      <c r="C6248" s="96" t="s">
        <v>4739</v>
      </c>
      <c r="D6248" s="96">
        <v>248.41666666092351</v>
      </c>
      <c r="E6248" s="96">
        <v>132.9666666733101</v>
      </c>
      <c r="F6248" s="96">
        <v>1</v>
      </c>
      <c r="G6248" s="96" t="s">
        <v>4874</v>
      </c>
      <c r="H6248" s="96">
        <v>1</v>
      </c>
      <c r="I6248" s="96" t="str">
        <f t="shared" si="97"/>
        <v>T530X158M003ATE008A530V477M003ASE010KBP121F</v>
      </c>
    </row>
    <row r="6249" spans="1:9" hidden="1">
      <c r="A6249" s="96" t="s">
        <v>2937</v>
      </c>
      <c r="B6249" s="96" t="s">
        <v>2935</v>
      </c>
      <c r="C6249" s="96" t="s">
        <v>4426</v>
      </c>
      <c r="D6249" s="96">
        <v>222.03888888907383</v>
      </c>
      <c r="E6249" s="96">
        <v>167.15694444312248</v>
      </c>
      <c r="F6249" s="96">
        <v>1</v>
      </c>
      <c r="G6249" s="96" t="s">
        <v>4874</v>
      </c>
      <c r="H6249" s="96">
        <v>12</v>
      </c>
      <c r="I6249" s="96" t="str">
        <f t="shared" si="97"/>
        <v>T530X158M2R5AHE005A530V477M2R5ASE005KBP74</v>
      </c>
    </row>
    <row r="6250" spans="1:9" hidden="1">
      <c r="A6250" s="96" t="s">
        <v>2938</v>
      </c>
      <c r="B6250" s="96" t="s">
        <v>2935</v>
      </c>
      <c r="C6250" s="96" t="s">
        <v>4426</v>
      </c>
      <c r="D6250" s="96">
        <v>227.61933333333585</v>
      </c>
      <c r="E6250" s="96">
        <v>164.68266666722485</v>
      </c>
      <c r="F6250" s="96">
        <v>1</v>
      </c>
      <c r="G6250" s="96" t="s">
        <v>4874</v>
      </c>
      <c r="H6250" s="96">
        <v>50</v>
      </c>
      <c r="I6250" s="96" t="str">
        <f t="shared" si="97"/>
        <v>T530X158M2R5ATE005A530V477M2R5ASE005KBP74</v>
      </c>
    </row>
    <row r="6251" spans="1:9" hidden="1">
      <c r="A6251" s="96" t="s">
        <v>2825</v>
      </c>
      <c r="B6251" s="96" t="s">
        <v>2821</v>
      </c>
      <c r="C6251" s="96" t="s">
        <v>4426</v>
      </c>
      <c r="D6251" s="96">
        <v>314.47700000011827</v>
      </c>
      <c r="E6251" s="96">
        <v>155.50133333257401</v>
      </c>
      <c r="F6251" s="96">
        <v>1</v>
      </c>
      <c r="G6251" s="96" t="s">
        <v>4874</v>
      </c>
      <c r="H6251" s="96">
        <v>50</v>
      </c>
      <c r="I6251" s="96" t="str">
        <f t="shared" si="97"/>
        <v>T530X337M010AHE004A530V117M010ASE004KBP74</v>
      </c>
    </row>
    <row r="6252" spans="1:9" hidden="1">
      <c r="A6252" s="96" t="s">
        <v>2916</v>
      </c>
      <c r="B6252" s="96" t="s">
        <v>2917</v>
      </c>
      <c r="C6252" s="96" t="s">
        <v>4617</v>
      </c>
      <c r="D6252" s="96">
        <v>284.38958333317714</v>
      </c>
      <c r="E6252" s="96">
        <v>145.59047619122015</v>
      </c>
      <c r="F6252" s="96">
        <v>1</v>
      </c>
      <c r="G6252" s="96" t="s">
        <v>4874</v>
      </c>
      <c r="H6252" s="96">
        <v>16</v>
      </c>
      <c r="I6252" s="96" t="str">
        <f t="shared" si="97"/>
        <v>T530X337M010AHE006A530V117M010ASE006NT50</v>
      </c>
    </row>
    <row r="6253" spans="1:9" hidden="1">
      <c r="A6253" s="96" t="s">
        <v>2836</v>
      </c>
      <c r="B6253" s="96" t="s">
        <v>2831</v>
      </c>
      <c r="C6253" s="96" t="s">
        <v>4426</v>
      </c>
      <c r="D6253" s="96">
        <v>360.20196078406809</v>
      </c>
      <c r="E6253" s="96">
        <v>180.12843137298819</v>
      </c>
      <c r="F6253" s="96">
        <v>1</v>
      </c>
      <c r="G6253" s="96" t="s">
        <v>4874</v>
      </c>
      <c r="H6253" s="96">
        <v>17</v>
      </c>
      <c r="I6253" s="96" t="str">
        <f t="shared" si="97"/>
        <v>T530X337M010AHE010A530V157M010ASE010KBP74</v>
      </c>
    </row>
    <row r="6254" spans="1:9" hidden="1">
      <c r="A6254" s="96" t="s">
        <v>2836</v>
      </c>
      <c r="B6254" s="96" t="s">
        <v>2831</v>
      </c>
      <c r="C6254" s="96" t="s">
        <v>4760</v>
      </c>
      <c r="D6254" s="96">
        <v>292.53333333064802</v>
      </c>
      <c r="E6254" s="96">
        <v>125.56666667223908</v>
      </c>
      <c r="F6254" s="96">
        <v>1</v>
      </c>
      <c r="G6254" s="96" t="s">
        <v>4874</v>
      </c>
      <c r="H6254" s="96">
        <v>1</v>
      </c>
      <c r="I6254" s="96" t="str">
        <f t="shared" si="97"/>
        <v>T530X337M010AHE010A530V157M010ASE010KBP75</v>
      </c>
    </row>
    <row r="6255" spans="1:9" hidden="1">
      <c r="A6255" s="96" t="s">
        <v>2824</v>
      </c>
      <c r="B6255" s="96" t="s">
        <v>2821</v>
      </c>
      <c r="C6255" s="96" t="s">
        <v>4426</v>
      </c>
      <c r="D6255" s="96">
        <v>313.91700000038838</v>
      </c>
      <c r="E6255" s="96">
        <v>144.5239999996964</v>
      </c>
      <c r="F6255" s="96">
        <v>1</v>
      </c>
      <c r="G6255" s="96" t="s">
        <v>4874</v>
      </c>
      <c r="H6255" s="96">
        <v>50</v>
      </c>
      <c r="I6255" s="96" t="str">
        <f t="shared" si="97"/>
        <v>T530X337M010ATE004A530V117M010ASE004KBP74</v>
      </c>
    </row>
    <row r="6256" spans="1:9" hidden="1">
      <c r="A6256" s="96" t="s">
        <v>2918</v>
      </c>
      <c r="B6256" s="96" t="s">
        <v>2917</v>
      </c>
      <c r="C6256" s="96" t="s">
        <v>4575</v>
      </c>
      <c r="D6256" s="96">
        <v>266.5666666708421</v>
      </c>
      <c r="E6256" s="96">
        <v>143.28333333134651</v>
      </c>
      <c r="F6256" s="96">
        <v>1</v>
      </c>
      <c r="G6256" s="96" t="s">
        <v>4874</v>
      </c>
      <c r="H6256" s="96">
        <v>1</v>
      </c>
      <c r="I6256" s="96" t="str">
        <f t="shared" si="97"/>
        <v>T530X337M010ATE006A530V117M010ASE006KBP74F</v>
      </c>
    </row>
    <row r="6257" spans="1:9" hidden="1">
      <c r="A6257" s="96" t="s">
        <v>2918</v>
      </c>
      <c r="B6257" s="96" t="s">
        <v>2917</v>
      </c>
      <c r="C6257" s="96" t="s">
        <v>4617</v>
      </c>
      <c r="D6257" s="96">
        <v>283.81533333265691</v>
      </c>
      <c r="E6257" s="96">
        <v>148.0443333338946</v>
      </c>
      <c r="F6257" s="96">
        <v>1</v>
      </c>
      <c r="G6257" s="96" t="s">
        <v>4874</v>
      </c>
      <c r="H6257" s="96">
        <v>50</v>
      </c>
      <c r="I6257" s="96" t="str">
        <f t="shared" si="97"/>
        <v>T530X337M010ATE006A530V117M010ASE006NT50</v>
      </c>
    </row>
    <row r="6258" spans="1:9" hidden="1">
      <c r="A6258" s="96" t="s">
        <v>2918</v>
      </c>
      <c r="B6258" s="96" t="s">
        <v>2831</v>
      </c>
      <c r="C6258" s="96" t="s">
        <v>4618</v>
      </c>
      <c r="D6258" s="96">
        <v>232.18333333614279</v>
      </c>
      <c r="E6258" s="96">
        <v>145.54999999352731</v>
      </c>
      <c r="F6258" s="96">
        <v>1</v>
      </c>
      <c r="G6258" s="96" t="s">
        <v>4874</v>
      </c>
      <c r="H6258" s="96">
        <v>1</v>
      </c>
      <c r="I6258" s="96" t="str">
        <f t="shared" si="97"/>
        <v>T530X337M010ATE006A530V157M010ASE010KBP72E</v>
      </c>
    </row>
    <row r="6259" spans="1:9" hidden="1">
      <c r="A6259" s="96" t="s">
        <v>2837</v>
      </c>
      <c r="B6259" s="96" t="s">
        <v>2831</v>
      </c>
      <c r="C6259" s="96" t="s">
        <v>4426</v>
      </c>
      <c r="D6259" s="96">
        <v>339.75466666691938</v>
      </c>
      <c r="E6259" s="96">
        <v>146.69766666716896</v>
      </c>
      <c r="F6259" s="96">
        <v>1</v>
      </c>
      <c r="G6259" s="96" t="s">
        <v>4874</v>
      </c>
      <c r="H6259" s="96">
        <v>50</v>
      </c>
      <c r="I6259" s="96" t="str">
        <f t="shared" si="97"/>
        <v>T530X337M010ATE010A530V157M010ASE010KBP74</v>
      </c>
    </row>
    <row r="6260" spans="1:9" hidden="1">
      <c r="A6260" s="96" t="s">
        <v>2837</v>
      </c>
      <c r="B6260" s="96" t="s">
        <v>2831</v>
      </c>
      <c r="C6260" s="96" t="s">
        <v>4433</v>
      </c>
      <c r="D6260" s="96">
        <v>256.76666666404344</v>
      </c>
      <c r="E6260" s="96">
        <v>132.76666665798984</v>
      </c>
      <c r="F6260" s="96">
        <v>1</v>
      </c>
      <c r="G6260" s="96" t="s">
        <v>4874</v>
      </c>
      <c r="H6260" s="96">
        <v>1</v>
      </c>
      <c r="I6260" s="96" t="str">
        <f t="shared" si="97"/>
        <v>T530X337M010ATE010A530V157M010ASE010KBP74E</v>
      </c>
    </row>
    <row r="6261" spans="1:9" hidden="1">
      <c r="A6261" s="96" t="s">
        <v>2837</v>
      </c>
      <c r="B6261" s="96" t="s">
        <v>2831</v>
      </c>
      <c r="C6261" s="96" t="s">
        <v>4575</v>
      </c>
      <c r="D6261" s="96">
        <v>292.65000000363216</v>
      </c>
      <c r="E6261" s="96">
        <v>122.11666667251848</v>
      </c>
      <c r="F6261" s="96">
        <v>1</v>
      </c>
      <c r="G6261" s="96" t="s">
        <v>4874</v>
      </c>
      <c r="H6261" s="96">
        <v>1</v>
      </c>
      <c r="I6261" s="96" t="str">
        <f t="shared" si="97"/>
        <v>T530X337M010ATE010A530V157M010ASE010KBP74F</v>
      </c>
    </row>
    <row r="6262" spans="1:9" hidden="1">
      <c r="A6262" s="96" t="s">
        <v>2837</v>
      </c>
      <c r="B6262" s="96" t="s">
        <v>2831</v>
      </c>
      <c r="C6262" s="96" t="s">
        <v>4760</v>
      </c>
      <c r="D6262" s="96">
        <v>370.83750000114378</v>
      </c>
      <c r="E6262" s="96">
        <v>162.5588235292611</v>
      </c>
      <c r="F6262" s="96">
        <v>1</v>
      </c>
      <c r="G6262" s="96" t="s">
        <v>4874</v>
      </c>
      <c r="H6262" s="96">
        <v>16</v>
      </c>
      <c r="I6262" s="96" t="str">
        <f t="shared" si="97"/>
        <v>T530X337M010ATE010A530V157M010ASE010KBP75</v>
      </c>
    </row>
    <row r="6263" spans="1:9" hidden="1">
      <c r="A6263" s="96" t="s">
        <v>2818</v>
      </c>
      <c r="B6263" s="96" t="s">
        <v>2815</v>
      </c>
      <c r="C6263" s="96" t="s">
        <v>4426</v>
      </c>
      <c r="D6263" s="96">
        <v>285.7544871790854</v>
      </c>
      <c r="E6263" s="96">
        <v>145.42916666774545</v>
      </c>
      <c r="F6263" s="96">
        <v>1</v>
      </c>
      <c r="G6263" s="96" t="s">
        <v>4874</v>
      </c>
      <c r="H6263" s="96">
        <v>26</v>
      </c>
      <c r="I6263" s="96" t="str">
        <f t="shared" si="97"/>
        <v>T530X477M006AHE004A530V157M006ASE004KBP74</v>
      </c>
    </row>
    <row r="6264" spans="1:9" hidden="1">
      <c r="A6264" s="96" t="s">
        <v>2883</v>
      </c>
      <c r="B6264" s="96" t="s">
        <v>2876</v>
      </c>
      <c r="C6264" s="96" t="s">
        <v>4426</v>
      </c>
      <c r="D6264" s="96">
        <v>285.83888888941146</v>
      </c>
      <c r="E6264" s="96">
        <v>135.17777777742594</v>
      </c>
      <c r="F6264" s="96">
        <v>1</v>
      </c>
      <c r="G6264" s="96" t="s">
        <v>4874</v>
      </c>
      <c r="H6264" s="96">
        <v>3</v>
      </c>
      <c r="I6264" s="96" t="str">
        <f t="shared" si="97"/>
        <v>T530X477M006AHE006A530V157M006ASE006KBP74</v>
      </c>
    </row>
    <row r="6265" spans="1:9" hidden="1">
      <c r="A6265" s="96" t="s">
        <v>2854</v>
      </c>
      <c r="B6265" s="96" t="s">
        <v>2853</v>
      </c>
      <c r="C6265" s="96" t="s">
        <v>4426</v>
      </c>
      <c r="D6265" s="96">
        <v>249.80000000031265</v>
      </c>
      <c r="E6265" s="96">
        <v>148.40476190405232</v>
      </c>
      <c r="F6265" s="96">
        <v>1</v>
      </c>
      <c r="G6265" s="96" t="s">
        <v>4874</v>
      </c>
      <c r="H6265" s="96">
        <v>14</v>
      </c>
      <c r="I6265" s="96" t="str">
        <f t="shared" si="97"/>
        <v>T530X477M006AHE010A530V227K006ASE010KBP74</v>
      </c>
    </row>
    <row r="6266" spans="1:9" hidden="1">
      <c r="A6266" s="96" t="s">
        <v>2819</v>
      </c>
      <c r="B6266" s="96" t="s">
        <v>2815</v>
      </c>
      <c r="C6266" s="96" t="s">
        <v>4426</v>
      </c>
      <c r="D6266" s="96">
        <v>267.83466666550373</v>
      </c>
      <c r="E6266" s="96">
        <v>148.10433333304246</v>
      </c>
      <c r="F6266" s="96">
        <v>1</v>
      </c>
      <c r="G6266" s="96" t="s">
        <v>4874</v>
      </c>
      <c r="H6266" s="96">
        <v>50</v>
      </c>
      <c r="I6266" s="96" t="str">
        <f t="shared" si="97"/>
        <v>T530X477M006ATE004A530V157M006ASE004KBP74</v>
      </c>
    </row>
    <row r="6267" spans="1:9" hidden="1">
      <c r="A6267" s="96" t="s">
        <v>2819</v>
      </c>
      <c r="B6267" s="96" t="s">
        <v>4570</v>
      </c>
      <c r="C6267" s="96" t="s">
        <v>4426</v>
      </c>
      <c r="D6267" s="96">
        <v>312.16666666790843</v>
      </c>
      <c r="E6267" s="96">
        <v>130.90000000025611</v>
      </c>
      <c r="F6267" s="96">
        <v>1</v>
      </c>
      <c r="G6267" s="96" t="s">
        <v>4874</v>
      </c>
      <c r="H6267" s="96">
        <v>3</v>
      </c>
      <c r="I6267" s="96" t="str">
        <f t="shared" si="97"/>
        <v>T530X477M006ATE004A530V157M006AS9997KBP74</v>
      </c>
    </row>
    <row r="6268" spans="1:9" hidden="1">
      <c r="A6268" s="96" t="s">
        <v>2852</v>
      </c>
      <c r="B6268" s="96" t="s">
        <v>2853</v>
      </c>
      <c r="C6268" s="96" t="s">
        <v>4426</v>
      </c>
      <c r="D6268" s="96">
        <v>312.068981481425</v>
      </c>
      <c r="E6268" s="96">
        <v>154.79639639615434</v>
      </c>
      <c r="F6268" s="96">
        <v>1</v>
      </c>
      <c r="G6268" s="96" t="s">
        <v>4874</v>
      </c>
      <c r="H6268" s="96">
        <v>36</v>
      </c>
      <c r="I6268" s="96" t="str">
        <f t="shared" si="97"/>
        <v>T530X477M006ATE010A530V227K006ASE010KBP74</v>
      </c>
    </row>
    <row r="6269" spans="1:9" hidden="1">
      <c r="A6269" s="96" t="s">
        <v>2852</v>
      </c>
      <c r="B6269" s="96" t="s">
        <v>2853</v>
      </c>
      <c r="C6269" s="96" t="s">
        <v>4433</v>
      </c>
      <c r="D6269" s="96">
        <v>243.616666670423</v>
      </c>
      <c r="E6269" s="96">
        <v>124.51666666776872</v>
      </c>
      <c r="F6269" s="96">
        <v>1</v>
      </c>
      <c r="G6269" s="96" t="s">
        <v>4874</v>
      </c>
      <c r="H6269" s="96">
        <v>1</v>
      </c>
      <c r="I6269" s="96" t="str">
        <f t="shared" si="97"/>
        <v>T530X477M006ATE010A530V227K006ASE010KBP74E</v>
      </c>
    </row>
    <row r="6270" spans="1:9" hidden="1">
      <c r="A6270" s="96" t="s">
        <v>2852</v>
      </c>
      <c r="B6270" s="96" t="s">
        <v>2846</v>
      </c>
      <c r="C6270" s="96" t="s">
        <v>4908</v>
      </c>
      <c r="D6270" s="96">
        <v>215.01666666939855</v>
      </c>
      <c r="E6270" s="96">
        <v>129.97499999881256</v>
      </c>
      <c r="F6270" s="96">
        <v>1</v>
      </c>
      <c r="G6270" s="96" t="s">
        <v>4874</v>
      </c>
      <c r="H6270" s="96">
        <v>2</v>
      </c>
      <c r="I6270" s="96" t="str">
        <f t="shared" si="97"/>
        <v xml:space="preserve">T530X477M006ATE010A530V227M006ASE010KBP74E </v>
      </c>
    </row>
    <row r="6271" spans="1:9" hidden="1">
      <c r="A6271" s="96" t="s">
        <v>2871</v>
      </c>
      <c r="B6271" s="96" t="s">
        <v>2869</v>
      </c>
      <c r="C6271" s="96" t="s">
        <v>4426</v>
      </c>
      <c r="D6271" s="96">
        <v>233.68888888391663</v>
      </c>
      <c r="E6271" s="96">
        <v>210.58888888685033</v>
      </c>
      <c r="F6271" s="96">
        <v>1</v>
      </c>
      <c r="G6271" s="96" t="s">
        <v>4874</v>
      </c>
      <c r="H6271" s="96">
        <v>3</v>
      </c>
      <c r="I6271" s="96" t="str">
        <f t="shared" si="97"/>
        <v>T530X687M004AHE004A530V227M004ASE004KBP74</v>
      </c>
    </row>
    <row r="6272" spans="1:9" hidden="1">
      <c r="A6272" s="96" t="s">
        <v>2863</v>
      </c>
      <c r="B6272" s="96" t="s">
        <v>2864</v>
      </c>
      <c r="C6272" s="96" t="s">
        <v>4426</v>
      </c>
      <c r="D6272" s="96">
        <v>224.12916666740784</v>
      </c>
      <c r="E6272" s="96">
        <v>124.48333333188202</v>
      </c>
      <c r="F6272" s="96">
        <v>1</v>
      </c>
      <c r="G6272" s="96" t="s">
        <v>4874</v>
      </c>
      <c r="H6272" s="96">
        <v>4</v>
      </c>
      <c r="I6272" s="96" t="str">
        <f t="shared" si="97"/>
        <v>T530X687M004AHE006A530V227M004ASE006KBP74</v>
      </c>
    </row>
    <row r="6273" spans="1:9" hidden="1">
      <c r="A6273" s="96" t="s">
        <v>2962</v>
      </c>
      <c r="B6273" s="96" t="s">
        <v>2851</v>
      </c>
      <c r="C6273" s="96" t="s">
        <v>4617</v>
      </c>
      <c r="D6273" s="96">
        <v>292.07857142884416</v>
      </c>
      <c r="E6273" s="96">
        <v>140.4642857163812</v>
      </c>
      <c r="F6273" s="96">
        <v>1</v>
      </c>
      <c r="G6273" s="96" t="s">
        <v>4874</v>
      </c>
      <c r="H6273" s="96">
        <v>7</v>
      </c>
      <c r="I6273" s="96" t="str">
        <f t="shared" si="97"/>
        <v>T530X687M004AHE010A530V337M004ASE010NT50</v>
      </c>
    </row>
    <row r="6274" spans="1:9" hidden="1">
      <c r="A6274" s="96" t="s">
        <v>2872</v>
      </c>
      <c r="B6274" s="96" t="s">
        <v>2869</v>
      </c>
      <c r="C6274" s="96" t="s">
        <v>4426</v>
      </c>
      <c r="D6274" s="96">
        <v>226.57433333338705</v>
      </c>
      <c r="E6274" s="96">
        <v>148.70533333313651</v>
      </c>
      <c r="F6274" s="96">
        <v>1</v>
      </c>
      <c r="G6274" s="96" t="s">
        <v>4874</v>
      </c>
      <c r="H6274" s="96">
        <v>50</v>
      </c>
      <c r="I6274" s="96" t="str">
        <f t="shared" si="97"/>
        <v>T530X687M004ATE004A530V227M004ASE004KBP74</v>
      </c>
    </row>
    <row r="6275" spans="1:9" hidden="1">
      <c r="A6275" s="96" t="s">
        <v>2963</v>
      </c>
      <c r="B6275" s="96" t="s">
        <v>2851</v>
      </c>
      <c r="C6275" s="96" t="s">
        <v>4617</v>
      </c>
      <c r="D6275" s="96">
        <v>244.87857142795943</v>
      </c>
      <c r="E6275" s="96">
        <v>184.72619047637895</v>
      </c>
      <c r="F6275" s="96">
        <v>1</v>
      </c>
      <c r="G6275" s="96" t="s">
        <v>4874</v>
      </c>
      <c r="H6275" s="96">
        <v>7</v>
      </c>
      <c r="I6275" s="96" t="str">
        <f t="shared" si="97"/>
        <v>T530X687M004ATE010A530V337M004ASE010NT50</v>
      </c>
    </row>
    <row r="6276" spans="1:9" hidden="1">
      <c r="A6276" s="96" t="s">
        <v>2963</v>
      </c>
      <c r="B6276" s="96" t="s">
        <v>2851</v>
      </c>
      <c r="C6276" s="96" t="s">
        <v>4739</v>
      </c>
      <c r="D6276" s="96">
        <v>252.19999999855645</v>
      </c>
      <c r="E6276" s="96">
        <v>139.64999999734573</v>
      </c>
      <c r="F6276" s="96">
        <v>1</v>
      </c>
      <c r="G6276" s="96" t="s">
        <v>4874</v>
      </c>
      <c r="H6276" s="96">
        <v>1</v>
      </c>
      <c r="I6276" s="96" t="str">
        <f t="shared" ref="I6276:I6339" si="98">A6276&amp;B6276&amp;C6276</f>
        <v>T530X687M004ATE010A530V337M004ASE010KBP121F</v>
      </c>
    </row>
    <row r="6277" spans="1:9" hidden="1">
      <c r="A6277" s="96" t="s">
        <v>2848</v>
      </c>
      <c r="B6277" s="96" t="s">
        <v>2846</v>
      </c>
      <c r="C6277" s="96" t="s">
        <v>4426</v>
      </c>
      <c r="D6277" s="96">
        <v>296.08888888615184</v>
      </c>
      <c r="E6277" s="96">
        <v>141.91111110965721</v>
      </c>
      <c r="F6277" s="96">
        <v>1</v>
      </c>
      <c r="G6277" s="96" t="s">
        <v>4874</v>
      </c>
      <c r="H6277" s="96">
        <v>3</v>
      </c>
      <c r="I6277" s="96" t="str">
        <f t="shared" si="98"/>
        <v>T530X687M006AHE010A530V227M006ASE010KBP74</v>
      </c>
    </row>
    <row r="6278" spans="1:9" hidden="1">
      <c r="A6278" s="96" t="s">
        <v>2849</v>
      </c>
      <c r="B6278" s="96" t="s">
        <v>2846</v>
      </c>
      <c r="C6278" s="96" t="s">
        <v>4426</v>
      </c>
      <c r="D6278" s="96">
        <v>253.70555555680767</v>
      </c>
      <c r="E6278" s="96">
        <v>140.15925925923511</v>
      </c>
      <c r="F6278" s="96">
        <v>1</v>
      </c>
      <c r="G6278" s="96" t="s">
        <v>4874</v>
      </c>
      <c r="H6278" s="96">
        <v>18</v>
      </c>
      <c r="I6278" s="96" t="str">
        <f t="shared" si="98"/>
        <v>T530X687M006ATE010A530V227M006ASE010KBP74</v>
      </c>
    </row>
    <row r="6279" spans="1:9" hidden="1">
      <c r="A6279" s="96" t="s">
        <v>2849</v>
      </c>
      <c r="B6279" s="96" t="s">
        <v>2846</v>
      </c>
      <c r="C6279" s="96" t="s">
        <v>4433</v>
      </c>
      <c r="D6279" s="96">
        <v>308.76666666590609</v>
      </c>
      <c r="E6279" s="96">
        <v>123.61666666693054</v>
      </c>
      <c r="F6279" s="96">
        <v>1</v>
      </c>
      <c r="G6279" s="96" t="s">
        <v>4874</v>
      </c>
      <c r="H6279" s="96">
        <v>1</v>
      </c>
      <c r="I6279" s="96" t="str">
        <f t="shared" si="98"/>
        <v>T530X687M006ATE010A530V227M006ASE010KBP74E</v>
      </c>
    </row>
    <row r="6280" spans="1:9" hidden="1">
      <c r="A6280" s="96" t="s">
        <v>2926</v>
      </c>
      <c r="B6280" s="96" t="s">
        <v>2923</v>
      </c>
      <c r="C6280" s="96" t="s">
        <v>4426</v>
      </c>
      <c r="D6280" s="96">
        <v>298.14066666697619</v>
      </c>
      <c r="E6280" s="96">
        <v>145.97766666649841</v>
      </c>
      <c r="F6280" s="96">
        <v>1</v>
      </c>
      <c r="G6280" s="96" t="s">
        <v>4874</v>
      </c>
      <c r="H6280" s="96">
        <v>50</v>
      </c>
      <c r="I6280" s="96" t="str">
        <f t="shared" si="98"/>
        <v>T530X687M006ATE018A530V227M006ASE018KBP74</v>
      </c>
    </row>
    <row r="6281" spans="1:9" hidden="1">
      <c r="A6281" s="96" t="s">
        <v>2921</v>
      </c>
      <c r="B6281" s="96" t="s">
        <v>965</v>
      </c>
      <c r="C6281" s="96" t="s">
        <v>4760</v>
      </c>
      <c r="D6281" s="96">
        <v>443.76666666590609</v>
      </c>
      <c r="E6281" s="96">
        <v>133.53333333623596</v>
      </c>
      <c r="F6281" s="96">
        <v>1</v>
      </c>
      <c r="G6281" s="96" t="s">
        <v>4874</v>
      </c>
      <c r="H6281" s="96">
        <v>1</v>
      </c>
      <c r="I6281" s="96" t="str">
        <f t="shared" si="98"/>
        <v>T530X687M2R5ATE006A530V337K003ASE006KBP75</v>
      </c>
    </row>
    <row r="6282" spans="1:9" hidden="1">
      <c r="A6282" s="96" t="s">
        <v>1002</v>
      </c>
      <c r="B6282" s="96" t="s">
        <v>4819</v>
      </c>
      <c r="C6282" s="96" t="s">
        <v>4426</v>
      </c>
      <c r="D6282" s="96">
        <v>220.99166666215751</v>
      </c>
      <c r="E6282" s="96">
        <v>133.33333333139308</v>
      </c>
      <c r="F6282" s="96">
        <v>1</v>
      </c>
      <c r="G6282" s="96" t="s">
        <v>4874</v>
      </c>
      <c r="H6282" s="96">
        <v>2</v>
      </c>
      <c r="I6282" s="96" t="str">
        <f t="shared" si="98"/>
        <v>T530Y108M2R5ATE005A530V337M003AS9997KBP74</v>
      </c>
    </row>
    <row r="6283" spans="1:9" hidden="1">
      <c r="A6283" s="96" t="s">
        <v>1002</v>
      </c>
      <c r="B6283" s="96" t="s">
        <v>4819</v>
      </c>
      <c r="C6283" s="96" t="s">
        <v>4433</v>
      </c>
      <c r="D6283" s="96">
        <v>227.86666666623205</v>
      </c>
      <c r="E6283" s="96">
        <v>460.48333333223127</v>
      </c>
      <c r="F6283" s="96">
        <v>1</v>
      </c>
      <c r="G6283" s="96" t="s">
        <v>4874</v>
      </c>
      <c r="H6283" s="96">
        <v>1</v>
      </c>
      <c r="I6283" s="96" t="str">
        <f t="shared" si="98"/>
        <v>T530Y108M2R5ATE005A530V337M003AS9997KBP74E</v>
      </c>
    </row>
    <row r="6284" spans="1:9" hidden="1">
      <c r="A6284" s="96" t="s">
        <v>1002</v>
      </c>
      <c r="B6284" s="96" t="s">
        <v>4819</v>
      </c>
      <c r="C6284" s="96" t="s">
        <v>4575</v>
      </c>
      <c r="D6284" s="96">
        <v>184.53333333483897</v>
      </c>
      <c r="E6284" s="96">
        <v>143.34999999264255</v>
      </c>
      <c r="F6284" s="96">
        <v>1</v>
      </c>
      <c r="G6284" s="96" t="s">
        <v>4874</v>
      </c>
      <c r="H6284" s="96">
        <v>1</v>
      </c>
      <c r="I6284" s="96" t="str">
        <f t="shared" si="98"/>
        <v>T530Y108M2R5ATE005A530V337M003AS9997KBP74F</v>
      </c>
    </row>
    <row r="6285" spans="1:9" hidden="1">
      <c r="A6285" s="96" t="s">
        <v>1002</v>
      </c>
      <c r="B6285" s="96" t="s">
        <v>4819</v>
      </c>
      <c r="C6285" s="96" t="s">
        <v>4617</v>
      </c>
      <c r="D6285" s="96">
        <v>219.76666666916572</v>
      </c>
      <c r="E6285" s="96">
        <v>187.5499999942258</v>
      </c>
      <c r="F6285" s="96">
        <v>1</v>
      </c>
      <c r="G6285" s="96" t="s">
        <v>4874</v>
      </c>
      <c r="H6285" s="96">
        <v>1</v>
      </c>
      <c r="I6285" s="96" t="str">
        <f t="shared" si="98"/>
        <v>T530Y108M2R5ATE005A530V337M003AS9997NT50</v>
      </c>
    </row>
    <row r="6286" spans="1:9" hidden="1">
      <c r="A6286" s="96" t="s">
        <v>1002</v>
      </c>
      <c r="B6286" s="96" t="s">
        <v>999</v>
      </c>
      <c r="C6286" s="96" t="s">
        <v>4426</v>
      </c>
      <c r="D6286" s="96">
        <v>205.59266666667537</v>
      </c>
      <c r="E6286" s="96">
        <v>146.36466666706838</v>
      </c>
      <c r="F6286" s="96">
        <v>1</v>
      </c>
      <c r="G6286" s="96" t="s">
        <v>4874</v>
      </c>
      <c r="H6286" s="96">
        <v>50</v>
      </c>
      <c r="I6286" s="96" t="str">
        <f t="shared" si="98"/>
        <v>T530Y108M2R5ATE005A530V337M003ASE005KBP74</v>
      </c>
    </row>
    <row r="6287" spans="1:9" hidden="1">
      <c r="A6287" s="96" t="s">
        <v>1002</v>
      </c>
      <c r="B6287" s="96" t="s">
        <v>999</v>
      </c>
      <c r="C6287" s="96" t="s">
        <v>4575</v>
      </c>
      <c r="D6287" s="96">
        <v>222.9500000027474</v>
      </c>
      <c r="E6287" s="96">
        <v>126.85000000172296</v>
      </c>
      <c r="F6287" s="96">
        <v>1</v>
      </c>
      <c r="G6287" s="96" t="s">
        <v>4874</v>
      </c>
      <c r="H6287" s="96">
        <v>1</v>
      </c>
      <c r="I6287" s="96" t="str">
        <f t="shared" si="98"/>
        <v>T530Y108M2R5ATE005A530V337M003ASE005KBP74F</v>
      </c>
    </row>
    <row r="6288" spans="1:9" hidden="1">
      <c r="A6288" s="96" t="s">
        <v>1002</v>
      </c>
      <c r="B6288" s="96" t="s">
        <v>999</v>
      </c>
      <c r="C6288" s="96" t="s">
        <v>4760</v>
      </c>
      <c r="D6288" s="96">
        <v>198.29242424467921</v>
      </c>
      <c r="E6288" s="96">
        <v>145.45740740722977</v>
      </c>
      <c r="F6288" s="96">
        <v>1</v>
      </c>
      <c r="G6288" s="96" t="s">
        <v>4874</v>
      </c>
      <c r="H6288" s="96">
        <v>11</v>
      </c>
      <c r="I6288" s="96" t="str">
        <f t="shared" si="98"/>
        <v>T530Y108M2R5ATE005A530V337M003ASE005KBP75</v>
      </c>
    </row>
    <row r="6289" spans="1:9" hidden="1">
      <c r="A6289" s="96" t="s">
        <v>1002</v>
      </c>
      <c r="B6289" s="96" t="s">
        <v>970</v>
      </c>
      <c r="C6289" s="96" t="s">
        <v>4426</v>
      </c>
      <c r="D6289" s="96">
        <v>218.9555555570405</v>
      </c>
      <c r="E6289" s="96">
        <v>140.5333333380986</v>
      </c>
      <c r="F6289" s="96">
        <v>1</v>
      </c>
      <c r="G6289" s="96" t="s">
        <v>4874</v>
      </c>
      <c r="H6289" s="96">
        <v>3</v>
      </c>
      <c r="I6289" s="96" t="str">
        <f t="shared" si="98"/>
        <v>T530Y108M2R5ATE005A530V337M003ASE006KBP74</v>
      </c>
    </row>
    <row r="6290" spans="1:9" hidden="1">
      <c r="A6290" s="96" t="s">
        <v>1002</v>
      </c>
      <c r="B6290" s="96" t="s">
        <v>2946</v>
      </c>
      <c r="C6290" s="96" t="s">
        <v>4621</v>
      </c>
      <c r="D6290" s="96">
        <v>211.63333334145136</v>
      </c>
      <c r="E6290" s="96">
        <v>125.11666667181998</v>
      </c>
      <c r="F6290" s="96">
        <v>1</v>
      </c>
      <c r="G6290" s="96" t="s">
        <v>4874</v>
      </c>
      <c r="H6290" s="96">
        <v>1</v>
      </c>
      <c r="I6290" s="96" t="str">
        <f t="shared" si="98"/>
        <v>T530Y108M2R5ATE005A530V477M003ASKBP121E</v>
      </c>
    </row>
    <row r="6291" spans="1:9" hidden="1">
      <c r="A6291" s="96" t="s">
        <v>1002</v>
      </c>
      <c r="B6291" s="96" t="s">
        <v>2946</v>
      </c>
      <c r="C6291" s="96" t="s">
        <v>4667</v>
      </c>
      <c r="D6291" s="96">
        <v>187.14999999501745</v>
      </c>
      <c r="E6291" s="96">
        <v>142.88333333213814</v>
      </c>
      <c r="F6291" s="96">
        <v>1</v>
      </c>
      <c r="G6291" s="96" t="s">
        <v>4874</v>
      </c>
      <c r="H6291" s="96">
        <v>1</v>
      </c>
      <c r="I6291" s="96" t="str">
        <f t="shared" si="98"/>
        <v xml:space="preserve">T530Y108M2R5ATE005A530V477M003ASKBP121E </v>
      </c>
    </row>
    <row r="6292" spans="1:9" hidden="1">
      <c r="A6292" s="96" t="s">
        <v>972</v>
      </c>
      <c r="B6292" s="96" t="s">
        <v>970</v>
      </c>
      <c r="C6292" s="96" t="s">
        <v>4426</v>
      </c>
      <c r="D6292" s="96">
        <v>220.97466666656547</v>
      </c>
      <c r="E6292" s="96">
        <v>161.08766666713638</v>
      </c>
      <c r="F6292" s="96">
        <v>1</v>
      </c>
      <c r="G6292" s="96" t="s">
        <v>4874</v>
      </c>
      <c r="H6292" s="96">
        <v>50</v>
      </c>
      <c r="I6292" s="96" t="str">
        <f t="shared" si="98"/>
        <v>T530Y108M2R5ATE006A530V337M003ASE006KBP74</v>
      </c>
    </row>
    <row r="6293" spans="1:9" hidden="1">
      <c r="A6293" s="96" t="s">
        <v>972</v>
      </c>
      <c r="B6293" s="96" t="s">
        <v>2878</v>
      </c>
      <c r="C6293" s="96" t="s">
        <v>4621</v>
      </c>
      <c r="D6293" s="96">
        <v>246.33333333302289</v>
      </c>
      <c r="E6293" s="96">
        <v>163.18333333125338</v>
      </c>
      <c r="F6293" s="96">
        <v>1</v>
      </c>
      <c r="G6293" s="96" t="s">
        <v>4874</v>
      </c>
      <c r="H6293" s="96">
        <v>1</v>
      </c>
      <c r="I6293" s="96" t="str">
        <f t="shared" si="98"/>
        <v>T530Y108M2R5ATE006A530V477M003ASE006KBP121E</v>
      </c>
    </row>
    <row r="6294" spans="1:9" hidden="1">
      <c r="A6294" s="96" t="s">
        <v>972</v>
      </c>
      <c r="B6294" s="96" t="s">
        <v>2878</v>
      </c>
      <c r="C6294" s="96" t="s">
        <v>4715</v>
      </c>
      <c r="D6294" s="96">
        <v>306.24999999767169</v>
      </c>
      <c r="E6294" s="96">
        <v>136.35000000125729</v>
      </c>
      <c r="F6294" s="96">
        <v>1</v>
      </c>
      <c r="G6294" s="96" t="s">
        <v>4874</v>
      </c>
      <c r="H6294" s="96">
        <v>1</v>
      </c>
      <c r="I6294" s="96" t="str">
        <f t="shared" si="98"/>
        <v>T530Y108M2R5ATE006A530V477M003ASE006KBP83E</v>
      </c>
    </row>
    <row r="6295" spans="1:9" hidden="1">
      <c r="A6295" s="96" t="s">
        <v>984</v>
      </c>
      <c r="B6295" s="96" t="s">
        <v>983</v>
      </c>
      <c r="C6295" s="96" t="s">
        <v>4426</v>
      </c>
      <c r="D6295" s="96">
        <v>269.41666667175014</v>
      </c>
      <c r="E6295" s="96">
        <v>143.08333333174232</v>
      </c>
      <c r="F6295" s="96">
        <v>1</v>
      </c>
      <c r="G6295" s="96" t="s">
        <v>4874</v>
      </c>
      <c r="H6295" s="96">
        <v>2</v>
      </c>
      <c r="I6295" s="96" t="str">
        <f t="shared" si="98"/>
        <v>T530Y337M006ATE005A530V117M006ASE005KBP74</v>
      </c>
    </row>
    <row r="6296" spans="1:9" hidden="1">
      <c r="A6296" s="96" t="s">
        <v>958</v>
      </c>
      <c r="B6296" s="96" t="s">
        <v>956</v>
      </c>
      <c r="C6296" s="96" t="s">
        <v>4426</v>
      </c>
      <c r="D6296" s="96">
        <v>286.10769230926121</v>
      </c>
      <c r="E6296" s="96">
        <v>148.18472222221317</v>
      </c>
      <c r="F6296" s="96">
        <v>1</v>
      </c>
      <c r="G6296" s="96" t="s">
        <v>4874</v>
      </c>
      <c r="H6296" s="96">
        <v>13</v>
      </c>
      <c r="I6296" s="96" t="str">
        <f t="shared" si="98"/>
        <v>T530Y337M006ATE006A530V157K006ASE006KBP74</v>
      </c>
    </row>
    <row r="6297" spans="1:9" hidden="1">
      <c r="A6297" s="96" t="s">
        <v>977</v>
      </c>
      <c r="B6297" s="96" t="s">
        <v>975</v>
      </c>
      <c r="C6297" s="96" t="s">
        <v>4760</v>
      </c>
      <c r="D6297" s="96">
        <v>250.79999999608845</v>
      </c>
      <c r="E6297" s="96">
        <v>142.68333333777264</v>
      </c>
      <c r="F6297" s="96">
        <v>1</v>
      </c>
      <c r="G6297" s="96" t="s">
        <v>4874</v>
      </c>
      <c r="H6297" s="96">
        <v>1</v>
      </c>
      <c r="I6297" s="96" t="str">
        <f t="shared" si="98"/>
        <v>T530Y337M006ATE010A530V157M006ASE010KBP75</v>
      </c>
    </row>
    <row r="6298" spans="1:9" hidden="1">
      <c r="A6298" s="96" t="s">
        <v>993</v>
      </c>
      <c r="B6298" s="96" t="s">
        <v>992</v>
      </c>
      <c r="C6298" s="96" t="s">
        <v>4426</v>
      </c>
      <c r="D6298" s="96">
        <v>270.55500000044702</v>
      </c>
      <c r="E6298" s="96">
        <v>151.16400000038556</v>
      </c>
      <c r="F6298" s="96">
        <v>1</v>
      </c>
      <c r="G6298" s="96" t="s">
        <v>4874</v>
      </c>
      <c r="H6298" s="96">
        <v>50</v>
      </c>
      <c r="I6298" s="96" t="str">
        <f t="shared" si="98"/>
        <v>T530Y477M006ATE005A530V157M006ASE005KBP74</v>
      </c>
    </row>
    <row r="6299" spans="1:9" hidden="1">
      <c r="A6299" s="96" t="s">
        <v>993</v>
      </c>
      <c r="B6299" s="96" t="s">
        <v>2846</v>
      </c>
      <c r="C6299" s="96" t="s">
        <v>4618</v>
      </c>
      <c r="D6299" s="96">
        <v>320.90000000665896</v>
      </c>
      <c r="E6299" s="96">
        <v>125.5833333323244</v>
      </c>
      <c r="F6299" s="96">
        <v>1</v>
      </c>
      <c r="G6299" s="96" t="s">
        <v>4874</v>
      </c>
      <c r="H6299" s="96">
        <v>1</v>
      </c>
      <c r="I6299" s="96" t="str">
        <f t="shared" si="98"/>
        <v>T530Y477M006ATE005A530V227M006ASE010KBP72E</v>
      </c>
    </row>
    <row r="6300" spans="1:9" hidden="1">
      <c r="A6300" s="96" t="s">
        <v>993</v>
      </c>
      <c r="B6300" s="96" t="s">
        <v>4570</v>
      </c>
      <c r="C6300" s="96" t="s">
        <v>4433</v>
      </c>
      <c r="D6300" s="96">
        <v>334.89444444654509</v>
      </c>
      <c r="E6300" s="96">
        <v>226.96666666888632</v>
      </c>
      <c r="F6300" s="96">
        <v>1</v>
      </c>
      <c r="G6300" s="96" t="s">
        <v>4874</v>
      </c>
      <c r="H6300" s="96">
        <v>3</v>
      </c>
      <c r="I6300" s="96" t="str">
        <f t="shared" si="98"/>
        <v>T530Y477M006ATE005A530V157M006AS9997KBP74E</v>
      </c>
    </row>
    <row r="6301" spans="1:9" hidden="1">
      <c r="A6301" s="96" t="s">
        <v>993</v>
      </c>
      <c r="B6301" s="96" t="s">
        <v>4570</v>
      </c>
      <c r="C6301" s="96" t="s">
        <v>4575</v>
      </c>
      <c r="D6301" s="96">
        <v>274.21666666748933</v>
      </c>
      <c r="E6301" s="96">
        <v>203.60000000568107</v>
      </c>
      <c r="F6301" s="96">
        <v>1</v>
      </c>
      <c r="G6301" s="96" t="s">
        <v>4874</v>
      </c>
      <c r="H6301" s="96">
        <v>1</v>
      </c>
      <c r="I6301" s="96" t="str">
        <f t="shared" si="98"/>
        <v>T530Y477M006ATE005A530V157M006AS9997KBP74F</v>
      </c>
    </row>
    <row r="6302" spans="1:9" hidden="1">
      <c r="A6302" s="96" t="s">
        <v>985</v>
      </c>
      <c r="B6302" s="96" t="s">
        <v>986</v>
      </c>
      <c r="C6302" s="96" t="s">
        <v>4426</v>
      </c>
      <c r="D6302" s="96">
        <v>206.90000000176951</v>
      </c>
      <c r="E6302" s="96">
        <v>162.08333333604969</v>
      </c>
      <c r="F6302" s="96">
        <v>1</v>
      </c>
      <c r="G6302" s="96" t="s">
        <v>4874</v>
      </c>
      <c r="H6302" s="96">
        <v>1</v>
      </c>
      <c r="I6302" s="96" t="str">
        <f t="shared" si="98"/>
        <v>T530Y687M004AHE005A530V227M004ASE005KBP74</v>
      </c>
    </row>
    <row r="6303" spans="1:9" hidden="1">
      <c r="A6303" s="96" t="s">
        <v>987</v>
      </c>
      <c r="B6303" s="96" t="s">
        <v>986</v>
      </c>
      <c r="C6303" s="96" t="s">
        <v>4426</v>
      </c>
      <c r="D6303" s="96">
        <v>231.4713333335705</v>
      </c>
      <c r="E6303" s="96">
        <v>161.57000000027475</v>
      </c>
      <c r="F6303" s="96">
        <v>1</v>
      </c>
      <c r="G6303" s="96" t="s">
        <v>4874</v>
      </c>
      <c r="H6303" s="96">
        <v>50</v>
      </c>
      <c r="I6303" s="96" t="str">
        <f t="shared" si="98"/>
        <v>T530Y687M004ATE005A530V227M004ASE005KBP74</v>
      </c>
    </row>
    <row r="6304" spans="1:9" hidden="1">
      <c r="A6304" s="96" t="s">
        <v>987</v>
      </c>
      <c r="B6304" s="96" t="s">
        <v>2890</v>
      </c>
      <c r="C6304" s="96" t="s">
        <v>4618</v>
      </c>
      <c r="D6304" s="96">
        <v>227.34999999403951</v>
      </c>
      <c r="E6304" s="96">
        <v>228.59999999287535</v>
      </c>
      <c r="F6304" s="96">
        <v>1</v>
      </c>
      <c r="G6304" s="96" t="s">
        <v>4874</v>
      </c>
      <c r="H6304" s="96">
        <v>1</v>
      </c>
      <c r="I6304" s="96" t="str">
        <f t="shared" si="98"/>
        <v>T530Y687M004ATE005A530V337M004ASE006KBP72E</v>
      </c>
    </row>
    <row r="6305" spans="1:9" hidden="1">
      <c r="A6305" s="96" t="s">
        <v>996</v>
      </c>
      <c r="B6305" s="96" t="s">
        <v>997</v>
      </c>
      <c r="C6305" s="96" t="s">
        <v>4426</v>
      </c>
      <c r="D6305" s="96">
        <v>194.73333333036865</v>
      </c>
      <c r="E6305" s="96">
        <v>141.66666667442769</v>
      </c>
      <c r="F6305" s="96">
        <v>1</v>
      </c>
      <c r="G6305" s="96" t="s">
        <v>4874</v>
      </c>
      <c r="H6305" s="96">
        <v>1</v>
      </c>
      <c r="I6305" s="96" t="str">
        <f t="shared" si="98"/>
        <v>T530Y687M2R5ATE005A530V227M003ASE005KBP74</v>
      </c>
    </row>
    <row r="6306" spans="1:9" hidden="1">
      <c r="A6306" s="96" t="s">
        <v>4162</v>
      </c>
      <c r="B6306" s="96" t="s">
        <v>1367</v>
      </c>
      <c r="C6306" s="96" t="s">
        <v>90</v>
      </c>
      <c r="D6306" s="96">
        <v>598.69533333247523</v>
      </c>
      <c r="E6306" s="96">
        <v>219.02533333373719</v>
      </c>
      <c r="F6306" s="96">
        <v>1</v>
      </c>
      <c r="G6306" s="96" t="s">
        <v>4874</v>
      </c>
      <c r="H6306" s="96">
        <v>50</v>
      </c>
      <c r="I6306" s="96" t="str">
        <f t="shared" si="98"/>
        <v>T545D336M035AT4404A521D336M035ASE065FTP200</v>
      </c>
    </row>
    <row r="6307" spans="1:9" hidden="1">
      <c r="A6307" s="96" t="s">
        <v>873</v>
      </c>
      <c r="B6307" s="96" t="s">
        <v>4820</v>
      </c>
      <c r="C6307" s="96" t="s">
        <v>131</v>
      </c>
      <c r="D6307" s="96">
        <v>456.45952380777874</v>
      </c>
      <c r="E6307" s="96">
        <v>237.37857142746049</v>
      </c>
      <c r="F6307" s="96">
        <v>1</v>
      </c>
      <c r="G6307" s="96" t="s">
        <v>4874</v>
      </c>
      <c r="H6307" s="96">
        <v>7</v>
      </c>
      <c r="I6307" s="96" t="str">
        <f t="shared" si="98"/>
        <v>T545V107M016ATE050A545V107M016ASTTS80</v>
      </c>
    </row>
    <row r="6308" spans="1:9" hidden="1">
      <c r="A6308" s="96" t="s">
        <v>870</v>
      </c>
      <c r="B6308" s="96" t="s">
        <v>864</v>
      </c>
      <c r="C6308" s="96" t="s">
        <v>131</v>
      </c>
      <c r="D6308" s="96">
        <v>470.69433333410416</v>
      </c>
      <c r="E6308" s="96">
        <v>210.61699999894481</v>
      </c>
      <c r="F6308" s="96">
        <v>1</v>
      </c>
      <c r="G6308" s="96" t="s">
        <v>4874</v>
      </c>
      <c r="H6308" s="96">
        <v>50</v>
      </c>
      <c r="I6308" s="96" t="str">
        <f t="shared" si="98"/>
        <v>T545V227M010ATE045A545V227M010ASTTS80</v>
      </c>
    </row>
    <row r="6309" spans="1:9" hidden="1">
      <c r="A6309" s="96" t="s">
        <v>871</v>
      </c>
      <c r="B6309" s="96" t="s">
        <v>872</v>
      </c>
      <c r="C6309" s="96" t="s">
        <v>4744</v>
      </c>
      <c r="D6309" s="96">
        <v>335.46666666283272</v>
      </c>
      <c r="E6309" s="96">
        <v>185.4999999969732</v>
      </c>
      <c r="F6309" s="96">
        <v>1</v>
      </c>
      <c r="G6309" s="96" t="s">
        <v>4874</v>
      </c>
      <c r="H6309" s="96">
        <v>1</v>
      </c>
      <c r="I6309" s="96" t="str">
        <f t="shared" si="98"/>
        <v>T545V337M006ATE045A545V337M006ASMHSPKBP72</v>
      </c>
    </row>
    <row r="6310" spans="1:9" hidden="1">
      <c r="A6310" s="96" t="s">
        <v>876</v>
      </c>
      <c r="B6310" s="96" t="s">
        <v>4962</v>
      </c>
      <c r="C6310" s="96" t="s">
        <v>4441</v>
      </c>
      <c r="D6310" s="96">
        <v>534.2333333264105</v>
      </c>
      <c r="E6310" s="96">
        <v>198.23333334177732</v>
      </c>
      <c r="F6310" s="96">
        <v>1</v>
      </c>
      <c r="G6310" s="96" t="s">
        <v>4874</v>
      </c>
      <c r="H6310" s="96">
        <v>1</v>
      </c>
      <c r="I6310" s="96" t="str">
        <f t="shared" si="98"/>
        <v>T545V477M006ATE055A545V477M006ASE055STA156KA</v>
      </c>
    </row>
    <row r="6311" spans="1:9" hidden="1">
      <c r="A6311" s="96" t="s">
        <v>1140</v>
      </c>
      <c r="B6311" s="96" t="s">
        <v>4821</v>
      </c>
      <c r="C6311" s="96" t="s">
        <v>4721</v>
      </c>
      <c r="D6311" s="96">
        <v>330.62083333614282</v>
      </c>
      <c r="E6311" s="96">
        <v>141.16666666232047</v>
      </c>
      <c r="F6311" s="96">
        <v>1</v>
      </c>
      <c r="G6311" s="96" t="s">
        <v>4874</v>
      </c>
      <c r="H6311" s="96">
        <v>4</v>
      </c>
      <c r="I6311" s="96" t="str">
        <f t="shared" si="98"/>
        <v>T545W476M016ATE045A545W476M016ASE045NT40</v>
      </c>
    </row>
    <row r="6312" spans="1:9" hidden="1">
      <c r="A6312" s="96" t="s">
        <v>1145</v>
      </c>
      <c r="B6312" s="96" t="s">
        <v>4963</v>
      </c>
      <c r="C6312" s="96" t="s">
        <v>4556</v>
      </c>
      <c r="D6312" s="96">
        <v>427.0666666701436</v>
      </c>
      <c r="E6312" s="96">
        <v>146.47500000020955</v>
      </c>
      <c r="F6312" s="96">
        <v>1</v>
      </c>
      <c r="G6312" s="96" t="s">
        <v>4874</v>
      </c>
      <c r="H6312" s="96">
        <v>2</v>
      </c>
      <c r="I6312" s="96" t="str">
        <f t="shared" si="98"/>
        <v>T545W477M006ATE035A545W477M006AS9997STA156KE</v>
      </c>
    </row>
    <row r="6313" spans="1:9" hidden="1">
      <c r="A6313" s="96" t="s">
        <v>1145</v>
      </c>
      <c r="B6313" s="96" t="s">
        <v>4964</v>
      </c>
      <c r="C6313" s="96" t="s">
        <v>4441</v>
      </c>
      <c r="D6313" s="96">
        <v>594.61666667251848</v>
      </c>
      <c r="E6313" s="96">
        <v>204.58333332790065</v>
      </c>
      <c r="F6313" s="96">
        <v>1</v>
      </c>
      <c r="G6313" s="96" t="s">
        <v>4874</v>
      </c>
      <c r="H6313" s="96">
        <v>1</v>
      </c>
      <c r="I6313" s="96" t="str">
        <f t="shared" si="98"/>
        <v>T545W477M006ATE035A545W477M006ASE055STA156KA</v>
      </c>
    </row>
    <row r="6314" spans="1:9" hidden="1">
      <c r="A6314" s="96" t="s">
        <v>1145</v>
      </c>
      <c r="B6314" s="96" t="s">
        <v>1142</v>
      </c>
      <c r="C6314" s="96" t="s">
        <v>4441</v>
      </c>
      <c r="D6314" s="96">
        <v>425.01333333249198</v>
      </c>
      <c r="E6314" s="96">
        <v>143.69333333498798</v>
      </c>
      <c r="F6314" s="96">
        <v>1</v>
      </c>
      <c r="G6314" s="96" t="s">
        <v>4874</v>
      </c>
      <c r="H6314" s="96">
        <v>5</v>
      </c>
      <c r="I6314" s="96" t="str">
        <f t="shared" si="98"/>
        <v>T545W477M006ATE035A545W477M006ASMHSPSTA156KA</v>
      </c>
    </row>
    <row r="6315" spans="1:9" hidden="1">
      <c r="A6315" s="96" t="s">
        <v>922</v>
      </c>
      <c r="B6315" s="96" t="s">
        <v>4965</v>
      </c>
      <c r="C6315" s="96" t="s">
        <v>4721</v>
      </c>
      <c r="D6315" s="96">
        <v>571.8919999996433</v>
      </c>
      <c r="E6315" s="96">
        <v>272.54366666511635</v>
      </c>
      <c r="F6315" s="96">
        <v>1</v>
      </c>
      <c r="G6315" s="96" t="s">
        <v>4874</v>
      </c>
      <c r="H6315" s="96">
        <v>50</v>
      </c>
      <c r="I6315" s="96" t="str">
        <f t="shared" si="98"/>
        <v>T545Y337M010ATE035A545Y337M010ASE035NT40</v>
      </c>
    </row>
    <row r="6316" spans="1:9" hidden="1">
      <c r="A6316" s="96" t="s">
        <v>922</v>
      </c>
      <c r="B6316" s="96" t="s">
        <v>920</v>
      </c>
      <c r="C6316" s="96" t="s">
        <v>4492</v>
      </c>
      <c r="D6316" s="96">
        <v>361.16805555531749</v>
      </c>
      <c r="E6316" s="96">
        <v>148.23194444412366</v>
      </c>
      <c r="F6316" s="96">
        <v>1</v>
      </c>
      <c r="G6316" s="96" t="s">
        <v>4874</v>
      </c>
      <c r="H6316" s="96">
        <v>12</v>
      </c>
      <c r="I6316" s="96" t="str">
        <f t="shared" si="98"/>
        <v>T545Y337M010ATE035A545Y337M010ASMHSPFTW700</v>
      </c>
    </row>
    <row r="6317" spans="1:9" hidden="1">
      <c r="A6317" s="96" t="s">
        <v>922</v>
      </c>
      <c r="B6317" s="96" t="s">
        <v>920</v>
      </c>
      <c r="C6317" s="96" t="s">
        <v>4426</v>
      </c>
      <c r="D6317" s="96">
        <v>378.22233333354814</v>
      </c>
      <c r="E6317" s="96">
        <v>142.51866666635033</v>
      </c>
      <c r="F6317" s="96">
        <v>1</v>
      </c>
      <c r="G6317" s="96" t="s">
        <v>4874</v>
      </c>
      <c r="H6317" s="96">
        <v>50</v>
      </c>
      <c r="I6317" s="96" t="str">
        <f t="shared" si="98"/>
        <v>T545Y337M010ATE035A545Y337M010ASMHSPKBP74</v>
      </c>
    </row>
    <row r="6318" spans="1:9" hidden="1">
      <c r="A6318" s="96" t="s">
        <v>919</v>
      </c>
      <c r="B6318" s="96" t="s">
        <v>4966</v>
      </c>
      <c r="C6318" s="96" t="s">
        <v>131</v>
      </c>
      <c r="D6318" s="96">
        <v>426.83333333465271</v>
      </c>
      <c r="E6318" s="96">
        <v>183.93333333078772</v>
      </c>
      <c r="F6318" s="96">
        <v>1</v>
      </c>
      <c r="G6318" s="96" t="s">
        <v>4874</v>
      </c>
      <c r="H6318" s="96">
        <v>1</v>
      </c>
      <c r="I6318" s="96" t="str">
        <f t="shared" si="98"/>
        <v>T545Y337M010ATE045A545Y337M010AS9997TTS80</v>
      </c>
    </row>
    <row r="6319" spans="1:9" hidden="1">
      <c r="A6319" s="96" t="s">
        <v>1180</v>
      </c>
      <c r="B6319" s="96" t="s">
        <v>4811</v>
      </c>
      <c r="C6319" s="96" t="s">
        <v>4811</v>
      </c>
      <c r="D6319" s="96">
        <v>489.16666666511446</v>
      </c>
      <c r="E6319" s="96">
        <v>214.51666666776873</v>
      </c>
      <c r="F6319" s="96">
        <v>1</v>
      </c>
      <c r="G6319" s="96" t="s">
        <v>4874</v>
      </c>
      <c r="I6319" s="96" t="str">
        <f t="shared" si="98"/>
        <v>T591B227M006AT4902#N/A#N/A</v>
      </c>
    </row>
    <row r="6320" spans="1:9" hidden="1">
      <c r="A6320" s="96" t="s">
        <v>1180</v>
      </c>
      <c r="B6320" s="96" t="s">
        <v>4967</v>
      </c>
      <c r="C6320" s="96" t="s">
        <v>4441</v>
      </c>
      <c r="D6320" s="96">
        <v>518.75000000145519</v>
      </c>
      <c r="E6320" s="96">
        <v>236.76111111533828</v>
      </c>
      <c r="F6320" s="96">
        <v>1</v>
      </c>
      <c r="G6320" s="96" t="s">
        <v>4874</v>
      </c>
      <c r="H6320" s="96">
        <v>4</v>
      </c>
      <c r="I6320" s="96" t="str">
        <f t="shared" si="98"/>
        <v>T591B227M006AT4902A591B227M006AS9997STA156KA</v>
      </c>
    </row>
    <row r="6321" spans="1:9" hidden="1">
      <c r="A6321" s="96" t="s">
        <v>1180</v>
      </c>
      <c r="B6321" s="96" t="s">
        <v>1165</v>
      </c>
      <c r="C6321" s="96" t="s">
        <v>4441</v>
      </c>
      <c r="D6321" s="96">
        <v>508.86666667065583</v>
      </c>
      <c r="E6321" s="96">
        <v>214.55000000889413</v>
      </c>
      <c r="F6321" s="96">
        <v>1</v>
      </c>
      <c r="G6321" s="96" t="s">
        <v>4874</v>
      </c>
      <c r="H6321" s="96">
        <v>1</v>
      </c>
      <c r="I6321" s="96" t="str">
        <f t="shared" si="98"/>
        <v>T591B227M006AT4902A591B227M006ASSTA156KA</v>
      </c>
    </row>
    <row r="6322" spans="1:9" hidden="1">
      <c r="A6322" s="96" t="s">
        <v>1211</v>
      </c>
      <c r="B6322" s="96" t="s">
        <v>1212</v>
      </c>
      <c r="C6322" s="96" t="s">
        <v>4617</v>
      </c>
      <c r="D6322" s="96">
        <v>271.74999999522697</v>
      </c>
      <c r="E6322" s="96">
        <v>154.8583333339775</v>
      </c>
      <c r="F6322" s="96">
        <v>1</v>
      </c>
      <c r="G6322" s="96" t="s">
        <v>4874</v>
      </c>
      <c r="H6322" s="96">
        <v>2</v>
      </c>
      <c r="I6322" s="96" t="str">
        <f t="shared" si="98"/>
        <v>T591B336M006ATE080A591B336M010ASE080NT50</v>
      </c>
    </row>
    <row r="6323" spans="1:9" hidden="1">
      <c r="A6323" s="96" t="s">
        <v>1269</v>
      </c>
      <c r="B6323" s="96" t="s">
        <v>1210</v>
      </c>
      <c r="C6323" s="96" t="s">
        <v>4744</v>
      </c>
      <c r="D6323" s="96">
        <v>480.96333333151415</v>
      </c>
      <c r="E6323" s="96">
        <v>227.58333333651535</v>
      </c>
      <c r="F6323" s="96">
        <v>1</v>
      </c>
      <c r="G6323" s="96" t="s">
        <v>4874</v>
      </c>
      <c r="H6323" s="96">
        <v>5</v>
      </c>
      <c r="I6323" s="96" t="str">
        <f t="shared" si="98"/>
        <v>T591B476M006ATE070A591B476M010ASE070KBP72</v>
      </c>
    </row>
    <row r="6324" spans="1:9" hidden="1">
      <c r="A6324" s="96" t="s">
        <v>1269</v>
      </c>
      <c r="B6324" s="96" t="s">
        <v>1210</v>
      </c>
      <c r="C6324" s="96" t="s">
        <v>4671</v>
      </c>
      <c r="D6324" s="96">
        <v>470.14999999548314</v>
      </c>
      <c r="E6324" s="96">
        <v>198.26666666194797</v>
      </c>
      <c r="F6324" s="96">
        <v>1</v>
      </c>
      <c r="G6324" s="96" t="s">
        <v>4874</v>
      </c>
      <c r="H6324" s="96">
        <v>1</v>
      </c>
      <c r="I6324" s="96" t="str">
        <f t="shared" si="98"/>
        <v>T591B476M006ATE070A591B476M010ASE070NT71</v>
      </c>
    </row>
    <row r="6325" spans="1:9" hidden="1">
      <c r="A6325" s="96" t="s">
        <v>1268</v>
      </c>
      <c r="B6325" s="96" t="s">
        <v>1210</v>
      </c>
      <c r="C6325" s="96" t="s">
        <v>4744</v>
      </c>
      <c r="D6325" s="96">
        <v>483.65476190345362</v>
      </c>
      <c r="E6325" s="96">
        <v>190.60833333351184</v>
      </c>
      <c r="F6325" s="96">
        <v>1</v>
      </c>
      <c r="G6325" s="96" t="s">
        <v>4874</v>
      </c>
      <c r="H6325" s="96">
        <v>7</v>
      </c>
      <c r="I6325" s="96" t="str">
        <f t="shared" si="98"/>
        <v>T591B476M010ATE070A591B476M010ASE070KBP72</v>
      </c>
    </row>
    <row r="6326" spans="1:9" hidden="1">
      <c r="A6326" s="96" t="s">
        <v>1268</v>
      </c>
      <c r="B6326" s="96" t="s">
        <v>1210</v>
      </c>
      <c r="C6326" s="96" t="s">
        <v>4671</v>
      </c>
      <c r="D6326" s="96">
        <v>473.98333333432674</v>
      </c>
      <c r="E6326" s="96">
        <v>202.14999999152496</v>
      </c>
      <c r="F6326" s="96">
        <v>1</v>
      </c>
      <c r="G6326" s="96" t="s">
        <v>4874</v>
      </c>
      <c r="H6326" s="96">
        <v>1</v>
      </c>
      <c r="I6326" s="96" t="str">
        <f t="shared" si="98"/>
        <v>T591B476M010ATE070A591B476M010ASE070NT71</v>
      </c>
    </row>
    <row r="6327" spans="1:9" hidden="1">
      <c r="A6327" s="96" t="s">
        <v>1266</v>
      </c>
      <c r="B6327" s="96" t="s">
        <v>1267</v>
      </c>
      <c r="C6327" s="96" t="s">
        <v>4744</v>
      </c>
      <c r="D6327" s="96">
        <v>439.98333333351184</v>
      </c>
      <c r="E6327" s="96">
        <v>236.20000000402797</v>
      </c>
      <c r="F6327" s="96">
        <v>1</v>
      </c>
      <c r="G6327" s="96" t="s">
        <v>4874</v>
      </c>
      <c r="H6327" s="96">
        <v>2</v>
      </c>
      <c r="I6327" s="96" t="str">
        <f t="shared" si="98"/>
        <v>T591B686M006ATE070A591B686M006ASKBP72</v>
      </c>
    </row>
    <row r="6328" spans="1:9" hidden="1">
      <c r="A6328" s="96" t="s">
        <v>3313</v>
      </c>
      <c r="B6328" s="96" t="s">
        <v>3314</v>
      </c>
      <c r="C6328" s="96" t="s">
        <v>4502</v>
      </c>
      <c r="D6328" s="96">
        <v>797.73333332967013</v>
      </c>
      <c r="E6328" s="96">
        <v>301.17500000051223</v>
      </c>
      <c r="F6328" s="96">
        <v>1</v>
      </c>
      <c r="G6328" s="96" t="s">
        <v>4874</v>
      </c>
      <c r="H6328" s="96">
        <v>3</v>
      </c>
      <c r="I6328" s="96" t="str">
        <f t="shared" si="98"/>
        <v>T591D106M050ATE090A591D106M050ASTTS175</v>
      </c>
    </row>
    <row r="6329" spans="1:9" hidden="1">
      <c r="A6329" s="96" t="s">
        <v>3371</v>
      </c>
      <c r="B6329" s="96" t="s">
        <v>3322</v>
      </c>
      <c r="C6329" s="96" t="s">
        <v>4617</v>
      </c>
      <c r="D6329" s="96">
        <v>251.4000000001397</v>
      </c>
      <c r="E6329" s="96">
        <v>138.73333333642222</v>
      </c>
      <c r="F6329" s="96">
        <v>1</v>
      </c>
      <c r="G6329" s="96" t="s">
        <v>4874</v>
      </c>
      <c r="H6329" s="96">
        <v>1</v>
      </c>
      <c r="I6329" s="96" t="str">
        <f t="shared" si="98"/>
        <v>T591D107M010ATE025A591D107M010ASE025NT50</v>
      </c>
    </row>
    <row r="6330" spans="1:9" hidden="1">
      <c r="A6330" s="96" t="s">
        <v>3325</v>
      </c>
      <c r="B6330" s="96" t="s">
        <v>3322</v>
      </c>
      <c r="C6330" s="96" t="s">
        <v>4617</v>
      </c>
      <c r="D6330" s="96">
        <v>263.91666666604578</v>
      </c>
      <c r="E6330" s="96">
        <v>134.44999999715947</v>
      </c>
      <c r="F6330" s="96">
        <v>1</v>
      </c>
      <c r="G6330" s="96" t="s">
        <v>4874</v>
      </c>
      <c r="H6330" s="96">
        <v>3</v>
      </c>
      <c r="I6330" s="96" t="str">
        <f t="shared" si="98"/>
        <v>T591D107M010ATE040A591D107M010ASE025NT50</v>
      </c>
    </row>
    <row r="6331" spans="1:9" hidden="1">
      <c r="A6331" s="96" t="s">
        <v>3297</v>
      </c>
      <c r="B6331" s="96" t="s">
        <v>3298</v>
      </c>
      <c r="C6331" s="96" t="s">
        <v>87</v>
      </c>
      <c r="D6331" s="96">
        <v>513.3199999993667</v>
      </c>
      <c r="E6331" s="96">
        <v>244.12604166442179</v>
      </c>
      <c r="F6331" s="96">
        <v>1</v>
      </c>
      <c r="G6331" s="96" t="s">
        <v>4874</v>
      </c>
      <c r="H6331" s="96">
        <v>15</v>
      </c>
      <c r="I6331" s="96" t="str">
        <f t="shared" si="98"/>
        <v>T591D107M016ATE050A591D107M016ASTTS50</v>
      </c>
    </row>
    <row r="6332" spans="1:9" hidden="1">
      <c r="A6332" s="96" t="s">
        <v>3387</v>
      </c>
      <c r="B6332" s="96" t="s">
        <v>3388</v>
      </c>
      <c r="C6332" s="96" t="s">
        <v>87</v>
      </c>
      <c r="D6332" s="96">
        <v>477.55833333183546</v>
      </c>
      <c r="E6332" s="96">
        <v>208.17500000121072</v>
      </c>
      <c r="F6332" s="96">
        <v>1</v>
      </c>
      <c r="G6332" s="96" t="s">
        <v>4874</v>
      </c>
      <c r="H6332" s="96">
        <v>2</v>
      </c>
      <c r="I6332" s="96" t="str">
        <f t="shared" si="98"/>
        <v>T591D157M016ATE065A591D157M016ASTTS50</v>
      </c>
    </row>
    <row r="6333" spans="1:9" hidden="1">
      <c r="A6333" s="96" t="s">
        <v>3370</v>
      </c>
      <c r="B6333" s="96" t="s">
        <v>3328</v>
      </c>
      <c r="C6333" s="96" t="s">
        <v>4617</v>
      </c>
      <c r="D6333" s="96">
        <v>388.04999999818392</v>
      </c>
      <c r="E6333" s="96">
        <v>129.58333333488554</v>
      </c>
      <c r="F6333" s="96">
        <v>1</v>
      </c>
      <c r="G6333" s="96" t="s">
        <v>4874</v>
      </c>
      <c r="H6333" s="96">
        <v>2</v>
      </c>
      <c r="I6333" s="96" t="str">
        <f t="shared" si="98"/>
        <v>T591D227M010ATE025A591D227M010ASNT50</v>
      </c>
    </row>
    <row r="6334" spans="1:9" hidden="1">
      <c r="A6334" s="96" t="s">
        <v>3299</v>
      </c>
      <c r="B6334" s="96" t="s">
        <v>3300</v>
      </c>
      <c r="C6334" s="96" t="s">
        <v>90</v>
      </c>
      <c r="D6334" s="96">
        <v>467.55333333299495</v>
      </c>
      <c r="E6334" s="96">
        <v>145.57058823486682</v>
      </c>
      <c r="F6334" s="96">
        <v>1</v>
      </c>
      <c r="G6334" s="96" t="s">
        <v>4874</v>
      </c>
      <c r="H6334" s="96">
        <v>15</v>
      </c>
      <c r="I6334" s="96" t="str">
        <f t="shared" si="98"/>
        <v>T591D336M025ATE060A591D336M025ASFTP200</v>
      </c>
    </row>
    <row r="6335" spans="1:9" hidden="1">
      <c r="A6335" s="96" t="s">
        <v>3389</v>
      </c>
      <c r="B6335" s="96" t="s">
        <v>3390</v>
      </c>
      <c r="C6335" s="96" t="s">
        <v>90</v>
      </c>
      <c r="D6335" s="96">
        <v>717.35555555555038</v>
      </c>
      <c r="E6335" s="96">
        <v>189.87222222494893</v>
      </c>
      <c r="F6335" s="96">
        <v>1</v>
      </c>
      <c r="G6335" s="96" t="s">
        <v>4874</v>
      </c>
      <c r="H6335" s="96">
        <v>3</v>
      </c>
      <c r="I6335" s="96" t="str">
        <f t="shared" si="98"/>
        <v>T591D336M035ATE065A591D336M035ASFTP200</v>
      </c>
    </row>
    <row r="6336" spans="1:9" hidden="1">
      <c r="A6336" s="96" t="s">
        <v>3319</v>
      </c>
      <c r="B6336" s="96" t="s">
        <v>3320</v>
      </c>
      <c r="C6336" s="96" t="s">
        <v>4617</v>
      </c>
      <c r="D6336" s="96">
        <v>190.58333333465271</v>
      </c>
      <c r="E6336" s="96">
        <v>777.31666666455567</v>
      </c>
      <c r="F6336" s="96">
        <v>1</v>
      </c>
      <c r="G6336" s="96" t="s">
        <v>4874</v>
      </c>
      <c r="H6336" s="96">
        <v>1</v>
      </c>
      <c r="I6336" s="96" t="str">
        <f t="shared" si="98"/>
        <v>T591D337M2R5ATE015A591D337M003ASNT50</v>
      </c>
    </row>
    <row r="6337" spans="1:9" hidden="1">
      <c r="A6337" s="96" t="s">
        <v>3374</v>
      </c>
      <c r="B6337" s="96" t="s">
        <v>4968</v>
      </c>
      <c r="C6337" s="96" t="s">
        <v>4721</v>
      </c>
      <c r="D6337" s="96">
        <v>485.76666665961966</v>
      </c>
      <c r="E6337" s="96">
        <v>194.7555555542931</v>
      </c>
      <c r="F6337" s="96">
        <v>1</v>
      </c>
      <c r="G6337" s="96" t="s">
        <v>4874</v>
      </c>
      <c r="H6337" s="96">
        <v>3</v>
      </c>
      <c r="I6337" s="96" t="str">
        <f t="shared" si="98"/>
        <v>T591D476M016ATE070A591D476M016AS9997NT40</v>
      </c>
    </row>
    <row r="6338" spans="1:9" hidden="1">
      <c r="A6338" s="96" t="s">
        <v>3374</v>
      </c>
      <c r="B6338" s="96" t="s">
        <v>3269</v>
      </c>
      <c r="C6338" s="96" t="s">
        <v>90</v>
      </c>
      <c r="D6338" s="96">
        <v>443.16666666185478</v>
      </c>
      <c r="E6338" s="96">
        <v>130.68333333008923</v>
      </c>
      <c r="F6338" s="96">
        <v>1</v>
      </c>
      <c r="G6338" s="96" t="s">
        <v>4874</v>
      </c>
      <c r="H6338" s="96">
        <v>1</v>
      </c>
      <c r="I6338" s="96" t="str">
        <f t="shared" si="98"/>
        <v>T591D476M016ATE070A591D476M020ASFTP200</v>
      </c>
    </row>
    <row r="6339" spans="1:9" hidden="1">
      <c r="A6339" s="96" t="s">
        <v>3268</v>
      </c>
      <c r="B6339" s="96" t="s">
        <v>3269</v>
      </c>
      <c r="C6339" s="96" t="s">
        <v>90</v>
      </c>
      <c r="D6339" s="96">
        <v>385.72500000474975</v>
      </c>
      <c r="E6339" s="96">
        <v>178.99999999674037</v>
      </c>
      <c r="F6339" s="96">
        <v>1</v>
      </c>
      <c r="G6339" s="96" t="s">
        <v>4874</v>
      </c>
      <c r="H6339" s="96">
        <v>2</v>
      </c>
      <c r="I6339" s="96" t="str">
        <f t="shared" si="98"/>
        <v>T591D476M020ATE050A591D476M020ASFTP200</v>
      </c>
    </row>
    <row r="6340" spans="1:9" hidden="1">
      <c r="A6340" s="96" t="s">
        <v>3594</v>
      </c>
      <c r="B6340" s="96" t="s">
        <v>3324</v>
      </c>
      <c r="C6340" s="96" t="s">
        <v>4502</v>
      </c>
      <c r="D6340" s="96">
        <v>671.25666666543111</v>
      </c>
      <c r="E6340" s="96">
        <v>312.95666666678153</v>
      </c>
      <c r="F6340" s="96">
        <v>1</v>
      </c>
      <c r="G6340" s="96" t="s">
        <v>4874</v>
      </c>
      <c r="H6340" s="96">
        <v>5</v>
      </c>
      <c r="I6340" s="96" t="str">
        <f t="shared" ref="I6340:I6403" si="99">A6340&amp;B6340&amp;C6340</f>
        <v>T591V106M035ATE120A591V106M035ASTTS175</v>
      </c>
    </row>
    <row r="6341" spans="1:9" hidden="1">
      <c r="A6341" s="96" t="s">
        <v>3600</v>
      </c>
      <c r="B6341" s="96" t="s">
        <v>3601</v>
      </c>
      <c r="C6341" s="96" t="s">
        <v>4617</v>
      </c>
      <c r="D6341" s="96">
        <v>287.51666666474193</v>
      </c>
      <c r="E6341" s="96">
        <v>143.72500000172295</v>
      </c>
      <c r="F6341" s="96">
        <v>1</v>
      </c>
      <c r="G6341" s="96" t="s">
        <v>4874</v>
      </c>
      <c r="H6341" s="96">
        <v>2</v>
      </c>
      <c r="I6341" s="96" t="str">
        <f t="shared" si="99"/>
        <v>T591V107M010ATE025A591V107M010ASNT50</v>
      </c>
    </row>
    <row r="6342" spans="1:9" hidden="1">
      <c r="A6342" s="96" t="s">
        <v>3584</v>
      </c>
      <c r="B6342" s="96" t="s">
        <v>3585</v>
      </c>
      <c r="C6342" s="96" t="s">
        <v>4617</v>
      </c>
      <c r="D6342" s="96">
        <v>252.35000000218861</v>
      </c>
      <c r="E6342" s="96">
        <v>123.41666667256504</v>
      </c>
      <c r="F6342" s="96">
        <v>1</v>
      </c>
      <c r="G6342" s="96" t="s">
        <v>4874</v>
      </c>
      <c r="H6342" s="96">
        <v>1</v>
      </c>
      <c r="I6342" s="96" t="str">
        <f t="shared" si="99"/>
        <v>T591V107M010ATE045A591V107M010ASE045NT50</v>
      </c>
    </row>
    <row r="6343" spans="1:9" hidden="1">
      <c r="A6343" s="96" t="s">
        <v>3588</v>
      </c>
      <c r="B6343" s="96" t="s">
        <v>3589</v>
      </c>
      <c r="C6343" s="96" t="s">
        <v>4617</v>
      </c>
      <c r="D6343" s="96">
        <v>221.94999999948777</v>
      </c>
      <c r="E6343" s="96">
        <v>174.18333332519978</v>
      </c>
      <c r="F6343" s="96">
        <v>1</v>
      </c>
      <c r="G6343" s="96" t="s">
        <v>4874</v>
      </c>
      <c r="H6343" s="96">
        <v>1</v>
      </c>
      <c r="I6343" s="96" t="str">
        <f t="shared" si="99"/>
        <v>T591V227M2R5ATE009A591V227M004ASE009NT50</v>
      </c>
    </row>
    <row r="6344" spans="1:9" hidden="1">
      <c r="A6344" s="96" t="s">
        <v>3608</v>
      </c>
      <c r="B6344" s="96" t="s">
        <v>3609</v>
      </c>
      <c r="C6344" s="96" t="s">
        <v>4744</v>
      </c>
      <c r="D6344" s="96">
        <v>325.62967479740064</v>
      </c>
      <c r="E6344" s="96">
        <v>162.63201754359454</v>
      </c>
      <c r="F6344" s="96">
        <v>1</v>
      </c>
      <c r="G6344" s="96" t="s">
        <v>4874</v>
      </c>
      <c r="H6344" s="96">
        <v>41</v>
      </c>
      <c r="I6344" s="96" t="str">
        <f t="shared" si="99"/>
        <v>T591V337M006AT4902A591V337M006ASKBP72</v>
      </c>
    </row>
    <row r="6345" spans="1:9" hidden="1">
      <c r="A6345" s="96" t="s">
        <v>3608</v>
      </c>
      <c r="B6345" s="96" t="s">
        <v>3609</v>
      </c>
      <c r="C6345" s="96" t="s">
        <v>4746</v>
      </c>
      <c r="D6345" s="96">
        <v>280.00000000116415</v>
      </c>
      <c r="E6345" s="96">
        <v>126.50000000372528</v>
      </c>
      <c r="F6345" s="96">
        <v>1</v>
      </c>
      <c r="G6345" s="96" t="s">
        <v>4874</v>
      </c>
      <c r="H6345" s="96">
        <v>1</v>
      </c>
      <c r="I6345" s="96" t="str">
        <f t="shared" si="99"/>
        <v>T591V337M006AT4902A591V337M006ASKBP72A</v>
      </c>
    </row>
    <row r="6346" spans="1:9" hidden="1">
      <c r="A6346" s="96" t="s">
        <v>3608</v>
      </c>
      <c r="B6346" s="96" t="s">
        <v>4969</v>
      </c>
      <c r="C6346" s="96" t="s">
        <v>4744</v>
      </c>
      <c r="D6346" s="96">
        <v>278.16666666883975</v>
      </c>
      <c r="E6346" s="96">
        <v>136.76666667102836</v>
      </c>
      <c r="F6346" s="96">
        <v>1</v>
      </c>
      <c r="G6346" s="96" t="s">
        <v>4874</v>
      </c>
      <c r="H6346" s="96">
        <v>1</v>
      </c>
      <c r="I6346" s="96" t="str">
        <f t="shared" si="99"/>
        <v>T591V337M006AT4902A591V337M006AS9997KBP72</v>
      </c>
    </row>
    <row r="6347" spans="1:9" hidden="1">
      <c r="A6347" s="96" t="s">
        <v>3608</v>
      </c>
      <c r="B6347" s="96" t="s">
        <v>4969</v>
      </c>
      <c r="C6347" s="96" t="s">
        <v>4433</v>
      </c>
      <c r="D6347" s="96">
        <v>524.58333333372138</v>
      </c>
      <c r="E6347" s="96">
        <v>145.08333333302289</v>
      </c>
      <c r="F6347" s="96">
        <v>1</v>
      </c>
      <c r="G6347" s="96" t="s">
        <v>4874</v>
      </c>
      <c r="H6347" s="96">
        <v>1</v>
      </c>
      <c r="I6347" s="96" t="str">
        <f t="shared" si="99"/>
        <v>T591V337M006AT4902A591V337M006AS9997KBP74E</v>
      </c>
    </row>
    <row r="6348" spans="1:9" hidden="1">
      <c r="A6348" s="96" t="s">
        <v>3613</v>
      </c>
      <c r="B6348" s="96" t="s">
        <v>3604</v>
      </c>
      <c r="C6348" s="96" t="s">
        <v>4426</v>
      </c>
      <c r="D6348" s="96">
        <v>248.34166666958481</v>
      </c>
      <c r="E6348" s="96">
        <v>143.79999999306165</v>
      </c>
      <c r="F6348" s="96">
        <v>1</v>
      </c>
      <c r="G6348" s="96" t="s">
        <v>4874</v>
      </c>
      <c r="H6348" s="96">
        <v>2</v>
      </c>
      <c r="I6348" s="96" t="str">
        <f t="shared" si="99"/>
        <v>T591V337M2R5ATE012A591V337M003ASKBP74</v>
      </c>
    </row>
    <row r="6349" spans="1:9" hidden="1">
      <c r="A6349" s="96" t="s">
        <v>3613</v>
      </c>
      <c r="B6349" s="96" t="s">
        <v>3604</v>
      </c>
      <c r="C6349" s="96" t="s">
        <v>4617</v>
      </c>
      <c r="D6349" s="96">
        <v>206.21481481706724</v>
      </c>
      <c r="E6349" s="96">
        <v>173.12592592439614</v>
      </c>
      <c r="F6349" s="96">
        <v>1</v>
      </c>
      <c r="G6349" s="96" t="s">
        <v>4874</v>
      </c>
      <c r="H6349" s="96">
        <v>9</v>
      </c>
      <c r="I6349" s="96" t="str">
        <f t="shared" si="99"/>
        <v>T591V337M2R5ATE012A591V337M003ASNT50</v>
      </c>
    </row>
    <row r="6350" spans="1:9" hidden="1">
      <c r="A6350" s="96" t="s">
        <v>3607</v>
      </c>
      <c r="B6350" s="96" t="s">
        <v>3593</v>
      </c>
      <c r="C6350" s="96" t="s">
        <v>4744</v>
      </c>
      <c r="D6350" s="96">
        <v>231.53333333251791</v>
      </c>
      <c r="E6350" s="96">
        <v>154.45698924741947</v>
      </c>
      <c r="F6350" s="96">
        <v>1</v>
      </c>
      <c r="G6350" s="96" t="s">
        <v>4874</v>
      </c>
      <c r="H6350" s="96">
        <v>32</v>
      </c>
      <c r="I6350" s="96" t="str">
        <f t="shared" si="99"/>
        <v>T591V477M2R5AT4902A591V477M2R5ASKBP72</v>
      </c>
    </row>
    <row r="6351" spans="1:9" hidden="1">
      <c r="A6351" s="96" t="s">
        <v>4179</v>
      </c>
      <c r="B6351" s="96" t="s">
        <v>4970</v>
      </c>
      <c r="C6351" s="96" t="s">
        <v>4485</v>
      </c>
      <c r="D6351" s="96">
        <v>743.51666667382244</v>
      </c>
      <c r="E6351" s="96">
        <v>208.86666666716337</v>
      </c>
      <c r="F6351" s="96">
        <v>1</v>
      </c>
      <c r="G6351" s="96" t="s">
        <v>4874</v>
      </c>
      <c r="H6351" s="96">
        <v>1</v>
      </c>
      <c r="I6351" s="96" t="str">
        <f t="shared" si="99"/>
        <v>T591X476M035ATE075A591V246M035AS9997C275</v>
      </c>
    </row>
    <row r="6352" spans="1:9" hidden="1">
      <c r="A6352" s="96" t="s">
        <v>4191</v>
      </c>
      <c r="B6352" s="96" t="s">
        <v>4190</v>
      </c>
      <c r="C6352" s="96" t="s">
        <v>4617</v>
      </c>
      <c r="D6352" s="96">
        <v>288.4810606066921</v>
      </c>
      <c r="E6352" s="96">
        <v>139.23484848468269</v>
      </c>
      <c r="F6352" s="96">
        <v>1</v>
      </c>
      <c r="G6352" s="96" t="s">
        <v>4874</v>
      </c>
      <c r="H6352" s="96">
        <v>22</v>
      </c>
      <c r="I6352" s="96" t="str">
        <f t="shared" si="99"/>
        <v>T598B336M010ATE080A598B336M010ASNT50</v>
      </c>
    </row>
    <row r="6353" spans="1:9" hidden="1">
      <c r="A6353" s="96" t="s">
        <v>4257</v>
      </c>
      <c r="B6353" s="96" t="s">
        <v>4971</v>
      </c>
      <c r="C6353" s="96" t="s">
        <v>90</v>
      </c>
      <c r="D6353" s="96">
        <v>637.70833333313931</v>
      </c>
      <c r="E6353" s="96">
        <v>218.07222221978009</v>
      </c>
      <c r="F6353" s="96">
        <v>1</v>
      </c>
      <c r="G6353" s="96" t="s">
        <v>4874</v>
      </c>
      <c r="H6353" s="96">
        <v>2</v>
      </c>
      <c r="I6353" s="96" t="str">
        <f t="shared" si="99"/>
        <v>T598B475M035ATE200A598B475M035AS9997FTP200</v>
      </c>
    </row>
    <row r="6354" spans="1:9" hidden="1">
      <c r="A6354" s="96" t="s">
        <v>4257</v>
      </c>
      <c r="B6354" s="96" t="s">
        <v>4258</v>
      </c>
      <c r="C6354" s="96" t="s">
        <v>90</v>
      </c>
      <c r="D6354" s="96">
        <v>625.34666666854173</v>
      </c>
      <c r="E6354" s="96">
        <v>268.62222222145647</v>
      </c>
      <c r="F6354" s="96">
        <v>1</v>
      </c>
      <c r="G6354" s="96" t="s">
        <v>4874</v>
      </c>
      <c r="H6354" s="96">
        <v>5</v>
      </c>
      <c r="I6354" s="96" t="str">
        <f t="shared" si="99"/>
        <v>T598B475M035ATE200A598B475M035ASFTP200</v>
      </c>
    </row>
    <row r="6355" spans="1:9" hidden="1">
      <c r="A6355" s="96" t="s">
        <v>4303</v>
      </c>
      <c r="B6355" s="96" t="s">
        <v>4228</v>
      </c>
      <c r="C6355" s="96" t="s">
        <v>4744</v>
      </c>
      <c r="D6355" s="96">
        <v>492.40933333290747</v>
      </c>
      <c r="E6355" s="96">
        <v>206.97766666689421</v>
      </c>
      <c r="F6355" s="96">
        <v>1</v>
      </c>
      <c r="G6355" s="96" t="s">
        <v>4874</v>
      </c>
      <c r="H6355" s="96">
        <v>50</v>
      </c>
      <c r="I6355" s="96" t="str">
        <f t="shared" si="99"/>
        <v>T598B476M010ATE070A598B476M010ASKBP72</v>
      </c>
    </row>
    <row r="6356" spans="1:9" hidden="1">
      <c r="A6356" s="96" t="s">
        <v>4303</v>
      </c>
      <c r="B6356" s="96" t="s">
        <v>4228</v>
      </c>
      <c r="C6356" s="96" t="s">
        <v>4671</v>
      </c>
      <c r="D6356" s="96">
        <v>575.80666666128673</v>
      </c>
      <c r="E6356" s="96">
        <v>192.92083333362825</v>
      </c>
      <c r="F6356" s="96">
        <v>1</v>
      </c>
      <c r="G6356" s="96" t="s">
        <v>4874</v>
      </c>
      <c r="H6356" s="96">
        <v>5</v>
      </c>
      <c r="I6356" s="96" t="str">
        <f t="shared" si="99"/>
        <v>T598B476M010ATE070A598B476M010ASNT71</v>
      </c>
    </row>
    <row r="6357" spans="1:9" hidden="1">
      <c r="A6357" s="96" t="s">
        <v>4303</v>
      </c>
      <c r="B6357" s="96" t="s">
        <v>4228</v>
      </c>
      <c r="C6357" s="96" t="s">
        <v>4760</v>
      </c>
      <c r="D6357" s="96">
        <v>467.48333333409391</v>
      </c>
      <c r="E6357" s="96">
        <v>191.77222222555429</v>
      </c>
      <c r="F6357" s="96">
        <v>1</v>
      </c>
      <c r="G6357" s="96" t="s">
        <v>4874</v>
      </c>
      <c r="H6357" s="96">
        <v>2</v>
      </c>
      <c r="I6357" s="96" t="str">
        <f t="shared" si="99"/>
        <v>T598B476M010ATE070A598B476M010ASKBP75</v>
      </c>
    </row>
    <row r="6358" spans="1:9" hidden="1">
      <c r="A6358" s="96" t="s">
        <v>4303</v>
      </c>
      <c r="B6358" s="96" t="s">
        <v>4637</v>
      </c>
      <c r="C6358" s="96" t="s">
        <v>4782</v>
      </c>
      <c r="D6358" s="96">
        <v>706.96874999877764</v>
      </c>
      <c r="E6358" s="96">
        <v>203.07708333333721</v>
      </c>
      <c r="F6358" s="96">
        <v>1</v>
      </c>
      <c r="G6358" s="96" t="s">
        <v>4874</v>
      </c>
      <c r="H6358" s="96">
        <v>8</v>
      </c>
      <c r="I6358" s="96" t="str">
        <f t="shared" si="99"/>
        <v>T598B476M010ATE070A598B476M010AS9997TTS80E</v>
      </c>
    </row>
    <row r="6359" spans="1:9" hidden="1">
      <c r="A6359" s="96" t="s">
        <v>4303</v>
      </c>
      <c r="B6359" s="96" t="s">
        <v>4811</v>
      </c>
      <c r="C6359" s="96" t="s">
        <v>4811</v>
      </c>
      <c r="D6359" s="96">
        <v>717.01666667126119</v>
      </c>
      <c r="E6359" s="96">
        <v>218.01666666870003</v>
      </c>
      <c r="F6359" s="96">
        <v>1</v>
      </c>
      <c r="G6359" s="96" t="s">
        <v>4874</v>
      </c>
      <c r="I6359" s="96" t="str">
        <f t="shared" si="99"/>
        <v>T598B476M010ATE070#N/A#N/A</v>
      </c>
    </row>
    <row r="6360" spans="1:9" hidden="1">
      <c r="A6360" s="96" t="s">
        <v>4307</v>
      </c>
      <c r="B6360" s="96" t="s">
        <v>4230</v>
      </c>
      <c r="C6360" s="96" t="s">
        <v>4744</v>
      </c>
      <c r="D6360" s="96">
        <v>435.89099099123342</v>
      </c>
      <c r="E6360" s="96">
        <v>201.98431372512405</v>
      </c>
      <c r="F6360" s="96">
        <v>1</v>
      </c>
      <c r="G6360" s="96" t="s">
        <v>4874</v>
      </c>
      <c r="H6360" s="96">
        <v>37</v>
      </c>
      <c r="I6360" s="96" t="str">
        <f t="shared" si="99"/>
        <v>T598B686M006ATE070A598B686M006ASKBP72</v>
      </c>
    </row>
    <row r="6361" spans="1:9" hidden="1">
      <c r="A6361" s="96" t="s">
        <v>1541</v>
      </c>
      <c r="B6361" s="96" t="s">
        <v>1091</v>
      </c>
      <c r="C6361" s="96" t="s">
        <v>4502</v>
      </c>
      <c r="D6361" s="96">
        <v>645.16750000056345</v>
      </c>
      <c r="E6361" s="96">
        <v>224.0616666652495</v>
      </c>
      <c r="F6361" s="96">
        <v>1</v>
      </c>
      <c r="G6361" s="96" t="s">
        <v>4874</v>
      </c>
      <c r="H6361" s="96">
        <v>20</v>
      </c>
      <c r="I6361" s="96" t="str">
        <f t="shared" si="99"/>
        <v>T598D106M035ATE120A598D106M035ASTTS175</v>
      </c>
    </row>
    <row r="6362" spans="1:9" hidden="1">
      <c r="A6362" s="96" t="s">
        <v>1537</v>
      </c>
      <c r="B6362" s="96" t="s">
        <v>1101</v>
      </c>
      <c r="C6362" s="96" t="s">
        <v>4502</v>
      </c>
      <c r="D6362" s="96">
        <v>803.2243333325722</v>
      </c>
      <c r="E6362" s="96">
        <v>240.00733333302196</v>
      </c>
      <c r="F6362" s="96">
        <v>1</v>
      </c>
      <c r="G6362" s="96" t="s">
        <v>4874</v>
      </c>
      <c r="H6362" s="96">
        <v>50</v>
      </c>
      <c r="I6362" s="96" t="str">
        <f t="shared" si="99"/>
        <v>T598D106M050ATE090A598D106M050ASTTS175</v>
      </c>
    </row>
    <row r="6363" spans="1:9" hidden="1">
      <c r="A6363" s="96" t="s">
        <v>1537</v>
      </c>
      <c r="B6363" s="96" t="s">
        <v>4823</v>
      </c>
      <c r="C6363" s="96" t="s">
        <v>4502</v>
      </c>
      <c r="D6363" s="96">
        <v>787.35916666674893</v>
      </c>
      <c r="E6363" s="96">
        <v>233.98400000128896</v>
      </c>
      <c r="F6363" s="96">
        <v>1</v>
      </c>
      <c r="G6363" s="96" t="s">
        <v>4874</v>
      </c>
      <c r="H6363" s="96">
        <v>20</v>
      </c>
      <c r="I6363" s="96" t="str">
        <f t="shared" si="99"/>
        <v>T598D106M050ATE090A598D106M050AS9997TTS175</v>
      </c>
    </row>
    <row r="6364" spans="1:9" hidden="1">
      <c r="A6364" s="96" t="s">
        <v>1537</v>
      </c>
      <c r="B6364" s="96" t="s">
        <v>4811</v>
      </c>
      <c r="C6364" s="96" t="s">
        <v>4811</v>
      </c>
      <c r="D6364" s="96">
        <v>851.23333333292976</v>
      </c>
      <c r="E6364" s="96">
        <v>191.38333333306943</v>
      </c>
      <c r="F6364" s="96">
        <v>1</v>
      </c>
      <c r="G6364" s="96" t="s">
        <v>4874</v>
      </c>
      <c r="I6364" s="96" t="str">
        <f t="shared" si="99"/>
        <v>T598D106M050ATE090#N/A#N/A</v>
      </c>
    </row>
    <row r="6365" spans="1:9" hidden="1">
      <c r="A6365" s="96" t="s">
        <v>953</v>
      </c>
      <c r="B6365" s="96" t="s">
        <v>952</v>
      </c>
      <c r="C6365" s="96" t="s">
        <v>4617</v>
      </c>
      <c r="D6365" s="96">
        <v>292.43541666859528</v>
      </c>
      <c r="E6365" s="96">
        <v>154.35625000114669</v>
      </c>
      <c r="F6365" s="96">
        <v>1</v>
      </c>
      <c r="G6365" s="96" t="s">
        <v>4874</v>
      </c>
      <c r="H6365" s="96">
        <v>8</v>
      </c>
      <c r="I6365" s="96" t="str">
        <f t="shared" si="99"/>
        <v>T598D107M010ATE025A598D107M010ASNT50</v>
      </c>
    </row>
    <row r="6366" spans="1:9" hidden="1">
      <c r="A6366" s="96" t="s">
        <v>953</v>
      </c>
      <c r="B6366" s="96" t="s">
        <v>952</v>
      </c>
      <c r="C6366" s="96" t="s">
        <v>131</v>
      </c>
      <c r="D6366" s="96">
        <v>455.56666666874662</v>
      </c>
      <c r="E6366" s="96">
        <v>184.71666665864177</v>
      </c>
      <c r="F6366" s="96">
        <v>1</v>
      </c>
      <c r="G6366" s="96" t="s">
        <v>4874</v>
      </c>
      <c r="H6366" s="96">
        <v>1</v>
      </c>
      <c r="I6366" s="96" t="str">
        <f t="shared" si="99"/>
        <v>T598D107M010ATE025A598D107M010ASTTS80</v>
      </c>
    </row>
    <row r="6367" spans="1:9" hidden="1">
      <c r="A6367" s="96" t="s">
        <v>1118</v>
      </c>
      <c r="B6367" s="96" t="s">
        <v>952</v>
      </c>
      <c r="C6367" s="96" t="s">
        <v>4617</v>
      </c>
      <c r="D6367" s="96">
        <v>250.29999999445863</v>
      </c>
      <c r="E6367" s="96">
        <v>282.49999999883585</v>
      </c>
      <c r="F6367" s="96">
        <v>1</v>
      </c>
      <c r="G6367" s="96" t="s">
        <v>4874</v>
      </c>
      <c r="H6367" s="96">
        <v>2</v>
      </c>
      <c r="I6367" s="96" t="str">
        <f t="shared" si="99"/>
        <v>T598D107M010ATE040A598D107M010ASNT50</v>
      </c>
    </row>
    <row r="6368" spans="1:9" hidden="1">
      <c r="A6368" s="96" t="s">
        <v>1493</v>
      </c>
      <c r="B6368" s="96" t="s">
        <v>952</v>
      </c>
      <c r="C6368" s="96" t="s">
        <v>4617</v>
      </c>
      <c r="D6368" s="96">
        <v>264.90555555559695</v>
      </c>
      <c r="E6368" s="96">
        <v>167.37222222145647</v>
      </c>
      <c r="F6368" s="96">
        <v>1</v>
      </c>
      <c r="G6368" s="96" t="s">
        <v>4874</v>
      </c>
      <c r="H6368" s="96">
        <v>3</v>
      </c>
      <c r="I6368" s="96" t="str">
        <f t="shared" si="99"/>
        <v>T598D107M010ATE080A598D107M010ASNT50</v>
      </c>
    </row>
    <row r="6369" spans="1:9" hidden="1">
      <c r="A6369" s="96" t="s">
        <v>1095</v>
      </c>
      <c r="B6369" s="96" t="s">
        <v>1096</v>
      </c>
      <c r="C6369" s="96" t="s">
        <v>87</v>
      </c>
      <c r="D6369" s="96">
        <v>475.36666666099336</v>
      </c>
      <c r="E6369" s="96">
        <v>249.70555555424653</v>
      </c>
      <c r="F6369" s="96">
        <v>1</v>
      </c>
      <c r="G6369" s="96" t="s">
        <v>4874</v>
      </c>
      <c r="H6369" s="96">
        <v>2</v>
      </c>
      <c r="I6369" s="96" t="str">
        <f t="shared" si="99"/>
        <v>T598D107M016ATE050A598D107M016ASTTS50</v>
      </c>
    </row>
    <row r="6370" spans="1:9" hidden="1">
      <c r="A6370" s="96" t="s">
        <v>1523</v>
      </c>
      <c r="B6370" s="96" t="s">
        <v>1127</v>
      </c>
      <c r="C6370" s="96" t="s">
        <v>87</v>
      </c>
      <c r="D6370" s="96">
        <v>472.12380952417982</v>
      </c>
      <c r="E6370" s="96">
        <v>219.1357142859072</v>
      </c>
      <c r="F6370" s="96">
        <v>1</v>
      </c>
      <c r="G6370" s="96" t="s">
        <v>4874</v>
      </c>
      <c r="H6370" s="96">
        <v>7</v>
      </c>
      <c r="I6370" s="96" t="str">
        <f t="shared" si="99"/>
        <v>T598D157M016ATE065A598D157M016ASTTS50</v>
      </c>
    </row>
    <row r="6371" spans="1:9" hidden="1">
      <c r="A6371" s="96" t="s">
        <v>1523</v>
      </c>
      <c r="B6371" s="96" t="s">
        <v>4827</v>
      </c>
      <c r="C6371" s="96" t="s">
        <v>87</v>
      </c>
      <c r="D6371" s="96">
        <v>481.14444444305263</v>
      </c>
      <c r="E6371" s="96">
        <v>191.30370370578021</v>
      </c>
      <c r="F6371" s="96">
        <v>1</v>
      </c>
      <c r="G6371" s="96" t="s">
        <v>4874</v>
      </c>
      <c r="H6371" s="96">
        <v>9</v>
      </c>
      <c r="I6371" s="96" t="str">
        <f t="shared" si="99"/>
        <v>T598D157M016ATE065A598D157M016AS9997TTS50</v>
      </c>
    </row>
    <row r="6372" spans="1:9" hidden="1">
      <c r="A6372" s="96" t="s">
        <v>1438</v>
      </c>
      <c r="B6372" s="96" t="s">
        <v>1093</v>
      </c>
      <c r="C6372" s="96" t="s">
        <v>90</v>
      </c>
      <c r="D6372" s="96">
        <v>656.9320000000298</v>
      </c>
      <c r="E6372" s="96">
        <v>221.13703703701808</v>
      </c>
      <c r="F6372" s="96">
        <v>1</v>
      </c>
      <c r="G6372" s="96" t="s">
        <v>4874</v>
      </c>
      <c r="H6372" s="96">
        <v>25</v>
      </c>
      <c r="I6372" s="96" t="str">
        <f t="shared" si="99"/>
        <v>T598D226M035AT4335A598D226M035ASFTP200</v>
      </c>
    </row>
    <row r="6373" spans="1:9" hidden="1">
      <c r="A6373" s="96" t="s">
        <v>1525</v>
      </c>
      <c r="B6373" s="96" t="s">
        <v>1093</v>
      </c>
      <c r="C6373" s="96" t="s">
        <v>90</v>
      </c>
      <c r="D6373" s="96">
        <v>596.1472222226439</v>
      </c>
      <c r="E6373" s="96">
        <v>304.22916666473611</v>
      </c>
      <c r="F6373" s="96">
        <v>1</v>
      </c>
      <c r="G6373" s="96" t="s">
        <v>4874</v>
      </c>
      <c r="H6373" s="96">
        <v>6</v>
      </c>
      <c r="I6373" s="96" t="str">
        <f t="shared" si="99"/>
        <v>T598D226M035ATE065A598D226M035ASFTP200</v>
      </c>
    </row>
    <row r="6374" spans="1:9" hidden="1">
      <c r="A6374" s="96" t="s">
        <v>1525</v>
      </c>
      <c r="B6374" s="96" t="s">
        <v>4972</v>
      </c>
      <c r="C6374" s="96" t="s">
        <v>90</v>
      </c>
      <c r="D6374" s="96">
        <v>662.98333333223127</v>
      </c>
      <c r="E6374" s="96">
        <v>216.86666666704696</v>
      </c>
      <c r="F6374" s="96">
        <v>1</v>
      </c>
      <c r="G6374" s="96" t="s">
        <v>4874</v>
      </c>
      <c r="H6374" s="96">
        <v>2</v>
      </c>
      <c r="I6374" s="96" t="str">
        <f t="shared" si="99"/>
        <v>T598D226M035ATE065A598D226M035AS9997FTP200</v>
      </c>
    </row>
    <row r="6375" spans="1:9" hidden="1">
      <c r="A6375" s="96" t="s">
        <v>1525</v>
      </c>
      <c r="B6375" s="96" t="s">
        <v>1129</v>
      </c>
      <c r="C6375" s="96" t="s">
        <v>90</v>
      </c>
      <c r="D6375" s="96">
        <v>600.90000000782311</v>
      </c>
      <c r="E6375" s="96">
        <v>184.78333333041519</v>
      </c>
      <c r="F6375" s="96">
        <v>1</v>
      </c>
      <c r="G6375" s="96" t="s">
        <v>4874</v>
      </c>
      <c r="H6375" s="96">
        <v>1</v>
      </c>
      <c r="I6375" s="96" t="str">
        <f t="shared" si="99"/>
        <v>T598D226M035ATE065A598D156M035ASFTP200</v>
      </c>
    </row>
    <row r="6376" spans="1:9" hidden="1">
      <c r="A6376" s="96" t="s">
        <v>940</v>
      </c>
      <c r="B6376" s="96" t="s">
        <v>944</v>
      </c>
      <c r="C6376" s="96" t="s">
        <v>4617</v>
      </c>
      <c r="D6376" s="96">
        <v>335.0833333315677</v>
      </c>
      <c r="E6376" s="96">
        <v>150.2125000016531</v>
      </c>
      <c r="F6376" s="96">
        <v>1</v>
      </c>
      <c r="G6376" s="96" t="s">
        <v>4874</v>
      </c>
      <c r="H6376" s="96">
        <v>4</v>
      </c>
      <c r="I6376" s="96" t="str">
        <f t="shared" si="99"/>
        <v>T598D227M006ATE025A598D227M010ASNT50</v>
      </c>
    </row>
    <row r="6377" spans="1:9" hidden="1">
      <c r="A6377" s="96" t="s">
        <v>947</v>
      </c>
      <c r="B6377" s="96" t="s">
        <v>944</v>
      </c>
      <c r="C6377" s="96" t="s">
        <v>4488</v>
      </c>
      <c r="D6377" s="96">
        <v>305.30555555247702</v>
      </c>
      <c r="E6377" s="96">
        <v>137.63333333423361</v>
      </c>
      <c r="F6377" s="96">
        <v>1</v>
      </c>
      <c r="G6377" s="96" t="s">
        <v>4874</v>
      </c>
      <c r="H6377" s="96">
        <v>3</v>
      </c>
      <c r="I6377" s="96" t="str">
        <f t="shared" si="99"/>
        <v>T598D227M010ATE025A598D227M010ASKBP54</v>
      </c>
    </row>
    <row r="6378" spans="1:9" hidden="1">
      <c r="A6378" s="96" t="s">
        <v>947</v>
      </c>
      <c r="B6378" s="96" t="s">
        <v>944</v>
      </c>
      <c r="C6378" s="96" t="s">
        <v>4617</v>
      </c>
      <c r="D6378" s="96">
        <v>322.60490195983198</v>
      </c>
      <c r="E6378" s="96">
        <v>133.21666666703737</v>
      </c>
      <c r="F6378" s="96">
        <v>1</v>
      </c>
      <c r="G6378" s="96" t="s">
        <v>4874</v>
      </c>
      <c r="H6378" s="96">
        <v>17</v>
      </c>
      <c r="I6378" s="96" t="str">
        <f t="shared" si="99"/>
        <v>T598D227M010ATE025A598D227M010ASNT50</v>
      </c>
    </row>
    <row r="6379" spans="1:9" hidden="1">
      <c r="A6379" s="96" t="s">
        <v>1116</v>
      </c>
      <c r="B6379" s="96" t="s">
        <v>944</v>
      </c>
      <c r="C6379" s="96" t="s">
        <v>4617</v>
      </c>
      <c r="D6379" s="96">
        <v>340.5483333345037</v>
      </c>
      <c r="E6379" s="96">
        <v>143.72166666656267</v>
      </c>
      <c r="F6379" s="96">
        <v>1</v>
      </c>
      <c r="G6379" s="96" t="s">
        <v>4874</v>
      </c>
      <c r="H6379" s="96">
        <v>10</v>
      </c>
      <c r="I6379" s="96" t="str">
        <f t="shared" si="99"/>
        <v>T598D227M010ATE040A598D227M010ASNT50</v>
      </c>
    </row>
    <row r="6380" spans="1:9" hidden="1">
      <c r="A6380" s="96" t="s">
        <v>1080</v>
      </c>
      <c r="B6380" s="96" t="s">
        <v>1079</v>
      </c>
      <c r="C6380" s="96" t="s">
        <v>90</v>
      </c>
      <c r="D6380" s="96">
        <v>505.15555555117322</v>
      </c>
      <c r="E6380" s="96">
        <v>171.76666666637175</v>
      </c>
      <c r="F6380" s="96">
        <v>1</v>
      </c>
      <c r="G6380" s="96" t="s">
        <v>4874</v>
      </c>
      <c r="H6380" s="96">
        <v>3</v>
      </c>
      <c r="I6380" s="96" t="str">
        <f t="shared" si="99"/>
        <v>T598D336M025ATE060A598D336M025ASFTP200</v>
      </c>
    </row>
    <row r="6381" spans="1:9" hidden="1">
      <c r="A6381" s="96" t="s">
        <v>1529</v>
      </c>
      <c r="B6381" s="96" t="s">
        <v>1433</v>
      </c>
      <c r="C6381" s="96" t="s">
        <v>90</v>
      </c>
      <c r="D6381" s="96">
        <v>652.53966666713825</v>
      </c>
      <c r="E6381" s="96">
        <v>243.70633333353325</v>
      </c>
      <c r="F6381" s="96">
        <v>1</v>
      </c>
      <c r="G6381" s="96" t="s">
        <v>4874</v>
      </c>
      <c r="H6381" s="96">
        <v>50</v>
      </c>
      <c r="I6381" s="96" t="str">
        <f t="shared" si="99"/>
        <v>T598D336M035ATE065A598D336M035ASFTP200</v>
      </c>
    </row>
    <row r="6382" spans="1:9" hidden="1">
      <c r="A6382" s="96" t="s">
        <v>1529</v>
      </c>
      <c r="B6382" s="96" t="s">
        <v>4638</v>
      </c>
      <c r="C6382" s="96" t="s">
        <v>90</v>
      </c>
      <c r="D6382" s="96">
        <v>648.20238095059597</v>
      </c>
      <c r="E6382" s="96">
        <v>242.12619047429013</v>
      </c>
      <c r="F6382" s="96">
        <v>1</v>
      </c>
      <c r="G6382" s="96" t="s">
        <v>4874</v>
      </c>
      <c r="H6382" s="96">
        <v>7</v>
      </c>
      <c r="I6382" s="96" t="str">
        <f t="shared" si="99"/>
        <v>T598D336M035ATE065A598D336M035AS9997FTP200</v>
      </c>
    </row>
    <row r="6383" spans="1:9" hidden="1">
      <c r="A6383" s="96" t="s">
        <v>1503</v>
      </c>
      <c r="B6383" s="96" t="s">
        <v>949</v>
      </c>
      <c r="C6383" s="96" t="s">
        <v>4617</v>
      </c>
      <c r="D6383" s="96">
        <v>293.34705882493461</v>
      </c>
      <c r="E6383" s="96">
        <v>136.98333333410761</v>
      </c>
      <c r="F6383" s="96">
        <v>1</v>
      </c>
      <c r="G6383" s="96" t="s">
        <v>4874</v>
      </c>
      <c r="H6383" s="96">
        <v>17</v>
      </c>
      <c r="I6383" s="96" t="str">
        <f t="shared" si="99"/>
        <v>T598D337M006AT4143A598D337M006ASNT50</v>
      </c>
    </row>
    <row r="6384" spans="1:9" hidden="1">
      <c r="A6384" s="96" t="s">
        <v>1503</v>
      </c>
      <c r="B6384" s="96" t="s">
        <v>4829</v>
      </c>
      <c r="C6384" s="96" t="s">
        <v>4617</v>
      </c>
      <c r="D6384" s="96">
        <v>299.98333333292976</v>
      </c>
      <c r="E6384" s="96">
        <v>163.54999999981374</v>
      </c>
      <c r="F6384" s="96">
        <v>1</v>
      </c>
      <c r="G6384" s="96" t="s">
        <v>4874</v>
      </c>
      <c r="H6384" s="96">
        <v>2</v>
      </c>
      <c r="I6384" s="96" t="str">
        <f t="shared" si="99"/>
        <v>T598D337M006AT4143A598D337M006AS9997NT50</v>
      </c>
    </row>
    <row r="6385" spans="1:9" hidden="1">
      <c r="A6385" s="96" t="s">
        <v>950</v>
      </c>
      <c r="B6385" s="96" t="s">
        <v>949</v>
      </c>
      <c r="C6385" s="96" t="s">
        <v>4617</v>
      </c>
      <c r="D6385" s="96">
        <v>297.98333333311604</v>
      </c>
      <c r="E6385" s="96">
        <v>168.08888888917863</v>
      </c>
      <c r="F6385" s="96">
        <v>1</v>
      </c>
      <c r="G6385" s="96" t="s">
        <v>4874</v>
      </c>
      <c r="H6385" s="96">
        <v>25</v>
      </c>
      <c r="I6385" s="96" t="str">
        <f t="shared" si="99"/>
        <v>T598D337M006ATE025A598D337M006ASNT50</v>
      </c>
    </row>
    <row r="6386" spans="1:9" hidden="1">
      <c r="A6386" s="96" t="s">
        <v>950</v>
      </c>
      <c r="B6386" s="96" t="s">
        <v>949</v>
      </c>
      <c r="C6386" s="96" t="s">
        <v>4831</v>
      </c>
      <c r="D6386" s="96">
        <v>292.0666666701436</v>
      </c>
      <c r="E6386" s="96">
        <v>211.09999999869615</v>
      </c>
      <c r="F6386" s="96">
        <v>1</v>
      </c>
      <c r="G6386" s="96" t="s">
        <v>4874</v>
      </c>
      <c r="H6386" s="96">
        <v>1</v>
      </c>
      <c r="I6386" s="96" t="str">
        <f t="shared" si="99"/>
        <v>T598D337M006ATE025A598D337M006ASNT50G</v>
      </c>
    </row>
    <row r="6387" spans="1:9" hidden="1">
      <c r="A6387" s="96" t="s">
        <v>950</v>
      </c>
      <c r="B6387" s="96" t="s">
        <v>4829</v>
      </c>
      <c r="C6387" s="96" t="s">
        <v>4724</v>
      </c>
      <c r="D6387" s="96">
        <v>280.16666666488163</v>
      </c>
      <c r="E6387" s="96">
        <v>207.61666666832753</v>
      </c>
      <c r="F6387" s="96">
        <v>1</v>
      </c>
      <c r="G6387" s="96" t="s">
        <v>4874</v>
      </c>
      <c r="H6387" s="96">
        <v>1</v>
      </c>
      <c r="I6387" s="96" t="str">
        <f t="shared" si="99"/>
        <v>T598D337M006ATE025A598D337M006AS9997KBP121</v>
      </c>
    </row>
    <row r="6388" spans="1:9" hidden="1">
      <c r="A6388" s="96" t="s">
        <v>950</v>
      </c>
      <c r="B6388" s="96" t="s">
        <v>4829</v>
      </c>
      <c r="C6388" s="96" t="s">
        <v>4617</v>
      </c>
      <c r="D6388" s="96">
        <v>293.54166666656965</v>
      </c>
      <c r="E6388" s="96">
        <v>145.89583333698101</v>
      </c>
      <c r="F6388" s="96">
        <v>1</v>
      </c>
      <c r="G6388" s="96" t="s">
        <v>4874</v>
      </c>
      <c r="H6388" s="96">
        <v>4</v>
      </c>
      <c r="I6388" s="96" t="str">
        <f t="shared" si="99"/>
        <v>T598D337M006ATE025A598D337M006AS9997NT50</v>
      </c>
    </row>
    <row r="6389" spans="1:9" hidden="1">
      <c r="A6389" s="96" t="s">
        <v>950</v>
      </c>
      <c r="B6389" s="96" t="s">
        <v>4829</v>
      </c>
      <c r="C6389" s="96" t="s">
        <v>4441</v>
      </c>
      <c r="D6389" s="96">
        <v>372.39999999641441</v>
      </c>
      <c r="E6389" s="96">
        <v>138.15000000293367</v>
      </c>
      <c r="F6389" s="96">
        <v>1</v>
      </c>
      <c r="G6389" s="96" t="s">
        <v>4874</v>
      </c>
      <c r="H6389" s="96">
        <v>1</v>
      </c>
      <c r="I6389" s="96" t="str">
        <f t="shared" si="99"/>
        <v>T598D337M006ATE025A598D337M006AS9997STA156KA</v>
      </c>
    </row>
    <row r="6390" spans="1:9" hidden="1">
      <c r="A6390" s="96" t="s">
        <v>950</v>
      </c>
      <c r="B6390" s="96" t="s">
        <v>4829</v>
      </c>
      <c r="C6390" s="96" t="s">
        <v>4831</v>
      </c>
      <c r="D6390" s="96">
        <v>457.00000000186265</v>
      </c>
      <c r="E6390" s="96">
        <v>133.13333333702758</v>
      </c>
      <c r="F6390" s="96">
        <v>1</v>
      </c>
      <c r="G6390" s="96" t="s">
        <v>4874</v>
      </c>
      <c r="H6390" s="96">
        <v>1</v>
      </c>
      <c r="I6390" s="96" t="str">
        <f t="shared" si="99"/>
        <v>T598D337M006ATE025A598D337M006AS9997NT50G</v>
      </c>
    </row>
    <row r="6391" spans="1:9" hidden="1">
      <c r="A6391" s="96" t="s">
        <v>1120</v>
      </c>
      <c r="B6391" s="96" t="s">
        <v>949</v>
      </c>
      <c r="C6391" s="96" t="s">
        <v>4617</v>
      </c>
      <c r="D6391" s="96">
        <v>320.85000000282889</v>
      </c>
      <c r="E6391" s="96">
        <v>141.63749999832362</v>
      </c>
      <c r="F6391" s="96">
        <v>1</v>
      </c>
      <c r="G6391" s="96" t="s">
        <v>4874</v>
      </c>
      <c r="H6391" s="96">
        <v>4</v>
      </c>
      <c r="I6391" s="96" t="str">
        <f t="shared" si="99"/>
        <v>T598D337M006ATE040A598D337M006ASNT50</v>
      </c>
    </row>
    <row r="6392" spans="1:9" hidden="1">
      <c r="A6392" s="96" t="s">
        <v>1085</v>
      </c>
      <c r="B6392" s="96" t="s">
        <v>1083</v>
      </c>
      <c r="C6392" s="96" t="s">
        <v>90</v>
      </c>
      <c r="D6392" s="96">
        <v>577.83333333127666</v>
      </c>
      <c r="E6392" s="96">
        <v>233.88833333342336</v>
      </c>
      <c r="F6392" s="96">
        <v>1</v>
      </c>
      <c r="G6392" s="96" t="s">
        <v>4874</v>
      </c>
      <c r="H6392" s="96">
        <v>10</v>
      </c>
      <c r="I6392" s="96" t="str">
        <f t="shared" si="99"/>
        <v>T598D476M025ATE060A598D476M025ASFTP200</v>
      </c>
    </row>
    <row r="6393" spans="1:9" hidden="1">
      <c r="A6393" s="96" t="s">
        <v>4365</v>
      </c>
      <c r="B6393" s="96" t="s">
        <v>4364</v>
      </c>
      <c r="C6393" s="96" t="s">
        <v>4502</v>
      </c>
      <c r="D6393" s="96">
        <v>677.34358974338443</v>
      </c>
      <c r="E6393" s="96">
        <v>206.18750000023283</v>
      </c>
      <c r="F6393" s="96">
        <v>1</v>
      </c>
      <c r="G6393" s="96" t="s">
        <v>4874</v>
      </c>
      <c r="H6393" s="96">
        <v>13</v>
      </c>
      <c r="I6393" s="96" t="str">
        <f t="shared" si="99"/>
        <v>T598V106M035ATE120A598V106M035ASTTS175</v>
      </c>
    </row>
    <row r="6394" spans="1:9" hidden="1">
      <c r="A6394" s="96" t="s">
        <v>4335</v>
      </c>
      <c r="B6394" s="96" t="s">
        <v>4694</v>
      </c>
      <c r="C6394" s="96" t="s">
        <v>4617</v>
      </c>
      <c r="D6394" s="96">
        <v>360</v>
      </c>
      <c r="E6394" s="96">
        <v>159.18333333393093</v>
      </c>
      <c r="F6394" s="96">
        <v>1</v>
      </c>
      <c r="G6394" s="96" t="s">
        <v>4874</v>
      </c>
      <c r="H6394" s="96">
        <v>2</v>
      </c>
      <c r="I6394" s="96" t="str">
        <f t="shared" si="99"/>
        <v>T598V157M010ATE025A598V157M010AS9997NT50</v>
      </c>
    </row>
    <row r="6395" spans="1:9" hidden="1">
      <c r="A6395" s="96" t="s">
        <v>4335</v>
      </c>
      <c r="B6395" s="96" t="s">
        <v>4694</v>
      </c>
      <c r="C6395" s="96" t="s">
        <v>131</v>
      </c>
      <c r="D6395" s="96">
        <v>430.60000000172295</v>
      </c>
      <c r="E6395" s="96">
        <v>186.28333333530463</v>
      </c>
      <c r="F6395" s="96">
        <v>1</v>
      </c>
      <c r="G6395" s="96" t="s">
        <v>4874</v>
      </c>
      <c r="H6395" s="96">
        <v>1</v>
      </c>
      <c r="I6395" s="96" t="str">
        <f t="shared" si="99"/>
        <v>T598V157M010ATE025A598V157M010AS9997TTS80</v>
      </c>
    </row>
    <row r="6396" spans="1:9" hidden="1">
      <c r="A6396" s="96" t="s">
        <v>4335</v>
      </c>
      <c r="B6396" s="96" t="s">
        <v>4694</v>
      </c>
      <c r="C6396" s="96" t="s">
        <v>4782</v>
      </c>
      <c r="D6396" s="96">
        <v>450.43333333195181</v>
      </c>
      <c r="E6396" s="96">
        <v>213.92333333403803</v>
      </c>
      <c r="F6396" s="96">
        <v>1</v>
      </c>
      <c r="G6396" s="96" t="s">
        <v>4874</v>
      </c>
      <c r="H6396" s="96">
        <v>5</v>
      </c>
      <c r="I6396" s="96" t="str">
        <f t="shared" si="99"/>
        <v>T598V157M010ATE025A598V157M010AS9997TTS80E</v>
      </c>
    </row>
    <row r="6397" spans="1:9" hidden="1">
      <c r="A6397" s="96" t="s">
        <v>4335</v>
      </c>
      <c r="B6397" s="96" t="s">
        <v>4334</v>
      </c>
      <c r="C6397" s="96" t="s">
        <v>131</v>
      </c>
      <c r="D6397" s="96">
        <v>481.89444444025867</v>
      </c>
      <c r="E6397" s="96">
        <v>212.63888889108784</v>
      </c>
      <c r="F6397" s="96">
        <v>1</v>
      </c>
      <c r="G6397" s="96" t="s">
        <v>4874</v>
      </c>
      <c r="H6397" s="96">
        <v>3</v>
      </c>
      <c r="I6397" s="96" t="str">
        <f t="shared" si="99"/>
        <v>T598V157M010ATE025A598V157M010ASTTS80</v>
      </c>
    </row>
    <row r="6398" spans="1:9" hidden="1">
      <c r="A6398" s="96" t="s">
        <v>3626</v>
      </c>
      <c r="B6398" s="96" t="s">
        <v>3624</v>
      </c>
      <c r="C6398" s="96" t="s">
        <v>90</v>
      </c>
      <c r="D6398" s="96">
        <v>610.71666666422971</v>
      </c>
      <c r="E6398" s="96">
        <v>200.71666665840897</v>
      </c>
      <c r="F6398" s="96">
        <v>1</v>
      </c>
      <c r="G6398" s="96" t="s">
        <v>4874</v>
      </c>
      <c r="H6398" s="96">
        <v>1</v>
      </c>
      <c r="I6398" s="96" t="str">
        <f t="shared" si="99"/>
        <v>T598X336M035ATE065A598X336M035ASFTP200</v>
      </c>
    </row>
    <row r="6399" spans="1:9" hidden="1">
      <c r="A6399" s="96" t="s">
        <v>1561</v>
      </c>
      <c r="B6399" s="96" t="s">
        <v>4506</v>
      </c>
      <c r="C6399" s="96" t="s">
        <v>90</v>
      </c>
      <c r="D6399" s="96">
        <v>591.81666666758247</v>
      </c>
      <c r="E6399" s="96">
        <v>468.01666666637175</v>
      </c>
      <c r="F6399" s="96">
        <v>1</v>
      </c>
      <c r="G6399" s="96" t="s">
        <v>4874</v>
      </c>
      <c r="H6399" s="96">
        <v>1</v>
      </c>
      <c r="I6399" s="96" t="str">
        <f t="shared" si="99"/>
        <v>T599X336M035ATE065A599X336M035AS9997FTP200</v>
      </c>
    </row>
    <row r="6400" spans="1:9" hidden="1">
      <c r="A6400" s="96" t="s">
        <v>1561</v>
      </c>
      <c r="B6400" s="96" t="s">
        <v>1562</v>
      </c>
      <c r="C6400" s="96" t="s">
        <v>90</v>
      </c>
      <c r="D6400" s="96">
        <v>605.92333333210559</v>
      </c>
      <c r="E6400" s="96">
        <v>207.4610000000568</v>
      </c>
      <c r="F6400" s="96">
        <v>1</v>
      </c>
      <c r="G6400" s="96" t="s">
        <v>4874</v>
      </c>
      <c r="H6400" s="96">
        <v>50</v>
      </c>
      <c r="I6400" s="96" t="str">
        <f t="shared" si="99"/>
        <v>T599X336M035ATE065A599X336M035ASFTP200</v>
      </c>
    </row>
    <row r="6401" spans="1:9" hidden="1">
      <c r="A6401" s="96" t="s">
        <v>1586</v>
      </c>
      <c r="B6401" s="96" t="s">
        <v>4973</v>
      </c>
      <c r="C6401" s="96" t="s">
        <v>131</v>
      </c>
      <c r="D6401" s="96">
        <v>379.80833333276678</v>
      </c>
      <c r="E6401" s="96">
        <v>146.87499999941792</v>
      </c>
      <c r="F6401" s="96">
        <v>1</v>
      </c>
      <c r="G6401" s="96" t="s">
        <v>4874</v>
      </c>
      <c r="H6401" s="96">
        <v>2</v>
      </c>
      <c r="I6401" s="96" t="str">
        <f t="shared" si="99"/>
        <v>T525D227M010AT4546A525D227M010AS9997TTS80</v>
      </c>
    </row>
    <row r="6402" spans="1:9" hidden="1">
      <c r="A6402" s="96" t="s">
        <v>1634</v>
      </c>
      <c r="B6402" s="96" t="s">
        <v>1684</v>
      </c>
      <c r="C6402" s="96" t="s">
        <v>4426</v>
      </c>
      <c r="D6402" s="96">
        <v>643.57592592597939</v>
      </c>
      <c r="E6402" s="96">
        <v>266.13148148055188</v>
      </c>
      <c r="F6402" s="96">
        <v>1</v>
      </c>
      <c r="G6402" s="96" t="s">
        <v>4874</v>
      </c>
      <c r="H6402" s="96">
        <v>9</v>
      </c>
      <c r="I6402" s="96" t="str">
        <f t="shared" si="99"/>
        <v>T521V107M016AT4146A521V107M020ASE050KBP74</v>
      </c>
    </row>
    <row r="6403" spans="1:9" hidden="1">
      <c r="A6403" s="96" t="s">
        <v>1634</v>
      </c>
      <c r="B6403" s="96" t="s">
        <v>1684</v>
      </c>
      <c r="C6403" s="96" t="s">
        <v>4764</v>
      </c>
      <c r="D6403" s="96">
        <v>501.28076923133523</v>
      </c>
      <c r="E6403" s="96">
        <v>208.99230769477211</v>
      </c>
      <c r="F6403" s="96">
        <v>1</v>
      </c>
      <c r="G6403" s="96" t="s">
        <v>4874</v>
      </c>
      <c r="H6403" s="96">
        <v>13</v>
      </c>
      <c r="I6403" s="96" t="str">
        <f t="shared" si="99"/>
        <v>T521V107M016AT4146A521V107M020ASE050KBP74US</v>
      </c>
    </row>
    <row r="6404" spans="1:9" hidden="1">
      <c r="A6404" s="96" t="s">
        <v>1634</v>
      </c>
      <c r="B6404" s="96" t="s">
        <v>4974</v>
      </c>
      <c r="C6404" s="96" t="s">
        <v>4492</v>
      </c>
      <c r="D6404" s="96">
        <v>545.28333334252238</v>
      </c>
      <c r="E6404" s="96">
        <v>218.83333333767953</v>
      </c>
      <c r="F6404" s="96">
        <v>1</v>
      </c>
      <c r="G6404" s="96" t="s">
        <v>4874</v>
      </c>
      <c r="H6404" s="96">
        <v>1</v>
      </c>
      <c r="I6404" s="96" t="str">
        <f t="shared" ref="I6404:I6467" si="100">A6404&amp;B6404&amp;C6404</f>
        <v>T521V107M016AT4146A521V107M016AS4146FTW700</v>
      </c>
    </row>
    <row r="6405" spans="1:9" hidden="1">
      <c r="A6405" s="96" t="s">
        <v>1634</v>
      </c>
      <c r="B6405" s="96" t="s">
        <v>4840</v>
      </c>
      <c r="C6405" s="96" t="s">
        <v>131</v>
      </c>
      <c r="D6405" s="96">
        <v>466.85899999982206</v>
      </c>
      <c r="E6405" s="96">
        <v>203.7063333334867</v>
      </c>
      <c r="F6405" s="96">
        <v>1</v>
      </c>
      <c r="G6405" s="96" t="s">
        <v>4874</v>
      </c>
      <c r="H6405" s="96">
        <v>50</v>
      </c>
      <c r="I6405" s="96" t="str">
        <f t="shared" si="100"/>
        <v>T521V107M016AT4146A521V107M016ASE040TTS80</v>
      </c>
    </row>
    <row r="6406" spans="1:9" hidden="1">
      <c r="A6406" s="96" t="s">
        <v>2444</v>
      </c>
      <c r="B6406" s="96" t="s">
        <v>2445</v>
      </c>
      <c r="C6406" s="96" t="s">
        <v>87</v>
      </c>
      <c r="D6406" s="96">
        <v>538.70833333348855</v>
      </c>
      <c r="E6406" s="96">
        <v>194.89666666416451</v>
      </c>
      <c r="F6406" s="96">
        <v>1</v>
      </c>
      <c r="G6406" s="96" t="s">
        <v>4874</v>
      </c>
      <c r="H6406" s="96">
        <v>6</v>
      </c>
      <c r="I6406" s="96" t="str">
        <f t="shared" si="100"/>
        <v>T523W107M016APE070A523W107M016ASTTS50</v>
      </c>
    </row>
    <row r="6407" spans="1:9" hidden="1">
      <c r="A6407" s="96" t="s">
        <v>1505</v>
      </c>
      <c r="B6407" s="96" t="s">
        <v>952</v>
      </c>
      <c r="C6407" s="96" t="s">
        <v>4617</v>
      </c>
      <c r="D6407" s="96">
        <v>268.11666666646488</v>
      </c>
      <c r="E6407" s="96">
        <v>129.55000000423752</v>
      </c>
      <c r="F6407" s="96">
        <v>1</v>
      </c>
      <c r="G6407" s="96" t="s">
        <v>4874</v>
      </c>
      <c r="H6407" s="96">
        <v>1</v>
      </c>
      <c r="I6407" s="96" t="str">
        <f t="shared" si="100"/>
        <v>T598D107M010AT4143A598D107M010ASNT50</v>
      </c>
    </row>
    <row r="6408" spans="1:9" hidden="1">
      <c r="A6408" s="96" t="s">
        <v>1454</v>
      </c>
      <c r="B6408" s="96" t="s">
        <v>949</v>
      </c>
      <c r="C6408" s="96" t="s">
        <v>4617</v>
      </c>
      <c r="D6408" s="96">
        <v>285.82222221884876</v>
      </c>
      <c r="E6408" s="96">
        <v>145.77777777565643</v>
      </c>
      <c r="F6408" s="96">
        <v>1</v>
      </c>
      <c r="G6408" s="96" t="s">
        <v>4874</v>
      </c>
      <c r="H6408" s="96">
        <v>3</v>
      </c>
      <c r="I6408" s="96" t="str">
        <f t="shared" si="100"/>
        <v>T598D337M006ATE080A598D337M006ASNT50</v>
      </c>
    </row>
    <row r="6409" spans="1:9" hidden="1">
      <c r="A6409" s="96" t="s">
        <v>2504</v>
      </c>
      <c r="B6409" s="96" t="s">
        <v>2437</v>
      </c>
      <c r="C6409" s="96" t="s">
        <v>87</v>
      </c>
      <c r="D6409" s="96">
        <v>447.79999999911519</v>
      </c>
      <c r="E6409" s="96">
        <v>194.62499999790452</v>
      </c>
      <c r="F6409" s="96">
        <v>1</v>
      </c>
      <c r="G6409" s="96" t="s">
        <v>4874</v>
      </c>
      <c r="H6409" s="96">
        <v>1</v>
      </c>
      <c r="I6409" s="96" t="str">
        <f t="shared" si="100"/>
        <v>T523W686M016APE070A523W686M016ASTTS50</v>
      </c>
    </row>
    <row r="6410" spans="1:9" hidden="1">
      <c r="A6410" s="96" t="s">
        <v>3301</v>
      </c>
      <c r="B6410" s="96" t="s">
        <v>3302</v>
      </c>
      <c r="C6410" s="96" t="s">
        <v>90</v>
      </c>
      <c r="D6410" s="96">
        <v>457.51299999919718</v>
      </c>
      <c r="E6410" s="96">
        <v>144.36599999964238</v>
      </c>
      <c r="F6410" s="96">
        <v>1</v>
      </c>
      <c r="G6410" s="96" t="s">
        <v>4874</v>
      </c>
      <c r="H6410" s="96">
        <v>50</v>
      </c>
      <c r="I6410" s="96" t="str">
        <f t="shared" si="100"/>
        <v>T591D226M025ATE060A591D226M025ASFTP200</v>
      </c>
    </row>
    <row r="6411" spans="1:9" hidden="1">
      <c r="A6411" s="96" t="s">
        <v>2254</v>
      </c>
      <c r="B6411" s="96" t="s">
        <v>2027</v>
      </c>
      <c r="C6411" s="96" t="s">
        <v>4617</v>
      </c>
      <c r="D6411" s="96">
        <v>278.98333332734182</v>
      </c>
      <c r="E6411" s="96">
        <v>202.4833333294373</v>
      </c>
      <c r="F6411" s="96">
        <v>1</v>
      </c>
      <c r="G6411" s="96" t="s">
        <v>4874</v>
      </c>
      <c r="H6411" s="96">
        <v>1</v>
      </c>
      <c r="I6411" s="96" t="str">
        <f t="shared" si="100"/>
        <v>T520D157M008ATE040A520D157M010ASNT50</v>
      </c>
    </row>
    <row r="6412" spans="1:9" hidden="1">
      <c r="A6412" s="96" t="s">
        <v>2254</v>
      </c>
      <c r="B6412" s="96" t="s">
        <v>1592</v>
      </c>
      <c r="C6412" s="96" t="s">
        <v>4426</v>
      </c>
      <c r="D6412" s="96">
        <v>332.56666666595265</v>
      </c>
      <c r="E6412" s="96">
        <v>130.11666666716337</v>
      </c>
      <c r="F6412" s="96">
        <v>1</v>
      </c>
      <c r="G6412" s="96" t="s">
        <v>4874</v>
      </c>
      <c r="H6412" s="96">
        <v>1</v>
      </c>
      <c r="I6412" s="96" t="str">
        <f t="shared" si="100"/>
        <v>T520D157M008ATE040A520D157M010ASMHSPKBP74</v>
      </c>
    </row>
    <row r="6413" spans="1:9" hidden="1">
      <c r="A6413" s="96" t="s">
        <v>3841</v>
      </c>
      <c r="B6413" s="96" t="s">
        <v>3959</v>
      </c>
      <c r="C6413" s="96" t="s">
        <v>4426</v>
      </c>
      <c r="D6413" s="96">
        <v>294.04999999562278</v>
      </c>
      <c r="E6413" s="96">
        <v>262.6833333412651</v>
      </c>
      <c r="F6413" s="96">
        <v>1</v>
      </c>
      <c r="G6413" s="96" t="s">
        <v>4874</v>
      </c>
      <c r="H6413" s="96">
        <v>1</v>
      </c>
      <c r="I6413" s="96" t="str">
        <f t="shared" si="100"/>
        <v>T520B476M008ATE070A520B476M010ASE070KBP74</v>
      </c>
    </row>
    <row r="6414" spans="1:9" hidden="1">
      <c r="A6414" s="96" t="s">
        <v>3228</v>
      </c>
      <c r="B6414" s="96" t="s">
        <v>3230</v>
      </c>
      <c r="C6414" s="96" t="s">
        <v>4617</v>
      </c>
      <c r="D6414" s="96">
        <v>344.5999999938067</v>
      </c>
      <c r="E6414" s="96">
        <v>127.73333333199844</v>
      </c>
      <c r="F6414" s="96">
        <v>1</v>
      </c>
      <c r="G6414" s="96" t="s">
        <v>4874</v>
      </c>
      <c r="H6414" s="96">
        <v>1</v>
      </c>
      <c r="I6414" s="96" t="str">
        <f t="shared" si="100"/>
        <v>T520V686M010ATE040A520V686M010ASE040NT50</v>
      </c>
    </row>
    <row r="6415" spans="1:9" hidden="1">
      <c r="A6415" s="96" t="s">
        <v>1308</v>
      </c>
      <c r="B6415" s="96" t="s">
        <v>1023</v>
      </c>
      <c r="C6415" s="96" t="s">
        <v>4478</v>
      </c>
      <c r="D6415" s="96">
        <v>552.1055555564817</v>
      </c>
      <c r="E6415" s="96">
        <v>207.2083333338378</v>
      </c>
      <c r="F6415" s="96">
        <v>1</v>
      </c>
      <c r="G6415" s="96" t="s">
        <v>4874</v>
      </c>
      <c r="H6415" s="96">
        <v>3</v>
      </c>
      <c r="I6415" s="96" t="str">
        <f t="shared" si="100"/>
        <v>T521D226M035AHE060A521D226M035ASFTW400</v>
      </c>
    </row>
    <row r="6416" spans="1:9" hidden="1">
      <c r="A6416" s="96" t="s">
        <v>2718</v>
      </c>
      <c r="B6416" s="96" t="s">
        <v>2721</v>
      </c>
      <c r="C6416" s="96" t="s">
        <v>4492</v>
      </c>
      <c r="D6416" s="96">
        <v>438.68333333870402</v>
      </c>
      <c r="E6416" s="96">
        <v>187.3333333292976</v>
      </c>
      <c r="F6416" s="96">
        <v>1</v>
      </c>
      <c r="G6416" s="96" t="s">
        <v>4874</v>
      </c>
      <c r="H6416" s="96">
        <v>1</v>
      </c>
      <c r="I6416" s="96" t="str">
        <f t="shared" si="100"/>
        <v>T520V227M010AHE045A520V227M010ASE045FTW700</v>
      </c>
    </row>
    <row r="6417" spans="1:9" hidden="1">
      <c r="A6417" s="96" t="s">
        <v>644</v>
      </c>
      <c r="B6417" s="96" t="s">
        <v>4909</v>
      </c>
      <c r="C6417" s="96" t="s">
        <v>4617</v>
      </c>
      <c r="D6417" s="96">
        <v>345.56666666641831</v>
      </c>
      <c r="E6417" s="96">
        <v>131.86666666239034</v>
      </c>
      <c r="F6417" s="96">
        <v>1</v>
      </c>
      <c r="G6417" s="96" t="s">
        <v>4874</v>
      </c>
      <c r="H6417" s="96">
        <v>2</v>
      </c>
      <c r="I6417" s="96" t="str">
        <f t="shared" si="100"/>
        <v>T520V157M010ATE025A520V157M010ASE025NT50</v>
      </c>
    </row>
    <row r="6418" spans="1:9" hidden="1">
      <c r="A6418" s="96" t="s">
        <v>644</v>
      </c>
      <c r="B6418" s="96" t="s">
        <v>645</v>
      </c>
      <c r="C6418" s="96" t="s">
        <v>4426</v>
      </c>
      <c r="D6418" s="96">
        <v>365.09761904931759</v>
      </c>
      <c r="E6418" s="96">
        <v>134.51428571000827</v>
      </c>
      <c r="F6418" s="96">
        <v>1</v>
      </c>
      <c r="G6418" s="96" t="s">
        <v>4874</v>
      </c>
      <c r="H6418" s="96">
        <v>7</v>
      </c>
      <c r="I6418" s="96" t="str">
        <f t="shared" si="100"/>
        <v>T520V157M010ATE025A520V157M010ASMHSPKBP74</v>
      </c>
    </row>
    <row r="6419" spans="1:9" hidden="1">
      <c r="A6419" s="96" t="s">
        <v>753</v>
      </c>
      <c r="B6419" s="96" t="s">
        <v>748</v>
      </c>
      <c r="C6419" s="96" t="s">
        <v>4617</v>
      </c>
      <c r="D6419" s="96">
        <v>301.56666665920056</v>
      </c>
      <c r="E6419" s="96">
        <v>122.30000000679864</v>
      </c>
      <c r="F6419" s="96">
        <v>1</v>
      </c>
      <c r="G6419" s="96" t="s">
        <v>4874</v>
      </c>
      <c r="H6419" s="96">
        <v>1</v>
      </c>
      <c r="I6419" s="96" t="str">
        <f t="shared" si="100"/>
        <v>T522V227M006ATE040A520V227M006ASNT50</v>
      </c>
    </row>
    <row r="6420" spans="1:9" hidden="1">
      <c r="A6420" s="96" t="s">
        <v>1982</v>
      </c>
      <c r="B6420" s="96" t="s">
        <v>1980</v>
      </c>
      <c r="C6420" s="96" t="s">
        <v>4426</v>
      </c>
      <c r="D6420" s="96">
        <v>217.11666666786184</v>
      </c>
      <c r="E6420" s="96">
        <v>194.31666667107493</v>
      </c>
      <c r="F6420" s="96">
        <v>1</v>
      </c>
      <c r="G6420" s="96" t="s">
        <v>4874</v>
      </c>
      <c r="H6420" s="96">
        <v>1</v>
      </c>
      <c r="I6420" s="96" t="str">
        <f t="shared" si="100"/>
        <v>T530D567M2R5AHE005A530V197M2R5ASE005KBP74</v>
      </c>
    </row>
    <row r="6421" spans="1:9" hidden="1">
      <c r="A6421" s="96" t="s">
        <v>1317</v>
      </c>
      <c r="B6421" s="96" t="s">
        <v>1302</v>
      </c>
      <c r="C6421" s="96" t="s">
        <v>157</v>
      </c>
      <c r="D6421" s="96">
        <v>481.9333333382383</v>
      </c>
      <c r="E6421" s="96">
        <v>140.46666666632518</v>
      </c>
      <c r="F6421" s="96">
        <v>1</v>
      </c>
      <c r="G6421" s="96" t="s">
        <v>4874</v>
      </c>
      <c r="H6421" s="96">
        <v>1</v>
      </c>
      <c r="I6421" s="96" t="str">
        <f t="shared" si="100"/>
        <v>T521D336M025ATE040A521D336M025ASE060TTS40</v>
      </c>
    </row>
    <row r="6422" spans="1:9" hidden="1">
      <c r="A6422" s="96" t="s">
        <v>2009</v>
      </c>
      <c r="B6422" s="96" t="s">
        <v>1752</v>
      </c>
      <c r="C6422" s="96" t="s">
        <v>4426</v>
      </c>
      <c r="D6422" s="96">
        <v>296.6166666650679</v>
      </c>
      <c r="E6422" s="96">
        <v>129.05000000522705</v>
      </c>
      <c r="F6422" s="96">
        <v>1</v>
      </c>
      <c r="G6422" s="96" t="s">
        <v>4874</v>
      </c>
      <c r="H6422" s="96">
        <v>4</v>
      </c>
      <c r="I6422" s="96" t="str">
        <f t="shared" si="100"/>
        <v>T520D227M006ATE050A520D227M006ASMHSPKBP74</v>
      </c>
    </row>
    <row r="6423" spans="1:9" hidden="1">
      <c r="A6423" s="96" t="s">
        <v>1324</v>
      </c>
      <c r="B6423" s="96" t="s">
        <v>1036</v>
      </c>
      <c r="C6423" s="96" t="s">
        <v>4721</v>
      </c>
      <c r="D6423" s="96">
        <v>403.64166666346136</v>
      </c>
      <c r="E6423" s="96">
        <v>128.40000000258442</v>
      </c>
      <c r="F6423" s="96">
        <v>1</v>
      </c>
      <c r="G6423" s="96" t="s">
        <v>4874</v>
      </c>
      <c r="H6423" s="96">
        <v>2</v>
      </c>
      <c r="I6423" s="96" t="str">
        <f t="shared" si="100"/>
        <v>T521D476M016ATE040A521V476M020ASNT40</v>
      </c>
    </row>
    <row r="6424" spans="1:9" hidden="1">
      <c r="A6424" s="96" t="s">
        <v>3921</v>
      </c>
      <c r="B6424" s="96" t="s">
        <v>3708</v>
      </c>
      <c r="C6424" s="96" t="s">
        <v>4441</v>
      </c>
      <c r="D6424" s="96">
        <v>292.61111110914499</v>
      </c>
      <c r="E6424" s="96">
        <v>133.76666666648816</v>
      </c>
      <c r="F6424" s="96">
        <v>1</v>
      </c>
      <c r="G6424" s="96" t="s">
        <v>4874</v>
      </c>
      <c r="H6424" s="96">
        <v>3</v>
      </c>
      <c r="I6424" s="96" t="str">
        <f t="shared" si="100"/>
        <v>T520B157M004ATE070A520B157K004ASE040STA156KA</v>
      </c>
    </row>
    <row r="6425" spans="1:9" hidden="1">
      <c r="A6425" s="96" t="s">
        <v>3417</v>
      </c>
      <c r="B6425" s="96" t="s">
        <v>3415</v>
      </c>
      <c r="C6425" s="96" t="s">
        <v>4426</v>
      </c>
      <c r="D6425" s="96">
        <v>433.86666666716337</v>
      </c>
      <c r="E6425" s="96">
        <v>140.5166666675359</v>
      </c>
      <c r="F6425" s="96">
        <v>1</v>
      </c>
      <c r="G6425" s="96" t="s">
        <v>4874</v>
      </c>
      <c r="H6425" s="96">
        <v>1</v>
      </c>
      <c r="I6425" s="96" t="str">
        <f t="shared" si="100"/>
        <v>T520V337M006AHE015A520V337M006ASE015KBP74</v>
      </c>
    </row>
    <row r="6426" spans="1:9" hidden="1">
      <c r="A6426" s="96" t="s">
        <v>3737</v>
      </c>
      <c r="B6426" s="96" t="s">
        <v>3738</v>
      </c>
      <c r="C6426" s="96" t="s">
        <v>4744</v>
      </c>
      <c r="D6426" s="96">
        <v>250.96666666818783</v>
      </c>
      <c r="E6426" s="96">
        <v>227.2100000032224</v>
      </c>
      <c r="F6426" s="96">
        <v>1</v>
      </c>
      <c r="G6426" s="96" t="s">
        <v>4874</v>
      </c>
      <c r="H6426" s="96">
        <v>5</v>
      </c>
      <c r="I6426" s="96" t="str">
        <f t="shared" si="100"/>
        <v>T520B686M006ATE025A520B686M006ASE025KBP72</v>
      </c>
    </row>
    <row r="6427" spans="1:9" hidden="1">
      <c r="A6427" s="96" t="s">
        <v>3803</v>
      </c>
      <c r="B6427" s="96" t="s">
        <v>3780</v>
      </c>
      <c r="C6427" s="96" t="s">
        <v>4441</v>
      </c>
      <c r="D6427" s="96">
        <v>365.59999999939464</v>
      </c>
      <c r="E6427" s="96">
        <v>136.53333333029877</v>
      </c>
      <c r="F6427" s="96">
        <v>1</v>
      </c>
      <c r="G6427" s="96" t="s">
        <v>4874</v>
      </c>
      <c r="H6427" s="96">
        <v>2</v>
      </c>
      <c r="I6427" s="96" t="str">
        <f t="shared" si="100"/>
        <v>T520B107M006AHE040A520B107M006ASE070STA156KA</v>
      </c>
    </row>
    <row r="6428" spans="1:9" hidden="1">
      <c r="A6428" s="96" t="s">
        <v>1872</v>
      </c>
      <c r="B6428" s="96" t="s">
        <v>1800</v>
      </c>
      <c r="C6428" s="96" t="s">
        <v>4492</v>
      </c>
      <c r="D6428" s="96">
        <v>549.36111110961065</v>
      </c>
      <c r="E6428" s="96">
        <v>210.05555555457249</v>
      </c>
      <c r="F6428" s="96">
        <v>1</v>
      </c>
      <c r="G6428" s="96" t="s">
        <v>4874</v>
      </c>
      <c r="H6428" s="96">
        <v>3</v>
      </c>
      <c r="I6428" s="96" t="str">
        <f t="shared" si="100"/>
        <v>T523V187M020APE100A523V157M020AS9997FTW700</v>
      </c>
    </row>
    <row r="6429" spans="1:9" hidden="1">
      <c r="A6429" s="96" t="s">
        <v>1907</v>
      </c>
      <c r="B6429" s="96" t="s">
        <v>4811</v>
      </c>
      <c r="C6429" s="96" t="s">
        <v>4811</v>
      </c>
      <c r="D6429" s="96">
        <v>547.26666666800156</v>
      </c>
      <c r="E6429" s="96">
        <v>276.93333334056661</v>
      </c>
      <c r="F6429" s="96">
        <v>1</v>
      </c>
      <c r="G6429" s="96" t="s">
        <v>4874</v>
      </c>
      <c r="I6429" s="96" t="str">
        <f t="shared" si="100"/>
        <v>T523V157M020APE100#N/A#N/A</v>
      </c>
    </row>
    <row r="6430" spans="1:9" hidden="1">
      <c r="A6430" s="96" t="s">
        <v>1907</v>
      </c>
      <c r="B6430" s="96" t="s">
        <v>1800</v>
      </c>
      <c r="C6430" s="96" t="s">
        <v>4492</v>
      </c>
      <c r="D6430" s="96">
        <v>566.43888888764195</v>
      </c>
      <c r="E6430" s="96">
        <v>202.48888889327645</v>
      </c>
      <c r="F6430" s="96">
        <v>1</v>
      </c>
      <c r="G6430" s="96" t="s">
        <v>4874</v>
      </c>
      <c r="H6430" s="96">
        <v>3</v>
      </c>
      <c r="I6430" s="96" t="str">
        <f t="shared" si="100"/>
        <v>T523V157M020APE100A523V157M020AS9997FTW700</v>
      </c>
    </row>
    <row r="6431" spans="1:9" hidden="1">
      <c r="A6431" s="96" t="s">
        <v>369</v>
      </c>
      <c r="B6431" s="96" t="s">
        <v>288</v>
      </c>
      <c r="C6431" s="96" t="s">
        <v>90</v>
      </c>
      <c r="D6431" s="96">
        <v>726.14999999699648</v>
      </c>
      <c r="E6431" s="96">
        <v>192.7416666643694</v>
      </c>
      <c r="F6431" s="96">
        <v>1</v>
      </c>
      <c r="G6431" s="96" t="s">
        <v>4874</v>
      </c>
      <c r="H6431" s="96">
        <v>2</v>
      </c>
      <c r="I6431" s="96" t="str">
        <f t="shared" si="100"/>
        <v>T521X226M050ATE050A521V116M050ASFTP200</v>
      </c>
    </row>
    <row r="6432" spans="1:9" hidden="1">
      <c r="A6432" s="96" t="s">
        <v>1332</v>
      </c>
      <c r="B6432" s="96" t="s">
        <v>4934</v>
      </c>
      <c r="C6432" s="96" t="s">
        <v>4516</v>
      </c>
      <c r="D6432" s="96">
        <v>842.48333333060145</v>
      </c>
      <c r="E6432" s="96">
        <v>204.63333333958872</v>
      </c>
      <c r="F6432" s="96">
        <v>1</v>
      </c>
      <c r="G6432" s="96" t="s">
        <v>4874</v>
      </c>
      <c r="H6432" s="96">
        <v>1</v>
      </c>
      <c r="I6432" s="96" t="str">
        <f t="shared" si="100"/>
        <v>T521D475M063ATE075A521V475M063AS9997TTS125</v>
      </c>
    </row>
    <row r="6433" spans="1:9" hidden="1">
      <c r="A6433" s="96" t="s">
        <v>366</v>
      </c>
      <c r="B6433" s="96" t="s">
        <v>1611</v>
      </c>
      <c r="C6433" s="96" t="s">
        <v>4507</v>
      </c>
      <c r="D6433" s="96">
        <v>703.31111111096106</v>
      </c>
      <c r="E6433" s="96">
        <v>275.3555555571802</v>
      </c>
      <c r="F6433" s="96">
        <v>1</v>
      </c>
      <c r="G6433" s="96" t="s">
        <v>4874</v>
      </c>
      <c r="H6433" s="96">
        <v>3</v>
      </c>
      <c r="I6433" s="96" t="str">
        <f t="shared" si="100"/>
        <v>T521X106M063ATE050A521V475M063ASTTS12KM</v>
      </c>
    </row>
    <row r="6434" spans="1:9" hidden="1">
      <c r="A6434" s="96" t="s">
        <v>366</v>
      </c>
      <c r="B6434" s="96" t="s">
        <v>4934</v>
      </c>
      <c r="C6434" s="96" t="s">
        <v>4516</v>
      </c>
      <c r="D6434" s="96">
        <v>776.54999999154836</v>
      </c>
      <c r="E6434" s="96">
        <v>144.82222222024575</v>
      </c>
      <c r="F6434" s="96">
        <v>1</v>
      </c>
      <c r="G6434" s="96" t="s">
        <v>4874</v>
      </c>
      <c r="H6434" s="96">
        <v>2</v>
      </c>
      <c r="I6434" s="96" t="str">
        <f t="shared" si="100"/>
        <v>T521X106M063ATE050A521V475M063AS9997TTS125</v>
      </c>
    </row>
    <row r="6435" spans="1:9" hidden="1">
      <c r="A6435" s="96" t="s">
        <v>366</v>
      </c>
      <c r="B6435" s="96" t="s">
        <v>4934</v>
      </c>
      <c r="C6435" s="96" t="s">
        <v>4507</v>
      </c>
      <c r="D6435" s="96">
        <v>687.0583333336981</v>
      </c>
      <c r="E6435" s="96">
        <v>327.55833333532792</v>
      </c>
      <c r="F6435" s="96">
        <v>1</v>
      </c>
      <c r="G6435" s="96" t="s">
        <v>4874</v>
      </c>
      <c r="H6435" s="96">
        <v>2</v>
      </c>
      <c r="I6435" s="96" t="str">
        <f t="shared" si="100"/>
        <v>T521X106M063ATE050A521V475M063AS9997TTS12KM</v>
      </c>
    </row>
    <row r="6436" spans="1:9" hidden="1">
      <c r="A6436" s="96" t="s">
        <v>503</v>
      </c>
      <c r="B6436" s="96" t="s">
        <v>4934</v>
      </c>
      <c r="C6436" s="96" t="s">
        <v>4516</v>
      </c>
      <c r="D6436" s="96">
        <v>754.19166667037643</v>
      </c>
      <c r="E6436" s="96">
        <v>134.53333333425687</v>
      </c>
      <c r="F6436" s="96">
        <v>1</v>
      </c>
      <c r="G6436" s="96" t="s">
        <v>4874</v>
      </c>
      <c r="H6436" s="96">
        <v>2</v>
      </c>
      <c r="I6436" s="96" t="str">
        <f t="shared" si="100"/>
        <v>T521X156M063ATE035A521V475M063AS9997TTS125</v>
      </c>
    </row>
    <row r="6437" spans="1:9" hidden="1">
      <c r="A6437" s="96" t="s">
        <v>4293</v>
      </c>
      <c r="B6437" s="96" t="s">
        <v>1182</v>
      </c>
      <c r="C6437" s="96" t="s">
        <v>4744</v>
      </c>
      <c r="D6437" s="96">
        <v>378.06666666758247</v>
      </c>
      <c r="E6437" s="96">
        <v>203.86666666483509</v>
      </c>
      <c r="F6437" s="96">
        <v>1</v>
      </c>
      <c r="G6437" s="96" t="s">
        <v>4874</v>
      </c>
      <c r="H6437" s="96">
        <v>3</v>
      </c>
      <c r="I6437" s="96" t="str">
        <f t="shared" si="100"/>
        <v>T598B107M004ATE070A598B107M004ASKBP72</v>
      </c>
    </row>
    <row r="6438" spans="1:9" hidden="1">
      <c r="A6438" s="96" t="s">
        <v>928</v>
      </c>
      <c r="B6438" s="96" t="s">
        <v>4975</v>
      </c>
      <c r="C6438" s="96" t="s">
        <v>4744</v>
      </c>
      <c r="D6438" s="96">
        <v>237.47499999997672</v>
      </c>
      <c r="E6438" s="96">
        <v>147.53888888808433</v>
      </c>
      <c r="F6438" s="96">
        <v>1</v>
      </c>
      <c r="G6438" s="96" t="s">
        <v>4874</v>
      </c>
      <c r="H6438" s="96">
        <v>6</v>
      </c>
      <c r="I6438" s="96" t="str">
        <f t="shared" si="100"/>
        <v>T598D477M2R5ATE009A598D477M003AS9997KBP72</v>
      </c>
    </row>
    <row r="6439" spans="1:9" hidden="1">
      <c r="A6439" s="96" t="s">
        <v>928</v>
      </c>
      <c r="B6439" s="96" t="s">
        <v>927</v>
      </c>
      <c r="C6439" s="96" t="s">
        <v>4744</v>
      </c>
      <c r="D6439" s="96">
        <v>216.72083333367479</v>
      </c>
      <c r="E6439" s="96">
        <v>140.95000000263099</v>
      </c>
      <c r="F6439" s="96">
        <v>1</v>
      </c>
      <c r="G6439" s="96" t="s">
        <v>4874</v>
      </c>
      <c r="H6439" s="96">
        <v>4</v>
      </c>
      <c r="I6439" s="96" t="str">
        <f t="shared" si="100"/>
        <v>T598D477M2R5ATE009A598D477M2R5ASKBP72</v>
      </c>
    </row>
    <row r="6440" spans="1:9" hidden="1">
      <c r="A6440" s="96" t="s">
        <v>3117</v>
      </c>
      <c r="B6440" s="96" t="s">
        <v>2782</v>
      </c>
      <c r="C6440" s="96" t="s">
        <v>4426</v>
      </c>
      <c r="D6440" s="96">
        <v>467.23333332804032</v>
      </c>
      <c r="E6440" s="96">
        <v>154.56666667247191</v>
      </c>
      <c r="F6440" s="96">
        <v>1</v>
      </c>
      <c r="G6440" s="96" t="s">
        <v>4874</v>
      </c>
      <c r="H6440" s="96">
        <v>1</v>
      </c>
      <c r="I6440" s="96" t="str">
        <f t="shared" si="100"/>
        <v>T520Y337M006ATE025A520Y337M010ASMHSPKBP74</v>
      </c>
    </row>
    <row r="6441" spans="1:9" hidden="1">
      <c r="A6441" s="96" t="s">
        <v>3117</v>
      </c>
      <c r="B6441" s="96" t="s">
        <v>4976</v>
      </c>
      <c r="C6441" s="96" t="s">
        <v>4426</v>
      </c>
      <c r="D6441" s="96">
        <v>385.20000000251457</v>
      </c>
      <c r="E6441" s="96">
        <v>138.38333332794718</v>
      </c>
      <c r="F6441" s="96">
        <v>1</v>
      </c>
      <c r="G6441" s="96" t="s">
        <v>4874</v>
      </c>
      <c r="H6441" s="96">
        <v>1</v>
      </c>
      <c r="I6441" s="96" t="str">
        <f t="shared" si="100"/>
        <v>T520Y337M006ATE025A520Y337M010ASE025KBP74</v>
      </c>
    </row>
    <row r="6442" spans="1:9" hidden="1">
      <c r="A6442" s="96" t="s">
        <v>1909</v>
      </c>
      <c r="B6442" s="96" t="s">
        <v>1910</v>
      </c>
      <c r="C6442" s="96" t="s">
        <v>131</v>
      </c>
      <c r="D6442" s="96">
        <v>499.37083333352354</v>
      </c>
      <c r="E6442" s="96">
        <v>241.75416666723319</v>
      </c>
      <c r="F6442" s="96">
        <v>1</v>
      </c>
      <c r="G6442" s="96" t="s">
        <v>4874</v>
      </c>
      <c r="H6442" s="96">
        <v>4</v>
      </c>
      <c r="I6442" s="96" t="str">
        <f t="shared" si="100"/>
        <v>T523V227M020APE100A523V227M020AS9997TTS80</v>
      </c>
    </row>
    <row r="6443" spans="1:9" hidden="1">
      <c r="A6443" s="96" t="s">
        <v>519</v>
      </c>
      <c r="B6443" s="96" t="s">
        <v>521</v>
      </c>
      <c r="C6443" s="96" t="s">
        <v>4478</v>
      </c>
      <c r="D6443" s="96">
        <v>714.78333333448973</v>
      </c>
      <c r="E6443" s="96">
        <v>223.90833332960028</v>
      </c>
      <c r="F6443" s="96">
        <v>1</v>
      </c>
      <c r="G6443" s="96" t="s">
        <v>4874</v>
      </c>
      <c r="H6443" s="96">
        <v>2</v>
      </c>
      <c r="I6443" s="96" t="str">
        <f t="shared" si="100"/>
        <v>T521X476M035AHE070A521V156M035ASE090FTW400</v>
      </c>
    </row>
    <row r="6444" spans="1:9" hidden="1">
      <c r="A6444" s="96" t="s">
        <v>1439</v>
      </c>
      <c r="B6444" s="96" t="s">
        <v>1093</v>
      </c>
      <c r="C6444" s="96" t="s">
        <v>90</v>
      </c>
      <c r="D6444" s="96">
        <v>678.60185185039882</v>
      </c>
      <c r="E6444" s="96">
        <v>252.95277777651793</v>
      </c>
      <c r="F6444" s="96">
        <v>1</v>
      </c>
      <c r="G6444" s="96" t="s">
        <v>4874</v>
      </c>
      <c r="H6444" s="96">
        <v>18</v>
      </c>
      <c r="I6444" s="96" t="str">
        <f t="shared" si="100"/>
        <v>T598D226M035AT4164A598D226M035ASFTP200</v>
      </c>
    </row>
    <row r="6445" spans="1:9" hidden="1">
      <c r="A6445" s="96" t="s">
        <v>1374</v>
      </c>
      <c r="B6445" s="96" t="s">
        <v>4714</v>
      </c>
      <c r="C6445" s="96" t="s">
        <v>4617</v>
      </c>
      <c r="D6445" s="96">
        <v>602.62500000244472</v>
      </c>
      <c r="E6445" s="96">
        <v>229.78333334089257</v>
      </c>
      <c r="F6445" s="96">
        <v>1</v>
      </c>
      <c r="G6445" s="96" t="s">
        <v>4874</v>
      </c>
      <c r="H6445" s="96">
        <v>2</v>
      </c>
      <c r="I6445" s="96" t="str">
        <f t="shared" si="100"/>
        <v>T521D157M020ATE065A521D157M020AS9997NT50</v>
      </c>
    </row>
    <row r="6446" spans="1:9" hidden="1">
      <c r="A6446" s="96" t="s">
        <v>1374</v>
      </c>
      <c r="B6446" s="96" t="s">
        <v>1347</v>
      </c>
      <c r="C6446" s="96" t="s">
        <v>4617</v>
      </c>
      <c r="D6446" s="96">
        <v>676.93333333474584</v>
      </c>
      <c r="E6446" s="96">
        <v>196.33333333767953</v>
      </c>
      <c r="F6446" s="96">
        <v>1</v>
      </c>
      <c r="G6446" s="96" t="s">
        <v>4874</v>
      </c>
      <c r="H6446" s="96">
        <v>1</v>
      </c>
      <c r="I6446" s="96" t="str">
        <f t="shared" si="100"/>
        <v>T521D157M020ATE065A521D157M020ASNT50</v>
      </c>
    </row>
    <row r="6447" spans="1:9" hidden="1">
      <c r="A6447" s="96" t="s">
        <v>2430</v>
      </c>
      <c r="B6447" s="96" t="s">
        <v>2431</v>
      </c>
      <c r="C6447" s="96" t="s">
        <v>131</v>
      </c>
      <c r="D6447" s="96">
        <v>608.35833332967013</v>
      </c>
      <c r="E6447" s="96">
        <v>274.41250000207219</v>
      </c>
      <c r="F6447" s="96">
        <v>1</v>
      </c>
      <c r="G6447" s="96" t="s">
        <v>4874</v>
      </c>
      <c r="H6447" s="96">
        <v>2</v>
      </c>
      <c r="I6447" s="96" t="str">
        <f t="shared" si="100"/>
        <v>T523W157M016APE100A523W157M016ASTTS80</v>
      </c>
    </row>
    <row r="6448" spans="1:9" hidden="1">
      <c r="A6448" s="96" t="s">
        <v>2430</v>
      </c>
      <c r="B6448" s="96" t="s">
        <v>2431</v>
      </c>
      <c r="C6448" s="96" t="s">
        <v>4799</v>
      </c>
      <c r="D6448" s="96">
        <v>629.84999999636784</v>
      </c>
      <c r="E6448" s="96">
        <v>188.1416666629957</v>
      </c>
      <c r="F6448" s="96">
        <v>1</v>
      </c>
      <c r="G6448" s="96" t="s">
        <v>4874</v>
      </c>
      <c r="H6448" s="96">
        <v>2</v>
      </c>
      <c r="I6448" s="96" t="str">
        <f t="shared" si="100"/>
        <v>T523W157M016APE100A523W157M016ASTTS80H</v>
      </c>
    </row>
    <row r="6449" spans="1:9" hidden="1">
      <c r="A6449" s="96" t="s">
        <v>2430</v>
      </c>
      <c r="B6449" s="96" t="s">
        <v>2522</v>
      </c>
      <c r="C6449" s="96" t="s">
        <v>131</v>
      </c>
      <c r="D6449" s="96">
        <v>585.70833333651535</v>
      </c>
      <c r="E6449" s="96">
        <v>328.34166666842066</v>
      </c>
      <c r="F6449" s="96">
        <v>1</v>
      </c>
      <c r="G6449" s="96" t="s">
        <v>4874</v>
      </c>
      <c r="H6449" s="96">
        <v>2</v>
      </c>
      <c r="I6449" s="96" t="str">
        <f t="shared" si="100"/>
        <v>T523W157M016APE100A523W157M016AS9997TTS80</v>
      </c>
    </row>
    <row r="6450" spans="1:9" hidden="1">
      <c r="A6450" s="96" t="s">
        <v>2430</v>
      </c>
      <c r="B6450" s="96" t="s">
        <v>4949</v>
      </c>
      <c r="C6450" s="96" t="s">
        <v>4799</v>
      </c>
      <c r="D6450" s="96">
        <v>581.61666666157544</v>
      </c>
      <c r="E6450" s="96">
        <v>197.83333334256895</v>
      </c>
      <c r="F6450" s="96">
        <v>1</v>
      </c>
      <c r="G6450" s="96" t="s">
        <v>4874</v>
      </c>
      <c r="H6450" s="96">
        <v>1</v>
      </c>
      <c r="I6450" s="96" t="str">
        <f t="shared" si="100"/>
        <v>T523W157M016APE100A523W157K016AS9997TTS80H</v>
      </c>
    </row>
    <row r="6451" spans="1:9" hidden="1">
      <c r="A6451" s="96" t="s">
        <v>2783</v>
      </c>
      <c r="B6451" s="96" t="s">
        <v>2784</v>
      </c>
      <c r="C6451" s="96" t="s">
        <v>4426</v>
      </c>
      <c r="D6451" s="96">
        <v>292.26666667498648</v>
      </c>
      <c r="E6451" s="96">
        <v>150.54999999934807</v>
      </c>
      <c r="F6451" s="96">
        <v>1</v>
      </c>
      <c r="G6451" s="96" t="s">
        <v>4874</v>
      </c>
      <c r="H6451" s="96">
        <v>1</v>
      </c>
      <c r="I6451" s="96" t="str">
        <f t="shared" si="100"/>
        <v>T525Y477M006ATE035A520Y477M006ASMHSPKBP74</v>
      </c>
    </row>
    <row r="6452" spans="1:9" hidden="1">
      <c r="A6452" s="96" t="s">
        <v>2783</v>
      </c>
      <c r="B6452" s="96" t="s">
        <v>4977</v>
      </c>
      <c r="C6452" s="96" t="s">
        <v>4426</v>
      </c>
      <c r="D6452" s="96">
        <v>427.85000000847504</v>
      </c>
      <c r="E6452" s="96">
        <v>190.24999999674037</v>
      </c>
      <c r="F6452" s="96">
        <v>1</v>
      </c>
      <c r="G6452" s="96" t="s">
        <v>4874</v>
      </c>
      <c r="H6452" s="96">
        <v>1</v>
      </c>
      <c r="I6452" s="96" t="str">
        <f t="shared" si="100"/>
        <v>T525Y477M006ATE035A525Y477M006ASE035KBP74</v>
      </c>
    </row>
    <row r="6453" spans="1:9" hidden="1">
      <c r="A6453" s="96" t="s">
        <v>4377</v>
      </c>
      <c r="B6453" s="96" t="s">
        <v>4326</v>
      </c>
      <c r="C6453" s="96" t="s">
        <v>4488</v>
      </c>
      <c r="D6453" s="96">
        <v>214.41666666534729</v>
      </c>
      <c r="E6453" s="96">
        <v>163.55555555666797</v>
      </c>
      <c r="F6453" s="96">
        <v>1</v>
      </c>
      <c r="G6453" s="96" t="s">
        <v>4874</v>
      </c>
      <c r="H6453" s="96">
        <v>3</v>
      </c>
      <c r="I6453" s="96" t="str">
        <f t="shared" si="100"/>
        <v>T598V227M2R5AT4145A598V227M004ASKBP54</v>
      </c>
    </row>
    <row r="6454" spans="1:9" hidden="1">
      <c r="A6454" s="96" t="s">
        <v>4377</v>
      </c>
      <c r="B6454" s="96" t="s">
        <v>4326</v>
      </c>
      <c r="C6454" s="96" t="s">
        <v>4617</v>
      </c>
      <c r="D6454" s="96">
        <v>228.89000000052619</v>
      </c>
      <c r="E6454" s="96">
        <v>147.41166666685604</v>
      </c>
      <c r="F6454" s="96">
        <v>1</v>
      </c>
      <c r="G6454" s="96" t="s">
        <v>4874</v>
      </c>
      <c r="H6454" s="96">
        <v>50</v>
      </c>
      <c r="I6454" s="96" t="str">
        <f t="shared" si="100"/>
        <v>T598V227M2R5AT4145A598V227M004ASNT50</v>
      </c>
    </row>
    <row r="6455" spans="1:9" hidden="1">
      <c r="A6455" s="96" t="s">
        <v>4377</v>
      </c>
      <c r="B6455" s="96" t="s">
        <v>4843</v>
      </c>
      <c r="C6455" s="96" t="s">
        <v>4617</v>
      </c>
      <c r="D6455" s="96">
        <v>205.28333333437331</v>
      </c>
      <c r="E6455" s="96">
        <v>141.99999999138527</v>
      </c>
      <c r="F6455" s="96">
        <v>1</v>
      </c>
      <c r="G6455" s="96" t="s">
        <v>4874</v>
      </c>
      <c r="H6455" s="96">
        <v>1</v>
      </c>
      <c r="I6455" s="96" t="str">
        <f t="shared" si="100"/>
        <v>T598V227M2R5AT4145A598D477M004AS9997NT50</v>
      </c>
    </row>
    <row r="6456" spans="1:9" hidden="1">
      <c r="A6456" s="96" t="s">
        <v>1484</v>
      </c>
      <c r="B6456" s="96" t="s">
        <v>1036</v>
      </c>
      <c r="C6456" s="96" t="s">
        <v>4721</v>
      </c>
      <c r="D6456" s="96">
        <v>505.69999999715947</v>
      </c>
      <c r="E6456" s="96">
        <v>131.75000000512227</v>
      </c>
      <c r="F6456" s="96">
        <v>1</v>
      </c>
      <c r="G6456" s="96" t="s">
        <v>4874</v>
      </c>
      <c r="H6456" s="96">
        <v>1</v>
      </c>
      <c r="I6456" s="96" t="str">
        <f t="shared" si="100"/>
        <v>T521V476M016ATE040A521V476M020ASNT40</v>
      </c>
    </row>
    <row r="6457" spans="1:9" hidden="1">
      <c r="A6457" s="96" t="s">
        <v>3635</v>
      </c>
      <c r="B6457" s="96" t="s">
        <v>4641</v>
      </c>
      <c r="C6457" s="96" t="s">
        <v>157</v>
      </c>
      <c r="D6457" s="96">
        <v>663.0114035081657</v>
      </c>
      <c r="E6457" s="96">
        <v>232.18611111165956</v>
      </c>
      <c r="F6457" s="96">
        <v>1</v>
      </c>
      <c r="G6457" s="96" t="s">
        <v>4874</v>
      </c>
      <c r="H6457" s="96">
        <v>19</v>
      </c>
      <c r="I6457" s="96" t="str">
        <f t="shared" si="100"/>
        <v>T598X476M035ATE075A598V226M035AS9997TTS40</v>
      </c>
    </row>
    <row r="6458" spans="1:9" hidden="1">
      <c r="A6458" s="96" t="s">
        <v>3635</v>
      </c>
      <c r="B6458" s="96" t="s">
        <v>4978</v>
      </c>
      <c r="C6458" s="96" t="s">
        <v>157</v>
      </c>
      <c r="D6458" s="96">
        <v>693.74444444314577</v>
      </c>
      <c r="E6458" s="96">
        <v>295.83333333197515</v>
      </c>
      <c r="F6458" s="96">
        <v>1</v>
      </c>
      <c r="G6458" s="96" t="s">
        <v>4874</v>
      </c>
      <c r="H6458" s="96">
        <v>3</v>
      </c>
      <c r="I6458" s="96" t="str">
        <f t="shared" si="100"/>
        <v>T598X476M035ATE075A591V226M035AS9997TTS40</v>
      </c>
    </row>
    <row r="6459" spans="1:9" hidden="1">
      <c r="A6459" s="96" t="s">
        <v>1497</v>
      </c>
      <c r="B6459" s="96" t="s">
        <v>944</v>
      </c>
      <c r="C6459" s="96" t="s">
        <v>4617</v>
      </c>
      <c r="D6459" s="96">
        <v>411.71666667563841</v>
      </c>
      <c r="E6459" s="96">
        <v>125.16666666255333</v>
      </c>
      <c r="F6459" s="96">
        <v>1</v>
      </c>
      <c r="G6459" s="96" t="s">
        <v>4874</v>
      </c>
      <c r="H6459" s="96">
        <v>1</v>
      </c>
      <c r="I6459" s="96" t="str">
        <f t="shared" si="100"/>
        <v>T598D227M010ATE080A598D227M010ASNT50</v>
      </c>
    </row>
    <row r="6460" spans="1:9" hidden="1">
      <c r="A6460" s="96" t="s">
        <v>4220</v>
      </c>
      <c r="B6460" s="96" t="s">
        <v>1182</v>
      </c>
      <c r="C6460" s="96" t="s">
        <v>4744</v>
      </c>
      <c r="D6460" s="96">
        <v>382.46666666935198</v>
      </c>
      <c r="E6460" s="96">
        <v>183.5999999998603</v>
      </c>
      <c r="F6460" s="96">
        <v>1</v>
      </c>
      <c r="G6460" s="96" t="s">
        <v>4874</v>
      </c>
      <c r="H6460" s="96">
        <v>3</v>
      </c>
      <c r="I6460" s="96" t="str">
        <f t="shared" si="100"/>
        <v>T598B107M2R5ATE055A598B107M004ASKBP72</v>
      </c>
    </row>
    <row r="6461" spans="1:9" hidden="1">
      <c r="A6461" s="96" t="s">
        <v>1451</v>
      </c>
      <c r="B6461" s="96" t="s">
        <v>4979</v>
      </c>
      <c r="C6461" s="96" t="s">
        <v>4426</v>
      </c>
      <c r="D6461" s="96">
        <v>198.06666666758247</v>
      </c>
      <c r="E6461" s="96">
        <v>167.71666666609235</v>
      </c>
      <c r="F6461" s="96">
        <v>1</v>
      </c>
      <c r="G6461" s="96" t="s">
        <v>4874</v>
      </c>
      <c r="H6461" s="96">
        <v>1</v>
      </c>
      <c r="I6461" s="96" t="str">
        <f t="shared" si="100"/>
        <v>T598D477M2R5AT4145A598D247M003AS9997KBP74</v>
      </c>
    </row>
    <row r="6462" spans="1:9" hidden="1">
      <c r="A6462" s="96" t="s">
        <v>1451</v>
      </c>
      <c r="B6462" s="96" t="s">
        <v>4833</v>
      </c>
      <c r="C6462" s="96" t="s">
        <v>4426</v>
      </c>
      <c r="D6462" s="96">
        <v>216.46766666681503</v>
      </c>
      <c r="E6462" s="96">
        <v>145.43766666620505</v>
      </c>
      <c r="F6462" s="96">
        <v>1</v>
      </c>
      <c r="G6462" s="96" t="s">
        <v>4874</v>
      </c>
      <c r="H6462" s="96">
        <v>50</v>
      </c>
      <c r="I6462" s="96" t="str">
        <f t="shared" si="100"/>
        <v>T598D477M2R5AT4145A598V247M003ASKBP74</v>
      </c>
    </row>
    <row r="6463" spans="1:9" hidden="1">
      <c r="A6463" s="96" t="s">
        <v>1451</v>
      </c>
      <c r="B6463" s="96" t="s">
        <v>4833</v>
      </c>
      <c r="C6463" s="96" t="s">
        <v>4760</v>
      </c>
      <c r="D6463" s="96">
        <v>206.01666666800156</v>
      </c>
      <c r="E6463" s="96">
        <v>136.81666666874662</v>
      </c>
      <c r="F6463" s="96">
        <v>1</v>
      </c>
      <c r="G6463" s="96" t="s">
        <v>4874</v>
      </c>
      <c r="H6463" s="96">
        <v>3</v>
      </c>
      <c r="I6463" s="96" t="str">
        <f t="shared" si="100"/>
        <v>T598D477M2R5AT4145A598V247M003ASKBP75</v>
      </c>
    </row>
    <row r="6464" spans="1:9" hidden="1">
      <c r="A6464" s="96" t="s">
        <v>1451</v>
      </c>
      <c r="B6464" s="96" t="s">
        <v>4833</v>
      </c>
      <c r="C6464" s="96" t="s">
        <v>4764</v>
      </c>
      <c r="D6464" s="96">
        <v>210.94100000029431</v>
      </c>
      <c r="E6464" s="96">
        <v>142.30666666687466</v>
      </c>
      <c r="F6464" s="96">
        <v>1</v>
      </c>
      <c r="G6464" s="96" t="s">
        <v>4874</v>
      </c>
      <c r="H6464" s="96">
        <v>50</v>
      </c>
      <c r="I6464" s="96" t="str">
        <f t="shared" si="100"/>
        <v>T598D477M2R5AT4145A598V247M003ASKBP74US</v>
      </c>
    </row>
    <row r="6465" spans="1:9" hidden="1">
      <c r="A6465" s="96" t="s">
        <v>1451</v>
      </c>
      <c r="B6465" s="96" t="s">
        <v>4834</v>
      </c>
      <c r="C6465" s="96" t="s">
        <v>4426</v>
      </c>
      <c r="D6465" s="96">
        <v>229.36000000080097</v>
      </c>
      <c r="E6465" s="96">
        <v>144.76491228040112</v>
      </c>
      <c r="F6465" s="96">
        <v>1</v>
      </c>
      <c r="G6465" s="96" t="s">
        <v>4874</v>
      </c>
      <c r="H6465" s="96">
        <v>20</v>
      </c>
      <c r="I6465" s="96" t="str">
        <f t="shared" si="100"/>
        <v>T598D477M2R5AT4145A598V247M003AS9997KBP74</v>
      </c>
    </row>
    <row r="6466" spans="1:9" hidden="1">
      <c r="A6466" s="96" t="s">
        <v>1451</v>
      </c>
      <c r="B6466" s="96" t="s">
        <v>4834</v>
      </c>
      <c r="C6466" s="96" t="s">
        <v>4764</v>
      </c>
      <c r="D6466" s="96">
        <v>232.5499999942258</v>
      </c>
      <c r="E6466" s="96">
        <v>128.44999999855645</v>
      </c>
      <c r="F6466" s="96">
        <v>1</v>
      </c>
      <c r="G6466" s="96" t="s">
        <v>4874</v>
      </c>
      <c r="H6466" s="96">
        <v>1</v>
      </c>
      <c r="I6466" s="96" t="str">
        <f t="shared" si="100"/>
        <v>T598D477M2R5AT4145A598V247M003AS9997KBP74US</v>
      </c>
    </row>
    <row r="6467" spans="1:9" hidden="1">
      <c r="A6467" s="96" t="s">
        <v>208</v>
      </c>
      <c r="B6467" s="96" t="s">
        <v>4980</v>
      </c>
      <c r="C6467" s="96" t="s">
        <v>4426</v>
      </c>
      <c r="D6467" s="96">
        <v>270.94999999157153</v>
      </c>
      <c r="E6467" s="96">
        <v>172.6166666590143</v>
      </c>
      <c r="F6467" s="96">
        <v>1</v>
      </c>
      <c r="G6467" s="96" t="s">
        <v>4874</v>
      </c>
      <c r="H6467" s="96">
        <v>1</v>
      </c>
      <c r="I6467" s="96" t="str">
        <f t="shared" si="100"/>
        <v>T520C157M004ATE045A520C157M004ASE045KBP74</v>
      </c>
    </row>
    <row r="6468" spans="1:9" hidden="1">
      <c r="A6468" s="96" t="s">
        <v>1316</v>
      </c>
      <c r="B6468" s="96" t="s">
        <v>1036</v>
      </c>
      <c r="C6468" s="96" t="s">
        <v>4721</v>
      </c>
      <c r="D6468" s="96">
        <v>380.59999999939464</v>
      </c>
      <c r="E6468" s="96">
        <v>161.60555555485189</v>
      </c>
      <c r="F6468" s="96">
        <v>1</v>
      </c>
      <c r="G6468" s="96" t="s">
        <v>4874</v>
      </c>
      <c r="H6468" s="96">
        <v>3</v>
      </c>
      <c r="I6468" s="96" t="str">
        <f t="shared" ref="I6468:I6531" si="101">A6468&amp;B6468&amp;C6468</f>
        <v>T521D476M020ATE040A521V476M020ASNT40</v>
      </c>
    </row>
    <row r="6469" spans="1:9" hidden="1">
      <c r="A6469" s="96" t="s">
        <v>2212</v>
      </c>
      <c r="B6469" s="96" t="s">
        <v>615</v>
      </c>
      <c r="C6469" s="96" t="s">
        <v>4721</v>
      </c>
      <c r="D6469" s="96">
        <v>540.11999999871477</v>
      </c>
      <c r="E6469" s="96">
        <v>211.77333333226852</v>
      </c>
      <c r="F6469" s="96">
        <v>1</v>
      </c>
      <c r="G6469" s="96" t="s">
        <v>4874</v>
      </c>
      <c r="H6469" s="96">
        <v>5</v>
      </c>
      <c r="I6469" s="96" t="str">
        <f t="shared" si="101"/>
        <v>T521B106M016ATE100A520B106M016ASE100NT40</v>
      </c>
    </row>
    <row r="6470" spans="1:9" hidden="1">
      <c r="A6470" s="96" t="s">
        <v>1281</v>
      </c>
      <c r="B6470" s="96" t="s">
        <v>1282</v>
      </c>
      <c r="C6470" s="96" t="s">
        <v>90</v>
      </c>
      <c r="D6470" s="96">
        <v>751.07500000071013</v>
      </c>
      <c r="E6470" s="96">
        <v>335.40666666766629</v>
      </c>
      <c r="F6470" s="96">
        <v>1</v>
      </c>
      <c r="G6470" s="96" t="s">
        <v>4874</v>
      </c>
      <c r="H6470" s="96">
        <v>4</v>
      </c>
      <c r="I6470" s="96" t="str">
        <f t="shared" si="101"/>
        <v>T599D226M035ATE090A599D226M035AS9997FTP200</v>
      </c>
    </row>
    <row r="6471" spans="1:9" hidden="1">
      <c r="A6471" s="96" t="s">
        <v>4319</v>
      </c>
      <c r="B6471" s="96" t="s">
        <v>4811</v>
      </c>
      <c r="C6471" s="96" t="s">
        <v>4811</v>
      </c>
      <c r="D6471" s="96">
        <v>748.71666666353121</v>
      </c>
      <c r="E6471" s="96">
        <v>263.06666666991077</v>
      </c>
      <c r="F6471" s="96">
        <v>1</v>
      </c>
      <c r="G6471" s="96" t="s">
        <v>4874</v>
      </c>
      <c r="I6471" s="96" t="str">
        <f t="shared" si="101"/>
        <v>T598B225M050ATE200#N/A#N/A</v>
      </c>
    </row>
    <row r="6472" spans="1:9" hidden="1">
      <c r="A6472" s="96" t="s">
        <v>4319</v>
      </c>
      <c r="B6472" s="96" t="s">
        <v>4981</v>
      </c>
      <c r="C6472" s="96" t="s">
        <v>4502</v>
      </c>
      <c r="D6472" s="96">
        <v>795.85999999707565</v>
      </c>
      <c r="E6472" s="96">
        <v>192.96999999973923</v>
      </c>
      <c r="F6472" s="96">
        <v>1</v>
      </c>
      <c r="G6472" s="96" t="s">
        <v>4874</v>
      </c>
      <c r="H6472" s="96">
        <v>5</v>
      </c>
      <c r="I6472" s="96" t="str">
        <f t="shared" si="101"/>
        <v>T598B225M050ATE200A598B225M050AS9997TTS175</v>
      </c>
    </row>
    <row r="6473" spans="1:9" hidden="1">
      <c r="A6473" s="96" t="s">
        <v>1593</v>
      </c>
      <c r="B6473" s="96" t="s">
        <v>2027</v>
      </c>
      <c r="C6473" s="96" t="s">
        <v>4617</v>
      </c>
      <c r="D6473" s="96">
        <v>300.56666666641831</v>
      </c>
      <c r="E6473" s="96">
        <v>127.97499999229332</v>
      </c>
      <c r="F6473" s="96">
        <v>1</v>
      </c>
      <c r="G6473" s="96" t="s">
        <v>4874</v>
      </c>
      <c r="H6473" s="96">
        <v>2</v>
      </c>
      <c r="I6473" s="96" t="str">
        <f t="shared" si="101"/>
        <v>T525D157M010ATE055A520D157M010ASNT50</v>
      </c>
    </row>
    <row r="6474" spans="1:9" hidden="1">
      <c r="A6474" s="96" t="s">
        <v>1593</v>
      </c>
      <c r="B6474" s="96" t="s">
        <v>1592</v>
      </c>
      <c r="C6474" s="96" t="s">
        <v>4426</v>
      </c>
      <c r="D6474" s="96">
        <v>325.78333333949558</v>
      </c>
      <c r="E6474" s="96">
        <v>130.43333333451301</v>
      </c>
      <c r="F6474" s="96">
        <v>1</v>
      </c>
      <c r="G6474" s="96" t="s">
        <v>4874</v>
      </c>
      <c r="H6474" s="96">
        <v>1</v>
      </c>
      <c r="I6474" s="96" t="str">
        <f t="shared" si="101"/>
        <v>T525D157M010ATE055A520D157M010ASMHSPKBP74</v>
      </c>
    </row>
    <row r="6475" spans="1:9" hidden="1">
      <c r="A6475" s="96" t="s">
        <v>1084</v>
      </c>
      <c r="B6475" s="96" t="s">
        <v>4811</v>
      </c>
      <c r="C6475" s="96" t="s">
        <v>4811</v>
      </c>
      <c r="D6475" s="96">
        <v>563.86666666134261</v>
      </c>
      <c r="E6475" s="96">
        <v>187.3833333409857</v>
      </c>
      <c r="F6475" s="96">
        <v>1</v>
      </c>
      <c r="G6475" s="96" t="s">
        <v>4874</v>
      </c>
      <c r="I6475" s="96" t="str">
        <f t="shared" si="101"/>
        <v>T598D476M025AHE060#N/A#N/A</v>
      </c>
    </row>
    <row r="6476" spans="1:9" hidden="1">
      <c r="A6476" s="96" t="s">
        <v>1084</v>
      </c>
      <c r="B6476" s="96" t="s">
        <v>1083</v>
      </c>
      <c r="C6476" s="96" t="s">
        <v>90</v>
      </c>
      <c r="D6476" s="96">
        <v>558.79166665894445</v>
      </c>
      <c r="E6476" s="96">
        <v>184.75833333504852</v>
      </c>
      <c r="F6476" s="96">
        <v>1</v>
      </c>
      <c r="G6476" s="96" t="s">
        <v>4874</v>
      </c>
      <c r="H6476" s="96">
        <v>2</v>
      </c>
      <c r="I6476" s="96" t="str">
        <f t="shared" si="101"/>
        <v>T598D476M025AHE060A598D476M025ASFTP200</v>
      </c>
    </row>
    <row r="6477" spans="1:9" hidden="1">
      <c r="A6477" s="96" t="s">
        <v>4982</v>
      </c>
      <c r="B6477" s="96" t="s">
        <v>4811</v>
      </c>
      <c r="C6477" s="96" t="s">
        <v>4811</v>
      </c>
      <c r="D6477" s="96">
        <v>580.38333333330229</v>
      </c>
      <c r="E6477" s="96">
        <v>185.58333332883191</v>
      </c>
      <c r="F6477" s="96">
        <v>1</v>
      </c>
      <c r="G6477" s="96" t="s">
        <v>4874</v>
      </c>
      <c r="I6477" s="96" t="str">
        <f t="shared" si="101"/>
        <v>S598D226M035AHE065#N/A#N/A</v>
      </c>
    </row>
    <row r="6478" spans="1:9" hidden="1">
      <c r="A6478" s="96" t="s">
        <v>4983</v>
      </c>
      <c r="B6478" s="96" t="s">
        <v>4811</v>
      </c>
      <c r="C6478" s="96" t="s">
        <v>4811</v>
      </c>
      <c r="D6478" s="96">
        <v>330.71666666306555</v>
      </c>
      <c r="E6478" s="96">
        <v>129.34999999939464</v>
      </c>
      <c r="F6478" s="96">
        <v>1</v>
      </c>
      <c r="G6478" s="96" t="s">
        <v>4874</v>
      </c>
      <c r="I6478" s="96" t="str">
        <f t="shared" si="101"/>
        <v>S598D337M006AHE025#N/A#N/A</v>
      </c>
    </row>
    <row r="6479" spans="1:9" hidden="1">
      <c r="A6479" s="96" t="s">
        <v>4984</v>
      </c>
      <c r="B6479" s="96" t="s">
        <v>4811</v>
      </c>
      <c r="C6479" s="96" t="s">
        <v>4811</v>
      </c>
      <c r="D6479" s="96">
        <v>650.93333333381452</v>
      </c>
      <c r="E6479" s="96">
        <v>198.63333333050832</v>
      </c>
      <c r="F6479" s="96">
        <v>1</v>
      </c>
      <c r="G6479" s="96" t="s">
        <v>4874</v>
      </c>
      <c r="I6479" s="96" t="str">
        <f t="shared" si="101"/>
        <v>S598D336M035AHE065#N/A#N/A</v>
      </c>
    </row>
    <row r="6480" spans="1:9" hidden="1">
      <c r="A6480" s="96" t="s">
        <v>1394</v>
      </c>
      <c r="B6480" s="96" t="s">
        <v>4985</v>
      </c>
      <c r="C6480" s="96" t="s">
        <v>4617</v>
      </c>
      <c r="D6480" s="96">
        <v>236.55000000726432</v>
      </c>
      <c r="E6480" s="96">
        <v>136.44999999320137</v>
      </c>
      <c r="F6480" s="96">
        <v>1</v>
      </c>
      <c r="G6480" s="96" t="s">
        <v>4874</v>
      </c>
      <c r="H6480" s="96">
        <v>1</v>
      </c>
      <c r="I6480" s="96" t="str">
        <f t="shared" si="101"/>
        <v>T520C157M004ATE025A520C157M004ASE025NT50</v>
      </c>
    </row>
    <row r="6481" spans="1:9" hidden="1">
      <c r="A6481" s="96" t="s">
        <v>414</v>
      </c>
      <c r="B6481" s="96" t="s">
        <v>319</v>
      </c>
      <c r="C6481" s="96" t="s">
        <v>4671</v>
      </c>
      <c r="D6481" s="96">
        <v>221.98333333013579</v>
      </c>
      <c r="E6481" s="96">
        <v>168.5500000056345</v>
      </c>
      <c r="F6481" s="96">
        <v>1</v>
      </c>
      <c r="G6481" s="96" t="s">
        <v>4874</v>
      </c>
      <c r="H6481" s="96">
        <v>1</v>
      </c>
      <c r="I6481" s="96" t="str">
        <f t="shared" si="101"/>
        <v>T520C227M004ATE055A520C227M004ASE055NT71</v>
      </c>
    </row>
    <row r="6482" spans="1:9" hidden="1">
      <c r="A6482" s="96" t="s">
        <v>4133</v>
      </c>
      <c r="B6482" s="96" t="s">
        <v>4642</v>
      </c>
      <c r="C6482" s="96" t="s">
        <v>131</v>
      </c>
      <c r="D6482" s="96">
        <v>939.99999999767169</v>
      </c>
      <c r="E6482" s="96">
        <v>200.62222222681157</v>
      </c>
      <c r="F6482" s="96">
        <v>1</v>
      </c>
      <c r="G6482" s="96" t="s">
        <v>4874</v>
      </c>
      <c r="H6482" s="96">
        <v>3</v>
      </c>
      <c r="I6482" s="96" t="str">
        <f t="shared" si="101"/>
        <v>T521T276M018ATE050A521T276M018AS9997TTS80</v>
      </c>
    </row>
    <row r="6483" spans="1:9" hidden="1">
      <c r="A6483" s="96" t="s">
        <v>4281</v>
      </c>
      <c r="B6483" s="96" t="s">
        <v>4228</v>
      </c>
      <c r="C6483" s="96" t="s">
        <v>4744</v>
      </c>
      <c r="D6483" s="96">
        <v>491.75033333308528</v>
      </c>
      <c r="E6483" s="96">
        <v>198.51066666743719</v>
      </c>
      <c r="F6483" s="96">
        <v>1</v>
      </c>
      <c r="G6483" s="96" t="s">
        <v>4874</v>
      </c>
      <c r="H6483" s="96">
        <v>50</v>
      </c>
      <c r="I6483" s="96" t="str">
        <f t="shared" si="101"/>
        <v>T598B476M006ATE070A598B476M010ASKBP72</v>
      </c>
    </row>
    <row r="6484" spans="1:9" hidden="1">
      <c r="A6484" s="96" t="s">
        <v>4281</v>
      </c>
      <c r="B6484" s="96" t="s">
        <v>4228</v>
      </c>
      <c r="C6484" s="96" t="s">
        <v>4671</v>
      </c>
      <c r="D6484" s="96">
        <v>480.35000000149006</v>
      </c>
      <c r="E6484" s="96">
        <v>202.56666666129604</v>
      </c>
      <c r="F6484" s="96">
        <v>1</v>
      </c>
      <c r="G6484" s="96" t="s">
        <v>4874</v>
      </c>
      <c r="H6484" s="96">
        <v>1</v>
      </c>
      <c r="I6484" s="96" t="str">
        <f t="shared" si="101"/>
        <v>T598B476M006ATE070A598B476M010ASNT71</v>
      </c>
    </row>
    <row r="6485" spans="1:9" hidden="1">
      <c r="A6485" s="96" t="s">
        <v>2418</v>
      </c>
      <c r="B6485" s="96" t="s">
        <v>2419</v>
      </c>
      <c r="C6485" s="96" t="s">
        <v>4441</v>
      </c>
      <c r="D6485" s="96">
        <v>527.22916666476522</v>
      </c>
      <c r="E6485" s="96">
        <v>208.1875000015134</v>
      </c>
      <c r="F6485" s="96">
        <v>1</v>
      </c>
      <c r="G6485" s="96" t="s">
        <v>4874</v>
      </c>
      <c r="H6485" s="96">
        <v>8</v>
      </c>
      <c r="I6485" s="96" t="str">
        <f t="shared" si="101"/>
        <v>T523W687M006APE100A523W687M006AS9997STA156KA</v>
      </c>
    </row>
    <row r="6486" spans="1:9" hidden="1">
      <c r="A6486" s="96" t="s">
        <v>417</v>
      </c>
      <c r="B6486" s="96" t="s">
        <v>321</v>
      </c>
      <c r="C6486" s="96" t="s">
        <v>4426</v>
      </c>
      <c r="D6486" s="96">
        <v>234.48333333944905</v>
      </c>
      <c r="E6486" s="96">
        <v>141.33333333651535</v>
      </c>
      <c r="F6486" s="96">
        <v>1</v>
      </c>
      <c r="G6486" s="96" t="s">
        <v>4874</v>
      </c>
      <c r="H6486" s="96">
        <v>1</v>
      </c>
      <c r="I6486" s="96" t="str">
        <f t="shared" si="101"/>
        <v>T520C157M006ATE055A520C157M006ASE055KBP74</v>
      </c>
    </row>
    <row r="6487" spans="1:9" hidden="1">
      <c r="A6487" s="96" t="s">
        <v>1881</v>
      </c>
      <c r="B6487" s="96" t="s">
        <v>4835</v>
      </c>
      <c r="C6487" s="96" t="s">
        <v>87</v>
      </c>
      <c r="D6487" s="96">
        <v>852.5916666694684</v>
      </c>
      <c r="E6487" s="96">
        <v>289.1166666650679</v>
      </c>
      <c r="F6487" s="96">
        <v>1</v>
      </c>
      <c r="G6487" s="96" t="s">
        <v>4874</v>
      </c>
      <c r="H6487" s="96">
        <v>4</v>
      </c>
      <c r="I6487" s="96" t="str">
        <f t="shared" si="101"/>
        <v>T523V686M035APE100A523V686M035AS9997TTS50</v>
      </c>
    </row>
    <row r="6488" spans="1:9" hidden="1">
      <c r="A6488" s="96" t="s">
        <v>1881</v>
      </c>
      <c r="B6488" s="96" t="s">
        <v>4835</v>
      </c>
      <c r="C6488" s="96" t="s">
        <v>4800</v>
      </c>
      <c r="D6488" s="96">
        <v>587.43333333637565</v>
      </c>
      <c r="E6488" s="96">
        <v>190.06666666769888</v>
      </c>
      <c r="F6488" s="96">
        <v>1</v>
      </c>
      <c r="G6488" s="96" t="s">
        <v>4874</v>
      </c>
      <c r="H6488" s="96">
        <v>2</v>
      </c>
      <c r="I6488" s="96" t="str">
        <f t="shared" si="101"/>
        <v>T523V686M035APE100A523V686M035AS9997TTS50G</v>
      </c>
    </row>
    <row r="6489" spans="1:9" hidden="1">
      <c r="A6489" s="96" t="s">
        <v>1930</v>
      </c>
      <c r="B6489" s="96" t="s">
        <v>4235</v>
      </c>
      <c r="C6489" s="96" t="s">
        <v>4426</v>
      </c>
      <c r="D6489" s="96">
        <v>256.67666666815057</v>
      </c>
      <c r="E6489" s="96">
        <v>138.58666666480713</v>
      </c>
      <c r="F6489" s="96">
        <v>1</v>
      </c>
      <c r="G6489" s="96" t="s">
        <v>4874</v>
      </c>
      <c r="H6489" s="96">
        <v>5</v>
      </c>
      <c r="I6489" s="96" t="str">
        <f t="shared" si="101"/>
        <v>T599B336M010ATE150A599B336M010AS9997KBP74</v>
      </c>
    </row>
    <row r="6490" spans="1:9" hidden="1">
      <c r="A6490" s="96" t="s">
        <v>1930</v>
      </c>
      <c r="B6490" s="96" t="s">
        <v>4235</v>
      </c>
      <c r="C6490" s="96" t="s">
        <v>131</v>
      </c>
      <c r="D6490" s="96">
        <v>409.18095238091024</v>
      </c>
      <c r="E6490" s="96">
        <v>202.03809523788681</v>
      </c>
      <c r="F6490" s="96">
        <v>1</v>
      </c>
      <c r="G6490" s="96" t="s">
        <v>4874</v>
      </c>
      <c r="H6490" s="96">
        <v>7</v>
      </c>
      <c r="I6490" s="96" t="str">
        <f t="shared" si="101"/>
        <v>T599B336M010ATE150A599B336M010AS9997TTS80</v>
      </c>
    </row>
    <row r="6491" spans="1:9" hidden="1">
      <c r="A6491" s="96" t="s">
        <v>1930</v>
      </c>
      <c r="B6491" s="96" t="s">
        <v>4235</v>
      </c>
      <c r="C6491" s="96" t="s">
        <v>4804</v>
      </c>
      <c r="D6491" s="96">
        <v>420.98333332920447</v>
      </c>
      <c r="E6491" s="96">
        <v>196.13333333283663</v>
      </c>
      <c r="F6491" s="96">
        <v>1</v>
      </c>
      <c r="G6491" s="96" t="s">
        <v>4874</v>
      </c>
      <c r="H6491" s="96">
        <v>2</v>
      </c>
      <c r="I6491" s="96" t="str">
        <f t="shared" si="101"/>
        <v>T599B336M010ATE150A599B336M010AS9997TTS80G</v>
      </c>
    </row>
    <row r="6492" spans="1:9" hidden="1">
      <c r="A6492" s="96" t="s">
        <v>1195</v>
      </c>
      <c r="B6492" s="96" t="s">
        <v>4967</v>
      </c>
      <c r="C6492" s="96" t="s">
        <v>4441</v>
      </c>
      <c r="D6492" s="96">
        <v>533.49523809538891</v>
      </c>
      <c r="E6492" s="96">
        <v>192.79285714279729</v>
      </c>
      <c r="F6492" s="96">
        <v>1</v>
      </c>
      <c r="G6492" s="96" t="s">
        <v>4874</v>
      </c>
      <c r="H6492" s="96">
        <v>7</v>
      </c>
      <c r="I6492" s="96" t="str">
        <f t="shared" si="101"/>
        <v>T591B227M006AT4146A591B227M006AS9997STA156KA</v>
      </c>
    </row>
    <row r="6493" spans="1:9" hidden="1">
      <c r="A6493" s="96" t="s">
        <v>1195</v>
      </c>
      <c r="B6493" s="96" t="s">
        <v>1165</v>
      </c>
      <c r="C6493" s="96" t="s">
        <v>4441</v>
      </c>
      <c r="D6493" s="96">
        <v>539.72222222286894</v>
      </c>
      <c r="E6493" s="96">
        <v>203.06527777720476</v>
      </c>
      <c r="F6493" s="96">
        <v>1</v>
      </c>
      <c r="G6493" s="96" t="s">
        <v>4874</v>
      </c>
      <c r="H6493" s="96">
        <v>27</v>
      </c>
      <c r="I6493" s="96" t="str">
        <f t="shared" si="101"/>
        <v>T591B227M006AT4146A591B227M006ASSTA156KA</v>
      </c>
    </row>
    <row r="6494" spans="1:9" hidden="1">
      <c r="A6494" s="96" t="s">
        <v>3791</v>
      </c>
      <c r="B6494" s="96" t="s">
        <v>3706</v>
      </c>
      <c r="C6494" s="96" t="s">
        <v>4441</v>
      </c>
      <c r="D6494" s="96">
        <v>332.82777778222226</v>
      </c>
      <c r="E6494" s="96">
        <v>129.23888889024963</v>
      </c>
      <c r="F6494" s="96">
        <v>1</v>
      </c>
      <c r="G6494" s="96" t="s">
        <v>4874</v>
      </c>
      <c r="H6494" s="96">
        <v>3</v>
      </c>
      <c r="I6494" s="96" t="str">
        <f t="shared" si="101"/>
        <v>T520B107M2R5ATE040A520B107K003ASSTA156KA</v>
      </c>
    </row>
    <row r="6495" spans="1:9" hidden="1">
      <c r="A6495" s="96" t="s">
        <v>4986</v>
      </c>
      <c r="B6495" s="96" t="s">
        <v>4811</v>
      </c>
      <c r="C6495" s="96" t="s">
        <v>4811</v>
      </c>
      <c r="D6495" s="96">
        <v>498.77500000235159</v>
      </c>
      <c r="E6495" s="96">
        <v>201.2249999953201</v>
      </c>
      <c r="F6495" s="96">
        <v>1</v>
      </c>
      <c r="G6495" s="96" t="s">
        <v>4874</v>
      </c>
      <c r="I6495" s="96" t="str">
        <f t="shared" si="101"/>
        <v>S598B476M010AHE070#N/A#N/A</v>
      </c>
    </row>
    <row r="6496" spans="1:9" hidden="1">
      <c r="A6496" s="96" t="s">
        <v>4072</v>
      </c>
      <c r="B6496" s="96" t="s">
        <v>4073</v>
      </c>
      <c r="C6496" s="96" t="s">
        <v>100</v>
      </c>
      <c r="D6496" s="96">
        <v>211.04444444412368</v>
      </c>
      <c r="E6496" s="96">
        <v>134.40833333646879</v>
      </c>
      <c r="F6496" s="96">
        <v>1</v>
      </c>
      <c r="G6496" s="96" t="s">
        <v>4874</v>
      </c>
      <c r="H6496" s="96">
        <v>3</v>
      </c>
      <c r="I6496" s="96" t="str">
        <f t="shared" si="101"/>
        <v>T520U227M2R5ATE055A520U227M003ASE055S805</v>
      </c>
    </row>
    <row r="6497" spans="1:9" hidden="1">
      <c r="A6497" s="96" t="s">
        <v>1876</v>
      </c>
      <c r="B6497" s="96" t="s">
        <v>1877</v>
      </c>
      <c r="C6497" s="96" t="s">
        <v>4441</v>
      </c>
      <c r="D6497" s="96">
        <v>622.06666667188983</v>
      </c>
      <c r="E6497" s="96">
        <v>228.46666666504461</v>
      </c>
      <c r="F6497" s="96">
        <v>1</v>
      </c>
      <c r="G6497" s="96" t="s">
        <v>4874</v>
      </c>
      <c r="H6497" s="96">
        <v>2</v>
      </c>
      <c r="I6497" s="96" t="str">
        <f t="shared" si="101"/>
        <v>T523V827M006APE100A523V827M006AS9997STA156KA</v>
      </c>
    </row>
    <row r="6498" spans="1:9" hidden="1">
      <c r="A6498" s="96" t="s">
        <v>1892</v>
      </c>
      <c r="B6498" s="96" t="s">
        <v>1877</v>
      </c>
      <c r="C6498" s="96" t="s">
        <v>111</v>
      </c>
      <c r="D6498" s="96">
        <v>679.86666666227393</v>
      </c>
      <c r="E6498" s="96">
        <v>261.40000000130385</v>
      </c>
      <c r="F6498" s="96">
        <v>1</v>
      </c>
      <c r="G6498" s="96" t="s">
        <v>4874</v>
      </c>
      <c r="H6498" s="96">
        <v>1</v>
      </c>
      <c r="I6498" s="96" t="str">
        <f t="shared" si="101"/>
        <v>T523V108M006APE100A523V827M006AS9997STA200KA</v>
      </c>
    </row>
    <row r="6499" spans="1:9" hidden="1">
      <c r="A6499" s="96" t="s">
        <v>1892</v>
      </c>
      <c r="B6499" s="96" t="s">
        <v>1893</v>
      </c>
      <c r="C6499" s="96" t="s">
        <v>111</v>
      </c>
      <c r="D6499" s="96">
        <v>556.39999999897555</v>
      </c>
      <c r="E6499" s="96">
        <v>186.43333332845941</v>
      </c>
      <c r="F6499" s="96">
        <v>1</v>
      </c>
      <c r="G6499" s="96" t="s">
        <v>4874</v>
      </c>
      <c r="H6499" s="96">
        <v>1</v>
      </c>
      <c r="I6499" s="96" t="str">
        <f t="shared" si="101"/>
        <v>T523V108M006APE100A523V108M006AS9997STA200KA</v>
      </c>
    </row>
    <row r="6500" spans="1:9" hidden="1">
      <c r="A6500" s="96" t="s">
        <v>3362</v>
      </c>
      <c r="B6500" s="96" t="s">
        <v>3328</v>
      </c>
      <c r="C6500" s="96" t="s">
        <v>4617</v>
      </c>
      <c r="D6500" s="96">
        <v>348.11666666530073</v>
      </c>
      <c r="E6500" s="96">
        <v>161.31666666828096</v>
      </c>
      <c r="F6500" s="96">
        <v>1</v>
      </c>
      <c r="G6500" s="96" t="s">
        <v>4874</v>
      </c>
      <c r="H6500" s="96">
        <v>1</v>
      </c>
      <c r="I6500" s="96" t="str">
        <f t="shared" si="101"/>
        <v>T591D227M010ATE080A591D227M010ASNT50</v>
      </c>
    </row>
    <row r="6501" spans="1:9" hidden="1">
      <c r="A6501" s="96" t="s">
        <v>579</v>
      </c>
      <c r="B6501" s="96" t="s">
        <v>4987</v>
      </c>
      <c r="C6501" s="96" t="s">
        <v>4433</v>
      </c>
      <c r="D6501" s="96">
        <v>287.13333332561888</v>
      </c>
      <c r="E6501" s="96">
        <v>139.32500000519212</v>
      </c>
      <c r="F6501" s="96">
        <v>1</v>
      </c>
      <c r="G6501" s="96" t="s">
        <v>4874</v>
      </c>
      <c r="H6501" s="96">
        <v>1</v>
      </c>
      <c r="I6501" s="96" t="str">
        <f t="shared" si="101"/>
        <v>T520C157M006ATE015A520C157M006AS9997KBP74E</v>
      </c>
    </row>
    <row r="6502" spans="1:9" hidden="1">
      <c r="A6502" s="96" t="s">
        <v>579</v>
      </c>
      <c r="B6502" s="96" t="s">
        <v>580</v>
      </c>
      <c r="C6502" s="96" t="s">
        <v>4492</v>
      </c>
      <c r="D6502" s="96">
        <v>247.5333333411254</v>
      </c>
      <c r="E6502" s="96">
        <v>121.33333333418705</v>
      </c>
      <c r="F6502" s="96">
        <v>1</v>
      </c>
      <c r="G6502" s="96" t="s">
        <v>4874</v>
      </c>
      <c r="H6502" s="96">
        <v>1</v>
      </c>
      <c r="I6502" s="96" t="str">
        <f t="shared" si="101"/>
        <v>T520C157M006ATE015A520C157M006ASE015FTW700</v>
      </c>
    </row>
    <row r="6503" spans="1:9" hidden="1">
      <c r="A6503" s="96" t="s">
        <v>1888</v>
      </c>
      <c r="B6503" s="96" t="s">
        <v>1889</v>
      </c>
      <c r="C6503" s="96" t="s">
        <v>4988</v>
      </c>
      <c r="D6503" s="96">
        <v>965.03333333297633</v>
      </c>
      <c r="E6503" s="96">
        <v>190.31666666851379</v>
      </c>
      <c r="F6503" s="96">
        <v>1</v>
      </c>
      <c r="G6503" s="96" t="s">
        <v>4874</v>
      </c>
      <c r="H6503" s="96">
        <v>1</v>
      </c>
      <c r="I6503" s="96" t="str">
        <f t="shared" si="101"/>
        <v>T523V337M016APE100A523V337M016AS9998S15HV</v>
      </c>
    </row>
    <row r="6504" spans="1:9" hidden="1">
      <c r="A6504" s="96" t="s">
        <v>1911</v>
      </c>
      <c r="B6504" s="96" t="s">
        <v>1912</v>
      </c>
      <c r="C6504" s="96" t="s">
        <v>4441</v>
      </c>
      <c r="D6504" s="96">
        <v>638.83333333418705</v>
      </c>
      <c r="E6504" s="96">
        <v>189.89999999874271</v>
      </c>
      <c r="F6504" s="96">
        <v>1</v>
      </c>
      <c r="G6504" s="96" t="s">
        <v>4874</v>
      </c>
      <c r="H6504" s="96">
        <v>1</v>
      </c>
      <c r="I6504" s="96" t="str">
        <f t="shared" si="101"/>
        <v>T523V687M006APE100A523V687M006AS9997STA156KA</v>
      </c>
    </row>
    <row r="6505" spans="1:9" hidden="1">
      <c r="A6505" s="96" t="s">
        <v>2614</v>
      </c>
      <c r="B6505" s="96" t="s">
        <v>2552</v>
      </c>
      <c r="C6505" s="96" t="s">
        <v>4426</v>
      </c>
      <c r="D6505" s="96">
        <v>200.09166666422971</v>
      </c>
      <c r="E6505" s="96">
        <v>122.28333333623596</v>
      </c>
      <c r="F6505" s="96">
        <v>1</v>
      </c>
      <c r="G6505" s="96" t="s">
        <v>4874</v>
      </c>
      <c r="H6505" s="96">
        <v>2</v>
      </c>
      <c r="I6505" s="96" t="str">
        <f t="shared" si="101"/>
        <v>T520V337M003ATE025A520V337M003ASMHSPKBP74</v>
      </c>
    </row>
    <row r="6506" spans="1:9" hidden="1">
      <c r="A6506" s="96" t="s">
        <v>4403</v>
      </c>
      <c r="B6506" s="96" t="s">
        <v>3147</v>
      </c>
      <c r="C6506" s="96" t="s">
        <v>4426</v>
      </c>
      <c r="D6506" s="96">
        <v>200.85000000195575</v>
      </c>
      <c r="E6506" s="96">
        <v>127.59999999892898</v>
      </c>
      <c r="F6506" s="96">
        <v>1</v>
      </c>
      <c r="G6506" s="96" t="s">
        <v>4874</v>
      </c>
      <c r="H6506" s="96">
        <v>1</v>
      </c>
      <c r="I6506" s="96" t="str">
        <f t="shared" si="101"/>
        <v>T520V337M2R5ATE012A520V337M003ASPGLRKBP74</v>
      </c>
    </row>
    <row r="6507" spans="1:9" hidden="1">
      <c r="A6507" s="96" t="s">
        <v>1270</v>
      </c>
      <c r="B6507" s="96" t="s">
        <v>1271</v>
      </c>
      <c r="C6507" s="96" t="s">
        <v>4744</v>
      </c>
      <c r="D6507" s="96">
        <v>383.91111111268401</v>
      </c>
      <c r="E6507" s="96">
        <v>210.36111111519855</v>
      </c>
      <c r="F6507" s="96">
        <v>1</v>
      </c>
      <c r="G6507" s="96" t="s">
        <v>4874</v>
      </c>
      <c r="H6507" s="96">
        <v>3</v>
      </c>
      <c r="I6507" s="96" t="str">
        <f t="shared" si="101"/>
        <v>T591B107M004ATE070A591B107M004ASKBP72</v>
      </c>
    </row>
    <row r="6508" spans="1:9" hidden="1">
      <c r="A6508" s="96" t="s">
        <v>1286</v>
      </c>
      <c r="B6508" s="96" t="s">
        <v>1557</v>
      </c>
      <c r="C6508" s="96" t="s">
        <v>4426</v>
      </c>
      <c r="D6508" s="96">
        <v>299.07500000204891</v>
      </c>
      <c r="E6508" s="96">
        <v>131.26666666357778</v>
      </c>
      <c r="F6508" s="96">
        <v>1</v>
      </c>
      <c r="G6508" s="96" t="s">
        <v>4874</v>
      </c>
      <c r="H6508" s="96">
        <v>4</v>
      </c>
      <c r="I6508" s="96" t="str">
        <f t="shared" si="101"/>
        <v>T599D157M006ATE025A599D157M006AS9997KBP74</v>
      </c>
    </row>
    <row r="6509" spans="1:9" hidden="1">
      <c r="A6509" s="96" t="s">
        <v>1286</v>
      </c>
      <c r="B6509" s="96" t="s">
        <v>1557</v>
      </c>
      <c r="C6509" s="96" t="s">
        <v>131</v>
      </c>
      <c r="D6509" s="96">
        <v>292.39999999757856</v>
      </c>
      <c r="E6509" s="96">
        <v>123.7666666705627</v>
      </c>
      <c r="F6509" s="96">
        <v>1</v>
      </c>
      <c r="G6509" s="96" t="s">
        <v>4874</v>
      </c>
      <c r="H6509" s="96">
        <v>1</v>
      </c>
      <c r="I6509" s="96" t="str">
        <f t="shared" si="101"/>
        <v>T599D157M006ATE025A599D157M006AS9997TTS80</v>
      </c>
    </row>
    <row r="6510" spans="1:9" hidden="1">
      <c r="A6510" s="96" t="s">
        <v>3006</v>
      </c>
      <c r="B6510" s="96" t="s">
        <v>4836</v>
      </c>
      <c r="C6510" s="96" t="s">
        <v>4617</v>
      </c>
      <c r="D6510" s="96">
        <v>277.93333333334886</v>
      </c>
      <c r="E6510" s="96">
        <v>149.30000000051223</v>
      </c>
      <c r="F6510" s="96">
        <v>1</v>
      </c>
      <c r="G6510" s="96" t="s">
        <v>4874</v>
      </c>
      <c r="H6510" s="96">
        <v>1</v>
      </c>
      <c r="I6510" s="96" t="str">
        <f t="shared" si="101"/>
        <v>T520Y227M010ATE018A520Y227M010ASE018NT50</v>
      </c>
    </row>
    <row r="6511" spans="1:9" hidden="1">
      <c r="A6511" s="96" t="s">
        <v>2360</v>
      </c>
      <c r="B6511" s="96" t="s">
        <v>4989</v>
      </c>
      <c r="C6511" s="96" t="s">
        <v>4617</v>
      </c>
      <c r="D6511" s="96">
        <v>194.64999999850988</v>
      </c>
      <c r="E6511" s="96">
        <v>124.61666665971281</v>
      </c>
      <c r="F6511" s="96">
        <v>1</v>
      </c>
      <c r="G6511" s="96" t="s">
        <v>4874</v>
      </c>
      <c r="H6511" s="96">
        <v>1</v>
      </c>
      <c r="I6511" s="96" t="str">
        <f t="shared" si="101"/>
        <v>T520D687M2R5AHE010A520D687M003ASE010NT50</v>
      </c>
    </row>
    <row r="6512" spans="1:9" hidden="1">
      <c r="A6512" s="96" t="s">
        <v>3132</v>
      </c>
      <c r="B6512" s="96" t="s">
        <v>4927</v>
      </c>
      <c r="C6512" s="96" t="s">
        <v>4426</v>
      </c>
      <c r="D6512" s="96">
        <v>460.06666666246014</v>
      </c>
      <c r="E6512" s="96">
        <v>247.85000000847504</v>
      </c>
      <c r="F6512" s="96">
        <v>1</v>
      </c>
      <c r="G6512" s="96" t="s">
        <v>4874</v>
      </c>
      <c r="H6512" s="96">
        <v>1</v>
      </c>
      <c r="I6512" s="96" t="str">
        <f t="shared" si="101"/>
        <v>T520Y687M004ATE025A520Y687M004ASE025KBP74</v>
      </c>
    </row>
    <row r="6513" spans="1:9" hidden="1">
      <c r="A6513" s="96" t="s">
        <v>2942</v>
      </c>
      <c r="B6513" s="96" t="s">
        <v>2943</v>
      </c>
      <c r="C6513" s="96" t="s">
        <v>4426</v>
      </c>
      <c r="D6513" s="96">
        <v>283.49444444174878</v>
      </c>
      <c r="E6513" s="96">
        <v>132.91666666860692</v>
      </c>
      <c r="F6513" s="96">
        <v>1</v>
      </c>
      <c r="G6513" s="96" t="s">
        <v>4874</v>
      </c>
      <c r="H6513" s="96">
        <v>3</v>
      </c>
      <c r="I6513" s="96" t="str">
        <f t="shared" si="101"/>
        <v>T530X337M010AHE005A530V117M010ASE005KBP74</v>
      </c>
    </row>
    <row r="6514" spans="1:9" hidden="1">
      <c r="A6514" s="96" t="s">
        <v>1547</v>
      </c>
      <c r="B6514" s="96" t="s">
        <v>2552</v>
      </c>
      <c r="C6514" s="96" t="s">
        <v>4426</v>
      </c>
      <c r="D6514" s="96">
        <v>213.5166666645091</v>
      </c>
      <c r="E6514" s="96">
        <v>160.36666666623205</v>
      </c>
      <c r="F6514" s="96">
        <v>1</v>
      </c>
      <c r="G6514" s="96" t="s">
        <v>4874</v>
      </c>
      <c r="H6514" s="96">
        <v>1</v>
      </c>
      <c r="I6514" s="96" t="str">
        <f t="shared" si="101"/>
        <v>T599D337M2R5ATE025A520V337M003ASMHSPKBP74</v>
      </c>
    </row>
    <row r="6515" spans="1:9" hidden="1">
      <c r="A6515" s="96" t="s">
        <v>1547</v>
      </c>
      <c r="B6515" s="96" t="s">
        <v>1548</v>
      </c>
      <c r="C6515" s="96" t="s">
        <v>4426</v>
      </c>
      <c r="D6515" s="96">
        <v>239.5571428563978</v>
      </c>
      <c r="E6515" s="96">
        <v>175.36111111112405</v>
      </c>
      <c r="F6515" s="96">
        <v>1</v>
      </c>
      <c r="G6515" s="96" t="s">
        <v>4874</v>
      </c>
      <c r="H6515" s="96">
        <v>7</v>
      </c>
      <c r="I6515" s="96" t="str">
        <f t="shared" si="101"/>
        <v>T599D337M2R5ATE025A599D337M003AS9997KBP74</v>
      </c>
    </row>
    <row r="6516" spans="1:9" hidden="1">
      <c r="A6516" s="96" t="s">
        <v>1547</v>
      </c>
      <c r="B6516" s="96" t="s">
        <v>1548</v>
      </c>
      <c r="C6516" s="96" t="s">
        <v>131</v>
      </c>
      <c r="D6516" s="96">
        <v>327.08888888941146</v>
      </c>
      <c r="E6516" s="96">
        <v>197.58333333302289</v>
      </c>
      <c r="F6516" s="96">
        <v>1</v>
      </c>
      <c r="G6516" s="96" t="s">
        <v>4874</v>
      </c>
      <c r="H6516" s="96">
        <v>3</v>
      </c>
      <c r="I6516" s="96" t="str">
        <f t="shared" si="101"/>
        <v>T599D337M2R5ATE025A599D337M003AS9997TTS80</v>
      </c>
    </row>
    <row r="6517" spans="1:9" hidden="1">
      <c r="A6517" s="96" t="s">
        <v>2779</v>
      </c>
      <c r="B6517" s="96" t="s">
        <v>4811</v>
      </c>
      <c r="C6517" s="96" t="s">
        <v>4811</v>
      </c>
      <c r="D6517" s="96">
        <v>912.76666667545214</v>
      </c>
      <c r="E6517" s="96">
        <v>214.26666666171511</v>
      </c>
      <c r="F6517" s="96">
        <v>1</v>
      </c>
      <c r="G6517" s="96" t="s">
        <v>4874</v>
      </c>
      <c r="I6517" s="96" t="str">
        <f t="shared" si="101"/>
        <v>T523W227M016APE100#N/A#N/A</v>
      </c>
    </row>
    <row r="6518" spans="1:9" hidden="1">
      <c r="A6518" s="96" t="s">
        <v>4036</v>
      </c>
      <c r="B6518" s="96" t="s">
        <v>4032</v>
      </c>
      <c r="C6518" s="96" t="s">
        <v>4426</v>
      </c>
      <c r="D6518" s="96">
        <v>378.3666666643694</v>
      </c>
      <c r="E6518" s="96">
        <v>142.5666666647885</v>
      </c>
      <c r="F6518" s="96">
        <v>1</v>
      </c>
      <c r="G6518" s="96" t="s">
        <v>4874</v>
      </c>
      <c r="H6518" s="96">
        <v>1</v>
      </c>
      <c r="I6518" s="96" t="str">
        <f t="shared" si="101"/>
        <v>T520L107M010AHE025A520L107M010ASE025KBP74</v>
      </c>
    </row>
    <row r="6519" spans="1:9" hidden="1">
      <c r="A6519" s="96" t="s">
        <v>3331</v>
      </c>
      <c r="B6519" s="96" t="s">
        <v>3295</v>
      </c>
      <c r="C6519" s="96" t="s">
        <v>87</v>
      </c>
      <c r="D6519" s="96">
        <v>499.45000000298023</v>
      </c>
      <c r="E6519" s="96">
        <v>181.86666666297239</v>
      </c>
      <c r="F6519" s="96">
        <v>1</v>
      </c>
      <c r="G6519" s="96" t="s">
        <v>4874</v>
      </c>
      <c r="H6519" s="96">
        <v>1</v>
      </c>
      <c r="I6519" s="96" t="str">
        <f t="shared" si="101"/>
        <v>T591D686M020ATE040A591D686M020ASTTS50</v>
      </c>
    </row>
    <row r="6520" spans="1:9" hidden="1">
      <c r="A6520" s="96" t="s">
        <v>3178</v>
      </c>
      <c r="B6520" s="96" t="s">
        <v>701</v>
      </c>
      <c r="C6520" s="96" t="s">
        <v>4617</v>
      </c>
      <c r="D6520" s="96">
        <v>492.02499999606511</v>
      </c>
      <c r="E6520" s="96">
        <v>203.41388888773508</v>
      </c>
      <c r="F6520" s="96">
        <v>1</v>
      </c>
      <c r="G6520" s="96" t="s">
        <v>4874</v>
      </c>
      <c r="H6520" s="96">
        <v>6</v>
      </c>
      <c r="I6520" s="96" t="str">
        <f t="shared" si="101"/>
        <v>T521W476M016ATE040A521W476M016ASE045NT50</v>
      </c>
    </row>
    <row r="6521" spans="1:9" hidden="1">
      <c r="A6521" s="96" t="s">
        <v>3178</v>
      </c>
      <c r="B6521" s="96" t="s">
        <v>701</v>
      </c>
      <c r="C6521" s="96" t="s">
        <v>126</v>
      </c>
      <c r="D6521" s="96">
        <v>494.90000000805594</v>
      </c>
      <c r="E6521" s="96">
        <v>186.03333332925104</v>
      </c>
      <c r="F6521" s="96">
        <v>1</v>
      </c>
      <c r="G6521" s="96" t="s">
        <v>4874</v>
      </c>
      <c r="H6521" s="96">
        <v>1</v>
      </c>
      <c r="I6521" s="96" t="str">
        <f t="shared" si="101"/>
        <v>T521W476M016ATE040A521W476M016ASE045KBP52</v>
      </c>
    </row>
    <row r="6522" spans="1:9" hidden="1">
      <c r="A6522" s="96" t="s">
        <v>3578</v>
      </c>
      <c r="B6522" s="96" t="s">
        <v>3579</v>
      </c>
      <c r="C6522" s="96" t="s">
        <v>4617</v>
      </c>
      <c r="D6522" s="96">
        <v>260.43888888903894</v>
      </c>
      <c r="E6522" s="96">
        <v>130.23333332967013</v>
      </c>
      <c r="F6522" s="96">
        <v>1</v>
      </c>
      <c r="G6522" s="96" t="s">
        <v>4874</v>
      </c>
      <c r="H6522" s="96">
        <v>3</v>
      </c>
      <c r="I6522" s="96" t="str">
        <f t="shared" si="101"/>
        <v>T591V157M006ATE045A591V157M006ASNT50</v>
      </c>
    </row>
    <row r="6523" spans="1:9" hidden="1">
      <c r="A6523" s="96" t="s">
        <v>1284</v>
      </c>
      <c r="B6523" s="96" t="s">
        <v>1285</v>
      </c>
      <c r="C6523" s="96" t="s">
        <v>131</v>
      </c>
      <c r="D6523" s="96">
        <v>340.28333333437331</v>
      </c>
      <c r="E6523" s="96">
        <v>135</v>
      </c>
      <c r="F6523" s="96">
        <v>1</v>
      </c>
      <c r="G6523" s="96" t="s">
        <v>4874</v>
      </c>
      <c r="H6523" s="96">
        <v>2</v>
      </c>
      <c r="I6523" s="96" t="str">
        <f t="shared" si="101"/>
        <v>T599D107M010ATE025A599D107M010AS9997TTS80</v>
      </c>
    </row>
    <row r="6524" spans="1:9" hidden="1">
      <c r="A6524" s="96" t="s">
        <v>4990</v>
      </c>
      <c r="B6524" s="96" t="s">
        <v>4991</v>
      </c>
      <c r="C6524" s="96" t="s">
        <v>4617</v>
      </c>
      <c r="D6524" s="96">
        <v>351.56666666711681</v>
      </c>
      <c r="E6524" s="96">
        <v>174.8099999979604</v>
      </c>
      <c r="F6524" s="96">
        <v>1</v>
      </c>
      <c r="G6524" s="96" t="s">
        <v>4874</v>
      </c>
      <c r="H6524" s="96">
        <v>5</v>
      </c>
      <c r="I6524" s="96" t="str">
        <f t="shared" si="101"/>
        <v>T599B686K2R5ATE050A599B686K2R5AS9997NT50</v>
      </c>
    </row>
    <row r="6525" spans="1:9" hidden="1">
      <c r="A6525" s="96" t="s">
        <v>1381</v>
      </c>
      <c r="B6525" s="96" t="s">
        <v>4736</v>
      </c>
      <c r="C6525" s="96" t="s">
        <v>4426</v>
      </c>
      <c r="D6525" s="96">
        <v>300.6583333335584</v>
      </c>
      <c r="E6525" s="96">
        <v>146.19999999878928</v>
      </c>
      <c r="F6525" s="96">
        <v>1</v>
      </c>
      <c r="G6525" s="96" t="s">
        <v>4874</v>
      </c>
      <c r="H6525" s="96">
        <v>6</v>
      </c>
      <c r="I6525" s="96" t="str">
        <f t="shared" si="101"/>
        <v>T520C107M010AHE025A520C107M010ASE025KBP74</v>
      </c>
    </row>
    <row r="6526" spans="1:9" hidden="1">
      <c r="A6526" s="96" t="s">
        <v>3273</v>
      </c>
      <c r="B6526" s="96" t="s">
        <v>4559</v>
      </c>
      <c r="C6526" s="96" t="s">
        <v>4478</v>
      </c>
      <c r="D6526" s="96">
        <v>588.02499999466818</v>
      </c>
      <c r="E6526" s="96">
        <v>143.31666666723322</v>
      </c>
      <c r="F6526" s="96">
        <v>1</v>
      </c>
      <c r="G6526" s="96" t="s">
        <v>4874</v>
      </c>
      <c r="H6526" s="96">
        <v>2</v>
      </c>
      <c r="I6526" s="96" t="str">
        <f t="shared" si="101"/>
        <v>T520V226M020AHE040A520V226M020ASE040FTW400</v>
      </c>
    </row>
    <row r="6527" spans="1:9" hidden="1">
      <c r="A6527" s="96" t="s">
        <v>1964</v>
      </c>
      <c r="B6527" s="96" t="s">
        <v>1965</v>
      </c>
      <c r="C6527" s="96" t="s">
        <v>4617</v>
      </c>
      <c r="D6527" s="96">
        <v>291.83333333465271</v>
      </c>
      <c r="E6527" s="96">
        <v>176.48333333898336</v>
      </c>
      <c r="F6527" s="96">
        <v>1</v>
      </c>
      <c r="G6527" s="96" t="s">
        <v>4874</v>
      </c>
      <c r="H6527" s="96">
        <v>1</v>
      </c>
      <c r="I6527" s="96" t="str">
        <f t="shared" si="101"/>
        <v>T530D477M003ATE010A530V157M003ASNT50</v>
      </c>
    </row>
    <row r="6528" spans="1:9" hidden="1">
      <c r="A6528" s="96" t="s">
        <v>961</v>
      </c>
      <c r="B6528" s="96" t="s">
        <v>960</v>
      </c>
      <c r="C6528" s="96" t="s">
        <v>4426</v>
      </c>
      <c r="D6528" s="96">
        <v>281.10000000684522</v>
      </c>
      <c r="E6528" s="96">
        <v>130.64999999944121</v>
      </c>
      <c r="F6528" s="96">
        <v>1</v>
      </c>
      <c r="G6528" s="96" t="s">
        <v>4874</v>
      </c>
      <c r="H6528" s="96">
        <v>2</v>
      </c>
      <c r="I6528" s="96" t="str">
        <f t="shared" si="101"/>
        <v>T530Y227M010ATE006A530V686M010ASE006KBP74</v>
      </c>
    </row>
    <row r="6529" spans="1:9" hidden="1">
      <c r="A6529" s="96" t="s">
        <v>3599</v>
      </c>
      <c r="B6529" s="96" t="s">
        <v>3579</v>
      </c>
      <c r="C6529" s="96" t="s">
        <v>4617</v>
      </c>
      <c r="D6529" s="96">
        <v>228.06666667107493</v>
      </c>
      <c r="E6529" s="96">
        <v>124.81666666455568</v>
      </c>
      <c r="F6529" s="96">
        <v>1</v>
      </c>
      <c r="G6529" s="96" t="s">
        <v>4874</v>
      </c>
      <c r="H6529" s="96">
        <v>1</v>
      </c>
      <c r="I6529" s="96" t="str">
        <f t="shared" si="101"/>
        <v>T591V157M006ATE025A591V157M006ASNT50</v>
      </c>
    </row>
    <row r="6530" spans="1:9" hidden="1">
      <c r="A6530" s="96" t="s">
        <v>1782</v>
      </c>
      <c r="B6530" s="96" t="s">
        <v>1668</v>
      </c>
      <c r="C6530" s="96" t="s">
        <v>4426</v>
      </c>
      <c r="D6530" s="96">
        <v>525.78888888820074</v>
      </c>
      <c r="E6530" s="96">
        <v>189.13333333097401</v>
      </c>
      <c r="F6530" s="96">
        <v>1</v>
      </c>
      <c r="G6530" s="96" t="s">
        <v>4874</v>
      </c>
      <c r="H6530" s="96">
        <v>3</v>
      </c>
      <c r="I6530" s="96" t="str">
        <f t="shared" si="101"/>
        <v>T521V686M016ATE040A521V686M016ASE050KBP74</v>
      </c>
    </row>
    <row r="6531" spans="1:9" hidden="1">
      <c r="A6531" s="96" t="s">
        <v>3603</v>
      </c>
      <c r="B6531" s="96" t="s">
        <v>3604</v>
      </c>
      <c r="C6531" s="96" t="s">
        <v>4617</v>
      </c>
      <c r="D6531" s="96">
        <v>187.1500000054948</v>
      </c>
      <c r="E6531" s="96">
        <v>146.19999999878928</v>
      </c>
      <c r="F6531" s="96">
        <v>1</v>
      </c>
      <c r="G6531" s="96" t="s">
        <v>4874</v>
      </c>
      <c r="H6531" s="96">
        <v>1</v>
      </c>
      <c r="I6531" s="96" t="str">
        <f t="shared" si="101"/>
        <v>T591V337M2R5ATE025A591V337M003ASNT50</v>
      </c>
    </row>
    <row r="6532" spans="1:9" hidden="1">
      <c r="A6532" s="96" t="s">
        <v>2874</v>
      </c>
      <c r="B6532" s="96" t="s">
        <v>2812</v>
      </c>
      <c r="C6532" s="96" t="s">
        <v>4426</v>
      </c>
      <c r="D6532" s="96">
        <v>224.92499999818392</v>
      </c>
      <c r="E6532" s="96">
        <v>144.85000000277068</v>
      </c>
      <c r="F6532" s="96">
        <v>1</v>
      </c>
      <c r="G6532" s="96" t="s">
        <v>4874</v>
      </c>
      <c r="H6532" s="96">
        <v>2</v>
      </c>
      <c r="I6532" s="96" t="str">
        <f t="shared" ref="I6532:I6595" si="102">A6532&amp;B6532&amp;C6532</f>
        <v>T530X108M2R5AHE004A530V337M003ASE004KBP74</v>
      </c>
    </row>
    <row r="6533" spans="1:9" hidden="1">
      <c r="A6533" s="96" t="s">
        <v>4113</v>
      </c>
      <c r="B6533" s="96" t="s">
        <v>4642</v>
      </c>
      <c r="C6533" s="96" t="s">
        <v>4724</v>
      </c>
      <c r="D6533" s="96">
        <v>871.32619047637229</v>
      </c>
      <c r="E6533" s="96">
        <v>199.4424999987823</v>
      </c>
      <c r="F6533" s="96">
        <v>1</v>
      </c>
      <c r="G6533" s="96" t="s">
        <v>4874</v>
      </c>
      <c r="H6533" s="96">
        <v>21</v>
      </c>
      <c r="I6533" s="96" t="str">
        <f t="shared" si="102"/>
        <v>T521T276M018ATE055A521T276M018AS9997KBP121</v>
      </c>
    </row>
    <row r="6534" spans="1:9" hidden="1">
      <c r="A6534" s="96" t="s">
        <v>4113</v>
      </c>
      <c r="B6534" s="96" t="s">
        <v>4642</v>
      </c>
      <c r="C6534" s="96" t="s">
        <v>4837</v>
      </c>
      <c r="D6534" s="96">
        <v>790.69999999715947</v>
      </c>
      <c r="E6534" s="96">
        <v>229.63333332678303</v>
      </c>
      <c r="F6534" s="96">
        <v>1</v>
      </c>
      <c r="G6534" s="96" t="s">
        <v>4874</v>
      </c>
      <c r="H6534" s="96">
        <v>3</v>
      </c>
      <c r="I6534" s="96" t="str">
        <f t="shared" si="102"/>
        <v xml:space="preserve">T521T276M018ATE055A521T276M018AS9997KBP121 </v>
      </c>
    </row>
    <row r="6535" spans="1:9" hidden="1">
      <c r="A6535" s="96" t="s">
        <v>4113</v>
      </c>
      <c r="B6535" s="96" t="s">
        <v>4642</v>
      </c>
      <c r="C6535" s="96" t="s">
        <v>4992</v>
      </c>
      <c r="D6535" s="96">
        <v>946.00416666566161</v>
      </c>
      <c r="E6535" s="96">
        <v>202.62777777970769</v>
      </c>
      <c r="F6535" s="96">
        <v>1</v>
      </c>
      <c r="G6535" s="96" t="s">
        <v>4874</v>
      </c>
      <c r="H6535" s="96">
        <v>4</v>
      </c>
      <c r="I6535" s="96" t="str">
        <f t="shared" si="102"/>
        <v>T521T276M018ATE055A521T276M018AS9997FTW100K</v>
      </c>
    </row>
    <row r="6536" spans="1:9" hidden="1">
      <c r="A6536" s="96" t="s">
        <v>4113</v>
      </c>
      <c r="B6536" s="96" t="s">
        <v>4642</v>
      </c>
      <c r="C6536" s="96" t="s">
        <v>119</v>
      </c>
      <c r="D6536" s="96">
        <v>874.30000000633299</v>
      </c>
      <c r="E6536" s="96">
        <v>223.73333333060145</v>
      </c>
      <c r="F6536" s="96">
        <v>1</v>
      </c>
      <c r="G6536" s="96" t="s">
        <v>4874</v>
      </c>
      <c r="H6536" s="96">
        <v>1</v>
      </c>
      <c r="I6536" s="96" t="str">
        <f t="shared" si="102"/>
        <v>T521T276M018ATE055A521T276M018AS9997FTW102K</v>
      </c>
    </row>
    <row r="6537" spans="1:9" hidden="1">
      <c r="A6537" s="96" t="s">
        <v>4113</v>
      </c>
      <c r="B6537" s="96" t="s">
        <v>4838</v>
      </c>
      <c r="C6537" s="96" t="s">
        <v>4724</v>
      </c>
      <c r="D6537" s="96">
        <v>942.09766666672658</v>
      </c>
      <c r="E6537" s="96">
        <v>196.03100000009871</v>
      </c>
      <c r="F6537" s="96">
        <v>1</v>
      </c>
      <c r="G6537" s="96" t="s">
        <v>4874</v>
      </c>
      <c r="H6537" s="96">
        <v>50</v>
      </c>
      <c r="I6537" s="96" t="str">
        <f t="shared" si="102"/>
        <v>T521T276M018ATE055A521T276M018ASKBP121</v>
      </c>
    </row>
    <row r="6538" spans="1:9" hidden="1">
      <c r="A6538" s="96" t="s">
        <v>4113</v>
      </c>
      <c r="B6538" s="96" t="s">
        <v>4838</v>
      </c>
      <c r="C6538" s="96" t="s">
        <v>119</v>
      </c>
      <c r="D6538" s="96">
        <v>853.34166666667443</v>
      </c>
      <c r="E6538" s="96">
        <v>187.90000000270084</v>
      </c>
      <c r="F6538" s="96">
        <v>1</v>
      </c>
      <c r="G6538" s="96" t="s">
        <v>4874</v>
      </c>
      <c r="H6538" s="96">
        <v>2</v>
      </c>
      <c r="I6538" s="96" t="str">
        <f t="shared" si="102"/>
        <v>T521T276M018ATE055A521T276M018ASFTW102K</v>
      </c>
    </row>
    <row r="6539" spans="1:9" hidden="1">
      <c r="A6539" s="96" t="s">
        <v>2554</v>
      </c>
      <c r="B6539" s="96" t="s">
        <v>2552</v>
      </c>
      <c r="C6539" s="96" t="s">
        <v>4426</v>
      </c>
      <c r="D6539" s="96">
        <v>249.30833333171904</v>
      </c>
      <c r="E6539" s="96">
        <v>142.30833333393093</v>
      </c>
      <c r="F6539" s="96">
        <v>1</v>
      </c>
      <c r="G6539" s="96" t="s">
        <v>4874</v>
      </c>
      <c r="H6539" s="96">
        <v>2</v>
      </c>
      <c r="I6539" s="96" t="str">
        <f t="shared" si="102"/>
        <v>T520V337M2R5AHE025A520V337M003ASMHSPKBP74</v>
      </c>
    </row>
    <row r="6540" spans="1:9" hidden="1">
      <c r="A6540" s="96" t="s">
        <v>4175</v>
      </c>
      <c r="B6540" s="96" t="s">
        <v>4176</v>
      </c>
      <c r="C6540" s="96" t="s">
        <v>157</v>
      </c>
      <c r="D6540" s="96">
        <v>601.40416666399688</v>
      </c>
      <c r="E6540" s="96">
        <v>196.72083333134651</v>
      </c>
      <c r="F6540" s="96">
        <v>1</v>
      </c>
      <c r="G6540" s="96" t="s">
        <v>4874</v>
      </c>
      <c r="H6540" s="96">
        <v>4</v>
      </c>
      <c r="I6540" s="96" t="str">
        <f t="shared" si="102"/>
        <v>T591X826M030ATE065A591X416M030AS9997TTS40</v>
      </c>
    </row>
    <row r="6541" spans="1:9" hidden="1">
      <c r="A6541" s="96" t="s">
        <v>4175</v>
      </c>
      <c r="B6541" s="96" t="s">
        <v>4176</v>
      </c>
      <c r="C6541" s="96" t="s">
        <v>4580</v>
      </c>
      <c r="D6541" s="96">
        <v>610.01666665775701</v>
      </c>
      <c r="E6541" s="96">
        <v>198.7999999942258</v>
      </c>
      <c r="F6541" s="96">
        <v>1</v>
      </c>
      <c r="G6541" s="96" t="s">
        <v>4874</v>
      </c>
      <c r="H6541" s="96">
        <v>1</v>
      </c>
      <c r="I6541" s="96" t="str">
        <f t="shared" si="102"/>
        <v>T591X826M030ATE065A591X416M030AS9997TTS40H</v>
      </c>
    </row>
    <row r="6542" spans="1:9" hidden="1">
      <c r="A6542" s="96" t="s">
        <v>4175</v>
      </c>
      <c r="B6542" s="96" t="s">
        <v>4176</v>
      </c>
      <c r="C6542" s="96" t="s">
        <v>4646</v>
      </c>
      <c r="D6542" s="96">
        <v>695.4333333321847</v>
      </c>
      <c r="E6542" s="96">
        <v>202.18333333265036</v>
      </c>
      <c r="F6542" s="96">
        <v>1</v>
      </c>
      <c r="G6542" s="96" t="s">
        <v>4874</v>
      </c>
      <c r="H6542" s="96">
        <v>1</v>
      </c>
      <c r="I6542" s="96" t="str">
        <f t="shared" si="102"/>
        <v>T591X826M030ATE065A591X416M030AS9997TTS40G</v>
      </c>
    </row>
    <row r="6543" spans="1:9" hidden="1">
      <c r="A6543" s="96" t="s">
        <v>1256</v>
      </c>
      <c r="B6543" s="96" t="s">
        <v>1257</v>
      </c>
      <c r="C6543" s="96" t="s">
        <v>90</v>
      </c>
      <c r="D6543" s="96">
        <v>649.88095238089693</v>
      </c>
      <c r="E6543" s="96">
        <v>261.48571428310657</v>
      </c>
      <c r="F6543" s="96">
        <v>1</v>
      </c>
      <c r="G6543" s="96" t="s">
        <v>4874</v>
      </c>
      <c r="H6543" s="96">
        <v>7</v>
      </c>
      <c r="I6543" s="96" t="str">
        <f t="shared" si="102"/>
        <v>T591B475M035ATE200A591B475M035ASFTP200</v>
      </c>
    </row>
    <row r="6544" spans="1:9" hidden="1">
      <c r="A6544" s="96" t="s">
        <v>4297</v>
      </c>
      <c r="B6544" s="96" t="s">
        <v>1179</v>
      </c>
      <c r="C6544" s="96" t="s">
        <v>4441</v>
      </c>
      <c r="D6544" s="96">
        <v>622.66250000044238</v>
      </c>
      <c r="E6544" s="96">
        <v>194.90416666434612</v>
      </c>
      <c r="F6544" s="96">
        <v>1</v>
      </c>
      <c r="G6544" s="96" t="s">
        <v>4874</v>
      </c>
      <c r="H6544" s="96">
        <v>4</v>
      </c>
      <c r="I6544" s="96" t="str">
        <f t="shared" si="102"/>
        <v>T598B107M006ATE070A591B107M006AS9997STA156KA</v>
      </c>
    </row>
    <row r="6545" spans="1:9" hidden="1">
      <c r="A6545" s="96" t="s">
        <v>4297</v>
      </c>
      <c r="B6545" s="96" t="s">
        <v>1179</v>
      </c>
      <c r="C6545" s="96" t="s">
        <v>4556</v>
      </c>
      <c r="D6545" s="96">
        <v>617.79166666790843</v>
      </c>
      <c r="E6545" s="96">
        <v>190.26666666206441</v>
      </c>
      <c r="F6545" s="96">
        <v>1</v>
      </c>
      <c r="G6545" s="96" t="s">
        <v>4874</v>
      </c>
      <c r="H6545" s="96">
        <v>2</v>
      </c>
      <c r="I6545" s="96" t="str">
        <f t="shared" si="102"/>
        <v>T598B107M006ATE070A591B107M006AS9997STA156KE</v>
      </c>
    </row>
    <row r="6546" spans="1:9" hidden="1">
      <c r="A6546" s="96" t="s">
        <v>4297</v>
      </c>
      <c r="B6546" s="96" t="s">
        <v>1204</v>
      </c>
      <c r="C6546" s="96" t="s">
        <v>4441</v>
      </c>
      <c r="D6546" s="96">
        <v>655.43333333800547</v>
      </c>
      <c r="E6546" s="96">
        <v>256.86666666646488</v>
      </c>
      <c r="F6546" s="96">
        <v>1</v>
      </c>
      <c r="G6546" s="96" t="s">
        <v>4874</v>
      </c>
      <c r="H6546" s="96">
        <v>1</v>
      </c>
      <c r="I6546" s="96" t="str">
        <f t="shared" si="102"/>
        <v>T598B107M006ATE070A591B157M006ASSTA156KA</v>
      </c>
    </row>
    <row r="6547" spans="1:9" hidden="1">
      <c r="A6547" s="96" t="s">
        <v>3840</v>
      </c>
      <c r="B6547" s="96" t="s">
        <v>3959</v>
      </c>
      <c r="C6547" s="96" t="s">
        <v>4426</v>
      </c>
      <c r="D6547" s="96">
        <v>273.3416666672565</v>
      </c>
      <c r="E6547" s="96">
        <v>135.33333332743496</v>
      </c>
      <c r="F6547" s="96">
        <v>1</v>
      </c>
      <c r="G6547" s="96" t="s">
        <v>4874</v>
      </c>
      <c r="H6547" s="96">
        <v>2</v>
      </c>
      <c r="I6547" s="96" t="str">
        <f t="shared" si="102"/>
        <v>T520B476M008AHE070A520B476M010ASE070KBP74</v>
      </c>
    </row>
    <row r="6548" spans="1:9" hidden="1">
      <c r="A6548" s="96" t="s">
        <v>3377</v>
      </c>
      <c r="B6548" s="96" t="s">
        <v>4993</v>
      </c>
      <c r="C6548" s="96" t="s">
        <v>4617</v>
      </c>
      <c r="D6548" s="96">
        <v>249.13333332748152</v>
      </c>
      <c r="E6548" s="96">
        <v>125.23333333432674</v>
      </c>
      <c r="F6548" s="96">
        <v>1</v>
      </c>
      <c r="G6548" s="96" t="s">
        <v>4874</v>
      </c>
      <c r="H6548" s="96">
        <v>1</v>
      </c>
      <c r="I6548" s="96" t="str">
        <f t="shared" si="102"/>
        <v>T591D107M010AT4902A591D107M010AS9997NT50</v>
      </c>
    </row>
    <row r="6549" spans="1:9" hidden="1">
      <c r="A6549" s="96" t="s">
        <v>3377</v>
      </c>
      <c r="B6549" s="96" t="s">
        <v>3322</v>
      </c>
      <c r="C6549" s="96" t="s">
        <v>4617</v>
      </c>
      <c r="D6549" s="96">
        <v>357.34999999869615</v>
      </c>
      <c r="E6549" s="96">
        <v>145.33333332859911</v>
      </c>
      <c r="F6549" s="96">
        <v>1</v>
      </c>
      <c r="G6549" s="96" t="s">
        <v>4874</v>
      </c>
      <c r="H6549" s="96">
        <v>1</v>
      </c>
      <c r="I6549" s="96" t="str">
        <f t="shared" si="102"/>
        <v>T591D107M010AT4902A591D107M010ASE025NT50</v>
      </c>
    </row>
    <row r="6550" spans="1:9" hidden="1">
      <c r="A6550" s="96" t="s">
        <v>1720</v>
      </c>
      <c r="B6550" s="96" t="s">
        <v>1482</v>
      </c>
      <c r="C6550" s="96" t="s">
        <v>4478</v>
      </c>
      <c r="D6550" s="96">
        <v>635.58333333930932</v>
      </c>
      <c r="E6550" s="96">
        <v>188.01666666520759</v>
      </c>
      <c r="F6550" s="96">
        <v>1</v>
      </c>
      <c r="G6550" s="96" t="s">
        <v>4874</v>
      </c>
      <c r="H6550" s="96">
        <v>1</v>
      </c>
      <c r="I6550" s="96" t="str">
        <f t="shared" si="102"/>
        <v>T521V226M020ATE090A521V226M025ASFTW400</v>
      </c>
    </row>
    <row r="6551" spans="1:9" hidden="1">
      <c r="A6551" s="96" t="s">
        <v>3376</v>
      </c>
      <c r="B6551" s="96" t="s">
        <v>3263</v>
      </c>
      <c r="C6551" s="96" t="s">
        <v>4426</v>
      </c>
      <c r="D6551" s="96">
        <v>193.0666666617617</v>
      </c>
      <c r="E6551" s="96">
        <v>123.86666666250676</v>
      </c>
      <c r="F6551" s="96">
        <v>1</v>
      </c>
      <c r="G6551" s="96" t="s">
        <v>4874</v>
      </c>
      <c r="H6551" s="96">
        <v>1</v>
      </c>
      <c r="I6551" s="96" t="str">
        <f t="shared" si="102"/>
        <v>T591D477M004AT4902A591D477M004ASKBP74</v>
      </c>
    </row>
    <row r="6552" spans="1:9" hidden="1">
      <c r="A6552" s="96" t="s">
        <v>826</v>
      </c>
      <c r="B6552" s="96" t="s">
        <v>796</v>
      </c>
      <c r="C6552" s="96" t="s">
        <v>4426</v>
      </c>
      <c r="D6552" s="96">
        <v>800.29444444226101</v>
      </c>
      <c r="E6552" s="96">
        <v>201.97777777793817</v>
      </c>
      <c r="F6552" s="96">
        <v>1</v>
      </c>
      <c r="G6552" s="96" t="s">
        <v>4874</v>
      </c>
      <c r="H6552" s="96">
        <v>3</v>
      </c>
      <c r="I6552" s="96" t="str">
        <f t="shared" si="102"/>
        <v>T525B336M016ATE070A521B336M016ASKBP74</v>
      </c>
    </row>
    <row r="6553" spans="1:9" hidden="1">
      <c r="A6553" s="96" t="s">
        <v>1790</v>
      </c>
      <c r="B6553" s="96" t="s">
        <v>4840</v>
      </c>
      <c r="C6553" s="96" t="s">
        <v>131</v>
      </c>
      <c r="D6553" s="96">
        <v>415.69444444379769</v>
      </c>
      <c r="E6553" s="96">
        <v>194.2222222185228</v>
      </c>
      <c r="F6553" s="96">
        <v>1</v>
      </c>
      <c r="G6553" s="96" t="s">
        <v>4874</v>
      </c>
      <c r="H6553" s="96">
        <v>3</v>
      </c>
      <c r="I6553" s="96" t="str">
        <f t="shared" si="102"/>
        <v>T521V107M016ATE040A521V107M016ASE040TTS80</v>
      </c>
    </row>
    <row r="6554" spans="1:9" hidden="1">
      <c r="A6554" s="96" t="s">
        <v>3294</v>
      </c>
      <c r="B6554" s="96" t="s">
        <v>3295</v>
      </c>
      <c r="C6554" s="96" t="s">
        <v>87</v>
      </c>
      <c r="D6554" s="96">
        <v>493.3833333326038</v>
      </c>
      <c r="E6554" s="96">
        <v>196.88333333528135</v>
      </c>
      <c r="F6554" s="96">
        <v>1</v>
      </c>
      <c r="G6554" s="96" t="s">
        <v>4874</v>
      </c>
      <c r="H6554" s="96">
        <v>2</v>
      </c>
      <c r="I6554" s="96" t="str">
        <f t="shared" si="102"/>
        <v>T591D686M020ATE050A591D686M020ASTTS50</v>
      </c>
    </row>
    <row r="6555" spans="1:9" hidden="1">
      <c r="A6555" s="96" t="s">
        <v>1359</v>
      </c>
      <c r="B6555" s="96" t="s">
        <v>1302</v>
      </c>
      <c r="C6555" s="96" t="s">
        <v>157</v>
      </c>
      <c r="D6555" s="96">
        <v>501.03333333972842</v>
      </c>
      <c r="E6555" s="96">
        <v>125.89999999967404</v>
      </c>
      <c r="F6555" s="96">
        <v>1</v>
      </c>
      <c r="G6555" s="96" t="s">
        <v>4874</v>
      </c>
      <c r="H6555" s="96">
        <v>1</v>
      </c>
      <c r="I6555" s="96" t="str">
        <f t="shared" si="102"/>
        <v>T521D336M025AT4801A521D336M025ASE060TTS40</v>
      </c>
    </row>
    <row r="6556" spans="1:9" hidden="1">
      <c r="A6556" s="96" t="s">
        <v>3682</v>
      </c>
      <c r="B6556" s="96" t="s">
        <v>3780</v>
      </c>
      <c r="C6556" s="96" t="s">
        <v>4441</v>
      </c>
      <c r="D6556" s="96">
        <v>329.53333332552575</v>
      </c>
      <c r="E6556" s="96">
        <v>125.53333333111368</v>
      </c>
      <c r="F6556" s="96">
        <v>1</v>
      </c>
      <c r="G6556" s="96" t="s">
        <v>4874</v>
      </c>
      <c r="H6556" s="96">
        <v>1</v>
      </c>
      <c r="I6556" s="96" t="str">
        <f t="shared" si="102"/>
        <v>T520B107M006AT4801A520B107M006ASE070STA156KA</v>
      </c>
    </row>
    <row r="6557" spans="1:9" hidden="1">
      <c r="A6557" s="96" t="s">
        <v>1691</v>
      </c>
      <c r="B6557" s="96" t="s">
        <v>4643</v>
      </c>
      <c r="C6557" s="96" t="s">
        <v>4426</v>
      </c>
      <c r="D6557" s="96">
        <v>590.35000000381842</v>
      </c>
      <c r="E6557" s="96">
        <v>194.03333333437331</v>
      </c>
      <c r="F6557" s="96">
        <v>1</v>
      </c>
      <c r="G6557" s="96" t="s">
        <v>4874</v>
      </c>
      <c r="H6557" s="96">
        <v>1</v>
      </c>
      <c r="I6557" s="96" t="str">
        <f t="shared" si="102"/>
        <v>T521V686M020ATE050A521V686M020ASKBP74</v>
      </c>
    </row>
    <row r="6558" spans="1:9" hidden="1">
      <c r="A6558" s="96" t="s">
        <v>1808</v>
      </c>
      <c r="B6558" s="96" t="s">
        <v>1807</v>
      </c>
      <c r="C6558" s="96" t="s">
        <v>4617</v>
      </c>
      <c r="D6558" s="96">
        <v>331.26666666590609</v>
      </c>
      <c r="E6558" s="96">
        <v>148.28333333716728</v>
      </c>
      <c r="F6558" s="96">
        <v>1</v>
      </c>
      <c r="G6558" s="96" t="s">
        <v>4874</v>
      </c>
      <c r="H6558" s="96">
        <v>1</v>
      </c>
      <c r="I6558" s="96" t="str">
        <f t="shared" si="102"/>
        <v>T525D107M010AHE025A520D107M010ASNT50</v>
      </c>
    </row>
    <row r="6559" spans="1:9" hidden="1">
      <c r="A6559" s="96" t="s">
        <v>991</v>
      </c>
      <c r="B6559" s="96" t="s">
        <v>992</v>
      </c>
      <c r="C6559" s="96" t="s">
        <v>4426</v>
      </c>
      <c r="D6559" s="96">
        <v>347.78333332738839</v>
      </c>
      <c r="E6559" s="96">
        <v>124.43333333591001</v>
      </c>
      <c r="F6559" s="96">
        <v>1</v>
      </c>
      <c r="G6559" s="96" t="s">
        <v>4874</v>
      </c>
      <c r="H6559" s="96">
        <v>1</v>
      </c>
      <c r="I6559" s="96" t="str">
        <f t="shared" si="102"/>
        <v>T530Y477M006AHE005A530V157M006ASE005KBP74</v>
      </c>
    </row>
    <row r="6560" spans="1:9" hidden="1">
      <c r="A6560" s="96" t="s">
        <v>3271</v>
      </c>
      <c r="B6560" s="96" t="s">
        <v>2532</v>
      </c>
      <c r="C6560" s="96" t="s">
        <v>4724</v>
      </c>
      <c r="D6560" s="96">
        <v>370.93333333265042</v>
      </c>
      <c r="E6560" s="96">
        <v>124.21666667098179</v>
      </c>
      <c r="F6560" s="96">
        <v>1</v>
      </c>
      <c r="G6560" s="96" t="s">
        <v>4874</v>
      </c>
      <c r="H6560" s="96">
        <v>1</v>
      </c>
      <c r="I6560" s="96" t="str">
        <f t="shared" si="102"/>
        <v>T520V227M010ATE040A520V227M010ASMHSPKBP121</v>
      </c>
    </row>
    <row r="6561" spans="1:9" hidden="1">
      <c r="A6561" s="96" t="s">
        <v>4123</v>
      </c>
      <c r="B6561" s="96" t="s">
        <v>4841</v>
      </c>
      <c r="C6561" s="96" t="s">
        <v>4441</v>
      </c>
      <c r="D6561" s="96">
        <v>735.89166666730307</v>
      </c>
      <c r="E6561" s="96">
        <v>189.82500000216532</v>
      </c>
      <c r="F6561" s="96">
        <v>1</v>
      </c>
      <c r="G6561" s="96" t="s">
        <v>4874</v>
      </c>
      <c r="H6561" s="96">
        <v>2</v>
      </c>
      <c r="I6561" s="96" t="str">
        <f t="shared" si="102"/>
        <v>T521T476M12RATE090A521T476M12RASSTA156KA</v>
      </c>
    </row>
    <row r="6562" spans="1:9" hidden="1">
      <c r="A6562" s="96" t="s">
        <v>3647</v>
      </c>
      <c r="B6562" s="96" t="s">
        <v>4842</v>
      </c>
      <c r="C6562" s="96" t="s">
        <v>4744</v>
      </c>
      <c r="D6562" s="96">
        <v>367.57407407509157</v>
      </c>
      <c r="E6562" s="96">
        <v>207.15740740648471</v>
      </c>
      <c r="F6562" s="96">
        <v>1</v>
      </c>
      <c r="G6562" s="96" t="s">
        <v>4874</v>
      </c>
      <c r="H6562" s="96">
        <v>9</v>
      </c>
      <c r="I6562" s="96" t="str">
        <f t="shared" si="102"/>
        <v>T598X687M006ATE025A598V337M006AS9997KBP72</v>
      </c>
    </row>
    <row r="6563" spans="1:9" hidden="1">
      <c r="A6563" s="96" t="s">
        <v>3647</v>
      </c>
      <c r="B6563" s="96" t="s">
        <v>3640</v>
      </c>
      <c r="C6563" s="96" t="s">
        <v>4744</v>
      </c>
      <c r="D6563" s="96">
        <v>305.11666666134261</v>
      </c>
      <c r="E6563" s="96">
        <v>148.28333333716728</v>
      </c>
      <c r="F6563" s="96">
        <v>1</v>
      </c>
      <c r="G6563" s="96" t="s">
        <v>4874</v>
      </c>
      <c r="H6563" s="96">
        <v>1</v>
      </c>
      <c r="I6563" s="96" t="str">
        <f t="shared" si="102"/>
        <v>T598X687M006ATE025A598V337M006ASE018KBP72</v>
      </c>
    </row>
    <row r="6564" spans="1:9" hidden="1">
      <c r="A6564" s="96" t="s">
        <v>4117</v>
      </c>
      <c r="B6564" s="96" t="s">
        <v>4103</v>
      </c>
      <c r="C6564" s="96" t="s">
        <v>4492</v>
      </c>
      <c r="D6564" s="96">
        <v>529.18333334033377</v>
      </c>
      <c r="E6564" s="96">
        <v>187.366666670423</v>
      </c>
      <c r="F6564" s="96">
        <v>1</v>
      </c>
      <c r="G6564" s="96" t="s">
        <v>4874</v>
      </c>
      <c r="H6564" s="96">
        <v>1</v>
      </c>
      <c r="I6564" s="96" t="str">
        <f t="shared" si="102"/>
        <v>T521T106M025AHE060A521T106M025ASFTW700</v>
      </c>
    </row>
    <row r="6565" spans="1:9" hidden="1">
      <c r="A6565" s="96" t="s">
        <v>3981</v>
      </c>
      <c r="B6565" s="96" t="s">
        <v>615</v>
      </c>
      <c r="C6565" s="96" t="s">
        <v>4721</v>
      </c>
      <c r="D6565" s="96">
        <v>494.7666666645091</v>
      </c>
      <c r="E6565" s="96">
        <v>187.78333334019408</v>
      </c>
      <c r="F6565" s="96">
        <v>1</v>
      </c>
      <c r="G6565" s="96" t="s">
        <v>4874</v>
      </c>
      <c r="H6565" s="96">
        <v>1</v>
      </c>
      <c r="I6565" s="96" t="str">
        <f t="shared" si="102"/>
        <v>T520B106M016AHE100A520B106M016ASE100NT40</v>
      </c>
    </row>
    <row r="6566" spans="1:9" hidden="1">
      <c r="A6566" s="96" t="s">
        <v>1796</v>
      </c>
      <c r="B6566" s="96" t="s">
        <v>501</v>
      </c>
      <c r="C6566" s="96" t="s">
        <v>157</v>
      </c>
      <c r="D6566" s="96">
        <v>486.18333333637565</v>
      </c>
      <c r="E6566" s="96">
        <v>148.91666667186655</v>
      </c>
      <c r="F6566" s="96">
        <v>1</v>
      </c>
      <c r="G6566" s="96" t="s">
        <v>4874</v>
      </c>
      <c r="H6566" s="96">
        <v>1</v>
      </c>
      <c r="I6566" s="96" t="str">
        <f t="shared" si="102"/>
        <v>T521V336M025AHE040A521V336M025ASE060TTS40</v>
      </c>
    </row>
    <row r="6567" spans="1:9" hidden="1">
      <c r="A6567" s="96" t="s">
        <v>1364</v>
      </c>
      <c r="B6567" s="96" t="s">
        <v>4652</v>
      </c>
      <c r="C6567" s="96" t="s">
        <v>4433</v>
      </c>
      <c r="D6567" s="96">
        <v>455.92083332914626</v>
      </c>
      <c r="E6567" s="96">
        <v>185.74999999778811</v>
      </c>
      <c r="F6567" s="96">
        <v>1</v>
      </c>
      <c r="G6567" s="96" t="s">
        <v>4874</v>
      </c>
      <c r="H6567" s="96">
        <v>4</v>
      </c>
      <c r="I6567" s="96" t="str">
        <f t="shared" si="102"/>
        <v>T521D476M025ATE065A521D476M025ASKBP74E</v>
      </c>
    </row>
    <row r="6568" spans="1:9" hidden="1">
      <c r="A6568" s="96" t="s">
        <v>1364</v>
      </c>
      <c r="B6568" s="96" t="s">
        <v>4652</v>
      </c>
      <c r="C6568" s="96" t="s">
        <v>87</v>
      </c>
      <c r="D6568" s="96">
        <v>559.68333333497867</v>
      </c>
      <c r="E6568" s="96">
        <v>196.97500000242144</v>
      </c>
      <c r="F6568" s="96">
        <v>1</v>
      </c>
      <c r="G6568" s="96" t="s">
        <v>4874</v>
      </c>
      <c r="H6568" s="96">
        <v>2</v>
      </c>
      <c r="I6568" s="96" t="str">
        <f t="shared" si="102"/>
        <v>T521D476M025ATE065A521D476M025ASTTS50</v>
      </c>
    </row>
    <row r="6569" spans="1:9" hidden="1">
      <c r="A6569" s="96" t="s">
        <v>2613</v>
      </c>
      <c r="B6569" s="96" t="s">
        <v>2552</v>
      </c>
      <c r="C6569" s="96" t="s">
        <v>4426</v>
      </c>
      <c r="D6569" s="96">
        <v>188.18333333940245</v>
      </c>
      <c r="E6569" s="96">
        <v>136.93333333474584</v>
      </c>
      <c r="F6569" s="96">
        <v>1</v>
      </c>
      <c r="G6569" s="96" t="s">
        <v>4874</v>
      </c>
      <c r="H6569" s="96">
        <v>1</v>
      </c>
      <c r="I6569" s="96" t="str">
        <f t="shared" si="102"/>
        <v>T520V337M003AHE025A520V337M003ASMHSPKBP74</v>
      </c>
    </row>
    <row r="6570" spans="1:9" hidden="1">
      <c r="A6570" s="96" t="s">
        <v>2474</v>
      </c>
      <c r="B6570" s="96" t="s">
        <v>1407</v>
      </c>
      <c r="C6570" s="96" t="s">
        <v>4744</v>
      </c>
      <c r="D6570" s="96">
        <v>251.95000000298023</v>
      </c>
      <c r="E6570" s="96">
        <v>163.96666666958481</v>
      </c>
      <c r="F6570" s="96">
        <v>1</v>
      </c>
      <c r="G6570" s="96" t="s">
        <v>4874</v>
      </c>
      <c r="H6570" s="96">
        <v>1</v>
      </c>
      <c r="I6570" s="96" t="str">
        <f t="shared" si="102"/>
        <v>T520D337M006AHE025A520D337M006ASMHSPKBP72</v>
      </c>
    </row>
    <row r="6571" spans="1:9" hidden="1">
      <c r="A6571" s="96" t="s">
        <v>1651</v>
      </c>
      <c r="B6571" s="96" t="s">
        <v>1036</v>
      </c>
      <c r="C6571" s="96" t="s">
        <v>4721</v>
      </c>
      <c r="D6571" s="96">
        <v>359.10833333444316</v>
      </c>
      <c r="E6571" s="96">
        <v>127.25833333621269</v>
      </c>
      <c r="F6571" s="96">
        <v>1</v>
      </c>
      <c r="G6571" s="96" t="s">
        <v>4874</v>
      </c>
      <c r="H6571" s="96">
        <v>2</v>
      </c>
      <c r="I6571" s="96" t="str">
        <f t="shared" si="102"/>
        <v>T521V476M016ATE055A521V476M020ASNT40</v>
      </c>
    </row>
    <row r="6572" spans="1:9" hidden="1">
      <c r="A6572" s="96" t="s">
        <v>1710</v>
      </c>
      <c r="B6572" s="96" t="s">
        <v>1036</v>
      </c>
      <c r="C6572" s="96" t="s">
        <v>4721</v>
      </c>
      <c r="D6572" s="96">
        <v>416.39999999315478</v>
      </c>
      <c r="E6572" s="96">
        <v>124.26666666171512</v>
      </c>
      <c r="F6572" s="96">
        <v>1</v>
      </c>
      <c r="G6572" s="96" t="s">
        <v>4874</v>
      </c>
      <c r="H6572" s="96">
        <v>1</v>
      </c>
      <c r="I6572" s="96" t="str">
        <f t="shared" si="102"/>
        <v>T521V476M020ATE080A521V476M020ASNT40</v>
      </c>
    </row>
    <row r="6573" spans="1:9" hidden="1">
      <c r="A6573" s="96" t="s">
        <v>348</v>
      </c>
      <c r="B6573" s="96" t="s">
        <v>501</v>
      </c>
      <c r="C6573" s="96" t="s">
        <v>157</v>
      </c>
      <c r="D6573" s="96">
        <v>498.61666666343808</v>
      </c>
      <c r="E6573" s="96">
        <v>128.26666667475365</v>
      </c>
      <c r="F6573" s="96">
        <v>1</v>
      </c>
      <c r="G6573" s="96" t="s">
        <v>4874</v>
      </c>
      <c r="H6573" s="96">
        <v>1</v>
      </c>
      <c r="I6573" s="96" t="str">
        <f t="shared" si="102"/>
        <v>T521X107M025AHE030A521V336M025ASE060TTS40</v>
      </c>
    </row>
    <row r="6574" spans="1:9" hidden="1">
      <c r="A6574" s="96" t="s">
        <v>2129</v>
      </c>
      <c r="B6574" s="96" t="s">
        <v>1978</v>
      </c>
      <c r="C6574" s="96" t="s">
        <v>4617</v>
      </c>
      <c r="D6574" s="96">
        <v>247.9333333298564</v>
      </c>
      <c r="E6574" s="96">
        <v>123.54999999515712</v>
      </c>
      <c r="F6574" s="96">
        <v>1</v>
      </c>
      <c r="G6574" s="96" t="s">
        <v>4874</v>
      </c>
      <c r="H6574" s="96">
        <v>1</v>
      </c>
      <c r="I6574" s="96" t="str">
        <f t="shared" si="102"/>
        <v>T530D227M006AHE005A530V686M006ASE005NT50</v>
      </c>
    </row>
    <row r="6575" spans="1:9" hidden="1">
      <c r="A6575" s="96" t="s">
        <v>1789</v>
      </c>
      <c r="B6575" s="96" t="s">
        <v>1653</v>
      </c>
      <c r="C6575" s="96" t="s">
        <v>4478</v>
      </c>
      <c r="D6575" s="96">
        <v>682.94999999343418</v>
      </c>
      <c r="E6575" s="96">
        <v>220.06666666595265</v>
      </c>
      <c r="F6575" s="96">
        <v>1</v>
      </c>
      <c r="G6575" s="96" t="s">
        <v>4874</v>
      </c>
      <c r="H6575" s="96">
        <v>1</v>
      </c>
      <c r="I6575" s="96" t="str">
        <f t="shared" si="102"/>
        <v>T521V156M025ATE040A521V156M025ASE090FTW400</v>
      </c>
    </row>
    <row r="6576" spans="1:9" hidden="1">
      <c r="A6576" s="96" t="s">
        <v>1094</v>
      </c>
      <c r="B6576" s="96" t="s">
        <v>4833</v>
      </c>
      <c r="C6576" s="96" t="s">
        <v>4426</v>
      </c>
      <c r="D6576" s="96">
        <v>194.56666666665112</v>
      </c>
      <c r="E6576" s="96">
        <v>155.81666666083038</v>
      </c>
      <c r="F6576" s="96">
        <v>1</v>
      </c>
      <c r="G6576" s="96" t="s">
        <v>4874</v>
      </c>
      <c r="H6576" s="96">
        <v>1</v>
      </c>
      <c r="I6576" s="96" t="str">
        <f t="shared" si="102"/>
        <v>T598D477M2R5AT4541A598V247M003ASKBP74</v>
      </c>
    </row>
    <row r="6577" spans="1:9" hidden="1">
      <c r="A6577" s="96" t="s">
        <v>4205</v>
      </c>
      <c r="B6577" s="96" t="s">
        <v>4994</v>
      </c>
      <c r="C6577" s="96" t="s">
        <v>4441</v>
      </c>
      <c r="D6577" s="96">
        <v>570.20833333313931</v>
      </c>
      <c r="E6577" s="96">
        <v>185.91666667198297</v>
      </c>
      <c r="F6577" s="96">
        <v>1</v>
      </c>
      <c r="G6577" s="96" t="s">
        <v>4874</v>
      </c>
      <c r="H6577" s="96">
        <v>2</v>
      </c>
      <c r="I6577" s="96" t="str">
        <f t="shared" si="102"/>
        <v>T598B157M006ATE045A598B157M006AS9997STA156KA</v>
      </c>
    </row>
    <row r="6578" spans="1:9" hidden="1">
      <c r="A6578" s="96" t="s">
        <v>4995</v>
      </c>
      <c r="B6578" s="96" t="s">
        <v>4811</v>
      </c>
      <c r="C6578" s="96" t="s">
        <v>4811</v>
      </c>
      <c r="D6578" s="96">
        <v>261.26666666823439</v>
      </c>
      <c r="E6578" s="96">
        <v>124.21666666050442</v>
      </c>
      <c r="F6578" s="96">
        <v>1</v>
      </c>
      <c r="G6578" s="96" t="s">
        <v>4874</v>
      </c>
      <c r="I6578" s="96" t="str">
        <f t="shared" si="102"/>
        <v>S598B336M010AHE080#N/A#N/A</v>
      </c>
    </row>
    <row r="6579" spans="1:9" hidden="1">
      <c r="A6579" s="96" t="s">
        <v>941</v>
      </c>
      <c r="B6579" s="96" t="s">
        <v>3263</v>
      </c>
      <c r="C6579" s="96" t="s">
        <v>4426</v>
      </c>
      <c r="D6579" s="96">
        <v>186.79999999701977</v>
      </c>
      <c r="E6579" s="96">
        <v>128.43333332799375</v>
      </c>
      <c r="F6579" s="96">
        <v>1</v>
      </c>
      <c r="G6579" s="96" t="s">
        <v>4874</v>
      </c>
      <c r="H6579" s="96">
        <v>1</v>
      </c>
      <c r="I6579" s="96" t="str">
        <f t="shared" si="102"/>
        <v>T598D477M004ATE025A591D477M004ASKBP74</v>
      </c>
    </row>
    <row r="6580" spans="1:9" hidden="1">
      <c r="A6580" s="96" t="s">
        <v>941</v>
      </c>
      <c r="B6580" s="96" t="s">
        <v>4843</v>
      </c>
      <c r="C6580" s="96" t="s">
        <v>4426</v>
      </c>
      <c r="D6580" s="96">
        <v>316.9416666647885</v>
      </c>
      <c r="E6580" s="96">
        <v>192.02500000305008</v>
      </c>
      <c r="F6580" s="96">
        <v>1</v>
      </c>
      <c r="G6580" s="96" t="s">
        <v>4874</v>
      </c>
      <c r="H6580" s="96">
        <v>2</v>
      </c>
      <c r="I6580" s="96" t="str">
        <f t="shared" si="102"/>
        <v>T598D477M004ATE025A598D477M004AS9997KBP74</v>
      </c>
    </row>
    <row r="6581" spans="1:9" hidden="1">
      <c r="A6581" s="96" t="s">
        <v>941</v>
      </c>
      <c r="B6581" s="96" t="s">
        <v>4843</v>
      </c>
      <c r="C6581" s="96" t="s">
        <v>131</v>
      </c>
      <c r="D6581" s="96">
        <v>388.00624999974394</v>
      </c>
      <c r="E6581" s="96">
        <v>194.31944444600961</v>
      </c>
      <c r="F6581" s="96">
        <v>1</v>
      </c>
      <c r="G6581" s="96" t="s">
        <v>4874</v>
      </c>
      <c r="H6581" s="96">
        <v>8</v>
      </c>
      <c r="I6581" s="96" t="str">
        <f t="shared" si="102"/>
        <v>T598D477M004ATE025A598D477M004AS9997TTS80</v>
      </c>
    </row>
    <row r="6582" spans="1:9" hidden="1">
      <c r="A6582" s="96" t="s">
        <v>941</v>
      </c>
      <c r="B6582" s="96" t="s">
        <v>4843</v>
      </c>
      <c r="C6582" s="96" t="s">
        <v>4804</v>
      </c>
      <c r="D6582" s="96">
        <v>276.573809523335</v>
      </c>
      <c r="E6582" s="96">
        <v>168.97857142811907</v>
      </c>
      <c r="F6582" s="96">
        <v>1</v>
      </c>
      <c r="G6582" s="96" t="s">
        <v>4874</v>
      </c>
      <c r="H6582" s="96">
        <v>7</v>
      </c>
      <c r="I6582" s="96" t="str">
        <f t="shared" si="102"/>
        <v>T598D477M004ATE025A598D477M004AS9997TTS80G</v>
      </c>
    </row>
    <row r="6583" spans="1:9" hidden="1">
      <c r="A6583" s="96" t="s">
        <v>941</v>
      </c>
      <c r="B6583" s="96" t="s">
        <v>4843</v>
      </c>
      <c r="C6583" s="96" t="s">
        <v>4996</v>
      </c>
      <c r="D6583" s="96">
        <v>211.78333333460617</v>
      </c>
      <c r="E6583" s="96">
        <v>122.68333333544432</v>
      </c>
      <c r="F6583" s="96">
        <v>1</v>
      </c>
      <c r="G6583" s="96" t="s">
        <v>4874</v>
      </c>
      <c r="H6583" s="96">
        <v>1</v>
      </c>
      <c r="I6583" s="96" t="str">
        <f t="shared" si="102"/>
        <v>T598D477M004ATE025A598D477M004AS9997KBP74G</v>
      </c>
    </row>
    <row r="6584" spans="1:9" hidden="1">
      <c r="A6584" s="96" t="s">
        <v>941</v>
      </c>
      <c r="B6584" s="96" t="s">
        <v>4843</v>
      </c>
      <c r="C6584" s="96" t="s">
        <v>4799</v>
      </c>
      <c r="D6584" s="96">
        <v>334.56666666723322</v>
      </c>
      <c r="E6584" s="96">
        <v>185.43333333567716</v>
      </c>
      <c r="F6584" s="96">
        <v>1</v>
      </c>
      <c r="G6584" s="96" t="s">
        <v>4874</v>
      </c>
      <c r="H6584" s="96">
        <v>2</v>
      </c>
      <c r="I6584" s="96" t="str">
        <f t="shared" si="102"/>
        <v>T598D477M004ATE025A598D477M004AS9997TTS80H</v>
      </c>
    </row>
    <row r="6585" spans="1:9" hidden="1">
      <c r="A6585" s="96" t="s">
        <v>3003</v>
      </c>
      <c r="B6585" s="96" t="s">
        <v>4926</v>
      </c>
      <c r="C6585" s="96" t="s">
        <v>4441</v>
      </c>
      <c r="D6585" s="96">
        <v>549.68888889066875</v>
      </c>
      <c r="E6585" s="96">
        <v>188.87500000011639</v>
      </c>
      <c r="F6585" s="96">
        <v>1</v>
      </c>
      <c r="G6585" s="96" t="s">
        <v>4874</v>
      </c>
      <c r="H6585" s="96">
        <v>3</v>
      </c>
      <c r="I6585" s="96" t="str">
        <f t="shared" si="102"/>
        <v>T520Y687M006ATE018A520Y687M006ASSTA156KA</v>
      </c>
    </row>
    <row r="6586" spans="1:9" hidden="1">
      <c r="A6586" s="96" t="s">
        <v>1263</v>
      </c>
      <c r="B6586" s="96" t="s">
        <v>1165</v>
      </c>
      <c r="C6586" s="96" t="s">
        <v>4441</v>
      </c>
      <c r="D6586" s="96">
        <v>535.39166666858364</v>
      </c>
      <c r="E6586" s="96">
        <v>201.62499999452848</v>
      </c>
      <c r="F6586" s="96">
        <v>1</v>
      </c>
      <c r="G6586" s="96" t="s">
        <v>4874</v>
      </c>
      <c r="H6586" s="96">
        <v>2</v>
      </c>
      <c r="I6586" s="96" t="str">
        <f t="shared" si="102"/>
        <v>T591B227M006ATE070A591B227M006ASSTA156KA</v>
      </c>
    </row>
    <row r="6587" spans="1:9" hidden="1">
      <c r="A6587" s="96" t="s">
        <v>202</v>
      </c>
      <c r="B6587" s="96" t="s">
        <v>199</v>
      </c>
      <c r="C6587" s="96" t="s">
        <v>4426</v>
      </c>
      <c r="D6587" s="96">
        <v>347.20833333441988</v>
      </c>
      <c r="E6587" s="96">
        <v>205.79166666604576</v>
      </c>
      <c r="F6587" s="96">
        <v>1</v>
      </c>
      <c r="G6587" s="96" t="s">
        <v>4874</v>
      </c>
      <c r="H6587" s="96">
        <v>2</v>
      </c>
      <c r="I6587" s="96" t="str">
        <f t="shared" si="102"/>
        <v>T520C107M006AHE045A520C107M006ASE045KBP74</v>
      </c>
    </row>
    <row r="6588" spans="1:9" hidden="1">
      <c r="A6588" s="96" t="s">
        <v>2489</v>
      </c>
      <c r="B6588" s="96" t="s">
        <v>2490</v>
      </c>
      <c r="C6588" s="96" t="s">
        <v>4525</v>
      </c>
      <c r="D6588" s="96">
        <v>201.59999999916181</v>
      </c>
      <c r="E6588" s="96">
        <v>133.34166666143574</v>
      </c>
      <c r="F6588" s="96">
        <v>1</v>
      </c>
      <c r="G6588" s="96" t="s">
        <v>4874</v>
      </c>
      <c r="H6588" s="96">
        <v>2</v>
      </c>
      <c r="I6588" s="96" t="str">
        <f t="shared" si="102"/>
        <v>T520D337M2R5ATE006A520V177M003ASE005S506</v>
      </c>
    </row>
    <row r="6589" spans="1:9" hidden="1">
      <c r="A6589" s="96" t="s">
        <v>1160</v>
      </c>
      <c r="B6589" s="96" t="s">
        <v>3764</v>
      </c>
      <c r="C6589" s="96" t="s">
        <v>4441</v>
      </c>
      <c r="D6589" s="96">
        <v>317.86666666623205</v>
      </c>
      <c r="E6589" s="96">
        <v>201.66666666045785</v>
      </c>
      <c r="F6589" s="96">
        <v>1</v>
      </c>
      <c r="G6589" s="96" t="s">
        <v>4874</v>
      </c>
      <c r="H6589" s="96">
        <v>1</v>
      </c>
      <c r="I6589" s="96" t="str">
        <f t="shared" si="102"/>
        <v>T591B227M2R5ATE025A520B227M2R5ASE021STA156KA</v>
      </c>
    </row>
    <row r="6590" spans="1:9" hidden="1">
      <c r="A6590" s="96" t="s">
        <v>1160</v>
      </c>
      <c r="B6590" s="96" t="s">
        <v>1173</v>
      </c>
      <c r="C6590" s="96" t="s">
        <v>4441</v>
      </c>
      <c r="D6590" s="96">
        <v>507.06666665850207</v>
      </c>
      <c r="E6590" s="96">
        <v>288.99999999906868</v>
      </c>
      <c r="F6590" s="96">
        <v>1</v>
      </c>
      <c r="G6590" s="96" t="s">
        <v>4874</v>
      </c>
      <c r="H6590" s="96">
        <v>1</v>
      </c>
      <c r="I6590" s="96" t="str">
        <f t="shared" si="102"/>
        <v>T591B227M2R5ATE025A591B227M2R5AS9997STA156KA</v>
      </c>
    </row>
    <row r="6591" spans="1:9" hidden="1">
      <c r="A6591" s="96" t="s">
        <v>1160</v>
      </c>
      <c r="B6591" s="96" t="s">
        <v>1161</v>
      </c>
      <c r="C6591" s="96" t="s">
        <v>4441</v>
      </c>
      <c r="D6591" s="96">
        <v>553.39999999967404</v>
      </c>
      <c r="E6591" s="96">
        <v>263.86666666832753</v>
      </c>
      <c r="F6591" s="96">
        <v>1</v>
      </c>
      <c r="G6591" s="96" t="s">
        <v>4874</v>
      </c>
      <c r="H6591" s="96">
        <v>1</v>
      </c>
      <c r="I6591" s="96" t="str">
        <f t="shared" si="102"/>
        <v>T591B227M2R5ATE025A591B227M2R5ASSTA156KA</v>
      </c>
    </row>
    <row r="6592" spans="1:9" hidden="1">
      <c r="A6592" s="96" t="s">
        <v>1203</v>
      </c>
      <c r="B6592" s="96" t="s">
        <v>1204</v>
      </c>
      <c r="C6592" s="96" t="s">
        <v>4441</v>
      </c>
      <c r="D6592" s="96">
        <v>479.27777777658775</v>
      </c>
      <c r="E6592" s="96">
        <v>305.62222222331911</v>
      </c>
      <c r="F6592" s="96">
        <v>1</v>
      </c>
      <c r="G6592" s="96" t="s">
        <v>4874</v>
      </c>
      <c r="H6592" s="96">
        <v>3</v>
      </c>
      <c r="I6592" s="96" t="str">
        <f t="shared" si="102"/>
        <v>T591B157M006ATE070A591B157M006ASSTA156KA</v>
      </c>
    </row>
    <row r="6593" spans="1:9" hidden="1">
      <c r="A6593" s="96" t="s">
        <v>1201</v>
      </c>
      <c r="B6593" s="96" t="s">
        <v>4844</v>
      </c>
      <c r="C6593" s="96" t="s">
        <v>4441</v>
      </c>
      <c r="D6593" s="96">
        <v>588.02222222322598</v>
      </c>
      <c r="E6593" s="96">
        <v>274.93333333404735</v>
      </c>
      <c r="F6593" s="96">
        <v>1</v>
      </c>
      <c r="G6593" s="96" t="s">
        <v>4874</v>
      </c>
      <c r="H6593" s="96">
        <v>3</v>
      </c>
      <c r="I6593" s="96" t="str">
        <f t="shared" si="102"/>
        <v>T591B107M006ATE070A591B107M006ASSTA156KA</v>
      </c>
    </row>
    <row r="6594" spans="1:9" hidden="1">
      <c r="A6594" s="96" t="s">
        <v>2568</v>
      </c>
      <c r="B6594" s="96" t="s">
        <v>1595</v>
      </c>
      <c r="C6594" s="96" t="s">
        <v>4426</v>
      </c>
      <c r="D6594" s="96">
        <v>244.26666666520759</v>
      </c>
      <c r="E6594" s="96">
        <v>140.04999999655411</v>
      </c>
      <c r="F6594" s="96">
        <v>1</v>
      </c>
      <c r="G6594" s="96" t="s">
        <v>4874</v>
      </c>
      <c r="H6594" s="96">
        <v>1</v>
      </c>
      <c r="I6594" s="96" t="str">
        <f t="shared" si="102"/>
        <v>T520D107M010AHE055A520D107M010ASMHSPKBP74</v>
      </c>
    </row>
    <row r="6595" spans="1:9" hidden="1">
      <c r="A6595" s="96" t="s">
        <v>3570</v>
      </c>
      <c r="B6595" s="96" t="s">
        <v>192</v>
      </c>
      <c r="C6595" s="96" t="s">
        <v>4727</v>
      </c>
      <c r="D6595" s="96">
        <v>232.1333333349321</v>
      </c>
      <c r="E6595" s="96">
        <v>150.99999999976717</v>
      </c>
      <c r="F6595" s="96">
        <v>1</v>
      </c>
      <c r="G6595" s="96" t="s">
        <v>4874</v>
      </c>
      <c r="H6595" s="96">
        <v>1</v>
      </c>
      <c r="I6595" s="96" t="str">
        <f t="shared" si="102"/>
        <v>T525T476M006AHE080A520T476M006ASE070KBP83</v>
      </c>
    </row>
    <row r="6596" spans="1:9" hidden="1">
      <c r="A6596" s="96" t="s">
        <v>1348</v>
      </c>
      <c r="B6596" s="96" t="s">
        <v>1347</v>
      </c>
      <c r="C6596" s="96" t="s">
        <v>4617</v>
      </c>
      <c r="D6596" s="96">
        <v>573.36111111450009</v>
      </c>
      <c r="E6596" s="96">
        <v>220.11666667065583</v>
      </c>
      <c r="F6596" s="96">
        <v>1</v>
      </c>
      <c r="G6596" s="96" t="s">
        <v>4874</v>
      </c>
      <c r="H6596" s="96">
        <v>3</v>
      </c>
      <c r="I6596" s="96" t="str">
        <f t="shared" ref="I6596:I6659" si="103">A6596&amp;B6596&amp;C6596</f>
        <v>T521D157M020ATE050A521D157M020ASNT50</v>
      </c>
    </row>
    <row r="6597" spans="1:9" hidden="1">
      <c r="A6597" s="96" t="s">
        <v>1507</v>
      </c>
      <c r="B6597" s="96" t="s">
        <v>4833</v>
      </c>
      <c r="C6597" s="96" t="s">
        <v>4426</v>
      </c>
      <c r="D6597" s="96">
        <v>221.51111111103091</v>
      </c>
      <c r="E6597" s="96">
        <v>161.8543859631877</v>
      </c>
      <c r="F6597" s="96">
        <v>1</v>
      </c>
      <c r="G6597" s="96" t="s">
        <v>4874</v>
      </c>
      <c r="H6597" s="96">
        <v>18</v>
      </c>
      <c r="I6597" s="96" t="str">
        <f t="shared" si="103"/>
        <v>T598D477M2R5AT4152A598V247M003ASKBP74</v>
      </c>
    </row>
    <row r="6598" spans="1:9" hidden="1">
      <c r="A6598" s="96" t="s">
        <v>3036</v>
      </c>
      <c r="B6598" s="96" t="s">
        <v>4997</v>
      </c>
      <c r="C6598" s="96" t="s">
        <v>4721</v>
      </c>
      <c r="D6598" s="96">
        <v>411.20000000344589</v>
      </c>
      <c r="E6598" s="96">
        <v>129.58333333488554</v>
      </c>
      <c r="F6598" s="96">
        <v>1</v>
      </c>
      <c r="G6598" s="96" t="s">
        <v>4874</v>
      </c>
      <c r="H6598" s="96">
        <v>1</v>
      </c>
      <c r="I6598" s="96" t="str">
        <f t="shared" si="103"/>
        <v>T530X157M016AHE040A530V476M016ASE040NT40</v>
      </c>
    </row>
    <row r="6599" spans="1:9" hidden="1">
      <c r="A6599" s="96" t="s">
        <v>2778</v>
      </c>
      <c r="B6599" s="96" t="s">
        <v>2445</v>
      </c>
      <c r="C6599" s="96" t="s">
        <v>87</v>
      </c>
      <c r="D6599" s="96">
        <v>574.36000000010245</v>
      </c>
      <c r="E6599" s="96">
        <v>188.31000000215136</v>
      </c>
      <c r="F6599" s="96">
        <v>1</v>
      </c>
      <c r="G6599" s="96" t="s">
        <v>4874</v>
      </c>
      <c r="H6599" s="96">
        <v>5</v>
      </c>
      <c r="I6599" s="96" t="str">
        <f t="shared" si="103"/>
        <v>T523W107M016APE100A523W107M016ASTTS50</v>
      </c>
    </row>
    <row r="6600" spans="1:9" hidden="1">
      <c r="A6600" s="96" t="s">
        <v>444</v>
      </c>
      <c r="B6600" s="96" t="s">
        <v>445</v>
      </c>
      <c r="C6600" s="96" t="s">
        <v>4721</v>
      </c>
      <c r="D6600" s="96">
        <v>365.11666666832753</v>
      </c>
      <c r="E6600" s="96">
        <v>127.8666666650679</v>
      </c>
      <c r="F6600" s="96">
        <v>1</v>
      </c>
      <c r="G6600" s="96" t="s">
        <v>4874</v>
      </c>
      <c r="H6600" s="96">
        <v>1</v>
      </c>
      <c r="I6600" s="96" t="str">
        <f t="shared" si="103"/>
        <v>T520T106M12RATE150A520T106M016ASE080NT40</v>
      </c>
    </row>
    <row r="6601" spans="1:9" hidden="1">
      <c r="A6601" s="96" t="s">
        <v>1532</v>
      </c>
      <c r="B6601" s="96" t="s">
        <v>4998</v>
      </c>
      <c r="C6601" s="96" t="s">
        <v>90</v>
      </c>
      <c r="D6601" s="96">
        <v>687.53333333472256</v>
      </c>
      <c r="E6601" s="96">
        <v>192.53333333472256</v>
      </c>
      <c r="F6601" s="96">
        <v>1</v>
      </c>
      <c r="G6601" s="96" t="s">
        <v>4874</v>
      </c>
      <c r="H6601" s="96">
        <v>2</v>
      </c>
      <c r="I6601" s="96" t="str">
        <f t="shared" si="103"/>
        <v>T598D156M035ATE065A598D156M035AS9997FTP200</v>
      </c>
    </row>
    <row r="6602" spans="1:9" hidden="1">
      <c r="A6602" s="96" t="s">
        <v>757</v>
      </c>
      <c r="B6602" s="96" t="s">
        <v>748</v>
      </c>
      <c r="C6602" s="96" t="s">
        <v>4617</v>
      </c>
      <c r="D6602" s="96">
        <v>280.91666667256504</v>
      </c>
      <c r="E6602" s="96">
        <v>140.54999999818392</v>
      </c>
      <c r="F6602" s="96">
        <v>1</v>
      </c>
      <c r="G6602" s="96" t="s">
        <v>4874</v>
      </c>
      <c r="H6602" s="96">
        <v>1</v>
      </c>
      <c r="I6602" s="96" t="str">
        <f t="shared" si="103"/>
        <v>T522V227M004ATE025A520V227M006ASNT50</v>
      </c>
    </row>
    <row r="6603" spans="1:9" hidden="1">
      <c r="A6603" s="96" t="s">
        <v>3805</v>
      </c>
      <c r="B6603" s="96" t="s">
        <v>3654</v>
      </c>
      <c r="C6603" s="96" t="s">
        <v>4426</v>
      </c>
      <c r="D6603" s="96">
        <v>285.2750000031665</v>
      </c>
      <c r="E6603" s="96">
        <v>253.07500000402797</v>
      </c>
      <c r="F6603" s="96">
        <v>1</v>
      </c>
      <c r="G6603" s="96" t="s">
        <v>4874</v>
      </c>
      <c r="H6603" s="96">
        <v>2</v>
      </c>
      <c r="I6603" s="96" t="str">
        <f t="shared" si="103"/>
        <v>T520B336M008AHE040A520B336K010ASKBP74</v>
      </c>
    </row>
    <row r="6604" spans="1:9" hidden="1">
      <c r="A6604" s="96" t="s">
        <v>2211</v>
      </c>
      <c r="B6604" s="96" t="s">
        <v>615</v>
      </c>
      <c r="C6604" s="96" t="s">
        <v>4721</v>
      </c>
      <c r="D6604" s="96">
        <v>505.7000000076369</v>
      </c>
      <c r="E6604" s="96">
        <v>260.44999999925494</v>
      </c>
      <c r="F6604" s="96">
        <v>1</v>
      </c>
      <c r="G6604" s="96" t="s">
        <v>4874</v>
      </c>
      <c r="H6604" s="96">
        <v>1</v>
      </c>
      <c r="I6604" s="96" t="str">
        <f t="shared" si="103"/>
        <v>T521B106M016AHE100A520B106M016ASE100NT40</v>
      </c>
    </row>
    <row r="6605" spans="1:9" hidden="1">
      <c r="A6605" s="96" t="s">
        <v>818</v>
      </c>
      <c r="B6605" s="96" t="s">
        <v>806</v>
      </c>
      <c r="C6605" s="96" t="s">
        <v>4426</v>
      </c>
      <c r="D6605" s="96">
        <v>286.90000000060536</v>
      </c>
      <c r="E6605" s="96">
        <v>163.0166666675359</v>
      </c>
      <c r="F6605" s="96">
        <v>1</v>
      </c>
      <c r="G6605" s="96" t="s">
        <v>4874</v>
      </c>
      <c r="H6605" s="96">
        <v>1</v>
      </c>
      <c r="I6605" s="96" t="str">
        <f t="shared" si="103"/>
        <v>T525B336M006AHE080A525B336M010ASE080KBP74</v>
      </c>
    </row>
    <row r="6606" spans="1:9" hidden="1">
      <c r="A6606" s="96" t="s">
        <v>1863</v>
      </c>
      <c r="B6606" s="96" t="s">
        <v>1864</v>
      </c>
      <c r="C6606" s="96" t="s">
        <v>87</v>
      </c>
      <c r="D6606" s="96">
        <v>826.9666666619014</v>
      </c>
      <c r="E6606" s="96">
        <v>210.17222222755663</v>
      </c>
      <c r="F6606" s="96">
        <v>1</v>
      </c>
      <c r="G6606" s="96" t="s">
        <v>4874</v>
      </c>
      <c r="H6606" s="96">
        <v>1</v>
      </c>
      <c r="I6606" s="96" t="str">
        <f t="shared" si="103"/>
        <v>T523V157M016APE070A523V157M016ASTTS50</v>
      </c>
    </row>
    <row r="6607" spans="1:9" hidden="1">
      <c r="A6607" s="96" t="s">
        <v>1882</v>
      </c>
      <c r="B6607" s="96" t="s">
        <v>1864</v>
      </c>
      <c r="C6607" s="96" t="s">
        <v>87</v>
      </c>
      <c r="D6607" s="96">
        <v>800.41666665812966</v>
      </c>
      <c r="E6607" s="96">
        <v>185.7333333324641</v>
      </c>
      <c r="F6607" s="96">
        <v>1</v>
      </c>
      <c r="G6607" s="96" t="s">
        <v>4874</v>
      </c>
      <c r="H6607" s="96">
        <v>1</v>
      </c>
      <c r="I6607" s="96" t="str">
        <f t="shared" si="103"/>
        <v>T523V157M016APE100A523V157M016ASTTS50</v>
      </c>
    </row>
    <row r="6608" spans="1:9" hidden="1">
      <c r="A6608" s="96" t="s">
        <v>1373</v>
      </c>
      <c r="B6608" s="96" t="s">
        <v>1347</v>
      </c>
      <c r="C6608" s="96" t="s">
        <v>4617</v>
      </c>
      <c r="D6608" s="96">
        <v>610.33333333558403</v>
      </c>
      <c r="E6608" s="96">
        <v>193.85000000009313</v>
      </c>
      <c r="F6608" s="96">
        <v>1</v>
      </c>
      <c r="G6608" s="96" t="s">
        <v>4874</v>
      </c>
      <c r="H6608" s="96">
        <v>1</v>
      </c>
      <c r="I6608" s="96" t="str">
        <f t="shared" si="103"/>
        <v>T521D157M020AHE065A521D157M020ASNT50</v>
      </c>
    </row>
    <row r="6609" spans="1:9" hidden="1">
      <c r="A6609" s="96" t="s">
        <v>3429</v>
      </c>
      <c r="B6609" s="96" t="s">
        <v>2708</v>
      </c>
      <c r="C6609" s="96" t="s">
        <v>4744</v>
      </c>
      <c r="D6609" s="96">
        <v>226.45000000367872</v>
      </c>
      <c r="E6609" s="96">
        <v>133.18333332776092</v>
      </c>
      <c r="F6609" s="96">
        <v>1</v>
      </c>
      <c r="G6609" s="96" t="s">
        <v>4874</v>
      </c>
      <c r="H6609" s="96">
        <v>1</v>
      </c>
      <c r="I6609" s="96" t="str">
        <f t="shared" si="103"/>
        <v>T520V227M2R5ATE012A520V227M004ASPGLRKBP72</v>
      </c>
    </row>
    <row r="6610" spans="1:9" hidden="1">
      <c r="A6610" s="96" t="s">
        <v>4999</v>
      </c>
      <c r="B6610" s="96" t="s">
        <v>4811</v>
      </c>
      <c r="C6610" s="96" t="s">
        <v>4811</v>
      </c>
      <c r="D6610" s="96">
        <v>508.93333334242931</v>
      </c>
      <c r="E6610" s="96">
        <v>185.40000000502911</v>
      </c>
      <c r="F6610" s="96">
        <v>1</v>
      </c>
      <c r="G6610" s="96" t="s">
        <v>4874</v>
      </c>
      <c r="I6610" s="96" t="str">
        <f t="shared" si="103"/>
        <v>S521B226M025AHE100#N/A#N/A</v>
      </c>
    </row>
    <row r="6611" spans="1:9" hidden="1">
      <c r="A6611" s="96" t="s">
        <v>3843</v>
      </c>
      <c r="B6611" s="96" t="s">
        <v>4613</v>
      </c>
      <c r="C6611" s="96" t="s">
        <v>111</v>
      </c>
      <c r="D6611" s="96">
        <v>456.10000000102445</v>
      </c>
      <c r="E6611" s="96">
        <v>192.00555555056781</v>
      </c>
      <c r="F6611" s="96">
        <v>1</v>
      </c>
      <c r="G6611" s="96" t="s">
        <v>4874</v>
      </c>
      <c r="H6611" s="96">
        <v>2</v>
      </c>
      <c r="I6611" s="96" t="str">
        <f t="shared" si="103"/>
        <v>T520B337M006ATE070A520B337M006ASE040STA200KA</v>
      </c>
    </row>
    <row r="6612" spans="1:9" hidden="1">
      <c r="A6612" s="96" t="s">
        <v>2349</v>
      </c>
      <c r="B6612" s="96" t="s">
        <v>2353</v>
      </c>
      <c r="C6612" s="96" t="s">
        <v>4721</v>
      </c>
      <c r="D6612" s="96">
        <v>411.36666665668599</v>
      </c>
      <c r="E6612" s="96">
        <v>157.13333333143964</v>
      </c>
      <c r="F6612" s="96">
        <v>1</v>
      </c>
      <c r="G6612" s="96" t="s">
        <v>4874</v>
      </c>
      <c r="H6612" s="96">
        <v>1</v>
      </c>
      <c r="I6612" s="96" t="str">
        <f t="shared" si="103"/>
        <v>T520D476M016AHE035A520V476M016ASNT40</v>
      </c>
    </row>
    <row r="6613" spans="1:9" hidden="1">
      <c r="A6613" s="96" t="s">
        <v>1984</v>
      </c>
      <c r="B6613" s="96" t="s">
        <v>1985</v>
      </c>
      <c r="C6613" s="96" t="s">
        <v>4617</v>
      </c>
      <c r="D6613" s="96">
        <v>276.35000000707805</v>
      </c>
      <c r="E6613" s="96">
        <v>127.33333333279006</v>
      </c>
      <c r="F6613" s="96">
        <v>1</v>
      </c>
      <c r="G6613" s="96" t="s">
        <v>4874</v>
      </c>
      <c r="H6613" s="96">
        <v>1</v>
      </c>
      <c r="I6613" s="96" t="str">
        <f t="shared" si="103"/>
        <v>T530D157M010AHE005A530V476M010ASE005NT50</v>
      </c>
    </row>
    <row r="6614" spans="1:9" hidden="1">
      <c r="A6614" s="96" t="s">
        <v>2077</v>
      </c>
      <c r="B6614" s="96" t="s">
        <v>796</v>
      </c>
      <c r="C6614" s="96" t="s">
        <v>4426</v>
      </c>
      <c r="D6614" s="96">
        <v>974.25000000628643</v>
      </c>
      <c r="E6614" s="96">
        <v>199.56666666199453</v>
      </c>
      <c r="F6614" s="96">
        <v>1</v>
      </c>
      <c r="G6614" s="96" t="s">
        <v>4874</v>
      </c>
      <c r="H6614" s="96">
        <v>1</v>
      </c>
      <c r="I6614" s="96" t="str">
        <f t="shared" si="103"/>
        <v>T521B336M016ATE070A521B336M016ASKBP74</v>
      </c>
    </row>
    <row r="6615" spans="1:9" hidden="1">
      <c r="A6615" s="96" t="s">
        <v>1060</v>
      </c>
      <c r="B6615" s="96" t="s">
        <v>1059</v>
      </c>
      <c r="C6615" s="96" t="s">
        <v>90</v>
      </c>
      <c r="D6615" s="96">
        <v>676.30000000004657</v>
      </c>
      <c r="E6615" s="96">
        <v>186.13333333167247</v>
      </c>
      <c r="F6615" s="96">
        <v>1</v>
      </c>
      <c r="G6615" s="96" t="s">
        <v>4874</v>
      </c>
      <c r="H6615" s="96">
        <v>1</v>
      </c>
      <c r="I6615" s="96" t="str">
        <f t="shared" si="103"/>
        <v>T521D186M050ATE090A521D186M050ASFTP200</v>
      </c>
    </row>
    <row r="6616" spans="1:9" hidden="1">
      <c r="A6616" s="96" t="s">
        <v>1590</v>
      </c>
      <c r="B6616" s="96" t="s">
        <v>1407</v>
      </c>
      <c r="C6616" s="96" t="s">
        <v>4744</v>
      </c>
      <c r="D6616" s="96">
        <v>255.63333333819173</v>
      </c>
      <c r="E6616" s="96">
        <v>129.46666667237878</v>
      </c>
      <c r="F6616" s="96">
        <v>1</v>
      </c>
      <c r="G6616" s="96" t="s">
        <v>4874</v>
      </c>
      <c r="H6616" s="96">
        <v>1</v>
      </c>
      <c r="I6616" s="96" t="str">
        <f t="shared" si="103"/>
        <v>T525D337M006ATE040A520D337M006ASMHSPKBP72</v>
      </c>
    </row>
    <row r="6617" spans="1:9" hidden="1">
      <c r="A6617" s="96" t="s">
        <v>578</v>
      </c>
      <c r="B6617" s="96" t="s">
        <v>4845</v>
      </c>
      <c r="C6617" s="96" t="s">
        <v>4426</v>
      </c>
      <c r="D6617" s="96">
        <v>326.43333333777264</v>
      </c>
      <c r="E6617" s="96">
        <v>132.52777777961455</v>
      </c>
      <c r="F6617" s="96">
        <v>1</v>
      </c>
      <c r="G6617" s="96" t="s">
        <v>4874</v>
      </c>
      <c r="H6617" s="96">
        <v>3</v>
      </c>
      <c r="I6617" s="96" t="str">
        <f t="shared" si="103"/>
        <v>T520C686M006ATE100A520C686M006ASE100KBP74</v>
      </c>
    </row>
    <row r="6618" spans="1:9" hidden="1">
      <c r="A6618" s="96" t="s">
        <v>3556</v>
      </c>
      <c r="B6618" s="96" t="s">
        <v>2488</v>
      </c>
      <c r="C6618" s="96" t="s">
        <v>4525</v>
      </c>
      <c r="D6618" s="96">
        <v>214.86666666576639</v>
      </c>
      <c r="E6618" s="96">
        <v>144.74999999511056</v>
      </c>
      <c r="F6618" s="96">
        <v>1</v>
      </c>
      <c r="G6618" s="96" t="s">
        <v>4874</v>
      </c>
      <c r="H6618" s="96">
        <v>1</v>
      </c>
      <c r="I6618" s="96" t="str">
        <f t="shared" si="103"/>
        <v>T520V227M2R5ATE006A520V117M004ASE006S506</v>
      </c>
    </row>
    <row r="6619" spans="1:9" hidden="1">
      <c r="A6619" s="96" t="s">
        <v>2190</v>
      </c>
      <c r="B6619" s="96" t="s">
        <v>2191</v>
      </c>
      <c r="C6619" s="96" t="s">
        <v>4478</v>
      </c>
      <c r="D6619" s="96">
        <v>661.21666667168029</v>
      </c>
      <c r="E6619" s="96">
        <v>187.00000000186265</v>
      </c>
      <c r="F6619" s="96">
        <v>1</v>
      </c>
      <c r="G6619" s="96" t="s">
        <v>4874</v>
      </c>
      <c r="H6619" s="96">
        <v>1</v>
      </c>
      <c r="I6619" s="96" t="str">
        <f t="shared" si="103"/>
        <v>T521B475M035ATE150A521B475M035ASFTW400</v>
      </c>
    </row>
    <row r="6620" spans="1:9" hidden="1">
      <c r="A6620" s="96" t="s">
        <v>3250</v>
      </c>
      <c r="B6620" s="96" t="s">
        <v>4846</v>
      </c>
      <c r="C6620" s="96" t="s">
        <v>4847</v>
      </c>
      <c r="D6620" s="96">
        <v>488.35555555997416</v>
      </c>
      <c r="E6620" s="96">
        <v>335.07222222222481</v>
      </c>
      <c r="F6620" s="96">
        <v>1</v>
      </c>
      <c r="G6620" s="96" t="s">
        <v>4874</v>
      </c>
      <c r="H6620" s="96">
        <v>6</v>
      </c>
      <c r="I6620" s="96" t="str">
        <f t="shared" si="103"/>
        <v>T521W226K020ATE055A521W226K020AS9997TTS40K</v>
      </c>
    </row>
    <row r="6621" spans="1:9" hidden="1">
      <c r="A6621" s="96" t="s">
        <v>3774</v>
      </c>
      <c r="B6621" s="96" t="s">
        <v>3775</v>
      </c>
      <c r="C6621" s="96" t="s">
        <v>100</v>
      </c>
      <c r="D6621" s="96">
        <v>292.0833333407063</v>
      </c>
      <c r="E6621" s="96">
        <v>133.96666666609235</v>
      </c>
      <c r="F6621" s="96">
        <v>1</v>
      </c>
      <c r="G6621" s="96" t="s">
        <v>4874</v>
      </c>
      <c r="H6621" s="96">
        <v>1</v>
      </c>
      <c r="I6621" s="96" t="str">
        <f t="shared" si="103"/>
        <v>T520B107M006AHE015A520B107M006ASE015S805</v>
      </c>
    </row>
    <row r="6622" spans="1:9" hidden="1">
      <c r="A6622" s="96" t="s">
        <v>1534</v>
      </c>
      <c r="B6622" s="96" t="s">
        <v>4848</v>
      </c>
      <c r="C6622" s="96" t="s">
        <v>87</v>
      </c>
      <c r="D6622" s="96">
        <v>490.59999999823049</v>
      </c>
      <c r="E6622" s="96">
        <v>191.46666667540561</v>
      </c>
      <c r="F6622" s="96">
        <v>1</v>
      </c>
      <c r="G6622" s="96" t="s">
        <v>4874</v>
      </c>
      <c r="H6622" s="96">
        <v>1</v>
      </c>
      <c r="I6622" s="96" t="str">
        <f t="shared" si="103"/>
        <v>T598D476M016ATE070A598D476M016AS9997TTS50</v>
      </c>
    </row>
    <row r="6623" spans="1:9" hidden="1">
      <c r="A6623" s="96" t="s">
        <v>1534</v>
      </c>
      <c r="B6623" s="96" t="s">
        <v>1114</v>
      </c>
      <c r="C6623" s="96" t="s">
        <v>87</v>
      </c>
      <c r="D6623" s="96">
        <v>487.11666666786186</v>
      </c>
      <c r="E6623" s="96">
        <v>241.34999999776483</v>
      </c>
      <c r="F6623" s="96">
        <v>1</v>
      </c>
      <c r="G6623" s="96" t="s">
        <v>4874</v>
      </c>
      <c r="H6623" s="96">
        <v>1</v>
      </c>
      <c r="I6623" s="96" t="str">
        <f t="shared" si="103"/>
        <v>T598D476M016ATE070A598D476M016ASTTS50</v>
      </c>
    </row>
    <row r="6624" spans="1:9" hidden="1">
      <c r="A6624" s="96" t="s">
        <v>3323</v>
      </c>
      <c r="B6624" s="96" t="s">
        <v>3324</v>
      </c>
      <c r="C6624" s="96" t="s">
        <v>4502</v>
      </c>
      <c r="D6624" s="96">
        <v>626.0999999998603</v>
      </c>
      <c r="E6624" s="96">
        <v>189.98333334107883</v>
      </c>
      <c r="F6624" s="96">
        <v>1</v>
      </c>
      <c r="G6624" s="96" t="s">
        <v>4874</v>
      </c>
      <c r="H6624" s="96">
        <v>1</v>
      </c>
      <c r="I6624" s="96" t="str">
        <f t="shared" si="103"/>
        <v>T591D106M035ATE120A591V106M035ASTTS175</v>
      </c>
    </row>
    <row r="6625" spans="1:9" hidden="1">
      <c r="A6625" s="96" t="s">
        <v>2183</v>
      </c>
      <c r="B6625" s="96" t="s">
        <v>618</v>
      </c>
      <c r="C6625" s="96" t="s">
        <v>4617</v>
      </c>
      <c r="D6625" s="96">
        <v>491.0833333292976</v>
      </c>
      <c r="E6625" s="96">
        <v>214.85000000568107</v>
      </c>
      <c r="F6625" s="96">
        <v>1</v>
      </c>
      <c r="G6625" s="96" t="s">
        <v>4874</v>
      </c>
      <c r="H6625" s="96">
        <v>1</v>
      </c>
      <c r="I6625" s="96" t="str">
        <f t="shared" si="103"/>
        <v>T521B226M016ATE070A521B226M020ASNT50</v>
      </c>
    </row>
    <row r="6626" spans="1:9" hidden="1">
      <c r="A6626" s="96" t="s">
        <v>1926</v>
      </c>
      <c r="B6626" s="96" t="s">
        <v>4991</v>
      </c>
      <c r="C6626" s="96" t="s">
        <v>4441</v>
      </c>
      <c r="D6626" s="96">
        <v>314.61666667135432</v>
      </c>
      <c r="E6626" s="96">
        <v>185.91666666674428</v>
      </c>
      <c r="F6626" s="96">
        <v>1</v>
      </c>
      <c r="G6626" s="96" t="s">
        <v>4874</v>
      </c>
      <c r="H6626" s="96">
        <v>1</v>
      </c>
      <c r="I6626" s="96" t="str">
        <f t="shared" si="103"/>
        <v>T599B107K2R5ATE055A599B686K2R5AS9997STA156KA</v>
      </c>
    </row>
    <row r="6627" spans="1:9" hidden="1">
      <c r="A6627" s="96" t="s">
        <v>1926</v>
      </c>
      <c r="B6627" s="96" t="s">
        <v>4849</v>
      </c>
      <c r="C6627" s="96" t="s">
        <v>4441</v>
      </c>
      <c r="D6627" s="96">
        <v>674.16666667093523</v>
      </c>
      <c r="E6627" s="96">
        <v>185.70000000181608</v>
      </c>
      <c r="F6627" s="96">
        <v>1</v>
      </c>
      <c r="G6627" s="96" t="s">
        <v>4874</v>
      </c>
      <c r="H6627" s="96">
        <v>1</v>
      </c>
      <c r="I6627" s="96" t="str">
        <f t="shared" si="103"/>
        <v>T599B107K2R5ATE055A599B107K2R5AS9997STA156KA</v>
      </c>
    </row>
    <row r="6628" spans="1:9" hidden="1">
      <c r="A6628" s="96" t="s">
        <v>3179</v>
      </c>
      <c r="B6628" s="96" t="s">
        <v>3180</v>
      </c>
      <c r="C6628" s="96" t="s">
        <v>157</v>
      </c>
      <c r="D6628" s="96">
        <v>484.51666666776873</v>
      </c>
      <c r="E6628" s="96">
        <v>214.40000000526197</v>
      </c>
      <c r="F6628" s="96">
        <v>1</v>
      </c>
      <c r="G6628" s="96" t="s">
        <v>4874</v>
      </c>
      <c r="H6628" s="96">
        <v>1</v>
      </c>
      <c r="I6628" s="96" t="str">
        <f t="shared" si="103"/>
        <v>T521W226M025ATE040A521W226M025ASTTS40</v>
      </c>
    </row>
    <row r="6629" spans="1:9" hidden="1">
      <c r="A6629" s="96" t="s">
        <v>2693</v>
      </c>
      <c r="B6629" s="96" t="s">
        <v>2694</v>
      </c>
      <c r="C6629" s="96" t="s">
        <v>4672</v>
      </c>
      <c r="D6629" s="96">
        <v>257.53333333181217</v>
      </c>
      <c r="E6629" s="96">
        <v>129.16666667559184</v>
      </c>
      <c r="F6629" s="96">
        <v>1</v>
      </c>
      <c r="G6629" s="96" t="s">
        <v>4874</v>
      </c>
      <c r="H6629" s="96">
        <v>1</v>
      </c>
      <c r="I6629" s="96" t="str">
        <f t="shared" si="103"/>
        <v>T520V157M006ATE007A520V157M006ASE007FTA50</v>
      </c>
    </row>
    <row r="6630" spans="1:9" hidden="1">
      <c r="A6630" s="96" t="s">
        <v>2901</v>
      </c>
      <c r="B6630" s="96" t="s">
        <v>1592</v>
      </c>
      <c r="C6630" s="96" t="s">
        <v>4426</v>
      </c>
      <c r="D6630" s="96">
        <v>358.43333333381452</v>
      </c>
      <c r="E6630" s="96">
        <v>134.34999999473803</v>
      </c>
      <c r="F6630" s="96">
        <v>1</v>
      </c>
      <c r="G6630" s="96" t="s">
        <v>4874</v>
      </c>
      <c r="H6630" s="96">
        <v>1</v>
      </c>
      <c r="I6630" s="96" t="str">
        <f t="shared" si="103"/>
        <v>T520D157M008ATE055A520D157M010ASMHSPKBP74</v>
      </c>
    </row>
    <row r="6631" spans="1:9" hidden="1">
      <c r="A6631" s="96" t="s">
        <v>4004</v>
      </c>
      <c r="B6631" s="96" t="s">
        <v>4003</v>
      </c>
      <c r="C6631" s="96" t="s">
        <v>4727</v>
      </c>
      <c r="D6631" s="96">
        <v>241.79999999818392</v>
      </c>
      <c r="E6631" s="96">
        <v>126.23333332710899</v>
      </c>
      <c r="F6631" s="96">
        <v>1</v>
      </c>
      <c r="G6631" s="96" t="s">
        <v>4874</v>
      </c>
      <c r="H6631" s="96">
        <v>1</v>
      </c>
      <c r="I6631" s="96" t="str">
        <f t="shared" si="103"/>
        <v>T520B157M004ATE025A520B157M004ASE025KBP83</v>
      </c>
    </row>
    <row r="6632" spans="1:9" hidden="1">
      <c r="A6632" s="96" t="s">
        <v>4361</v>
      </c>
      <c r="B6632" s="96" t="s">
        <v>3593</v>
      </c>
      <c r="C6632" s="96" t="s">
        <v>4617</v>
      </c>
      <c r="D6632" s="96">
        <v>226.94166667002719</v>
      </c>
      <c r="E6632" s="96">
        <v>144.10000000032596</v>
      </c>
      <c r="F6632" s="96">
        <v>1</v>
      </c>
      <c r="G6632" s="96" t="s">
        <v>4874</v>
      </c>
      <c r="H6632" s="96">
        <v>2</v>
      </c>
      <c r="I6632" s="96" t="str">
        <f t="shared" si="103"/>
        <v>T598V187M2R5ATE015A591V477M2R5ASNT50</v>
      </c>
    </row>
    <row r="6633" spans="1:9" hidden="1">
      <c r="A6633" s="96" t="s">
        <v>2168</v>
      </c>
      <c r="B6633" s="96" t="s">
        <v>2167</v>
      </c>
      <c r="C6633" s="96" t="s">
        <v>4426</v>
      </c>
      <c r="D6633" s="96">
        <v>274.94999999413267</v>
      </c>
      <c r="E6633" s="96">
        <v>135.95000000204891</v>
      </c>
      <c r="F6633" s="96">
        <v>1</v>
      </c>
      <c r="G6633" s="96" t="s">
        <v>4874</v>
      </c>
      <c r="H6633" s="96">
        <v>1</v>
      </c>
      <c r="I6633" s="96" t="str">
        <f t="shared" si="103"/>
        <v>T520D687M2R5AHE015A520D687M003ASMHSBKBP74</v>
      </c>
    </row>
    <row r="6634" spans="1:9" hidden="1">
      <c r="A6634" s="96" t="s">
        <v>962</v>
      </c>
      <c r="B6634" s="96" t="s">
        <v>963</v>
      </c>
      <c r="C6634" s="96" t="s">
        <v>4426</v>
      </c>
      <c r="D6634" s="96">
        <v>212.53333333181217</v>
      </c>
      <c r="E6634" s="96">
        <v>138.58333334326744</v>
      </c>
      <c r="F6634" s="96">
        <v>1</v>
      </c>
      <c r="G6634" s="96" t="s">
        <v>4874</v>
      </c>
      <c r="H6634" s="96">
        <v>1</v>
      </c>
      <c r="I6634" s="96" t="str">
        <f t="shared" si="103"/>
        <v>T530Y477M004ATE006A530V157M004ASE005KBP74</v>
      </c>
    </row>
    <row r="6635" spans="1:9" hidden="1">
      <c r="A6635" s="96" t="s">
        <v>1749</v>
      </c>
      <c r="B6635" s="96" t="s">
        <v>1750</v>
      </c>
      <c r="C6635" s="96" t="s">
        <v>4426</v>
      </c>
      <c r="D6635" s="96">
        <v>224.34999999473803</v>
      </c>
      <c r="E6635" s="96">
        <v>133.66666666930541</v>
      </c>
      <c r="F6635" s="96">
        <v>1</v>
      </c>
      <c r="G6635" s="96" t="s">
        <v>4874</v>
      </c>
      <c r="H6635" s="96">
        <v>1</v>
      </c>
      <c r="I6635" s="96" t="str">
        <f t="shared" si="103"/>
        <v>T525D157M006ATE025A520D157M006ASMHSPKBP74</v>
      </c>
    </row>
    <row r="6636" spans="1:9" hidden="1">
      <c r="A6636" s="96" t="s">
        <v>754</v>
      </c>
      <c r="B6636" s="96" t="s">
        <v>748</v>
      </c>
      <c r="C6636" s="96" t="s">
        <v>4617</v>
      </c>
      <c r="D6636" s="96">
        <v>438.98333332501352</v>
      </c>
      <c r="E6636" s="96">
        <v>164.6333333349321</v>
      </c>
      <c r="F6636" s="96">
        <v>1</v>
      </c>
      <c r="G6636" s="96" t="s">
        <v>4874</v>
      </c>
      <c r="H6636" s="96">
        <v>1</v>
      </c>
      <c r="I6636" s="96" t="str">
        <f t="shared" si="103"/>
        <v>T522V227M006ATE025A520V227M006ASNT50</v>
      </c>
    </row>
    <row r="6637" spans="1:9" hidden="1">
      <c r="A6637" s="96" t="s">
        <v>1048</v>
      </c>
      <c r="B6637" s="96" t="s">
        <v>5000</v>
      </c>
      <c r="C6637" s="96" t="s">
        <v>107</v>
      </c>
      <c r="D6637" s="96">
        <v>724.01666666264634</v>
      </c>
      <c r="E6637" s="96">
        <v>279.33333333581686</v>
      </c>
      <c r="F6637" s="96">
        <v>1</v>
      </c>
      <c r="G6637" s="96" t="s">
        <v>4874</v>
      </c>
      <c r="H6637" s="96">
        <v>1</v>
      </c>
      <c r="I6637" s="96" t="str">
        <f t="shared" si="103"/>
        <v>T521D106M050AHE090A521D106M050ASE090FTP150</v>
      </c>
    </row>
    <row r="6638" spans="1:9" hidden="1">
      <c r="A6638" s="96" t="s">
        <v>3765</v>
      </c>
      <c r="B6638" s="96" t="s">
        <v>3766</v>
      </c>
      <c r="C6638" s="96" t="s">
        <v>4441</v>
      </c>
      <c r="D6638" s="96">
        <v>553.43333333032206</v>
      </c>
      <c r="E6638" s="96">
        <v>218.51666667032987</v>
      </c>
      <c r="F6638" s="96">
        <v>1</v>
      </c>
      <c r="G6638" s="96" t="s">
        <v>4874</v>
      </c>
      <c r="H6638" s="96">
        <v>2</v>
      </c>
      <c r="I6638" s="96" t="str">
        <f t="shared" si="103"/>
        <v>T520B227M2R5AHE015A520B227M2R5ASE015STA156KA</v>
      </c>
    </row>
    <row r="6639" spans="1:9" hidden="1">
      <c r="A6639" s="96" t="s">
        <v>1588</v>
      </c>
      <c r="B6639" s="96" t="s">
        <v>1589</v>
      </c>
      <c r="C6639" s="96" t="s">
        <v>4426</v>
      </c>
      <c r="D6639" s="96">
        <v>297.21666665864177</v>
      </c>
      <c r="E6639" s="96">
        <v>142.70000000833534</v>
      </c>
      <c r="F6639" s="96">
        <v>1</v>
      </c>
      <c r="G6639" s="96" t="s">
        <v>4874</v>
      </c>
      <c r="H6639" s="96">
        <v>1</v>
      </c>
      <c r="I6639" s="96" t="str">
        <f t="shared" si="103"/>
        <v>T525D477M004ATE040A520D477M004ASMHSPKBP74</v>
      </c>
    </row>
    <row r="6640" spans="1:9" hidden="1">
      <c r="A6640" s="96" t="s">
        <v>4339</v>
      </c>
      <c r="B6640" s="96" t="s">
        <v>4338</v>
      </c>
      <c r="C6640" s="96" t="s">
        <v>131</v>
      </c>
      <c r="D6640" s="96">
        <v>467.99166666576639</v>
      </c>
      <c r="E6640" s="96">
        <v>189.07499999448191</v>
      </c>
      <c r="F6640" s="96">
        <v>1</v>
      </c>
      <c r="G6640" s="96" t="s">
        <v>4874</v>
      </c>
      <c r="H6640" s="96">
        <v>2</v>
      </c>
      <c r="I6640" s="96" t="str">
        <f t="shared" si="103"/>
        <v>T598V227M006ATE025A598V227M006ASTTS80</v>
      </c>
    </row>
    <row r="6641" spans="1:9" hidden="1">
      <c r="A6641" s="96" t="s">
        <v>4332</v>
      </c>
      <c r="B6641" s="96" t="s">
        <v>4331</v>
      </c>
      <c r="C6641" s="96" t="s">
        <v>131</v>
      </c>
      <c r="D6641" s="96">
        <v>352.59166666364763</v>
      </c>
      <c r="E6641" s="96">
        <v>212.28333333099727</v>
      </c>
      <c r="F6641" s="96">
        <v>1</v>
      </c>
      <c r="G6641" s="96" t="s">
        <v>4874</v>
      </c>
      <c r="H6641" s="96">
        <v>2</v>
      </c>
      <c r="I6641" s="96" t="str">
        <f t="shared" si="103"/>
        <v>T598V337M004ATE025A598V337M004ASTTS80</v>
      </c>
    </row>
    <row r="6642" spans="1:9" hidden="1">
      <c r="A6642" s="96" t="s">
        <v>1777</v>
      </c>
      <c r="B6642" s="96" t="s">
        <v>4683</v>
      </c>
      <c r="C6642" s="96" t="s">
        <v>4433</v>
      </c>
      <c r="D6642" s="96">
        <v>325.56666667456739</v>
      </c>
      <c r="E6642" s="96">
        <v>147.58333334117197</v>
      </c>
      <c r="F6642" s="96">
        <v>1</v>
      </c>
      <c r="G6642" s="96" t="s">
        <v>4874</v>
      </c>
      <c r="H6642" s="96">
        <v>1</v>
      </c>
      <c r="I6642" s="96" t="str">
        <f t="shared" si="103"/>
        <v>T521V476M016ATE045A521V476M020AS9997KBP74E</v>
      </c>
    </row>
    <row r="6643" spans="1:9" hidden="1">
      <c r="A6643" s="96" t="s">
        <v>2781</v>
      </c>
      <c r="B6643" s="96" t="s">
        <v>2782</v>
      </c>
      <c r="C6643" s="96" t="s">
        <v>4426</v>
      </c>
      <c r="D6643" s="96">
        <v>367.63611110975035</v>
      </c>
      <c r="E6643" s="96">
        <v>137.63888888934162</v>
      </c>
      <c r="F6643" s="96">
        <v>1</v>
      </c>
      <c r="G6643" s="96" t="s">
        <v>4874</v>
      </c>
      <c r="H6643" s="96">
        <v>6</v>
      </c>
      <c r="I6643" s="96" t="str">
        <f t="shared" si="103"/>
        <v>T525Y337M010ATE025A520Y337M010ASMHSPKBP74</v>
      </c>
    </row>
    <row r="6644" spans="1:9" hidden="1">
      <c r="A6644" s="96" t="s">
        <v>2188</v>
      </c>
      <c r="B6644" s="96" t="s">
        <v>2189</v>
      </c>
      <c r="C6644" s="96" t="s">
        <v>4478</v>
      </c>
      <c r="D6644" s="96">
        <v>648.66666667163372</v>
      </c>
      <c r="E6644" s="96">
        <v>189.75000000558791</v>
      </c>
      <c r="F6644" s="96">
        <v>1</v>
      </c>
      <c r="G6644" s="96" t="s">
        <v>4874</v>
      </c>
      <c r="H6644" s="96">
        <v>2</v>
      </c>
      <c r="I6644" s="96" t="str">
        <f t="shared" si="103"/>
        <v>T521B685M035ATE150A521B685M035ASFTW400</v>
      </c>
    </row>
    <row r="6645" spans="1:9" hidden="1">
      <c r="A6645" s="96" t="s">
        <v>1363</v>
      </c>
      <c r="B6645" s="96" t="s">
        <v>1036</v>
      </c>
      <c r="C6645" s="96" t="s">
        <v>4721</v>
      </c>
      <c r="D6645" s="96">
        <v>371.7000000004191</v>
      </c>
      <c r="E6645" s="96">
        <v>133.68333333986811</v>
      </c>
      <c r="F6645" s="96">
        <v>1</v>
      </c>
      <c r="G6645" s="96" t="s">
        <v>4874</v>
      </c>
      <c r="H6645" s="96">
        <v>1</v>
      </c>
      <c r="I6645" s="96" t="str">
        <f t="shared" si="103"/>
        <v>T521D476M016ATE045A521V476M020ASNT40</v>
      </c>
    </row>
    <row r="6646" spans="1:9" hidden="1">
      <c r="A6646" s="96" t="s">
        <v>674</v>
      </c>
      <c r="B6646" s="96" t="s">
        <v>190</v>
      </c>
      <c r="C6646" s="96" t="s">
        <v>4727</v>
      </c>
      <c r="D6646" s="96">
        <v>691.43333332962357</v>
      </c>
      <c r="E6646" s="96">
        <v>224.88333333749324</v>
      </c>
      <c r="F6646" s="96">
        <v>1</v>
      </c>
      <c r="G6646" s="96" t="s">
        <v>4874</v>
      </c>
      <c r="H6646" s="96">
        <v>1</v>
      </c>
      <c r="I6646" s="96" t="str">
        <f t="shared" si="103"/>
        <v>T520T336M010ATE080A520T336M010ASE070KBP83</v>
      </c>
    </row>
    <row r="6647" spans="1:9" hidden="1">
      <c r="A6647" s="96" t="s">
        <v>946</v>
      </c>
      <c r="B6647" s="96" t="s">
        <v>4828</v>
      </c>
      <c r="C6647" s="96" t="s">
        <v>4617</v>
      </c>
      <c r="D6647" s="96">
        <v>376.70000000623986</v>
      </c>
      <c r="E6647" s="96">
        <v>123.76666666008532</v>
      </c>
      <c r="F6647" s="96">
        <v>1</v>
      </c>
      <c r="G6647" s="96" t="s">
        <v>4874</v>
      </c>
      <c r="H6647" s="96">
        <v>1</v>
      </c>
      <c r="I6647" s="96" t="str">
        <f t="shared" si="103"/>
        <v>T598D227M010AHE025A598D227M010AS9997NT50</v>
      </c>
    </row>
    <row r="6648" spans="1:9" hidden="1">
      <c r="A6648" s="96" t="s">
        <v>948</v>
      </c>
      <c r="B6648" s="96" t="s">
        <v>949</v>
      </c>
      <c r="C6648" s="96" t="s">
        <v>4617</v>
      </c>
      <c r="D6648" s="96">
        <v>280.19999999552965</v>
      </c>
      <c r="E6648" s="96">
        <v>121.98333332897164</v>
      </c>
      <c r="F6648" s="96">
        <v>1</v>
      </c>
      <c r="G6648" s="96" t="s">
        <v>4874</v>
      </c>
      <c r="H6648" s="96">
        <v>1</v>
      </c>
      <c r="I6648" s="96" t="str">
        <f t="shared" si="103"/>
        <v>T598D337M006AHE025A598D337M006ASNT50</v>
      </c>
    </row>
    <row r="6649" spans="1:9" hidden="1">
      <c r="A6649" s="96" t="s">
        <v>948</v>
      </c>
      <c r="B6649" s="96" t="s">
        <v>4829</v>
      </c>
      <c r="C6649" s="96" t="s">
        <v>4617</v>
      </c>
      <c r="D6649" s="96">
        <v>283.43333333032206</v>
      </c>
      <c r="E6649" s="96">
        <v>131.116666670423</v>
      </c>
      <c r="F6649" s="96">
        <v>1</v>
      </c>
      <c r="G6649" s="96" t="s">
        <v>4874</v>
      </c>
      <c r="H6649" s="96">
        <v>1</v>
      </c>
      <c r="I6649" s="96" t="str">
        <f t="shared" si="103"/>
        <v>T598D337M006AHE025A598D337M006AS9997NT50</v>
      </c>
    </row>
    <row r="6650" spans="1:9" hidden="1">
      <c r="A6650" s="96" t="s">
        <v>4302</v>
      </c>
      <c r="B6650" s="96" t="s">
        <v>4228</v>
      </c>
      <c r="C6650" s="96" t="s">
        <v>4744</v>
      </c>
      <c r="D6650" s="96">
        <v>470.53333333460614</v>
      </c>
      <c r="E6650" s="96">
        <v>182.09999999846332</v>
      </c>
      <c r="F6650" s="96">
        <v>1</v>
      </c>
      <c r="G6650" s="96" t="s">
        <v>4874</v>
      </c>
      <c r="H6650" s="96">
        <v>1</v>
      </c>
      <c r="I6650" s="96" t="str">
        <f t="shared" si="103"/>
        <v>T598B476M010AHE070A598B476M010ASKBP72</v>
      </c>
    </row>
    <row r="6651" spans="1:9" hidden="1">
      <c r="A6651" s="96" t="s">
        <v>4302</v>
      </c>
      <c r="B6651" s="96" t="s">
        <v>4637</v>
      </c>
      <c r="C6651" s="96" t="s">
        <v>4744</v>
      </c>
      <c r="D6651" s="96">
        <v>475.81666666665114</v>
      </c>
      <c r="E6651" s="96">
        <v>191.16666666814129</v>
      </c>
      <c r="F6651" s="96">
        <v>1</v>
      </c>
      <c r="G6651" s="96" t="s">
        <v>4874</v>
      </c>
      <c r="H6651" s="96">
        <v>1</v>
      </c>
      <c r="I6651" s="96" t="str">
        <f t="shared" si="103"/>
        <v>T598B476M010AHE070A598B476M010AS9997KBP72</v>
      </c>
    </row>
    <row r="6652" spans="1:9" hidden="1">
      <c r="A6652" s="96" t="s">
        <v>3239</v>
      </c>
      <c r="B6652" s="96" t="s">
        <v>3240</v>
      </c>
      <c r="C6652" s="96" t="s">
        <v>5001</v>
      </c>
      <c r="D6652" s="96">
        <v>548.71666667168029</v>
      </c>
      <c r="E6652" s="96">
        <v>142.46666666236706</v>
      </c>
      <c r="F6652" s="96">
        <v>1</v>
      </c>
      <c r="G6652" s="96" t="s">
        <v>4874</v>
      </c>
      <c r="H6652" s="96">
        <v>1</v>
      </c>
      <c r="I6652" s="96" t="str">
        <f t="shared" si="103"/>
        <v>T521W476K020ATE045A521W476K020ASNT50K</v>
      </c>
    </row>
    <row r="6653" spans="1:9" hidden="1">
      <c r="A6653" s="96" t="s">
        <v>1528</v>
      </c>
      <c r="B6653" s="96" t="s">
        <v>1433</v>
      </c>
      <c r="C6653" s="96" t="s">
        <v>90</v>
      </c>
      <c r="D6653" s="96">
        <v>631.46666666376404</v>
      </c>
      <c r="E6653" s="96">
        <v>184.3666666658828</v>
      </c>
      <c r="F6653" s="96">
        <v>1</v>
      </c>
      <c r="G6653" s="96" t="s">
        <v>4874</v>
      </c>
      <c r="H6653" s="96">
        <v>2</v>
      </c>
      <c r="I6653" s="96" t="str">
        <f t="shared" si="103"/>
        <v>T598D336M035AHE065A598D336M035ASFTP200</v>
      </c>
    </row>
    <row r="6654" spans="1:9" hidden="1">
      <c r="A6654" s="96" t="s">
        <v>1248</v>
      </c>
      <c r="B6654" s="96" t="s">
        <v>275</v>
      </c>
      <c r="C6654" s="96" t="s">
        <v>107</v>
      </c>
      <c r="D6654" s="96">
        <v>767.08333332790062</v>
      </c>
      <c r="E6654" s="96">
        <v>466.03333333041519</v>
      </c>
      <c r="F6654" s="96">
        <v>1</v>
      </c>
      <c r="G6654" s="96" t="s">
        <v>4874</v>
      </c>
      <c r="H6654" s="96">
        <v>1</v>
      </c>
      <c r="I6654" s="96" t="str">
        <f t="shared" si="103"/>
        <v>T521V685M050ATE070A521V685M050ASE070FTP150</v>
      </c>
    </row>
    <row r="6655" spans="1:9" hidden="1">
      <c r="A6655" s="96" t="s">
        <v>914</v>
      </c>
      <c r="B6655" s="96" t="s">
        <v>4604</v>
      </c>
      <c r="C6655" s="96" t="s">
        <v>4617</v>
      </c>
      <c r="D6655" s="96">
        <v>218.31666666548699</v>
      </c>
      <c r="E6655" s="96">
        <v>121.93333332776092</v>
      </c>
      <c r="F6655" s="96">
        <v>1</v>
      </c>
      <c r="G6655" s="96" t="s">
        <v>4874</v>
      </c>
      <c r="H6655" s="96">
        <v>1</v>
      </c>
      <c r="I6655" s="96" t="str">
        <f t="shared" si="103"/>
        <v>T520W157M006ATE040A520W157M006ASE040NT50</v>
      </c>
    </row>
    <row r="6656" spans="1:9" hidden="1">
      <c r="A6656" s="96" t="s">
        <v>914</v>
      </c>
      <c r="B6656" s="96" t="s">
        <v>4604</v>
      </c>
      <c r="C6656" s="96" t="s">
        <v>4525</v>
      </c>
      <c r="D6656" s="96">
        <v>279.31666666525416</v>
      </c>
      <c r="E6656" s="96">
        <v>246.13333332817999</v>
      </c>
      <c r="F6656" s="96">
        <v>1</v>
      </c>
      <c r="G6656" s="96" t="s">
        <v>4874</v>
      </c>
      <c r="H6656" s="96">
        <v>1</v>
      </c>
      <c r="I6656" s="96" t="str">
        <f t="shared" si="103"/>
        <v>T520W157M006ATE040A520W157M006ASE040S506</v>
      </c>
    </row>
    <row r="6657" spans="1:9" hidden="1">
      <c r="A6657" s="96" t="s">
        <v>1754</v>
      </c>
      <c r="B6657" s="96" t="s">
        <v>4954</v>
      </c>
      <c r="C6657" s="96" t="s">
        <v>4721</v>
      </c>
      <c r="D6657" s="96">
        <v>182.65000000130385</v>
      </c>
      <c r="E6657" s="96">
        <v>135.1999999943655</v>
      </c>
      <c r="F6657" s="96">
        <v>1</v>
      </c>
      <c r="G6657" s="96" t="s">
        <v>4874</v>
      </c>
      <c r="H6657" s="96">
        <v>1</v>
      </c>
      <c r="I6657" s="96" t="str">
        <f t="shared" si="103"/>
        <v>T525D337M003ATE025A525D337M003ASE025NT40</v>
      </c>
    </row>
    <row r="6658" spans="1:9" hidden="1">
      <c r="A6658" s="96" t="s">
        <v>4345</v>
      </c>
      <c r="B6658" s="96" t="s">
        <v>4344</v>
      </c>
      <c r="C6658" s="96" t="s">
        <v>131</v>
      </c>
      <c r="D6658" s="96">
        <v>425.08333333418705</v>
      </c>
      <c r="E6658" s="96">
        <v>269.46666666772217</v>
      </c>
      <c r="F6658" s="96">
        <v>1</v>
      </c>
      <c r="G6658" s="96" t="s">
        <v>4874</v>
      </c>
      <c r="H6658" s="96">
        <v>1</v>
      </c>
      <c r="I6658" s="96" t="str">
        <f t="shared" si="103"/>
        <v>T598V157M006ATE025A598V157M006ASTTS80</v>
      </c>
    </row>
    <row r="6659" spans="1:9" hidden="1">
      <c r="A6659" s="96" t="s">
        <v>4342</v>
      </c>
      <c r="B6659" s="96" t="s">
        <v>4341</v>
      </c>
      <c r="C6659" s="96" t="s">
        <v>131</v>
      </c>
      <c r="D6659" s="96">
        <v>451.73333332990296</v>
      </c>
      <c r="E6659" s="96">
        <v>196.73333333688788</v>
      </c>
      <c r="F6659" s="96">
        <v>1</v>
      </c>
      <c r="G6659" s="96" t="s">
        <v>4874</v>
      </c>
      <c r="H6659" s="96">
        <v>2</v>
      </c>
      <c r="I6659" s="96" t="str">
        <f t="shared" si="103"/>
        <v>T598V107M010ATE025A598V107M010ASTTS80</v>
      </c>
    </row>
    <row r="6660" spans="1:9" hidden="1">
      <c r="A6660" s="96" t="s">
        <v>2336</v>
      </c>
      <c r="B6660" s="96" t="s">
        <v>2666</v>
      </c>
      <c r="C6660" s="96" t="s">
        <v>4617</v>
      </c>
      <c r="D6660" s="96">
        <v>196.20833333465271</v>
      </c>
      <c r="E6660" s="96">
        <v>130.34166666737292</v>
      </c>
      <c r="F6660" s="96">
        <v>1</v>
      </c>
      <c r="G6660" s="96" t="s">
        <v>4874</v>
      </c>
      <c r="H6660" s="96">
        <v>2</v>
      </c>
      <c r="I6660" s="96" t="str">
        <f t="shared" ref="I6660:I6723" si="104">A6660&amp;B6660&amp;C6660</f>
        <v>T520D477M004AT4801A520D477M004ASE010NT50</v>
      </c>
    </row>
    <row r="6661" spans="1:9" hidden="1">
      <c r="A6661" s="96" t="s">
        <v>1164</v>
      </c>
      <c r="B6661" s="96" t="s">
        <v>1165</v>
      </c>
      <c r="C6661" s="96" t="s">
        <v>4441</v>
      </c>
      <c r="D6661" s="96">
        <v>548.9666666672565</v>
      </c>
      <c r="E6661" s="96">
        <v>192.51666666939855</v>
      </c>
      <c r="F6661" s="96">
        <v>1</v>
      </c>
      <c r="G6661" s="96" t="s">
        <v>4874</v>
      </c>
      <c r="H6661" s="96">
        <v>1</v>
      </c>
      <c r="I6661" s="96" t="str">
        <f t="shared" si="104"/>
        <v>T591B227M006ATE035A591B227M006ASSTA156KA</v>
      </c>
    </row>
    <row r="6662" spans="1:9" hidden="1">
      <c r="A6662" s="96" t="s">
        <v>4189</v>
      </c>
      <c r="B6662" s="96" t="s">
        <v>4190</v>
      </c>
      <c r="C6662" s="96" t="s">
        <v>4617</v>
      </c>
      <c r="D6662" s="96">
        <v>411.41666665789671</v>
      </c>
      <c r="E6662" s="96">
        <v>122.8166666685138</v>
      </c>
      <c r="F6662" s="96">
        <v>1</v>
      </c>
      <c r="G6662" s="96" t="s">
        <v>4874</v>
      </c>
      <c r="H6662" s="96">
        <v>1</v>
      </c>
      <c r="I6662" s="96" t="str">
        <f t="shared" si="104"/>
        <v>T598B336M006ATE080A598B336M010ASNT50</v>
      </c>
    </row>
    <row r="6663" spans="1:9" hidden="1">
      <c r="A6663" s="96" t="s">
        <v>4234</v>
      </c>
      <c r="B6663" s="96" t="s">
        <v>1275</v>
      </c>
      <c r="C6663" s="96" t="s">
        <v>131</v>
      </c>
      <c r="D6663" s="96">
        <v>446.57500000088481</v>
      </c>
      <c r="E6663" s="96">
        <v>197.22499999799768</v>
      </c>
      <c r="F6663" s="96">
        <v>1</v>
      </c>
      <c r="G6663" s="96" t="s">
        <v>4874</v>
      </c>
      <c r="H6663" s="96">
        <v>2</v>
      </c>
      <c r="I6663" s="96" t="str">
        <f t="shared" si="104"/>
        <v>T598B226M016ATE100A591B336M016AS4927TTS80</v>
      </c>
    </row>
    <row r="6664" spans="1:9" hidden="1">
      <c r="A6664" s="96" t="s">
        <v>3722</v>
      </c>
      <c r="B6664" s="96" t="s">
        <v>4885</v>
      </c>
      <c r="C6664" s="96" t="s">
        <v>4426</v>
      </c>
      <c r="D6664" s="96">
        <v>257.33333333744667</v>
      </c>
      <c r="E6664" s="96">
        <v>145.13333333423361</v>
      </c>
      <c r="F6664" s="96">
        <v>1</v>
      </c>
      <c r="G6664" s="96" t="s">
        <v>4874</v>
      </c>
      <c r="H6664" s="96">
        <v>1</v>
      </c>
      <c r="I6664" s="96" t="str">
        <f t="shared" si="104"/>
        <v>T520B476M010AHE035A520B476M010ASE035KBP74</v>
      </c>
    </row>
    <row r="6665" spans="1:9" hidden="1">
      <c r="A6665" s="96" t="s">
        <v>1724</v>
      </c>
      <c r="B6665" s="96" t="s">
        <v>1036</v>
      </c>
      <c r="C6665" s="96" t="s">
        <v>4721</v>
      </c>
      <c r="D6665" s="96">
        <v>397.0166666759178</v>
      </c>
      <c r="E6665" s="96">
        <v>164.93333333171904</v>
      </c>
      <c r="F6665" s="96">
        <v>1</v>
      </c>
      <c r="G6665" s="96" t="s">
        <v>4874</v>
      </c>
      <c r="H6665" s="96">
        <v>1</v>
      </c>
      <c r="I6665" s="96" t="str">
        <f t="shared" si="104"/>
        <v>T521V476M020AHE090A521V476M020ASNT40</v>
      </c>
    </row>
    <row r="6666" spans="1:9" hidden="1">
      <c r="A6666" s="96" t="s">
        <v>2008</v>
      </c>
      <c r="B6666" s="96" t="s">
        <v>1752</v>
      </c>
      <c r="C6666" s="96" t="s">
        <v>4426</v>
      </c>
      <c r="D6666" s="96">
        <v>270.86666667019017</v>
      </c>
      <c r="E6666" s="96">
        <v>128.31666666548699</v>
      </c>
      <c r="F6666" s="96">
        <v>1</v>
      </c>
      <c r="G6666" s="96" t="s">
        <v>4874</v>
      </c>
      <c r="H6666" s="96">
        <v>1</v>
      </c>
      <c r="I6666" s="96" t="str">
        <f t="shared" si="104"/>
        <v>T520D227M006AHE050A520D227M006ASMHSPKBP74</v>
      </c>
    </row>
    <row r="6667" spans="1:9" hidden="1">
      <c r="A6667" s="96" t="s">
        <v>375</v>
      </c>
      <c r="B6667" s="96" t="s">
        <v>376</v>
      </c>
      <c r="C6667" s="96" t="s">
        <v>119</v>
      </c>
      <c r="D6667" s="96">
        <v>463.7666666629957</v>
      </c>
      <c r="E6667" s="96">
        <v>190.25833333726041</v>
      </c>
      <c r="F6667" s="96">
        <v>1</v>
      </c>
      <c r="G6667" s="96" t="s">
        <v>4874</v>
      </c>
      <c r="H6667" s="96">
        <v>2</v>
      </c>
      <c r="I6667" s="96" t="str">
        <f t="shared" si="104"/>
        <v>T521X477M016ATE050A521V247M016AS9997FTW102K</v>
      </c>
    </row>
    <row r="6668" spans="1:9" hidden="1">
      <c r="A6668" s="96" t="s">
        <v>375</v>
      </c>
      <c r="B6668" s="96" t="s">
        <v>376</v>
      </c>
      <c r="C6668" s="96" t="s">
        <v>4519</v>
      </c>
      <c r="D6668" s="96">
        <v>643.95000000251457</v>
      </c>
      <c r="E6668" s="96">
        <v>186.95833333593328</v>
      </c>
      <c r="F6668" s="96">
        <v>1</v>
      </c>
      <c r="G6668" s="96" t="s">
        <v>4874</v>
      </c>
      <c r="H6668" s="96">
        <v>2</v>
      </c>
      <c r="I6668" s="96" t="str">
        <f t="shared" si="104"/>
        <v>T521X477M016ATE050A521V247M016AS9997FTW102KG</v>
      </c>
    </row>
    <row r="6669" spans="1:9" hidden="1">
      <c r="A6669" s="96" t="s">
        <v>364</v>
      </c>
      <c r="B6669" s="96" t="s">
        <v>4435</v>
      </c>
      <c r="C6669" s="96" t="s">
        <v>4478</v>
      </c>
      <c r="D6669" s="96">
        <v>697.0499999995809</v>
      </c>
      <c r="E6669" s="96">
        <v>184.29999999934807</v>
      </c>
      <c r="F6669" s="96">
        <v>1</v>
      </c>
      <c r="G6669" s="96" t="s">
        <v>4874</v>
      </c>
      <c r="H6669" s="96">
        <v>1</v>
      </c>
      <c r="I6669" s="96" t="str">
        <f t="shared" si="104"/>
        <v>T521X686M035ATE050A521V336M035AS9997FTW400</v>
      </c>
    </row>
    <row r="6670" spans="1:9" hidden="1">
      <c r="A6670" s="96" t="s">
        <v>2420</v>
      </c>
      <c r="B6670" s="96" t="s">
        <v>2421</v>
      </c>
      <c r="C6670" s="96" t="s">
        <v>4441</v>
      </c>
      <c r="D6670" s="96">
        <v>449.49166666308878</v>
      </c>
      <c r="E6670" s="96">
        <v>195.75833333423361</v>
      </c>
      <c r="F6670" s="96">
        <v>1</v>
      </c>
      <c r="G6670" s="96" t="s">
        <v>4874</v>
      </c>
      <c r="H6670" s="96">
        <v>2</v>
      </c>
      <c r="I6670" s="96" t="str">
        <f t="shared" si="104"/>
        <v>T523W827M006APE100A523W827M006AS9997STA156KA</v>
      </c>
    </row>
    <row r="6671" spans="1:9" hidden="1">
      <c r="A6671" s="96" t="s">
        <v>2067</v>
      </c>
      <c r="B6671" s="96" t="s">
        <v>2068</v>
      </c>
      <c r="C6671" s="96" t="s">
        <v>100</v>
      </c>
      <c r="D6671" s="96">
        <v>514.37083333526971</v>
      </c>
      <c r="E6671" s="96">
        <v>201.37916666397359</v>
      </c>
      <c r="F6671" s="96">
        <v>1</v>
      </c>
      <c r="G6671" s="96" t="s">
        <v>4874</v>
      </c>
      <c r="H6671" s="96">
        <v>4</v>
      </c>
      <c r="I6671" s="96" t="str">
        <f t="shared" si="104"/>
        <v>T521B336M025ATE100A521B336M025AS9997S805</v>
      </c>
    </row>
    <row r="6672" spans="1:9" hidden="1">
      <c r="A6672" s="96" t="s">
        <v>905</v>
      </c>
      <c r="B6672" s="96" t="s">
        <v>4695</v>
      </c>
      <c r="C6672" s="96" t="s">
        <v>4617</v>
      </c>
      <c r="D6672" s="96">
        <v>228.74999999650751</v>
      </c>
      <c r="E6672" s="96">
        <v>249.73333334201016</v>
      </c>
      <c r="F6672" s="96">
        <v>1</v>
      </c>
      <c r="G6672" s="96" t="s">
        <v>4874</v>
      </c>
      <c r="H6672" s="96">
        <v>1</v>
      </c>
      <c r="I6672" s="96" t="str">
        <f t="shared" si="104"/>
        <v>T520W157M006ATE025A520W157M006ASE025NT50</v>
      </c>
    </row>
    <row r="6673" spans="1:9" hidden="1">
      <c r="A6673" s="96" t="s">
        <v>4314</v>
      </c>
      <c r="B6673" s="96" t="s">
        <v>5002</v>
      </c>
      <c r="C6673" s="96" t="s">
        <v>4502</v>
      </c>
      <c r="D6673" s="96">
        <v>594.98333333584014</v>
      </c>
      <c r="E6673" s="96">
        <v>188.72222222504209</v>
      </c>
      <c r="F6673" s="96">
        <v>1</v>
      </c>
      <c r="G6673" s="96" t="s">
        <v>4874</v>
      </c>
      <c r="H6673" s="96">
        <v>2</v>
      </c>
      <c r="I6673" s="96" t="str">
        <f t="shared" si="104"/>
        <v>T598B225M035ATE150A598B225M035AS9997TTS175</v>
      </c>
    </row>
    <row r="6674" spans="1:9" hidden="1">
      <c r="A6674" s="96" t="s">
        <v>4611</v>
      </c>
      <c r="B6674" s="96" t="s">
        <v>4853</v>
      </c>
      <c r="C6674" s="96" t="s">
        <v>131</v>
      </c>
      <c r="D6674" s="96">
        <v>346.16000000224449</v>
      </c>
      <c r="E6674" s="96">
        <v>208.80666666571051</v>
      </c>
      <c r="F6674" s="96">
        <v>1</v>
      </c>
      <c r="G6674" s="96" t="s">
        <v>4874</v>
      </c>
      <c r="H6674" s="96">
        <v>5</v>
      </c>
      <c r="I6674" s="96" t="str">
        <f t="shared" si="104"/>
        <v>T523K156M020APE150A523K156M020AS9997TTS80</v>
      </c>
    </row>
    <row r="6675" spans="1:9" hidden="1">
      <c r="A6675" s="96" t="s">
        <v>3810</v>
      </c>
      <c r="B6675" s="96" t="s">
        <v>4885</v>
      </c>
      <c r="C6675" s="96" t="s">
        <v>4426</v>
      </c>
      <c r="D6675" s="96">
        <v>268.64999999874271</v>
      </c>
      <c r="E6675" s="96">
        <v>131.96666665957309</v>
      </c>
      <c r="F6675" s="96">
        <v>1</v>
      </c>
      <c r="G6675" s="96" t="s">
        <v>4874</v>
      </c>
      <c r="H6675" s="96">
        <v>1</v>
      </c>
      <c r="I6675" s="96" t="str">
        <f t="shared" si="104"/>
        <v>T520B476M008ATE035A520B476M010ASE035KBP74</v>
      </c>
    </row>
    <row r="6676" spans="1:9" hidden="1">
      <c r="A6676" s="96" t="s">
        <v>1071</v>
      </c>
      <c r="B6676" s="96" t="s">
        <v>4773</v>
      </c>
      <c r="C6676" s="96" t="s">
        <v>4617</v>
      </c>
      <c r="D6676" s="96">
        <v>602.216666667955</v>
      </c>
      <c r="E6676" s="96">
        <v>190.33333333907649</v>
      </c>
      <c r="F6676" s="96">
        <v>1</v>
      </c>
      <c r="G6676" s="96" t="s">
        <v>4874</v>
      </c>
      <c r="H6676" s="96">
        <v>1</v>
      </c>
      <c r="I6676" s="96" t="str">
        <f t="shared" si="104"/>
        <v>T521D107K020ATE055A521D107M020ASE055NT50</v>
      </c>
    </row>
    <row r="6677" spans="1:9" hidden="1">
      <c r="A6677" s="96" t="s">
        <v>290</v>
      </c>
      <c r="B6677" s="96" t="s">
        <v>288</v>
      </c>
      <c r="C6677" s="96" t="s">
        <v>90</v>
      </c>
      <c r="D6677" s="96">
        <v>759.36666665947996</v>
      </c>
      <c r="E6677" s="96">
        <v>257.48333333060145</v>
      </c>
      <c r="F6677" s="96">
        <v>1</v>
      </c>
      <c r="G6677" s="96" t="s">
        <v>4874</v>
      </c>
      <c r="H6677" s="96">
        <v>1</v>
      </c>
      <c r="I6677" s="96" t="str">
        <f t="shared" si="104"/>
        <v>T521X226M050AHE075A521V116M050ASFTP200</v>
      </c>
    </row>
    <row r="6678" spans="1:9" hidden="1">
      <c r="A6678" s="96" t="s">
        <v>1166</v>
      </c>
      <c r="B6678" s="96" t="s">
        <v>1165</v>
      </c>
      <c r="C6678" s="96" t="s">
        <v>4441</v>
      </c>
      <c r="D6678" s="96">
        <v>532.31666666222736</v>
      </c>
      <c r="E6678" s="96">
        <v>186.93333333008923</v>
      </c>
      <c r="F6678" s="96">
        <v>1</v>
      </c>
      <c r="G6678" s="96" t="s">
        <v>4874</v>
      </c>
      <c r="H6678" s="96">
        <v>1</v>
      </c>
      <c r="I6678" s="96" t="str">
        <f t="shared" si="104"/>
        <v>T591B227M006ATE045A591B227M006ASSTA156KA</v>
      </c>
    </row>
    <row r="6679" spans="1:9" hidden="1">
      <c r="A6679" s="96" t="s">
        <v>1362</v>
      </c>
      <c r="B6679" s="96" t="s">
        <v>1036</v>
      </c>
      <c r="C6679" s="96" t="s">
        <v>4721</v>
      </c>
      <c r="D6679" s="96">
        <v>402.51666667289106</v>
      </c>
      <c r="E6679" s="96">
        <v>134.44999999715947</v>
      </c>
      <c r="F6679" s="96">
        <v>1</v>
      </c>
      <c r="G6679" s="96" t="s">
        <v>4874</v>
      </c>
      <c r="H6679" s="96">
        <v>1</v>
      </c>
      <c r="I6679" s="96" t="str">
        <f t="shared" si="104"/>
        <v>T521D476M016AHE045A521V476M020ASNT40</v>
      </c>
    </row>
    <row r="6680" spans="1:9" hidden="1">
      <c r="A6680" s="96" t="s">
        <v>752</v>
      </c>
      <c r="B6680" s="96" t="s">
        <v>624</v>
      </c>
      <c r="C6680" s="96" t="s">
        <v>4426</v>
      </c>
      <c r="D6680" s="96">
        <v>271.46666666376404</v>
      </c>
      <c r="E6680" s="96">
        <v>144.86666666809467</v>
      </c>
      <c r="F6680" s="96">
        <v>1</v>
      </c>
      <c r="G6680" s="96" t="s">
        <v>4874</v>
      </c>
      <c r="H6680" s="96">
        <v>1</v>
      </c>
      <c r="I6680" s="96" t="str">
        <f t="shared" si="104"/>
        <v>T522V337M006ATE040A520V337M006ASMHSPKBP74</v>
      </c>
    </row>
    <row r="6681" spans="1:9" hidden="1">
      <c r="A6681" s="96" t="s">
        <v>4309</v>
      </c>
      <c r="B6681" s="96" t="s">
        <v>4854</v>
      </c>
      <c r="C6681" s="96" t="s">
        <v>90</v>
      </c>
      <c r="D6681" s="96">
        <v>1000.5166666733568</v>
      </c>
      <c r="E6681" s="96">
        <v>281.11666666693054</v>
      </c>
      <c r="F6681" s="96">
        <v>1</v>
      </c>
      <c r="G6681" s="96" t="s">
        <v>4874</v>
      </c>
      <c r="H6681" s="96">
        <v>1</v>
      </c>
      <c r="I6681" s="96" t="str">
        <f t="shared" si="104"/>
        <v>T598B335M035ATE150A598B335M035AS9997FTP200</v>
      </c>
    </row>
    <row r="6682" spans="1:9" hidden="1">
      <c r="A6682" s="96" t="s">
        <v>150</v>
      </c>
      <c r="B6682" s="96" t="s">
        <v>151</v>
      </c>
      <c r="C6682" s="96" t="s">
        <v>4760</v>
      </c>
      <c r="D6682" s="96">
        <v>248.33333332906477</v>
      </c>
      <c r="E6682" s="96">
        <v>136.01666666683741</v>
      </c>
      <c r="F6682" s="96">
        <v>1</v>
      </c>
      <c r="G6682" s="96" t="s">
        <v>4874</v>
      </c>
      <c r="H6682" s="96">
        <v>3</v>
      </c>
      <c r="I6682" s="96" t="str">
        <f t="shared" si="104"/>
        <v>T598V337M2R5ATE009A598V337M2R5AS9997KBP75</v>
      </c>
    </row>
    <row r="6683" spans="1:9" hidden="1">
      <c r="A6683" s="96" t="s">
        <v>1568</v>
      </c>
      <c r="B6683" s="96" t="s">
        <v>4627</v>
      </c>
      <c r="C6683" s="96" t="s">
        <v>87</v>
      </c>
      <c r="D6683" s="96">
        <v>497.23333334201016</v>
      </c>
      <c r="E6683" s="96">
        <v>184.26666666870003</v>
      </c>
      <c r="F6683" s="96">
        <v>1</v>
      </c>
      <c r="G6683" s="96" t="s">
        <v>4874</v>
      </c>
      <c r="H6683" s="96">
        <v>1</v>
      </c>
      <c r="I6683" s="96" t="str">
        <f t="shared" si="104"/>
        <v>T521D107M025ATE050A521D107M025ASTTS50</v>
      </c>
    </row>
    <row r="6684" spans="1:9" hidden="1">
      <c r="A6684" s="96" t="s">
        <v>2773</v>
      </c>
      <c r="B6684" s="96" t="s">
        <v>4856</v>
      </c>
      <c r="C6684" s="96" t="s">
        <v>4426</v>
      </c>
      <c r="D6684" s="96">
        <v>561.03333332575858</v>
      </c>
      <c r="E6684" s="96">
        <v>213.08333333465271</v>
      </c>
      <c r="F6684" s="96">
        <v>1</v>
      </c>
      <c r="G6684" s="96" t="s">
        <v>4874</v>
      </c>
      <c r="H6684" s="96">
        <v>1</v>
      </c>
      <c r="I6684" s="96" t="str">
        <f t="shared" si="104"/>
        <v>T523W686M020APE100A523W686M020AS9997KBP74</v>
      </c>
    </row>
    <row r="6685" spans="1:9" hidden="1">
      <c r="A6685" s="96" t="s">
        <v>4460</v>
      </c>
      <c r="B6685" s="96" t="s">
        <v>4461</v>
      </c>
      <c r="C6685" s="96" t="s">
        <v>4462</v>
      </c>
      <c r="D6685" s="96" t="s">
        <v>4463</v>
      </c>
      <c r="E6685" s="96" t="s">
        <v>4464</v>
      </c>
      <c r="F6685" s="96" t="s">
        <v>4465</v>
      </c>
      <c r="G6685" s="96" t="s">
        <v>4466</v>
      </c>
      <c r="H6685" s="96" t="s">
        <v>4467</v>
      </c>
      <c r="I6685" s="96" t="str">
        <f t="shared" si="104"/>
        <v>S.PNPowderPNPowder</v>
      </c>
    </row>
    <row r="6686" spans="1:9" hidden="1">
      <c r="A6686" s="96" t="s">
        <v>3743</v>
      </c>
      <c r="B6686" s="96" t="s">
        <v>3674</v>
      </c>
      <c r="C6686" s="96" t="s">
        <v>4441</v>
      </c>
      <c r="D6686" s="96">
        <v>688.63333332468756</v>
      </c>
      <c r="E6686" s="96">
        <v>189.34999999590215</v>
      </c>
      <c r="F6686" s="96">
        <v>1</v>
      </c>
      <c r="G6686" s="96" t="s">
        <v>5003</v>
      </c>
      <c r="H6686" s="96">
        <v>50</v>
      </c>
      <c r="I6686" s="96" t="str">
        <f t="shared" si="104"/>
        <v>T520B157M006ATE025A520B157M006ASE025STA156KA</v>
      </c>
    </row>
    <row r="6687" spans="1:9" hidden="1">
      <c r="A6687" s="96" t="s">
        <v>3064</v>
      </c>
      <c r="B6687" s="96" t="s">
        <v>4924</v>
      </c>
      <c r="C6687" s="96" t="s">
        <v>4671</v>
      </c>
      <c r="D6687" s="96">
        <v>538.96666666609235</v>
      </c>
      <c r="E6687" s="96">
        <v>192.41666666697711</v>
      </c>
      <c r="F6687" s="96">
        <v>1</v>
      </c>
      <c r="G6687" s="96" t="s">
        <v>5003</v>
      </c>
      <c r="H6687" s="96">
        <v>27</v>
      </c>
      <c r="I6687" s="96" t="str">
        <f t="shared" si="104"/>
        <v>T520Y477M006ATE010A520Y477M006ASE010NT71</v>
      </c>
    </row>
    <row r="6688" spans="1:9" hidden="1">
      <c r="A6688" s="96" t="s">
        <v>3127</v>
      </c>
      <c r="B6688" s="96" t="s">
        <v>4925</v>
      </c>
      <c r="C6688" s="96" t="s">
        <v>4671</v>
      </c>
      <c r="D6688" s="96">
        <v>398.91666665906087</v>
      </c>
      <c r="E6688" s="96">
        <v>221.93333333940245</v>
      </c>
      <c r="F6688" s="96">
        <v>1</v>
      </c>
      <c r="G6688" s="96" t="s">
        <v>5003</v>
      </c>
      <c r="H6688" s="96">
        <v>14</v>
      </c>
      <c r="I6688" s="96" t="str">
        <f t="shared" si="104"/>
        <v>T520Y477M006ATE025A520Y477M006ASE025NT71</v>
      </c>
    </row>
    <row r="6689" spans="1:9" hidden="1">
      <c r="A6689" s="96" t="s">
        <v>3164</v>
      </c>
      <c r="B6689" s="96" t="s">
        <v>484</v>
      </c>
      <c r="C6689" s="96" t="s">
        <v>4671</v>
      </c>
      <c r="D6689" s="96">
        <v>653.68333333753981</v>
      </c>
      <c r="E6689" s="96">
        <v>188.63333332934417</v>
      </c>
      <c r="F6689" s="96">
        <v>1</v>
      </c>
      <c r="G6689" s="96" t="s">
        <v>5003</v>
      </c>
      <c r="H6689" s="96">
        <v>50</v>
      </c>
      <c r="I6689" s="96" t="str">
        <f t="shared" si="104"/>
        <v>T520Y477M006ATE035A520Y477M006ASE035NT71</v>
      </c>
    </row>
    <row r="6690" spans="1:9" hidden="1">
      <c r="A6690" s="96" t="s">
        <v>972</v>
      </c>
      <c r="B6690" s="96" t="s">
        <v>970</v>
      </c>
      <c r="C6690" s="96" t="s">
        <v>4671</v>
      </c>
      <c r="D6690" s="96">
        <v>188.61666666925885</v>
      </c>
      <c r="E6690" s="96">
        <v>130.16666666837409</v>
      </c>
      <c r="F6690" s="96">
        <v>1</v>
      </c>
      <c r="G6690" s="96" t="s">
        <v>5003</v>
      </c>
      <c r="H6690" s="96">
        <v>1</v>
      </c>
      <c r="I6690" s="96" t="str">
        <f t="shared" si="104"/>
        <v>T530Y108M2R5ATE006A530V337M003ASE006NT71</v>
      </c>
    </row>
    <row r="6691" spans="1:9" hidden="1">
      <c r="A6691" s="96" t="s">
        <v>3626</v>
      </c>
      <c r="B6691" s="96" t="s">
        <v>1536</v>
      </c>
      <c r="C6691" s="96" t="s">
        <v>4485</v>
      </c>
      <c r="D6691" s="96">
        <v>710.833333338378</v>
      </c>
      <c r="E6691" s="96">
        <v>223.75000000116415</v>
      </c>
      <c r="F6691" s="96">
        <v>1</v>
      </c>
      <c r="G6691" s="96" t="s">
        <v>5003</v>
      </c>
      <c r="H6691" s="96">
        <v>3</v>
      </c>
      <c r="I6691" s="96" t="str">
        <f t="shared" si="104"/>
        <v>T598X336M035ATE065A591D336M035AS9997C275</v>
      </c>
    </row>
    <row r="6692" spans="1:9" hidden="1">
      <c r="A6692" s="102" t="s">
        <v>379</v>
      </c>
      <c r="B6692" s="102" t="s">
        <v>380</v>
      </c>
      <c r="C6692" s="99" t="s">
        <v>5059</v>
      </c>
      <c r="D6692" s="96">
        <v>882.32462548828846</v>
      </c>
      <c r="E6692" s="96">
        <v>213.65387745365939</v>
      </c>
      <c r="I6692" s="96" t="str">
        <f t="shared" si="104"/>
        <v xml:space="preserve">T521X106M075ATE050A521V475M075ASSUZHTTS125    </v>
      </c>
    </row>
    <row r="6693" spans="1:9" hidden="1">
      <c r="A6693" s="102" t="s">
        <v>503</v>
      </c>
      <c r="B6693" s="102" t="s">
        <v>380</v>
      </c>
      <c r="C6693" s="99" t="s">
        <v>5059</v>
      </c>
      <c r="D6693" s="96">
        <v>849.99472133307734</v>
      </c>
      <c r="E6693" s="96">
        <v>224.44302833264229</v>
      </c>
      <c r="I6693" s="96" t="str">
        <f t="shared" si="104"/>
        <v xml:space="preserve">T521X156M063ATE035A521V475M075ASSUZHTTS125    </v>
      </c>
    </row>
    <row r="6694" spans="1:9" hidden="1">
      <c r="A6694" s="102" t="s">
        <v>507</v>
      </c>
      <c r="B6694" s="102" t="s">
        <v>380</v>
      </c>
      <c r="C6694" s="99" t="s">
        <v>5059</v>
      </c>
      <c r="D6694" s="96">
        <v>837.5206606668653</v>
      </c>
      <c r="E6694" s="96">
        <v>202.57893400008325</v>
      </c>
      <c r="I6694" s="96" t="str">
        <f t="shared" si="104"/>
        <v xml:space="preserve">T521X156M075ATE035A521V475M075ASSUZHTTS125    </v>
      </c>
    </row>
    <row r="6695" spans="1:9" hidden="1">
      <c r="A6695" s="102" t="s">
        <v>762</v>
      </c>
      <c r="B6695" s="102" t="s">
        <v>763</v>
      </c>
      <c r="C6695" s="99" t="s">
        <v>5113</v>
      </c>
      <c r="D6695" s="96">
        <v>937.63719687452976</v>
      </c>
      <c r="E6695" s="96">
        <v>211.72359427077023</v>
      </c>
      <c r="I6695" s="96" t="str">
        <f t="shared" si="104"/>
        <v xml:space="preserve">T523H108M010APE070A523H108M010ASSZ01STA200KA  </v>
      </c>
    </row>
    <row r="6696" spans="1:9" hidden="1">
      <c r="A6696" s="102" t="s">
        <v>770</v>
      </c>
      <c r="B6696" s="102" t="s">
        <v>771</v>
      </c>
      <c r="C6696" s="99" t="s">
        <v>5112</v>
      </c>
      <c r="D6696" s="96">
        <v>1471.8527093337848</v>
      </c>
      <c r="E6696" s="96">
        <v>209.84477566753048</v>
      </c>
      <c r="I6696" s="96" t="str">
        <f t="shared" si="104"/>
        <v xml:space="preserve">T523H227M025APE070A523H227M025ASSZ01S706      </v>
      </c>
    </row>
    <row r="6697" spans="1:9" hidden="1">
      <c r="A6697" s="102" t="s">
        <v>2993</v>
      </c>
      <c r="B6697" s="102" t="s">
        <v>4451</v>
      </c>
      <c r="C6697" s="99" t="s">
        <v>152</v>
      </c>
      <c r="D6697" s="96">
        <v>347.61885666637681</v>
      </c>
      <c r="E6697" s="96">
        <v>140.90778666897677</v>
      </c>
      <c r="I6697" s="96" t="str">
        <f t="shared" si="104"/>
        <v>T520D337M006ATE009A520D337M006ASE010KBP86</v>
      </c>
    </row>
    <row r="6698" spans="1:9" hidden="1">
      <c r="A6698" s="102" t="s">
        <v>1013</v>
      </c>
      <c r="B6698" s="102" t="s">
        <v>233</v>
      </c>
      <c r="C6698" s="99" t="s">
        <v>4428</v>
      </c>
      <c r="D6698" s="96">
        <v>357.85773333278485</v>
      </c>
      <c r="E6698" s="96">
        <v>124.14788333815522</v>
      </c>
      <c r="I6698" s="96" t="str">
        <f t="shared" si="104"/>
        <v>T520X477M006ATE035A520X477M006ASMHSPKBP76</v>
      </c>
    </row>
    <row r="6699" spans="1:9" hidden="1">
      <c r="A6699" s="102" t="s">
        <v>1972</v>
      </c>
      <c r="B6699" s="102" t="s">
        <v>1824</v>
      </c>
      <c r="C6699" s="99" t="s">
        <v>152</v>
      </c>
      <c r="D6699" s="96">
        <v>199.37370833329624</v>
      </c>
      <c r="E6699" s="96">
        <v>161.43796250136802</v>
      </c>
      <c r="I6699" s="96" t="str">
        <f t="shared" si="104"/>
        <v>T530D687M2R5ATE010A530V347M2R5ASKBP86</v>
      </c>
    </row>
    <row r="6700" spans="1:9" hidden="1">
      <c r="A6700" s="102" t="s">
        <v>282</v>
      </c>
      <c r="B6700" s="102" t="s">
        <v>281</v>
      </c>
      <c r="C6700" s="99" t="s">
        <v>5546</v>
      </c>
      <c r="D6700" s="96">
        <v>1444.1888850005112</v>
      </c>
      <c r="E6700" s="96">
        <v>206.6190059997607</v>
      </c>
      <c r="I6700" s="96" t="str">
        <f t="shared" si="104"/>
        <v xml:space="preserve">T521X226M063ATE075A521V685M063ASSUZHHV200     </v>
      </c>
    </row>
    <row r="6701" spans="1:9" hidden="1">
      <c r="A6701" s="103" t="s">
        <v>3629</v>
      </c>
      <c r="B6701" s="103" t="s">
        <v>1544</v>
      </c>
      <c r="C6701" s="68" t="s">
        <v>5059</v>
      </c>
      <c r="D6701" s="96">
        <v>863.44110757683995</v>
      </c>
      <c r="E6701" s="96">
        <v>231.91096514992583</v>
      </c>
      <c r="I6701" s="96" t="str">
        <f t="shared" si="104"/>
        <v xml:space="preserve">T598X156M075ATE075A598V475M075ASSUZHTTS125    </v>
      </c>
    </row>
    <row r="6702" spans="1:9" hidden="1">
      <c r="A6702" s="103" t="s">
        <v>366</v>
      </c>
      <c r="B6702" s="103" t="s">
        <v>367</v>
      </c>
      <c r="C6702" s="68" t="s">
        <v>5547</v>
      </c>
      <c r="D6702" s="96">
        <v>694.07479166475241</v>
      </c>
      <c r="E6702" s="96">
        <v>139.77604791638441</v>
      </c>
      <c r="I6702" s="96" t="str">
        <f t="shared" si="104"/>
        <v xml:space="preserve">T521X106M063ATE050A521V475M063ASSUZHTTS12KM   </v>
      </c>
    </row>
    <row r="6703" spans="1:9" hidden="1">
      <c r="A6703" s="103" t="s">
        <v>3636</v>
      </c>
      <c r="B6703" s="103" t="s">
        <v>1544</v>
      </c>
      <c r="C6703" s="68" t="s">
        <v>5059</v>
      </c>
      <c r="D6703" s="96">
        <v>834.14187333639711</v>
      </c>
      <c r="E6703" s="96">
        <v>193.6757933346089</v>
      </c>
      <c r="I6703" s="96" t="str">
        <f t="shared" si="104"/>
        <v xml:space="preserve">T598X106M075ATE090A598V475M075ASSUZHTTS125    </v>
      </c>
    </row>
    <row r="6704" spans="1:9" hidden="1">
      <c r="A6704" s="102" t="s">
        <v>2368</v>
      </c>
      <c r="B6704" s="102" t="s">
        <v>5088</v>
      </c>
      <c r="C6704" s="99" t="s">
        <v>152</v>
      </c>
      <c r="D6704" s="96">
        <v>271.61961428613205</v>
      </c>
      <c r="E6704" s="96">
        <v>157.01354603199954</v>
      </c>
      <c r="I6704" s="96" t="str">
        <f t="shared" si="104"/>
        <v>T520D477M004ATE010A520D477M004ASE012KBP86</v>
      </c>
    </row>
    <row r="6705" spans="1:13" hidden="1">
      <c r="A6705" s="102" t="s">
        <v>1836</v>
      </c>
      <c r="B6705" s="102" t="s">
        <v>1835</v>
      </c>
      <c r="C6705" s="99" t="s">
        <v>4428</v>
      </c>
      <c r="D6705" s="96">
        <v>283.57905555283651</v>
      </c>
      <c r="E6705" s="96">
        <v>136.92012777901255</v>
      </c>
      <c r="I6705" s="96" t="str">
        <f t="shared" si="104"/>
        <v>T530D227M006ATE006A530V686M006ASE006KBP76</v>
      </c>
    </row>
    <row r="6706" spans="1:13" hidden="1">
      <c r="A6706" s="102" t="s">
        <v>3109</v>
      </c>
      <c r="B6706" s="102" t="s">
        <v>3107</v>
      </c>
      <c r="C6706" s="99" t="s">
        <v>4428</v>
      </c>
      <c r="D6706" s="96">
        <v>336.67004027694929</v>
      </c>
      <c r="E6706" s="96">
        <v>161.32433333467426</v>
      </c>
      <c r="I6706" s="96" t="str">
        <f t="shared" si="104"/>
        <v>T520Y227M010ATE040A520Y227M010ASMHSPKBP76</v>
      </c>
    </row>
    <row r="6707" spans="1:13" hidden="1">
      <c r="A6707" s="102" t="s">
        <v>1847</v>
      </c>
      <c r="B6707" s="102" t="s">
        <v>1845</v>
      </c>
      <c r="C6707" s="99" t="s">
        <v>4428</v>
      </c>
      <c r="D6707" s="96">
        <v>224.33260000194423</v>
      </c>
      <c r="E6707" s="96">
        <v>183.06583333178423</v>
      </c>
      <c r="I6707" s="96" t="str">
        <f t="shared" si="104"/>
        <v>T530D477M004AHE006A530V157M004ASE006KBP76</v>
      </c>
    </row>
    <row r="6708" spans="1:13" hidden="1">
      <c r="A6708" s="102" t="s">
        <v>2129</v>
      </c>
      <c r="B6708" s="102" t="s">
        <v>1978</v>
      </c>
      <c r="C6708" s="99" t="s">
        <v>4428</v>
      </c>
      <c r="D6708" s="96">
        <v>257.41973333526403</v>
      </c>
      <c r="E6708" s="96">
        <v>139.56116667017341</v>
      </c>
      <c r="I6708" s="96" t="str">
        <f t="shared" si="104"/>
        <v>T530D227M006AHE005A530V686M006ASE005KBP76</v>
      </c>
    </row>
    <row r="6709" spans="1:13" hidden="1">
      <c r="A6709" s="104" t="s">
        <v>2981</v>
      </c>
      <c r="B6709" s="104" t="s">
        <v>1592</v>
      </c>
      <c r="C6709" s="55" t="s">
        <v>4428</v>
      </c>
      <c r="D6709" s="96">
        <v>369.77308333211113</v>
      </c>
      <c r="E6709" s="96">
        <v>129.45774999854621</v>
      </c>
      <c r="I6709" s="96" t="str">
        <f t="shared" si="104"/>
        <v>T520D157M010ATE025A520D157M010ASMHSPKBP76</v>
      </c>
    </row>
    <row r="6710" spans="1:13" hidden="1">
      <c r="A6710" s="102" t="s">
        <v>243</v>
      </c>
      <c r="B6710" s="102" t="s">
        <v>244</v>
      </c>
      <c r="C6710" s="99" t="s">
        <v>152</v>
      </c>
      <c r="D6710" s="96">
        <v>412.37821667105891</v>
      </c>
      <c r="E6710" s="96">
        <v>200.63928333576769</v>
      </c>
      <c r="I6710" s="96" t="str">
        <f t="shared" si="104"/>
        <v>T520X337M010ATE040A520X337M010ASMHSPKBP86</v>
      </c>
    </row>
    <row r="6711" spans="1:13" hidden="1">
      <c r="A6711" s="103" t="s">
        <v>4448</v>
      </c>
      <c r="B6711" s="103" t="s">
        <v>5062</v>
      </c>
      <c r="C6711" s="68" t="s">
        <v>82</v>
      </c>
      <c r="D6711" s="96">
        <v>347.80181833324025</v>
      </c>
      <c r="E6711" s="96">
        <v>204.0724820006406</v>
      </c>
      <c r="I6711" s="96" t="str">
        <f t="shared" si="104"/>
        <v>T598D686M025ATE050A598D686M025ASS706</v>
      </c>
    </row>
    <row r="6712" spans="1:13" hidden="1">
      <c r="A6712" s="102" t="s">
        <v>2640</v>
      </c>
      <c r="B6712" s="102" t="s">
        <v>2752</v>
      </c>
      <c r="C6712" s="99" t="s">
        <v>4428</v>
      </c>
      <c r="D6712" s="96">
        <v>207.98989966681697</v>
      </c>
      <c r="E6712" s="96">
        <v>158.56115566694643</v>
      </c>
      <c r="I6712" s="96" t="str">
        <f t="shared" si="104"/>
        <v>T520V337M2R5ATE007A520V337M003ASE009KBP76</v>
      </c>
      <c r="K6712" s="96"/>
      <c r="L6712" s="96"/>
      <c r="M6712" s="96"/>
    </row>
    <row r="6713" spans="1:13" hidden="1">
      <c r="A6713" s="102" t="s">
        <v>3953</v>
      </c>
      <c r="B6713" s="102" t="s">
        <v>3696</v>
      </c>
      <c r="C6713" s="99" t="s">
        <v>4428</v>
      </c>
      <c r="D6713" s="96">
        <v>263.56699999887496</v>
      </c>
      <c r="E6713" s="96">
        <v>143.66647500253748</v>
      </c>
      <c r="I6713" s="96" t="str">
        <f t="shared" si="104"/>
        <v>T520B336M010ATE070A520B336M010ASMHSPKBP76</v>
      </c>
      <c r="K6713" s="96"/>
      <c r="L6713" s="96"/>
      <c r="M6713" s="96"/>
    </row>
    <row r="6714" spans="1:13" hidden="1">
      <c r="A6714" s="102" t="s">
        <v>1420</v>
      </c>
      <c r="B6714" s="102" t="s">
        <v>1421</v>
      </c>
      <c r="C6714" s="99" t="s">
        <v>4428</v>
      </c>
      <c r="D6714" s="96">
        <v>244.08945000381209</v>
      </c>
      <c r="E6714" s="96">
        <v>194.12366666598248</v>
      </c>
      <c r="I6714" s="96" t="str">
        <f t="shared" si="104"/>
        <v>T520D477M004ATE015A520D477M004ASMHSBKBP76</v>
      </c>
      <c r="K6714" s="96"/>
      <c r="L6714" s="96"/>
      <c r="M6714" s="96"/>
    </row>
    <row r="6715" spans="1:13" hidden="1">
      <c r="A6715" s="103" t="s">
        <v>993</v>
      </c>
      <c r="B6715" s="103" t="s">
        <v>992</v>
      </c>
      <c r="C6715" s="68" t="s">
        <v>4428</v>
      </c>
      <c r="D6715" s="96">
        <v>299.89937666826881</v>
      </c>
      <c r="E6715" s="96">
        <v>190.83423333498649</v>
      </c>
      <c r="I6715" s="96" t="str">
        <f t="shared" si="104"/>
        <v>T530Y477M006ATE005A530V157M006ASE005KBP76</v>
      </c>
      <c r="K6715" s="96"/>
      <c r="L6715" s="96"/>
      <c r="M6715" s="96"/>
    </row>
    <row r="6716" spans="1:13" hidden="1">
      <c r="A6716" s="103" t="s">
        <v>2127</v>
      </c>
      <c r="B6716" s="103" t="s">
        <v>1992</v>
      </c>
      <c r="C6716" s="68" t="s">
        <v>4428</v>
      </c>
      <c r="D6716" s="96">
        <v>202.00503888772801</v>
      </c>
      <c r="E6716" s="96">
        <v>127.91304444428532</v>
      </c>
      <c r="I6716" s="96" t="str">
        <f t="shared" si="104"/>
        <v>T530D477M2R5ATE005A530V157M2R5ASE005KBP76</v>
      </c>
      <c r="K6716" s="96"/>
      <c r="L6716" s="96"/>
      <c r="M6716" s="96"/>
    </row>
    <row r="6717" spans="1:13" hidden="1">
      <c r="A6717" s="103" t="s">
        <v>1969</v>
      </c>
      <c r="B6717" s="103" t="s">
        <v>960</v>
      </c>
      <c r="C6717" s="68" t="s">
        <v>4428</v>
      </c>
      <c r="D6717" s="96">
        <v>283.36007778416388</v>
      </c>
      <c r="E6717" s="96">
        <v>156.07672221958637</v>
      </c>
      <c r="I6717" s="96" t="str">
        <f t="shared" si="104"/>
        <v>T530D227M010ATE010A530V686M010ASE006KBP76</v>
      </c>
      <c r="K6717" s="96"/>
      <c r="L6717" s="96"/>
      <c r="M6717" s="96"/>
    </row>
    <row r="6718" spans="1:13" hidden="1">
      <c r="A6718" s="103" t="s">
        <v>4172</v>
      </c>
      <c r="B6718" s="103" t="s">
        <v>4171</v>
      </c>
      <c r="C6718" s="68" t="s">
        <v>4428</v>
      </c>
      <c r="D6718" s="96">
        <v>455.65066667622887</v>
      </c>
      <c r="E6718" s="96">
        <v>188.3565000013914</v>
      </c>
      <c r="I6718" s="96" t="str">
        <f t="shared" si="104"/>
        <v>T591X687M006ATE025A591V337M006ASE025KBP76</v>
      </c>
      <c r="K6718" s="96"/>
      <c r="L6718" s="96"/>
      <c r="M6718" s="96"/>
    </row>
    <row r="6719" spans="1:13" hidden="1">
      <c r="A6719" s="96" t="s">
        <v>2607</v>
      </c>
      <c r="B6719" s="96" t="s">
        <v>5088</v>
      </c>
      <c r="C6719" s="96" t="s">
        <v>152</v>
      </c>
      <c r="D6719" s="96">
        <v>272.9588974753014</v>
      </c>
      <c r="E6719" s="96">
        <v>144.25325989537669</v>
      </c>
      <c r="I6719" s="96" t="str">
        <f t="shared" si="104"/>
        <v>T520D477M004ATE012A520D477M004ASE012KBP86</v>
      </c>
    </row>
    <row r="6720" spans="1:13" hidden="1">
      <c r="A6720" s="102" t="s">
        <v>1638</v>
      </c>
      <c r="B6720" s="102" t="s">
        <v>1232</v>
      </c>
      <c r="C6720" s="99" t="s">
        <v>4475</v>
      </c>
      <c r="D6720" s="96">
        <v>437.01238333946094</v>
      </c>
      <c r="E6720" s="96">
        <v>127.35156667535192</v>
      </c>
      <c r="I6720" s="96" t="str">
        <f t="shared" si="104"/>
        <v>T521V107M020ATE055A521V107M020ASMHSPKBP84</v>
      </c>
    </row>
    <row r="6721" spans="1:9" hidden="1">
      <c r="A6721" s="102" t="s">
        <v>3009</v>
      </c>
      <c r="B6721" s="102" t="s">
        <v>3010</v>
      </c>
      <c r="C6721" s="99" t="s">
        <v>152</v>
      </c>
      <c r="D6721" s="96">
        <v>346.14844583004015</v>
      </c>
      <c r="E6721" s="96">
        <v>184.34384999913163</v>
      </c>
      <c r="I6721" s="96" t="str">
        <f t="shared" si="104"/>
        <v>T520Y477M006ATE018A520Y477M006ASMHSBKBP86</v>
      </c>
    </row>
    <row r="6722" spans="1:9" hidden="1">
      <c r="A6722" s="103" t="s">
        <v>1606</v>
      </c>
      <c r="B6722" s="103" t="s">
        <v>1232</v>
      </c>
      <c r="C6722" s="68" t="s">
        <v>4475</v>
      </c>
      <c r="D6722" s="96">
        <v>441.53264999950778</v>
      </c>
      <c r="E6722" s="96">
        <v>140.52908366750927</v>
      </c>
      <c r="I6722" s="96" t="str">
        <f t="shared" si="104"/>
        <v>T521V107M020ATE060A521V107M020ASMHSPKBP84</v>
      </c>
    </row>
    <row r="6723" spans="1:9" hidden="1">
      <c r="A6723" s="103" t="s">
        <v>1634</v>
      </c>
      <c r="B6723" s="103" t="s">
        <v>1232</v>
      </c>
      <c r="C6723" s="68" t="s">
        <v>4475</v>
      </c>
      <c r="D6723" s="96">
        <v>454.70008966689937</v>
      </c>
      <c r="E6723" s="96">
        <v>135.8911773331929</v>
      </c>
      <c r="I6723" s="96" t="str">
        <f t="shared" si="104"/>
        <v>T521V107M016AT4146A521V107M020ASMHSPKBP84</v>
      </c>
    </row>
    <row r="6724" spans="1:9" hidden="1">
      <c r="A6724" s="103" t="s">
        <v>1826</v>
      </c>
      <c r="B6724" s="103" t="s">
        <v>1824</v>
      </c>
      <c r="C6724" s="68" t="s">
        <v>152</v>
      </c>
      <c r="D6724" s="96">
        <v>344.82403333531693</v>
      </c>
      <c r="E6724" s="96">
        <v>209.19566666590981</v>
      </c>
      <c r="I6724" s="96" t="str">
        <f t="shared" ref="I6724:I6739" si="105">A6724&amp;B6724&amp;C6724</f>
        <v>T530D687M2R5AHE006A530V347M2R5ASKBP86</v>
      </c>
    </row>
    <row r="6725" spans="1:9" hidden="1">
      <c r="A6725" s="103" t="s">
        <v>2937</v>
      </c>
      <c r="B6725" s="103" t="s">
        <v>2935</v>
      </c>
      <c r="C6725" s="68" t="s">
        <v>4428</v>
      </c>
      <c r="D6725" s="96">
        <v>213.46110000042245</v>
      </c>
      <c r="E6725" s="96">
        <v>140.46655000071041</v>
      </c>
      <c r="I6725" s="96" t="str">
        <f t="shared" si="105"/>
        <v>T530X158M2R5AHE005A530V477M2R5ASE005KBP76</v>
      </c>
    </row>
    <row r="6726" spans="1:9" hidden="1">
      <c r="A6726" s="103" t="s">
        <v>2362</v>
      </c>
      <c r="B6726" s="103" t="s">
        <v>4989</v>
      </c>
      <c r="C6726" s="68" t="s">
        <v>152</v>
      </c>
      <c r="D6726" s="96">
        <v>357.52110000161338</v>
      </c>
      <c r="E6726" s="96">
        <v>172.62564999909955</v>
      </c>
      <c r="I6726" s="96" t="str">
        <f t="shared" si="105"/>
        <v>T520D687M2R5ATE010A520D687M003ASE010KBP86</v>
      </c>
    </row>
    <row r="6727" spans="1:9" hidden="1">
      <c r="A6727" s="103" t="s">
        <v>2315</v>
      </c>
      <c r="B6727" s="103" t="s">
        <v>2300</v>
      </c>
      <c r="C6727" s="68" t="s">
        <v>5059</v>
      </c>
      <c r="D6727" s="96">
        <v>829.57396666402929</v>
      </c>
      <c r="E6727" s="96">
        <v>225.66058333497497</v>
      </c>
      <c r="I6727" s="96" t="str">
        <f t="shared" si="105"/>
        <v xml:space="preserve">T521B105M050ATE200A521B105M063ASTTS125    </v>
      </c>
    </row>
    <row r="6728" spans="1:9" hidden="1">
      <c r="A6728" s="103" t="s">
        <v>1451</v>
      </c>
      <c r="B6728" s="103" t="s">
        <v>130</v>
      </c>
      <c r="C6728" s="68" t="s">
        <v>131</v>
      </c>
      <c r="D6728" s="96">
        <v>203.03159444360065</v>
      </c>
      <c r="E6728" s="96">
        <v>141.29644444445148</v>
      </c>
      <c r="I6728" s="96" t="str">
        <f t="shared" si="105"/>
        <v>T598D477M2R5AT4145A598V247M004ASTTS80</v>
      </c>
    </row>
    <row r="6729" spans="1:9" hidden="1">
      <c r="A6729" s="103" t="s">
        <v>3020</v>
      </c>
      <c r="B6729" s="103" t="s">
        <v>555</v>
      </c>
      <c r="C6729" s="68" t="s">
        <v>152</v>
      </c>
      <c r="D6729" s="96">
        <v>481.40688333485741</v>
      </c>
      <c r="E6729" s="96">
        <v>132.01194166147616</v>
      </c>
      <c r="I6729" s="96" t="str">
        <f t="shared" si="105"/>
        <v>T520Y337M010ATE015A520Y337M010ASMHSBKBP86</v>
      </c>
    </row>
    <row r="6730" spans="1:9" hidden="1">
      <c r="A6730" s="103" t="s">
        <v>3552</v>
      </c>
      <c r="B6730" s="103" t="s">
        <v>2580</v>
      </c>
      <c r="C6730" s="68" t="s">
        <v>4428</v>
      </c>
      <c r="D6730" s="96">
        <v>199.97109583433485</v>
      </c>
      <c r="E6730" s="96">
        <v>123.32229583058506</v>
      </c>
      <c r="I6730" s="96" t="str">
        <f t="shared" si="105"/>
        <v>T520V477M2R5ATE006A520V247M003ASE006KBP76</v>
      </c>
    </row>
    <row r="6731" spans="1:9" hidden="1">
      <c r="A6731" s="103" t="s">
        <v>3438</v>
      </c>
      <c r="B6731" s="103" t="s">
        <v>3088</v>
      </c>
      <c r="C6731" s="68" t="s">
        <v>4428</v>
      </c>
      <c r="D6731" s="96">
        <v>218.56154259410687</v>
      </c>
      <c r="E6731" s="96">
        <v>148.05084999883547</v>
      </c>
      <c r="I6731" s="96" t="str">
        <f t="shared" si="105"/>
        <v>T520V337M004ATE012A520V337M004ASE009KBP76</v>
      </c>
    </row>
    <row r="6732" spans="1:9" hidden="1">
      <c r="A6732" s="103" t="s">
        <v>3518</v>
      </c>
      <c r="B6732" s="103" t="s">
        <v>2544</v>
      </c>
      <c r="C6732" s="68" t="s">
        <v>4428</v>
      </c>
      <c r="D6732" s="96">
        <v>185.20172221935351</v>
      </c>
      <c r="E6732" s="96">
        <v>127.74357778136618</v>
      </c>
      <c r="I6732" s="96" t="str">
        <f t="shared" si="105"/>
        <v>T520V337M004ATE040A520V337M004ASMHSPKBP76</v>
      </c>
    </row>
    <row r="6733" spans="1:9" hidden="1">
      <c r="A6733" s="103" t="s">
        <v>2849</v>
      </c>
      <c r="B6733" s="103" t="s">
        <v>2846</v>
      </c>
      <c r="C6733" s="68" t="s">
        <v>4428</v>
      </c>
      <c r="D6733" s="96">
        <v>312.02896333287936</v>
      </c>
      <c r="E6733" s="96">
        <v>138.79516166565008</v>
      </c>
      <c r="I6733" s="96" t="str">
        <f t="shared" si="105"/>
        <v>T530X687M006ATE010A530V227M006ASE010KBP76</v>
      </c>
    </row>
    <row r="6734" spans="1:9">
      <c r="A6734" s="103" t="s">
        <v>4421</v>
      </c>
      <c r="B6734" s="103" t="s">
        <v>5074</v>
      </c>
      <c r="C6734" s="68" t="s">
        <v>4474</v>
      </c>
      <c r="D6734" s="96">
        <f>277.814860526215+150</f>
        <v>427.814860526215</v>
      </c>
      <c r="E6734" s="96">
        <f>158.375390350426+80</f>
        <v>238.37539035042599</v>
      </c>
      <c r="I6734" s="96" t="str">
        <f t="shared" si="105"/>
        <v>T598B337M2R5ATE009A598B167M2R5ASS15MB</v>
      </c>
    </row>
    <row r="6735" spans="1:9" hidden="1">
      <c r="A6735" s="96" t="s">
        <v>5061</v>
      </c>
      <c r="B6735" s="96" t="s">
        <v>3834</v>
      </c>
      <c r="C6735" s="96" t="s">
        <v>152</v>
      </c>
      <c r="D6735" s="96">
        <v>253.0276083305944</v>
      </c>
      <c r="E6735" s="96">
        <v>129.55013333412353</v>
      </c>
      <c r="I6735" s="96" t="str">
        <f t="shared" si="105"/>
        <v>T520B686M006AHE070A520B686M006ASMHSPKBP86</v>
      </c>
    </row>
    <row r="6736" spans="1:9" hidden="1">
      <c r="A6736" s="105" t="s">
        <v>3669</v>
      </c>
      <c r="B6736" s="96" t="s">
        <v>5102</v>
      </c>
      <c r="C6736" s="96" t="s">
        <v>5565</v>
      </c>
      <c r="D6736" s="96">
        <v>572.88094233346635</v>
      </c>
      <c r="E6736" s="96">
        <v>200.92872866678516</v>
      </c>
      <c r="I6736" s="96" t="str">
        <f t="shared" si="105"/>
        <v>T520B157M006ATE018A520B157M006ASTR01STA156KR</v>
      </c>
    </row>
    <row r="6737" spans="1:9" hidden="1">
      <c r="A6737" s="137" t="s">
        <v>257</v>
      </c>
      <c r="B6737" s="138" t="s">
        <v>258</v>
      </c>
      <c r="C6737" s="139" t="s">
        <v>131</v>
      </c>
      <c r="D6737" s="96">
        <v>391.60687499883352</v>
      </c>
      <c r="E6737" s="96">
        <v>134.66681041565607</v>
      </c>
      <c r="I6737" s="96" t="str">
        <f t="shared" si="105"/>
        <v>T521X337M016ATE025A521V177M016ASMHSPTTS80</v>
      </c>
    </row>
    <row r="6738" spans="1:9">
      <c r="A6738" s="140" t="s">
        <v>758</v>
      </c>
      <c r="B6738" s="63" t="s">
        <v>10211</v>
      </c>
      <c r="C6738" s="60" t="s">
        <v>82</v>
      </c>
      <c r="D6738" s="96">
        <f>68153/60</f>
        <v>1135.8833333333334</v>
      </c>
      <c r="I6738" s="141" t="str">
        <f t="shared" si="105"/>
        <v>T523H107M035APE070A523H107M035ASSZ02S706</v>
      </c>
    </row>
    <row r="6739" spans="1:9">
      <c r="A6739" s="56" t="s">
        <v>764</v>
      </c>
      <c r="B6739" s="63" t="s">
        <v>10211</v>
      </c>
      <c r="C6739" s="60" t="s">
        <v>82</v>
      </c>
      <c r="D6739" s="96">
        <f>68153/60</f>
        <v>1135.8833333333334</v>
      </c>
      <c r="I6739" s="141" t="str">
        <f t="shared" si="105"/>
        <v>T523H107M035AP4407A523H107M035ASSZ02S706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6FC91B5B-2FA0-42A6-AAF1-3FE3826A6ED2}">
            <xm:f>VLOOKUP(A6711,'Anode Tantalum Mapping'!$A:$B,2,0)&lt;&gt;B6711</xm:f>
            <x14:dxf>
              <fill>
                <patternFill>
                  <bgColor rgb="FFFF0000"/>
                </patternFill>
              </fill>
            </x14:dxf>
          </x14:cfRule>
          <xm:sqref>B6711 B6737:B6739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CEA29-41E8-4250-AAC8-19C4F2D818D5}">
  <dimension ref="A1:B429"/>
  <sheetViews>
    <sheetView topLeftCell="A356" workbookViewId="0">
      <selection activeCell="G378" sqref="G378"/>
    </sheetView>
  </sheetViews>
  <sheetFormatPr defaultRowHeight="14.5"/>
  <cols>
    <col min="1" max="1" width="54.90625" style="96" bestFit="1" customWidth="1"/>
    <col min="2" max="2" width="9.26953125" style="97" bestFit="1" customWidth="1"/>
    <col min="3" max="16384" width="8.7265625" style="96"/>
  </cols>
  <sheetData>
    <row r="1" spans="1:2">
      <c r="A1" s="96" t="s">
        <v>5116</v>
      </c>
      <c r="B1" s="97" t="s">
        <v>5117</v>
      </c>
    </row>
    <row r="2" spans="1:2">
      <c r="A2" s="96" t="s">
        <v>5118</v>
      </c>
      <c r="B2" s="97">
        <v>1</v>
      </c>
    </row>
    <row r="3" spans="1:2">
      <c r="A3" s="96" t="s">
        <v>5119</v>
      </c>
      <c r="B3" s="97">
        <v>1</v>
      </c>
    </row>
    <row r="4" spans="1:2">
      <c r="A4" s="96" t="s">
        <v>5120</v>
      </c>
      <c r="B4" s="97">
        <v>1</v>
      </c>
    </row>
    <row r="5" spans="1:2">
      <c r="A5" s="96" t="s">
        <v>5121</v>
      </c>
      <c r="B5" s="97">
        <v>1</v>
      </c>
    </row>
    <row r="6" spans="1:2">
      <c r="A6" s="96" t="s">
        <v>5122</v>
      </c>
      <c r="B6" s="97">
        <v>1</v>
      </c>
    </row>
    <row r="7" spans="1:2">
      <c r="A7" s="96" t="s">
        <v>5123</v>
      </c>
      <c r="B7" s="97">
        <v>1</v>
      </c>
    </row>
    <row r="8" spans="1:2">
      <c r="A8" s="96" t="s">
        <v>5124</v>
      </c>
      <c r="B8" s="97">
        <v>1</v>
      </c>
    </row>
    <row r="9" spans="1:2">
      <c r="A9" s="96" t="s">
        <v>5125</v>
      </c>
      <c r="B9" s="97">
        <v>1</v>
      </c>
    </row>
    <row r="10" spans="1:2">
      <c r="A10" s="96" t="s">
        <v>5126</v>
      </c>
      <c r="B10" s="97">
        <v>1</v>
      </c>
    </row>
    <row r="11" spans="1:2">
      <c r="A11" s="96" t="s">
        <v>5127</v>
      </c>
      <c r="B11" s="97">
        <v>1</v>
      </c>
    </row>
    <row r="12" spans="1:2">
      <c r="A12" s="96" t="s">
        <v>5128</v>
      </c>
      <c r="B12" s="97">
        <v>1</v>
      </c>
    </row>
    <row r="13" spans="1:2">
      <c r="A13" s="96" t="s">
        <v>5129</v>
      </c>
      <c r="B13" s="97">
        <v>1</v>
      </c>
    </row>
    <row r="14" spans="1:2">
      <c r="A14" s="96" t="s">
        <v>5130</v>
      </c>
      <c r="B14" s="97">
        <v>1</v>
      </c>
    </row>
    <row r="15" spans="1:2">
      <c r="A15" s="96" t="s">
        <v>5131</v>
      </c>
      <c r="B15" s="97">
        <v>1</v>
      </c>
    </row>
    <row r="16" spans="1:2">
      <c r="A16" s="96" t="s">
        <v>5132</v>
      </c>
      <c r="B16" s="97">
        <v>1</v>
      </c>
    </row>
    <row r="17" spans="1:2">
      <c r="A17" s="96" t="s">
        <v>5133</v>
      </c>
      <c r="B17" s="97">
        <v>1</v>
      </c>
    </row>
    <row r="18" spans="1:2">
      <c r="A18" s="96" t="s">
        <v>5134</v>
      </c>
      <c r="B18" s="97">
        <v>1</v>
      </c>
    </row>
    <row r="19" spans="1:2">
      <c r="A19" s="96" t="s">
        <v>5135</v>
      </c>
      <c r="B19" s="97">
        <v>1</v>
      </c>
    </row>
    <row r="20" spans="1:2">
      <c r="A20" s="96" t="s">
        <v>5136</v>
      </c>
      <c r="B20" s="97">
        <v>1</v>
      </c>
    </row>
    <row r="21" spans="1:2">
      <c r="A21" s="96" t="s">
        <v>5137</v>
      </c>
      <c r="B21" s="97">
        <v>4</v>
      </c>
    </row>
    <row r="22" spans="1:2">
      <c r="A22" s="96" t="s">
        <v>5138</v>
      </c>
      <c r="B22" s="97">
        <v>5</v>
      </c>
    </row>
    <row r="23" spans="1:2">
      <c r="A23" s="96" t="s">
        <v>5139</v>
      </c>
      <c r="B23" s="97">
        <v>5</v>
      </c>
    </row>
    <row r="24" spans="1:2">
      <c r="A24" s="96" t="s">
        <v>5140</v>
      </c>
      <c r="B24" s="97">
        <v>6</v>
      </c>
    </row>
    <row r="25" spans="1:2">
      <c r="A25" s="96" t="s">
        <v>5141</v>
      </c>
      <c r="B25" s="97">
        <v>6</v>
      </c>
    </row>
    <row r="26" spans="1:2">
      <c r="A26" s="96" t="s">
        <v>5142</v>
      </c>
      <c r="B26" s="97">
        <v>6</v>
      </c>
    </row>
    <row r="27" spans="1:2">
      <c r="A27" s="96" t="s">
        <v>5143</v>
      </c>
      <c r="B27" s="97">
        <v>5</v>
      </c>
    </row>
    <row r="28" spans="1:2">
      <c r="A28" s="96" t="s">
        <v>5144</v>
      </c>
      <c r="B28" s="97">
        <v>5</v>
      </c>
    </row>
    <row r="29" spans="1:2">
      <c r="A29" s="96" t="s">
        <v>5145</v>
      </c>
      <c r="B29" s="97">
        <v>5</v>
      </c>
    </row>
    <row r="30" spans="1:2">
      <c r="A30" s="96" t="s">
        <v>5146</v>
      </c>
      <c r="B30" s="97">
        <v>5</v>
      </c>
    </row>
    <row r="31" spans="1:2">
      <c r="A31" s="96" t="s">
        <v>5147</v>
      </c>
      <c r="B31" s="97">
        <v>5</v>
      </c>
    </row>
    <row r="32" spans="1:2">
      <c r="A32" s="96" t="s">
        <v>5148</v>
      </c>
      <c r="B32" s="97">
        <v>5</v>
      </c>
    </row>
    <row r="33" spans="1:2">
      <c r="A33" s="96" t="s">
        <v>5149</v>
      </c>
      <c r="B33" s="97">
        <v>6</v>
      </c>
    </row>
    <row r="34" spans="1:2">
      <c r="A34" s="96" t="s">
        <v>5150</v>
      </c>
      <c r="B34" s="97">
        <v>6</v>
      </c>
    </row>
    <row r="35" spans="1:2">
      <c r="A35" s="96" t="s">
        <v>5151</v>
      </c>
      <c r="B35" s="97">
        <v>6</v>
      </c>
    </row>
    <row r="36" spans="1:2">
      <c r="A36" s="96" t="s">
        <v>5152</v>
      </c>
      <c r="B36" s="97">
        <v>6</v>
      </c>
    </row>
    <row r="37" spans="1:2">
      <c r="A37" s="96" t="s">
        <v>5153</v>
      </c>
      <c r="B37" s="97">
        <v>6</v>
      </c>
    </row>
    <row r="38" spans="1:2">
      <c r="A38" s="96" t="s">
        <v>5154</v>
      </c>
      <c r="B38" s="97">
        <v>6</v>
      </c>
    </row>
    <row r="39" spans="1:2">
      <c r="A39" s="96" t="s">
        <v>5155</v>
      </c>
      <c r="B39" s="97">
        <v>1</v>
      </c>
    </row>
    <row r="40" spans="1:2">
      <c r="A40" s="96" t="s">
        <v>5156</v>
      </c>
      <c r="B40" s="97">
        <v>1</v>
      </c>
    </row>
    <row r="41" spans="1:2">
      <c r="A41" s="96" t="s">
        <v>5157</v>
      </c>
      <c r="B41" s="97">
        <v>1</v>
      </c>
    </row>
    <row r="42" spans="1:2">
      <c r="A42" s="96" t="s">
        <v>5158</v>
      </c>
      <c r="B42" s="97">
        <v>1</v>
      </c>
    </row>
    <row r="43" spans="1:2">
      <c r="A43" s="96" t="s">
        <v>5159</v>
      </c>
      <c r="B43" s="97">
        <v>1</v>
      </c>
    </row>
    <row r="44" spans="1:2">
      <c r="A44" s="96" t="s">
        <v>5160</v>
      </c>
      <c r="B44" s="97">
        <v>1</v>
      </c>
    </row>
    <row r="45" spans="1:2">
      <c r="A45" s="96" t="s">
        <v>5161</v>
      </c>
      <c r="B45" s="97">
        <v>1</v>
      </c>
    </row>
    <row r="46" spans="1:2">
      <c r="A46" s="96" t="s">
        <v>5162</v>
      </c>
      <c r="B46" s="97">
        <v>1</v>
      </c>
    </row>
    <row r="47" spans="1:2">
      <c r="A47" s="96" t="s">
        <v>5163</v>
      </c>
      <c r="B47" s="97">
        <v>7</v>
      </c>
    </row>
    <row r="48" spans="1:2">
      <c r="A48" s="96" t="s">
        <v>5164</v>
      </c>
      <c r="B48" s="97">
        <v>5</v>
      </c>
    </row>
    <row r="49" spans="1:2">
      <c r="A49" s="96" t="s">
        <v>5165</v>
      </c>
      <c r="B49" s="97">
        <v>7</v>
      </c>
    </row>
    <row r="50" spans="1:2">
      <c r="A50" s="96" t="s">
        <v>5166</v>
      </c>
      <c r="B50" s="97">
        <v>7</v>
      </c>
    </row>
    <row r="51" spans="1:2">
      <c r="A51" s="96" t="s">
        <v>5167</v>
      </c>
      <c r="B51" s="97">
        <v>7</v>
      </c>
    </row>
    <row r="52" spans="1:2">
      <c r="A52" s="96" t="s">
        <v>5168</v>
      </c>
      <c r="B52" s="97">
        <v>7</v>
      </c>
    </row>
    <row r="53" spans="1:2">
      <c r="A53" s="96" t="s">
        <v>5169</v>
      </c>
      <c r="B53" s="97">
        <v>7</v>
      </c>
    </row>
    <row r="54" spans="1:2">
      <c r="A54" s="96" t="s">
        <v>5170</v>
      </c>
      <c r="B54" s="97">
        <v>2</v>
      </c>
    </row>
    <row r="55" spans="1:2">
      <c r="A55" s="96" t="s">
        <v>5171</v>
      </c>
      <c r="B55" s="97">
        <v>5</v>
      </c>
    </row>
    <row r="56" spans="1:2">
      <c r="A56" s="96" t="s">
        <v>5172</v>
      </c>
      <c r="B56" s="97">
        <v>2</v>
      </c>
    </row>
    <row r="57" spans="1:2">
      <c r="A57" s="96" t="s">
        <v>5173</v>
      </c>
      <c r="B57" s="97">
        <v>1</v>
      </c>
    </row>
    <row r="58" spans="1:2">
      <c r="A58" s="96" t="s">
        <v>5174</v>
      </c>
      <c r="B58" s="97">
        <v>2</v>
      </c>
    </row>
    <row r="59" spans="1:2">
      <c r="A59" s="96" t="s">
        <v>5175</v>
      </c>
      <c r="B59" s="97">
        <v>2</v>
      </c>
    </row>
    <row r="60" spans="1:2">
      <c r="A60" s="96" t="s">
        <v>5176</v>
      </c>
      <c r="B60" s="97">
        <v>4</v>
      </c>
    </row>
    <row r="61" spans="1:2">
      <c r="A61" s="96" t="s">
        <v>5177</v>
      </c>
      <c r="B61" s="97">
        <v>4</v>
      </c>
    </row>
    <row r="62" spans="1:2">
      <c r="A62" s="96" t="s">
        <v>5178</v>
      </c>
      <c r="B62" s="97">
        <v>4</v>
      </c>
    </row>
    <row r="63" spans="1:2">
      <c r="A63" s="96" t="s">
        <v>5179</v>
      </c>
      <c r="B63" s="97">
        <v>4</v>
      </c>
    </row>
    <row r="64" spans="1:2">
      <c r="A64" s="96" t="s">
        <v>5180</v>
      </c>
      <c r="B64" s="97">
        <v>4</v>
      </c>
    </row>
    <row r="65" spans="1:2">
      <c r="A65" s="96" t="s">
        <v>5181</v>
      </c>
      <c r="B65" s="97">
        <v>4</v>
      </c>
    </row>
    <row r="66" spans="1:2">
      <c r="A66" s="96" t="s">
        <v>5182</v>
      </c>
      <c r="B66" s="97">
        <v>4</v>
      </c>
    </row>
    <row r="67" spans="1:2">
      <c r="A67" s="96" t="s">
        <v>5183</v>
      </c>
      <c r="B67" s="97">
        <v>4</v>
      </c>
    </row>
    <row r="68" spans="1:2">
      <c r="A68" s="96" t="s">
        <v>5184</v>
      </c>
      <c r="B68" s="97">
        <v>4</v>
      </c>
    </row>
    <row r="69" spans="1:2">
      <c r="A69" s="96" t="s">
        <v>5185</v>
      </c>
      <c r="B69" s="97">
        <v>4</v>
      </c>
    </row>
    <row r="70" spans="1:2">
      <c r="A70" s="96" t="s">
        <v>5186</v>
      </c>
      <c r="B70" s="97">
        <v>4</v>
      </c>
    </row>
    <row r="71" spans="1:2">
      <c r="A71" s="96" t="s">
        <v>5187</v>
      </c>
      <c r="B71" s="97">
        <v>4</v>
      </c>
    </row>
    <row r="72" spans="1:2">
      <c r="A72" s="96" t="s">
        <v>5188</v>
      </c>
      <c r="B72" s="97">
        <v>6</v>
      </c>
    </row>
    <row r="73" spans="1:2">
      <c r="A73" s="96" t="s">
        <v>5189</v>
      </c>
      <c r="B73" s="97">
        <v>6</v>
      </c>
    </row>
    <row r="74" spans="1:2">
      <c r="A74" s="96" t="s">
        <v>5190</v>
      </c>
      <c r="B74" s="97">
        <v>6</v>
      </c>
    </row>
    <row r="75" spans="1:2">
      <c r="A75" s="96" t="s">
        <v>5191</v>
      </c>
      <c r="B75" s="97">
        <v>6</v>
      </c>
    </row>
    <row r="76" spans="1:2">
      <c r="A76" s="96" t="s">
        <v>5192</v>
      </c>
      <c r="B76" s="97">
        <v>6</v>
      </c>
    </row>
    <row r="77" spans="1:2">
      <c r="A77" s="96" t="s">
        <v>5193</v>
      </c>
      <c r="B77" s="97">
        <v>6</v>
      </c>
    </row>
    <row r="78" spans="1:2">
      <c r="A78" s="96" t="s">
        <v>5194</v>
      </c>
      <c r="B78" s="97">
        <v>6</v>
      </c>
    </row>
    <row r="79" spans="1:2">
      <c r="A79" s="96" t="s">
        <v>5195</v>
      </c>
      <c r="B79" s="97">
        <v>6</v>
      </c>
    </row>
    <row r="80" spans="1:2">
      <c r="A80" s="96" t="s">
        <v>5196</v>
      </c>
      <c r="B80" s="97">
        <v>6</v>
      </c>
    </row>
    <row r="81" spans="1:2">
      <c r="A81" s="96" t="s">
        <v>5197</v>
      </c>
      <c r="B81" s="97">
        <v>6</v>
      </c>
    </row>
    <row r="82" spans="1:2">
      <c r="A82" s="96" t="s">
        <v>5198</v>
      </c>
      <c r="B82" s="97">
        <v>6</v>
      </c>
    </row>
    <row r="83" spans="1:2">
      <c r="A83" s="96" t="s">
        <v>5199</v>
      </c>
      <c r="B83" s="97">
        <v>6</v>
      </c>
    </row>
    <row r="84" spans="1:2">
      <c r="A84" s="96" t="s">
        <v>5200</v>
      </c>
      <c r="B84" s="97">
        <v>6</v>
      </c>
    </row>
    <row r="85" spans="1:2">
      <c r="A85" s="96" t="s">
        <v>5201</v>
      </c>
      <c r="B85" s="97">
        <v>6</v>
      </c>
    </row>
    <row r="86" spans="1:2">
      <c r="A86" s="96" t="s">
        <v>5202</v>
      </c>
      <c r="B86" s="97">
        <v>6</v>
      </c>
    </row>
    <row r="87" spans="1:2">
      <c r="A87" s="96" t="s">
        <v>5203</v>
      </c>
      <c r="B87" s="97">
        <v>6</v>
      </c>
    </row>
    <row r="88" spans="1:2">
      <c r="A88" s="96" t="s">
        <v>5204</v>
      </c>
      <c r="B88" s="97">
        <v>6</v>
      </c>
    </row>
    <row r="89" spans="1:2">
      <c r="A89" s="96" t="s">
        <v>5205</v>
      </c>
      <c r="B89" s="97">
        <v>6</v>
      </c>
    </row>
    <row r="90" spans="1:2">
      <c r="A90" s="96" t="s">
        <v>5206</v>
      </c>
      <c r="B90" s="97">
        <v>6</v>
      </c>
    </row>
    <row r="91" spans="1:2">
      <c r="A91" s="96" t="s">
        <v>5207</v>
      </c>
      <c r="B91" s="97">
        <v>6</v>
      </c>
    </row>
    <row r="92" spans="1:2">
      <c r="A92" s="96" t="s">
        <v>5208</v>
      </c>
      <c r="B92" s="97">
        <v>6</v>
      </c>
    </row>
    <row r="93" spans="1:2">
      <c r="A93" s="96" t="s">
        <v>5209</v>
      </c>
      <c r="B93" s="97">
        <v>6</v>
      </c>
    </row>
    <row r="94" spans="1:2">
      <c r="A94" s="96" t="s">
        <v>5210</v>
      </c>
      <c r="B94" s="97">
        <v>6</v>
      </c>
    </row>
    <row r="95" spans="1:2">
      <c r="A95" s="96" t="s">
        <v>5211</v>
      </c>
      <c r="B95" s="97">
        <v>6</v>
      </c>
    </row>
    <row r="96" spans="1:2">
      <c r="A96" s="96" t="s">
        <v>5212</v>
      </c>
      <c r="B96" s="97">
        <v>6</v>
      </c>
    </row>
    <row r="97" spans="1:2">
      <c r="A97" s="96" t="s">
        <v>5213</v>
      </c>
      <c r="B97" s="97">
        <v>6</v>
      </c>
    </row>
    <row r="98" spans="1:2">
      <c r="A98" s="96" t="s">
        <v>5214</v>
      </c>
      <c r="B98" s="97">
        <v>6</v>
      </c>
    </row>
    <row r="99" spans="1:2">
      <c r="A99" s="96" t="s">
        <v>5215</v>
      </c>
      <c r="B99" s="97">
        <v>6</v>
      </c>
    </row>
    <row r="100" spans="1:2">
      <c r="A100" s="96" t="s">
        <v>5216</v>
      </c>
      <c r="B100" s="97">
        <v>6</v>
      </c>
    </row>
    <row r="101" spans="1:2">
      <c r="A101" s="96" t="s">
        <v>5217</v>
      </c>
      <c r="B101" s="97">
        <v>6</v>
      </c>
    </row>
    <row r="102" spans="1:2">
      <c r="A102" s="96" t="s">
        <v>5218</v>
      </c>
      <c r="B102" s="97">
        <v>6</v>
      </c>
    </row>
    <row r="103" spans="1:2">
      <c r="A103" s="96" t="s">
        <v>5219</v>
      </c>
      <c r="B103" s="97">
        <v>6</v>
      </c>
    </row>
    <row r="104" spans="1:2">
      <c r="A104" s="96" t="s">
        <v>5220</v>
      </c>
      <c r="B104" s="97">
        <v>6</v>
      </c>
    </row>
    <row r="105" spans="1:2">
      <c r="A105" s="96" t="s">
        <v>5221</v>
      </c>
      <c r="B105" s="97">
        <v>6</v>
      </c>
    </row>
    <row r="106" spans="1:2">
      <c r="A106" s="96" t="s">
        <v>5222</v>
      </c>
      <c r="B106" s="97">
        <v>6</v>
      </c>
    </row>
    <row r="107" spans="1:2">
      <c r="A107" s="96" t="s">
        <v>5223</v>
      </c>
      <c r="B107" s="97">
        <v>6</v>
      </c>
    </row>
    <row r="108" spans="1:2">
      <c r="A108" s="96" t="s">
        <v>5224</v>
      </c>
      <c r="B108" s="97">
        <v>1</v>
      </c>
    </row>
    <row r="109" spans="1:2">
      <c r="A109" s="96" t="s">
        <v>5225</v>
      </c>
      <c r="B109" s="97">
        <v>1</v>
      </c>
    </row>
    <row r="110" spans="1:2">
      <c r="A110" s="96" t="s">
        <v>5226</v>
      </c>
      <c r="B110" s="97">
        <v>1</v>
      </c>
    </row>
    <row r="111" spans="1:2">
      <c r="A111" s="96" t="s">
        <v>5227</v>
      </c>
      <c r="B111" s="97">
        <v>7</v>
      </c>
    </row>
    <row r="112" spans="1:2">
      <c r="A112" s="96" t="s">
        <v>5228</v>
      </c>
      <c r="B112" s="97">
        <v>6</v>
      </c>
    </row>
    <row r="113" spans="1:2">
      <c r="A113" s="96" t="s">
        <v>5229</v>
      </c>
      <c r="B113" s="97">
        <v>7</v>
      </c>
    </row>
    <row r="114" spans="1:2">
      <c r="A114" s="96" t="s">
        <v>5230</v>
      </c>
      <c r="B114" s="97">
        <v>4</v>
      </c>
    </row>
    <row r="115" spans="1:2">
      <c r="A115" s="96" t="s">
        <v>5231</v>
      </c>
      <c r="B115" s="97">
        <v>6</v>
      </c>
    </row>
    <row r="116" spans="1:2">
      <c r="A116" s="96" t="s">
        <v>5232</v>
      </c>
      <c r="B116" s="97">
        <v>6</v>
      </c>
    </row>
    <row r="117" spans="1:2">
      <c r="A117" s="96" t="s">
        <v>5233</v>
      </c>
      <c r="B117" s="97">
        <v>6</v>
      </c>
    </row>
    <row r="118" spans="1:2">
      <c r="A118" s="96" t="s">
        <v>5234</v>
      </c>
      <c r="B118" s="97">
        <v>6</v>
      </c>
    </row>
    <row r="119" spans="1:2">
      <c r="A119" s="96" t="s">
        <v>5235</v>
      </c>
      <c r="B119" s="97">
        <v>7</v>
      </c>
    </row>
    <row r="120" spans="1:2">
      <c r="A120" s="96" t="s">
        <v>5236</v>
      </c>
      <c r="B120" s="97">
        <v>6</v>
      </c>
    </row>
    <row r="121" spans="1:2">
      <c r="A121" s="96" t="s">
        <v>5237</v>
      </c>
      <c r="B121" s="97">
        <v>7</v>
      </c>
    </row>
    <row r="122" spans="1:2">
      <c r="A122" s="96" t="s">
        <v>5238</v>
      </c>
      <c r="B122" s="97">
        <v>7</v>
      </c>
    </row>
    <row r="123" spans="1:2">
      <c r="A123" s="96" t="s">
        <v>5239</v>
      </c>
      <c r="B123" s="97">
        <v>6</v>
      </c>
    </row>
    <row r="124" spans="1:2">
      <c r="A124" s="96" t="s">
        <v>5240</v>
      </c>
      <c r="B124" s="97">
        <v>7</v>
      </c>
    </row>
    <row r="125" spans="1:2">
      <c r="A125" s="96" t="s">
        <v>5241</v>
      </c>
      <c r="B125" s="97">
        <v>6</v>
      </c>
    </row>
    <row r="126" spans="1:2">
      <c r="A126" s="96" t="s">
        <v>5242</v>
      </c>
      <c r="B126" s="97">
        <v>7</v>
      </c>
    </row>
    <row r="127" spans="1:2">
      <c r="A127" s="96" t="s">
        <v>5243</v>
      </c>
      <c r="B127" s="97">
        <v>5</v>
      </c>
    </row>
    <row r="128" spans="1:2">
      <c r="A128" s="96" t="s">
        <v>5244</v>
      </c>
      <c r="B128" s="97">
        <v>7</v>
      </c>
    </row>
    <row r="129" spans="1:2">
      <c r="A129" s="96" t="s">
        <v>5245</v>
      </c>
      <c r="B129" s="97">
        <v>5</v>
      </c>
    </row>
    <row r="130" spans="1:2">
      <c r="A130" s="96" t="s">
        <v>5246</v>
      </c>
      <c r="B130" s="97">
        <v>6</v>
      </c>
    </row>
    <row r="131" spans="1:2">
      <c r="A131" s="96" t="s">
        <v>5247</v>
      </c>
      <c r="B131" s="97">
        <v>7</v>
      </c>
    </row>
    <row r="132" spans="1:2">
      <c r="A132" s="96" t="s">
        <v>5248</v>
      </c>
      <c r="B132" s="97">
        <v>7</v>
      </c>
    </row>
    <row r="133" spans="1:2">
      <c r="A133" s="96" t="s">
        <v>5249</v>
      </c>
      <c r="B133" s="97">
        <v>6</v>
      </c>
    </row>
    <row r="134" spans="1:2">
      <c r="A134" s="96" t="s">
        <v>5250</v>
      </c>
      <c r="B134" s="97">
        <v>6</v>
      </c>
    </row>
    <row r="135" spans="1:2">
      <c r="A135" s="96" t="s">
        <v>5251</v>
      </c>
      <c r="B135" s="97">
        <v>7</v>
      </c>
    </row>
    <row r="136" spans="1:2">
      <c r="A136" s="96" t="s">
        <v>5252</v>
      </c>
      <c r="B136" s="97">
        <v>7</v>
      </c>
    </row>
    <row r="137" spans="1:2">
      <c r="A137" s="96" t="s">
        <v>5253</v>
      </c>
      <c r="B137" s="97">
        <v>6</v>
      </c>
    </row>
    <row r="138" spans="1:2">
      <c r="A138" s="96" t="s">
        <v>5254</v>
      </c>
      <c r="B138" s="97">
        <v>7</v>
      </c>
    </row>
    <row r="139" spans="1:2">
      <c r="A139" s="96" t="s">
        <v>5255</v>
      </c>
      <c r="B139" s="97">
        <v>5</v>
      </c>
    </row>
    <row r="140" spans="1:2">
      <c r="A140" s="96" t="s">
        <v>5256</v>
      </c>
      <c r="B140" s="97">
        <v>6</v>
      </c>
    </row>
    <row r="141" spans="1:2">
      <c r="A141" s="96" t="s">
        <v>5257</v>
      </c>
      <c r="B141" s="97">
        <v>6</v>
      </c>
    </row>
    <row r="142" spans="1:2">
      <c r="A142" s="96" t="s">
        <v>5258</v>
      </c>
      <c r="B142" s="97">
        <v>6</v>
      </c>
    </row>
    <row r="143" spans="1:2">
      <c r="A143" s="96" t="s">
        <v>5259</v>
      </c>
      <c r="B143" s="97">
        <v>6</v>
      </c>
    </row>
    <row r="144" spans="1:2">
      <c r="A144" s="96" t="s">
        <v>5260</v>
      </c>
      <c r="B144" s="97">
        <v>6</v>
      </c>
    </row>
    <row r="145" spans="1:2">
      <c r="A145" s="96" t="s">
        <v>5261</v>
      </c>
      <c r="B145" s="97">
        <v>6</v>
      </c>
    </row>
    <row r="146" spans="1:2">
      <c r="A146" s="96" t="s">
        <v>5262</v>
      </c>
      <c r="B146" s="97">
        <v>6</v>
      </c>
    </row>
    <row r="147" spans="1:2">
      <c r="A147" s="96" t="s">
        <v>5263</v>
      </c>
      <c r="B147" s="97">
        <v>6</v>
      </c>
    </row>
    <row r="148" spans="1:2">
      <c r="A148" s="96" t="s">
        <v>5264</v>
      </c>
      <c r="B148" s="97">
        <v>6</v>
      </c>
    </row>
    <row r="149" spans="1:2">
      <c r="A149" s="96" t="s">
        <v>5265</v>
      </c>
      <c r="B149" s="97">
        <v>6</v>
      </c>
    </row>
    <row r="150" spans="1:2">
      <c r="A150" s="96" t="s">
        <v>5266</v>
      </c>
      <c r="B150" s="97">
        <v>6</v>
      </c>
    </row>
    <row r="151" spans="1:2">
      <c r="A151" s="96" t="s">
        <v>5267</v>
      </c>
      <c r="B151" s="97">
        <v>6</v>
      </c>
    </row>
    <row r="152" spans="1:2">
      <c r="A152" s="96" t="s">
        <v>5268</v>
      </c>
      <c r="B152" s="97">
        <v>6</v>
      </c>
    </row>
    <row r="153" spans="1:2">
      <c r="A153" s="96" t="s">
        <v>5269</v>
      </c>
      <c r="B153" s="97">
        <v>6</v>
      </c>
    </row>
    <row r="154" spans="1:2">
      <c r="A154" s="96" t="s">
        <v>5270</v>
      </c>
      <c r="B154" s="97">
        <v>6</v>
      </c>
    </row>
    <row r="155" spans="1:2">
      <c r="A155" s="96" t="s">
        <v>5271</v>
      </c>
      <c r="B155" s="97">
        <v>6</v>
      </c>
    </row>
    <row r="156" spans="1:2">
      <c r="A156" s="96" t="s">
        <v>5272</v>
      </c>
      <c r="B156" s="97">
        <v>7</v>
      </c>
    </row>
    <row r="157" spans="1:2">
      <c r="A157" s="96" t="s">
        <v>5273</v>
      </c>
      <c r="B157" s="97">
        <v>6</v>
      </c>
    </row>
    <row r="158" spans="1:2">
      <c r="A158" s="96" t="s">
        <v>5274</v>
      </c>
      <c r="B158" s="97">
        <v>6</v>
      </c>
    </row>
    <row r="159" spans="1:2">
      <c r="A159" s="96" t="s">
        <v>5275</v>
      </c>
      <c r="B159" s="97">
        <v>5</v>
      </c>
    </row>
    <row r="160" spans="1:2">
      <c r="A160" s="96" t="s">
        <v>5276</v>
      </c>
      <c r="B160" s="97">
        <v>5</v>
      </c>
    </row>
    <row r="161" spans="1:2">
      <c r="A161" s="96" t="s">
        <v>5277</v>
      </c>
      <c r="B161" s="97">
        <v>5</v>
      </c>
    </row>
    <row r="162" spans="1:2">
      <c r="A162" s="96" t="s">
        <v>5278</v>
      </c>
      <c r="B162" s="97">
        <v>5</v>
      </c>
    </row>
    <row r="163" spans="1:2">
      <c r="A163" s="96" t="s">
        <v>5279</v>
      </c>
      <c r="B163" s="97">
        <v>5</v>
      </c>
    </row>
    <row r="164" spans="1:2">
      <c r="A164" s="96" t="s">
        <v>5280</v>
      </c>
      <c r="B164" s="97">
        <v>5</v>
      </c>
    </row>
    <row r="165" spans="1:2">
      <c r="A165" s="96" t="s">
        <v>5281</v>
      </c>
      <c r="B165" s="97">
        <v>5</v>
      </c>
    </row>
    <row r="166" spans="1:2">
      <c r="A166" s="96" t="s">
        <v>5282</v>
      </c>
      <c r="B166" s="97">
        <v>5</v>
      </c>
    </row>
    <row r="167" spans="1:2">
      <c r="A167" s="96" t="s">
        <v>5283</v>
      </c>
      <c r="B167" s="97">
        <v>5</v>
      </c>
    </row>
    <row r="168" spans="1:2">
      <c r="A168" s="96" t="s">
        <v>5284</v>
      </c>
      <c r="B168" s="97">
        <v>5</v>
      </c>
    </row>
    <row r="169" spans="1:2">
      <c r="A169" s="96" t="s">
        <v>5285</v>
      </c>
      <c r="B169" s="97">
        <v>5</v>
      </c>
    </row>
    <row r="170" spans="1:2">
      <c r="A170" s="96" t="s">
        <v>5286</v>
      </c>
      <c r="B170" s="97">
        <v>6</v>
      </c>
    </row>
    <row r="171" spans="1:2">
      <c r="A171" s="96" t="s">
        <v>5287</v>
      </c>
      <c r="B171" s="97">
        <v>6</v>
      </c>
    </row>
    <row r="172" spans="1:2">
      <c r="A172" s="96" t="s">
        <v>5288</v>
      </c>
      <c r="B172" s="97">
        <v>5</v>
      </c>
    </row>
    <row r="173" spans="1:2">
      <c r="A173" s="96" t="s">
        <v>5289</v>
      </c>
      <c r="B173" s="97">
        <v>6</v>
      </c>
    </row>
    <row r="174" spans="1:2">
      <c r="A174" s="96" t="s">
        <v>5290</v>
      </c>
      <c r="B174" s="97">
        <v>6</v>
      </c>
    </row>
    <row r="175" spans="1:2">
      <c r="A175" s="96" t="s">
        <v>5291</v>
      </c>
      <c r="B175" s="97">
        <v>6</v>
      </c>
    </row>
    <row r="176" spans="1:2">
      <c r="A176" s="96" t="s">
        <v>5292</v>
      </c>
      <c r="B176" s="97">
        <v>5</v>
      </c>
    </row>
    <row r="177" spans="1:2">
      <c r="A177" s="96" t="s">
        <v>5293</v>
      </c>
      <c r="B177" s="97">
        <v>5</v>
      </c>
    </row>
    <row r="178" spans="1:2">
      <c r="A178" s="96" t="s">
        <v>5294</v>
      </c>
      <c r="B178" s="97">
        <v>6</v>
      </c>
    </row>
    <row r="179" spans="1:2">
      <c r="A179" s="96" t="s">
        <v>5295</v>
      </c>
      <c r="B179" s="97">
        <v>5</v>
      </c>
    </row>
    <row r="180" spans="1:2">
      <c r="A180" s="96" t="s">
        <v>5296</v>
      </c>
      <c r="B180" s="97">
        <v>5</v>
      </c>
    </row>
    <row r="181" spans="1:2">
      <c r="A181" s="96" t="s">
        <v>5297</v>
      </c>
      <c r="B181" s="97">
        <v>6</v>
      </c>
    </row>
    <row r="182" spans="1:2">
      <c r="A182" s="96" t="s">
        <v>5298</v>
      </c>
      <c r="B182" s="97">
        <v>5</v>
      </c>
    </row>
    <row r="183" spans="1:2">
      <c r="A183" s="96" t="s">
        <v>5299</v>
      </c>
      <c r="B183" s="97">
        <v>6</v>
      </c>
    </row>
    <row r="184" spans="1:2">
      <c r="A184" s="96" t="s">
        <v>5300</v>
      </c>
      <c r="B184" s="97">
        <v>5</v>
      </c>
    </row>
    <row r="185" spans="1:2">
      <c r="A185" s="96" t="s">
        <v>5301</v>
      </c>
      <c r="B185" s="97">
        <v>5</v>
      </c>
    </row>
    <row r="186" spans="1:2">
      <c r="A186" s="96" t="s">
        <v>5302</v>
      </c>
      <c r="B186" s="97">
        <v>6</v>
      </c>
    </row>
    <row r="187" spans="1:2">
      <c r="A187" s="96" t="s">
        <v>5303</v>
      </c>
      <c r="B187" s="97">
        <v>5</v>
      </c>
    </row>
    <row r="188" spans="1:2">
      <c r="A188" s="96" t="s">
        <v>5304</v>
      </c>
      <c r="B188" s="97">
        <v>5</v>
      </c>
    </row>
    <row r="189" spans="1:2">
      <c r="A189" s="96" t="s">
        <v>5305</v>
      </c>
      <c r="B189" s="97">
        <v>5</v>
      </c>
    </row>
    <row r="190" spans="1:2">
      <c r="A190" s="96" t="s">
        <v>5306</v>
      </c>
      <c r="B190" s="97">
        <v>5</v>
      </c>
    </row>
    <row r="191" spans="1:2">
      <c r="A191" s="96" t="s">
        <v>5307</v>
      </c>
      <c r="B191" s="97">
        <v>5</v>
      </c>
    </row>
    <row r="192" spans="1:2">
      <c r="A192" s="96" t="s">
        <v>5308</v>
      </c>
      <c r="B192" s="97">
        <v>5</v>
      </c>
    </row>
    <row r="193" spans="1:2">
      <c r="A193" s="96" t="s">
        <v>5309</v>
      </c>
      <c r="B193" s="97">
        <v>5</v>
      </c>
    </row>
    <row r="194" spans="1:2">
      <c r="A194" s="96" t="s">
        <v>5310</v>
      </c>
      <c r="B194" s="97">
        <v>5</v>
      </c>
    </row>
    <row r="195" spans="1:2">
      <c r="A195" s="96" t="s">
        <v>5311</v>
      </c>
      <c r="B195" s="97">
        <v>5</v>
      </c>
    </row>
    <row r="196" spans="1:2">
      <c r="A196" s="96" t="s">
        <v>5312</v>
      </c>
      <c r="B196" s="97">
        <v>5</v>
      </c>
    </row>
    <row r="197" spans="1:2">
      <c r="A197" s="96" t="s">
        <v>5313</v>
      </c>
      <c r="B197" s="97">
        <v>5</v>
      </c>
    </row>
    <row r="198" spans="1:2">
      <c r="A198" s="96" t="s">
        <v>5314</v>
      </c>
      <c r="B198" s="97">
        <v>5</v>
      </c>
    </row>
    <row r="199" spans="1:2">
      <c r="A199" s="96" t="s">
        <v>5315</v>
      </c>
      <c r="B199" s="97">
        <v>5</v>
      </c>
    </row>
    <row r="200" spans="1:2">
      <c r="A200" s="96" t="s">
        <v>5316</v>
      </c>
      <c r="B200" s="97">
        <v>5</v>
      </c>
    </row>
    <row r="201" spans="1:2">
      <c r="A201" s="96" t="s">
        <v>5317</v>
      </c>
      <c r="B201" s="97">
        <v>5</v>
      </c>
    </row>
    <row r="202" spans="1:2">
      <c r="A202" s="96" t="s">
        <v>5318</v>
      </c>
      <c r="B202" s="97">
        <v>5</v>
      </c>
    </row>
    <row r="203" spans="1:2">
      <c r="A203" s="96" t="s">
        <v>5319</v>
      </c>
      <c r="B203" s="97">
        <v>5</v>
      </c>
    </row>
    <row r="204" spans="1:2">
      <c r="A204" s="96" t="s">
        <v>5320</v>
      </c>
      <c r="B204" s="97">
        <v>5</v>
      </c>
    </row>
    <row r="205" spans="1:2">
      <c r="A205" s="96" t="s">
        <v>5321</v>
      </c>
      <c r="B205" s="97">
        <v>5</v>
      </c>
    </row>
    <row r="206" spans="1:2">
      <c r="A206" s="96" t="s">
        <v>5322</v>
      </c>
      <c r="B206" s="97">
        <v>5</v>
      </c>
    </row>
    <row r="207" spans="1:2">
      <c r="A207" s="96" t="s">
        <v>5323</v>
      </c>
      <c r="B207" s="97">
        <v>5</v>
      </c>
    </row>
    <row r="208" spans="1:2">
      <c r="A208" s="96" t="s">
        <v>5324</v>
      </c>
      <c r="B208" s="97">
        <v>5</v>
      </c>
    </row>
    <row r="209" spans="1:2">
      <c r="A209" s="96" t="s">
        <v>5325</v>
      </c>
      <c r="B209" s="97">
        <v>5</v>
      </c>
    </row>
    <row r="210" spans="1:2">
      <c r="A210" s="96" t="s">
        <v>5326</v>
      </c>
      <c r="B210" s="97">
        <v>5</v>
      </c>
    </row>
    <row r="211" spans="1:2">
      <c r="A211" s="96" t="s">
        <v>5327</v>
      </c>
      <c r="B211" s="97">
        <v>5</v>
      </c>
    </row>
    <row r="212" spans="1:2">
      <c r="A212" s="96" t="s">
        <v>5328</v>
      </c>
      <c r="B212" s="97">
        <v>5</v>
      </c>
    </row>
    <row r="213" spans="1:2">
      <c r="A213" s="96" t="s">
        <v>5329</v>
      </c>
      <c r="B213" s="97">
        <v>5</v>
      </c>
    </row>
    <row r="214" spans="1:2">
      <c r="A214" s="96" t="s">
        <v>5330</v>
      </c>
      <c r="B214" s="97">
        <v>5</v>
      </c>
    </row>
    <row r="215" spans="1:2">
      <c r="A215" s="96" t="s">
        <v>5331</v>
      </c>
      <c r="B215" s="97">
        <v>5</v>
      </c>
    </row>
    <row r="216" spans="1:2">
      <c r="A216" s="96" t="s">
        <v>5332</v>
      </c>
      <c r="B216" s="97">
        <v>5</v>
      </c>
    </row>
    <row r="217" spans="1:2">
      <c r="A217" s="96" t="s">
        <v>5333</v>
      </c>
      <c r="B217" s="97">
        <v>5</v>
      </c>
    </row>
    <row r="218" spans="1:2">
      <c r="A218" s="96" t="s">
        <v>5334</v>
      </c>
      <c r="B218" s="97">
        <v>5</v>
      </c>
    </row>
    <row r="219" spans="1:2">
      <c r="A219" s="96" t="s">
        <v>5335</v>
      </c>
      <c r="B219" s="97">
        <v>5</v>
      </c>
    </row>
    <row r="220" spans="1:2">
      <c r="A220" s="96" t="s">
        <v>5336</v>
      </c>
      <c r="B220" s="97">
        <v>5</v>
      </c>
    </row>
    <row r="221" spans="1:2">
      <c r="A221" s="96" t="s">
        <v>5337</v>
      </c>
      <c r="B221" s="97">
        <v>5</v>
      </c>
    </row>
    <row r="222" spans="1:2">
      <c r="A222" s="96" t="s">
        <v>5338</v>
      </c>
      <c r="B222" s="97">
        <v>5</v>
      </c>
    </row>
    <row r="223" spans="1:2">
      <c r="A223" s="96" t="s">
        <v>5339</v>
      </c>
      <c r="B223" s="97">
        <v>5</v>
      </c>
    </row>
    <row r="224" spans="1:2">
      <c r="A224" s="96" t="s">
        <v>5340</v>
      </c>
      <c r="B224" s="97">
        <v>6</v>
      </c>
    </row>
    <row r="225" spans="1:2">
      <c r="A225" s="96" t="s">
        <v>5341</v>
      </c>
      <c r="B225" s="97">
        <v>5</v>
      </c>
    </row>
    <row r="226" spans="1:2">
      <c r="A226" s="96" t="s">
        <v>5342</v>
      </c>
      <c r="B226" s="97">
        <v>5</v>
      </c>
    </row>
    <row r="227" spans="1:2">
      <c r="A227" s="96" t="s">
        <v>5343</v>
      </c>
      <c r="B227" s="97">
        <v>6</v>
      </c>
    </row>
    <row r="228" spans="1:2">
      <c r="A228" s="96" t="s">
        <v>5344</v>
      </c>
      <c r="B228" s="97">
        <v>6</v>
      </c>
    </row>
    <row r="229" spans="1:2">
      <c r="A229" s="96" t="s">
        <v>5345</v>
      </c>
      <c r="B229" s="97">
        <v>5</v>
      </c>
    </row>
    <row r="230" spans="1:2">
      <c r="A230" s="96" t="s">
        <v>5346</v>
      </c>
      <c r="B230" s="97">
        <v>5</v>
      </c>
    </row>
    <row r="231" spans="1:2">
      <c r="A231" s="96" t="s">
        <v>5347</v>
      </c>
      <c r="B231" s="97">
        <v>6</v>
      </c>
    </row>
    <row r="232" spans="1:2">
      <c r="A232" s="96" t="s">
        <v>5348</v>
      </c>
      <c r="B232" s="97">
        <v>6</v>
      </c>
    </row>
    <row r="233" spans="1:2">
      <c r="A233" s="96" t="s">
        <v>5349</v>
      </c>
      <c r="B233" s="97">
        <v>6</v>
      </c>
    </row>
    <row r="234" spans="1:2">
      <c r="A234" s="96" t="s">
        <v>5350</v>
      </c>
      <c r="B234" s="97">
        <v>1</v>
      </c>
    </row>
    <row r="235" spans="1:2">
      <c r="A235" s="96" t="s">
        <v>5351</v>
      </c>
      <c r="B235" s="97">
        <v>1</v>
      </c>
    </row>
    <row r="236" spans="1:2">
      <c r="A236" s="96" t="s">
        <v>5352</v>
      </c>
      <c r="B236" s="97">
        <v>1</v>
      </c>
    </row>
    <row r="237" spans="1:2">
      <c r="A237" s="96" t="s">
        <v>5353</v>
      </c>
      <c r="B237" s="97">
        <v>1</v>
      </c>
    </row>
    <row r="238" spans="1:2">
      <c r="A238" s="96" t="s">
        <v>5354</v>
      </c>
      <c r="B238" s="97">
        <v>1</v>
      </c>
    </row>
    <row r="239" spans="1:2">
      <c r="A239" s="96" t="s">
        <v>5355</v>
      </c>
      <c r="B239" s="97">
        <v>6</v>
      </c>
    </row>
    <row r="240" spans="1:2">
      <c r="A240" s="96" t="s">
        <v>5356</v>
      </c>
      <c r="B240" s="97">
        <v>6</v>
      </c>
    </row>
    <row r="241" spans="1:2">
      <c r="A241" s="96" t="s">
        <v>5357</v>
      </c>
      <c r="B241" s="97">
        <v>1</v>
      </c>
    </row>
    <row r="242" spans="1:2">
      <c r="A242" s="96" t="s">
        <v>5358</v>
      </c>
      <c r="B242" s="97">
        <v>1</v>
      </c>
    </row>
    <row r="243" spans="1:2">
      <c r="A243" s="96" t="s">
        <v>5359</v>
      </c>
      <c r="B243" s="97">
        <v>1</v>
      </c>
    </row>
    <row r="244" spans="1:2">
      <c r="A244" s="96" t="s">
        <v>5360</v>
      </c>
      <c r="B244" s="97">
        <v>6</v>
      </c>
    </row>
    <row r="245" spans="1:2">
      <c r="A245" s="96" t="s">
        <v>5361</v>
      </c>
      <c r="B245" s="97">
        <v>6</v>
      </c>
    </row>
    <row r="246" spans="1:2">
      <c r="A246" s="96" t="s">
        <v>5362</v>
      </c>
      <c r="B246" s="97">
        <v>6</v>
      </c>
    </row>
    <row r="247" spans="1:2">
      <c r="A247" s="96" t="s">
        <v>5363</v>
      </c>
      <c r="B247" s="97">
        <v>7</v>
      </c>
    </row>
    <row r="248" spans="1:2">
      <c r="A248" s="96" t="s">
        <v>5364</v>
      </c>
      <c r="B248" s="97">
        <v>7</v>
      </c>
    </row>
    <row r="249" spans="1:2">
      <c r="A249" s="96" t="s">
        <v>5365</v>
      </c>
      <c r="B249" s="97">
        <v>7</v>
      </c>
    </row>
    <row r="250" spans="1:2">
      <c r="A250" s="96" t="s">
        <v>5366</v>
      </c>
      <c r="B250" s="97">
        <v>1</v>
      </c>
    </row>
    <row r="251" spans="1:2">
      <c r="A251" s="96" t="s">
        <v>5367</v>
      </c>
      <c r="B251" s="97">
        <v>7</v>
      </c>
    </row>
    <row r="252" spans="1:2">
      <c r="A252" s="96" t="s">
        <v>5368</v>
      </c>
      <c r="B252" s="97">
        <v>7</v>
      </c>
    </row>
    <row r="253" spans="1:2">
      <c r="A253" s="96" t="s">
        <v>5369</v>
      </c>
      <c r="B253" s="97">
        <v>7</v>
      </c>
    </row>
    <row r="254" spans="1:2">
      <c r="A254" s="96" t="s">
        <v>5370</v>
      </c>
      <c r="B254" s="97">
        <v>1</v>
      </c>
    </row>
    <row r="255" spans="1:2">
      <c r="A255" s="96" t="s">
        <v>5371</v>
      </c>
      <c r="B255" s="97">
        <v>1</v>
      </c>
    </row>
    <row r="256" spans="1:2">
      <c r="A256" s="96" t="s">
        <v>5372</v>
      </c>
      <c r="B256" s="97">
        <v>1</v>
      </c>
    </row>
    <row r="257" spans="1:2">
      <c r="A257" s="96" t="s">
        <v>5373</v>
      </c>
      <c r="B257" s="97">
        <v>6</v>
      </c>
    </row>
    <row r="258" spans="1:2">
      <c r="A258" s="96" t="s">
        <v>5374</v>
      </c>
      <c r="B258" s="97">
        <v>1</v>
      </c>
    </row>
    <row r="259" spans="1:2">
      <c r="A259" s="96" t="s">
        <v>5375</v>
      </c>
      <c r="B259" s="97">
        <v>5</v>
      </c>
    </row>
    <row r="260" spans="1:2">
      <c r="A260" s="96" t="s">
        <v>5376</v>
      </c>
      <c r="B260" s="97">
        <v>1</v>
      </c>
    </row>
    <row r="261" spans="1:2">
      <c r="A261" s="96" t="s">
        <v>5377</v>
      </c>
      <c r="B261" s="97">
        <v>6</v>
      </c>
    </row>
    <row r="262" spans="1:2">
      <c r="A262" s="96" t="s">
        <v>5378</v>
      </c>
      <c r="B262" s="97">
        <v>6</v>
      </c>
    </row>
    <row r="263" spans="1:2">
      <c r="A263" s="96" t="s">
        <v>5379</v>
      </c>
      <c r="B263" s="97">
        <v>6</v>
      </c>
    </row>
    <row r="264" spans="1:2">
      <c r="A264" s="96" t="s">
        <v>5380</v>
      </c>
      <c r="B264" s="97">
        <v>6</v>
      </c>
    </row>
    <row r="265" spans="1:2">
      <c r="A265" s="96" t="s">
        <v>5381</v>
      </c>
      <c r="B265" s="97">
        <v>6</v>
      </c>
    </row>
    <row r="266" spans="1:2">
      <c r="A266" s="96" t="s">
        <v>5382</v>
      </c>
      <c r="B266" s="97">
        <v>6</v>
      </c>
    </row>
    <row r="267" spans="1:2">
      <c r="A267" s="96" t="s">
        <v>5383</v>
      </c>
      <c r="B267" s="97">
        <v>6</v>
      </c>
    </row>
    <row r="268" spans="1:2">
      <c r="A268" s="96" t="s">
        <v>5384</v>
      </c>
      <c r="B268" s="97">
        <v>1</v>
      </c>
    </row>
    <row r="269" spans="1:2">
      <c r="A269" s="96" t="s">
        <v>5385</v>
      </c>
      <c r="B269" s="97">
        <v>1</v>
      </c>
    </row>
    <row r="270" spans="1:2">
      <c r="A270" s="96" t="s">
        <v>5386</v>
      </c>
      <c r="B270" s="97">
        <v>1</v>
      </c>
    </row>
    <row r="271" spans="1:2">
      <c r="A271" s="96" t="s">
        <v>5387</v>
      </c>
      <c r="B271" s="97">
        <v>1</v>
      </c>
    </row>
    <row r="272" spans="1:2">
      <c r="A272" s="96" t="s">
        <v>5388</v>
      </c>
      <c r="B272" s="97">
        <v>6</v>
      </c>
    </row>
    <row r="273" spans="1:2">
      <c r="A273" s="96" t="s">
        <v>5389</v>
      </c>
      <c r="B273" s="97">
        <v>6</v>
      </c>
    </row>
    <row r="274" spans="1:2">
      <c r="A274" s="96" t="s">
        <v>5390</v>
      </c>
      <c r="B274" s="97">
        <v>1</v>
      </c>
    </row>
    <row r="275" spans="1:2">
      <c r="A275" s="96" t="s">
        <v>5391</v>
      </c>
      <c r="B275" s="97">
        <v>1</v>
      </c>
    </row>
    <row r="276" spans="1:2">
      <c r="A276" s="96" t="s">
        <v>5392</v>
      </c>
      <c r="B276" s="97">
        <v>6</v>
      </c>
    </row>
    <row r="277" spans="1:2">
      <c r="A277" s="96" t="s">
        <v>5393</v>
      </c>
      <c r="B277" s="97">
        <v>6</v>
      </c>
    </row>
    <row r="278" spans="1:2">
      <c r="A278" s="96" t="s">
        <v>5394</v>
      </c>
      <c r="B278" s="97">
        <v>6</v>
      </c>
    </row>
    <row r="279" spans="1:2">
      <c r="A279" s="96" t="s">
        <v>5395</v>
      </c>
      <c r="B279" s="97">
        <v>1</v>
      </c>
    </row>
    <row r="280" spans="1:2">
      <c r="A280" s="96" t="s">
        <v>5396</v>
      </c>
      <c r="B280" s="97">
        <v>6</v>
      </c>
    </row>
    <row r="281" spans="1:2">
      <c r="A281" s="96" t="s">
        <v>5397</v>
      </c>
      <c r="B281" s="97">
        <v>6</v>
      </c>
    </row>
    <row r="282" spans="1:2">
      <c r="A282" s="96" t="s">
        <v>5398</v>
      </c>
      <c r="B282" s="97">
        <v>6</v>
      </c>
    </row>
    <row r="283" spans="1:2">
      <c r="A283" s="96" t="s">
        <v>5399</v>
      </c>
      <c r="B283" s="97">
        <v>1</v>
      </c>
    </row>
    <row r="284" spans="1:2">
      <c r="A284" s="96" t="s">
        <v>5400</v>
      </c>
      <c r="B284" s="97">
        <v>1</v>
      </c>
    </row>
    <row r="285" spans="1:2">
      <c r="A285" s="96" t="s">
        <v>5401</v>
      </c>
      <c r="B285" s="97">
        <v>7</v>
      </c>
    </row>
    <row r="286" spans="1:2">
      <c r="A286" s="96" t="s">
        <v>5402</v>
      </c>
      <c r="B286" s="97">
        <v>1</v>
      </c>
    </row>
    <row r="287" spans="1:2">
      <c r="A287" s="96" t="s">
        <v>5403</v>
      </c>
      <c r="B287" s="97">
        <v>7</v>
      </c>
    </row>
    <row r="288" spans="1:2">
      <c r="A288" s="96" t="s">
        <v>5404</v>
      </c>
      <c r="B288" s="97">
        <v>1</v>
      </c>
    </row>
    <row r="289" spans="1:2">
      <c r="A289" s="96" t="s">
        <v>5405</v>
      </c>
      <c r="B289" s="97">
        <v>1</v>
      </c>
    </row>
    <row r="290" spans="1:2">
      <c r="A290" s="96" t="s">
        <v>5406</v>
      </c>
      <c r="B290" s="97">
        <v>1</v>
      </c>
    </row>
    <row r="291" spans="1:2">
      <c r="A291" s="96" t="s">
        <v>5407</v>
      </c>
      <c r="B291" s="97">
        <v>1</v>
      </c>
    </row>
    <row r="292" spans="1:2">
      <c r="A292" s="96" t="s">
        <v>5408</v>
      </c>
      <c r="B292" s="97">
        <v>1</v>
      </c>
    </row>
    <row r="293" spans="1:2">
      <c r="A293" s="96" t="s">
        <v>5409</v>
      </c>
      <c r="B293" s="97">
        <v>1</v>
      </c>
    </row>
    <row r="294" spans="1:2">
      <c r="A294" s="96" t="s">
        <v>5410</v>
      </c>
      <c r="B294" s="97">
        <v>1</v>
      </c>
    </row>
    <row r="295" spans="1:2">
      <c r="A295" s="96" t="s">
        <v>5411</v>
      </c>
      <c r="B295" s="97">
        <v>6</v>
      </c>
    </row>
    <row r="296" spans="1:2">
      <c r="A296" s="96" t="s">
        <v>5412</v>
      </c>
      <c r="B296" s="97">
        <v>6</v>
      </c>
    </row>
    <row r="297" spans="1:2">
      <c r="A297" s="96" t="s">
        <v>5413</v>
      </c>
      <c r="B297" s="97">
        <v>6</v>
      </c>
    </row>
    <row r="298" spans="1:2">
      <c r="A298" s="96" t="s">
        <v>5414</v>
      </c>
      <c r="B298" s="97">
        <v>6</v>
      </c>
    </row>
    <row r="299" spans="1:2">
      <c r="A299" s="96" t="s">
        <v>5415</v>
      </c>
      <c r="B299" s="97">
        <v>1</v>
      </c>
    </row>
    <row r="300" spans="1:2">
      <c r="A300" s="96" t="s">
        <v>5416</v>
      </c>
      <c r="B300" s="97">
        <v>1</v>
      </c>
    </row>
    <row r="301" spans="1:2">
      <c r="A301" s="96" t="s">
        <v>5417</v>
      </c>
      <c r="B301" s="97">
        <v>1</v>
      </c>
    </row>
    <row r="302" spans="1:2">
      <c r="A302" s="96" t="s">
        <v>5418</v>
      </c>
      <c r="B302" s="97">
        <v>7</v>
      </c>
    </row>
    <row r="303" spans="1:2">
      <c r="A303" s="96" t="s">
        <v>5419</v>
      </c>
      <c r="B303" s="97">
        <v>7</v>
      </c>
    </row>
    <row r="304" spans="1:2">
      <c r="A304" s="96" t="s">
        <v>5420</v>
      </c>
      <c r="B304" s="97">
        <v>7</v>
      </c>
    </row>
    <row r="305" spans="1:2">
      <c r="A305" s="96" t="s">
        <v>5421</v>
      </c>
      <c r="B305" s="97">
        <v>7</v>
      </c>
    </row>
    <row r="306" spans="1:2">
      <c r="A306" s="96" t="s">
        <v>5422</v>
      </c>
      <c r="B306" s="97">
        <v>7</v>
      </c>
    </row>
    <row r="307" spans="1:2">
      <c r="A307" s="96" t="s">
        <v>5423</v>
      </c>
      <c r="B307" s="97">
        <v>7</v>
      </c>
    </row>
    <row r="308" spans="1:2">
      <c r="A308" s="96" t="s">
        <v>5424</v>
      </c>
      <c r="B308" s="97">
        <v>7</v>
      </c>
    </row>
    <row r="309" spans="1:2">
      <c r="A309" s="96" t="s">
        <v>5425</v>
      </c>
      <c r="B309" s="97">
        <v>7</v>
      </c>
    </row>
    <row r="310" spans="1:2">
      <c r="A310" s="96" t="s">
        <v>5426</v>
      </c>
      <c r="B310" s="97">
        <v>7</v>
      </c>
    </row>
    <row r="311" spans="1:2">
      <c r="A311" s="96" t="s">
        <v>5427</v>
      </c>
      <c r="B311" s="97">
        <v>7</v>
      </c>
    </row>
    <row r="312" spans="1:2">
      <c r="A312" s="96" t="s">
        <v>5428</v>
      </c>
      <c r="B312" s="97">
        <v>7</v>
      </c>
    </row>
    <row r="313" spans="1:2">
      <c r="A313" s="96" t="s">
        <v>5429</v>
      </c>
      <c r="B313" s="97">
        <v>7</v>
      </c>
    </row>
    <row r="314" spans="1:2">
      <c r="A314" s="96" t="s">
        <v>5430</v>
      </c>
      <c r="B314" s="97">
        <v>7</v>
      </c>
    </row>
    <row r="315" spans="1:2">
      <c r="A315" s="96" t="s">
        <v>5431</v>
      </c>
      <c r="B315" s="97">
        <v>7</v>
      </c>
    </row>
    <row r="316" spans="1:2">
      <c r="A316" s="96" t="s">
        <v>5432</v>
      </c>
      <c r="B316" s="97">
        <v>7</v>
      </c>
    </row>
    <row r="317" spans="1:2">
      <c r="A317" s="96" t="s">
        <v>5433</v>
      </c>
      <c r="B317" s="97">
        <v>7</v>
      </c>
    </row>
    <row r="318" spans="1:2">
      <c r="A318" s="96" t="s">
        <v>5434</v>
      </c>
      <c r="B318" s="97">
        <v>7</v>
      </c>
    </row>
    <row r="319" spans="1:2">
      <c r="A319" s="96" t="s">
        <v>5435</v>
      </c>
      <c r="B319" s="97">
        <v>1</v>
      </c>
    </row>
    <row r="320" spans="1:2">
      <c r="A320" s="96" t="s">
        <v>5436</v>
      </c>
      <c r="B320" s="97">
        <v>1</v>
      </c>
    </row>
    <row r="321" spans="1:2">
      <c r="A321" s="96" t="s">
        <v>5437</v>
      </c>
      <c r="B321" s="97">
        <v>7</v>
      </c>
    </row>
    <row r="322" spans="1:2">
      <c r="A322" s="96" t="s">
        <v>5438</v>
      </c>
      <c r="B322" s="97">
        <v>7</v>
      </c>
    </row>
    <row r="323" spans="1:2">
      <c r="A323" s="96" t="s">
        <v>5439</v>
      </c>
      <c r="B323" s="97">
        <v>7</v>
      </c>
    </row>
    <row r="324" spans="1:2">
      <c r="A324" s="96" t="s">
        <v>5440</v>
      </c>
      <c r="B324" s="97">
        <v>7</v>
      </c>
    </row>
    <row r="325" spans="1:2">
      <c r="A325" s="96" t="s">
        <v>5441</v>
      </c>
      <c r="B325" s="97">
        <v>2</v>
      </c>
    </row>
    <row r="326" spans="1:2">
      <c r="A326" s="96" t="s">
        <v>5442</v>
      </c>
      <c r="B326" s="97">
        <v>7</v>
      </c>
    </row>
    <row r="327" spans="1:2">
      <c r="A327" s="96" t="s">
        <v>5443</v>
      </c>
      <c r="B327" s="97">
        <v>7</v>
      </c>
    </row>
    <row r="328" spans="1:2">
      <c r="A328" s="96" t="s">
        <v>5444</v>
      </c>
      <c r="B328" s="97">
        <v>7</v>
      </c>
    </row>
    <row r="329" spans="1:2">
      <c r="A329" s="96" t="s">
        <v>5445</v>
      </c>
      <c r="B329" s="97">
        <v>6</v>
      </c>
    </row>
    <row r="330" spans="1:2">
      <c r="A330" s="96" t="s">
        <v>5446</v>
      </c>
      <c r="B330" s="97">
        <v>6</v>
      </c>
    </row>
    <row r="331" spans="1:2">
      <c r="A331" s="96" t="s">
        <v>5447</v>
      </c>
      <c r="B331" s="97">
        <v>1</v>
      </c>
    </row>
    <row r="332" spans="1:2">
      <c r="A332" s="96" t="s">
        <v>5448</v>
      </c>
      <c r="B332" s="97">
        <v>1</v>
      </c>
    </row>
    <row r="333" spans="1:2">
      <c r="A333" s="96" t="s">
        <v>5449</v>
      </c>
      <c r="B333" s="97">
        <v>7</v>
      </c>
    </row>
    <row r="334" spans="1:2">
      <c r="A334" s="96" t="s">
        <v>5450</v>
      </c>
      <c r="B334" s="97">
        <v>7</v>
      </c>
    </row>
    <row r="335" spans="1:2">
      <c r="A335" s="96" t="s">
        <v>5451</v>
      </c>
      <c r="B335" s="97">
        <v>7</v>
      </c>
    </row>
    <row r="336" spans="1:2">
      <c r="A336" s="96" t="s">
        <v>5452</v>
      </c>
      <c r="B336" s="97">
        <v>7</v>
      </c>
    </row>
    <row r="337" spans="1:2">
      <c r="A337" s="96" t="s">
        <v>5453</v>
      </c>
      <c r="B337" s="97">
        <v>1</v>
      </c>
    </row>
    <row r="338" spans="1:2">
      <c r="A338" s="96" t="s">
        <v>5454</v>
      </c>
      <c r="B338" s="97">
        <v>1</v>
      </c>
    </row>
    <row r="339" spans="1:2">
      <c r="A339" s="96" t="s">
        <v>5455</v>
      </c>
      <c r="B339" s="97">
        <v>1</v>
      </c>
    </row>
    <row r="340" spans="1:2">
      <c r="A340" s="96" t="s">
        <v>5456</v>
      </c>
      <c r="B340" s="97">
        <v>1</v>
      </c>
    </row>
    <row r="341" spans="1:2">
      <c r="A341" s="96" t="s">
        <v>5457</v>
      </c>
      <c r="B341" s="97">
        <v>1</v>
      </c>
    </row>
    <row r="342" spans="1:2">
      <c r="A342" s="96" t="s">
        <v>5458</v>
      </c>
      <c r="B342" s="97">
        <v>1</v>
      </c>
    </row>
    <row r="343" spans="1:2">
      <c r="A343" s="96" t="s">
        <v>5459</v>
      </c>
      <c r="B343" s="97">
        <v>1</v>
      </c>
    </row>
    <row r="344" spans="1:2">
      <c r="A344" s="96" t="s">
        <v>5460</v>
      </c>
      <c r="B344" s="97">
        <v>1</v>
      </c>
    </row>
    <row r="345" spans="1:2">
      <c r="A345" s="96" t="s">
        <v>5461</v>
      </c>
      <c r="B345" s="97">
        <v>1</v>
      </c>
    </row>
    <row r="346" spans="1:2">
      <c r="A346" s="96" t="s">
        <v>5462</v>
      </c>
      <c r="B346" s="97">
        <v>1</v>
      </c>
    </row>
    <row r="347" spans="1:2">
      <c r="A347" s="96" t="s">
        <v>5463</v>
      </c>
      <c r="B347" s="97">
        <v>1</v>
      </c>
    </row>
    <row r="348" spans="1:2">
      <c r="A348" s="96" t="s">
        <v>5464</v>
      </c>
      <c r="B348" s="97">
        <v>1</v>
      </c>
    </row>
    <row r="349" spans="1:2">
      <c r="A349" s="96" t="s">
        <v>5465</v>
      </c>
      <c r="B349" s="97">
        <v>1</v>
      </c>
    </row>
    <row r="350" spans="1:2">
      <c r="A350" s="96" t="s">
        <v>5466</v>
      </c>
      <c r="B350" s="97">
        <v>1</v>
      </c>
    </row>
    <row r="351" spans="1:2">
      <c r="A351" s="96" t="s">
        <v>5467</v>
      </c>
      <c r="B351" s="97">
        <v>1</v>
      </c>
    </row>
    <row r="352" spans="1:2">
      <c r="A352" s="96" t="s">
        <v>5468</v>
      </c>
      <c r="B352" s="97">
        <v>1</v>
      </c>
    </row>
    <row r="353" spans="1:2">
      <c r="A353" s="96" t="s">
        <v>5469</v>
      </c>
      <c r="B353" s="97">
        <v>1</v>
      </c>
    </row>
    <row r="354" spans="1:2">
      <c r="A354" s="96" t="s">
        <v>5470</v>
      </c>
      <c r="B354" s="97">
        <v>1</v>
      </c>
    </row>
    <row r="355" spans="1:2">
      <c r="A355" s="96" t="s">
        <v>5471</v>
      </c>
      <c r="B355" s="97">
        <v>1</v>
      </c>
    </row>
    <row r="356" spans="1:2">
      <c r="A356" s="96" t="s">
        <v>5472</v>
      </c>
      <c r="B356" s="97">
        <v>1</v>
      </c>
    </row>
    <row r="357" spans="1:2">
      <c r="A357" s="96" t="s">
        <v>5473</v>
      </c>
      <c r="B357" s="97">
        <v>1</v>
      </c>
    </row>
    <row r="358" spans="1:2">
      <c r="A358" s="96" t="s">
        <v>5474</v>
      </c>
      <c r="B358" s="97">
        <v>1</v>
      </c>
    </row>
    <row r="359" spans="1:2">
      <c r="A359" s="96" t="s">
        <v>5475</v>
      </c>
      <c r="B359" s="97">
        <v>1</v>
      </c>
    </row>
    <row r="360" spans="1:2">
      <c r="A360" s="96" t="s">
        <v>5476</v>
      </c>
      <c r="B360" s="97">
        <v>1</v>
      </c>
    </row>
    <row r="361" spans="1:2">
      <c r="A361" s="96" t="s">
        <v>5477</v>
      </c>
      <c r="B361" s="97">
        <v>1</v>
      </c>
    </row>
    <row r="362" spans="1:2">
      <c r="A362" s="96" t="s">
        <v>5478</v>
      </c>
      <c r="B362" s="97">
        <v>6</v>
      </c>
    </row>
    <row r="363" spans="1:2">
      <c r="A363" s="96" t="s">
        <v>5479</v>
      </c>
      <c r="B363" s="97">
        <v>6</v>
      </c>
    </row>
    <row r="364" spans="1:2">
      <c r="A364" s="96" t="s">
        <v>5480</v>
      </c>
      <c r="B364" s="97">
        <v>5</v>
      </c>
    </row>
    <row r="365" spans="1:2">
      <c r="A365" s="96" t="s">
        <v>5481</v>
      </c>
      <c r="B365" s="97">
        <v>6</v>
      </c>
    </row>
    <row r="366" spans="1:2">
      <c r="A366" s="96" t="s">
        <v>5482</v>
      </c>
      <c r="B366" s="97">
        <v>6</v>
      </c>
    </row>
    <row r="367" spans="1:2">
      <c r="A367" s="96" t="s">
        <v>5483</v>
      </c>
      <c r="B367" s="97">
        <v>5</v>
      </c>
    </row>
    <row r="368" spans="1:2">
      <c r="A368" s="96" t="s">
        <v>5484</v>
      </c>
      <c r="B368" s="97">
        <v>6</v>
      </c>
    </row>
    <row r="369" spans="1:2">
      <c r="A369" s="96" t="s">
        <v>5485</v>
      </c>
      <c r="B369" s="97">
        <v>1</v>
      </c>
    </row>
    <row r="370" spans="1:2">
      <c r="A370" s="96" t="s">
        <v>5486</v>
      </c>
      <c r="B370" s="97">
        <v>6</v>
      </c>
    </row>
    <row r="371" spans="1:2">
      <c r="A371" s="96" t="s">
        <v>5487</v>
      </c>
      <c r="B371" s="97">
        <v>5</v>
      </c>
    </row>
    <row r="372" spans="1:2">
      <c r="A372" s="96" t="s">
        <v>5488</v>
      </c>
      <c r="B372" s="97">
        <v>5</v>
      </c>
    </row>
    <row r="373" spans="1:2">
      <c r="A373" s="96" t="s">
        <v>5489</v>
      </c>
      <c r="B373" s="97">
        <v>6</v>
      </c>
    </row>
    <row r="374" spans="1:2">
      <c r="A374" s="96" t="s">
        <v>5490</v>
      </c>
      <c r="B374" s="97">
        <v>6</v>
      </c>
    </row>
    <row r="375" spans="1:2">
      <c r="A375" s="96" t="s">
        <v>5491</v>
      </c>
      <c r="B375" s="97">
        <v>5</v>
      </c>
    </row>
    <row r="376" spans="1:2">
      <c r="A376" s="96" t="s">
        <v>5492</v>
      </c>
      <c r="B376" s="97">
        <v>6</v>
      </c>
    </row>
    <row r="377" spans="1:2">
      <c r="A377" s="96" t="s">
        <v>5493</v>
      </c>
      <c r="B377" s="97">
        <v>6</v>
      </c>
    </row>
    <row r="378" spans="1:2">
      <c r="A378" s="96" t="s">
        <v>5494</v>
      </c>
      <c r="B378" s="97">
        <v>6</v>
      </c>
    </row>
    <row r="379" spans="1:2">
      <c r="A379" s="96" t="s">
        <v>5495</v>
      </c>
      <c r="B379" s="97">
        <v>6</v>
      </c>
    </row>
    <row r="380" spans="1:2">
      <c r="A380" s="96" t="s">
        <v>5496</v>
      </c>
      <c r="B380" s="97">
        <v>5</v>
      </c>
    </row>
    <row r="381" spans="1:2">
      <c r="A381" s="96" t="s">
        <v>5497</v>
      </c>
      <c r="B381" s="97">
        <v>5</v>
      </c>
    </row>
    <row r="382" spans="1:2">
      <c r="A382" s="96" t="s">
        <v>5498</v>
      </c>
      <c r="B382" s="97">
        <v>6</v>
      </c>
    </row>
    <row r="383" spans="1:2">
      <c r="A383" s="96" t="s">
        <v>5499</v>
      </c>
      <c r="B383" s="97">
        <v>4</v>
      </c>
    </row>
    <row r="384" spans="1:2">
      <c r="A384" s="96" t="s">
        <v>5500</v>
      </c>
      <c r="B384" s="97">
        <v>5</v>
      </c>
    </row>
    <row r="385" spans="1:2">
      <c r="A385" s="96" t="s">
        <v>5501</v>
      </c>
      <c r="B385" s="97">
        <v>6</v>
      </c>
    </row>
    <row r="386" spans="1:2">
      <c r="A386" s="96" t="s">
        <v>5502</v>
      </c>
      <c r="B386" s="97">
        <v>6</v>
      </c>
    </row>
    <row r="387" spans="1:2">
      <c r="A387" s="96" t="s">
        <v>5503</v>
      </c>
      <c r="B387" s="97">
        <v>6</v>
      </c>
    </row>
    <row r="388" spans="1:2">
      <c r="A388" s="96" t="s">
        <v>5504</v>
      </c>
      <c r="B388" s="97">
        <v>4</v>
      </c>
    </row>
    <row r="389" spans="1:2">
      <c r="A389" s="96" t="s">
        <v>5505</v>
      </c>
      <c r="B389" s="97">
        <v>5</v>
      </c>
    </row>
    <row r="390" spans="1:2">
      <c r="A390" s="96" t="s">
        <v>5506</v>
      </c>
      <c r="B390" s="97">
        <v>4</v>
      </c>
    </row>
    <row r="391" spans="1:2">
      <c r="A391" s="96" t="s">
        <v>5507</v>
      </c>
      <c r="B391" s="97">
        <v>1</v>
      </c>
    </row>
    <row r="392" spans="1:2">
      <c r="A392" s="96" t="s">
        <v>5508</v>
      </c>
      <c r="B392" s="97">
        <v>7</v>
      </c>
    </row>
    <row r="393" spans="1:2">
      <c r="A393" s="96" t="s">
        <v>5509</v>
      </c>
      <c r="B393" s="97">
        <v>4</v>
      </c>
    </row>
    <row r="394" spans="1:2">
      <c r="A394" s="96" t="s">
        <v>5510</v>
      </c>
      <c r="B394" s="97">
        <v>1</v>
      </c>
    </row>
    <row r="395" spans="1:2">
      <c r="A395" s="96" t="s">
        <v>5511</v>
      </c>
      <c r="B395" s="97">
        <v>5</v>
      </c>
    </row>
    <row r="396" spans="1:2">
      <c r="A396" s="96" t="s">
        <v>5512</v>
      </c>
      <c r="B396" s="97">
        <v>5</v>
      </c>
    </row>
    <row r="397" spans="1:2">
      <c r="A397" s="96" t="s">
        <v>5513</v>
      </c>
      <c r="B397" s="97">
        <v>1</v>
      </c>
    </row>
    <row r="398" spans="1:2">
      <c r="A398" s="96" t="s">
        <v>5514</v>
      </c>
      <c r="B398" s="97">
        <v>5</v>
      </c>
    </row>
    <row r="399" spans="1:2">
      <c r="A399" s="96" t="s">
        <v>5515</v>
      </c>
      <c r="B399" s="97">
        <v>5</v>
      </c>
    </row>
    <row r="400" spans="1:2">
      <c r="A400" s="96" t="s">
        <v>5516</v>
      </c>
      <c r="B400" s="97">
        <v>6</v>
      </c>
    </row>
    <row r="401" spans="1:2">
      <c r="A401" s="96" t="s">
        <v>5517</v>
      </c>
      <c r="B401" s="97">
        <v>4</v>
      </c>
    </row>
    <row r="402" spans="1:2">
      <c r="A402" s="96" t="s">
        <v>5518</v>
      </c>
      <c r="B402" s="97">
        <v>1</v>
      </c>
    </row>
    <row r="403" spans="1:2">
      <c r="A403" s="96" t="s">
        <v>5519</v>
      </c>
      <c r="B403" s="97">
        <v>1</v>
      </c>
    </row>
    <row r="404" spans="1:2">
      <c r="A404" s="96" t="s">
        <v>5520</v>
      </c>
      <c r="B404" s="97">
        <v>1</v>
      </c>
    </row>
    <row r="405" spans="1:2">
      <c r="A405" s="96" t="s">
        <v>5521</v>
      </c>
      <c r="B405" s="97">
        <v>7</v>
      </c>
    </row>
    <row r="406" spans="1:2">
      <c r="A406" s="96" t="s">
        <v>5522</v>
      </c>
      <c r="B406" s="97">
        <v>5</v>
      </c>
    </row>
    <row r="407" spans="1:2">
      <c r="A407" s="96" t="s">
        <v>5523</v>
      </c>
      <c r="B407" s="97">
        <v>4</v>
      </c>
    </row>
    <row r="408" spans="1:2">
      <c r="A408" s="96" t="s">
        <v>5524</v>
      </c>
      <c r="B408" s="97">
        <v>5</v>
      </c>
    </row>
    <row r="409" spans="1:2">
      <c r="A409" s="96" t="s">
        <v>5525</v>
      </c>
      <c r="B409" s="97">
        <v>5</v>
      </c>
    </row>
    <row r="410" spans="1:2">
      <c r="A410" s="96" t="s">
        <v>5526</v>
      </c>
      <c r="B410" s="97">
        <v>1</v>
      </c>
    </row>
    <row r="411" spans="1:2">
      <c r="A411" s="96" t="s">
        <v>5527</v>
      </c>
      <c r="B411" s="97">
        <v>5</v>
      </c>
    </row>
    <row r="412" spans="1:2">
      <c r="A412" s="96" t="s">
        <v>5528</v>
      </c>
      <c r="B412" s="97">
        <v>6</v>
      </c>
    </row>
    <row r="413" spans="1:2">
      <c r="A413" s="96" t="s">
        <v>5529</v>
      </c>
      <c r="B413" s="97">
        <v>5</v>
      </c>
    </row>
    <row r="414" spans="1:2">
      <c r="A414" s="96" t="s">
        <v>5530</v>
      </c>
      <c r="B414" s="97">
        <v>7</v>
      </c>
    </row>
    <row r="415" spans="1:2">
      <c r="A415" s="96" t="s">
        <v>5531</v>
      </c>
      <c r="B415" s="97">
        <v>7</v>
      </c>
    </row>
    <row r="416" spans="1:2">
      <c r="A416" s="96" t="s">
        <v>5532</v>
      </c>
      <c r="B416" s="97">
        <v>5</v>
      </c>
    </row>
    <row r="417" spans="1:2">
      <c r="A417" s="96" t="s">
        <v>5533</v>
      </c>
      <c r="B417" s="97">
        <v>5</v>
      </c>
    </row>
    <row r="418" spans="1:2">
      <c r="A418" s="96" t="s">
        <v>5534</v>
      </c>
      <c r="B418" s="97">
        <v>5</v>
      </c>
    </row>
    <row r="419" spans="1:2">
      <c r="A419" s="96" t="s">
        <v>5535</v>
      </c>
      <c r="B419" s="97">
        <v>5</v>
      </c>
    </row>
    <row r="420" spans="1:2">
      <c r="A420" s="96" t="s">
        <v>5536</v>
      </c>
      <c r="B420" s="97">
        <v>6</v>
      </c>
    </row>
    <row r="421" spans="1:2">
      <c r="A421" s="96" t="s">
        <v>5537</v>
      </c>
      <c r="B421" s="97">
        <v>7</v>
      </c>
    </row>
    <row r="422" spans="1:2">
      <c r="A422" s="96" t="s">
        <v>5538</v>
      </c>
      <c r="B422" s="97">
        <v>5</v>
      </c>
    </row>
    <row r="423" spans="1:2">
      <c r="A423" s="96" t="s">
        <v>5539</v>
      </c>
      <c r="B423" s="97">
        <v>1</v>
      </c>
    </row>
    <row r="424" spans="1:2">
      <c r="A424" s="96" t="s">
        <v>5540</v>
      </c>
      <c r="B424" s="97">
        <v>6</v>
      </c>
    </row>
    <row r="425" spans="1:2">
      <c r="A425" s="96" t="s">
        <v>5541</v>
      </c>
      <c r="B425" s="97">
        <v>6</v>
      </c>
    </row>
    <row r="426" spans="1:2">
      <c r="A426" s="96" t="s">
        <v>5542</v>
      </c>
      <c r="B426" s="97">
        <v>7</v>
      </c>
    </row>
    <row r="427" spans="1:2">
      <c r="A427" s="96" t="s">
        <v>5543</v>
      </c>
      <c r="B427" s="97">
        <v>4</v>
      </c>
    </row>
    <row r="428" spans="1:2">
      <c r="A428" s="142" t="s">
        <v>10423</v>
      </c>
      <c r="B428" s="97">
        <v>7</v>
      </c>
    </row>
    <row r="429" spans="1:2">
      <c r="A429" s="142" t="s">
        <v>10424</v>
      </c>
      <c r="B429" s="97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3DE46-10B2-4BBD-8168-F3982BD8001D}">
  <sheetPr filterMode="1"/>
  <dimension ref="A1:AI1413"/>
  <sheetViews>
    <sheetView zoomScaleNormal="100" workbookViewId="0">
      <selection activeCell="C167" sqref="C167:C185"/>
    </sheetView>
  </sheetViews>
  <sheetFormatPr defaultColWidth="9.08984375" defaultRowHeight="14.5"/>
  <cols>
    <col min="1" max="1" width="14.08984375" style="60" customWidth="1"/>
    <col min="2" max="2" width="25" style="63" customWidth="1"/>
    <col min="3" max="3" width="22.81640625" style="63" customWidth="1"/>
    <col min="4" max="4" width="15.08984375" style="60" customWidth="1"/>
    <col min="5" max="5" width="14.453125" style="64" customWidth="1"/>
    <col min="6" max="6" width="10.81640625" style="65" customWidth="1"/>
    <col min="7" max="7" width="13.7265625" style="60" customWidth="1"/>
    <col min="8" max="8" width="14" style="60" customWidth="1"/>
    <col min="9" max="9" width="11.08984375" style="60" bestFit="1" customWidth="1"/>
    <col min="10" max="10" width="11.26953125" style="60" customWidth="1"/>
    <col min="11" max="11" width="8.26953125" style="60" hidden="1" customWidth="1"/>
    <col min="12" max="12" width="19.7265625" style="60" hidden="1" customWidth="1"/>
    <col min="13" max="13" width="7.08984375" style="60" hidden="1" customWidth="1"/>
    <col min="14" max="14" width="12.36328125" style="60" customWidth="1"/>
    <col min="15" max="15" width="7.81640625" style="60" hidden="1" customWidth="1"/>
    <col min="16" max="16" width="8.453125" style="60" hidden="1" customWidth="1"/>
    <col min="17" max="17" width="12" style="60" hidden="1" customWidth="1"/>
    <col min="18" max="18" width="10.81640625" style="60" hidden="1" customWidth="1"/>
    <col min="19" max="19" width="13.453125" style="60" hidden="1" customWidth="1"/>
    <col min="20" max="20" width="16.453125" style="60" hidden="1" customWidth="1"/>
    <col min="21" max="21" width="13.7265625" style="60" hidden="1" customWidth="1"/>
    <col min="22" max="22" width="15" style="60" hidden="1" customWidth="1"/>
    <col min="23" max="23" width="4.08984375" style="60" hidden="1" customWidth="1"/>
    <col min="24" max="24" width="15.453125" style="60" hidden="1" customWidth="1"/>
    <col min="25" max="25" width="12.08984375" style="60" hidden="1" customWidth="1"/>
    <col min="26" max="26" width="16.453125" style="60" customWidth="1"/>
    <col min="27" max="27" width="41.7265625" style="60" hidden="1" customWidth="1"/>
    <col min="28" max="28" width="86.453125" style="66" hidden="1" customWidth="1"/>
    <col min="29" max="29" width="17" style="60" hidden="1" customWidth="1"/>
    <col min="30" max="16384" width="9.08984375" style="60"/>
  </cols>
  <sheetData>
    <row r="1" spans="1:35" s="54" customFormat="1" ht="18.5">
      <c r="A1" s="51" t="s">
        <v>5017</v>
      </c>
      <c r="B1" s="51" t="s">
        <v>5018</v>
      </c>
      <c r="C1" s="51" t="s">
        <v>5019</v>
      </c>
      <c r="D1" s="51" t="s">
        <v>5020</v>
      </c>
      <c r="E1" s="52" t="s">
        <v>5021</v>
      </c>
      <c r="F1" s="53" t="s">
        <v>5022</v>
      </c>
      <c r="G1" s="51" t="s">
        <v>5023</v>
      </c>
      <c r="H1" s="51" t="s">
        <v>5024</v>
      </c>
      <c r="I1" s="51" t="s">
        <v>5025</v>
      </c>
      <c r="J1" s="51" t="s">
        <v>5026</v>
      </c>
      <c r="K1" s="51" t="s">
        <v>5027</v>
      </c>
      <c r="L1" s="51" t="s">
        <v>5028</v>
      </c>
      <c r="M1" s="51" t="s">
        <v>5029</v>
      </c>
      <c r="N1" s="51" t="s">
        <v>5030</v>
      </c>
      <c r="O1" s="51" t="s">
        <v>5031</v>
      </c>
      <c r="P1" s="51" t="s">
        <v>5032</v>
      </c>
      <c r="Q1" s="51" t="s">
        <v>5033</v>
      </c>
      <c r="R1" s="51" t="s">
        <v>5034</v>
      </c>
      <c r="S1" s="51" t="s">
        <v>5035</v>
      </c>
      <c r="T1" s="51" t="s">
        <v>5036</v>
      </c>
      <c r="U1" s="51" t="s">
        <v>5037</v>
      </c>
      <c r="V1" s="51" t="s">
        <v>5038</v>
      </c>
      <c r="W1" s="51" t="s">
        <v>5039</v>
      </c>
      <c r="X1" s="51" t="s">
        <v>5040</v>
      </c>
      <c r="Y1" s="51" t="s">
        <v>5041</v>
      </c>
      <c r="Z1" s="51" t="s">
        <v>5042</v>
      </c>
      <c r="AA1" s="51" t="s">
        <v>5005</v>
      </c>
      <c r="AB1" s="51" t="s">
        <v>5006</v>
      </c>
      <c r="AC1" s="51" t="s">
        <v>5007</v>
      </c>
      <c r="AD1" s="54" t="s">
        <v>101</v>
      </c>
      <c r="AE1" s="54" t="s">
        <v>23</v>
      </c>
      <c r="AF1" s="54" t="s">
        <v>96</v>
      </c>
      <c r="AG1" s="54" t="s">
        <v>5095</v>
      </c>
      <c r="AH1" s="54" t="s">
        <v>5544</v>
      </c>
      <c r="AI1" s="54" t="s">
        <v>9549</v>
      </c>
    </row>
    <row r="2" spans="1:35" ht="18.5" hidden="1" customHeight="1">
      <c r="A2" s="67" t="s">
        <v>11164</v>
      </c>
      <c r="B2" s="69" t="s">
        <v>1504</v>
      </c>
      <c r="C2" s="69" t="s">
        <v>949</v>
      </c>
      <c r="D2" s="67" t="s">
        <v>4501</v>
      </c>
      <c r="E2" s="122" t="s">
        <v>10639</v>
      </c>
      <c r="F2" s="72">
        <v>20334</v>
      </c>
      <c r="G2" s="121" t="s">
        <v>10525</v>
      </c>
      <c r="H2" s="121" t="s">
        <v>11158</v>
      </c>
      <c r="I2" s="67" t="s">
        <v>30</v>
      </c>
      <c r="J2" s="67">
        <v>8</v>
      </c>
      <c r="K2" s="67">
        <v>5</v>
      </c>
      <c r="L2" s="67" t="s">
        <v>11165</v>
      </c>
      <c r="M2" s="67">
        <v>5896.7</v>
      </c>
      <c r="N2" s="67" t="s">
        <v>96</v>
      </c>
      <c r="O2" s="67">
        <v>0.128</v>
      </c>
      <c r="P2" s="67">
        <v>0.185</v>
      </c>
      <c r="Q2" s="67">
        <v>6.2E-2</v>
      </c>
      <c r="R2" s="67">
        <v>1.4999999999999999E-2</v>
      </c>
      <c r="S2" s="67" t="s">
        <v>51</v>
      </c>
      <c r="T2" s="67" t="s">
        <v>10519</v>
      </c>
      <c r="U2" s="67">
        <v>18</v>
      </c>
      <c r="V2" s="67" t="s">
        <v>5045</v>
      </c>
      <c r="W2" s="67" t="s">
        <v>162</v>
      </c>
      <c r="X2" s="67">
        <v>26125.24</v>
      </c>
      <c r="Y2" s="67">
        <v>33300</v>
      </c>
      <c r="Z2" s="67" t="s">
        <v>10374</v>
      </c>
      <c r="AA2" s="67" t="s">
        <v>5012</v>
      </c>
      <c r="AB2" s="123" t="s">
        <v>5014</v>
      </c>
      <c r="AC2" s="67" t="s">
        <v>11166</v>
      </c>
      <c r="AD2" s="60">
        <f>IF(N2=$AD$1,_xlfn.XLOOKUP(LEFT(B2,18)&amp;C2&amp;D2,'Form CT'!I:I,'Form CT'!D:D,0)+_xlfn.XLOOKUP(LEFT(B2,18)&amp;C2&amp;D2,'Form CT'!I:I,'Form CT'!E:E,0),0)</f>
        <v>0</v>
      </c>
      <c r="AE2" s="60">
        <f>IF(N2=$AE$1,_xlfn.XLOOKUP(LEFT(B2,18)&amp;C2&amp;D2,'Form CT'!I:I,'Form CT'!D:D,0)+_xlfn.XLOOKUP(LEFT(B2,18)&amp;C2&amp;D2,'Form CT'!I:I,'Form CT'!E:E,0),0)</f>
        <v>0</v>
      </c>
      <c r="AF2" s="60">
        <f>IF(N2=$AF$1,_xlfn.XLOOKUP(LEFT(B2,18)&amp;C2&amp;D2,'Form CT'!I:I,'Form CT'!D:D,0)+_xlfn.XLOOKUP(LEFT(B2,18)&amp;C2&amp;D2,'Form CT'!I:I,'Form CT'!E:E,0),0)</f>
        <v>442.9142919985112</v>
      </c>
      <c r="AG2" s="60" t="str">
        <f t="shared" ref="AG2:AG5" si="0">IF(OR(
    AND(MID(B2,2,2)="59", VALUE(MID(B2,11,2))&gt;24),
    AND(LEFT(B2,4)="T521", VALUE(MID(B2,11,2))&gt;62),
    LEFT(B2,4)="T523"
), "符合", "不符合")</f>
        <v>不符合</v>
      </c>
      <c r="AH2" s="60">
        <f>_xlfn.XLOOKUP(TRIM(CLEAN(B2))&amp;"-"&amp;TRIM(CLEAN(C2))&amp;"-"&amp;TRIM(CLEAN(D2)),'KS2'!A:A,'KS2'!B:B,0)</f>
        <v>0</v>
      </c>
      <c r="AI2" s="60">
        <f>IF(_xlfn.XLOOKUP(MID(B2,2,7)&amp;"/"&amp;MID(B2,10,3)&amp;TRIM(D2)&amp;MID(B2,15,4),Carouselwash!F:F,Carouselwash!I:I,0)=0,_xlfn.XLOOKUP((MID(C2,2,7)&amp;"/"&amp;MID(C2,10,3)&amp;TRIM(D2)),Carouselwash!G:G,Carouselwash!I:I,0),_xlfn.XLOOKUP(MID(B2,2,7)&amp;"/"&amp;MID(B2,10,3)&amp;TRIM(D2)&amp;MID(B2,15,4),Carouselwash!F:F,Carouselwash!I:I,0))</f>
        <v>3</v>
      </c>
    </row>
    <row r="3" spans="1:35" hidden="1">
      <c r="A3" s="55" t="s">
        <v>11190</v>
      </c>
      <c r="B3" s="56" t="s">
        <v>1053</v>
      </c>
      <c r="C3" s="56" t="s">
        <v>1051</v>
      </c>
      <c r="D3" s="55" t="s">
        <v>107</v>
      </c>
      <c r="E3" s="57" t="s">
        <v>10583</v>
      </c>
      <c r="F3" s="58">
        <v>16199</v>
      </c>
      <c r="G3" s="59" t="s">
        <v>10516</v>
      </c>
      <c r="H3" s="59" t="s">
        <v>11191</v>
      </c>
      <c r="I3" s="55" t="s">
        <v>17</v>
      </c>
      <c r="J3" s="55">
        <v>2</v>
      </c>
      <c r="K3" s="55">
        <v>0</v>
      </c>
      <c r="L3" s="55" t="s">
        <v>11192</v>
      </c>
      <c r="M3" s="55">
        <v>1676.4</v>
      </c>
      <c r="N3" s="55" t="s">
        <v>23</v>
      </c>
      <c r="O3" s="55">
        <v>0.122</v>
      </c>
      <c r="P3" s="55">
        <v>0.18</v>
      </c>
      <c r="Q3" s="55">
        <v>5.6000000000000001E-2</v>
      </c>
      <c r="R3" s="55">
        <v>1.4999999999999999E-2</v>
      </c>
      <c r="S3" s="55" t="s">
        <v>50</v>
      </c>
      <c r="T3" s="55" t="s">
        <v>10512</v>
      </c>
      <c r="U3" s="55">
        <v>18</v>
      </c>
      <c r="V3" s="55" t="s">
        <v>5549</v>
      </c>
      <c r="W3" s="55" t="s">
        <v>162</v>
      </c>
      <c r="X3" s="55">
        <v>57063.87</v>
      </c>
      <c r="Y3" s="55">
        <v>16380</v>
      </c>
      <c r="Z3" s="55" t="s">
        <v>11169</v>
      </c>
      <c r="AA3" s="55" t="s">
        <v>5010</v>
      </c>
      <c r="AB3" s="55" t="s">
        <v>5008</v>
      </c>
      <c r="AC3" s="55" t="s">
        <v>11193</v>
      </c>
      <c r="AD3" s="60">
        <f>IF(N3=$AD$1,_xlfn.XLOOKUP(LEFT(B3,18)&amp;C3&amp;D3,'Form CT'!I:I,'Form CT'!D:D,0)+_xlfn.XLOOKUP(LEFT(B3,18)&amp;C3&amp;D3,'Form CT'!I:I,'Form CT'!E:E,0),0)</f>
        <v>0</v>
      </c>
      <c r="AE3" s="60">
        <f>IF(N3=$AE$1,_xlfn.XLOOKUP(LEFT(B3,18)&amp;C3&amp;D3,'Form CT'!I:I,'Form CT'!D:D,0)+_xlfn.XLOOKUP(LEFT(B3,18)&amp;C3&amp;D3,'Form CT'!I:I,'Form CT'!E:E,0),0)</f>
        <v>964.72306333200538</v>
      </c>
      <c r="AF3" s="60">
        <f>IF(N3=$AF$1,_xlfn.XLOOKUP(LEFT(B3,18)&amp;C3&amp;D3,'Form CT'!I:I,'Form CT'!D:D,0)+_xlfn.XLOOKUP(LEFT(B3,18)&amp;C3&amp;D3,'Form CT'!I:I,'Form CT'!E:E,0),0)</f>
        <v>0</v>
      </c>
      <c r="AG3" s="60" t="str">
        <f t="shared" si="0"/>
        <v>不符合</v>
      </c>
      <c r="AH3" s="60">
        <f>_xlfn.XLOOKUP(TRIM(CLEAN(B3))&amp;"-"&amp;TRIM(CLEAN(C3))&amp;"-"&amp;TRIM(CLEAN(D3)),'KS2'!A:A,'KS2'!B:B,0)</f>
        <v>1</v>
      </c>
      <c r="AI3" s="60">
        <f>IF(_xlfn.XLOOKUP(MID(B3,2,7)&amp;"/"&amp;MID(B3,10,3)&amp;TRIM(D3)&amp;MID(B3,15,4),Carouselwash!F:F,Carouselwash!I:I,0)=0,_xlfn.XLOOKUP((MID(C3,2,7)&amp;"/"&amp;MID(C3,10,3)&amp;TRIM(D3)),Carouselwash!G:G,Carouselwash!I:I,0),_xlfn.XLOOKUP(MID(B3,2,7)&amp;"/"&amp;MID(B3,10,3)&amp;TRIM(D3)&amp;MID(B3,15,4),Carouselwash!F:F,Carouselwash!I:I,0))</f>
        <v>2</v>
      </c>
    </row>
    <row r="4" spans="1:35" hidden="1">
      <c r="A4" s="55" t="s">
        <v>11171</v>
      </c>
      <c r="B4" s="56" t="s">
        <v>1534</v>
      </c>
      <c r="C4" s="56" t="s">
        <v>1114</v>
      </c>
      <c r="D4" s="55" t="s">
        <v>87</v>
      </c>
      <c r="E4" s="57" t="s">
        <v>10639</v>
      </c>
      <c r="F4" s="58">
        <v>29328</v>
      </c>
      <c r="G4" s="59" t="s">
        <v>10499</v>
      </c>
      <c r="H4" s="59" t="s">
        <v>10523</v>
      </c>
      <c r="I4" s="55" t="s">
        <v>30</v>
      </c>
      <c r="J4" s="55">
        <v>7</v>
      </c>
      <c r="K4" s="55">
        <v>4</v>
      </c>
      <c r="L4" s="55" t="s">
        <v>11172</v>
      </c>
      <c r="M4" s="55">
        <v>3057.8</v>
      </c>
      <c r="N4" s="55" t="s">
        <v>101</v>
      </c>
      <c r="O4" s="55">
        <v>0.128</v>
      </c>
      <c r="P4" s="55">
        <v>0.17</v>
      </c>
      <c r="Q4" s="55">
        <v>3.3000000000000002E-2</v>
      </c>
      <c r="R4" s="55">
        <v>1.4999999999999999E-2</v>
      </c>
      <c r="S4" s="55" t="s">
        <v>51</v>
      </c>
      <c r="T4" s="55" t="s">
        <v>10519</v>
      </c>
      <c r="U4" s="55">
        <v>18</v>
      </c>
      <c r="V4" s="55" t="s">
        <v>5581</v>
      </c>
      <c r="W4" s="55" t="s">
        <v>162</v>
      </c>
      <c r="X4" s="55">
        <v>41472.99</v>
      </c>
      <c r="Y4" s="55">
        <v>33300</v>
      </c>
      <c r="Z4" s="55" t="s">
        <v>5043</v>
      </c>
      <c r="AA4" s="55" t="s">
        <v>5013</v>
      </c>
      <c r="AB4" s="55" t="s">
        <v>11173</v>
      </c>
      <c r="AC4" s="55" t="s">
        <v>11174</v>
      </c>
      <c r="AD4" s="60">
        <f>IF(N4=$AD$1,_xlfn.XLOOKUP(LEFT(B4,18)&amp;C4&amp;D4,'Form CT'!I:I,'Form CT'!D:D,0)+_xlfn.XLOOKUP(LEFT(B4,18)&amp;C4&amp;D4,'Form CT'!I:I,'Form CT'!E:E,0),0)</f>
        <v>678.41475000284845</v>
      </c>
      <c r="AE4" s="60">
        <f>IF(N4=$AE$1,_xlfn.XLOOKUP(LEFT(B4,18)&amp;C4&amp;D4,'Form CT'!I:I,'Form CT'!D:D,0)+_xlfn.XLOOKUP(LEFT(B4,18)&amp;C4&amp;D4,'Form CT'!I:I,'Form CT'!E:E,0),0)</f>
        <v>0</v>
      </c>
      <c r="AF4" s="60">
        <f>IF(N4=$AF$1,_xlfn.XLOOKUP(LEFT(B4,18)&amp;C4&amp;D4,'Form CT'!I:I,'Form CT'!D:D,0)+_xlfn.XLOOKUP(LEFT(B4,18)&amp;C4&amp;D4,'Form CT'!I:I,'Form CT'!E:E,0),0)</f>
        <v>0</v>
      </c>
      <c r="AG4" s="60" t="str">
        <f t="shared" si="0"/>
        <v>不符合</v>
      </c>
      <c r="AH4" s="60">
        <f>_xlfn.XLOOKUP(TRIM(CLEAN(B4))&amp;"-"&amp;TRIM(CLEAN(C4))&amp;"-"&amp;TRIM(CLEAN(D4)),'KS2'!A:A,'KS2'!B:B,0)</f>
        <v>1</v>
      </c>
      <c r="AI4" s="60">
        <f>IF(_xlfn.XLOOKUP(MID(B4,2,7)&amp;"/"&amp;MID(B4,10,3)&amp;TRIM(D4)&amp;MID(B4,15,4),Carouselwash!F:F,Carouselwash!I:I,0)=0,_xlfn.XLOOKUP((MID(C4,2,7)&amp;"/"&amp;MID(C4,10,3)&amp;TRIM(D4)),Carouselwash!G:G,Carouselwash!I:I,0),_xlfn.XLOOKUP(MID(B4,2,7)&amp;"/"&amp;MID(B4,10,3)&amp;TRIM(D4)&amp;MID(B4,15,4),Carouselwash!F:F,Carouselwash!I:I,0))</f>
        <v>3</v>
      </c>
    </row>
    <row r="5" spans="1:35" hidden="1">
      <c r="A5" s="55" t="s">
        <v>11242</v>
      </c>
      <c r="B5" s="56" t="s">
        <v>3945</v>
      </c>
      <c r="C5" s="56" t="s">
        <v>668</v>
      </c>
      <c r="D5" s="55" t="s">
        <v>4474</v>
      </c>
      <c r="E5" s="57" t="s">
        <v>10583</v>
      </c>
      <c r="F5" s="58">
        <v>50694</v>
      </c>
      <c r="G5" s="59" t="s">
        <v>11208</v>
      </c>
      <c r="H5" s="59" t="s">
        <v>10542</v>
      </c>
      <c r="I5" s="55" t="s">
        <v>1</v>
      </c>
      <c r="J5" s="55">
        <v>9</v>
      </c>
      <c r="K5" s="55">
        <v>5</v>
      </c>
      <c r="L5" s="55" t="s">
        <v>11243</v>
      </c>
      <c r="M5" s="55">
        <v>2150.3000000000002</v>
      </c>
      <c r="N5" s="55" t="s">
        <v>101</v>
      </c>
      <c r="O5" s="55">
        <v>8.8999999999999996E-2</v>
      </c>
      <c r="P5" s="55">
        <v>5.3999999999999999E-2</v>
      </c>
      <c r="Q5" s="55">
        <v>4.1000000000000002E-2</v>
      </c>
      <c r="R5" s="55">
        <v>1.18E-2</v>
      </c>
      <c r="S5" s="55" t="s">
        <v>52</v>
      </c>
      <c r="T5" s="55" t="s">
        <v>10501</v>
      </c>
      <c r="U5" s="55">
        <v>18</v>
      </c>
      <c r="V5" s="55" t="s">
        <v>5052</v>
      </c>
      <c r="W5" s="55" t="s">
        <v>163</v>
      </c>
      <c r="X5" s="55">
        <v>45705.58</v>
      </c>
      <c r="Y5" s="55">
        <v>50760</v>
      </c>
      <c r="Z5" s="55" t="s">
        <v>11169</v>
      </c>
      <c r="AA5" s="55" t="s">
        <v>5009</v>
      </c>
      <c r="AB5" s="55" t="s">
        <v>11244</v>
      </c>
      <c r="AC5" s="55" t="s">
        <v>11245</v>
      </c>
      <c r="AD5" s="60">
        <f>IF(N5=$AD$1,_xlfn.XLOOKUP(LEFT(B5,18)&amp;C5&amp;D5,'Form CT'!I:I,'Form CT'!D:D,0)+_xlfn.XLOOKUP(LEFT(B5,18)&amp;C5&amp;D5,'Form CT'!I:I,'Form CT'!E:E,0),0)</f>
        <v>775.01502298846322</v>
      </c>
      <c r="AE5" s="60">
        <f>IF(N5=$AE$1,_xlfn.XLOOKUP(LEFT(B5,18)&amp;C5&amp;D5,'Form CT'!I:I,'Form CT'!D:D,0)+_xlfn.XLOOKUP(LEFT(B5,18)&amp;C5&amp;D5,'Form CT'!I:I,'Form CT'!E:E,0),0)</f>
        <v>0</v>
      </c>
      <c r="AF5" s="60">
        <f>IF(N5=$AF$1,_xlfn.XLOOKUP(LEFT(B5,18)&amp;C5&amp;D5,'Form CT'!I:I,'Form CT'!D:D,0)+_xlfn.XLOOKUP(LEFT(B5,18)&amp;C5&amp;D5,'Form CT'!I:I,'Form CT'!E:E,0),0)</f>
        <v>0</v>
      </c>
      <c r="AG5" s="60" t="str">
        <f t="shared" si="0"/>
        <v>不符合</v>
      </c>
      <c r="AH5" s="60">
        <f>_xlfn.XLOOKUP(TRIM(CLEAN(B5))&amp;"-"&amp;TRIM(CLEAN(C5))&amp;"-"&amp;TRIM(CLEAN(D5)),'KS2'!A:A,'KS2'!B:B,0)</f>
        <v>0</v>
      </c>
      <c r="AI5" s="60">
        <f>IF(_xlfn.XLOOKUP(MID(B5,2,7)&amp;"/"&amp;MID(B5,10,3)&amp;TRIM(D5)&amp;MID(B5,15,4),Carouselwash!F:F,Carouselwash!I:I,0)=0,_xlfn.XLOOKUP((MID(C5,2,7)&amp;"/"&amp;MID(C5,10,3)&amp;TRIM(D5)),Carouselwash!G:G,Carouselwash!I:I,0),_xlfn.XLOOKUP(MID(B5,2,7)&amp;"/"&amp;MID(B5,10,3)&amp;TRIM(D5)&amp;MID(B5,15,4),Carouselwash!F:F,Carouselwash!I:I,0))</f>
        <v>3</v>
      </c>
    </row>
    <row r="6" spans="1:35" hidden="1">
      <c r="A6" s="55" t="s">
        <v>11178</v>
      </c>
      <c r="B6" s="89" t="s">
        <v>1503</v>
      </c>
      <c r="C6" s="56" t="s">
        <v>949</v>
      </c>
      <c r="D6" s="55" t="s">
        <v>4501</v>
      </c>
      <c r="E6" s="122" t="s">
        <v>10639</v>
      </c>
      <c r="F6" s="58">
        <v>20321</v>
      </c>
      <c r="G6" s="59" t="s">
        <v>10583</v>
      </c>
      <c r="H6" s="59" t="s">
        <v>10500</v>
      </c>
      <c r="I6" s="55" t="s">
        <v>30</v>
      </c>
      <c r="J6" s="55">
        <v>8</v>
      </c>
      <c r="K6" s="55">
        <v>5</v>
      </c>
      <c r="L6" s="55" t="s">
        <v>11179</v>
      </c>
      <c r="M6" s="55">
        <v>5883.9</v>
      </c>
      <c r="N6" s="55" t="s">
        <v>96</v>
      </c>
      <c r="O6" s="55">
        <v>0.128</v>
      </c>
      <c r="P6" s="55">
        <v>0.185</v>
      </c>
      <c r="Q6" s="55">
        <v>6.2E-2</v>
      </c>
      <c r="R6" s="55">
        <v>1.4999999999999999E-2</v>
      </c>
      <c r="S6" s="55" t="s">
        <v>51</v>
      </c>
      <c r="T6" s="55" t="s">
        <v>10519</v>
      </c>
      <c r="U6" s="55">
        <v>18</v>
      </c>
      <c r="V6" s="55" t="s">
        <v>5045</v>
      </c>
      <c r="W6" s="55" t="s">
        <v>162</v>
      </c>
      <c r="X6" s="55">
        <v>26236.47</v>
      </c>
      <c r="Y6" s="55">
        <v>33300</v>
      </c>
      <c r="Z6" s="55" t="s">
        <v>10374</v>
      </c>
      <c r="AA6" s="55" t="s">
        <v>5011</v>
      </c>
      <c r="AB6" s="55" t="s">
        <v>5014</v>
      </c>
      <c r="AC6" s="55" t="s">
        <v>11180</v>
      </c>
      <c r="AD6" s="60">
        <f>IF(N6=$AD$1,_xlfn.XLOOKUP(LEFT(B6,18)&amp;C6&amp;D6,'Form CT'!I:I,'Form CT'!D:D,0)+_xlfn.XLOOKUP(LEFT(B6,18)&amp;C6&amp;D6,'Form CT'!I:I,'Form CT'!E:E,0),0)</f>
        <v>0</v>
      </c>
      <c r="AE6" s="60">
        <f>IF(N6=$AE$1,_xlfn.XLOOKUP(LEFT(B6,18)&amp;C6&amp;D6,'Form CT'!I:I,'Form CT'!D:D,0)+_xlfn.XLOOKUP(LEFT(B6,18)&amp;C6&amp;D6,'Form CT'!I:I,'Form CT'!E:E,0),0)</f>
        <v>0</v>
      </c>
      <c r="AF6" s="60">
        <f>IF(N6=$AF$1,_xlfn.XLOOKUP(LEFT(B6,18)&amp;C6&amp;D6,'Form CT'!I:I,'Form CT'!D:D,0)+_xlfn.XLOOKUP(LEFT(B6,18)&amp;C6&amp;D6,'Form CT'!I:I,'Form CT'!E:E,0),0)</f>
        <v>442.9142919985112</v>
      </c>
      <c r="AG6" s="60" t="str">
        <f t="shared" ref="AG6:AG69" si="1">IF(OR(
    AND(MID(B6,2,2)="59", VALUE(MID(B6,11,2))&gt;24),
    AND(LEFT(B6,4)="T521", VALUE(MID(B6,11,2))&gt;62),
    LEFT(B6,4)="T523"
), "符合", "不符合")</f>
        <v>不符合</v>
      </c>
      <c r="AH6" s="60">
        <f>_xlfn.XLOOKUP(TRIM(CLEAN(B6))&amp;"-"&amp;TRIM(CLEAN(C6))&amp;"-"&amp;TRIM(CLEAN(D6)),'KS2'!A:A,'KS2'!B:B,0)</f>
        <v>0</v>
      </c>
      <c r="AI6" s="60">
        <f>IF(_xlfn.XLOOKUP(MID(B6,2,7)&amp;"/"&amp;MID(B6,10,3)&amp;TRIM(D6)&amp;MID(B6,15,4),Carouselwash!F:F,Carouselwash!I:I,0)=0,_xlfn.XLOOKUP((MID(C6,2,7)&amp;"/"&amp;MID(C6,10,3)&amp;TRIM(D6)),Carouselwash!G:G,Carouselwash!I:I,0),_xlfn.XLOOKUP(MID(B6,2,7)&amp;"/"&amp;MID(B6,10,3)&amp;TRIM(D6)&amp;MID(B6,15,4),Carouselwash!F:F,Carouselwash!I:I,0))</f>
        <v>3</v>
      </c>
    </row>
    <row r="7" spans="1:35" hidden="1">
      <c r="A7" s="55" t="s">
        <v>11302</v>
      </c>
      <c r="B7" s="56" t="s">
        <v>1053</v>
      </c>
      <c r="C7" s="56" t="s">
        <v>1051</v>
      </c>
      <c r="D7" s="55" t="s">
        <v>107</v>
      </c>
      <c r="E7" s="57" t="s">
        <v>10583</v>
      </c>
      <c r="F7" s="58">
        <v>16165</v>
      </c>
      <c r="G7" s="59" t="s">
        <v>10516</v>
      </c>
      <c r="H7" s="59" t="s">
        <v>11191</v>
      </c>
      <c r="I7" s="55" t="s">
        <v>17</v>
      </c>
      <c r="J7" s="55">
        <v>2</v>
      </c>
      <c r="K7" s="55">
        <v>0</v>
      </c>
      <c r="L7" s="55" t="s">
        <v>11303</v>
      </c>
      <c r="M7" s="55">
        <v>1745</v>
      </c>
      <c r="N7" s="55" t="s">
        <v>23</v>
      </c>
      <c r="O7" s="55">
        <v>0.122</v>
      </c>
      <c r="P7" s="55">
        <v>0.18</v>
      </c>
      <c r="Q7" s="55">
        <v>5.6000000000000001E-2</v>
      </c>
      <c r="R7" s="55">
        <v>1.4999999999999999E-2</v>
      </c>
      <c r="S7" s="55" t="s">
        <v>50</v>
      </c>
      <c r="T7" s="55" t="s">
        <v>10512</v>
      </c>
      <c r="U7" s="55">
        <v>18</v>
      </c>
      <c r="V7" s="55" t="s">
        <v>5549</v>
      </c>
      <c r="W7" s="55" t="s">
        <v>162</v>
      </c>
      <c r="X7" s="55">
        <v>57063.87</v>
      </c>
      <c r="Y7" s="55">
        <v>16380</v>
      </c>
      <c r="Z7" s="55" t="s">
        <v>11169</v>
      </c>
      <c r="AA7" s="55" t="s">
        <v>5010</v>
      </c>
      <c r="AB7" s="55" t="s">
        <v>5008</v>
      </c>
      <c r="AC7" s="55" t="s">
        <v>11193</v>
      </c>
      <c r="AD7" s="60">
        <f>IF(N7=$AD$1,_xlfn.XLOOKUP(LEFT(B7,18)&amp;C7&amp;D7,'Form CT'!I:I,'Form CT'!D:D,0)+_xlfn.XLOOKUP(LEFT(B7,18)&amp;C7&amp;D7,'Form CT'!I:I,'Form CT'!E:E,0),0)</f>
        <v>0</v>
      </c>
      <c r="AE7" s="60">
        <f>IF(N7=$AE$1,_xlfn.XLOOKUP(LEFT(B7,18)&amp;C7&amp;D7,'Form CT'!I:I,'Form CT'!D:D,0)+_xlfn.XLOOKUP(LEFT(B7,18)&amp;C7&amp;D7,'Form CT'!I:I,'Form CT'!E:E,0),0)</f>
        <v>964.72306333200538</v>
      </c>
      <c r="AF7" s="60">
        <f>IF(N7=$AF$1,_xlfn.XLOOKUP(LEFT(B7,18)&amp;C7&amp;D7,'Form CT'!I:I,'Form CT'!D:D,0)+_xlfn.XLOOKUP(LEFT(B7,18)&amp;C7&amp;D7,'Form CT'!I:I,'Form CT'!E:E,0),0)</f>
        <v>0</v>
      </c>
      <c r="AG7" s="60" t="str">
        <f t="shared" si="1"/>
        <v>不符合</v>
      </c>
      <c r="AH7" s="60">
        <f>_xlfn.XLOOKUP(TRIM(CLEAN(B7))&amp;"-"&amp;TRIM(CLEAN(C7))&amp;"-"&amp;TRIM(CLEAN(D7)),'KS2'!A:A,'KS2'!B:B,0)</f>
        <v>1</v>
      </c>
      <c r="AI7" s="60">
        <f>IF(_xlfn.XLOOKUP(MID(B7,2,7)&amp;"/"&amp;MID(B7,10,3)&amp;TRIM(D7)&amp;MID(B7,15,4),Carouselwash!F:F,Carouselwash!I:I,0)=0,_xlfn.XLOOKUP((MID(C7,2,7)&amp;"/"&amp;MID(C7,10,3)&amp;TRIM(D7)),Carouselwash!G:G,Carouselwash!I:I,0),_xlfn.XLOOKUP(MID(B7,2,7)&amp;"/"&amp;MID(B7,10,3)&amp;TRIM(D7)&amp;MID(B7,15,4),Carouselwash!F:F,Carouselwash!I:I,0))</f>
        <v>2</v>
      </c>
    </row>
    <row r="8" spans="1:35" hidden="1">
      <c r="A8" s="55" t="s">
        <v>11318</v>
      </c>
      <c r="B8" s="56" t="s">
        <v>4119</v>
      </c>
      <c r="C8" s="56" t="s">
        <v>4103</v>
      </c>
      <c r="D8" s="55" t="s">
        <v>4492</v>
      </c>
      <c r="E8" s="57" t="s">
        <v>10583</v>
      </c>
      <c r="F8" s="58">
        <v>50760</v>
      </c>
      <c r="G8" s="59" t="s">
        <v>10503</v>
      </c>
      <c r="H8" s="59" t="s">
        <v>11158</v>
      </c>
      <c r="I8" s="55" t="s">
        <v>8</v>
      </c>
      <c r="J8" s="55">
        <v>5</v>
      </c>
      <c r="K8" s="55">
        <v>0</v>
      </c>
      <c r="L8" s="55" t="s">
        <v>11319</v>
      </c>
      <c r="M8" s="55">
        <v>584.4</v>
      </c>
      <c r="N8" s="55" t="s">
        <v>101</v>
      </c>
      <c r="O8" s="55">
        <v>9.4E-2</v>
      </c>
      <c r="P8" s="55">
        <v>7.0000000000000007E-2</v>
      </c>
      <c r="Q8" s="55">
        <v>1.9E-2</v>
      </c>
      <c r="R8" s="55">
        <v>9.7999999999999997E-3</v>
      </c>
      <c r="S8" s="55" t="s">
        <v>52</v>
      </c>
      <c r="T8" s="55" t="s">
        <v>10501</v>
      </c>
      <c r="U8" s="55">
        <v>18</v>
      </c>
      <c r="V8" s="55" t="s">
        <v>6911</v>
      </c>
      <c r="W8" s="55" t="s">
        <v>163</v>
      </c>
      <c r="X8" s="55">
        <v>42804.22</v>
      </c>
      <c r="Y8" s="55">
        <v>50760</v>
      </c>
      <c r="Z8" s="55" t="s">
        <v>11169</v>
      </c>
      <c r="AA8" s="55" t="s">
        <v>5009</v>
      </c>
      <c r="AB8" s="55" t="s">
        <v>5008</v>
      </c>
      <c r="AC8" s="55" t="s">
        <v>11320</v>
      </c>
      <c r="AD8" s="60">
        <f>IF(N8=$AD$1,_xlfn.XLOOKUP(LEFT(B8,18)&amp;C8&amp;D8,'Form CT'!I:I,'Form CT'!D:D,0)+_xlfn.XLOOKUP(LEFT(B8,18)&amp;C8&amp;D8,'Form CT'!I:I,'Form CT'!E:E,0),0)</f>
        <v>734.1666206663009</v>
      </c>
      <c r="AE8" s="60">
        <f>IF(N8=$AE$1,_xlfn.XLOOKUP(LEFT(B8,18)&amp;C8&amp;D8,'Form CT'!I:I,'Form CT'!D:D,0)+_xlfn.XLOOKUP(LEFT(B8,18)&amp;C8&amp;D8,'Form CT'!I:I,'Form CT'!E:E,0),0)</f>
        <v>0</v>
      </c>
      <c r="AF8" s="60">
        <f>IF(N8=$AF$1,_xlfn.XLOOKUP(LEFT(B8,18)&amp;C8&amp;D8,'Form CT'!I:I,'Form CT'!D:D,0)+_xlfn.XLOOKUP(LEFT(B8,18)&amp;C8&amp;D8,'Form CT'!I:I,'Form CT'!E:E,0),0)</f>
        <v>0</v>
      </c>
      <c r="AG8" s="60" t="str">
        <f t="shared" si="1"/>
        <v>不符合</v>
      </c>
      <c r="AH8" s="60">
        <f>_xlfn.XLOOKUP(TRIM(CLEAN(B8))&amp;"-"&amp;TRIM(CLEAN(C8))&amp;"-"&amp;TRIM(CLEAN(D8)),'KS2'!A:A,'KS2'!B:B,0)</f>
        <v>4</v>
      </c>
      <c r="AI8" s="60">
        <f>IF(_xlfn.XLOOKUP(MID(B8,2,7)&amp;"/"&amp;MID(B8,10,3)&amp;TRIM(D8)&amp;MID(B8,15,4),Carouselwash!F:F,Carouselwash!I:I,0)=0,_xlfn.XLOOKUP((MID(C8,2,7)&amp;"/"&amp;MID(C8,10,3)&amp;TRIM(D8)),Carouselwash!G:G,Carouselwash!I:I,0),_xlfn.XLOOKUP(MID(B8,2,7)&amp;"/"&amp;MID(B8,10,3)&amp;TRIM(D8)&amp;MID(B8,15,4),Carouselwash!F:F,Carouselwash!I:I,0))</f>
        <v>3</v>
      </c>
    </row>
    <row r="9" spans="1:35" hidden="1">
      <c r="A9" s="55" t="s">
        <v>11186</v>
      </c>
      <c r="B9" s="56" t="s">
        <v>931</v>
      </c>
      <c r="C9" s="56" t="s">
        <v>932</v>
      </c>
      <c r="D9" s="55" t="s">
        <v>4501</v>
      </c>
      <c r="E9" s="57" t="s">
        <v>10639</v>
      </c>
      <c r="F9" s="58">
        <v>32703</v>
      </c>
      <c r="G9" s="59" t="s">
        <v>10547</v>
      </c>
      <c r="H9" s="59" t="s">
        <v>10548</v>
      </c>
      <c r="I9" s="55" t="s">
        <v>30</v>
      </c>
      <c r="J9" s="55">
        <v>13</v>
      </c>
      <c r="K9" s="55">
        <v>8</v>
      </c>
      <c r="L9" s="55" t="s">
        <v>11187</v>
      </c>
      <c r="M9" s="55">
        <v>3425.4</v>
      </c>
      <c r="N9" s="55" t="s">
        <v>96</v>
      </c>
      <c r="O9" s="55">
        <v>0.14000000000000001</v>
      </c>
      <c r="P9" s="55">
        <v>0.19</v>
      </c>
      <c r="Q9" s="55">
        <v>3.5999999999999997E-2</v>
      </c>
      <c r="R9" s="55">
        <v>1.9300000000000001E-2</v>
      </c>
      <c r="S9" s="55" t="s">
        <v>51</v>
      </c>
      <c r="T9" s="55" t="s">
        <v>10519</v>
      </c>
      <c r="U9" s="55">
        <v>18</v>
      </c>
      <c r="V9" s="55" t="s">
        <v>5050</v>
      </c>
      <c r="W9" s="55" t="s">
        <v>162</v>
      </c>
      <c r="X9" s="55">
        <v>22819.759999999998</v>
      </c>
      <c r="Y9" s="55">
        <v>33300</v>
      </c>
      <c r="Z9" s="55" t="s">
        <v>5043</v>
      </c>
      <c r="AA9" s="55" t="s">
        <v>5013</v>
      </c>
      <c r="AB9" s="55" t="s">
        <v>11188</v>
      </c>
      <c r="AC9" s="55" t="s">
        <v>11189</v>
      </c>
      <c r="AD9" s="60">
        <f>IF(N9=$AD$1,_xlfn.XLOOKUP(LEFT(B9,18)&amp;C9&amp;D9,'Form CT'!I:I,'Form CT'!D:D,0)+_xlfn.XLOOKUP(LEFT(B9,18)&amp;C9&amp;D9,'Form CT'!I:I,'Form CT'!E:E,0),0)</f>
        <v>0</v>
      </c>
      <c r="AE9" s="60">
        <f>IF(N9=$AE$1,_xlfn.XLOOKUP(LEFT(B9,18)&amp;C9&amp;D9,'Form CT'!I:I,'Form CT'!D:D,0)+_xlfn.XLOOKUP(LEFT(B9,18)&amp;C9&amp;D9,'Form CT'!I:I,'Form CT'!E:E,0),0)</f>
        <v>0</v>
      </c>
      <c r="AF9" s="60">
        <f>IF(N9=$AF$1,_xlfn.XLOOKUP(LEFT(B9,18)&amp;C9&amp;D9,'Form CT'!I:I,'Form CT'!D:D,0)+_xlfn.XLOOKUP(LEFT(B9,18)&amp;C9&amp;D9,'Form CT'!I:I,'Form CT'!E:E,0),0)</f>
        <v>380.90338147827424</v>
      </c>
      <c r="AG9" s="60" t="e">
        <f t="shared" si="1"/>
        <v>#VALUE!</v>
      </c>
      <c r="AH9" s="60">
        <f>_xlfn.XLOOKUP(TRIM(CLEAN(B9))&amp;"-"&amp;TRIM(CLEAN(C9))&amp;"-"&amp;TRIM(CLEAN(D9)),'KS2'!A:A,'KS2'!B:B,0)</f>
        <v>0</v>
      </c>
      <c r="AI9" s="60">
        <f>IF(_xlfn.XLOOKUP(MID(B9,2,7)&amp;"/"&amp;MID(B9,10,3)&amp;TRIM(D9)&amp;MID(B9,15,4),Carouselwash!F:F,Carouselwash!I:I,0)=0,_xlfn.XLOOKUP((MID(C9,2,7)&amp;"/"&amp;MID(C9,10,3)&amp;TRIM(D9)),Carouselwash!G:G,Carouselwash!I:I,0),_xlfn.XLOOKUP(MID(B9,2,7)&amp;"/"&amp;MID(B9,10,3)&amp;TRIM(D9)&amp;MID(B9,15,4),Carouselwash!F:F,Carouselwash!I:I,0))</f>
        <v>3</v>
      </c>
    </row>
    <row r="10" spans="1:35" hidden="1">
      <c r="A10" s="55" t="s">
        <v>11321</v>
      </c>
      <c r="B10" s="56" t="s">
        <v>285</v>
      </c>
      <c r="C10" s="56" t="s">
        <v>284</v>
      </c>
      <c r="D10" s="55" t="s">
        <v>90</v>
      </c>
      <c r="E10" s="57" t="s">
        <v>10583</v>
      </c>
      <c r="F10" s="58">
        <v>15976</v>
      </c>
      <c r="G10" s="59" t="s">
        <v>10522</v>
      </c>
      <c r="H10" s="59" t="s">
        <v>11160</v>
      </c>
      <c r="I10" s="55" t="s">
        <v>27</v>
      </c>
      <c r="J10" s="55">
        <v>2</v>
      </c>
      <c r="K10" s="55">
        <v>0</v>
      </c>
      <c r="L10" s="55" t="s">
        <v>11322</v>
      </c>
      <c r="M10" s="55">
        <v>2422.6999999999998</v>
      </c>
      <c r="N10" s="55" t="s">
        <v>23</v>
      </c>
      <c r="O10" s="55">
        <v>0.122</v>
      </c>
      <c r="P10" s="55">
        <v>0.18</v>
      </c>
      <c r="Q10" s="55">
        <v>5.6000000000000001E-2</v>
      </c>
      <c r="R10" s="55">
        <v>1.4999999999999999E-2</v>
      </c>
      <c r="S10" s="55" t="s">
        <v>50</v>
      </c>
      <c r="T10" s="55" t="s">
        <v>10512</v>
      </c>
      <c r="U10" s="55">
        <v>18</v>
      </c>
      <c r="V10" s="55" t="s">
        <v>6178</v>
      </c>
      <c r="W10" s="55" t="s">
        <v>162</v>
      </c>
      <c r="X10" s="55">
        <v>53648.24</v>
      </c>
      <c r="Y10" s="55">
        <v>16380</v>
      </c>
      <c r="Z10" s="55" t="s">
        <v>11169</v>
      </c>
      <c r="AA10" s="55" t="s">
        <v>5009</v>
      </c>
      <c r="AB10" s="55" t="s">
        <v>11323</v>
      </c>
      <c r="AC10" s="55" t="s">
        <v>11324</v>
      </c>
      <c r="AD10" s="60">
        <f>IF(N10=$AD$1,_xlfn.XLOOKUP(LEFT(B10,18)&amp;C10&amp;D10,'Form CT'!I:I,'Form CT'!D:D,0)+_xlfn.XLOOKUP(LEFT(B10,18)&amp;C10&amp;D10,'Form CT'!I:I,'Form CT'!E:E,0),0)</f>
        <v>0</v>
      </c>
      <c r="AE10" s="60">
        <f>IF(N10=$AE$1,_xlfn.XLOOKUP(LEFT(B10,18)&amp;C10&amp;D10,'Form CT'!I:I,'Form CT'!D:D,0)+_xlfn.XLOOKUP(LEFT(B10,18)&amp;C10&amp;D10,'Form CT'!I:I,'Form CT'!E:E,0),0)</f>
        <v>853.81155733319474</v>
      </c>
      <c r="AF10" s="60">
        <f>IF(N10=$AF$1,_xlfn.XLOOKUP(LEFT(B10,18)&amp;C10&amp;D10,'Form CT'!I:I,'Form CT'!D:D,0)+_xlfn.XLOOKUP(LEFT(B10,18)&amp;C10&amp;D10,'Form CT'!I:I,'Form CT'!E:E,0),0)</f>
        <v>0</v>
      </c>
      <c r="AG10" s="60" t="str">
        <f t="shared" si="1"/>
        <v>不符合</v>
      </c>
      <c r="AH10" s="60">
        <f>_xlfn.XLOOKUP(TRIM(CLEAN(B10))&amp;"-"&amp;TRIM(CLEAN(C10))&amp;"-"&amp;TRIM(CLEAN(D10)),'KS2'!A:A,'KS2'!B:B,0)</f>
        <v>0</v>
      </c>
      <c r="AI10" s="60">
        <f>IF(_xlfn.XLOOKUP(MID(B10,2,7)&amp;"/"&amp;MID(B10,10,3)&amp;TRIM(D10)&amp;MID(B10,15,4),Carouselwash!F:F,Carouselwash!I:I,0)=0,_xlfn.XLOOKUP((MID(C10,2,7)&amp;"/"&amp;MID(C10,10,3)&amp;TRIM(D10)),Carouselwash!G:G,Carouselwash!I:I,0),_xlfn.XLOOKUP(MID(B10,2,7)&amp;"/"&amp;MID(B10,10,3)&amp;TRIM(D10)&amp;MID(B10,15,4),Carouselwash!F:F,Carouselwash!I:I,0))</f>
        <v>2</v>
      </c>
    </row>
    <row r="11" spans="1:35" hidden="1">
      <c r="A11" s="67" t="s">
        <v>11194</v>
      </c>
      <c r="B11" s="69" t="s">
        <v>129</v>
      </c>
      <c r="C11" s="69" t="s">
        <v>130</v>
      </c>
      <c r="D11" s="55" t="s">
        <v>131</v>
      </c>
      <c r="E11" s="122" t="s">
        <v>10583</v>
      </c>
      <c r="F11" s="72">
        <v>40428</v>
      </c>
      <c r="G11" s="121" t="s">
        <v>10734</v>
      </c>
      <c r="H11" s="121" t="s">
        <v>11161</v>
      </c>
      <c r="I11" s="67" t="s">
        <v>29</v>
      </c>
      <c r="J11" s="67">
        <v>14</v>
      </c>
      <c r="K11" s="67">
        <v>9</v>
      </c>
      <c r="L11" s="67" t="s">
        <v>11195</v>
      </c>
      <c r="M11" s="67">
        <v>2821.6</v>
      </c>
      <c r="N11" s="67" t="s">
        <v>96</v>
      </c>
      <c r="O11" s="67">
        <v>6.5000000000000002E-2</v>
      </c>
      <c r="P11" s="67">
        <v>0.17</v>
      </c>
      <c r="Q11" s="67">
        <v>0.04</v>
      </c>
      <c r="R11" s="67">
        <v>1.9300000000000001E-2</v>
      </c>
      <c r="S11" s="67" t="s">
        <v>51</v>
      </c>
      <c r="T11" s="67" t="s">
        <v>10501</v>
      </c>
      <c r="U11" s="67">
        <v>18</v>
      </c>
      <c r="V11" s="67" t="s">
        <v>5046</v>
      </c>
      <c r="W11" s="67" t="s">
        <v>162</v>
      </c>
      <c r="X11" s="67">
        <v>20932.16</v>
      </c>
      <c r="Y11" s="67">
        <v>42300</v>
      </c>
      <c r="Z11" s="67" t="s">
        <v>5043</v>
      </c>
      <c r="AA11" s="67" t="s">
        <v>5009</v>
      </c>
      <c r="AB11" s="123" t="s">
        <v>5008</v>
      </c>
      <c r="AC11" s="67" t="s">
        <v>11196</v>
      </c>
      <c r="AD11" s="60">
        <f>IF(N11=$AD$1,_xlfn.XLOOKUP(LEFT(B11,18)&amp;C11&amp;D11,'Form CT'!I:I,'Form CT'!D:D,0)+_xlfn.XLOOKUP(LEFT(B11,18)&amp;C11&amp;D11,'Form CT'!I:I,'Form CT'!E:E,0),0)</f>
        <v>0</v>
      </c>
      <c r="AE11" s="60">
        <f>IF(N11=$AE$1,_xlfn.XLOOKUP(LEFT(B11,18)&amp;C11&amp;D11,'Form CT'!I:I,'Form CT'!D:D,0)+_xlfn.XLOOKUP(LEFT(B11,18)&amp;C11&amp;D11,'Form CT'!I:I,'Form CT'!E:E,0),0)</f>
        <v>0</v>
      </c>
      <c r="AF11" s="60">
        <f>IF(N11=$AF$1,_xlfn.XLOOKUP(LEFT(B11,18)&amp;C11&amp;D11,'Form CT'!I:I,'Form CT'!D:D,0)+_xlfn.XLOOKUP(LEFT(B11,18)&amp;C11&amp;D11,'Form CT'!I:I,'Form CT'!E:E,0),0)</f>
        <v>349.29693499964202</v>
      </c>
      <c r="AG11" s="60" t="e">
        <f t="shared" si="1"/>
        <v>#VALUE!</v>
      </c>
      <c r="AH11" s="60">
        <f>_xlfn.XLOOKUP(TRIM(CLEAN(B11))&amp;"-"&amp;TRIM(CLEAN(C11))&amp;"-"&amp;TRIM(CLEAN(D11)),'KS2'!A:A,'KS2'!B:B,0)</f>
        <v>0</v>
      </c>
      <c r="AI11" s="60">
        <f>IF(_xlfn.XLOOKUP(MID(B11,2,7)&amp;"/"&amp;MID(B11,10,3)&amp;TRIM(D11)&amp;MID(B11,15,4),Carouselwash!F:F,Carouselwash!I:I,0)=0,_xlfn.XLOOKUP((MID(C11,2,7)&amp;"/"&amp;MID(C11,10,3)&amp;TRIM(D11)),Carouselwash!G:G,Carouselwash!I:I,0),_xlfn.XLOOKUP(MID(B11,2,7)&amp;"/"&amp;MID(B11,10,3)&amp;TRIM(D11)&amp;MID(B11,15,4),Carouselwash!F:F,Carouselwash!I:I,0))</f>
        <v>3</v>
      </c>
    </row>
    <row r="12" spans="1:35" hidden="1">
      <c r="A12" s="55" t="s">
        <v>11197</v>
      </c>
      <c r="B12" s="56" t="s">
        <v>1511</v>
      </c>
      <c r="C12" s="56" t="s">
        <v>1512</v>
      </c>
      <c r="D12" s="67" t="s">
        <v>152</v>
      </c>
      <c r="E12" s="57" t="s">
        <v>10583</v>
      </c>
      <c r="F12" s="58">
        <v>42300</v>
      </c>
      <c r="G12" s="59" t="s">
        <v>11155</v>
      </c>
      <c r="H12" s="59" t="s">
        <v>10550</v>
      </c>
      <c r="I12" s="55" t="s">
        <v>29</v>
      </c>
      <c r="J12" s="55">
        <v>14</v>
      </c>
      <c r="K12" s="55">
        <v>9</v>
      </c>
      <c r="L12" s="55" t="s">
        <v>11198</v>
      </c>
      <c r="M12" s="55">
        <v>3588.8</v>
      </c>
      <c r="N12" s="55" t="s">
        <v>96</v>
      </c>
      <c r="O12" s="55">
        <v>6.5000000000000002E-2</v>
      </c>
      <c r="P12" s="55">
        <v>0.17</v>
      </c>
      <c r="Q12" s="55">
        <v>4.5999999999999999E-2</v>
      </c>
      <c r="R12" s="55">
        <v>1.9300000000000001E-2</v>
      </c>
      <c r="S12" s="55" t="s">
        <v>51</v>
      </c>
      <c r="T12" s="55" t="s">
        <v>10501</v>
      </c>
      <c r="U12" s="55">
        <v>18</v>
      </c>
      <c r="V12" s="55" t="s">
        <v>5046</v>
      </c>
      <c r="W12" s="55" t="s">
        <v>162</v>
      </c>
      <c r="X12" s="55">
        <v>33606.44</v>
      </c>
      <c r="Y12" s="55">
        <v>42300</v>
      </c>
      <c r="Z12" s="55" t="s">
        <v>5043</v>
      </c>
      <c r="AA12" s="55" t="s">
        <v>5010</v>
      </c>
      <c r="AB12" s="55" t="s">
        <v>5008</v>
      </c>
      <c r="AC12" s="55" t="s">
        <v>11199</v>
      </c>
      <c r="AD12" s="60">
        <f>IF(N12=$AD$1,_xlfn.XLOOKUP(LEFT(B12,18)&amp;C12&amp;D12,'Form CT'!I:I,'Form CT'!D:D,0)+_xlfn.XLOOKUP(LEFT(B12,18)&amp;C12&amp;D12,'Form CT'!I:I,'Form CT'!E:E,0),0)</f>
        <v>0</v>
      </c>
      <c r="AE12" s="60">
        <f>IF(N12=$AE$1,_xlfn.XLOOKUP(LEFT(B12,18)&amp;C12&amp;D12,'Form CT'!I:I,'Form CT'!D:D,0)+_xlfn.XLOOKUP(LEFT(B12,18)&amp;C12&amp;D12,'Form CT'!I:I,'Form CT'!E:E,0),0)</f>
        <v>0</v>
      </c>
      <c r="AF12" s="60">
        <f>IF(N12=$AF$1,_xlfn.XLOOKUP(LEFT(B12,18)&amp;C12&amp;D12,'Form CT'!I:I,'Form CT'!D:D,0)+_xlfn.XLOOKUP(LEFT(B12,18)&amp;C12&amp;D12,'Form CT'!I:I,'Form CT'!E:E,0),0)</f>
        <v>551.87430033388091</v>
      </c>
      <c r="AG12" s="60" t="e">
        <f t="shared" si="1"/>
        <v>#VALUE!</v>
      </c>
      <c r="AH12" s="60">
        <f>_xlfn.XLOOKUP(TRIM(CLEAN(B12))&amp;"-"&amp;TRIM(CLEAN(C12))&amp;"-"&amp;TRIM(CLEAN(D12)),'KS2'!A:A,'KS2'!B:B,0)</f>
        <v>0</v>
      </c>
      <c r="AI12" s="60">
        <f>IF(_xlfn.XLOOKUP(MID(B12,2,7)&amp;"/"&amp;MID(B12,10,3)&amp;TRIM(D12)&amp;MID(B12,15,4),Carouselwash!F:F,Carouselwash!I:I,0)=0,_xlfn.XLOOKUP((MID(C12,2,7)&amp;"/"&amp;MID(C12,10,3)&amp;TRIM(D12)),Carouselwash!G:G,Carouselwash!I:I,0),_xlfn.XLOOKUP(MID(B12,2,7)&amp;"/"&amp;MID(B12,10,3)&amp;TRIM(D12)&amp;MID(B12,15,4),Carouselwash!F:F,Carouselwash!I:I,0))</f>
        <v>3</v>
      </c>
    </row>
    <row r="13" spans="1:35" hidden="1">
      <c r="A13" s="133" t="s">
        <v>11200</v>
      </c>
      <c r="B13" s="69" t="s">
        <v>144</v>
      </c>
      <c r="C13" s="69" t="s">
        <v>145</v>
      </c>
      <c r="D13" s="55" t="s">
        <v>87</v>
      </c>
      <c r="E13" s="122" t="s">
        <v>10583</v>
      </c>
      <c r="F13" s="72">
        <v>28832</v>
      </c>
      <c r="G13" s="121" t="s">
        <v>10618</v>
      </c>
      <c r="H13" s="121" t="s">
        <v>10598</v>
      </c>
      <c r="I13" s="67" t="s">
        <v>17</v>
      </c>
      <c r="J13" s="67">
        <v>6</v>
      </c>
      <c r="K13" s="67">
        <v>4</v>
      </c>
      <c r="L13" s="67" t="s">
        <v>11201</v>
      </c>
      <c r="M13" s="67">
        <v>5729.8</v>
      </c>
      <c r="N13" s="67" t="s">
        <v>101</v>
      </c>
      <c r="O13" s="67">
        <v>0.128</v>
      </c>
      <c r="P13" s="67">
        <v>0.17</v>
      </c>
      <c r="Q13" s="67">
        <v>6.4000000000000001E-2</v>
      </c>
      <c r="R13" s="67">
        <v>1.4999999999999999E-2</v>
      </c>
      <c r="S13" s="67" t="s">
        <v>51</v>
      </c>
      <c r="T13" s="67" t="s">
        <v>162</v>
      </c>
      <c r="U13" s="67">
        <v>18</v>
      </c>
      <c r="V13" s="67" t="s">
        <v>5044</v>
      </c>
      <c r="W13" s="67" t="s">
        <v>162</v>
      </c>
      <c r="X13" s="67">
        <v>34325.82</v>
      </c>
      <c r="Y13" s="67">
        <v>28800</v>
      </c>
      <c r="Z13" s="67" t="s">
        <v>5043</v>
      </c>
      <c r="AA13" s="67" t="s">
        <v>5010</v>
      </c>
      <c r="AB13" s="75" t="s">
        <v>5008</v>
      </c>
      <c r="AC13" s="67" t="s">
        <v>11202</v>
      </c>
      <c r="AD13" s="60">
        <f>IF(N13=$AD$1,_xlfn.XLOOKUP(LEFT(B13,18)&amp;C13&amp;D13,'Form CT'!I:I,'Form CT'!D:D,0)+_xlfn.XLOOKUP(LEFT(B13,18)&amp;C13&amp;D13,'Form CT'!I:I,'Form CT'!E:E,0),0)</f>
        <v>582.15052566553936</v>
      </c>
      <c r="AE13" s="60">
        <f>IF(N13=$AE$1,_xlfn.XLOOKUP(LEFT(B13,18)&amp;C13&amp;D13,'Form CT'!I:I,'Form CT'!D:D,0)+_xlfn.XLOOKUP(LEFT(B13,18)&amp;C13&amp;D13,'Form CT'!I:I,'Form CT'!E:E,0),0)</f>
        <v>0</v>
      </c>
      <c r="AF13" s="60">
        <f>IF(N13=$AF$1,_xlfn.XLOOKUP(LEFT(B13,18)&amp;C13&amp;D13,'Form CT'!I:I,'Form CT'!D:D,0)+_xlfn.XLOOKUP(LEFT(B13,18)&amp;C13&amp;D13,'Form CT'!I:I,'Form CT'!E:E,0),0)</f>
        <v>0</v>
      </c>
      <c r="AG13" s="60" t="str">
        <f t="shared" si="1"/>
        <v>不符合</v>
      </c>
      <c r="AH13" s="60">
        <f>_xlfn.XLOOKUP(TRIM(CLEAN(B13))&amp;"-"&amp;TRIM(CLEAN(C13))&amp;"-"&amp;TRIM(CLEAN(D13)),'KS2'!A:A,'KS2'!B:B,0)</f>
        <v>0</v>
      </c>
      <c r="AI13" s="60">
        <f>IF(_xlfn.XLOOKUP(MID(B13,2,7)&amp;"/"&amp;MID(B13,10,3)&amp;TRIM(D13)&amp;MID(B13,15,4),Carouselwash!F:F,Carouselwash!I:I,0)=0,_xlfn.XLOOKUP((MID(C13,2,7)&amp;"/"&amp;MID(C13,10,3)&amp;TRIM(D13)),Carouselwash!G:G,Carouselwash!I:I,0),_xlfn.XLOOKUP(MID(B13,2,7)&amp;"/"&amp;MID(B13,10,3)&amp;TRIM(D13)&amp;MID(B13,15,4),Carouselwash!F:F,Carouselwash!I:I,0))</f>
        <v>3</v>
      </c>
    </row>
    <row r="14" spans="1:35" hidden="1">
      <c r="A14" s="55" t="s">
        <v>11203</v>
      </c>
      <c r="B14" s="56" t="s">
        <v>1638</v>
      </c>
      <c r="C14" s="56" t="s">
        <v>1608</v>
      </c>
      <c r="D14" s="55" t="s">
        <v>152</v>
      </c>
      <c r="E14" s="57" t="s">
        <v>10583</v>
      </c>
      <c r="F14" s="58">
        <v>33284</v>
      </c>
      <c r="G14" s="59" t="s">
        <v>10499</v>
      </c>
      <c r="H14" s="59" t="s">
        <v>10598</v>
      </c>
      <c r="I14" s="55" t="s">
        <v>31</v>
      </c>
      <c r="J14" s="55">
        <v>7</v>
      </c>
      <c r="K14" s="55">
        <v>4</v>
      </c>
      <c r="L14" s="55" t="s">
        <v>11204</v>
      </c>
      <c r="M14" s="55">
        <v>5605.8</v>
      </c>
      <c r="N14" s="55" t="s">
        <v>101</v>
      </c>
      <c r="O14" s="55">
        <v>0.128</v>
      </c>
      <c r="P14" s="55">
        <v>0.185</v>
      </c>
      <c r="Q14" s="55">
        <v>3.3000000000000002E-2</v>
      </c>
      <c r="R14" s="55">
        <v>1.18E-2</v>
      </c>
      <c r="S14" s="55" t="s">
        <v>51</v>
      </c>
      <c r="T14" s="55" t="s">
        <v>10519</v>
      </c>
      <c r="U14" s="55">
        <v>18</v>
      </c>
      <c r="V14" s="55" t="s">
        <v>5051</v>
      </c>
      <c r="W14" s="55" t="s">
        <v>162</v>
      </c>
      <c r="X14" s="55">
        <v>35070.43</v>
      </c>
      <c r="Y14" s="55">
        <v>33300</v>
      </c>
      <c r="Z14" s="55" t="s">
        <v>5043</v>
      </c>
      <c r="AA14" s="55" t="s">
        <v>5013</v>
      </c>
      <c r="AB14" s="55" t="s">
        <v>11205</v>
      </c>
      <c r="AC14" s="55" t="s">
        <v>11206</v>
      </c>
      <c r="AD14" s="60">
        <f>IF(N14=$AD$1,_xlfn.XLOOKUP(LEFT(B14,18)&amp;C14&amp;D14,'Form CT'!I:I,'Form CT'!D:D,0)+_xlfn.XLOOKUP(LEFT(B14,18)&amp;C14&amp;D14,'Form CT'!I:I,'Form CT'!E:E,0),0)</f>
        <v>581.43038633333049</v>
      </c>
      <c r="AE14" s="60">
        <f>IF(N14=$AE$1,_xlfn.XLOOKUP(LEFT(B14,18)&amp;C14&amp;D14,'Form CT'!I:I,'Form CT'!D:D,0)+_xlfn.XLOOKUP(LEFT(B14,18)&amp;C14&amp;D14,'Form CT'!I:I,'Form CT'!E:E,0),0)</f>
        <v>0</v>
      </c>
      <c r="AF14" s="60">
        <f>IF(N14=$AF$1,_xlfn.XLOOKUP(LEFT(B14,18)&amp;C14&amp;D14,'Form CT'!I:I,'Form CT'!D:D,0)+_xlfn.XLOOKUP(LEFT(B14,18)&amp;C14&amp;D14,'Form CT'!I:I,'Form CT'!E:E,0),0)</f>
        <v>0</v>
      </c>
      <c r="AG14" s="60" t="str">
        <f t="shared" si="1"/>
        <v>不符合</v>
      </c>
      <c r="AH14" s="60">
        <f>_xlfn.XLOOKUP(TRIM(CLEAN(B14))&amp;"-"&amp;TRIM(CLEAN(C14))&amp;"-"&amp;TRIM(CLEAN(D14)),'KS2'!A:A,'KS2'!B:B,0)</f>
        <v>0</v>
      </c>
      <c r="AI14" s="60">
        <f>IF(_xlfn.XLOOKUP(MID(B14,2,7)&amp;"/"&amp;MID(B14,10,3)&amp;TRIM(D14)&amp;MID(B14,15,4),Carouselwash!F:F,Carouselwash!I:I,0)=0,_xlfn.XLOOKUP((MID(C14,2,7)&amp;"/"&amp;MID(C14,10,3)&amp;TRIM(D14)),Carouselwash!G:G,Carouselwash!I:I,0),_xlfn.XLOOKUP(MID(B14,2,7)&amp;"/"&amp;MID(B14,10,3)&amp;TRIM(D14)&amp;MID(B14,15,4),Carouselwash!F:F,Carouselwash!I:I,0))</f>
        <v>3</v>
      </c>
    </row>
    <row r="15" spans="1:35" hidden="1">
      <c r="A15" s="55" t="s">
        <v>11207</v>
      </c>
      <c r="B15" s="56" t="s">
        <v>132</v>
      </c>
      <c r="C15" s="56" t="s">
        <v>4389</v>
      </c>
      <c r="D15" s="55" t="s">
        <v>82</v>
      </c>
      <c r="E15" s="57" t="s">
        <v>10583</v>
      </c>
      <c r="F15" s="58">
        <v>23390</v>
      </c>
      <c r="G15" s="59" t="s">
        <v>11208</v>
      </c>
      <c r="H15" s="59" t="s">
        <v>10500</v>
      </c>
      <c r="I15" s="55" t="s">
        <v>38</v>
      </c>
      <c r="J15" s="55">
        <v>3</v>
      </c>
      <c r="K15" s="55">
        <v>0</v>
      </c>
      <c r="L15" s="55" t="s">
        <v>11209</v>
      </c>
      <c r="M15" s="55">
        <v>4476.8</v>
      </c>
      <c r="N15" s="55" t="s">
        <v>23</v>
      </c>
      <c r="O15" s="55">
        <v>0.14000000000000001</v>
      </c>
      <c r="P15" s="55">
        <v>0.21</v>
      </c>
      <c r="Q15" s="55">
        <v>3.2000000000000001E-2</v>
      </c>
      <c r="R15" s="55">
        <v>1.4999999999999999E-2</v>
      </c>
      <c r="S15" s="55" t="s">
        <v>51</v>
      </c>
      <c r="T15" s="55" t="s">
        <v>10512</v>
      </c>
      <c r="U15" s="55">
        <v>18</v>
      </c>
      <c r="V15" s="55" t="s">
        <v>8140</v>
      </c>
      <c r="W15" s="55" t="s">
        <v>162</v>
      </c>
      <c r="X15" s="55">
        <v>68186.45</v>
      </c>
      <c r="Y15" s="55">
        <v>23400</v>
      </c>
      <c r="Z15" s="55" t="s">
        <v>5043</v>
      </c>
      <c r="AA15" s="55" t="s">
        <v>5009</v>
      </c>
      <c r="AB15" s="55" t="s">
        <v>11210</v>
      </c>
      <c r="AC15" s="55" t="s">
        <v>11211</v>
      </c>
      <c r="AD15" s="60">
        <f>IF(N15=$AD$1,_xlfn.XLOOKUP(LEFT(B15,18)&amp;C15&amp;D15,'Form CT'!I:I,'Form CT'!D:D,0)+_xlfn.XLOOKUP(LEFT(B15,18)&amp;C15&amp;D15,'Form CT'!I:I,'Form CT'!E:E,0),0)</f>
        <v>0</v>
      </c>
      <c r="AE15" s="60">
        <f>IF(N15=$AE$1,_xlfn.XLOOKUP(LEFT(B15,18)&amp;C15&amp;D15,'Form CT'!I:I,'Form CT'!D:D,0)+_xlfn.XLOOKUP(LEFT(B15,18)&amp;C15&amp;D15,'Form CT'!I:I,'Form CT'!E:E,0),0)</f>
        <v>1148.7495576677843</v>
      </c>
      <c r="AF15" s="60">
        <f>IF(N15=$AF$1,_xlfn.XLOOKUP(LEFT(B15,18)&amp;C15&amp;D15,'Form CT'!I:I,'Form CT'!D:D,0)+_xlfn.XLOOKUP(LEFT(B15,18)&amp;C15&amp;D15,'Form CT'!I:I,'Form CT'!E:E,0),0)</f>
        <v>0</v>
      </c>
      <c r="AG15" s="60" t="str">
        <f t="shared" si="1"/>
        <v>符合</v>
      </c>
      <c r="AH15" s="60">
        <f>_xlfn.XLOOKUP(TRIM(CLEAN(B15))&amp;"-"&amp;TRIM(CLEAN(C15))&amp;"-"&amp;TRIM(CLEAN(D15)),'KS2'!A:A,'KS2'!B:B,0)</f>
        <v>5</v>
      </c>
      <c r="AI15" s="60">
        <f>IF(_xlfn.XLOOKUP(MID(B15,2,7)&amp;"/"&amp;MID(B15,10,3)&amp;TRIM(D15)&amp;MID(B15,15,4),Carouselwash!F:F,Carouselwash!I:I,0)=0,_xlfn.XLOOKUP((MID(C15,2,7)&amp;"/"&amp;MID(C15,10,3)&amp;TRIM(D15)),Carouselwash!G:G,Carouselwash!I:I,0),_xlfn.XLOOKUP(MID(B15,2,7)&amp;"/"&amp;MID(B15,10,3)&amp;TRIM(D15)&amp;MID(B15,15,4),Carouselwash!F:F,Carouselwash!I:I,0))</f>
        <v>4</v>
      </c>
    </row>
    <row r="16" spans="1:35">
      <c r="A16" s="55" t="s">
        <v>11212</v>
      </c>
      <c r="B16" s="56" t="s">
        <v>4114</v>
      </c>
      <c r="C16" s="56" t="s">
        <v>4115</v>
      </c>
      <c r="D16" s="55" t="s">
        <v>4531</v>
      </c>
      <c r="E16" s="57" t="s">
        <v>10583</v>
      </c>
      <c r="F16" s="58">
        <v>50605</v>
      </c>
      <c r="G16" s="59" t="s">
        <v>10583</v>
      </c>
      <c r="H16" s="59" t="s">
        <v>10598</v>
      </c>
      <c r="I16" s="55" t="s">
        <v>10</v>
      </c>
      <c r="J16" s="55">
        <v>10</v>
      </c>
      <c r="K16" s="55">
        <v>5</v>
      </c>
      <c r="L16" s="55" t="s">
        <v>11213</v>
      </c>
      <c r="M16" s="55">
        <v>1409.2</v>
      </c>
      <c r="N16" s="55" t="s">
        <v>101</v>
      </c>
      <c r="O16" s="55">
        <v>9.4E-2</v>
      </c>
      <c r="P16" s="55">
        <v>7.5999999999999998E-2</v>
      </c>
      <c r="Q16" s="55">
        <v>2.0299999999999999E-2</v>
      </c>
      <c r="R16" s="55">
        <v>9.7999999999999997E-3</v>
      </c>
      <c r="S16" s="55" t="s">
        <v>52</v>
      </c>
      <c r="T16" s="55" t="s">
        <v>10501</v>
      </c>
      <c r="U16" s="55">
        <v>18</v>
      </c>
      <c r="V16" s="55" t="s">
        <v>9485</v>
      </c>
      <c r="W16" s="55" t="s">
        <v>163</v>
      </c>
      <c r="X16" s="55">
        <v>66066.73</v>
      </c>
      <c r="Y16" s="55">
        <v>50760</v>
      </c>
      <c r="Z16" s="55" t="s">
        <v>5043</v>
      </c>
      <c r="AA16" s="55" t="s">
        <v>5098</v>
      </c>
      <c r="AB16" s="55" t="s">
        <v>5008</v>
      </c>
      <c r="AC16" s="55" t="s">
        <v>11214</v>
      </c>
      <c r="AD16" s="60">
        <f>IF(N16=$AD$1,_xlfn.XLOOKUP(LEFT(B16,18)&amp;C16&amp;D16,'Form CT'!I:I,'Form CT'!D:D,0)+_xlfn.XLOOKUP(LEFT(B16,18)&amp;C16&amp;D16,'Form CT'!I:I,'Form CT'!E:E,0),0)</f>
        <v>770.0165722228121</v>
      </c>
      <c r="AE16" s="60">
        <f>IF(N16=$AE$1,_xlfn.XLOOKUP(LEFT(B16,18)&amp;C16&amp;D16,'Form CT'!I:I,'Form CT'!D:D,0)+_xlfn.XLOOKUP(LEFT(B16,18)&amp;C16&amp;D16,'Form CT'!I:I,'Form CT'!E:E,0),0)</f>
        <v>0</v>
      </c>
      <c r="AF16" s="60">
        <f>IF(N16=$AF$1,_xlfn.XLOOKUP(LEFT(B16,18)&amp;C16&amp;D16,'Form CT'!I:I,'Form CT'!D:D,0)+_xlfn.XLOOKUP(LEFT(B16,18)&amp;C16&amp;D16,'Form CT'!I:I,'Form CT'!E:E,0),0)</f>
        <v>0</v>
      </c>
      <c r="AG16" s="60" t="str">
        <f t="shared" si="1"/>
        <v>不符合</v>
      </c>
      <c r="AH16" s="60">
        <f>_xlfn.XLOOKUP(TRIM(CLEAN(B16))&amp;"-"&amp;TRIM(CLEAN(C16))&amp;"-"&amp;TRIM(CLEAN(D16)),'KS2'!A:A,'KS2'!B:B,0)</f>
        <v>0</v>
      </c>
      <c r="AI16" s="60">
        <f>IF(_xlfn.XLOOKUP(MID(B16,2,7)&amp;"/"&amp;MID(B16,10,3)&amp;TRIM(D16)&amp;MID(B16,15,4),Carouselwash!F:F,Carouselwash!I:I,0)=0,_xlfn.XLOOKUP((MID(C16,2,7)&amp;"/"&amp;MID(C16,10,3)&amp;TRIM(D16)),Carouselwash!G:G,Carouselwash!I:I,0),_xlfn.XLOOKUP(MID(B16,2,7)&amp;"/"&amp;MID(B16,10,3)&amp;TRIM(D16)&amp;MID(B16,15,4),Carouselwash!F:F,Carouselwash!I:I,0))</f>
        <v>3</v>
      </c>
    </row>
    <row r="17" spans="1:35" hidden="1">
      <c r="A17" s="55" t="s">
        <v>11215</v>
      </c>
      <c r="B17" s="82" t="s">
        <v>1638</v>
      </c>
      <c r="C17" s="56" t="s">
        <v>1608</v>
      </c>
      <c r="D17" s="55" t="s">
        <v>152</v>
      </c>
      <c r="E17" s="57" t="s">
        <v>10583</v>
      </c>
      <c r="F17" s="58">
        <v>33300</v>
      </c>
      <c r="G17" s="59" t="s">
        <v>10499</v>
      </c>
      <c r="H17" s="59" t="s">
        <v>10598</v>
      </c>
      <c r="I17" s="55" t="s">
        <v>31</v>
      </c>
      <c r="J17" s="55">
        <v>7</v>
      </c>
      <c r="K17" s="55">
        <v>4</v>
      </c>
      <c r="L17" s="55" t="s">
        <v>11216</v>
      </c>
      <c r="M17" s="55">
        <v>5458.7</v>
      </c>
      <c r="N17" s="55" t="s">
        <v>101</v>
      </c>
      <c r="O17" s="55">
        <v>0.128</v>
      </c>
      <c r="P17" s="55">
        <v>0.185</v>
      </c>
      <c r="Q17" s="55">
        <v>3.3000000000000002E-2</v>
      </c>
      <c r="R17" s="55">
        <v>1.18E-2</v>
      </c>
      <c r="S17" s="55" t="s">
        <v>51</v>
      </c>
      <c r="T17" s="55" t="s">
        <v>10519</v>
      </c>
      <c r="U17" s="55">
        <v>18</v>
      </c>
      <c r="V17" s="55" t="s">
        <v>5051</v>
      </c>
      <c r="W17" s="55" t="s">
        <v>162</v>
      </c>
      <c r="X17" s="55">
        <v>35070.43</v>
      </c>
      <c r="Y17" s="55">
        <v>33300</v>
      </c>
      <c r="Z17" s="55" t="s">
        <v>5043</v>
      </c>
      <c r="AA17" s="55" t="s">
        <v>5013</v>
      </c>
      <c r="AB17" s="55" t="s">
        <v>11217</v>
      </c>
      <c r="AC17" s="55" t="s">
        <v>11218</v>
      </c>
      <c r="AD17" s="60">
        <f>IF(N17=$AD$1,_xlfn.XLOOKUP(LEFT(B17,18)&amp;C17&amp;D17,'Form CT'!I:I,'Form CT'!D:D,0)+_xlfn.XLOOKUP(LEFT(B17,18)&amp;C17&amp;D17,'Form CT'!I:I,'Form CT'!E:E,0),0)</f>
        <v>581.43038633333049</v>
      </c>
      <c r="AE17" s="60">
        <f>IF(N17=$AE$1,_xlfn.XLOOKUP(LEFT(B17,18)&amp;C17&amp;D17,'Form CT'!I:I,'Form CT'!D:D,0)+_xlfn.XLOOKUP(LEFT(B17,18)&amp;C17&amp;D17,'Form CT'!I:I,'Form CT'!E:E,0),0)</f>
        <v>0</v>
      </c>
      <c r="AF17" s="60">
        <f>IF(N17=$AF$1,_xlfn.XLOOKUP(LEFT(B17,18)&amp;C17&amp;D17,'Form CT'!I:I,'Form CT'!D:D,0)+_xlfn.XLOOKUP(LEFT(B17,18)&amp;C17&amp;D17,'Form CT'!I:I,'Form CT'!E:E,0),0)</f>
        <v>0</v>
      </c>
      <c r="AG17" s="60" t="str">
        <f t="shared" si="1"/>
        <v>不符合</v>
      </c>
      <c r="AH17" s="60">
        <f>_xlfn.XLOOKUP(TRIM(CLEAN(B17))&amp;"-"&amp;TRIM(CLEAN(C17))&amp;"-"&amp;TRIM(CLEAN(D17)),'KS2'!A:A,'KS2'!B:B,0)</f>
        <v>0</v>
      </c>
      <c r="AI17" s="60">
        <f>IF(_xlfn.XLOOKUP(MID(B17,2,7)&amp;"/"&amp;MID(B17,10,3)&amp;TRIM(D17)&amp;MID(B17,15,4),Carouselwash!F:F,Carouselwash!I:I,0)=0,_xlfn.XLOOKUP((MID(C17,2,7)&amp;"/"&amp;MID(C17,10,3)&amp;TRIM(D17)),Carouselwash!G:G,Carouselwash!I:I,0),_xlfn.XLOOKUP(MID(B17,2,7)&amp;"/"&amp;MID(B17,10,3)&amp;TRIM(D17)&amp;MID(B17,15,4),Carouselwash!F:F,Carouselwash!I:I,0))</f>
        <v>3</v>
      </c>
    </row>
    <row r="18" spans="1:35">
      <c r="A18" s="55" t="s">
        <v>11219</v>
      </c>
      <c r="B18" s="56" t="s">
        <v>4114</v>
      </c>
      <c r="C18" s="56" t="s">
        <v>4115</v>
      </c>
      <c r="D18" s="55" t="s">
        <v>4531</v>
      </c>
      <c r="E18" s="57" t="s">
        <v>10583</v>
      </c>
      <c r="F18" s="58">
        <v>50474</v>
      </c>
      <c r="G18" s="59" t="s">
        <v>10583</v>
      </c>
      <c r="H18" s="59" t="s">
        <v>10598</v>
      </c>
      <c r="I18" s="55" t="s">
        <v>10</v>
      </c>
      <c r="J18" s="55">
        <v>10</v>
      </c>
      <c r="K18" s="55">
        <v>5</v>
      </c>
      <c r="L18" s="55" t="s">
        <v>11220</v>
      </c>
      <c r="M18" s="55">
        <v>1426.7</v>
      </c>
      <c r="N18" s="55" t="s">
        <v>101</v>
      </c>
      <c r="O18" s="55">
        <v>9.4E-2</v>
      </c>
      <c r="P18" s="55">
        <v>7.5999999999999998E-2</v>
      </c>
      <c r="Q18" s="55">
        <v>2.0299999999999999E-2</v>
      </c>
      <c r="R18" s="55">
        <v>9.7999999999999997E-3</v>
      </c>
      <c r="S18" s="55" t="s">
        <v>52</v>
      </c>
      <c r="T18" s="55" t="s">
        <v>10501</v>
      </c>
      <c r="U18" s="55">
        <v>18</v>
      </c>
      <c r="V18" s="55" t="s">
        <v>9485</v>
      </c>
      <c r="W18" s="55" t="s">
        <v>163</v>
      </c>
      <c r="X18" s="55">
        <v>66066.73</v>
      </c>
      <c r="Y18" s="55">
        <v>50760</v>
      </c>
      <c r="Z18" s="55" t="s">
        <v>5043</v>
      </c>
      <c r="AA18" s="55" t="s">
        <v>5098</v>
      </c>
      <c r="AB18" s="55" t="s">
        <v>5008</v>
      </c>
      <c r="AC18" s="55" t="s">
        <v>11214</v>
      </c>
      <c r="AD18" s="60">
        <f>IF(N18=$AD$1,_xlfn.XLOOKUP(LEFT(B18,18)&amp;C18&amp;D18,'Form CT'!I:I,'Form CT'!D:D,0)+_xlfn.XLOOKUP(LEFT(B18,18)&amp;C18&amp;D18,'Form CT'!I:I,'Form CT'!E:E,0),0)</f>
        <v>770.0165722228121</v>
      </c>
      <c r="AE18" s="60">
        <f>IF(N18=$AE$1,_xlfn.XLOOKUP(LEFT(B18,18)&amp;C18&amp;D18,'Form CT'!I:I,'Form CT'!D:D,0)+_xlfn.XLOOKUP(LEFT(B18,18)&amp;C18&amp;D18,'Form CT'!I:I,'Form CT'!E:E,0),0)</f>
        <v>0</v>
      </c>
      <c r="AF18" s="60">
        <f>IF(N18=$AF$1,_xlfn.XLOOKUP(LEFT(B18,18)&amp;C18&amp;D18,'Form CT'!I:I,'Form CT'!D:D,0)+_xlfn.XLOOKUP(LEFT(B18,18)&amp;C18&amp;D18,'Form CT'!I:I,'Form CT'!E:E,0),0)</f>
        <v>0</v>
      </c>
      <c r="AG18" s="60" t="str">
        <f t="shared" si="1"/>
        <v>不符合</v>
      </c>
      <c r="AH18" s="60">
        <f>_xlfn.XLOOKUP(TRIM(CLEAN(B18))&amp;"-"&amp;TRIM(CLEAN(C18))&amp;"-"&amp;TRIM(CLEAN(D18)),'KS2'!A:A,'KS2'!B:B,0)</f>
        <v>0</v>
      </c>
      <c r="AI18" s="60">
        <f>IF(_xlfn.XLOOKUP(MID(B18,2,7)&amp;"/"&amp;MID(B18,10,3)&amp;TRIM(D18)&amp;MID(B18,15,4),Carouselwash!F:F,Carouselwash!I:I,0)=0,_xlfn.XLOOKUP((MID(C18,2,7)&amp;"/"&amp;MID(C18,10,3)&amp;TRIM(D18)),Carouselwash!G:G,Carouselwash!I:I,0),_xlfn.XLOOKUP(MID(B18,2,7)&amp;"/"&amp;MID(B18,10,3)&amp;TRIM(D18)&amp;MID(B18,15,4),Carouselwash!F:F,Carouselwash!I:I,0))</f>
        <v>3</v>
      </c>
    </row>
    <row r="19" spans="1:35" hidden="1">
      <c r="A19" s="55" t="s">
        <v>11221</v>
      </c>
      <c r="B19" s="82" t="s">
        <v>144</v>
      </c>
      <c r="C19" s="56" t="s">
        <v>145</v>
      </c>
      <c r="D19" s="55" t="s">
        <v>87</v>
      </c>
      <c r="E19" s="57" t="s">
        <v>10583</v>
      </c>
      <c r="F19" s="58">
        <v>28812</v>
      </c>
      <c r="G19" s="59" t="s">
        <v>10618</v>
      </c>
      <c r="H19" s="59" t="s">
        <v>10598</v>
      </c>
      <c r="I19" s="55" t="s">
        <v>17</v>
      </c>
      <c r="J19" s="55">
        <v>6</v>
      </c>
      <c r="K19" s="55">
        <v>4</v>
      </c>
      <c r="L19" s="55" t="s">
        <v>11222</v>
      </c>
      <c r="M19" s="55">
        <v>5758.6</v>
      </c>
      <c r="N19" s="55" t="s">
        <v>101</v>
      </c>
      <c r="O19" s="55">
        <v>0.128</v>
      </c>
      <c r="P19" s="55">
        <v>0.17</v>
      </c>
      <c r="Q19" s="55">
        <v>6.4000000000000001E-2</v>
      </c>
      <c r="R19" s="55">
        <v>1.4999999999999999E-2</v>
      </c>
      <c r="S19" s="55" t="s">
        <v>51</v>
      </c>
      <c r="T19" s="55" t="s">
        <v>162</v>
      </c>
      <c r="U19" s="55">
        <v>18</v>
      </c>
      <c r="V19" s="55" t="s">
        <v>5044</v>
      </c>
      <c r="W19" s="55" t="s">
        <v>162</v>
      </c>
      <c r="X19" s="55">
        <v>34325.82</v>
      </c>
      <c r="Y19" s="55">
        <v>28800</v>
      </c>
      <c r="Z19" s="55" t="s">
        <v>5043</v>
      </c>
      <c r="AA19" s="55" t="s">
        <v>5010</v>
      </c>
      <c r="AB19" s="55" t="s">
        <v>5008</v>
      </c>
      <c r="AC19" s="55" t="s">
        <v>11223</v>
      </c>
      <c r="AD19" s="60">
        <f>IF(N19=$AD$1,_xlfn.XLOOKUP(LEFT(B19,18)&amp;C19&amp;D19,'Form CT'!I:I,'Form CT'!D:D,0)+_xlfn.XLOOKUP(LEFT(B19,18)&amp;C19&amp;D19,'Form CT'!I:I,'Form CT'!E:E,0),0)</f>
        <v>582.15052566553936</v>
      </c>
      <c r="AE19" s="60">
        <f>IF(N19=$AE$1,_xlfn.XLOOKUP(LEFT(B19,18)&amp;C19&amp;D19,'Form CT'!I:I,'Form CT'!D:D,0)+_xlfn.XLOOKUP(LEFT(B19,18)&amp;C19&amp;D19,'Form CT'!I:I,'Form CT'!E:E,0),0)</f>
        <v>0</v>
      </c>
      <c r="AF19" s="60">
        <f>IF(N19=$AF$1,_xlfn.XLOOKUP(LEFT(B19,18)&amp;C19&amp;D19,'Form CT'!I:I,'Form CT'!D:D,0)+_xlfn.XLOOKUP(LEFT(B19,18)&amp;C19&amp;D19,'Form CT'!I:I,'Form CT'!E:E,0),0)</f>
        <v>0</v>
      </c>
      <c r="AG19" s="60" t="str">
        <f t="shared" si="1"/>
        <v>不符合</v>
      </c>
      <c r="AH19" s="60">
        <f>_xlfn.XLOOKUP(TRIM(CLEAN(B19))&amp;"-"&amp;TRIM(CLEAN(C19))&amp;"-"&amp;TRIM(CLEAN(D19)),'KS2'!A:A,'KS2'!B:B,0)</f>
        <v>0</v>
      </c>
      <c r="AI19" s="60">
        <f>IF(_xlfn.XLOOKUP(MID(B19,2,7)&amp;"/"&amp;MID(B19,10,3)&amp;TRIM(D19)&amp;MID(B19,15,4),Carouselwash!F:F,Carouselwash!I:I,0)=0,_xlfn.XLOOKUP((MID(C19,2,7)&amp;"/"&amp;MID(C19,10,3)&amp;TRIM(D19)),Carouselwash!G:G,Carouselwash!I:I,0),_xlfn.XLOOKUP(MID(B19,2,7)&amp;"/"&amp;MID(B19,10,3)&amp;TRIM(D19)&amp;MID(B19,15,4),Carouselwash!F:F,Carouselwash!I:I,0))</f>
        <v>3</v>
      </c>
    </row>
    <row r="20" spans="1:35" ht="25" hidden="1" customHeight="1">
      <c r="A20" s="55" t="s">
        <v>11224</v>
      </c>
      <c r="B20" s="56" t="s">
        <v>1321</v>
      </c>
      <c r="C20" s="56" t="s">
        <v>4489</v>
      </c>
      <c r="D20" s="55" t="s">
        <v>4490</v>
      </c>
      <c r="E20" s="57" t="s">
        <v>10583</v>
      </c>
      <c r="F20" s="58">
        <v>28900</v>
      </c>
      <c r="G20" s="59" t="s">
        <v>10499</v>
      </c>
      <c r="H20" s="59" t="s">
        <v>10570</v>
      </c>
      <c r="I20" s="55" t="s">
        <v>17</v>
      </c>
      <c r="J20" s="55">
        <v>6</v>
      </c>
      <c r="K20" s="55">
        <v>4</v>
      </c>
      <c r="L20" s="55" t="s">
        <v>11225</v>
      </c>
      <c r="M20" s="55">
        <v>5661.2</v>
      </c>
      <c r="N20" s="55" t="s">
        <v>101</v>
      </c>
      <c r="O20" s="55">
        <v>0.128</v>
      </c>
      <c r="P20" s="55">
        <v>0.17</v>
      </c>
      <c r="Q20" s="55">
        <v>6.4000000000000001E-2</v>
      </c>
      <c r="R20" s="55">
        <v>1.4999999999999999E-2</v>
      </c>
      <c r="S20" s="55" t="s">
        <v>51</v>
      </c>
      <c r="T20" s="55" t="s">
        <v>162</v>
      </c>
      <c r="U20" s="55">
        <v>18</v>
      </c>
      <c r="V20" s="55" t="s">
        <v>5044</v>
      </c>
      <c r="W20" s="55" t="s">
        <v>162</v>
      </c>
      <c r="X20" s="55">
        <v>34184.050000000003</v>
      </c>
      <c r="Y20" s="55">
        <v>28800</v>
      </c>
      <c r="Z20" s="55" t="s">
        <v>5043</v>
      </c>
      <c r="AA20" s="55" t="s">
        <v>5012</v>
      </c>
      <c r="AB20" s="61" t="s">
        <v>5014</v>
      </c>
      <c r="AC20" s="55" t="s">
        <v>11226</v>
      </c>
      <c r="AD20" s="60">
        <f>IF(N20=$AD$1,_xlfn.XLOOKUP(LEFT(B20,18)&amp;C20&amp;D20,'Form CT'!I:I,'Form CT'!D:D,0)+_xlfn.XLOOKUP(LEFT(B20,18)&amp;C20&amp;D20,'Form CT'!I:I,'Form CT'!E:E,0),0)</f>
        <v>582.32677100098215</v>
      </c>
      <c r="AE20" s="60">
        <f>IF(N20=$AE$1,_xlfn.XLOOKUP(LEFT(B20,18)&amp;C20&amp;D20,'Form CT'!I:I,'Form CT'!D:D,0)+_xlfn.XLOOKUP(LEFT(B20,18)&amp;C20&amp;D20,'Form CT'!I:I,'Form CT'!E:E,0),0)</f>
        <v>0</v>
      </c>
      <c r="AF20" s="60">
        <f>IF(N20=$AF$1,_xlfn.XLOOKUP(LEFT(B20,18)&amp;C20&amp;D20,'Form CT'!I:I,'Form CT'!D:D,0)+_xlfn.XLOOKUP(LEFT(B20,18)&amp;C20&amp;D20,'Form CT'!I:I,'Form CT'!E:E,0),0)</f>
        <v>0</v>
      </c>
      <c r="AG20" s="60" t="str">
        <f t="shared" si="1"/>
        <v>不符合</v>
      </c>
      <c r="AH20" s="60">
        <f>_xlfn.XLOOKUP(TRIM(CLEAN(B20))&amp;"-"&amp;TRIM(CLEAN(C20))&amp;"-"&amp;TRIM(CLEAN(D20)),'KS2'!A:A,'KS2'!B:B,0)</f>
        <v>0</v>
      </c>
      <c r="AI20" s="60">
        <f>IF(_xlfn.XLOOKUP(MID(B20,2,7)&amp;"/"&amp;MID(B20,10,3)&amp;TRIM(D20)&amp;MID(B20,15,4),Carouselwash!F:F,Carouselwash!I:I,0)=0,_xlfn.XLOOKUP((MID(C20,2,7)&amp;"/"&amp;MID(C20,10,3)&amp;TRIM(D20)),Carouselwash!G:G,Carouselwash!I:I,0),_xlfn.XLOOKUP(MID(B20,2,7)&amp;"/"&amp;MID(B20,10,3)&amp;TRIM(D20)&amp;MID(B20,15,4),Carouselwash!F:F,Carouselwash!I:I,0))</f>
        <v>3</v>
      </c>
    </row>
    <row r="21" spans="1:35" hidden="1">
      <c r="A21" s="55" t="s">
        <v>11228</v>
      </c>
      <c r="B21" s="56" t="s">
        <v>1511</v>
      </c>
      <c r="C21" s="56" t="s">
        <v>1512</v>
      </c>
      <c r="D21" s="55" t="s">
        <v>152</v>
      </c>
      <c r="E21" s="57" t="s">
        <v>10583</v>
      </c>
      <c r="F21" s="58">
        <v>42300</v>
      </c>
      <c r="G21" s="59" t="s">
        <v>11155</v>
      </c>
      <c r="H21" s="59" t="s">
        <v>10550</v>
      </c>
      <c r="I21" s="55" t="s">
        <v>29</v>
      </c>
      <c r="J21" s="55">
        <v>14</v>
      </c>
      <c r="K21" s="55">
        <v>9</v>
      </c>
      <c r="L21" s="55" t="s">
        <v>11229</v>
      </c>
      <c r="M21" s="55">
        <v>3615.9</v>
      </c>
      <c r="N21" s="55" t="s">
        <v>96</v>
      </c>
      <c r="O21" s="55">
        <v>6.5000000000000002E-2</v>
      </c>
      <c r="P21" s="55">
        <v>0.17</v>
      </c>
      <c r="Q21" s="55">
        <v>4.5999999999999999E-2</v>
      </c>
      <c r="R21" s="55">
        <v>1.9300000000000001E-2</v>
      </c>
      <c r="S21" s="55" t="s">
        <v>51</v>
      </c>
      <c r="T21" s="55" t="s">
        <v>10501</v>
      </c>
      <c r="U21" s="55">
        <v>18</v>
      </c>
      <c r="V21" s="55" t="s">
        <v>5046</v>
      </c>
      <c r="W21" s="55" t="s">
        <v>162</v>
      </c>
      <c r="X21" s="55">
        <v>33606.44</v>
      </c>
      <c r="Y21" s="55">
        <v>42300</v>
      </c>
      <c r="Z21" s="55" t="s">
        <v>5043</v>
      </c>
      <c r="AA21" s="55" t="s">
        <v>5010</v>
      </c>
      <c r="AB21" s="55" t="s">
        <v>5008</v>
      </c>
      <c r="AC21" s="55" t="s">
        <v>11199</v>
      </c>
      <c r="AD21" s="60">
        <f>IF(N21=$AD$1,_xlfn.XLOOKUP(LEFT(B21,18)&amp;C21&amp;D21,'Form CT'!I:I,'Form CT'!D:D,0)+_xlfn.XLOOKUP(LEFT(B21,18)&amp;C21&amp;D21,'Form CT'!I:I,'Form CT'!E:E,0),0)</f>
        <v>0</v>
      </c>
      <c r="AE21" s="60">
        <f>IF(N21=$AE$1,_xlfn.XLOOKUP(LEFT(B21,18)&amp;C21&amp;D21,'Form CT'!I:I,'Form CT'!D:D,0)+_xlfn.XLOOKUP(LEFT(B21,18)&amp;C21&amp;D21,'Form CT'!I:I,'Form CT'!E:E,0),0)</f>
        <v>0</v>
      </c>
      <c r="AF21" s="60">
        <f>IF(N21=$AF$1,_xlfn.XLOOKUP(LEFT(B21,18)&amp;C21&amp;D21,'Form CT'!I:I,'Form CT'!D:D,0)+_xlfn.XLOOKUP(LEFT(B21,18)&amp;C21&amp;D21,'Form CT'!I:I,'Form CT'!E:E,0),0)</f>
        <v>551.87430033388091</v>
      </c>
      <c r="AG21" s="60" t="e">
        <f t="shared" si="1"/>
        <v>#VALUE!</v>
      </c>
      <c r="AH21" s="60">
        <f>_xlfn.XLOOKUP(TRIM(CLEAN(B21))&amp;"-"&amp;TRIM(CLEAN(C21))&amp;"-"&amp;TRIM(CLEAN(D21)),'KS2'!A:A,'KS2'!B:B,0)</f>
        <v>0</v>
      </c>
      <c r="AI21" s="60">
        <f>IF(_xlfn.XLOOKUP(MID(B21,2,7)&amp;"/"&amp;MID(B21,10,3)&amp;TRIM(D21)&amp;MID(B21,15,4),Carouselwash!F:F,Carouselwash!I:I,0)=0,_xlfn.XLOOKUP((MID(C21,2,7)&amp;"/"&amp;MID(C21,10,3)&amp;TRIM(D21)),Carouselwash!G:G,Carouselwash!I:I,0),_xlfn.XLOOKUP(MID(B21,2,7)&amp;"/"&amp;MID(B21,10,3)&amp;TRIM(D21)&amp;MID(B21,15,4),Carouselwash!F:F,Carouselwash!I:I,0))</f>
        <v>3</v>
      </c>
    </row>
    <row r="22" spans="1:35" hidden="1">
      <c r="A22" s="67" t="s">
        <v>11230</v>
      </c>
      <c r="B22" s="69" t="s">
        <v>129</v>
      </c>
      <c r="C22" s="69" t="s">
        <v>130</v>
      </c>
      <c r="D22" s="55" t="s">
        <v>131</v>
      </c>
      <c r="E22" s="122" t="s">
        <v>10583</v>
      </c>
      <c r="F22" s="72">
        <v>42300</v>
      </c>
      <c r="G22" s="121" t="s">
        <v>10734</v>
      </c>
      <c r="H22" s="121" t="s">
        <v>11161</v>
      </c>
      <c r="I22" s="67" t="s">
        <v>29</v>
      </c>
      <c r="J22" s="67">
        <v>14</v>
      </c>
      <c r="K22" s="67">
        <v>9</v>
      </c>
      <c r="L22" s="67" t="s">
        <v>11231</v>
      </c>
      <c r="M22" s="67">
        <v>2672.7</v>
      </c>
      <c r="N22" s="67" t="s">
        <v>96</v>
      </c>
      <c r="O22" s="67">
        <v>6.5000000000000002E-2</v>
      </c>
      <c r="P22" s="67">
        <v>0.17</v>
      </c>
      <c r="Q22" s="67">
        <v>0.04</v>
      </c>
      <c r="R22" s="67">
        <v>1.9300000000000001E-2</v>
      </c>
      <c r="S22" s="67" t="s">
        <v>51</v>
      </c>
      <c r="T22" s="67" t="s">
        <v>10501</v>
      </c>
      <c r="U22" s="67">
        <v>18</v>
      </c>
      <c r="V22" s="67" t="s">
        <v>5046</v>
      </c>
      <c r="W22" s="67" t="s">
        <v>162</v>
      </c>
      <c r="X22" s="67">
        <v>20932.16</v>
      </c>
      <c r="Y22" s="67">
        <v>42300</v>
      </c>
      <c r="Z22" s="67" t="s">
        <v>5043</v>
      </c>
      <c r="AA22" s="67" t="s">
        <v>5009</v>
      </c>
      <c r="AB22" s="75" t="s">
        <v>11232</v>
      </c>
      <c r="AC22" s="67" t="s">
        <v>11233</v>
      </c>
      <c r="AD22" s="60">
        <f>IF(N22=$AD$1,_xlfn.XLOOKUP(LEFT(B22,18)&amp;C22&amp;D22,'Form CT'!I:I,'Form CT'!D:D,0)+_xlfn.XLOOKUP(LEFT(B22,18)&amp;C22&amp;D22,'Form CT'!I:I,'Form CT'!E:E,0),0)</f>
        <v>0</v>
      </c>
      <c r="AE22" s="60">
        <f>IF(N22=$AE$1,_xlfn.XLOOKUP(LEFT(B22,18)&amp;C22&amp;D22,'Form CT'!I:I,'Form CT'!D:D,0)+_xlfn.XLOOKUP(LEFT(B22,18)&amp;C22&amp;D22,'Form CT'!I:I,'Form CT'!E:E,0),0)</f>
        <v>0</v>
      </c>
      <c r="AF22" s="60">
        <f>IF(N22=$AF$1,_xlfn.XLOOKUP(LEFT(B22,18)&amp;C22&amp;D22,'Form CT'!I:I,'Form CT'!D:D,0)+_xlfn.XLOOKUP(LEFT(B22,18)&amp;C22&amp;D22,'Form CT'!I:I,'Form CT'!E:E,0),0)</f>
        <v>349.29693499964202</v>
      </c>
      <c r="AG22" s="60" t="e">
        <f t="shared" si="1"/>
        <v>#VALUE!</v>
      </c>
      <c r="AH22" s="60">
        <f>_xlfn.XLOOKUP(TRIM(CLEAN(B22))&amp;"-"&amp;TRIM(CLEAN(C22))&amp;"-"&amp;TRIM(CLEAN(D22)),'KS2'!A:A,'KS2'!B:B,0)</f>
        <v>0</v>
      </c>
      <c r="AI22" s="60">
        <f>IF(_xlfn.XLOOKUP(MID(B22,2,7)&amp;"/"&amp;MID(B22,10,3)&amp;TRIM(D22)&amp;MID(B22,15,4),Carouselwash!F:F,Carouselwash!I:I,0)=0,_xlfn.XLOOKUP((MID(C22,2,7)&amp;"/"&amp;MID(C22,10,3)&amp;TRIM(D22)),Carouselwash!G:G,Carouselwash!I:I,0),_xlfn.XLOOKUP(MID(B22,2,7)&amp;"/"&amp;MID(B22,10,3)&amp;TRIM(D22)&amp;MID(B22,15,4),Carouselwash!F:F,Carouselwash!I:I,0))</f>
        <v>3</v>
      </c>
    </row>
    <row r="23" spans="1:35" hidden="1">
      <c r="A23" s="55" t="s">
        <v>11234</v>
      </c>
      <c r="B23" s="79" t="s">
        <v>2413</v>
      </c>
      <c r="C23" s="56" t="s">
        <v>4389</v>
      </c>
      <c r="D23" s="55" t="s">
        <v>82</v>
      </c>
      <c r="E23" s="57" t="s">
        <v>10583</v>
      </c>
      <c r="F23" s="58">
        <v>23400</v>
      </c>
      <c r="G23" s="59" t="s">
        <v>10537</v>
      </c>
      <c r="H23" s="59" t="s">
        <v>10529</v>
      </c>
      <c r="I23" s="55" t="s">
        <v>38</v>
      </c>
      <c r="J23" s="55">
        <v>3</v>
      </c>
      <c r="K23" s="55">
        <v>0</v>
      </c>
      <c r="L23" s="55" t="s">
        <v>11235</v>
      </c>
      <c r="M23" s="55">
        <v>4520.3</v>
      </c>
      <c r="N23" s="55" t="s">
        <v>23</v>
      </c>
      <c r="O23" s="55">
        <v>0.14000000000000001</v>
      </c>
      <c r="P23" s="55">
        <v>0.21</v>
      </c>
      <c r="Q23" s="55">
        <v>3.2000000000000001E-2</v>
      </c>
      <c r="R23" s="55">
        <v>1.4999999999999999E-2</v>
      </c>
      <c r="S23" s="55" t="s">
        <v>51</v>
      </c>
      <c r="T23" s="55" t="s">
        <v>10512</v>
      </c>
      <c r="U23" s="55">
        <v>18</v>
      </c>
      <c r="V23" s="55" t="s">
        <v>8140</v>
      </c>
      <c r="W23" s="55" t="s">
        <v>162</v>
      </c>
      <c r="X23" s="55">
        <v>69156.479999999996</v>
      </c>
      <c r="Y23" s="55">
        <v>23400</v>
      </c>
      <c r="Z23" s="55" t="s">
        <v>5043</v>
      </c>
      <c r="AA23" s="55" t="s">
        <v>5015</v>
      </c>
      <c r="AB23" s="55" t="s">
        <v>11236</v>
      </c>
      <c r="AC23" s="55" t="s">
        <v>11237</v>
      </c>
      <c r="AD23" s="60">
        <f>IF(N23=$AD$1,_xlfn.XLOOKUP(LEFT(B23,18)&amp;C23&amp;D23,'Form CT'!I:I,'Form CT'!D:D,0)+_xlfn.XLOOKUP(LEFT(B23,18)&amp;C23&amp;D23,'Form CT'!I:I,'Form CT'!E:E,0),0)</f>
        <v>0</v>
      </c>
      <c r="AE23" s="60">
        <f>IF(N23=$AE$1,_xlfn.XLOOKUP(LEFT(B23,18)&amp;C23&amp;D23,'Form CT'!I:I,'Form CT'!D:D,0)+_xlfn.XLOOKUP(LEFT(B23,18)&amp;C23&amp;D23,'Form CT'!I:I,'Form CT'!E:E,0),0)</f>
        <v>1148.7495576677843</v>
      </c>
      <c r="AF23" s="60">
        <f>IF(N23=$AF$1,_xlfn.XLOOKUP(LEFT(B23,18)&amp;C23&amp;D23,'Form CT'!I:I,'Form CT'!D:D,0)+_xlfn.XLOOKUP(LEFT(B23,18)&amp;C23&amp;D23,'Form CT'!I:I,'Form CT'!E:E,0),0)</f>
        <v>0</v>
      </c>
      <c r="AG23" s="60" t="str">
        <f t="shared" si="1"/>
        <v>符合</v>
      </c>
      <c r="AH23" s="60">
        <f>_xlfn.XLOOKUP(TRIM(CLEAN(B23))&amp;"-"&amp;TRIM(CLEAN(C23))&amp;"-"&amp;TRIM(CLEAN(D23)),'KS2'!A:A,'KS2'!B:B,0)</f>
        <v>5</v>
      </c>
      <c r="AI23" s="60">
        <f>IF(_xlfn.XLOOKUP(MID(B23,2,7)&amp;"/"&amp;MID(B23,10,3)&amp;TRIM(D23)&amp;MID(B23,15,4),Carouselwash!F:F,Carouselwash!I:I,0)=0,_xlfn.XLOOKUP((MID(C23,2,7)&amp;"/"&amp;MID(C23,10,3)&amp;TRIM(D23)),Carouselwash!G:G,Carouselwash!I:I,0),_xlfn.XLOOKUP(MID(B23,2,7)&amp;"/"&amp;MID(B23,10,3)&amp;TRIM(D23)&amp;MID(B23,15,4),Carouselwash!F:F,Carouselwash!I:I,0))</f>
        <v>4</v>
      </c>
    </row>
    <row r="24" spans="1:35" hidden="1">
      <c r="A24" s="55" t="s">
        <v>11238</v>
      </c>
      <c r="B24" s="56" t="s">
        <v>132</v>
      </c>
      <c r="C24" s="56" t="s">
        <v>4389</v>
      </c>
      <c r="D24" s="67" t="s">
        <v>82</v>
      </c>
      <c r="E24" s="57" t="s">
        <v>10583</v>
      </c>
      <c r="F24" s="58">
        <v>23400</v>
      </c>
      <c r="G24" s="59" t="s">
        <v>10734</v>
      </c>
      <c r="H24" s="59" t="s">
        <v>10746</v>
      </c>
      <c r="I24" s="55" t="s">
        <v>38</v>
      </c>
      <c r="J24" s="55">
        <v>3</v>
      </c>
      <c r="K24" s="55">
        <v>0</v>
      </c>
      <c r="L24" s="55" t="s">
        <v>11239</v>
      </c>
      <c r="M24" s="55">
        <v>4464.7</v>
      </c>
      <c r="N24" s="55" t="s">
        <v>23</v>
      </c>
      <c r="O24" s="55">
        <v>0.14000000000000001</v>
      </c>
      <c r="P24" s="55">
        <v>0.21</v>
      </c>
      <c r="Q24" s="55">
        <v>3.2000000000000001E-2</v>
      </c>
      <c r="R24" s="55">
        <v>1.4999999999999999E-2</v>
      </c>
      <c r="S24" s="55" t="s">
        <v>51</v>
      </c>
      <c r="T24" s="55" t="s">
        <v>10512</v>
      </c>
      <c r="U24" s="55">
        <v>18</v>
      </c>
      <c r="V24" s="55" t="s">
        <v>8140</v>
      </c>
      <c r="W24" s="55" t="s">
        <v>162</v>
      </c>
      <c r="X24" s="55">
        <v>68186.45</v>
      </c>
      <c r="Y24" s="55">
        <v>23400</v>
      </c>
      <c r="Z24" s="55" t="s">
        <v>5043</v>
      </c>
      <c r="AA24" s="55" t="s">
        <v>5009</v>
      </c>
      <c r="AB24" s="55" t="s">
        <v>11240</v>
      </c>
      <c r="AC24" s="55" t="s">
        <v>11241</v>
      </c>
      <c r="AD24" s="60">
        <f>IF(N24=$AD$1,_xlfn.XLOOKUP(LEFT(B24,18)&amp;C24&amp;D24,'Form CT'!I:I,'Form CT'!D:D,0)+_xlfn.XLOOKUP(LEFT(B24,18)&amp;C24&amp;D24,'Form CT'!I:I,'Form CT'!E:E,0),0)</f>
        <v>0</v>
      </c>
      <c r="AE24" s="60">
        <f>IF(N24=$AE$1,_xlfn.XLOOKUP(LEFT(B24,18)&amp;C24&amp;D24,'Form CT'!I:I,'Form CT'!D:D,0)+_xlfn.XLOOKUP(LEFT(B24,18)&amp;C24&amp;D24,'Form CT'!I:I,'Form CT'!E:E,0),0)</f>
        <v>1148.7495576677843</v>
      </c>
      <c r="AF24" s="60">
        <f>IF(N24=$AF$1,_xlfn.XLOOKUP(LEFT(B24,18)&amp;C24&amp;D24,'Form CT'!I:I,'Form CT'!D:D,0)+_xlfn.XLOOKUP(LEFT(B24,18)&amp;C24&amp;D24,'Form CT'!I:I,'Form CT'!E:E,0),0)</f>
        <v>0</v>
      </c>
      <c r="AG24" s="60" t="str">
        <f t="shared" si="1"/>
        <v>符合</v>
      </c>
      <c r="AH24" s="60">
        <f>_xlfn.XLOOKUP(TRIM(CLEAN(B24))&amp;"-"&amp;TRIM(CLEAN(C24))&amp;"-"&amp;TRIM(CLEAN(D24)),'KS2'!A:A,'KS2'!B:B,0)</f>
        <v>5</v>
      </c>
      <c r="AI24" s="60">
        <f>IF(_xlfn.XLOOKUP(MID(B24,2,7)&amp;"/"&amp;MID(B24,10,3)&amp;TRIM(D24)&amp;MID(B24,15,4),Carouselwash!F:F,Carouselwash!I:I,0)=0,_xlfn.XLOOKUP((MID(C24,2,7)&amp;"/"&amp;MID(C24,10,3)&amp;TRIM(D24)),Carouselwash!G:G,Carouselwash!I:I,0),_xlfn.XLOOKUP(MID(B24,2,7)&amp;"/"&amp;MID(B24,10,3)&amp;TRIM(D24)&amp;MID(B24,15,4),Carouselwash!F:F,Carouselwash!I:I,0))</f>
        <v>4</v>
      </c>
    </row>
    <row r="25" spans="1:35" hidden="1">
      <c r="A25" s="55" t="s">
        <v>11374</v>
      </c>
      <c r="B25" s="56" t="s">
        <v>1053</v>
      </c>
      <c r="C25" s="56" t="s">
        <v>1051</v>
      </c>
      <c r="D25" s="55" t="s">
        <v>107</v>
      </c>
      <c r="E25" s="57" t="s">
        <v>10583</v>
      </c>
      <c r="F25" s="58">
        <v>16322</v>
      </c>
      <c r="G25" s="59" t="s">
        <v>10516</v>
      </c>
      <c r="H25" s="59" t="s">
        <v>11191</v>
      </c>
      <c r="I25" s="55" t="s">
        <v>17</v>
      </c>
      <c r="J25" s="55">
        <v>2</v>
      </c>
      <c r="K25" s="55">
        <v>0</v>
      </c>
      <c r="L25" s="55" t="s">
        <v>11375</v>
      </c>
      <c r="M25" s="55">
        <v>1697.8</v>
      </c>
      <c r="N25" s="55" t="s">
        <v>23</v>
      </c>
      <c r="O25" s="55">
        <v>0.122</v>
      </c>
      <c r="P25" s="55">
        <v>0.18</v>
      </c>
      <c r="Q25" s="55">
        <v>5.6000000000000001E-2</v>
      </c>
      <c r="R25" s="55">
        <v>1.4999999999999999E-2</v>
      </c>
      <c r="S25" s="55" t="s">
        <v>50</v>
      </c>
      <c r="T25" s="55" t="s">
        <v>10512</v>
      </c>
      <c r="U25" s="55">
        <v>18</v>
      </c>
      <c r="V25" s="55" t="s">
        <v>5549</v>
      </c>
      <c r="W25" s="55" t="s">
        <v>162</v>
      </c>
      <c r="X25" s="55">
        <v>57063.87</v>
      </c>
      <c r="Y25" s="55">
        <v>16380</v>
      </c>
      <c r="Z25" s="55" t="s">
        <v>11169</v>
      </c>
      <c r="AA25" s="55" t="s">
        <v>5010</v>
      </c>
      <c r="AB25" s="55" t="s">
        <v>5008</v>
      </c>
      <c r="AC25" s="55" t="s">
        <v>11376</v>
      </c>
      <c r="AD25" s="60">
        <f>IF(N25=$AD$1,_xlfn.XLOOKUP(LEFT(B25,18)&amp;C25&amp;D25,'Form CT'!I:I,'Form CT'!D:D,0)+_xlfn.XLOOKUP(LEFT(B25,18)&amp;C25&amp;D25,'Form CT'!I:I,'Form CT'!E:E,0),0)</f>
        <v>0</v>
      </c>
      <c r="AE25" s="60">
        <f>IF(N25=$AE$1,_xlfn.XLOOKUP(LEFT(B25,18)&amp;C25&amp;D25,'Form CT'!I:I,'Form CT'!D:D,0)+_xlfn.XLOOKUP(LEFT(B25,18)&amp;C25&amp;D25,'Form CT'!I:I,'Form CT'!E:E,0),0)</f>
        <v>964.72306333200538</v>
      </c>
      <c r="AF25" s="60">
        <f>IF(N25=$AF$1,_xlfn.XLOOKUP(LEFT(B25,18)&amp;C25&amp;D25,'Form CT'!I:I,'Form CT'!D:D,0)+_xlfn.XLOOKUP(LEFT(B25,18)&amp;C25&amp;D25,'Form CT'!I:I,'Form CT'!E:E,0),0)</f>
        <v>0</v>
      </c>
      <c r="AG25" s="60" t="str">
        <f t="shared" si="1"/>
        <v>不符合</v>
      </c>
      <c r="AH25" s="60">
        <f>_xlfn.XLOOKUP(TRIM(CLEAN(B25))&amp;"-"&amp;TRIM(CLEAN(C25))&amp;"-"&amp;TRIM(CLEAN(D25)),'KS2'!A:A,'KS2'!B:B,0)</f>
        <v>1</v>
      </c>
      <c r="AI25" s="60">
        <f>IF(_xlfn.XLOOKUP(MID(B25,2,7)&amp;"/"&amp;MID(B25,10,3)&amp;TRIM(D25)&amp;MID(B25,15,4),Carouselwash!F:F,Carouselwash!I:I,0)=0,_xlfn.XLOOKUP((MID(C25,2,7)&amp;"/"&amp;MID(C25,10,3)&amp;TRIM(D25)),Carouselwash!G:G,Carouselwash!I:I,0),_xlfn.XLOOKUP(MID(B25,2,7)&amp;"/"&amp;MID(B25,10,3)&amp;TRIM(D25)&amp;MID(B25,15,4),Carouselwash!F:F,Carouselwash!I:I,0))</f>
        <v>2</v>
      </c>
    </row>
    <row r="26" spans="1:35" hidden="1">
      <c r="A26" s="55" t="s">
        <v>11246</v>
      </c>
      <c r="B26" s="56" t="s">
        <v>1939</v>
      </c>
      <c r="C26" s="56" t="s">
        <v>1860</v>
      </c>
      <c r="D26" s="67" t="s">
        <v>4428</v>
      </c>
      <c r="E26" s="57" t="s">
        <v>10583</v>
      </c>
      <c r="F26" s="58">
        <v>42266</v>
      </c>
      <c r="G26" s="59" t="s">
        <v>10618</v>
      </c>
      <c r="H26" s="59" t="s">
        <v>10529</v>
      </c>
      <c r="I26" s="55" t="s">
        <v>25</v>
      </c>
      <c r="J26" s="55">
        <v>14</v>
      </c>
      <c r="K26" s="55">
        <v>9</v>
      </c>
      <c r="L26" s="55" t="s">
        <v>11247</v>
      </c>
      <c r="M26" s="55">
        <v>2158.1999999999998</v>
      </c>
      <c r="N26" s="55" t="s">
        <v>96</v>
      </c>
      <c r="O26" s="55">
        <v>7.0000000000000007E-2</v>
      </c>
      <c r="P26" s="55">
        <v>0.19</v>
      </c>
      <c r="Q26" s="55">
        <v>3.1E-2</v>
      </c>
      <c r="R26" s="55">
        <v>1.4999999999999999E-2</v>
      </c>
      <c r="S26" s="55" t="s">
        <v>51</v>
      </c>
      <c r="T26" s="55" t="s">
        <v>10501</v>
      </c>
      <c r="U26" s="55">
        <v>18</v>
      </c>
      <c r="V26" s="55" t="s">
        <v>5545</v>
      </c>
      <c r="W26" s="55" t="s">
        <v>162</v>
      </c>
      <c r="X26" s="55">
        <v>22695.61</v>
      </c>
      <c r="Y26" s="55">
        <v>42300</v>
      </c>
      <c r="Z26" s="55" t="s">
        <v>5043</v>
      </c>
      <c r="AA26" s="55" t="s">
        <v>5009</v>
      </c>
      <c r="AB26" s="55" t="s">
        <v>11248</v>
      </c>
      <c r="AC26" s="55" t="s">
        <v>11249</v>
      </c>
      <c r="AD26" s="60">
        <f>IF(N26=$AD$1,_xlfn.XLOOKUP(LEFT(B26,18)&amp;C26&amp;D26,'Form CT'!I:I,'Form CT'!D:D,0)+_xlfn.XLOOKUP(LEFT(B26,18)&amp;C26&amp;D26,'Form CT'!I:I,'Form CT'!E:E,0),0)</f>
        <v>0</v>
      </c>
      <c r="AE26" s="60">
        <f>IF(N26=$AE$1,_xlfn.XLOOKUP(LEFT(B26,18)&amp;C26&amp;D26,'Form CT'!I:I,'Form CT'!D:D,0)+_xlfn.XLOOKUP(LEFT(B26,18)&amp;C26&amp;D26,'Form CT'!I:I,'Form CT'!E:E,0),0)</f>
        <v>0</v>
      </c>
      <c r="AF26" s="60">
        <f>IF(N26=$AF$1,_xlfn.XLOOKUP(LEFT(B26,18)&amp;C26&amp;D26,'Form CT'!I:I,'Form CT'!D:D,0)+_xlfn.XLOOKUP(LEFT(B26,18)&amp;C26&amp;D26,'Form CT'!I:I,'Form CT'!E:E,0),0)</f>
        <v>360.52159165847115</v>
      </c>
      <c r="AG26" s="60" t="str">
        <f t="shared" si="1"/>
        <v>不符合</v>
      </c>
      <c r="AH26" s="60">
        <f>_xlfn.XLOOKUP(TRIM(CLEAN(B26))&amp;"-"&amp;TRIM(CLEAN(C26))&amp;"-"&amp;TRIM(CLEAN(D26)),'KS2'!A:A,'KS2'!B:B,0)</f>
        <v>0</v>
      </c>
      <c r="AI26" s="60">
        <f>IF(_xlfn.XLOOKUP(MID(B26,2,7)&amp;"/"&amp;MID(B26,10,3)&amp;TRIM(D26)&amp;MID(B26,15,4),Carouselwash!F:F,Carouselwash!I:I,0)=0,_xlfn.XLOOKUP((MID(C26,2,7)&amp;"/"&amp;MID(C26,10,3)&amp;TRIM(D26)),Carouselwash!G:G,Carouselwash!I:I,0),_xlfn.XLOOKUP(MID(B26,2,7)&amp;"/"&amp;MID(B26,10,3)&amp;TRIM(D26)&amp;MID(B26,15,4),Carouselwash!F:F,Carouselwash!I:I,0))</f>
        <v>3</v>
      </c>
    </row>
    <row r="27" spans="1:35" hidden="1">
      <c r="A27" s="62" t="s">
        <v>11250</v>
      </c>
      <c r="B27" s="56" t="s">
        <v>1638</v>
      </c>
      <c r="C27" s="56" t="s">
        <v>1608</v>
      </c>
      <c r="D27" s="55" t="s">
        <v>152</v>
      </c>
      <c r="E27" s="57" t="s">
        <v>10583</v>
      </c>
      <c r="F27" s="58">
        <v>33150</v>
      </c>
      <c r="G27" s="59" t="s">
        <v>10499</v>
      </c>
      <c r="H27" s="59" t="s">
        <v>10598</v>
      </c>
      <c r="I27" s="55" t="s">
        <v>31</v>
      </c>
      <c r="J27" s="55">
        <v>7</v>
      </c>
      <c r="K27" s="55">
        <v>4</v>
      </c>
      <c r="L27" s="55" t="s">
        <v>11251</v>
      </c>
      <c r="M27" s="55">
        <v>5530.2</v>
      </c>
      <c r="N27" s="55" t="s">
        <v>101</v>
      </c>
      <c r="O27" s="55">
        <v>0.128</v>
      </c>
      <c r="P27" s="55">
        <v>0.185</v>
      </c>
      <c r="Q27" s="55">
        <v>3.3000000000000002E-2</v>
      </c>
      <c r="R27" s="55">
        <v>1.18E-2</v>
      </c>
      <c r="S27" s="55" t="s">
        <v>51</v>
      </c>
      <c r="T27" s="55" t="s">
        <v>10519</v>
      </c>
      <c r="U27" s="55">
        <v>18</v>
      </c>
      <c r="V27" s="55" t="s">
        <v>5051</v>
      </c>
      <c r="W27" s="55" t="s">
        <v>162</v>
      </c>
      <c r="X27" s="55">
        <v>35070.43</v>
      </c>
      <c r="Y27" s="55">
        <v>33300</v>
      </c>
      <c r="Z27" s="55" t="s">
        <v>5043</v>
      </c>
      <c r="AA27" s="55" t="s">
        <v>5013</v>
      </c>
      <c r="AB27" s="55" t="s">
        <v>11252</v>
      </c>
      <c r="AC27" s="55" t="s">
        <v>11253</v>
      </c>
      <c r="AD27" s="60">
        <f>IF(N27=$AD$1,_xlfn.XLOOKUP(LEFT(B27,18)&amp;C27&amp;D27,'Form CT'!I:I,'Form CT'!D:D,0)+_xlfn.XLOOKUP(LEFT(B27,18)&amp;C27&amp;D27,'Form CT'!I:I,'Form CT'!E:E,0),0)</f>
        <v>581.43038633333049</v>
      </c>
      <c r="AE27" s="60">
        <f>IF(N27=$AE$1,_xlfn.XLOOKUP(LEFT(B27,18)&amp;C27&amp;D27,'Form CT'!I:I,'Form CT'!D:D,0)+_xlfn.XLOOKUP(LEFT(B27,18)&amp;C27&amp;D27,'Form CT'!I:I,'Form CT'!E:E,0),0)</f>
        <v>0</v>
      </c>
      <c r="AF27" s="60">
        <f>IF(N27=$AF$1,_xlfn.XLOOKUP(LEFT(B27,18)&amp;C27&amp;D27,'Form CT'!I:I,'Form CT'!D:D,0)+_xlfn.XLOOKUP(LEFT(B27,18)&amp;C27&amp;D27,'Form CT'!I:I,'Form CT'!E:E,0),0)</f>
        <v>0</v>
      </c>
      <c r="AG27" s="60" t="str">
        <f t="shared" si="1"/>
        <v>不符合</v>
      </c>
      <c r="AH27" s="60">
        <f>_xlfn.XLOOKUP(TRIM(CLEAN(B27))&amp;"-"&amp;TRIM(CLEAN(C27))&amp;"-"&amp;TRIM(CLEAN(D27)),'KS2'!A:A,'KS2'!B:B,0)</f>
        <v>0</v>
      </c>
      <c r="AI27" s="60">
        <f>IF(_xlfn.XLOOKUP(MID(B27,2,7)&amp;"/"&amp;MID(B27,10,3)&amp;TRIM(D27)&amp;MID(B27,15,4),Carouselwash!F:F,Carouselwash!I:I,0)=0,_xlfn.XLOOKUP((MID(C27,2,7)&amp;"/"&amp;MID(C27,10,3)&amp;TRIM(D27)),Carouselwash!G:G,Carouselwash!I:I,0),_xlfn.XLOOKUP(MID(B27,2,7)&amp;"/"&amp;MID(B27,10,3)&amp;TRIM(D27)&amp;MID(B27,15,4),Carouselwash!F:F,Carouselwash!I:I,0))</f>
        <v>3</v>
      </c>
    </row>
    <row r="28" spans="1:35" hidden="1">
      <c r="A28" s="55" t="s">
        <v>11254</v>
      </c>
      <c r="B28" s="56" t="s">
        <v>3064</v>
      </c>
      <c r="C28" s="56" t="s">
        <v>3062</v>
      </c>
      <c r="D28" s="67" t="s">
        <v>152</v>
      </c>
      <c r="E28" s="57" t="s">
        <v>10583</v>
      </c>
      <c r="F28" s="58">
        <v>43000</v>
      </c>
      <c r="G28" s="59" t="s">
        <v>10618</v>
      </c>
      <c r="H28" s="59" t="s">
        <v>10542</v>
      </c>
      <c r="I28" s="55" t="s">
        <v>28</v>
      </c>
      <c r="J28" s="55">
        <v>8</v>
      </c>
      <c r="K28" s="55">
        <v>5</v>
      </c>
      <c r="L28" s="55" t="s">
        <v>11255</v>
      </c>
      <c r="M28" s="55">
        <v>3549.6</v>
      </c>
      <c r="N28" s="55" t="s">
        <v>96</v>
      </c>
      <c r="O28" s="55">
        <v>9.8000000000000004E-2</v>
      </c>
      <c r="P28" s="55">
        <v>0.16300000000000001</v>
      </c>
      <c r="Q28" s="55">
        <v>3.3000000000000002E-2</v>
      </c>
      <c r="R28" s="55">
        <v>1.4999999999999999E-2</v>
      </c>
      <c r="S28" s="55" t="s">
        <v>52</v>
      </c>
      <c r="T28" s="55" t="s">
        <v>163</v>
      </c>
      <c r="U28" s="55">
        <v>18</v>
      </c>
      <c r="V28" s="55" t="s">
        <v>5049</v>
      </c>
      <c r="W28" s="55" t="s">
        <v>162</v>
      </c>
      <c r="X28" s="55">
        <v>25484.15</v>
      </c>
      <c r="Y28" s="55">
        <v>45360</v>
      </c>
      <c r="Z28" s="55" t="s">
        <v>5043</v>
      </c>
      <c r="AA28" s="55" t="s">
        <v>5009</v>
      </c>
      <c r="AB28" s="61" t="s">
        <v>11256</v>
      </c>
      <c r="AC28" s="55" t="s">
        <v>11257</v>
      </c>
      <c r="AD28" s="60">
        <f>IF(N28=$AD$1,_xlfn.XLOOKUP(LEFT(B28,18)&amp;C28&amp;D28,'Form CT'!I:I,'Form CT'!D:D,0)+_xlfn.XLOOKUP(LEFT(B28,18)&amp;C28&amp;D28,'Form CT'!I:I,'Form CT'!E:E,0),0)</f>
        <v>0</v>
      </c>
      <c r="AE28" s="60">
        <f>IF(N28=$AE$1,_xlfn.XLOOKUP(LEFT(B28,18)&amp;C28&amp;D28,'Form CT'!I:I,'Form CT'!D:D,0)+_xlfn.XLOOKUP(LEFT(B28,18)&amp;C28&amp;D28,'Form CT'!I:I,'Form CT'!E:E,0),0)</f>
        <v>0</v>
      </c>
      <c r="AF28" s="60">
        <f>IF(N28=$AF$1,_xlfn.XLOOKUP(LEFT(B28,18)&amp;C28&amp;D28,'Form CT'!I:I,'Form CT'!D:D,0)+_xlfn.XLOOKUP(LEFT(B28,18)&amp;C28&amp;D28,'Form CT'!I:I,'Form CT'!E:E,0),0)</f>
        <v>452.42727299930993</v>
      </c>
      <c r="AG28" s="60" t="str">
        <f t="shared" si="1"/>
        <v>不符合</v>
      </c>
      <c r="AH28" s="60">
        <f>_xlfn.XLOOKUP(TRIM(CLEAN(B28))&amp;"-"&amp;TRIM(CLEAN(C28))&amp;"-"&amp;TRIM(CLEAN(D28)),'KS2'!A:A,'KS2'!B:B,0)</f>
        <v>0</v>
      </c>
      <c r="AI28" s="60">
        <f>IF(_xlfn.XLOOKUP(MID(B28,2,7)&amp;"/"&amp;MID(B28,10,3)&amp;TRIM(D28)&amp;MID(B28,15,4),Carouselwash!F:F,Carouselwash!I:I,0)=0,_xlfn.XLOOKUP((MID(C28,2,7)&amp;"/"&amp;MID(C28,10,3)&amp;TRIM(D28)),Carouselwash!G:G,Carouselwash!I:I,0),_xlfn.XLOOKUP(MID(B28,2,7)&amp;"/"&amp;MID(B28,10,3)&amp;TRIM(D28)&amp;MID(B28,15,4),Carouselwash!F:F,Carouselwash!I:I,0))</f>
        <v>3</v>
      </c>
    </row>
    <row r="29" spans="1:35" hidden="1">
      <c r="A29" s="55" t="s">
        <v>11258</v>
      </c>
      <c r="B29" s="56" t="s">
        <v>132</v>
      </c>
      <c r="C29" s="56" t="s">
        <v>4389</v>
      </c>
      <c r="D29" s="55" t="s">
        <v>82</v>
      </c>
      <c r="E29" s="57" t="s">
        <v>10583</v>
      </c>
      <c r="F29" s="58">
        <v>23400</v>
      </c>
      <c r="G29" s="59" t="s">
        <v>10734</v>
      </c>
      <c r="H29" s="59" t="s">
        <v>10746</v>
      </c>
      <c r="I29" s="55" t="s">
        <v>38</v>
      </c>
      <c r="J29" s="55">
        <v>3</v>
      </c>
      <c r="K29" s="55">
        <v>0</v>
      </c>
      <c r="L29" s="55" t="s">
        <v>11259</v>
      </c>
      <c r="M29" s="55">
        <v>4485.2</v>
      </c>
      <c r="N29" s="55" t="s">
        <v>23</v>
      </c>
      <c r="O29" s="55">
        <v>0.14000000000000001</v>
      </c>
      <c r="P29" s="55">
        <v>0.21</v>
      </c>
      <c r="Q29" s="55">
        <v>3.2000000000000001E-2</v>
      </c>
      <c r="R29" s="55">
        <v>1.4999999999999999E-2</v>
      </c>
      <c r="S29" s="55" t="s">
        <v>51</v>
      </c>
      <c r="T29" s="55" t="s">
        <v>10512</v>
      </c>
      <c r="U29" s="55">
        <v>18</v>
      </c>
      <c r="V29" s="55" t="s">
        <v>8140</v>
      </c>
      <c r="W29" s="55" t="s">
        <v>162</v>
      </c>
      <c r="X29" s="55">
        <v>68186.45</v>
      </c>
      <c r="Y29" s="55">
        <v>23400</v>
      </c>
      <c r="Z29" s="55" t="s">
        <v>5043</v>
      </c>
      <c r="AA29" s="55" t="s">
        <v>5009</v>
      </c>
      <c r="AB29" s="55" t="s">
        <v>11260</v>
      </c>
      <c r="AC29" s="55" t="s">
        <v>11261</v>
      </c>
      <c r="AD29" s="60">
        <f>IF(N29=$AD$1,_xlfn.XLOOKUP(LEFT(B29,18)&amp;C29&amp;D29,'Form CT'!I:I,'Form CT'!D:D,0)+_xlfn.XLOOKUP(LEFT(B29,18)&amp;C29&amp;D29,'Form CT'!I:I,'Form CT'!E:E,0),0)</f>
        <v>0</v>
      </c>
      <c r="AE29" s="60">
        <f>IF(N29=$AE$1,_xlfn.XLOOKUP(LEFT(B29,18)&amp;C29&amp;D29,'Form CT'!I:I,'Form CT'!D:D,0)+_xlfn.XLOOKUP(LEFT(B29,18)&amp;C29&amp;D29,'Form CT'!I:I,'Form CT'!E:E,0),0)</f>
        <v>1148.7495576677843</v>
      </c>
      <c r="AF29" s="60">
        <f>IF(N29=$AF$1,_xlfn.XLOOKUP(LEFT(B29,18)&amp;C29&amp;D29,'Form CT'!I:I,'Form CT'!D:D,0)+_xlfn.XLOOKUP(LEFT(B29,18)&amp;C29&amp;D29,'Form CT'!I:I,'Form CT'!E:E,0),0)</f>
        <v>0</v>
      </c>
      <c r="AG29" s="60" t="str">
        <f t="shared" si="1"/>
        <v>符合</v>
      </c>
      <c r="AH29" s="60">
        <f>_xlfn.XLOOKUP(TRIM(CLEAN(B29))&amp;"-"&amp;TRIM(CLEAN(C29))&amp;"-"&amp;TRIM(CLEAN(D29)),'KS2'!A:A,'KS2'!B:B,0)</f>
        <v>5</v>
      </c>
      <c r="AI29" s="60">
        <f>IF(_xlfn.XLOOKUP(MID(B29,2,7)&amp;"/"&amp;MID(B29,10,3)&amp;TRIM(D29)&amp;MID(B29,15,4),Carouselwash!F:F,Carouselwash!I:I,0)=0,_xlfn.XLOOKUP((MID(C29,2,7)&amp;"/"&amp;MID(C29,10,3)&amp;TRIM(D29)),Carouselwash!G:G,Carouselwash!I:I,0),_xlfn.XLOOKUP(MID(B29,2,7)&amp;"/"&amp;MID(B29,10,3)&amp;TRIM(D29)&amp;MID(B29,15,4),Carouselwash!F:F,Carouselwash!I:I,0))</f>
        <v>4</v>
      </c>
    </row>
    <row r="30" spans="1:35" hidden="1">
      <c r="A30" s="67" t="s">
        <v>11262</v>
      </c>
      <c r="B30" s="69" t="s">
        <v>4009</v>
      </c>
      <c r="C30" s="69" t="s">
        <v>660</v>
      </c>
      <c r="D30" s="55" t="s">
        <v>4441</v>
      </c>
      <c r="E30" s="122" t="s">
        <v>10583</v>
      </c>
      <c r="F30" s="72">
        <v>48679</v>
      </c>
      <c r="G30" s="121" t="s">
        <v>10518</v>
      </c>
      <c r="H30" s="121" t="s">
        <v>10744</v>
      </c>
      <c r="I30" s="67" t="s">
        <v>1</v>
      </c>
      <c r="J30" s="67">
        <v>10</v>
      </c>
      <c r="K30" s="67">
        <v>5</v>
      </c>
      <c r="L30" s="67" t="s">
        <v>11263</v>
      </c>
      <c r="M30" s="67">
        <v>2585</v>
      </c>
      <c r="N30" s="67" t="s">
        <v>101</v>
      </c>
      <c r="O30" s="67">
        <v>8.8999999999999996E-2</v>
      </c>
      <c r="P30" s="67">
        <v>6.4000000000000001E-2</v>
      </c>
      <c r="Q30" s="67">
        <v>4.1000000000000002E-2</v>
      </c>
      <c r="R30" s="67">
        <v>1.18E-2</v>
      </c>
      <c r="S30" s="67" t="s">
        <v>52</v>
      </c>
      <c r="T30" s="67" t="s">
        <v>10501</v>
      </c>
      <c r="U30" s="67">
        <v>18</v>
      </c>
      <c r="V30" s="67" t="s">
        <v>5573</v>
      </c>
      <c r="W30" s="67" t="s">
        <v>163</v>
      </c>
      <c r="X30" s="67">
        <v>42929.599999999999</v>
      </c>
      <c r="Y30" s="67">
        <v>50760</v>
      </c>
      <c r="Z30" s="67" t="s">
        <v>10374</v>
      </c>
      <c r="AA30" s="67" t="s">
        <v>5009</v>
      </c>
      <c r="AB30" s="75" t="s">
        <v>11264</v>
      </c>
      <c r="AC30" s="67" t="s">
        <v>11265</v>
      </c>
      <c r="AD30" s="60">
        <f>IF(N30=$AD$1,_xlfn.XLOOKUP(LEFT(B30,18)&amp;C30&amp;D30,'Form CT'!I:I,'Form CT'!D:D,0)+_xlfn.XLOOKUP(LEFT(B30,18)&amp;C30&amp;D30,'Form CT'!I:I,'Form CT'!E:E,0),0)</f>
        <v>734.35044233298402</v>
      </c>
      <c r="AE30" s="60">
        <f>IF(N30=$AE$1,_xlfn.XLOOKUP(LEFT(B30,18)&amp;C30&amp;D30,'Form CT'!I:I,'Form CT'!D:D,0)+_xlfn.XLOOKUP(LEFT(B30,18)&amp;C30&amp;D30,'Form CT'!I:I,'Form CT'!E:E,0),0)</f>
        <v>0</v>
      </c>
      <c r="AF30" s="60">
        <f>IF(N30=$AF$1,_xlfn.XLOOKUP(LEFT(B30,18)&amp;C30&amp;D30,'Form CT'!I:I,'Form CT'!D:D,0)+_xlfn.XLOOKUP(LEFT(B30,18)&amp;C30&amp;D30,'Form CT'!I:I,'Form CT'!E:E,0),0)</f>
        <v>0</v>
      </c>
      <c r="AG30" s="60" t="str">
        <f t="shared" si="1"/>
        <v>不符合</v>
      </c>
      <c r="AH30" s="60">
        <f>_xlfn.XLOOKUP(TRIM(CLEAN(B30))&amp;"-"&amp;TRIM(CLEAN(C30))&amp;"-"&amp;TRIM(CLEAN(D30)),'KS2'!A:A,'KS2'!B:B,0)</f>
        <v>0</v>
      </c>
      <c r="AI30" s="60">
        <f>IF(_xlfn.XLOOKUP(MID(B30,2,7)&amp;"/"&amp;MID(B30,10,3)&amp;TRIM(D30)&amp;MID(B30,15,4),Carouselwash!F:F,Carouselwash!I:I,0)=0,_xlfn.XLOOKUP((MID(C30,2,7)&amp;"/"&amp;MID(C30,10,3)&amp;TRIM(D30)),Carouselwash!G:G,Carouselwash!I:I,0),_xlfn.XLOOKUP(MID(B30,2,7)&amp;"/"&amp;MID(B30,10,3)&amp;TRIM(D30)&amp;MID(B30,15,4),Carouselwash!F:F,Carouselwash!I:I,0))</f>
        <v>3</v>
      </c>
    </row>
    <row r="31" spans="1:35" ht="17" hidden="1" customHeight="1">
      <c r="A31" s="55" t="s">
        <v>11266</v>
      </c>
      <c r="B31" s="56" t="s">
        <v>2413</v>
      </c>
      <c r="C31" s="56" t="s">
        <v>4389</v>
      </c>
      <c r="D31" s="55" t="s">
        <v>82</v>
      </c>
      <c r="E31" s="57" t="s">
        <v>10583</v>
      </c>
      <c r="F31" s="58">
        <v>23384</v>
      </c>
      <c r="G31" s="59" t="s">
        <v>10537</v>
      </c>
      <c r="H31" s="59" t="s">
        <v>10529</v>
      </c>
      <c r="I31" s="55" t="s">
        <v>38</v>
      </c>
      <c r="J31" s="55">
        <v>3</v>
      </c>
      <c r="K31" s="55">
        <v>0</v>
      </c>
      <c r="L31" s="55" t="s">
        <v>11267</v>
      </c>
      <c r="M31" s="55">
        <v>4560.7</v>
      </c>
      <c r="N31" s="55" t="s">
        <v>23</v>
      </c>
      <c r="O31" s="55">
        <v>0.14000000000000001</v>
      </c>
      <c r="P31" s="55">
        <v>0.21</v>
      </c>
      <c r="Q31" s="55">
        <v>3.2000000000000001E-2</v>
      </c>
      <c r="R31" s="55">
        <v>1.4999999999999999E-2</v>
      </c>
      <c r="S31" s="55" t="s">
        <v>51</v>
      </c>
      <c r="T31" s="55" t="s">
        <v>10512</v>
      </c>
      <c r="U31" s="55">
        <v>18</v>
      </c>
      <c r="V31" s="55" t="s">
        <v>8140</v>
      </c>
      <c r="W31" s="55" t="s">
        <v>162</v>
      </c>
      <c r="X31" s="55">
        <v>69156.479999999996</v>
      </c>
      <c r="Y31" s="55">
        <v>23400</v>
      </c>
      <c r="Z31" s="55" t="s">
        <v>5043</v>
      </c>
      <c r="AA31" s="55" t="s">
        <v>5015</v>
      </c>
      <c r="AB31" s="55" t="s">
        <v>11268</v>
      </c>
      <c r="AC31" s="55" t="s">
        <v>11269</v>
      </c>
      <c r="AD31" s="60">
        <f>IF(N31=$AD$1,_xlfn.XLOOKUP(LEFT(B31,18)&amp;C31&amp;D31,'Form CT'!I:I,'Form CT'!D:D,0)+_xlfn.XLOOKUP(LEFT(B31,18)&amp;C31&amp;D31,'Form CT'!I:I,'Form CT'!E:E,0),0)</f>
        <v>0</v>
      </c>
      <c r="AE31" s="60">
        <f>IF(N31=$AE$1,_xlfn.XLOOKUP(LEFT(B31,18)&amp;C31&amp;D31,'Form CT'!I:I,'Form CT'!D:D,0)+_xlfn.XLOOKUP(LEFT(B31,18)&amp;C31&amp;D31,'Form CT'!I:I,'Form CT'!E:E,0),0)</f>
        <v>1148.7495576677843</v>
      </c>
      <c r="AF31" s="60">
        <f>IF(N31=$AF$1,_xlfn.XLOOKUP(LEFT(B31,18)&amp;C31&amp;D31,'Form CT'!I:I,'Form CT'!D:D,0)+_xlfn.XLOOKUP(LEFT(B31,18)&amp;C31&amp;D31,'Form CT'!I:I,'Form CT'!E:E,0),0)</f>
        <v>0</v>
      </c>
      <c r="AG31" s="60" t="str">
        <f t="shared" si="1"/>
        <v>符合</v>
      </c>
      <c r="AH31" s="60">
        <f>_xlfn.XLOOKUP(TRIM(CLEAN(B31))&amp;"-"&amp;TRIM(CLEAN(C31))&amp;"-"&amp;TRIM(CLEAN(D31)),'KS2'!A:A,'KS2'!B:B,0)</f>
        <v>5</v>
      </c>
      <c r="AI31" s="60">
        <f>IF(_xlfn.XLOOKUP(MID(B31,2,7)&amp;"/"&amp;MID(B31,10,3)&amp;TRIM(D31)&amp;MID(B31,15,4),Carouselwash!F:F,Carouselwash!I:I,0)=0,_xlfn.XLOOKUP((MID(C31,2,7)&amp;"/"&amp;MID(C31,10,3)&amp;TRIM(D31)),Carouselwash!G:G,Carouselwash!I:I,0),_xlfn.XLOOKUP(MID(B31,2,7)&amp;"/"&amp;MID(B31,10,3)&amp;TRIM(D31)&amp;MID(B31,15,4),Carouselwash!F:F,Carouselwash!I:I,0))</f>
        <v>4</v>
      </c>
    </row>
    <row r="32" spans="1:35">
      <c r="A32" s="55" t="s">
        <v>11270</v>
      </c>
      <c r="B32" s="56" t="s">
        <v>4114</v>
      </c>
      <c r="C32" s="56" t="s">
        <v>4115</v>
      </c>
      <c r="D32" s="55" t="s">
        <v>4531</v>
      </c>
      <c r="E32" s="57" t="s">
        <v>10583</v>
      </c>
      <c r="F32" s="58">
        <v>50760</v>
      </c>
      <c r="G32" s="59" t="s">
        <v>10583</v>
      </c>
      <c r="H32" s="59" t="s">
        <v>10598</v>
      </c>
      <c r="I32" s="55" t="s">
        <v>10</v>
      </c>
      <c r="J32" s="55">
        <v>10</v>
      </c>
      <c r="K32" s="55">
        <v>5</v>
      </c>
      <c r="L32" s="55" t="s">
        <v>11271</v>
      </c>
      <c r="M32" s="55">
        <v>1427.8</v>
      </c>
      <c r="N32" s="55" t="s">
        <v>101</v>
      </c>
      <c r="O32" s="55">
        <v>9.4E-2</v>
      </c>
      <c r="P32" s="55">
        <v>7.5999999999999998E-2</v>
      </c>
      <c r="Q32" s="55">
        <v>2.0299999999999999E-2</v>
      </c>
      <c r="R32" s="55">
        <v>9.7999999999999997E-3</v>
      </c>
      <c r="S32" s="55" t="s">
        <v>52</v>
      </c>
      <c r="T32" s="55" t="s">
        <v>10501</v>
      </c>
      <c r="U32" s="55">
        <v>18</v>
      </c>
      <c r="V32" s="55" t="s">
        <v>9485</v>
      </c>
      <c r="W32" s="55" t="s">
        <v>163</v>
      </c>
      <c r="X32" s="55">
        <v>66066.73</v>
      </c>
      <c r="Y32" s="55">
        <v>50760</v>
      </c>
      <c r="Z32" s="55" t="s">
        <v>5043</v>
      </c>
      <c r="AA32" s="55" t="s">
        <v>5098</v>
      </c>
      <c r="AB32" s="55" t="s">
        <v>5008</v>
      </c>
      <c r="AC32" s="55" t="s">
        <v>11214</v>
      </c>
      <c r="AD32" s="60">
        <f>IF(N32=$AD$1,_xlfn.XLOOKUP(LEFT(B32,18)&amp;C32&amp;D32,'Form CT'!I:I,'Form CT'!D:D,0)+_xlfn.XLOOKUP(LEFT(B32,18)&amp;C32&amp;D32,'Form CT'!I:I,'Form CT'!E:E,0),0)</f>
        <v>770.0165722228121</v>
      </c>
      <c r="AE32" s="60">
        <f>IF(N32=$AE$1,_xlfn.XLOOKUP(LEFT(B32,18)&amp;C32&amp;D32,'Form CT'!I:I,'Form CT'!D:D,0)+_xlfn.XLOOKUP(LEFT(B32,18)&amp;C32&amp;D32,'Form CT'!I:I,'Form CT'!E:E,0),0)</f>
        <v>0</v>
      </c>
      <c r="AF32" s="60">
        <f>IF(N32=$AF$1,_xlfn.XLOOKUP(LEFT(B32,18)&amp;C32&amp;D32,'Form CT'!I:I,'Form CT'!D:D,0)+_xlfn.XLOOKUP(LEFT(B32,18)&amp;C32&amp;D32,'Form CT'!I:I,'Form CT'!E:E,0),0)</f>
        <v>0</v>
      </c>
      <c r="AG32" s="60" t="str">
        <f t="shared" si="1"/>
        <v>不符合</v>
      </c>
      <c r="AH32" s="60">
        <f>_xlfn.XLOOKUP(TRIM(CLEAN(B32))&amp;"-"&amp;TRIM(CLEAN(C32))&amp;"-"&amp;TRIM(CLEAN(D32)),'KS2'!A:A,'KS2'!B:B,0)</f>
        <v>0</v>
      </c>
      <c r="AI32" s="60">
        <f>IF(_xlfn.XLOOKUP(MID(B32,2,7)&amp;"/"&amp;MID(B32,10,3)&amp;TRIM(D32)&amp;MID(B32,15,4),Carouselwash!F:F,Carouselwash!I:I,0)=0,_xlfn.XLOOKUP((MID(C32,2,7)&amp;"/"&amp;MID(C32,10,3)&amp;TRIM(D32)),Carouselwash!G:G,Carouselwash!I:I,0),_xlfn.XLOOKUP(MID(B32,2,7)&amp;"/"&amp;MID(B32,10,3)&amp;TRIM(D32)&amp;MID(B32,15,4),Carouselwash!F:F,Carouselwash!I:I,0))</f>
        <v>3</v>
      </c>
    </row>
    <row r="33" spans="1:35" hidden="1">
      <c r="A33" s="55" t="s">
        <v>11272</v>
      </c>
      <c r="B33" s="56" t="s">
        <v>2413</v>
      </c>
      <c r="C33" s="56" t="s">
        <v>4389</v>
      </c>
      <c r="D33" s="55" t="s">
        <v>82</v>
      </c>
      <c r="E33" s="57" t="s">
        <v>10583</v>
      </c>
      <c r="F33" s="58">
        <v>23328</v>
      </c>
      <c r="G33" s="59" t="s">
        <v>10537</v>
      </c>
      <c r="H33" s="59" t="s">
        <v>10529</v>
      </c>
      <c r="I33" s="55" t="s">
        <v>38</v>
      </c>
      <c r="J33" s="55">
        <v>3</v>
      </c>
      <c r="K33" s="55">
        <v>0</v>
      </c>
      <c r="L33" s="55" t="s">
        <v>11273</v>
      </c>
      <c r="M33" s="55">
        <v>4539</v>
      </c>
      <c r="N33" s="55" t="s">
        <v>23</v>
      </c>
      <c r="O33" s="55">
        <v>0.14000000000000001</v>
      </c>
      <c r="P33" s="55">
        <v>0.21</v>
      </c>
      <c r="Q33" s="55">
        <v>3.2000000000000001E-2</v>
      </c>
      <c r="R33" s="55">
        <v>1.4999999999999999E-2</v>
      </c>
      <c r="S33" s="55" t="s">
        <v>51</v>
      </c>
      <c r="T33" s="55" t="s">
        <v>10512</v>
      </c>
      <c r="U33" s="55">
        <v>18</v>
      </c>
      <c r="V33" s="55" t="s">
        <v>8140</v>
      </c>
      <c r="W33" s="55" t="s">
        <v>162</v>
      </c>
      <c r="X33" s="55">
        <v>69156.479999999996</v>
      </c>
      <c r="Y33" s="55">
        <v>23400</v>
      </c>
      <c r="Z33" s="55" t="s">
        <v>5043</v>
      </c>
      <c r="AA33" s="55" t="s">
        <v>5015</v>
      </c>
      <c r="AB33" s="55" t="s">
        <v>11274</v>
      </c>
      <c r="AC33" s="55" t="s">
        <v>11275</v>
      </c>
      <c r="AD33" s="60">
        <f>IF(N33=$AD$1,_xlfn.XLOOKUP(LEFT(B33,18)&amp;C33&amp;D33,'Form CT'!I:I,'Form CT'!D:D,0)+_xlfn.XLOOKUP(LEFT(B33,18)&amp;C33&amp;D33,'Form CT'!I:I,'Form CT'!E:E,0),0)</f>
        <v>0</v>
      </c>
      <c r="AE33" s="60">
        <f>IF(N33=$AE$1,_xlfn.XLOOKUP(LEFT(B33,18)&amp;C33&amp;D33,'Form CT'!I:I,'Form CT'!D:D,0)+_xlfn.XLOOKUP(LEFT(B33,18)&amp;C33&amp;D33,'Form CT'!I:I,'Form CT'!E:E,0),0)</f>
        <v>1148.7495576677843</v>
      </c>
      <c r="AF33" s="60">
        <f>IF(N33=$AF$1,_xlfn.XLOOKUP(LEFT(B33,18)&amp;C33&amp;D33,'Form CT'!I:I,'Form CT'!D:D,0)+_xlfn.XLOOKUP(LEFT(B33,18)&amp;C33&amp;D33,'Form CT'!I:I,'Form CT'!E:E,0),0)</f>
        <v>0</v>
      </c>
      <c r="AG33" s="60" t="str">
        <f t="shared" si="1"/>
        <v>符合</v>
      </c>
      <c r="AH33" s="60">
        <f>_xlfn.XLOOKUP(TRIM(CLEAN(B33))&amp;"-"&amp;TRIM(CLEAN(C33))&amp;"-"&amp;TRIM(CLEAN(D33)),'KS2'!A:A,'KS2'!B:B,0)</f>
        <v>5</v>
      </c>
      <c r="AI33" s="60">
        <f>IF(_xlfn.XLOOKUP(MID(B33,2,7)&amp;"/"&amp;MID(B33,10,3)&amp;TRIM(D33)&amp;MID(B33,15,4),Carouselwash!F:F,Carouselwash!I:I,0)=0,_xlfn.XLOOKUP((MID(C33,2,7)&amp;"/"&amp;MID(C33,10,3)&amp;TRIM(D33)),Carouselwash!G:G,Carouselwash!I:I,0),_xlfn.XLOOKUP(MID(B33,2,7)&amp;"/"&amp;MID(B33,10,3)&amp;TRIM(D33)&amp;MID(B33,15,4),Carouselwash!F:F,Carouselwash!I:I,0))</f>
        <v>4</v>
      </c>
    </row>
    <row r="34" spans="1:35" hidden="1">
      <c r="A34" s="55" t="s">
        <v>11276</v>
      </c>
      <c r="B34" s="56" t="s">
        <v>1563</v>
      </c>
      <c r="C34" s="56" t="s">
        <v>1063</v>
      </c>
      <c r="D34" s="55" t="s">
        <v>119</v>
      </c>
      <c r="E34" s="57" t="s">
        <v>10583</v>
      </c>
      <c r="F34" s="58">
        <v>16380</v>
      </c>
      <c r="G34" s="59" t="s">
        <v>10618</v>
      </c>
      <c r="H34" s="59" t="s">
        <v>10542</v>
      </c>
      <c r="I34" s="55" t="s">
        <v>17</v>
      </c>
      <c r="J34" s="55">
        <v>8</v>
      </c>
      <c r="K34" s="55">
        <v>4</v>
      </c>
      <c r="L34" s="55" t="s">
        <v>11277</v>
      </c>
      <c r="M34" s="55">
        <v>8302.4</v>
      </c>
      <c r="N34" s="55" t="s">
        <v>101</v>
      </c>
      <c r="O34" s="55">
        <v>0.128</v>
      </c>
      <c r="P34" s="55">
        <v>0.17</v>
      </c>
      <c r="Q34" s="55">
        <v>0.05</v>
      </c>
      <c r="R34" s="55">
        <v>1.4999999999999999E-2</v>
      </c>
      <c r="S34" s="55" t="s">
        <v>50</v>
      </c>
      <c r="T34" s="55" t="s">
        <v>10512</v>
      </c>
      <c r="U34" s="55">
        <v>18</v>
      </c>
      <c r="V34" s="55" t="s">
        <v>6071</v>
      </c>
      <c r="W34" s="55" t="s">
        <v>162</v>
      </c>
      <c r="X34" s="55">
        <v>41186.269999999997</v>
      </c>
      <c r="Y34" s="55">
        <v>16380</v>
      </c>
      <c r="Z34" s="55" t="s">
        <v>5043</v>
      </c>
      <c r="AA34" s="55" t="s">
        <v>5009</v>
      </c>
      <c r="AB34" s="55" t="s">
        <v>11278</v>
      </c>
      <c r="AC34" s="55" t="s">
        <v>11279</v>
      </c>
      <c r="AD34" s="60">
        <f>IF(N34=$AD$1,_xlfn.XLOOKUP(LEFT(B34,18)&amp;C34&amp;D34,'Form CT'!I:I,'Form CT'!D:D,0)+_xlfn.XLOOKUP(LEFT(B34,18)&amp;C34&amp;D34,'Form CT'!I:I,'Form CT'!E:E,0),0)</f>
        <v>669.49164866760839</v>
      </c>
      <c r="AE34" s="60">
        <f>IF(N34=$AE$1,_xlfn.XLOOKUP(LEFT(B34,18)&amp;C34&amp;D34,'Form CT'!I:I,'Form CT'!D:D,0)+_xlfn.XLOOKUP(LEFT(B34,18)&amp;C34&amp;D34,'Form CT'!I:I,'Form CT'!E:E,0),0)</f>
        <v>0</v>
      </c>
      <c r="AF34" s="60">
        <f>IF(N34=$AF$1,_xlfn.XLOOKUP(LEFT(B34,18)&amp;C34&amp;D34,'Form CT'!I:I,'Form CT'!D:D,0)+_xlfn.XLOOKUP(LEFT(B34,18)&amp;C34&amp;D34,'Form CT'!I:I,'Form CT'!E:E,0),0)</f>
        <v>0</v>
      </c>
      <c r="AG34" s="60" t="str">
        <f t="shared" si="1"/>
        <v>不符合</v>
      </c>
      <c r="AH34" s="60">
        <f>_xlfn.XLOOKUP(TRIM(CLEAN(B34))&amp;"-"&amp;TRIM(CLEAN(C34))&amp;"-"&amp;TRIM(CLEAN(D34)),'KS2'!A:A,'KS2'!B:B,0)</f>
        <v>0</v>
      </c>
      <c r="AI34" s="60">
        <f>IF(_xlfn.XLOOKUP(MID(B34,2,7)&amp;"/"&amp;MID(B34,10,3)&amp;TRIM(D34)&amp;MID(B34,15,4),Carouselwash!F:F,Carouselwash!I:I,0)=0,_xlfn.XLOOKUP((MID(C34,2,7)&amp;"/"&amp;MID(C34,10,3)&amp;TRIM(D34)),Carouselwash!G:G,Carouselwash!I:I,0),_xlfn.XLOOKUP(MID(B34,2,7)&amp;"/"&amp;MID(B34,10,3)&amp;TRIM(D34)&amp;MID(B34,15,4),Carouselwash!F:F,Carouselwash!I:I,0))</f>
        <v>3</v>
      </c>
    </row>
    <row r="35" spans="1:35" hidden="1">
      <c r="A35" s="55" t="s">
        <v>11280</v>
      </c>
      <c r="B35" s="89" t="s">
        <v>144</v>
      </c>
      <c r="C35" s="56" t="s">
        <v>145</v>
      </c>
      <c r="D35" s="67" t="s">
        <v>87</v>
      </c>
      <c r="E35" s="57" t="s">
        <v>10583</v>
      </c>
      <c r="F35" s="58">
        <v>28900</v>
      </c>
      <c r="G35" s="59" t="s">
        <v>10618</v>
      </c>
      <c r="H35" s="59" t="s">
        <v>10598</v>
      </c>
      <c r="I35" s="55" t="s">
        <v>17</v>
      </c>
      <c r="J35" s="55">
        <v>6</v>
      </c>
      <c r="K35" s="55">
        <v>4</v>
      </c>
      <c r="L35" s="55" t="s">
        <v>11281</v>
      </c>
      <c r="M35" s="55">
        <v>5699.1</v>
      </c>
      <c r="N35" s="55" t="s">
        <v>101</v>
      </c>
      <c r="O35" s="55">
        <v>0.128</v>
      </c>
      <c r="P35" s="55">
        <v>0.17</v>
      </c>
      <c r="Q35" s="55">
        <v>6.4000000000000001E-2</v>
      </c>
      <c r="R35" s="55">
        <v>1.4999999999999999E-2</v>
      </c>
      <c r="S35" s="55" t="s">
        <v>51</v>
      </c>
      <c r="T35" s="55" t="s">
        <v>162</v>
      </c>
      <c r="U35" s="55">
        <v>18</v>
      </c>
      <c r="V35" s="55" t="s">
        <v>5044</v>
      </c>
      <c r="W35" s="55" t="s">
        <v>162</v>
      </c>
      <c r="X35" s="55">
        <v>34325.82</v>
      </c>
      <c r="Y35" s="55">
        <v>28800</v>
      </c>
      <c r="Z35" s="55" t="s">
        <v>5043</v>
      </c>
      <c r="AA35" s="55" t="s">
        <v>5010</v>
      </c>
      <c r="AB35" s="55" t="s">
        <v>5008</v>
      </c>
      <c r="AC35" s="55" t="s">
        <v>11282</v>
      </c>
      <c r="AD35" s="60">
        <f>IF(N35=$AD$1,_xlfn.XLOOKUP(LEFT(B35,18)&amp;C35&amp;D35,'Form CT'!I:I,'Form CT'!D:D,0)+_xlfn.XLOOKUP(LEFT(B35,18)&amp;C35&amp;D35,'Form CT'!I:I,'Form CT'!E:E,0),0)</f>
        <v>582.15052566553936</v>
      </c>
      <c r="AE35" s="60">
        <f>IF(N35=$AE$1,_xlfn.XLOOKUP(LEFT(B35,18)&amp;C35&amp;D35,'Form CT'!I:I,'Form CT'!D:D,0)+_xlfn.XLOOKUP(LEFT(B35,18)&amp;C35&amp;D35,'Form CT'!I:I,'Form CT'!E:E,0),0)</f>
        <v>0</v>
      </c>
      <c r="AF35" s="60">
        <f>IF(N35=$AF$1,_xlfn.XLOOKUP(LEFT(B35,18)&amp;C35&amp;D35,'Form CT'!I:I,'Form CT'!D:D,0)+_xlfn.XLOOKUP(LEFT(B35,18)&amp;C35&amp;D35,'Form CT'!I:I,'Form CT'!E:E,0),0)</f>
        <v>0</v>
      </c>
      <c r="AG35" s="60" t="str">
        <f t="shared" si="1"/>
        <v>不符合</v>
      </c>
      <c r="AH35" s="60">
        <f>_xlfn.XLOOKUP(TRIM(CLEAN(B35))&amp;"-"&amp;TRIM(CLEAN(C35))&amp;"-"&amp;TRIM(CLEAN(D35)),'KS2'!A:A,'KS2'!B:B,0)</f>
        <v>0</v>
      </c>
      <c r="AI35" s="60">
        <f>IF(_xlfn.XLOOKUP(MID(B35,2,7)&amp;"/"&amp;MID(B35,10,3)&amp;TRIM(D35)&amp;MID(B35,15,4),Carouselwash!F:F,Carouselwash!I:I,0)=0,_xlfn.XLOOKUP((MID(C35,2,7)&amp;"/"&amp;MID(C35,10,3)&amp;TRIM(D35)),Carouselwash!G:G,Carouselwash!I:I,0),_xlfn.XLOOKUP(MID(B35,2,7)&amp;"/"&amp;MID(B35,10,3)&amp;TRIM(D35)&amp;MID(B35,15,4),Carouselwash!F:F,Carouselwash!I:I,0))</f>
        <v>3</v>
      </c>
    </row>
    <row r="36" spans="1:35">
      <c r="A36" s="67" t="s">
        <v>11283</v>
      </c>
      <c r="B36" s="69" t="s">
        <v>4114</v>
      </c>
      <c r="C36" s="69" t="s">
        <v>4115</v>
      </c>
      <c r="D36" s="55" t="s">
        <v>4531</v>
      </c>
      <c r="E36" s="122" t="s">
        <v>10583</v>
      </c>
      <c r="F36" s="72">
        <v>50760</v>
      </c>
      <c r="G36" s="121" t="s">
        <v>10583</v>
      </c>
      <c r="H36" s="121" t="s">
        <v>10598</v>
      </c>
      <c r="I36" s="67" t="s">
        <v>10</v>
      </c>
      <c r="J36" s="67">
        <v>10</v>
      </c>
      <c r="K36" s="67">
        <v>5</v>
      </c>
      <c r="L36" s="67" t="s">
        <v>11284</v>
      </c>
      <c r="M36" s="67">
        <v>1397.3</v>
      </c>
      <c r="N36" s="67" t="s">
        <v>101</v>
      </c>
      <c r="O36" s="67">
        <v>9.4E-2</v>
      </c>
      <c r="P36" s="67">
        <v>7.5999999999999998E-2</v>
      </c>
      <c r="Q36" s="67">
        <v>2.0299999999999999E-2</v>
      </c>
      <c r="R36" s="67">
        <v>9.7999999999999997E-3</v>
      </c>
      <c r="S36" s="67" t="s">
        <v>52</v>
      </c>
      <c r="T36" s="67" t="s">
        <v>10501</v>
      </c>
      <c r="U36" s="67">
        <v>18</v>
      </c>
      <c r="V36" s="67" t="s">
        <v>9485</v>
      </c>
      <c r="W36" s="67" t="s">
        <v>163</v>
      </c>
      <c r="X36" s="67">
        <v>66066.73</v>
      </c>
      <c r="Y36" s="67">
        <v>50760</v>
      </c>
      <c r="Z36" s="67" t="s">
        <v>5043</v>
      </c>
      <c r="AA36" s="67" t="s">
        <v>5098</v>
      </c>
      <c r="AB36" s="75" t="s">
        <v>5008</v>
      </c>
      <c r="AC36" s="67" t="s">
        <v>11214</v>
      </c>
      <c r="AD36" s="60">
        <f>IF(N36=$AD$1,_xlfn.XLOOKUP(LEFT(B36,18)&amp;C36&amp;D36,'Form CT'!I:I,'Form CT'!D:D,0)+_xlfn.XLOOKUP(LEFT(B36,18)&amp;C36&amp;D36,'Form CT'!I:I,'Form CT'!E:E,0),0)</f>
        <v>770.0165722228121</v>
      </c>
      <c r="AE36" s="60">
        <f>IF(N36=$AE$1,_xlfn.XLOOKUP(LEFT(B36,18)&amp;C36&amp;D36,'Form CT'!I:I,'Form CT'!D:D,0)+_xlfn.XLOOKUP(LEFT(B36,18)&amp;C36&amp;D36,'Form CT'!I:I,'Form CT'!E:E,0),0)</f>
        <v>0</v>
      </c>
      <c r="AF36" s="60">
        <f>IF(N36=$AF$1,_xlfn.XLOOKUP(LEFT(B36,18)&amp;C36&amp;D36,'Form CT'!I:I,'Form CT'!D:D,0)+_xlfn.XLOOKUP(LEFT(B36,18)&amp;C36&amp;D36,'Form CT'!I:I,'Form CT'!E:E,0),0)</f>
        <v>0</v>
      </c>
      <c r="AG36" s="60" t="str">
        <f t="shared" si="1"/>
        <v>不符合</v>
      </c>
      <c r="AH36" s="60">
        <f>_xlfn.XLOOKUP(TRIM(CLEAN(B36))&amp;"-"&amp;TRIM(CLEAN(C36))&amp;"-"&amp;TRIM(CLEAN(D36)),'KS2'!A:A,'KS2'!B:B,0)</f>
        <v>0</v>
      </c>
      <c r="AI36" s="60">
        <f>IF(_xlfn.XLOOKUP(MID(B36,2,7)&amp;"/"&amp;MID(B36,10,3)&amp;TRIM(D36)&amp;MID(B36,15,4),Carouselwash!F:F,Carouselwash!I:I,0)=0,_xlfn.XLOOKUP((MID(C36,2,7)&amp;"/"&amp;MID(C36,10,3)&amp;TRIM(D36)),Carouselwash!G:G,Carouselwash!I:I,0),_xlfn.XLOOKUP(MID(B36,2,7)&amp;"/"&amp;MID(B36,10,3)&amp;TRIM(D36)&amp;MID(B36,15,4),Carouselwash!F:F,Carouselwash!I:I,0))</f>
        <v>3</v>
      </c>
    </row>
    <row r="37" spans="1:35" hidden="1">
      <c r="A37" s="55" t="s">
        <v>11285</v>
      </c>
      <c r="B37" s="80" t="s">
        <v>2938</v>
      </c>
      <c r="C37" s="56" t="s">
        <v>2935</v>
      </c>
      <c r="D37" s="55" t="s">
        <v>4428</v>
      </c>
      <c r="E37" s="57" t="s">
        <v>10583</v>
      </c>
      <c r="F37" s="58">
        <v>33300</v>
      </c>
      <c r="G37" s="59" t="s">
        <v>10537</v>
      </c>
      <c r="H37" s="59" t="s">
        <v>10542</v>
      </c>
      <c r="I37" s="55" t="s">
        <v>26</v>
      </c>
      <c r="J37" s="55">
        <v>14</v>
      </c>
      <c r="K37" s="55">
        <v>9</v>
      </c>
      <c r="L37" s="55" t="s">
        <v>11286</v>
      </c>
      <c r="M37" s="55">
        <v>4485.5</v>
      </c>
      <c r="N37" s="55" t="s">
        <v>101</v>
      </c>
      <c r="O37" s="55">
        <v>0.128</v>
      </c>
      <c r="P37" s="55">
        <v>0.185</v>
      </c>
      <c r="Q37" s="55">
        <v>3.2000000000000001E-2</v>
      </c>
      <c r="R37" s="55">
        <v>1.9300000000000001E-2</v>
      </c>
      <c r="S37" s="55" t="s">
        <v>51</v>
      </c>
      <c r="T37" s="55" t="s">
        <v>10519</v>
      </c>
      <c r="U37" s="55">
        <v>18</v>
      </c>
      <c r="V37" s="55" t="s">
        <v>9089</v>
      </c>
      <c r="W37" s="55" t="s">
        <v>162</v>
      </c>
      <c r="X37" s="55">
        <v>20664.46</v>
      </c>
      <c r="Y37" s="55">
        <v>33300</v>
      </c>
      <c r="Z37" s="55" t="s">
        <v>5043</v>
      </c>
      <c r="AA37" s="55" t="s">
        <v>5011</v>
      </c>
      <c r="AB37" s="55" t="s">
        <v>5014</v>
      </c>
      <c r="AC37" s="55" t="s">
        <v>11287</v>
      </c>
      <c r="AD37" s="60">
        <f>IF(N37=$AD$1,_xlfn.XLOOKUP(LEFT(B37,18)&amp;C37&amp;D37,'Form CT'!I:I,'Form CT'!D:D,0)+_xlfn.XLOOKUP(LEFT(B37,18)&amp;C37&amp;D37,'Form CT'!I:I,'Form CT'!E:E,0),0)</f>
        <v>334.29226799968166</v>
      </c>
      <c r="AE37" s="60">
        <f>IF(N37=$AE$1,_xlfn.XLOOKUP(LEFT(B37,18)&amp;C37&amp;D37,'Form CT'!I:I,'Form CT'!D:D,0)+_xlfn.XLOOKUP(LEFT(B37,18)&amp;C37&amp;D37,'Form CT'!I:I,'Form CT'!E:E,0),0)</f>
        <v>0</v>
      </c>
      <c r="AF37" s="60">
        <f>IF(N37=$AF$1,_xlfn.XLOOKUP(LEFT(B37,18)&amp;C37&amp;D37,'Form CT'!I:I,'Form CT'!D:D,0)+_xlfn.XLOOKUP(LEFT(B37,18)&amp;C37&amp;D37,'Form CT'!I:I,'Form CT'!E:E,0),0)</f>
        <v>0</v>
      </c>
      <c r="AG37" s="60" t="e">
        <f t="shared" si="1"/>
        <v>#VALUE!</v>
      </c>
      <c r="AH37" s="60">
        <f>_xlfn.XLOOKUP(TRIM(CLEAN(B37))&amp;"-"&amp;TRIM(CLEAN(C37))&amp;"-"&amp;TRIM(CLEAN(D37)),'KS2'!A:A,'KS2'!B:B,0)</f>
        <v>0</v>
      </c>
      <c r="AI37" s="60">
        <f>IF(_xlfn.XLOOKUP(MID(B37,2,7)&amp;"/"&amp;MID(B37,10,3)&amp;TRIM(D37)&amp;MID(B37,15,4),Carouselwash!F:F,Carouselwash!I:I,0)=0,_xlfn.XLOOKUP((MID(C37,2,7)&amp;"/"&amp;MID(C37,10,3)&amp;TRIM(D37)),Carouselwash!G:G,Carouselwash!I:I,0),_xlfn.XLOOKUP(MID(B37,2,7)&amp;"/"&amp;MID(B37,10,3)&amp;TRIM(D37)&amp;MID(B37,15,4),Carouselwash!F:F,Carouselwash!I:I,0))</f>
        <v>3</v>
      </c>
    </row>
    <row r="38" spans="1:35" ht="13" hidden="1" customHeight="1">
      <c r="A38" s="67" t="s">
        <v>11288</v>
      </c>
      <c r="B38" s="69" t="s">
        <v>1563</v>
      </c>
      <c r="C38" s="69" t="s">
        <v>1063</v>
      </c>
      <c r="D38" s="55" t="s">
        <v>119</v>
      </c>
      <c r="E38" s="122" t="s">
        <v>10583</v>
      </c>
      <c r="F38" s="72">
        <v>16369</v>
      </c>
      <c r="G38" s="121" t="s">
        <v>10618</v>
      </c>
      <c r="H38" s="121" t="s">
        <v>10542</v>
      </c>
      <c r="I38" s="67" t="s">
        <v>17</v>
      </c>
      <c r="J38" s="67">
        <v>8</v>
      </c>
      <c r="K38" s="67">
        <v>4</v>
      </c>
      <c r="L38" s="67" t="s">
        <v>11289</v>
      </c>
      <c r="M38" s="67">
        <v>8117.6</v>
      </c>
      <c r="N38" s="67" t="s">
        <v>101</v>
      </c>
      <c r="O38" s="67">
        <v>0.128</v>
      </c>
      <c r="P38" s="67">
        <v>0.17</v>
      </c>
      <c r="Q38" s="67">
        <v>0.05</v>
      </c>
      <c r="R38" s="67">
        <v>1.4999999999999999E-2</v>
      </c>
      <c r="S38" s="67" t="s">
        <v>50</v>
      </c>
      <c r="T38" s="67" t="s">
        <v>10512</v>
      </c>
      <c r="U38" s="67">
        <v>18</v>
      </c>
      <c r="V38" s="67" t="s">
        <v>6071</v>
      </c>
      <c r="W38" s="67" t="s">
        <v>162</v>
      </c>
      <c r="X38" s="67">
        <v>41186.269999999997</v>
      </c>
      <c r="Y38" s="67">
        <v>16380</v>
      </c>
      <c r="Z38" s="67" t="s">
        <v>5043</v>
      </c>
      <c r="AA38" s="67" t="s">
        <v>5009</v>
      </c>
      <c r="AB38" s="75" t="s">
        <v>11290</v>
      </c>
      <c r="AC38" s="67" t="s">
        <v>11291</v>
      </c>
      <c r="AD38" s="60">
        <f>IF(N38=$AD$1,_xlfn.XLOOKUP(LEFT(B38,18)&amp;C38&amp;D38,'Form CT'!I:I,'Form CT'!D:D,0)+_xlfn.XLOOKUP(LEFT(B38,18)&amp;C38&amp;D38,'Form CT'!I:I,'Form CT'!E:E,0),0)</f>
        <v>669.49164866760839</v>
      </c>
      <c r="AE38" s="60">
        <f>IF(N38=$AE$1,_xlfn.XLOOKUP(LEFT(B38,18)&amp;C38&amp;D38,'Form CT'!I:I,'Form CT'!D:D,0)+_xlfn.XLOOKUP(LEFT(B38,18)&amp;C38&amp;D38,'Form CT'!I:I,'Form CT'!E:E,0),0)</f>
        <v>0</v>
      </c>
      <c r="AF38" s="60">
        <f>IF(N38=$AF$1,_xlfn.XLOOKUP(LEFT(B38,18)&amp;C38&amp;D38,'Form CT'!I:I,'Form CT'!D:D,0)+_xlfn.XLOOKUP(LEFT(B38,18)&amp;C38&amp;D38,'Form CT'!I:I,'Form CT'!E:E,0),0)</f>
        <v>0</v>
      </c>
      <c r="AG38" s="60" t="str">
        <f t="shared" si="1"/>
        <v>不符合</v>
      </c>
      <c r="AH38" s="60">
        <f>_xlfn.XLOOKUP(TRIM(CLEAN(B38))&amp;"-"&amp;TRIM(CLEAN(C38))&amp;"-"&amp;TRIM(CLEAN(D38)),'KS2'!A:A,'KS2'!B:B,0)</f>
        <v>0</v>
      </c>
      <c r="AI38" s="60">
        <f>IF(_xlfn.XLOOKUP(MID(B38,2,7)&amp;"/"&amp;MID(B38,10,3)&amp;TRIM(D38)&amp;MID(B38,15,4),Carouselwash!F:F,Carouselwash!I:I,0)=0,_xlfn.XLOOKUP((MID(C38,2,7)&amp;"/"&amp;MID(C38,10,3)&amp;TRIM(D38)),Carouselwash!G:G,Carouselwash!I:I,0),_xlfn.XLOOKUP(MID(B38,2,7)&amp;"/"&amp;MID(B38,10,3)&amp;TRIM(D38)&amp;MID(B38,15,4),Carouselwash!F:F,Carouselwash!I:I,0))</f>
        <v>3</v>
      </c>
    </row>
    <row r="39" spans="1:35">
      <c r="A39" s="67" t="s">
        <v>11292</v>
      </c>
      <c r="B39" s="69" t="s">
        <v>4114</v>
      </c>
      <c r="C39" s="69" t="s">
        <v>4115</v>
      </c>
      <c r="D39" s="55" t="s">
        <v>4531</v>
      </c>
      <c r="E39" s="122" t="s">
        <v>10583</v>
      </c>
      <c r="F39" s="72">
        <v>50760</v>
      </c>
      <c r="G39" s="121" t="s">
        <v>10583</v>
      </c>
      <c r="H39" s="121" t="s">
        <v>10598</v>
      </c>
      <c r="I39" s="67" t="s">
        <v>10</v>
      </c>
      <c r="J39" s="67">
        <v>10</v>
      </c>
      <c r="K39" s="67">
        <v>5</v>
      </c>
      <c r="L39" s="67" t="s">
        <v>11293</v>
      </c>
      <c r="M39" s="67">
        <v>1434.9</v>
      </c>
      <c r="N39" s="67" t="s">
        <v>101</v>
      </c>
      <c r="O39" s="67">
        <v>9.4E-2</v>
      </c>
      <c r="P39" s="67">
        <v>7.5999999999999998E-2</v>
      </c>
      <c r="Q39" s="67">
        <v>2.0299999999999999E-2</v>
      </c>
      <c r="R39" s="67">
        <v>9.7999999999999997E-3</v>
      </c>
      <c r="S39" s="67" t="s">
        <v>52</v>
      </c>
      <c r="T39" s="67" t="s">
        <v>10501</v>
      </c>
      <c r="U39" s="67">
        <v>18</v>
      </c>
      <c r="V39" s="67" t="s">
        <v>9485</v>
      </c>
      <c r="W39" s="67" t="s">
        <v>163</v>
      </c>
      <c r="X39" s="67">
        <v>66066.73</v>
      </c>
      <c r="Y39" s="67">
        <v>50760</v>
      </c>
      <c r="Z39" s="67" t="s">
        <v>5043</v>
      </c>
      <c r="AA39" s="67" t="s">
        <v>5098</v>
      </c>
      <c r="AB39" s="75" t="s">
        <v>5008</v>
      </c>
      <c r="AC39" s="67" t="s">
        <v>11214</v>
      </c>
      <c r="AD39" s="60">
        <f>IF(N39=$AD$1,_xlfn.XLOOKUP(LEFT(B39,18)&amp;C39&amp;D39,'Form CT'!I:I,'Form CT'!D:D,0)+_xlfn.XLOOKUP(LEFT(B39,18)&amp;C39&amp;D39,'Form CT'!I:I,'Form CT'!E:E,0),0)</f>
        <v>770.0165722228121</v>
      </c>
      <c r="AE39" s="60">
        <f>IF(N39=$AE$1,_xlfn.XLOOKUP(LEFT(B39,18)&amp;C39&amp;D39,'Form CT'!I:I,'Form CT'!D:D,0)+_xlfn.XLOOKUP(LEFT(B39,18)&amp;C39&amp;D39,'Form CT'!I:I,'Form CT'!E:E,0),0)</f>
        <v>0</v>
      </c>
      <c r="AF39" s="60">
        <f>IF(N39=$AF$1,_xlfn.XLOOKUP(LEFT(B39,18)&amp;C39&amp;D39,'Form CT'!I:I,'Form CT'!D:D,0)+_xlfn.XLOOKUP(LEFT(B39,18)&amp;C39&amp;D39,'Form CT'!I:I,'Form CT'!E:E,0),0)</f>
        <v>0</v>
      </c>
      <c r="AG39" s="60" t="str">
        <f t="shared" si="1"/>
        <v>不符合</v>
      </c>
      <c r="AH39" s="60">
        <f>_xlfn.XLOOKUP(TRIM(CLEAN(B39))&amp;"-"&amp;TRIM(CLEAN(C39))&amp;"-"&amp;TRIM(CLEAN(D39)),'KS2'!A:A,'KS2'!B:B,0)</f>
        <v>0</v>
      </c>
      <c r="AI39" s="60">
        <f>IF(_xlfn.XLOOKUP(MID(B39,2,7)&amp;"/"&amp;MID(B39,10,3)&amp;TRIM(D39)&amp;MID(B39,15,4),Carouselwash!F:F,Carouselwash!I:I,0)=0,_xlfn.XLOOKUP((MID(C39,2,7)&amp;"/"&amp;MID(C39,10,3)&amp;TRIM(D39)),Carouselwash!G:G,Carouselwash!I:I,0),_xlfn.XLOOKUP(MID(B39,2,7)&amp;"/"&amp;MID(B39,10,3)&amp;TRIM(D39)&amp;MID(B39,15,4),Carouselwash!F:F,Carouselwash!I:I,0))</f>
        <v>3</v>
      </c>
    </row>
    <row r="40" spans="1:35" hidden="1">
      <c r="A40" s="55" t="s">
        <v>11294</v>
      </c>
      <c r="B40" s="80" t="s">
        <v>144</v>
      </c>
      <c r="C40" s="56" t="s">
        <v>145</v>
      </c>
      <c r="D40" s="55" t="s">
        <v>87</v>
      </c>
      <c r="E40" s="57" t="s">
        <v>10583</v>
      </c>
      <c r="F40" s="58">
        <v>28558</v>
      </c>
      <c r="G40" s="59" t="s">
        <v>10618</v>
      </c>
      <c r="H40" s="59" t="s">
        <v>10598</v>
      </c>
      <c r="I40" s="55" t="s">
        <v>17</v>
      </c>
      <c r="J40" s="55">
        <v>6</v>
      </c>
      <c r="K40" s="55">
        <v>4</v>
      </c>
      <c r="L40" s="55" t="s">
        <v>11295</v>
      </c>
      <c r="M40" s="55">
        <v>5773.1</v>
      </c>
      <c r="N40" s="55" t="s">
        <v>101</v>
      </c>
      <c r="O40" s="55">
        <v>0.128</v>
      </c>
      <c r="P40" s="55">
        <v>0.17</v>
      </c>
      <c r="Q40" s="55">
        <v>6.4000000000000001E-2</v>
      </c>
      <c r="R40" s="55">
        <v>1.4999999999999999E-2</v>
      </c>
      <c r="S40" s="55" t="s">
        <v>51</v>
      </c>
      <c r="T40" s="55" t="s">
        <v>162</v>
      </c>
      <c r="U40" s="55">
        <v>18</v>
      </c>
      <c r="V40" s="55" t="s">
        <v>5044</v>
      </c>
      <c r="W40" s="55" t="s">
        <v>162</v>
      </c>
      <c r="X40" s="55">
        <v>34325.82</v>
      </c>
      <c r="Y40" s="55">
        <v>28800</v>
      </c>
      <c r="Z40" s="55" t="s">
        <v>5043</v>
      </c>
      <c r="AA40" s="55" t="s">
        <v>5010</v>
      </c>
      <c r="AB40" s="55" t="s">
        <v>5008</v>
      </c>
      <c r="AC40" s="55" t="s">
        <v>11296</v>
      </c>
      <c r="AD40" s="60">
        <f>IF(N40=$AD$1,_xlfn.XLOOKUP(LEFT(B40,18)&amp;C40&amp;D40,'Form CT'!I:I,'Form CT'!D:D,0)+_xlfn.XLOOKUP(LEFT(B40,18)&amp;C40&amp;D40,'Form CT'!I:I,'Form CT'!E:E,0),0)</f>
        <v>582.15052566553936</v>
      </c>
      <c r="AE40" s="60">
        <f>IF(N40=$AE$1,_xlfn.XLOOKUP(LEFT(B40,18)&amp;C40&amp;D40,'Form CT'!I:I,'Form CT'!D:D,0)+_xlfn.XLOOKUP(LEFT(B40,18)&amp;C40&amp;D40,'Form CT'!I:I,'Form CT'!E:E,0),0)</f>
        <v>0</v>
      </c>
      <c r="AF40" s="60">
        <f>IF(N40=$AF$1,_xlfn.XLOOKUP(LEFT(B40,18)&amp;C40&amp;D40,'Form CT'!I:I,'Form CT'!D:D,0)+_xlfn.XLOOKUP(LEFT(B40,18)&amp;C40&amp;D40,'Form CT'!I:I,'Form CT'!E:E,0),0)</f>
        <v>0</v>
      </c>
      <c r="AG40" s="60" t="str">
        <f t="shared" si="1"/>
        <v>不符合</v>
      </c>
      <c r="AH40" s="60">
        <f>_xlfn.XLOOKUP(TRIM(CLEAN(B40))&amp;"-"&amp;TRIM(CLEAN(C40))&amp;"-"&amp;TRIM(CLEAN(D40)),'KS2'!A:A,'KS2'!B:B,0)</f>
        <v>0</v>
      </c>
      <c r="AI40" s="60">
        <f>IF(_xlfn.XLOOKUP(MID(B40,2,7)&amp;"/"&amp;MID(B40,10,3)&amp;TRIM(D40)&amp;MID(B40,15,4),Carouselwash!F:F,Carouselwash!I:I,0)=0,_xlfn.XLOOKUP((MID(C40,2,7)&amp;"/"&amp;MID(C40,10,3)&amp;TRIM(D40)),Carouselwash!G:G,Carouselwash!I:I,0),_xlfn.XLOOKUP(MID(B40,2,7)&amp;"/"&amp;MID(B40,10,3)&amp;TRIM(D40)&amp;MID(B40,15,4),Carouselwash!F:F,Carouselwash!I:I,0))</f>
        <v>3</v>
      </c>
    </row>
    <row r="41" spans="1:35" hidden="1">
      <c r="A41" s="55" t="s">
        <v>11297</v>
      </c>
      <c r="B41" s="56" t="s">
        <v>140</v>
      </c>
      <c r="C41" s="56" t="s">
        <v>1598</v>
      </c>
      <c r="D41" s="55" t="s">
        <v>126</v>
      </c>
      <c r="E41" s="57" t="s">
        <v>10583</v>
      </c>
      <c r="F41" s="58">
        <v>45400</v>
      </c>
      <c r="G41" s="59" t="s">
        <v>10744</v>
      </c>
      <c r="H41" s="59" t="s">
        <v>11298</v>
      </c>
      <c r="I41" s="55" t="s">
        <v>19</v>
      </c>
      <c r="J41" s="55">
        <v>6</v>
      </c>
      <c r="K41" s="55">
        <v>4</v>
      </c>
      <c r="L41" s="55" t="s">
        <v>11299</v>
      </c>
      <c r="M41" s="55">
        <v>1999.2</v>
      </c>
      <c r="N41" s="55" t="s">
        <v>101</v>
      </c>
      <c r="O41" s="55">
        <v>9.8000000000000004E-2</v>
      </c>
      <c r="P41" s="55">
        <v>0.16300000000000001</v>
      </c>
      <c r="Q41" s="55">
        <v>3.3000000000000002E-2</v>
      </c>
      <c r="R41" s="55">
        <v>1.4999999999999999E-2</v>
      </c>
      <c r="S41" s="55" t="s">
        <v>52</v>
      </c>
      <c r="T41" s="55" t="s">
        <v>163</v>
      </c>
      <c r="U41" s="55">
        <v>18</v>
      </c>
      <c r="V41" s="55" t="s">
        <v>5044</v>
      </c>
      <c r="W41" s="55" t="s">
        <v>162</v>
      </c>
      <c r="X41" s="55">
        <v>34822.22</v>
      </c>
      <c r="Y41" s="55">
        <v>45360</v>
      </c>
      <c r="Z41" s="55" t="s">
        <v>5043</v>
      </c>
      <c r="AA41" s="55" t="s">
        <v>5009</v>
      </c>
      <c r="AB41" s="55" t="s">
        <v>11300</v>
      </c>
      <c r="AC41" s="55" t="s">
        <v>11301</v>
      </c>
      <c r="AD41" s="60">
        <f>IF(N41=$AD$1,_xlfn.XLOOKUP(LEFT(B41,18)&amp;C41&amp;D41,'Form CT'!I:I,'Form CT'!D:D,0)+_xlfn.XLOOKUP(LEFT(B41,18)&amp;C41&amp;D41,'Form CT'!I:I,'Form CT'!E:E,0),0)</f>
        <v>594.05119633264837</v>
      </c>
      <c r="AE41" s="60">
        <f>IF(N41=$AE$1,_xlfn.XLOOKUP(LEFT(B41,18)&amp;C41&amp;D41,'Form CT'!I:I,'Form CT'!D:D,0)+_xlfn.XLOOKUP(LEFT(B41,18)&amp;C41&amp;D41,'Form CT'!I:I,'Form CT'!E:E,0),0)</f>
        <v>0</v>
      </c>
      <c r="AF41" s="60">
        <f>IF(N41=$AF$1,_xlfn.XLOOKUP(LEFT(B41,18)&amp;C41&amp;D41,'Form CT'!I:I,'Form CT'!D:D,0)+_xlfn.XLOOKUP(LEFT(B41,18)&amp;C41&amp;D41,'Form CT'!I:I,'Form CT'!E:E,0),0)</f>
        <v>0</v>
      </c>
      <c r="AG41" s="60" t="str">
        <f t="shared" si="1"/>
        <v>不符合</v>
      </c>
      <c r="AH41" s="60">
        <f>_xlfn.XLOOKUP(TRIM(CLEAN(B41))&amp;"-"&amp;TRIM(CLEAN(C41))&amp;"-"&amp;TRIM(CLEAN(D41)),'KS2'!A:A,'KS2'!B:B,0)</f>
        <v>0</v>
      </c>
      <c r="AI41" s="60">
        <f>IF(_xlfn.XLOOKUP(MID(B41,2,7)&amp;"/"&amp;MID(B41,10,3)&amp;TRIM(D41)&amp;MID(B41,15,4),Carouselwash!F:F,Carouselwash!I:I,0)=0,_xlfn.XLOOKUP((MID(C41,2,7)&amp;"/"&amp;MID(C41,10,3)&amp;TRIM(D41)),Carouselwash!G:G,Carouselwash!I:I,0),_xlfn.XLOOKUP(MID(B41,2,7)&amp;"/"&amp;MID(B41,10,3)&amp;TRIM(D41)&amp;MID(B41,15,4),Carouselwash!F:F,Carouselwash!I:I,0))</f>
        <v>3</v>
      </c>
    </row>
    <row r="42" spans="1:35" hidden="1">
      <c r="A42" s="55" t="s">
        <v>11385</v>
      </c>
      <c r="B42" s="56" t="s">
        <v>289</v>
      </c>
      <c r="C42" s="56" t="s">
        <v>288</v>
      </c>
      <c r="D42" s="55" t="s">
        <v>90</v>
      </c>
      <c r="E42" s="57" t="s">
        <v>10583</v>
      </c>
      <c r="F42" s="58">
        <v>16310</v>
      </c>
      <c r="G42" s="59" t="s">
        <v>10724</v>
      </c>
      <c r="H42" s="59" t="s">
        <v>10725</v>
      </c>
      <c r="I42" s="55" t="s">
        <v>27</v>
      </c>
      <c r="J42" s="55">
        <v>2</v>
      </c>
      <c r="K42" s="55">
        <v>0</v>
      </c>
      <c r="L42" s="55" t="s">
        <v>11386</v>
      </c>
      <c r="M42" s="55">
        <v>2010.3</v>
      </c>
      <c r="N42" s="55" t="s">
        <v>23</v>
      </c>
      <c r="O42" s="55">
        <v>0.122</v>
      </c>
      <c r="P42" s="55">
        <v>0.18</v>
      </c>
      <c r="Q42" s="55">
        <v>4.7E-2</v>
      </c>
      <c r="R42" s="55">
        <v>1.4999999999999999E-2</v>
      </c>
      <c r="S42" s="55" t="s">
        <v>50</v>
      </c>
      <c r="T42" s="55" t="s">
        <v>10512</v>
      </c>
      <c r="U42" s="55">
        <v>18</v>
      </c>
      <c r="V42" s="55" t="s">
        <v>6178</v>
      </c>
      <c r="W42" s="55" t="s">
        <v>162</v>
      </c>
      <c r="X42" s="55">
        <v>55689.84</v>
      </c>
      <c r="Y42" s="55">
        <v>16380</v>
      </c>
      <c r="Z42" s="55" t="s">
        <v>11169</v>
      </c>
      <c r="AA42" s="55" t="s">
        <v>5009</v>
      </c>
      <c r="AB42" s="55" t="s">
        <v>11387</v>
      </c>
      <c r="AC42" s="55" t="s">
        <v>11388</v>
      </c>
      <c r="AD42" s="60">
        <f>IF(N42=$AD$1,_xlfn.XLOOKUP(LEFT(B42,18)&amp;C42&amp;D42,'Form CT'!I:I,'Form CT'!D:D,0)+_xlfn.XLOOKUP(LEFT(B42,18)&amp;C42&amp;D42,'Form CT'!I:I,'Form CT'!E:E,0),0)</f>
        <v>0</v>
      </c>
      <c r="AE42" s="60">
        <f>IF(N42=$AE$1,_xlfn.XLOOKUP(LEFT(B42,18)&amp;C42&amp;D42,'Form CT'!I:I,'Form CT'!D:D,0)+_xlfn.XLOOKUP(LEFT(B42,18)&amp;C42&amp;D42,'Form CT'!I:I,'Form CT'!E:E,0),0)</f>
        <v>935.33899195075855</v>
      </c>
      <c r="AF42" s="60">
        <f>IF(N42=$AF$1,_xlfn.XLOOKUP(LEFT(B42,18)&amp;C42&amp;D42,'Form CT'!I:I,'Form CT'!D:D,0)+_xlfn.XLOOKUP(LEFT(B42,18)&amp;C42&amp;D42,'Form CT'!I:I,'Form CT'!E:E,0),0)</f>
        <v>0</v>
      </c>
      <c r="AG42" s="60" t="str">
        <f t="shared" si="1"/>
        <v>不符合</v>
      </c>
      <c r="AH42" s="60">
        <f>_xlfn.XLOOKUP(TRIM(CLEAN(B42))&amp;"-"&amp;TRIM(CLEAN(C42))&amp;"-"&amp;TRIM(CLEAN(D42)),'KS2'!A:A,'KS2'!B:B,0)</f>
        <v>0</v>
      </c>
      <c r="AI42" s="60">
        <f>IF(_xlfn.XLOOKUP(MID(B42,2,7)&amp;"/"&amp;MID(B42,10,3)&amp;TRIM(D42)&amp;MID(B42,15,4),Carouselwash!F:F,Carouselwash!I:I,0)=0,_xlfn.XLOOKUP((MID(C42,2,7)&amp;"/"&amp;MID(C42,10,3)&amp;TRIM(D42)),Carouselwash!G:G,Carouselwash!I:I,0),_xlfn.XLOOKUP(MID(B42,2,7)&amp;"/"&amp;MID(B42,10,3)&amp;TRIM(D42)&amp;MID(B42,15,4),Carouselwash!F:F,Carouselwash!I:I,0))</f>
        <v>2</v>
      </c>
    </row>
    <row r="43" spans="1:35" hidden="1">
      <c r="A43" s="55" t="s">
        <v>11304</v>
      </c>
      <c r="B43" s="56" t="s">
        <v>1638</v>
      </c>
      <c r="C43" s="56" t="s">
        <v>1608</v>
      </c>
      <c r="D43" s="55" t="s">
        <v>152</v>
      </c>
      <c r="E43" s="57" t="s">
        <v>10583</v>
      </c>
      <c r="F43" s="58">
        <v>33300</v>
      </c>
      <c r="G43" s="59" t="s">
        <v>10499</v>
      </c>
      <c r="H43" s="59" t="s">
        <v>10598</v>
      </c>
      <c r="I43" s="55" t="s">
        <v>31</v>
      </c>
      <c r="J43" s="55">
        <v>7</v>
      </c>
      <c r="K43" s="55">
        <v>4</v>
      </c>
      <c r="L43" s="55" t="s">
        <v>11305</v>
      </c>
      <c r="M43" s="55">
        <v>5499.2</v>
      </c>
      <c r="N43" s="55" t="s">
        <v>101</v>
      </c>
      <c r="O43" s="55">
        <v>0.128</v>
      </c>
      <c r="P43" s="55">
        <v>0.185</v>
      </c>
      <c r="Q43" s="55">
        <v>3.3000000000000002E-2</v>
      </c>
      <c r="R43" s="55">
        <v>1.18E-2</v>
      </c>
      <c r="S43" s="55" t="s">
        <v>51</v>
      </c>
      <c r="T43" s="55" t="s">
        <v>10519</v>
      </c>
      <c r="U43" s="55">
        <v>18</v>
      </c>
      <c r="V43" s="55" t="s">
        <v>5051</v>
      </c>
      <c r="W43" s="55" t="s">
        <v>162</v>
      </c>
      <c r="X43" s="55">
        <v>35070.43</v>
      </c>
      <c r="Y43" s="55">
        <v>33300</v>
      </c>
      <c r="Z43" s="55" t="s">
        <v>5043</v>
      </c>
      <c r="AA43" s="55" t="s">
        <v>5013</v>
      </c>
      <c r="AB43" s="55" t="s">
        <v>11306</v>
      </c>
      <c r="AC43" s="55" t="s">
        <v>11307</v>
      </c>
      <c r="AD43" s="60">
        <f>IF(N43=$AD$1,_xlfn.XLOOKUP(LEFT(B43,18)&amp;C43&amp;D43,'Form CT'!I:I,'Form CT'!D:D,0)+_xlfn.XLOOKUP(LEFT(B43,18)&amp;C43&amp;D43,'Form CT'!I:I,'Form CT'!E:E,0),0)</f>
        <v>581.43038633333049</v>
      </c>
      <c r="AE43" s="60">
        <f>IF(N43=$AE$1,_xlfn.XLOOKUP(LEFT(B43,18)&amp;C43&amp;D43,'Form CT'!I:I,'Form CT'!D:D,0)+_xlfn.XLOOKUP(LEFT(B43,18)&amp;C43&amp;D43,'Form CT'!I:I,'Form CT'!E:E,0),0)</f>
        <v>0</v>
      </c>
      <c r="AF43" s="60">
        <f>IF(N43=$AF$1,_xlfn.XLOOKUP(LEFT(B43,18)&amp;C43&amp;D43,'Form CT'!I:I,'Form CT'!D:D,0)+_xlfn.XLOOKUP(LEFT(B43,18)&amp;C43&amp;D43,'Form CT'!I:I,'Form CT'!E:E,0),0)</f>
        <v>0</v>
      </c>
      <c r="AG43" s="60" t="str">
        <f t="shared" si="1"/>
        <v>不符合</v>
      </c>
      <c r="AH43" s="60">
        <f>_xlfn.XLOOKUP(TRIM(CLEAN(B43))&amp;"-"&amp;TRIM(CLEAN(C43))&amp;"-"&amp;TRIM(CLEAN(D43)),'KS2'!A:A,'KS2'!B:B,0)</f>
        <v>0</v>
      </c>
      <c r="AI43" s="60">
        <f>IF(_xlfn.XLOOKUP(MID(B43,2,7)&amp;"/"&amp;MID(B43,10,3)&amp;TRIM(D43)&amp;MID(B43,15,4),Carouselwash!F:F,Carouselwash!I:I,0)=0,_xlfn.XLOOKUP((MID(C43,2,7)&amp;"/"&amp;MID(C43,10,3)&amp;TRIM(D43)),Carouselwash!G:G,Carouselwash!I:I,0),_xlfn.XLOOKUP(MID(B43,2,7)&amp;"/"&amp;MID(B43,10,3)&amp;TRIM(D43)&amp;MID(B43,15,4),Carouselwash!F:F,Carouselwash!I:I,0))</f>
        <v>3</v>
      </c>
    </row>
    <row r="44" spans="1:35">
      <c r="A44" s="55" t="s">
        <v>11308</v>
      </c>
      <c r="B44" s="56" t="s">
        <v>4114</v>
      </c>
      <c r="C44" s="56" t="s">
        <v>4115</v>
      </c>
      <c r="D44" s="55" t="s">
        <v>4531</v>
      </c>
      <c r="E44" s="57" t="s">
        <v>10583</v>
      </c>
      <c r="F44" s="58">
        <v>50706</v>
      </c>
      <c r="G44" s="59" t="s">
        <v>10583</v>
      </c>
      <c r="H44" s="59" t="s">
        <v>10598</v>
      </c>
      <c r="I44" s="55" t="s">
        <v>10</v>
      </c>
      <c r="J44" s="55">
        <v>10</v>
      </c>
      <c r="K44" s="55">
        <v>5</v>
      </c>
      <c r="L44" s="55" t="s">
        <v>11309</v>
      </c>
      <c r="M44" s="55">
        <v>1430</v>
      </c>
      <c r="N44" s="55" t="s">
        <v>101</v>
      </c>
      <c r="O44" s="55">
        <v>9.4E-2</v>
      </c>
      <c r="P44" s="55">
        <v>7.5999999999999998E-2</v>
      </c>
      <c r="Q44" s="55">
        <v>2.0299999999999999E-2</v>
      </c>
      <c r="R44" s="55">
        <v>9.7999999999999997E-3</v>
      </c>
      <c r="S44" s="55" t="s">
        <v>52</v>
      </c>
      <c r="T44" s="55" t="s">
        <v>10501</v>
      </c>
      <c r="U44" s="55">
        <v>18</v>
      </c>
      <c r="V44" s="55" t="s">
        <v>9485</v>
      </c>
      <c r="W44" s="55" t="s">
        <v>163</v>
      </c>
      <c r="X44" s="55">
        <v>66066.73</v>
      </c>
      <c r="Y44" s="55">
        <v>50760</v>
      </c>
      <c r="Z44" s="55" t="s">
        <v>5043</v>
      </c>
      <c r="AA44" s="55" t="s">
        <v>5098</v>
      </c>
      <c r="AB44" s="61" t="s">
        <v>5008</v>
      </c>
      <c r="AC44" s="55" t="s">
        <v>11214</v>
      </c>
      <c r="AD44" s="60">
        <f>IF(N44=$AD$1,_xlfn.XLOOKUP(LEFT(B44,18)&amp;C44&amp;D44,'Form CT'!I:I,'Form CT'!D:D,0)+_xlfn.XLOOKUP(LEFT(B44,18)&amp;C44&amp;D44,'Form CT'!I:I,'Form CT'!E:E,0),0)</f>
        <v>770.0165722228121</v>
      </c>
      <c r="AE44" s="60">
        <f>IF(N44=$AE$1,_xlfn.XLOOKUP(LEFT(B44,18)&amp;C44&amp;D44,'Form CT'!I:I,'Form CT'!D:D,0)+_xlfn.XLOOKUP(LEFT(B44,18)&amp;C44&amp;D44,'Form CT'!I:I,'Form CT'!E:E,0),0)</f>
        <v>0</v>
      </c>
      <c r="AF44" s="60">
        <f>IF(N44=$AF$1,_xlfn.XLOOKUP(LEFT(B44,18)&amp;C44&amp;D44,'Form CT'!I:I,'Form CT'!D:D,0)+_xlfn.XLOOKUP(LEFT(B44,18)&amp;C44&amp;D44,'Form CT'!I:I,'Form CT'!E:E,0),0)</f>
        <v>0</v>
      </c>
      <c r="AG44" s="60" t="str">
        <f t="shared" si="1"/>
        <v>不符合</v>
      </c>
      <c r="AH44" s="60">
        <f>_xlfn.XLOOKUP(TRIM(CLEAN(B44))&amp;"-"&amp;TRIM(CLEAN(C44))&amp;"-"&amp;TRIM(CLEAN(D44)),'KS2'!A:A,'KS2'!B:B,0)</f>
        <v>0</v>
      </c>
      <c r="AI44" s="60">
        <f>IF(_xlfn.XLOOKUP(MID(B44,2,7)&amp;"/"&amp;MID(B44,10,3)&amp;TRIM(D44)&amp;MID(B44,15,4),Carouselwash!F:F,Carouselwash!I:I,0)=0,_xlfn.XLOOKUP((MID(C44,2,7)&amp;"/"&amp;MID(C44,10,3)&amp;TRIM(D44)),Carouselwash!G:G,Carouselwash!I:I,0),_xlfn.XLOOKUP(MID(B44,2,7)&amp;"/"&amp;MID(B44,10,3)&amp;TRIM(D44)&amp;MID(B44,15,4),Carouselwash!F:F,Carouselwash!I:I,0))</f>
        <v>3</v>
      </c>
    </row>
    <row r="45" spans="1:35" hidden="1">
      <c r="A45" s="55" t="s">
        <v>11310</v>
      </c>
      <c r="B45" s="56" t="s">
        <v>2413</v>
      </c>
      <c r="C45" s="56" t="s">
        <v>4389</v>
      </c>
      <c r="D45" s="55" t="s">
        <v>82</v>
      </c>
      <c r="E45" s="57" t="s">
        <v>10583</v>
      </c>
      <c r="F45" s="58">
        <v>23400</v>
      </c>
      <c r="G45" s="59" t="s">
        <v>10537</v>
      </c>
      <c r="H45" s="59" t="s">
        <v>10529</v>
      </c>
      <c r="I45" s="55" t="s">
        <v>38</v>
      </c>
      <c r="J45" s="55">
        <v>3</v>
      </c>
      <c r="K45" s="55">
        <v>0</v>
      </c>
      <c r="L45" s="55" t="s">
        <v>11311</v>
      </c>
      <c r="M45" s="55">
        <v>4475.5</v>
      </c>
      <c r="N45" s="55" t="s">
        <v>23</v>
      </c>
      <c r="O45" s="55">
        <v>0.14000000000000001</v>
      </c>
      <c r="P45" s="55">
        <v>0.21</v>
      </c>
      <c r="Q45" s="55">
        <v>3.2000000000000001E-2</v>
      </c>
      <c r="R45" s="55">
        <v>1.4999999999999999E-2</v>
      </c>
      <c r="S45" s="55" t="s">
        <v>51</v>
      </c>
      <c r="T45" s="55" t="s">
        <v>10512</v>
      </c>
      <c r="U45" s="55">
        <v>18</v>
      </c>
      <c r="V45" s="55" t="s">
        <v>8140</v>
      </c>
      <c r="W45" s="55" t="s">
        <v>162</v>
      </c>
      <c r="X45" s="55">
        <v>69156.479999999996</v>
      </c>
      <c r="Y45" s="55">
        <v>23400</v>
      </c>
      <c r="Z45" s="55" t="s">
        <v>5043</v>
      </c>
      <c r="AA45" s="55" t="s">
        <v>5015</v>
      </c>
      <c r="AB45" s="55" t="s">
        <v>11312</v>
      </c>
      <c r="AC45" s="55" t="s">
        <v>11313</v>
      </c>
      <c r="AD45" s="60">
        <f>IF(N45=$AD$1,_xlfn.XLOOKUP(LEFT(B45,18)&amp;C45&amp;D45,'Form CT'!I:I,'Form CT'!D:D,0)+_xlfn.XLOOKUP(LEFT(B45,18)&amp;C45&amp;D45,'Form CT'!I:I,'Form CT'!E:E,0),0)</f>
        <v>0</v>
      </c>
      <c r="AE45" s="60">
        <f>IF(N45=$AE$1,_xlfn.XLOOKUP(LEFT(B45,18)&amp;C45&amp;D45,'Form CT'!I:I,'Form CT'!D:D,0)+_xlfn.XLOOKUP(LEFT(B45,18)&amp;C45&amp;D45,'Form CT'!I:I,'Form CT'!E:E,0),0)</f>
        <v>1148.7495576677843</v>
      </c>
      <c r="AF45" s="60">
        <f>IF(N45=$AF$1,_xlfn.XLOOKUP(LEFT(B45,18)&amp;C45&amp;D45,'Form CT'!I:I,'Form CT'!D:D,0)+_xlfn.XLOOKUP(LEFT(B45,18)&amp;C45&amp;D45,'Form CT'!I:I,'Form CT'!E:E,0),0)</f>
        <v>0</v>
      </c>
      <c r="AG45" s="60" t="str">
        <f t="shared" si="1"/>
        <v>符合</v>
      </c>
      <c r="AH45" s="60">
        <f>_xlfn.XLOOKUP(TRIM(CLEAN(B45))&amp;"-"&amp;TRIM(CLEAN(C45))&amp;"-"&amp;TRIM(CLEAN(D45)),'KS2'!A:A,'KS2'!B:B,0)</f>
        <v>5</v>
      </c>
      <c r="AI45" s="60">
        <f>IF(_xlfn.XLOOKUP(MID(B45,2,7)&amp;"/"&amp;MID(B45,10,3)&amp;TRIM(D45)&amp;MID(B45,15,4),Carouselwash!F:F,Carouselwash!I:I,0)=0,_xlfn.XLOOKUP((MID(C45,2,7)&amp;"/"&amp;MID(C45,10,3)&amp;TRIM(D45)),Carouselwash!G:G,Carouselwash!I:I,0),_xlfn.XLOOKUP(MID(B45,2,7)&amp;"/"&amp;MID(B45,10,3)&amp;TRIM(D45)&amp;MID(B45,15,4),Carouselwash!F:F,Carouselwash!I:I,0))</f>
        <v>4</v>
      </c>
    </row>
    <row r="46" spans="1:35" hidden="1">
      <c r="A46" s="55" t="s">
        <v>11314</v>
      </c>
      <c r="B46" s="56" t="s">
        <v>3064</v>
      </c>
      <c r="C46" s="56" t="s">
        <v>3062</v>
      </c>
      <c r="D46" s="55" t="s">
        <v>152</v>
      </c>
      <c r="E46" s="57" t="s">
        <v>10583</v>
      </c>
      <c r="F46" s="58">
        <v>39960</v>
      </c>
      <c r="G46" s="59" t="s">
        <v>10618</v>
      </c>
      <c r="H46" s="59" t="s">
        <v>10542</v>
      </c>
      <c r="I46" s="55" t="s">
        <v>28</v>
      </c>
      <c r="J46" s="55">
        <v>8</v>
      </c>
      <c r="K46" s="55">
        <v>5</v>
      </c>
      <c r="L46" s="55" t="s">
        <v>11315</v>
      </c>
      <c r="M46" s="55">
        <v>3683.2</v>
      </c>
      <c r="N46" s="55" t="s">
        <v>96</v>
      </c>
      <c r="O46" s="55">
        <v>9.8000000000000004E-2</v>
      </c>
      <c r="P46" s="55">
        <v>0.16300000000000001</v>
      </c>
      <c r="Q46" s="55">
        <v>3.3000000000000002E-2</v>
      </c>
      <c r="R46" s="55">
        <v>1.4999999999999999E-2</v>
      </c>
      <c r="S46" s="55" t="s">
        <v>52</v>
      </c>
      <c r="T46" s="55" t="s">
        <v>163</v>
      </c>
      <c r="U46" s="55">
        <v>18</v>
      </c>
      <c r="V46" s="55" t="s">
        <v>5049</v>
      </c>
      <c r="W46" s="55" t="s">
        <v>162</v>
      </c>
      <c r="X46" s="55">
        <v>25484.15</v>
      </c>
      <c r="Y46" s="55">
        <v>45360</v>
      </c>
      <c r="Z46" s="55" t="s">
        <v>5043</v>
      </c>
      <c r="AA46" s="55" t="s">
        <v>5009</v>
      </c>
      <c r="AB46" s="55" t="s">
        <v>11316</v>
      </c>
      <c r="AC46" s="55" t="s">
        <v>11317</v>
      </c>
      <c r="AD46" s="60">
        <f>IF(N46=$AD$1,_xlfn.XLOOKUP(LEFT(B46,18)&amp;C46&amp;D46,'Form CT'!I:I,'Form CT'!D:D,0)+_xlfn.XLOOKUP(LEFT(B46,18)&amp;C46&amp;D46,'Form CT'!I:I,'Form CT'!E:E,0),0)</f>
        <v>0</v>
      </c>
      <c r="AE46" s="60">
        <f>IF(N46=$AE$1,_xlfn.XLOOKUP(LEFT(B46,18)&amp;C46&amp;D46,'Form CT'!I:I,'Form CT'!D:D,0)+_xlfn.XLOOKUP(LEFT(B46,18)&amp;C46&amp;D46,'Form CT'!I:I,'Form CT'!E:E,0),0)</f>
        <v>0</v>
      </c>
      <c r="AF46" s="60">
        <f>IF(N46=$AF$1,_xlfn.XLOOKUP(LEFT(B46,18)&amp;C46&amp;D46,'Form CT'!I:I,'Form CT'!D:D,0)+_xlfn.XLOOKUP(LEFT(B46,18)&amp;C46&amp;D46,'Form CT'!I:I,'Form CT'!E:E,0),0)</f>
        <v>452.42727299930993</v>
      </c>
      <c r="AG46" s="60" t="str">
        <f t="shared" si="1"/>
        <v>不符合</v>
      </c>
      <c r="AH46" s="60">
        <f>_xlfn.XLOOKUP(TRIM(CLEAN(B46))&amp;"-"&amp;TRIM(CLEAN(C46))&amp;"-"&amp;TRIM(CLEAN(D46)),'KS2'!A:A,'KS2'!B:B,0)</f>
        <v>0</v>
      </c>
      <c r="AI46" s="60">
        <f>IF(_xlfn.XLOOKUP(MID(B46,2,7)&amp;"/"&amp;MID(B46,10,3)&amp;TRIM(D46)&amp;MID(B46,15,4),Carouselwash!F:F,Carouselwash!I:I,0)=0,_xlfn.XLOOKUP((MID(C46,2,7)&amp;"/"&amp;MID(C46,10,3)&amp;TRIM(D46)),Carouselwash!G:G,Carouselwash!I:I,0),_xlfn.XLOOKUP(MID(B46,2,7)&amp;"/"&amp;MID(B46,10,3)&amp;TRIM(D46)&amp;MID(B46,15,4),Carouselwash!F:F,Carouselwash!I:I,0))</f>
        <v>3</v>
      </c>
    </row>
    <row r="47" spans="1:35" hidden="1">
      <c r="A47" s="55" t="s">
        <v>11391</v>
      </c>
      <c r="B47" s="56" t="s">
        <v>1085</v>
      </c>
      <c r="C47" s="56" t="s">
        <v>1083</v>
      </c>
      <c r="D47" s="55" t="s">
        <v>90</v>
      </c>
      <c r="E47" s="57" t="s">
        <v>10583</v>
      </c>
      <c r="F47" s="58">
        <v>16461</v>
      </c>
      <c r="G47" s="59" t="s">
        <v>11155</v>
      </c>
      <c r="H47" s="59" t="s">
        <v>10506</v>
      </c>
      <c r="I47" s="55" t="s">
        <v>30</v>
      </c>
      <c r="J47" s="55">
        <v>2</v>
      </c>
      <c r="K47" s="55">
        <v>0</v>
      </c>
      <c r="L47" s="55" t="s">
        <v>11392</v>
      </c>
      <c r="M47" s="55">
        <v>3250.9</v>
      </c>
      <c r="N47" s="55" t="s">
        <v>101</v>
      </c>
      <c r="O47" s="55">
        <v>0.128</v>
      </c>
      <c r="P47" s="55">
        <v>0.185</v>
      </c>
      <c r="Q47" s="55">
        <v>6.4000000000000001E-2</v>
      </c>
      <c r="R47" s="55">
        <v>1.4999999999999999E-2</v>
      </c>
      <c r="S47" s="55" t="s">
        <v>50</v>
      </c>
      <c r="T47" s="55" t="s">
        <v>10512</v>
      </c>
      <c r="U47" s="55">
        <v>18</v>
      </c>
      <c r="V47" s="55" t="s">
        <v>5115</v>
      </c>
      <c r="W47" s="55" t="s">
        <v>162</v>
      </c>
      <c r="X47" s="55">
        <v>44505</v>
      </c>
      <c r="Y47" s="55">
        <v>16380</v>
      </c>
      <c r="Z47" s="55" t="s">
        <v>11169</v>
      </c>
      <c r="AA47" s="55" t="s">
        <v>5010</v>
      </c>
      <c r="AB47" s="61" t="s">
        <v>5008</v>
      </c>
      <c r="AC47" s="55" t="s">
        <v>11393</v>
      </c>
      <c r="AD47" s="60">
        <f>IF(N47=$AD$1,_xlfn.XLOOKUP(LEFT(B47,18)&amp;C47&amp;D47,'Form CT'!I:I,'Form CT'!D:D,0)+_xlfn.XLOOKUP(LEFT(B47,18)&amp;C47&amp;D47,'Form CT'!I:I,'Form CT'!E:E,0),0)</f>
        <v>764.57805466640275</v>
      </c>
      <c r="AE47" s="60">
        <f>IF(N47=$AE$1,_xlfn.XLOOKUP(LEFT(B47,18)&amp;C47&amp;D47,'Form CT'!I:I,'Form CT'!D:D,0)+_xlfn.XLOOKUP(LEFT(B47,18)&amp;C47&amp;D47,'Form CT'!I:I,'Form CT'!E:E,0),0)</f>
        <v>0</v>
      </c>
      <c r="AF47" s="60">
        <f>IF(N47=$AF$1,_xlfn.XLOOKUP(LEFT(B47,18)&amp;C47&amp;D47,'Form CT'!I:I,'Form CT'!D:D,0)+_xlfn.XLOOKUP(LEFT(B47,18)&amp;C47&amp;D47,'Form CT'!I:I,'Form CT'!E:E,0),0)</f>
        <v>0</v>
      </c>
      <c r="AG47" s="60" t="str">
        <f t="shared" si="1"/>
        <v>符合</v>
      </c>
      <c r="AH47" s="60">
        <f>_xlfn.XLOOKUP(TRIM(CLEAN(B47))&amp;"-"&amp;TRIM(CLEAN(C47))&amp;"-"&amp;TRIM(CLEAN(D47)),'KS2'!A:A,'KS2'!B:B,0)</f>
        <v>7</v>
      </c>
      <c r="AI47" s="60">
        <f>IF(_xlfn.XLOOKUP(MID(B47,2,7)&amp;"/"&amp;MID(B47,10,3)&amp;TRIM(D47)&amp;MID(B47,15,4),Carouselwash!F:F,Carouselwash!I:I,0)=0,_xlfn.XLOOKUP((MID(C47,2,7)&amp;"/"&amp;MID(C47,10,3)&amp;TRIM(D47)),Carouselwash!G:G,Carouselwash!I:I,0),_xlfn.XLOOKUP(MID(B47,2,7)&amp;"/"&amp;MID(B47,10,3)&amp;TRIM(D47)&amp;MID(B47,15,4),Carouselwash!F:F,Carouselwash!I:I,0))</f>
        <v>3</v>
      </c>
    </row>
    <row r="48" spans="1:35" hidden="1">
      <c r="A48" s="55" t="s">
        <v>11394</v>
      </c>
      <c r="B48" s="56" t="s">
        <v>2040</v>
      </c>
      <c r="C48" s="56" t="s">
        <v>1407</v>
      </c>
      <c r="D48" s="55" t="s">
        <v>4428</v>
      </c>
      <c r="E48" s="57" t="s">
        <v>10583</v>
      </c>
      <c r="F48" s="58">
        <v>33526</v>
      </c>
      <c r="G48" s="59" t="s">
        <v>10514</v>
      </c>
      <c r="H48" s="59" t="s">
        <v>10531</v>
      </c>
      <c r="I48" s="55" t="s">
        <v>17</v>
      </c>
      <c r="J48" s="55">
        <v>8</v>
      </c>
      <c r="K48" s="55">
        <v>5</v>
      </c>
      <c r="L48" s="55" t="s">
        <v>11395</v>
      </c>
      <c r="M48" s="55">
        <v>4345.6000000000004</v>
      </c>
      <c r="N48" s="55" t="s">
        <v>96</v>
      </c>
      <c r="O48" s="55">
        <v>9.8000000000000004E-2</v>
      </c>
      <c r="P48" s="55">
        <v>0.16300000000000001</v>
      </c>
      <c r="Q48" s="55">
        <v>0.05</v>
      </c>
      <c r="R48" s="55">
        <v>1.4999999999999999E-2</v>
      </c>
      <c r="S48" s="55" t="s">
        <v>51</v>
      </c>
      <c r="T48" s="55" t="s">
        <v>10519</v>
      </c>
      <c r="U48" s="55">
        <v>18</v>
      </c>
      <c r="V48" s="55" t="s">
        <v>5580</v>
      </c>
      <c r="W48" s="55" t="s">
        <v>162</v>
      </c>
      <c r="X48" s="55">
        <v>25813.46</v>
      </c>
      <c r="Y48" s="55">
        <v>33300</v>
      </c>
      <c r="Z48" s="55" t="s">
        <v>11169</v>
      </c>
      <c r="AA48" s="55" t="s">
        <v>5013</v>
      </c>
      <c r="AB48" s="55" t="s">
        <v>11396</v>
      </c>
      <c r="AC48" s="55" t="s">
        <v>11397</v>
      </c>
      <c r="AD48" s="60">
        <f>IF(N48=$AD$1,_xlfn.XLOOKUP(LEFT(B48,18)&amp;C48&amp;D48,'Form CT'!I:I,'Form CT'!D:D,0)+_xlfn.XLOOKUP(LEFT(B48,18)&amp;C48&amp;D48,'Form CT'!I:I,'Form CT'!E:E,0),0)</f>
        <v>0</v>
      </c>
      <c r="AE48" s="60">
        <f>IF(N48=$AE$1,_xlfn.XLOOKUP(LEFT(B48,18)&amp;C48&amp;D48,'Form CT'!I:I,'Form CT'!D:D,0)+_xlfn.XLOOKUP(LEFT(B48,18)&amp;C48&amp;D48,'Form CT'!I:I,'Form CT'!E:E,0),0)</f>
        <v>0</v>
      </c>
      <c r="AF48" s="60">
        <f>IF(N48=$AF$1,_xlfn.XLOOKUP(LEFT(B48,18)&amp;C48&amp;D48,'Form CT'!I:I,'Form CT'!D:D,0)+_xlfn.XLOOKUP(LEFT(B48,18)&amp;C48&amp;D48,'Form CT'!I:I,'Form CT'!E:E,0),0)</f>
        <v>422.42152499989606</v>
      </c>
      <c r="AG48" s="60" t="str">
        <f t="shared" si="1"/>
        <v>不符合</v>
      </c>
      <c r="AH48" s="60">
        <f>_xlfn.XLOOKUP(TRIM(CLEAN(B48))&amp;"-"&amp;TRIM(CLEAN(C48))&amp;"-"&amp;TRIM(CLEAN(D48)),'KS2'!A:A,'KS2'!B:B,0)</f>
        <v>0</v>
      </c>
      <c r="AI48" s="60">
        <f>IF(_xlfn.XLOOKUP(MID(B48,2,7)&amp;"/"&amp;MID(B48,10,3)&amp;TRIM(D48)&amp;MID(B48,15,4),Carouselwash!F:F,Carouselwash!I:I,0)=0,_xlfn.XLOOKUP((MID(C48,2,7)&amp;"/"&amp;MID(C48,10,3)&amp;TRIM(D48)),Carouselwash!G:G,Carouselwash!I:I,0),_xlfn.XLOOKUP(MID(B48,2,7)&amp;"/"&amp;MID(B48,10,3)&amp;TRIM(D48)&amp;MID(B48,15,4),Carouselwash!F:F,Carouselwash!I:I,0))</f>
        <v>3</v>
      </c>
    </row>
    <row r="49" spans="1:35" hidden="1">
      <c r="A49" s="55" t="s">
        <v>11325</v>
      </c>
      <c r="B49" s="56" t="s">
        <v>1563</v>
      </c>
      <c r="C49" s="56" t="s">
        <v>1063</v>
      </c>
      <c r="D49" s="55" t="s">
        <v>119</v>
      </c>
      <c r="E49" s="57" t="s">
        <v>10583</v>
      </c>
      <c r="F49" s="58">
        <v>16372</v>
      </c>
      <c r="G49" s="59" t="s">
        <v>10618</v>
      </c>
      <c r="H49" s="59" t="s">
        <v>10542</v>
      </c>
      <c r="I49" s="55" t="s">
        <v>17</v>
      </c>
      <c r="J49" s="55">
        <v>8</v>
      </c>
      <c r="K49" s="55">
        <v>4</v>
      </c>
      <c r="L49" s="55" t="s">
        <v>11326</v>
      </c>
      <c r="M49" s="55">
        <v>8171.3</v>
      </c>
      <c r="N49" s="55" t="s">
        <v>101</v>
      </c>
      <c r="O49" s="55">
        <v>0.128</v>
      </c>
      <c r="P49" s="55">
        <v>0.17</v>
      </c>
      <c r="Q49" s="55">
        <v>0.05</v>
      </c>
      <c r="R49" s="55">
        <v>1.4999999999999999E-2</v>
      </c>
      <c r="S49" s="55" t="s">
        <v>50</v>
      </c>
      <c r="T49" s="55" t="s">
        <v>10512</v>
      </c>
      <c r="U49" s="55">
        <v>18</v>
      </c>
      <c r="V49" s="55" t="s">
        <v>6071</v>
      </c>
      <c r="W49" s="55" t="s">
        <v>162</v>
      </c>
      <c r="X49" s="55">
        <v>41186.269999999997</v>
      </c>
      <c r="Y49" s="55">
        <v>16380</v>
      </c>
      <c r="Z49" s="55" t="s">
        <v>5043</v>
      </c>
      <c r="AA49" s="55" t="s">
        <v>5009</v>
      </c>
      <c r="AB49" s="55" t="s">
        <v>11327</v>
      </c>
      <c r="AC49" s="55" t="s">
        <v>11328</v>
      </c>
      <c r="AD49" s="60">
        <f>IF(N49=$AD$1,_xlfn.XLOOKUP(LEFT(B49,18)&amp;C49&amp;D49,'Form CT'!I:I,'Form CT'!D:D,0)+_xlfn.XLOOKUP(LEFT(B49,18)&amp;C49&amp;D49,'Form CT'!I:I,'Form CT'!E:E,0),0)</f>
        <v>669.49164866760839</v>
      </c>
      <c r="AE49" s="60">
        <f>IF(N49=$AE$1,_xlfn.XLOOKUP(LEFT(B49,18)&amp;C49&amp;D49,'Form CT'!I:I,'Form CT'!D:D,0)+_xlfn.XLOOKUP(LEFT(B49,18)&amp;C49&amp;D49,'Form CT'!I:I,'Form CT'!E:E,0),0)</f>
        <v>0</v>
      </c>
      <c r="AF49" s="60">
        <f>IF(N49=$AF$1,_xlfn.XLOOKUP(LEFT(B49,18)&amp;C49&amp;D49,'Form CT'!I:I,'Form CT'!D:D,0)+_xlfn.XLOOKUP(LEFT(B49,18)&amp;C49&amp;D49,'Form CT'!I:I,'Form CT'!E:E,0),0)</f>
        <v>0</v>
      </c>
      <c r="AG49" s="60" t="str">
        <f t="shared" si="1"/>
        <v>不符合</v>
      </c>
      <c r="AH49" s="60">
        <f>_xlfn.XLOOKUP(TRIM(CLEAN(B49))&amp;"-"&amp;TRIM(CLEAN(C49))&amp;"-"&amp;TRIM(CLEAN(D49)),'KS2'!A:A,'KS2'!B:B,0)</f>
        <v>0</v>
      </c>
      <c r="AI49" s="60">
        <f>IF(_xlfn.XLOOKUP(MID(B49,2,7)&amp;"/"&amp;MID(B49,10,3)&amp;TRIM(D49)&amp;MID(B49,15,4),Carouselwash!F:F,Carouselwash!I:I,0)=0,_xlfn.XLOOKUP((MID(C49,2,7)&amp;"/"&amp;MID(C49,10,3)&amp;TRIM(D49)),Carouselwash!G:G,Carouselwash!I:I,0),_xlfn.XLOOKUP(MID(B49,2,7)&amp;"/"&amp;MID(B49,10,3)&amp;TRIM(D49)&amp;MID(B49,15,4),Carouselwash!F:F,Carouselwash!I:I,0))</f>
        <v>3</v>
      </c>
    </row>
    <row r="50" spans="1:35" hidden="1">
      <c r="A50" s="55" t="s">
        <v>11329</v>
      </c>
      <c r="B50" s="56" t="s">
        <v>144</v>
      </c>
      <c r="C50" s="56" t="s">
        <v>145</v>
      </c>
      <c r="D50" s="55" t="s">
        <v>87</v>
      </c>
      <c r="E50" s="57" t="s">
        <v>10583</v>
      </c>
      <c r="F50" s="58">
        <v>28859</v>
      </c>
      <c r="G50" s="59" t="s">
        <v>10618</v>
      </c>
      <c r="H50" s="59" t="s">
        <v>10598</v>
      </c>
      <c r="I50" s="55" t="s">
        <v>17</v>
      </c>
      <c r="J50" s="55">
        <v>6</v>
      </c>
      <c r="K50" s="55">
        <v>4</v>
      </c>
      <c r="L50" s="55" t="s">
        <v>11330</v>
      </c>
      <c r="M50" s="55">
        <v>5768.3</v>
      </c>
      <c r="N50" s="55" t="s">
        <v>101</v>
      </c>
      <c r="O50" s="55">
        <v>0.128</v>
      </c>
      <c r="P50" s="55">
        <v>0.17</v>
      </c>
      <c r="Q50" s="55">
        <v>6.4000000000000001E-2</v>
      </c>
      <c r="R50" s="55">
        <v>1.4999999999999999E-2</v>
      </c>
      <c r="S50" s="55" t="s">
        <v>51</v>
      </c>
      <c r="T50" s="55" t="s">
        <v>162</v>
      </c>
      <c r="U50" s="55">
        <v>18</v>
      </c>
      <c r="V50" s="55" t="s">
        <v>5044</v>
      </c>
      <c r="W50" s="55" t="s">
        <v>162</v>
      </c>
      <c r="X50" s="55">
        <v>34325.82</v>
      </c>
      <c r="Y50" s="55">
        <v>28800</v>
      </c>
      <c r="Z50" s="55" t="s">
        <v>5043</v>
      </c>
      <c r="AA50" s="55" t="s">
        <v>5010</v>
      </c>
      <c r="AB50" s="55" t="s">
        <v>5008</v>
      </c>
      <c r="AC50" s="55" t="s">
        <v>11331</v>
      </c>
      <c r="AD50" s="60">
        <f>IF(N50=$AD$1,_xlfn.XLOOKUP(LEFT(B50,18)&amp;C50&amp;D50,'Form CT'!I:I,'Form CT'!D:D,0)+_xlfn.XLOOKUP(LEFT(B50,18)&amp;C50&amp;D50,'Form CT'!I:I,'Form CT'!E:E,0),0)</f>
        <v>582.15052566553936</v>
      </c>
      <c r="AE50" s="60">
        <f>IF(N50=$AE$1,_xlfn.XLOOKUP(LEFT(B50,18)&amp;C50&amp;D50,'Form CT'!I:I,'Form CT'!D:D,0)+_xlfn.XLOOKUP(LEFT(B50,18)&amp;C50&amp;D50,'Form CT'!I:I,'Form CT'!E:E,0),0)</f>
        <v>0</v>
      </c>
      <c r="AF50" s="60">
        <f>IF(N50=$AF$1,_xlfn.XLOOKUP(LEFT(B50,18)&amp;C50&amp;D50,'Form CT'!I:I,'Form CT'!D:D,0)+_xlfn.XLOOKUP(LEFT(B50,18)&amp;C50&amp;D50,'Form CT'!I:I,'Form CT'!E:E,0),0)</f>
        <v>0</v>
      </c>
      <c r="AG50" s="60" t="str">
        <f t="shared" si="1"/>
        <v>不符合</v>
      </c>
      <c r="AH50" s="60">
        <f>_xlfn.XLOOKUP(TRIM(CLEAN(B50))&amp;"-"&amp;TRIM(CLEAN(C50))&amp;"-"&amp;TRIM(CLEAN(D50)),'KS2'!A:A,'KS2'!B:B,0)</f>
        <v>0</v>
      </c>
      <c r="AI50" s="60">
        <f>IF(_xlfn.XLOOKUP(MID(B50,2,7)&amp;"/"&amp;MID(B50,10,3)&amp;TRIM(D50)&amp;MID(B50,15,4),Carouselwash!F:F,Carouselwash!I:I,0)=0,_xlfn.XLOOKUP((MID(C50,2,7)&amp;"/"&amp;MID(C50,10,3)&amp;TRIM(D50)),Carouselwash!G:G,Carouselwash!I:I,0),_xlfn.XLOOKUP(MID(B50,2,7)&amp;"/"&amp;MID(B50,10,3)&amp;TRIM(D50)&amp;MID(B50,15,4),Carouselwash!F:F,Carouselwash!I:I,0))</f>
        <v>3</v>
      </c>
    </row>
    <row r="51" spans="1:35" hidden="1">
      <c r="A51" s="67" t="s">
        <v>11332</v>
      </c>
      <c r="B51" s="69" t="s">
        <v>1638</v>
      </c>
      <c r="C51" s="69" t="s">
        <v>1608</v>
      </c>
      <c r="D51" s="55" t="s">
        <v>152</v>
      </c>
      <c r="E51" s="122" t="s">
        <v>10583</v>
      </c>
      <c r="F51" s="72">
        <v>33300</v>
      </c>
      <c r="G51" s="121" t="s">
        <v>10499</v>
      </c>
      <c r="H51" s="121" t="s">
        <v>10598</v>
      </c>
      <c r="I51" s="67" t="s">
        <v>31</v>
      </c>
      <c r="J51" s="67">
        <v>7</v>
      </c>
      <c r="K51" s="67">
        <v>4</v>
      </c>
      <c r="L51" s="67" t="s">
        <v>11333</v>
      </c>
      <c r="M51" s="67">
        <v>5427.5</v>
      </c>
      <c r="N51" s="67" t="s">
        <v>101</v>
      </c>
      <c r="O51" s="67">
        <v>0.128</v>
      </c>
      <c r="P51" s="67">
        <v>0.185</v>
      </c>
      <c r="Q51" s="67">
        <v>3.3000000000000002E-2</v>
      </c>
      <c r="R51" s="67">
        <v>1.18E-2</v>
      </c>
      <c r="S51" s="67" t="s">
        <v>51</v>
      </c>
      <c r="T51" s="67" t="s">
        <v>10519</v>
      </c>
      <c r="U51" s="67">
        <v>18</v>
      </c>
      <c r="V51" s="67" t="s">
        <v>5051</v>
      </c>
      <c r="W51" s="67" t="s">
        <v>162</v>
      </c>
      <c r="X51" s="67">
        <v>35070.43</v>
      </c>
      <c r="Y51" s="67">
        <v>33300</v>
      </c>
      <c r="Z51" s="67" t="s">
        <v>5043</v>
      </c>
      <c r="AA51" s="67" t="s">
        <v>5013</v>
      </c>
      <c r="AB51" s="75" t="s">
        <v>11334</v>
      </c>
      <c r="AC51" s="67" t="s">
        <v>11335</v>
      </c>
      <c r="AD51" s="60">
        <f>IF(N51=$AD$1,_xlfn.XLOOKUP(LEFT(B51,18)&amp;C51&amp;D51,'Form CT'!I:I,'Form CT'!D:D,0)+_xlfn.XLOOKUP(LEFT(B51,18)&amp;C51&amp;D51,'Form CT'!I:I,'Form CT'!E:E,0),0)</f>
        <v>581.43038633333049</v>
      </c>
      <c r="AE51" s="60">
        <f>IF(N51=$AE$1,_xlfn.XLOOKUP(LEFT(B51,18)&amp;C51&amp;D51,'Form CT'!I:I,'Form CT'!D:D,0)+_xlfn.XLOOKUP(LEFT(B51,18)&amp;C51&amp;D51,'Form CT'!I:I,'Form CT'!E:E,0),0)</f>
        <v>0</v>
      </c>
      <c r="AF51" s="60">
        <f>IF(N51=$AF$1,_xlfn.XLOOKUP(LEFT(B51,18)&amp;C51&amp;D51,'Form CT'!I:I,'Form CT'!D:D,0)+_xlfn.XLOOKUP(LEFT(B51,18)&amp;C51&amp;D51,'Form CT'!I:I,'Form CT'!E:E,0),0)</f>
        <v>0</v>
      </c>
      <c r="AG51" s="60" t="str">
        <f t="shared" si="1"/>
        <v>不符合</v>
      </c>
      <c r="AH51" s="60">
        <f>_xlfn.XLOOKUP(TRIM(CLEAN(B51))&amp;"-"&amp;TRIM(CLEAN(C51))&amp;"-"&amp;TRIM(CLEAN(D51)),'KS2'!A:A,'KS2'!B:B,0)</f>
        <v>0</v>
      </c>
      <c r="AI51" s="60">
        <f>IF(_xlfn.XLOOKUP(MID(B51,2,7)&amp;"/"&amp;MID(B51,10,3)&amp;TRIM(D51)&amp;MID(B51,15,4),Carouselwash!F:F,Carouselwash!I:I,0)=0,_xlfn.XLOOKUP((MID(C51,2,7)&amp;"/"&amp;MID(C51,10,3)&amp;TRIM(D51)),Carouselwash!G:G,Carouselwash!I:I,0),_xlfn.XLOOKUP(MID(B51,2,7)&amp;"/"&amp;MID(B51,10,3)&amp;TRIM(D51)&amp;MID(B51,15,4),Carouselwash!F:F,Carouselwash!I:I,0))</f>
        <v>3</v>
      </c>
    </row>
    <row r="52" spans="1:35" hidden="1">
      <c r="A52" s="55" t="s">
        <v>11336</v>
      </c>
      <c r="B52" s="56" t="s">
        <v>1638</v>
      </c>
      <c r="C52" s="56" t="s">
        <v>1608</v>
      </c>
      <c r="D52" s="55" t="s">
        <v>152</v>
      </c>
      <c r="E52" s="57" t="s">
        <v>10583</v>
      </c>
      <c r="F52" s="58">
        <v>33300</v>
      </c>
      <c r="G52" s="59" t="s">
        <v>10499</v>
      </c>
      <c r="H52" s="59" t="s">
        <v>10598</v>
      </c>
      <c r="I52" s="55" t="s">
        <v>31</v>
      </c>
      <c r="J52" s="55">
        <v>7</v>
      </c>
      <c r="K52" s="55">
        <v>4</v>
      </c>
      <c r="L52" s="55" t="s">
        <v>11337</v>
      </c>
      <c r="M52" s="55">
        <v>5450.7</v>
      </c>
      <c r="N52" s="55" t="s">
        <v>101</v>
      </c>
      <c r="O52" s="55">
        <v>0.128</v>
      </c>
      <c r="P52" s="55">
        <v>0.185</v>
      </c>
      <c r="Q52" s="55">
        <v>3.3000000000000002E-2</v>
      </c>
      <c r="R52" s="55">
        <v>1.18E-2</v>
      </c>
      <c r="S52" s="55" t="s">
        <v>51</v>
      </c>
      <c r="T52" s="55" t="s">
        <v>10519</v>
      </c>
      <c r="U52" s="55">
        <v>18</v>
      </c>
      <c r="V52" s="55" t="s">
        <v>5051</v>
      </c>
      <c r="W52" s="55" t="s">
        <v>162</v>
      </c>
      <c r="X52" s="55">
        <v>35070.43</v>
      </c>
      <c r="Y52" s="55">
        <v>33300</v>
      </c>
      <c r="Z52" s="55" t="s">
        <v>5043</v>
      </c>
      <c r="AA52" s="55" t="s">
        <v>5013</v>
      </c>
      <c r="AB52" s="55" t="s">
        <v>11338</v>
      </c>
      <c r="AC52" s="55" t="s">
        <v>11339</v>
      </c>
      <c r="AD52" s="60">
        <f>IF(N52=$AD$1,_xlfn.XLOOKUP(LEFT(B52,18)&amp;C52&amp;D52,'Form CT'!I:I,'Form CT'!D:D,0)+_xlfn.XLOOKUP(LEFT(B52,18)&amp;C52&amp;D52,'Form CT'!I:I,'Form CT'!E:E,0),0)</f>
        <v>581.43038633333049</v>
      </c>
      <c r="AE52" s="60">
        <f>IF(N52=$AE$1,_xlfn.XLOOKUP(LEFT(B52,18)&amp;C52&amp;D52,'Form CT'!I:I,'Form CT'!D:D,0)+_xlfn.XLOOKUP(LEFT(B52,18)&amp;C52&amp;D52,'Form CT'!I:I,'Form CT'!E:E,0),0)</f>
        <v>0</v>
      </c>
      <c r="AF52" s="60">
        <f>IF(N52=$AF$1,_xlfn.XLOOKUP(LEFT(B52,18)&amp;C52&amp;D52,'Form CT'!I:I,'Form CT'!D:D,0)+_xlfn.XLOOKUP(LEFT(B52,18)&amp;C52&amp;D52,'Form CT'!I:I,'Form CT'!E:E,0),0)</f>
        <v>0</v>
      </c>
      <c r="AG52" s="60" t="str">
        <f t="shared" si="1"/>
        <v>不符合</v>
      </c>
      <c r="AH52" s="60">
        <f>_xlfn.XLOOKUP(TRIM(CLEAN(B52))&amp;"-"&amp;TRIM(CLEAN(C52))&amp;"-"&amp;TRIM(CLEAN(D52)),'KS2'!A:A,'KS2'!B:B,0)</f>
        <v>0</v>
      </c>
      <c r="AI52" s="60">
        <f>IF(_xlfn.XLOOKUP(MID(B52,2,7)&amp;"/"&amp;MID(B52,10,3)&amp;TRIM(D52)&amp;MID(B52,15,4),Carouselwash!F:F,Carouselwash!I:I,0)=0,_xlfn.XLOOKUP((MID(C52,2,7)&amp;"/"&amp;MID(C52,10,3)&amp;TRIM(D52)),Carouselwash!G:G,Carouselwash!I:I,0),_xlfn.XLOOKUP(MID(B52,2,7)&amp;"/"&amp;MID(B52,10,3)&amp;TRIM(D52)&amp;MID(B52,15,4),Carouselwash!F:F,Carouselwash!I:I,0))</f>
        <v>3</v>
      </c>
    </row>
    <row r="53" spans="1:35" hidden="1">
      <c r="A53" s="62" t="s">
        <v>11340</v>
      </c>
      <c r="B53" s="56" t="s">
        <v>2938</v>
      </c>
      <c r="C53" s="56" t="s">
        <v>2935</v>
      </c>
      <c r="D53" s="67" t="s">
        <v>4428</v>
      </c>
      <c r="E53" s="57" t="s">
        <v>10583</v>
      </c>
      <c r="F53" s="58">
        <v>33300</v>
      </c>
      <c r="G53" s="59" t="s">
        <v>10537</v>
      </c>
      <c r="H53" s="59" t="s">
        <v>10542</v>
      </c>
      <c r="I53" s="55" t="s">
        <v>26</v>
      </c>
      <c r="J53" s="55">
        <v>14</v>
      </c>
      <c r="K53" s="55">
        <v>9</v>
      </c>
      <c r="L53" s="55" t="s">
        <v>11341</v>
      </c>
      <c r="M53" s="55">
        <v>4316.5</v>
      </c>
      <c r="N53" s="55" t="s">
        <v>101</v>
      </c>
      <c r="O53" s="55">
        <v>0.128</v>
      </c>
      <c r="P53" s="55">
        <v>0.185</v>
      </c>
      <c r="Q53" s="55">
        <v>3.2000000000000001E-2</v>
      </c>
      <c r="R53" s="55">
        <v>1.9300000000000001E-2</v>
      </c>
      <c r="S53" s="55" t="s">
        <v>51</v>
      </c>
      <c r="T53" s="55" t="s">
        <v>10519</v>
      </c>
      <c r="U53" s="55">
        <v>18</v>
      </c>
      <c r="V53" s="55" t="s">
        <v>9089</v>
      </c>
      <c r="W53" s="55" t="s">
        <v>162</v>
      </c>
      <c r="X53" s="55">
        <v>20664.46</v>
      </c>
      <c r="Y53" s="55">
        <v>33300</v>
      </c>
      <c r="Z53" s="55" t="s">
        <v>5043</v>
      </c>
      <c r="AA53" s="55" t="s">
        <v>5011</v>
      </c>
      <c r="AB53" s="55" t="s">
        <v>5014</v>
      </c>
      <c r="AC53" s="55" t="s">
        <v>11342</v>
      </c>
      <c r="AD53" s="60">
        <f>IF(N53=$AD$1,_xlfn.XLOOKUP(LEFT(B53,18)&amp;C53&amp;D53,'Form CT'!I:I,'Form CT'!D:D,0)+_xlfn.XLOOKUP(LEFT(B53,18)&amp;C53&amp;D53,'Form CT'!I:I,'Form CT'!E:E,0),0)</f>
        <v>334.29226799968166</v>
      </c>
      <c r="AE53" s="60">
        <f>IF(N53=$AE$1,_xlfn.XLOOKUP(LEFT(B53,18)&amp;C53&amp;D53,'Form CT'!I:I,'Form CT'!D:D,0)+_xlfn.XLOOKUP(LEFT(B53,18)&amp;C53&amp;D53,'Form CT'!I:I,'Form CT'!E:E,0),0)</f>
        <v>0</v>
      </c>
      <c r="AF53" s="60">
        <f>IF(N53=$AF$1,_xlfn.XLOOKUP(LEFT(B53,18)&amp;C53&amp;D53,'Form CT'!I:I,'Form CT'!D:D,0)+_xlfn.XLOOKUP(LEFT(B53,18)&amp;C53&amp;D53,'Form CT'!I:I,'Form CT'!E:E,0),0)</f>
        <v>0</v>
      </c>
      <c r="AG53" s="60" t="e">
        <f t="shared" si="1"/>
        <v>#VALUE!</v>
      </c>
      <c r="AH53" s="60">
        <f>_xlfn.XLOOKUP(TRIM(CLEAN(B53))&amp;"-"&amp;TRIM(CLEAN(C53))&amp;"-"&amp;TRIM(CLEAN(D53)),'KS2'!A:A,'KS2'!B:B,0)</f>
        <v>0</v>
      </c>
      <c r="AI53" s="60">
        <f>IF(_xlfn.XLOOKUP(MID(B53,2,7)&amp;"/"&amp;MID(B53,10,3)&amp;TRIM(D53)&amp;MID(B53,15,4),Carouselwash!F:F,Carouselwash!I:I,0)=0,_xlfn.XLOOKUP((MID(C53,2,7)&amp;"/"&amp;MID(C53,10,3)&amp;TRIM(D53)),Carouselwash!G:G,Carouselwash!I:I,0),_xlfn.XLOOKUP(MID(B53,2,7)&amp;"/"&amp;MID(B53,10,3)&amp;TRIM(D53)&amp;MID(B53,15,4),Carouselwash!F:F,Carouselwash!I:I,0))</f>
        <v>3</v>
      </c>
    </row>
    <row r="54" spans="1:35" hidden="1">
      <c r="A54" s="55" t="s">
        <v>11343</v>
      </c>
      <c r="B54" s="56" t="s">
        <v>129</v>
      </c>
      <c r="C54" s="56" t="s">
        <v>130</v>
      </c>
      <c r="D54" s="55" t="s">
        <v>131</v>
      </c>
      <c r="E54" s="57" t="s">
        <v>10583</v>
      </c>
      <c r="F54" s="58">
        <v>42300</v>
      </c>
      <c r="G54" s="59" t="s">
        <v>10734</v>
      </c>
      <c r="H54" s="59" t="s">
        <v>11161</v>
      </c>
      <c r="I54" s="55" t="s">
        <v>29</v>
      </c>
      <c r="J54" s="55">
        <v>14</v>
      </c>
      <c r="K54" s="55">
        <v>9</v>
      </c>
      <c r="L54" s="55" t="s">
        <v>11344</v>
      </c>
      <c r="M54" s="55">
        <v>2824</v>
      </c>
      <c r="N54" s="55" t="s">
        <v>96</v>
      </c>
      <c r="O54" s="55">
        <v>6.5000000000000002E-2</v>
      </c>
      <c r="P54" s="55">
        <v>0.17</v>
      </c>
      <c r="Q54" s="55">
        <v>0.04</v>
      </c>
      <c r="R54" s="55">
        <v>1.9300000000000001E-2</v>
      </c>
      <c r="S54" s="55" t="s">
        <v>51</v>
      </c>
      <c r="T54" s="55" t="s">
        <v>10501</v>
      </c>
      <c r="U54" s="55">
        <v>18</v>
      </c>
      <c r="V54" s="55" t="s">
        <v>5046</v>
      </c>
      <c r="W54" s="55" t="s">
        <v>162</v>
      </c>
      <c r="X54" s="55">
        <v>20932.16</v>
      </c>
      <c r="Y54" s="55">
        <v>42300</v>
      </c>
      <c r="Z54" s="55" t="s">
        <v>5043</v>
      </c>
      <c r="AA54" s="55" t="s">
        <v>5009</v>
      </c>
      <c r="AB54" s="55" t="s">
        <v>11345</v>
      </c>
      <c r="AC54" s="55" t="s">
        <v>11196</v>
      </c>
      <c r="AD54" s="60">
        <f>IF(N54=$AD$1,_xlfn.XLOOKUP(LEFT(B54,18)&amp;C54&amp;D54,'Form CT'!I:I,'Form CT'!D:D,0)+_xlfn.XLOOKUP(LEFT(B54,18)&amp;C54&amp;D54,'Form CT'!I:I,'Form CT'!E:E,0),0)</f>
        <v>0</v>
      </c>
      <c r="AE54" s="60">
        <f>IF(N54=$AE$1,_xlfn.XLOOKUP(LEFT(B54,18)&amp;C54&amp;D54,'Form CT'!I:I,'Form CT'!D:D,0)+_xlfn.XLOOKUP(LEFT(B54,18)&amp;C54&amp;D54,'Form CT'!I:I,'Form CT'!E:E,0),0)</f>
        <v>0</v>
      </c>
      <c r="AF54" s="60">
        <f>IF(N54=$AF$1,_xlfn.XLOOKUP(LEFT(B54,18)&amp;C54&amp;D54,'Form CT'!I:I,'Form CT'!D:D,0)+_xlfn.XLOOKUP(LEFT(B54,18)&amp;C54&amp;D54,'Form CT'!I:I,'Form CT'!E:E,0),0)</f>
        <v>349.29693499964202</v>
      </c>
      <c r="AG54" s="60" t="e">
        <f t="shared" si="1"/>
        <v>#VALUE!</v>
      </c>
      <c r="AH54" s="60">
        <f>_xlfn.XLOOKUP(TRIM(CLEAN(B54))&amp;"-"&amp;TRIM(CLEAN(C54))&amp;"-"&amp;TRIM(CLEAN(D54)),'KS2'!A:A,'KS2'!B:B,0)</f>
        <v>0</v>
      </c>
      <c r="AI54" s="60">
        <f>IF(_xlfn.XLOOKUP(MID(B54,2,7)&amp;"/"&amp;MID(B54,10,3)&amp;TRIM(D54)&amp;MID(B54,15,4),Carouselwash!F:F,Carouselwash!I:I,0)=0,_xlfn.XLOOKUP((MID(C54,2,7)&amp;"/"&amp;MID(C54,10,3)&amp;TRIM(D54)),Carouselwash!G:G,Carouselwash!I:I,0),_xlfn.XLOOKUP(MID(B54,2,7)&amp;"/"&amp;MID(B54,10,3)&amp;TRIM(D54)&amp;MID(B54,15,4),Carouselwash!F:F,Carouselwash!I:I,0))</f>
        <v>3</v>
      </c>
    </row>
    <row r="55" spans="1:35">
      <c r="A55" s="55" t="s">
        <v>11346</v>
      </c>
      <c r="B55" s="56" t="s">
        <v>4114</v>
      </c>
      <c r="C55" s="56" t="s">
        <v>4115</v>
      </c>
      <c r="D55" s="55" t="s">
        <v>4531</v>
      </c>
      <c r="E55" s="57" t="s">
        <v>10583</v>
      </c>
      <c r="F55" s="58">
        <v>50760</v>
      </c>
      <c r="G55" s="59" t="s">
        <v>10537</v>
      </c>
      <c r="H55" s="59" t="s">
        <v>10526</v>
      </c>
      <c r="I55" s="55" t="s">
        <v>10</v>
      </c>
      <c r="J55" s="55">
        <v>10</v>
      </c>
      <c r="K55" s="55">
        <v>5</v>
      </c>
      <c r="L55" s="55" t="s">
        <v>11347</v>
      </c>
      <c r="M55" s="55">
        <v>1455</v>
      </c>
      <c r="N55" s="55" t="s">
        <v>101</v>
      </c>
      <c r="O55" s="55">
        <v>9.4E-2</v>
      </c>
      <c r="P55" s="55">
        <v>7.5999999999999998E-2</v>
      </c>
      <c r="Q55" s="55">
        <v>2.0299999999999999E-2</v>
      </c>
      <c r="R55" s="55">
        <v>9.7999999999999997E-3</v>
      </c>
      <c r="S55" s="55" t="s">
        <v>52</v>
      </c>
      <c r="T55" s="55" t="s">
        <v>10501</v>
      </c>
      <c r="U55" s="55">
        <v>18</v>
      </c>
      <c r="V55" s="55" t="s">
        <v>9485</v>
      </c>
      <c r="W55" s="55" t="s">
        <v>163</v>
      </c>
      <c r="X55" s="55">
        <v>66066.73</v>
      </c>
      <c r="Y55" s="55">
        <v>50760</v>
      </c>
      <c r="Z55" s="55" t="s">
        <v>5043</v>
      </c>
      <c r="AA55" s="55" t="s">
        <v>5015</v>
      </c>
      <c r="AB55" s="61" t="s">
        <v>11348</v>
      </c>
      <c r="AC55" s="55" t="s">
        <v>11349</v>
      </c>
      <c r="AD55" s="60">
        <f>IF(N55=$AD$1,_xlfn.XLOOKUP(LEFT(B55,18)&amp;C55&amp;D55,'Form CT'!I:I,'Form CT'!D:D,0)+_xlfn.XLOOKUP(LEFT(B55,18)&amp;C55&amp;D55,'Form CT'!I:I,'Form CT'!E:E,0),0)</f>
        <v>770.0165722228121</v>
      </c>
      <c r="AE55" s="60">
        <f>IF(N55=$AE$1,_xlfn.XLOOKUP(LEFT(B55,18)&amp;C55&amp;D55,'Form CT'!I:I,'Form CT'!D:D,0)+_xlfn.XLOOKUP(LEFT(B55,18)&amp;C55&amp;D55,'Form CT'!I:I,'Form CT'!E:E,0),0)</f>
        <v>0</v>
      </c>
      <c r="AF55" s="60">
        <f>IF(N55=$AF$1,_xlfn.XLOOKUP(LEFT(B55,18)&amp;C55&amp;D55,'Form CT'!I:I,'Form CT'!D:D,0)+_xlfn.XLOOKUP(LEFT(B55,18)&amp;C55&amp;D55,'Form CT'!I:I,'Form CT'!E:E,0),0)</f>
        <v>0</v>
      </c>
      <c r="AG55" s="60" t="str">
        <f t="shared" si="1"/>
        <v>不符合</v>
      </c>
      <c r="AH55" s="60">
        <f>_xlfn.XLOOKUP(TRIM(CLEAN(B55))&amp;"-"&amp;TRIM(CLEAN(C55))&amp;"-"&amp;TRIM(CLEAN(D55)),'KS2'!A:A,'KS2'!B:B,0)</f>
        <v>0</v>
      </c>
      <c r="AI55" s="60">
        <f>IF(_xlfn.XLOOKUP(MID(B55,2,7)&amp;"/"&amp;MID(B55,10,3)&amp;TRIM(D55)&amp;MID(B55,15,4),Carouselwash!F:F,Carouselwash!I:I,0)=0,_xlfn.XLOOKUP((MID(C55,2,7)&amp;"/"&amp;MID(C55,10,3)&amp;TRIM(D55)),Carouselwash!G:G,Carouselwash!I:I,0),_xlfn.XLOOKUP(MID(B55,2,7)&amp;"/"&amp;MID(B55,10,3)&amp;TRIM(D55)&amp;MID(B55,15,4),Carouselwash!F:F,Carouselwash!I:I,0))</f>
        <v>3</v>
      </c>
    </row>
    <row r="56" spans="1:35" hidden="1">
      <c r="A56" s="55" t="s">
        <v>11350</v>
      </c>
      <c r="B56" s="56" t="s">
        <v>129</v>
      </c>
      <c r="C56" s="56" t="s">
        <v>130</v>
      </c>
      <c r="D56" s="55" t="s">
        <v>131</v>
      </c>
      <c r="E56" s="57" t="s">
        <v>10583</v>
      </c>
      <c r="F56" s="58">
        <v>42204</v>
      </c>
      <c r="G56" s="59" t="s">
        <v>10734</v>
      </c>
      <c r="H56" s="59" t="s">
        <v>11161</v>
      </c>
      <c r="I56" s="55" t="s">
        <v>29</v>
      </c>
      <c r="J56" s="55">
        <v>14</v>
      </c>
      <c r="K56" s="55">
        <v>9</v>
      </c>
      <c r="L56" s="55" t="s">
        <v>11351</v>
      </c>
      <c r="M56" s="55">
        <v>2763.9</v>
      </c>
      <c r="N56" s="55" t="s">
        <v>96</v>
      </c>
      <c r="O56" s="55">
        <v>6.5000000000000002E-2</v>
      </c>
      <c r="P56" s="55">
        <v>0.17</v>
      </c>
      <c r="Q56" s="55">
        <v>0.04</v>
      </c>
      <c r="R56" s="55">
        <v>1.9300000000000001E-2</v>
      </c>
      <c r="S56" s="55" t="s">
        <v>51</v>
      </c>
      <c r="T56" s="55" t="s">
        <v>10501</v>
      </c>
      <c r="U56" s="55">
        <v>18</v>
      </c>
      <c r="V56" s="55" t="s">
        <v>5046</v>
      </c>
      <c r="W56" s="55" t="s">
        <v>162</v>
      </c>
      <c r="X56" s="55">
        <v>20932.16</v>
      </c>
      <c r="Y56" s="55">
        <v>42300</v>
      </c>
      <c r="Z56" s="55" t="s">
        <v>5043</v>
      </c>
      <c r="AA56" s="55" t="s">
        <v>5009</v>
      </c>
      <c r="AB56" s="55" t="s">
        <v>11352</v>
      </c>
      <c r="AC56" s="55" t="s">
        <v>11353</v>
      </c>
      <c r="AD56" s="60">
        <f>IF(N56=$AD$1,_xlfn.XLOOKUP(LEFT(B56,18)&amp;C56&amp;D56,'Form CT'!I:I,'Form CT'!D:D,0)+_xlfn.XLOOKUP(LEFT(B56,18)&amp;C56&amp;D56,'Form CT'!I:I,'Form CT'!E:E,0),0)</f>
        <v>0</v>
      </c>
      <c r="AE56" s="60">
        <f>IF(N56=$AE$1,_xlfn.XLOOKUP(LEFT(B56,18)&amp;C56&amp;D56,'Form CT'!I:I,'Form CT'!D:D,0)+_xlfn.XLOOKUP(LEFT(B56,18)&amp;C56&amp;D56,'Form CT'!I:I,'Form CT'!E:E,0),0)</f>
        <v>0</v>
      </c>
      <c r="AF56" s="60">
        <f>IF(N56=$AF$1,_xlfn.XLOOKUP(LEFT(B56,18)&amp;C56&amp;D56,'Form CT'!I:I,'Form CT'!D:D,0)+_xlfn.XLOOKUP(LEFT(B56,18)&amp;C56&amp;D56,'Form CT'!I:I,'Form CT'!E:E,0),0)</f>
        <v>349.29693499964202</v>
      </c>
      <c r="AG56" s="60" t="e">
        <f t="shared" si="1"/>
        <v>#VALUE!</v>
      </c>
      <c r="AH56" s="60">
        <f>_xlfn.XLOOKUP(TRIM(CLEAN(B56))&amp;"-"&amp;TRIM(CLEAN(C56))&amp;"-"&amp;TRIM(CLEAN(D56)),'KS2'!A:A,'KS2'!B:B,0)</f>
        <v>0</v>
      </c>
      <c r="AI56" s="60">
        <f>IF(_xlfn.XLOOKUP(MID(B56,2,7)&amp;"/"&amp;MID(B56,10,3)&amp;TRIM(D56)&amp;MID(B56,15,4),Carouselwash!F:F,Carouselwash!I:I,0)=0,_xlfn.XLOOKUP((MID(C56,2,7)&amp;"/"&amp;MID(C56,10,3)&amp;TRIM(D56)),Carouselwash!G:G,Carouselwash!I:I,0),_xlfn.XLOOKUP(MID(B56,2,7)&amp;"/"&amp;MID(B56,10,3)&amp;TRIM(D56)&amp;MID(B56,15,4),Carouselwash!F:F,Carouselwash!I:I,0))</f>
        <v>3</v>
      </c>
    </row>
    <row r="57" spans="1:35" hidden="1">
      <c r="A57" s="55" t="s">
        <v>11354</v>
      </c>
      <c r="B57" s="56" t="s">
        <v>1563</v>
      </c>
      <c r="C57" s="56" t="s">
        <v>1063</v>
      </c>
      <c r="D57" s="67" t="s">
        <v>119</v>
      </c>
      <c r="E57" s="115" t="s">
        <v>10583</v>
      </c>
      <c r="F57" s="58">
        <v>16380</v>
      </c>
      <c r="G57" s="59" t="s">
        <v>10618</v>
      </c>
      <c r="H57" s="59" t="s">
        <v>10542</v>
      </c>
      <c r="I57" s="55" t="s">
        <v>17</v>
      </c>
      <c r="J57" s="55">
        <v>8</v>
      </c>
      <c r="K57" s="55">
        <v>4</v>
      </c>
      <c r="L57" s="55" t="s">
        <v>11355</v>
      </c>
      <c r="M57" s="55">
        <v>8211</v>
      </c>
      <c r="N57" s="55" t="s">
        <v>101</v>
      </c>
      <c r="O57" s="55">
        <v>0.128</v>
      </c>
      <c r="P57" s="55">
        <v>0.17</v>
      </c>
      <c r="Q57" s="55">
        <v>0.05</v>
      </c>
      <c r="R57" s="55">
        <v>1.4999999999999999E-2</v>
      </c>
      <c r="S57" s="55" t="s">
        <v>50</v>
      </c>
      <c r="T57" s="55" t="s">
        <v>10512</v>
      </c>
      <c r="U57" s="55">
        <v>18</v>
      </c>
      <c r="V57" s="55" t="s">
        <v>6071</v>
      </c>
      <c r="W57" s="55" t="s">
        <v>162</v>
      </c>
      <c r="X57" s="55">
        <v>41186.269999999997</v>
      </c>
      <c r="Y57" s="55">
        <v>16380</v>
      </c>
      <c r="Z57" s="55" t="s">
        <v>5043</v>
      </c>
      <c r="AA57" s="55" t="s">
        <v>5009</v>
      </c>
      <c r="AB57" s="55" t="s">
        <v>11356</v>
      </c>
      <c r="AC57" s="55" t="s">
        <v>11357</v>
      </c>
      <c r="AD57" s="60">
        <f>IF(N57=$AD$1,_xlfn.XLOOKUP(LEFT(B57,18)&amp;C57&amp;D57,'Form CT'!I:I,'Form CT'!D:D,0)+_xlfn.XLOOKUP(LEFT(B57,18)&amp;C57&amp;D57,'Form CT'!I:I,'Form CT'!E:E,0),0)</f>
        <v>669.49164866760839</v>
      </c>
      <c r="AE57" s="60">
        <f>IF(N57=$AE$1,_xlfn.XLOOKUP(LEFT(B57,18)&amp;C57&amp;D57,'Form CT'!I:I,'Form CT'!D:D,0)+_xlfn.XLOOKUP(LEFT(B57,18)&amp;C57&amp;D57,'Form CT'!I:I,'Form CT'!E:E,0),0)</f>
        <v>0</v>
      </c>
      <c r="AF57" s="60">
        <f>IF(N57=$AF$1,_xlfn.XLOOKUP(LEFT(B57,18)&amp;C57&amp;D57,'Form CT'!I:I,'Form CT'!D:D,0)+_xlfn.XLOOKUP(LEFT(B57,18)&amp;C57&amp;D57,'Form CT'!I:I,'Form CT'!E:E,0),0)</f>
        <v>0</v>
      </c>
      <c r="AG57" s="60" t="str">
        <f t="shared" si="1"/>
        <v>不符合</v>
      </c>
      <c r="AH57" s="60">
        <f>_xlfn.XLOOKUP(TRIM(CLEAN(B57))&amp;"-"&amp;TRIM(CLEAN(C57))&amp;"-"&amp;TRIM(CLEAN(D57)),'KS2'!A:A,'KS2'!B:B,0)</f>
        <v>0</v>
      </c>
      <c r="AI57" s="60">
        <f>IF(_xlfn.XLOOKUP(MID(B57,2,7)&amp;"/"&amp;MID(B57,10,3)&amp;TRIM(D57)&amp;MID(B57,15,4),Carouselwash!F:F,Carouselwash!I:I,0)=0,_xlfn.XLOOKUP((MID(C57,2,7)&amp;"/"&amp;MID(C57,10,3)&amp;TRIM(D57)),Carouselwash!G:G,Carouselwash!I:I,0),_xlfn.XLOOKUP(MID(B57,2,7)&amp;"/"&amp;MID(B57,10,3)&amp;TRIM(D57)&amp;MID(B57,15,4),Carouselwash!F:F,Carouselwash!I:I,0))</f>
        <v>3</v>
      </c>
    </row>
    <row r="58" spans="1:35" hidden="1">
      <c r="A58" s="62" t="s">
        <v>11358</v>
      </c>
      <c r="B58" s="56" t="s">
        <v>1939</v>
      </c>
      <c r="C58" s="56" t="s">
        <v>1860</v>
      </c>
      <c r="D58" s="55" t="s">
        <v>4428</v>
      </c>
      <c r="E58" s="57" t="s">
        <v>10583</v>
      </c>
      <c r="F58" s="58">
        <v>42300</v>
      </c>
      <c r="G58" s="59" t="s">
        <v>10618</v>
      </c>
      <c r="H58" s="59" t="s">
        <v>10529</v>
      </c>
      <c r="I58" s="55" t="s">
        <v>25</v>
      </c>
      <c r="J58" s="55">
        <v>14</v>
      </c>
      <c r="K58" s="55">
        <v>9</v>
      </c>
      <c r="L58" s="55" t="s">
        <v>11359</v>
      </c>
      <c r="M58" s="55">
        <v>2169.4</v>
      </c>
      <c r="N58" s="55" t="s">
        <v>96</v>
      </c>
      <c r="O58" s="55">
        <v>7.0000000000000007E-2</v>
      </c>
      <c r="P58" s="55">
        <v>0.19</v>
      </c>
      <c r="Q58" s="55">
        <v>3.1E-2</v>
      </c>
      <c r="R58" s="55">
        <v>1.4999999999999999E-2</v>
      </c>
      <c r="S58" s="55" t="s">
        <v>51</v>
      </c>
      <c r="T58" s="55" t="s">
        <v>10501</v>
      </c>
      <c r="U58" s="55">
        <v>18</v>
      </c>
      <c r="V58" s="55" t="s">
        <v>5545</v>
      </c>
      <c r="W58" s="55" t="s">
        <v>162</v>
      </c>
      <c r="X58" s="55">
        <v>22695.61</v>
      </c>
      <c r="Y58" s="55">
        <v>42300</v>
      </c>
      <c r="Z58" s="55" t="s">
        <v>5043</v>
      </c>
      <c r="AA58" s="55" t="s">
        <v>5009</v>
      </c>
      <c r="AB58" s="55" t="s">
        <v>11360</v>
      </c>
      <c r="AC58" s="55" t="s">
        <v>11361</v>
      </c>
      <c r="AD58" s="60">
        <f>IF(N58=$AD$1,_xlfn.XLOOKUP(LEFT(B58,18)&amp;C58&amp;D58,'Form CT'!I:I,'Form CT'!D:D,0)+_xlfn.XLOOKUP(LEFT(B58,18)&amp;C58&amp;D58,'Form CT'!I:I,'Form CT'!E:E,0),0)</f>
        <v>0</v>
      </c>
      <c r="AE58" s="60">
        <f>IF(N58=$AE$1,_xlfn.XLOOKUP(LEFT(B58,18)&amp;C58&amp;D58,'Form CT'!I:I,'Form CT'!D:D,0)+_xlfn.XLOOKUP(LEFT(B58,18)&amp;C58&amp;D58,'Form CT'!I:I,'Form CT'!E:E,0),0)</f>
        <v>0</v>
      </c>
      <c r="AF58" s="60">
        <f>IF(N58=$AF$1,_xlfn.XLOOKUP(LEFT(B58,18)&amp;C58&amp;D58,'Form CT'!I:I,'Form CT'!D:D,0)+_xlfn.XLOOKUP(LEFT(B58,18)&amp;C58&amp;D58,'Form CT'!I:I,'Form CT'!E:E,0),0)</f>
        <v>360.52159165847115</v>
      </c>
      <c r="AG58" s="60" t="str">
        <f t="shared" si="1"/>
        <v>不符合</v>
      </c>
      <c r="AH58" s="60">
        <f>_xlfn.XLOOKUP(TRIM(CLEAN(B58))&amp;"-"&amp;TRIM(CLEAN(C58))&amp;"-"&amp;TRIM(CLEAN(D58)),'KS2'!A:A,'KS2'!B:B,0)</f>
        <v>0</v>
      </c>
      <c r="AI58" s="60">
        <f>IF(_xlfn.XLOOKUP(MID(B58,2,7)&amp;"/"&amp;MID(B58,10,3)&amp;TRIM(D58)&amp;MID(B58,15,4),Carouselwash!F:F,Carouselwash!I:I,0)=0,_xlfn.XLOOKUP((MID(C58,2,7)&amp;"/"&amp;MID(C58,10,3)&amp;TRIM(D58)),Carouselwash!G:G,Carouselwash!I:I,0),_xlfn.XLOOKUP(MID(B58,2,7)&amp;"/"&amp;MID(B58,10,3)&amp;TRIM(D58)&amp;MID(B58,15,4),Carouselwash!F:F,Carouselwash!I:I,0))</f>
        <v>3</v>
      </c>
    </row>
    <row r="59" spans="1:35" hidden="1">
      <c r="A59" s="67" t="s">
        <v>11362</v>
      </c>
      <c r="B59" s="69" t="s">
        <v>2790</v>
      </c>
      <c r="C59" s="69" t="s">
        <v>2791</v>
      </c>
      <c r="D59" s="55" t="s">
        <v>4441</v>
      </c>
      <c r="E59" s="122" t="s">
        <v>10583</v>
      </c>
      <c r="F59" s="72">
        <v>67500</v>
      </c>
      <c r="G59" s="121" t="s">
        <v>10503</v>
      </c>
      <c r="H59" s="121" t="s">
        <v>11363</v>
      </c>
      <c r="I59" s="67" t="s">
        <v>5</v>
      </c>
      <c r="J59" s="67">
        <v>14</v>
      </c>
      <c r="K59" s="67">
        <v>9</v>
      </c>
      <c r="L59" s="67" t="s">
        <v>11364</v>
      </c>
      <c r="M59" s="67">
        <v>1149.0999999999999</v>
      </c>
      <c r="N59" s="67" t="s">
        <v>101</v>
      </c>
      <c r="O59" s="67">
        <v>5.7000000000000002E-2</v>
      </c>
      <c r="P59" s="67">
        <v>7.3999999999999996E-2</v>
      </c>
      <c r="Q59" s="67">
        <v>2.1999999999999999E-2</v>
      </c>
      <c r="R59" s="67">
        <v>1.3299999999999999E-2</v>
      </c>
      <c r="S59" s="67" t="s">
        <v>10543</v>
      </c>
      <c r="T59" s="67" t="s">
        <v>10544</v>
      </c>
      <c r="U59" s="67">
        <v>18</v>
      </c>
      <c r="V59" s="67" t="s">
        <v>6860</v>
      </c>
      <c r="W59" s="67" t="s">
        <v>163</v>
      </c>
      <c r="X59" s="67">
        <v>38983.54</v>
      </c>
      <c r="Y59" s="67">
        <v>67536</v>
      </c>
      <c r="Z59" s="67" t="s">
        <v>5043</v>
      </c>
      <c r="AA59" s="67" t="s">
        <v>5009</v>
      </c>
      <c r="AB59" s="123" t="s">
        <v>11365</v>
      </c>
      <c r="AC59" s="67" t="s">
        <v>11366</v>
      </c>
      <c r="AD59" s="60">
        <f>IF(N59=$AD$1,_xlfn.XLOOKUP(LEFT(B59,18)&amp;C59&amp;D59,'Form CT'!I:I,'Form CT'!D:D,0)+_xlfn.XLOOKUP(LEFT(B59,18)&amp;C59&amp;D59,'Form CT'!I:I,'Form CT'!E:E,0),0)</f>
        <v>661.90899743662715</v>
      </c>
      <c r="AE59" s="60">
        <f>IF(N59=$AE$1,_xlfn.XLOOKUP(LEFT(B59,18)&amp;C59&amp;D59,'Form CT'!I:I,'Form CT'!D:D,0)+_xlfn.XLOOKUP(LEFT(B59,18)&amp;C59&amp;D59,'Form CT'!I:I,'Form CT'!E:E,0),0)</f>
        <v>0</v>
      </c>
      <c r="AF59" s="60">
        <f>IF(N59=$AF$1,_xlfn.XLOOKUP(LEFT(B59,18)&amp;C59&amp;D59,'Form CT'!I:I,'Form CT'!D:D,0)+_xlfn.XLOOKUP(LEFT(B59,18)&amp;C59&amp;D59,'Form CT'!I:I,'Form CT'!E:E,0),0)</f>
        <v>0</v>
      </c>
      <c r="AG59" s="60" t="e">
        <f t="shared" si="1"/>
        <v>#VALUE!</v>
      </c>
      <c r="AH59" s="60">
        <f>_xlfn.XLOOKUP(TRIM(CLEAN(B59))&amp;"-"&amp;TRIM(CLEAN(C59))&amp;"-"&amp;TRIM(CLEAN(D59)),'KS2'!A:A,'KS2'!B:B,0)</f>
        <v>0</v>
      </c>
      <c r="AI59" s="60">
        <f>IF(_xlfn.XLOOKUP(MID(B59,2,7)&amp;"/"&amp;MID(B59,10,3)&amp;TRIM(D59)&amp;MID(B59,15,4),Carouselwash!F:F,Carouselwash!I:I,0)=0,_xlfn.XLOOKUP((MID(C59,2,7)&amp;"/"&amp;MID(C59,10,3)&amp;TRIM(D59)),Carouselwash!G:G,Carouselwash!I:I,0),_xlfn.XLOOKUP(MID(B59,2,7)&amp;"/"&amp;MID(B59,10,3)&amp;TRIM(D59)&amp;MID(B59,15,4),Carouselwash!F:F,Carouselwash!I:I,0))</f>
        <v>3</v>
      </c>
    </row>
    <row r="60" spans="1:35" hidden="1">
      <c r="A60" s="55" t="s">
        <v>11367</v>
      </c>
      <c r="B60" s="84" t="s">
        <v>3064</v>
      </c>
      <c r="C60" s="56" t="s">
        <v>3062</v>
      </c>
      <c r="D60" s="67" t="s">
        <v>152</v>
      </c>
      <c r="E60" s="57" t="s">
        <v>10583</v>
      </c>
      <c r="F60" s="58">
        <v>43000</v>
      </c>
      <c r="G60" s="59" t="s">
        <v>10618</v>
      </c>
      <c r="H60" s="59" t="s">
        <v>10542</v>
      </c>
      <c r="I60" s="55" t="s">
        <v>28</v>
      </c>
      <c r="J60" s="55">
        <v>8</v>
      </c>
      <c r="K60" s="55">
        <v>5</v>
      </c>
      <c r="L60" s="55" t="s">
        <v>11368</v>
      </c>
      <c r="M60" s="55">
        <v>3508.2</v>
      </c>
      <c r="N60" s="55" t="s">
        <v>96</v>
      </c>
      <c r="O60" s="55">
        <v>9.8000000000000004E-2</v>
      </c>
      <c r="P60" s="55">
        <v>0.16300000000000001</v>
      </c>
      <c r="Q60" s="55">
        <v>3.3000000000000002E-2</v>
      </c>
      <c r="R60" s="55">
        <v>1.4999999999999999E-2</v>
      </c>
      <c r="S60" s="55" t="s">
        <v>52</v>
      </c>
      <c r="T60" s="55" t="s">
        <v>163</v>
      </c>
      <c r="U60" s="55">
        <v>18</v>
      </c>
      <c r="V60" s="55" t="s">
        <v>5049</v>
      </c>
      <c r="W60" s="55" t="s">
        <v>162</v>
      </c>
      <c r="X60" s="55">
        <v>25484.15</v>
      </c>
      <c r="Y60" s="55">
        <v>45360</v>
      </c>
      <c r="Z60" s="55" t="s">
        <v>5043</v>
      </c>
      <c r="AA60" s="55" t="s">
        <v>5009</v>
      </c>
      <c r="AB60" s="55" t="s">
        <v>11369</v>
      </c>
      <c r="AC60" s="55" t="s">
        <v>11370</v>
      </c>
      <c r="AD60" s="60">
        <f>IF(N60=$AD$1,_xlfn.XLOOKUP(LEFT(B60,18)&amp;C60&amp;D60,'Form CT'!I:I,'Form CT'!D:D,0)+_xlfn.XLOOKUP(LEFT(B60,18)&amp;C60&amp;D60,'Form CT'!I:I,'Form CT'!E:E,0),0)</f>
        <v>0</v>
      </c>
      <c r="AE60" s="60">
        <f>IF(N60=$AE$1,_xlfn.XLOOKUP(LEFT(B60,18)&amp;C60&amp;D60,'Form CT'!I:I,'Form CT'!D:D,0)+_xlfn.XLOOKUP(LEFT(B60,18)&amp;C60&amp;D60,'Form CT'!I:I,'Form CT'!E:E,0),0)</f>
        <v>0</v>
      </c>
      <c r="AF60" s="60">
        <f>IF(N60=$AF$1,_xlfn.XLOOKUP(LEFT(B60,18)&amp;C60&amp;D60,'Form CT'!I:I,'Form CT'!D:D,0)+_xlfn.XLOOKUP(LEFT(B60,18)&amp;C60&amp;D60,'Form CT'!I:I,'Form CT'!E:E,0),0)</f>
        <v>452.42727299930993</v>
      </c>
      <c r="AG60" s="60" t="str">
        <f t="shared" si="1"/>
        <v>不符合</v>
      </c>
      <c r="AH60" s="60">
        <f>_xlfn.XLOOKUP(TRIM(CLEAN(B60))&amp;"-"&amp;TRIM(CLEAN(C60))&amp;"-"&amp;TRIM(CLEAN(D60)),'KS2'!A:A,'KS2'!B:B,0)</f>
        <v>0</v>
      </c>
      <c r="AI60" s="60">
        <f>IF(_xlfn.XLOOKUP(MID(B60,2,7)&amp;"/"&amp;MID(B60,10,3)&amp;TRIM(D60)&amp;MID(B60,15,4),Carouselwash!F:F,Carouselwash!I:I,0)=0,_xlfn.XLOOKUP((MID(C60,2,7)&amp;"/"&amp;MID(C60,10,3)&amp;TRIM(D60)),Carouselwash!G:G,Carouselwash!I:I,0),_xlfn.XLOOKUP(MID(B60,2,7)&amp;"/"&amp;MID(B60,10,3)&amp;TRIM(D60)&amp;MID(B60,15,4),Carouselwash!F:F,Carouselwash!I:I,0))</f>
        <v>3</v>
      </c>
    </row>
    <row r="61" spans="1:35" hidden="1">
      <c r="A61" s="62" t="s">
        <v>11371</v>
      </c>
      <c r="B61" s="136" t="s">
        <v>1321</v>
      </c>
      <c r="C61" s="56" t="s">
        <v>4489</v>
      </c>
      <c r="D61" s="55" t="s">
        <v>4490</v>
      </c>
      <c r="E61" s="57" t="s">
        <v>10583</v>
      </c>
      <c r="F61" s="58">
        <v>28900</v>
      </c>
      <c r="G61" s="59" t="s">
        <v>10499</v>
      </c>
      <c r="H61" s="59" t="s">
        <v>10570</v>
      </c>
      <c r="I61" s="55" t="s">
        <v>17</v>
      </c>
      <c r="J61" s="55">
        <v>6</v>
      </c>
      <c r="K61" s="55">
        <v>4</v>
      </c>
      <c r="L61" s="55" t="s">
        <v>11372</v>
      </c>
      <c r="M61" s="55">
        <v>5628.7</v>
      </c>
      <c r="N61" s="55" t="s">
        <v>101</v>
      </c>
      <c r="O61" s="55">
        <v>0.128</v>
      </c>
      <c r="P61" s="55">
        <v>0.17</v>
      </c>
      <c r="Q61" s="55">
        <v>6.4000000000000001E-2</v>
      </c>
      <c r="R61" s="55">
        <v>1.4999999999999999E-2</v>
      </c>
      <c r="S61" s="55" t="s">
        <v>51</v>
      </c>
      <c r="T61" s="55" t="s">
        <v>162</v>
      </c>
      <c r="U61" s="55">
        <v>18</v>
      </c>
      <c r="V61" s="55" t="s">
        <v>5044</v>
      </c>
      <c r="W61" s="55" t="s">
        <v>162</v>
      </c>
      <c r="X61" s="55">
        <v>34184.050000000003</v>
      </c>
      <c r="Y61" s="55">
        <v>28800</v>
      </c>
      <c r="Z61" s="55" t="s">
        <v>5043</v>
      </c>
      <c r="AA61" s="55" t="s">
        <v>5012</v>
      </c>
      <c r="AB61" s="55" t="s">
        <v>5014</v>
      </c>
      <c r="AC61" s="55" t="s">
        <v>11373</v>
      </c>
      <c r="AD61" s="60">
        <f>IF(N61=$AD$1,_xlfn.XLOOKUP(LEFT(B61,18)&amp;C61&amp;D61,'Form CT'!I:I,'Form CT'!D:D,0)+_xlfn.XLOOKUP(LEFT(B61,18)&amp;C61&amp;D61,'Form CT'!I:I,'Form CT'!E:E,0),0)</f>
        <v>582.32677100098215</v>
      </c>
      <c r="AE61" s="60">
        <f>IF(N61=$AE$1,_xlfn.XLOOKUP(LEFT(B61,18)&amp;C61&amp;D61,'Form CT'!I:I,'Form CT'!D:D,0)+_xlfn.XLOOKUP(LEFT(B61,18)&amp;C61&amp;D61,'Form CT'!I:I,'Form CT'!E:E,0),0)</f>
        <v>0</v>
      </c>
      <c r="AF61" s="60">
        <f>IF(N61=$AF$1,_xlfn.XLOOKUP(LEFT(B61,18)&amp;C61&amp;D61,'Form CT'!I:I,'Form CT'!D:D,0)+_xlfn.XLOOKUP(LEFT(B61,18)&amp;C61&amp;D61,'Form CT'!I:I,'Form CT'!E:E,0),0)</f>
        <v>0</v>
      </c>
      <c r="AG61" s="60" t="str">
        <f t="shared" si="1"/>
        <v>不符合</v>
      </c>
      <c r="AH61" s="60">
        <f>_xlfn.XLOOKUP(TRIM(CLEAN(B61))&amp;"-"&amp;TRIM(CLEAN(C61))&amp;"-"&amp;TRIM(CLEAN(D61)),'KS2'!A:A,'KS2'!B:B,0)</f>
        <v>0</v>
      </c>
      <c r="AI61" s="60">
        <f>IF(_xlfn.XLOOKUP(MID(B61,2,7)&amp;"/"&amp;MID(B61,10,3)&amp;TRIM(D61)&amp;MID(B61,15,4),Carouselwash!F:F,Carouselwash!I:I,0)=0,_xlfn.XLOOKUP((MID(C61,2,7)&amp;"/"&amp;MID(C61,10,3)&amp;TRIM(D61)),Carouselwash!G:G,Carouselwash!I:I,0),_xlfn.XLOOKUP(MID(B61,2,7)&amp;"/"&amp;MID(B61,10,3)&amp;TRIM(D61)&amp;MID(B61,15,4),Carouselwash!F:F,Carouselwash!I:I,0))</f>
        <v>3</v>
      </c>
    </row>
    <row r="62" spans="1:35" hidden="1">
      <c r="A62" s="55" t="s">
        <v>11420</v>
      </c>
      <c r="B62" s="56" t="s">
        <v>289</v>
      </c>
      <c r="C62" s="56" t="s">
        <v>288</v>
      </c>
      <c r="D62" s="55" t="s">
        <v>90</v>
      </c>
      <c r="E62" s="57" t="s">
        <v>10583</v>
      </c>
      <c r="F62" s="58">
        <v>16300</v>
      </c>
      <c r="G62" s="59" t="s">
        <v>10724</v>
      </c>
      <c r="H62" s="59" t="s">
        <v>10725</v>
      </c>
      <c r="I62" s="55" t="s">
        <v>27</v>
      </c>
      <c r="J62" s="55">
        <v>2</v>
      </c>
      <c r="K62" s="55">
        <v>0</v>
      </c>
      <c r="L62" s="55" t="s">
        <v>11421</v>
      </c>
      <c r="M62" s="55">
        <v>2017.1</v>
      </c>
      <c r="N62" s="55" t="s">
        <v>23</v>
      </c>
      <c r="O62" s="55">
        <v>0.122</v>
      </c>
      <c r="P62" s="55">
        <v>0.18</v>
      </c>
      <c r="Q62" s="55">
        <v>4.7E-2</v>
      </c>
      <c r="R62" s="55">
        <v>1.4999999999999999E-2</v>
      </c>
      <c r="S62" s="55" t="s">
        <v>50</v>
      </c>
      <c r="T62" s="55" t="s">
        <v>10512</v>
      </c>
      <c r="U62" s="55">
        <v>18</v>
      </c>
      <c r="V62" s="55" t="s">
        <v>6178</v>
      </c>
      <c r="W62" s="55" t="s">
        <v>162</v>
      </c>
      <c r="X62" s="55">
        <v>55689.84</v>
      </c>
      <c r="Y62" s="55">
        <v>16380</v>
      </c>
      <c r="Z62" s="55" t="s">
        <v>11169</v>
      </c>
      <c r="AA62" s="55" t="s">
        <v>5009</v>
      </c>
      <c r="AB62" s="55" t="s">
        <v>11422</v>
      </c>
      <c r="AC62" s="55" t="s">
        <v>11423</v>
      </c>
      <c r="AD62" s="60">
        <f>IF(N62=$AD$1,_xlfn.XLOOKUP(LEFT(B62,18)&amp;C62&amp;D62,'Form CT'!I:I,'Form CT'!D:D,0)+_xlfn.XLOOKUP(LEFT(B62,18)&amp;C62&amp;D62,'Form CT'!I:I,'Form CT'!E:E,0),0)</f>
        <v>0</v>
      </c>
      <c r="AE62" s="60">
        <f>IF(N62=$AE$1,_xlfn.XLOOKUP(LEFT(B62,18)&amp;C62&amp;D62,'Form CT'!I:I,'Form CT'!D:D,0)+_xlfn.XLOOKUP(LEFT(B62,18)&amp;C62&amp;D62,'Form CT'!I:I,'Form CT'!E:E,0),0)</f>
        <v>935.33899195075855</v>
      </c>
      <c r="AF62" s="60">
        <f>IF(N62=$AF$1,_xlfn.XLOOKUP(LEFT(B62,18)&amp;C62&amp;D62,'Form CT'!I:I,'Form CT'!D:D,0)+_xlfn.XLOOKUP(LEFT(B62,18)&amp;C62&amp;D62,'Form CT'!I:I,'Form CT'!E:E,0),0)</f>
        <v>0</v>
      </c>
      <c r="AG62" s="60" t="str">
        <f t="shared" si="1"/>
        <v>不符合</v>
      </c>
      <c r="AH62" s="60">
        <f>_xlfn.XLOOKUP(TRIM(CLEAN(B62))&amp;"-"&amp;TRIM(CLEAN(C62))&amp;"-"&amp;TRIM(CLEAN(D62)),'KS2'!A:A,'KS2'!B:B,0)</f>
        <v>0</v>
      </c>
      <c r="AI62" s="60">
        <f>IF(_xlfn.XLOOKUP(MID(B62,2,7)&amp;"/"&amp;MID(B62,10,3)&amp;TRIM(D62)&amp;MID(B62,15,4),Carouselwash!F:F,Carouselwash!I:I,0)=0,_xlfn.XLOOKUP((MID(C62,2,7)&amp;"/"&amp;MID(C62,10,3)&amp;TRIM(D62)),Carouselwash!G:G,Carouselwash!I:I,0),_xlfn.XLOOKUP(MID(B62,2,7)&amp;"/"&amp;MID(B62,10,3)&amp;TRIM(D62)&amp;MID(B62,15,4),Carouselwash!F:F,Carouselwash!I:I,0))</f>
        <v>2</v>
      </c>
    </row>
    <row r="63" spans="1:35" hidden="1">
      <c r="A63" s="55" t="s">
        <v>11377</v>
      </c>
      <c r="B63" s="56" t="s">
        <v>4132</v>
      </c>
      <c r="C63" s="56" t="s">
        <v>4110</v>
      </c>
      <c r="D63" s="55" t="s">
        <v>119</v>
      </c>
      <c r="E63" s="57" t="s">
        <v>10583</v>
      </c>
      <c r="F63" s="58">
        <v>54000</v>
      </c>
      <c r="G63" s="59" t="s">
        <v>11155</v>
      </c>
      <c r="H63" s="59" t="s">
        <v>10598</v>
      </c>
      <c r="I63" s="55" t="s">
        <v>7</v>
      </c>
      <c r="J63" s="55">
        <v>9</v>
      </c>
      <c r="K63" s="55">
        <v>5</v>
      </c>
      <c r="L63" s="55" t="s">
        <v>11378</v>
      </c>
      <c r="M63" s="55">
        <v>1107.5</v>
      </c>
      <c r="N63" s="55" t="s">
        <v>101</v>
      </c>
      <c r="O63" s="55">
        <v>9.4E-2</v>
      </c>
      <c r="P63" s="55">
        <v>7.0000000000000007E-2</v>
      </c>
      <c r="Q63" s="55">
        <v>1.9800000000000002E-2</v>
      </c>
      <c r="R63" s="55">
        <v>9.7999999999999997E-3</v>
      </c>
      <c r="S63" s="55" t="s">
        <v>52</v>
      </c>
      <c r="T63" s="55" t="s">
        <v>51</v>
      </c>
      <c r="U63" s="55">
        <v>18</v>
      </c>
      <c r="V63" s="55" t="s">
        <v>5047</v>
      </c>
      <c r="W63" s="55" t="s">
        <v>163</v>
      </c>
      <c r="X63" s="55">
        <v>43840.55</v>
      </c>
      <c r="Y63" s="55">
        <v>54000</v>
      </c>
      <c r="Z63" s="55" t="s">
        <v>5043</v>
      </c>
      <c r="AA63" s="55" t="s">
        <v>5009</v>
      </c>
      <c r="AB63" s="55" t="s">
        <v>11379</v>
      </c>
      <c r="AC63" s="55" t="s">
        <v>11380</v>
      </c>
      <c r="AD63" s="60">
        <f>IF(N63=$AD$1,_xlfn.XLOOKUP(LEFT(B63,18)&amp;C63&amp;D63,'Form CT'!I:I,'Form CT'!D:D,0)+_xlfn.XLOOKUP(LEFT(B63,18)&amp;C63&amp;D63,'Form CT'!I:I,'Form CT'!E:E,0),0)</f>
        <v>760.64358833322763</v>
      </c>
      <c r="AE63" s="60">
        <f>IF(N63=$AE$1,_xlfn.XLOOKUP(LEFT(B63,18)&amp;C63&amp;D63,'Form CT'!I:I,'Form CT'!D:D,0)+_xlfn.XLOOKUP(LEFT(B63,18)&amp;C63&amp;D63,'Form CT'!I:I,'Form CT'!E:E,0),0)</f>
        <v>0</v>
      </c>
      <c r="AF63" s="60">
        <f>IF(N63=$AF$1,_xlfn.XLOOKUP(LEFT(B63,18)&amp;C63&amp;D63,'Form CT'!I:I,'Form CT'!D:D,0)+_xlfn.XLOOKUP(LEFT(B63,18)&amp;C63&amp;D63,'Form CT'!I:I,'Form CT'!E:E,0),0)</f>
        <v>0</v>
      </c>
      <c r="AG63" s="60" t="str">
        <f t="shared" si="1"/>
        <v>不符合</v>
      </c>
      <c r="AH63" s="60">
        <f>_xlfn.XLOOKUP(TRIM(CLEAN(B63))&amp;"-"&amp;TRIM(CLEAN(C63))&amp;"-"&amp;TRIM(CLEAN(D63)),'KS2'!A:A,'KS2'!B:B,0)</f>
        <v>0</v>
      </c>
      <c r="AI63" s="60">
        <f>IF(_xlfn.XLOOKUP(MID(B63,2,7)&amp;"/"&amp;MID(B63,10,3)&amp;TRIM(D63)&amp;MID(B63,15,4),Carouselwash!F:F,Carouselwash!I:I,0)=0,_xlfn.XLOOKUP((MID(C63,2,7)&amp;"/"&amp;MID(C63,10,3)&amp;TRIM(D63)),Carouselwash!G:G,Carouselwash!I:I,0),_xlfn.XLOOKUP(MID(B63,2,7)&amp;"/"&amp;MID(B63,10,3)&amp;TRIM(D63)&amp;MID(B63,15,4),Carouselwash!F:F,Carouselwash!I:I,0))</f>
        <v>3</v>
      </c>
    </row>
    <row r="64" spans="1:35" hidden="1">
      <c r="A64" s="55" t="s">
        <v>11381</v>
      </c>
      <c r="B64" s="56" t="s">
        <v>3734</v>
      </c>
      <c r="C64" s="56" t="s">
        <v>3679</v>
      </c>
      <c r="D64" s="55" t="s">
        <v>4469</v>
      </c>
      <c r="E64" s="57" t="s">
        <v>10583</v>
      </c>
      <c r="F64" s="58">
        <v>50662</v>
      </c>
      <c r="G64" s="59" t="s">
        <v>10639</v>
      </c>
      <c r="H64" s="59" t="s">
        <v>10570</v>
      </c>
      <c r="I64" s="55" t="s">
        <v>1</v>
      </c>
      <c r="J64" s="55">
        <v>11</v>
      </c>
      <c r="K64" s="55">
        <v>8</v>
      </c>
      <c r="L64" s="55" t="s">
        <v>11382</v>
      </c>
      <c r="M64" s="55">
        <v>1689.7</v>
      </c>
      <c r="N64" s="55" t="s">
        <v>96</v>
      </c>
      <c r="O64" s="55">
        <v>8.8999999999999996E-2</v>
      </c>
      <c r="P64" s="55">
        <v>6.4000000000000001E-2</v>
      </c>
      <c r="Q64" s="55">
        <v>3.5999999999999997E-2</v>
      </c>
      <c r="R64" s="55">
        <v>1.18E-2</v>
      </c>
      <c r="S64" s="55" t="s">
        <v>52</v>
      </c>
      <c r="T64" s="55" t="s">
        <v>10501</v>
      </c>
      <c r="U64" s="55">
        <v>18</v>
      </c>
      <c r="V64" s="55" t="s">
        <v>8295</v>
      </c>
      <c r="W64" s="55" t="s">
        <v>163</v>
      </c>
      <c r="X64" s="55">
        <v>34115.050000000003</v>
      </c>
      <c r="Y64" s="55">
        <v>50760</v>
      </c>
      <c r="Z64" s="55" t="s">
        <v>5043</v>
      </c>
      <c r="AA64" s="55" t="s">
        <v>5009</v>
      </c>
      <c r="AB64" s="55" t="s">
        <v>11383</v>
      </c>
      <c r="AC64" s="55" t="s">
        <v>11384</v>
      </c>
      <c r="AD64" s="60">
        <f>IF(N64=$AD$1,_xlfn.XLOOKUP(LEFT(B64,18)&amp;C64&amp;D64,'Form CT'!I:I,'Form CT'!D:D,0)+_xlfn.XLOOKUP(LEFT(B64,18)&amp;C64&amp;D64,'Form CT'!I:I,'Form CT'!E:E,0),0)</f>
        <v>0</v>
      </c>
      <c r="AE64" s="60">
        <f>IF(N64=$AE$1,_xlfn.XLOOKUP(LEFT(B64,18)&amp;C64&amp;D64,'Form CT'!I:I,'Form CT'!D:D,0)+_xlfn.XLOOKUP(LEFT(B64,18)&amp;C64&amp;D64,'Form CT'!I:I,'Form CT'!E:E,0),0)</f>
        <v>0</v>
      </c>
      <c r="AF64" s="60">
        <f>IF(N64=$AF$1,_xlfn.XLOOKUP(LEFT(B64,18)&amp;C64&amp;D64,'Form CT'!I:I,'Form CT'!D:D,0)+_xlfn.XLOOKUP(LEFT(B64,18)&amp;C64&amp;D64,'Form CT'!I:I,'Form CT'!E:E,0),0)</f>
        <v>569.16267366609532</v>
      </c>
      <c r="AG64" s="60" t="str">
        <f t="shared" si="1"/>
        <v>不符合</v>
      </c>
      <c r="AH64" s="60">
        <f>_xlfn.XLOOKUP(TRIM(CLEAN(B64))&amp;"-"&amp;TRIM(CLEAN(C64))&amp;"-"&amp;TRIM(CLEAN(D64)),'KS2'!A:A,'KS2'!B:B,0)</f>
        <v>0</v>
      </c>
      <c r="AI64" s="60">
        <f>IF(_xlfn.XLOOKUP(MID(B64,2,7)&amp;"/"&amp;MID(B64,10,3)&amp;TRIM(D64)&amp;MID(B64,15,4),Carouselwash!F:F,Carouselwash!I:I,0)=0,_xlfn.XLOOKUP((MID(C64,2,7)&amp;"/"&amp;MID(C64,10,3)&amp;TRIM(D64)),Carouselwash!G:G,Carouselwash!I:I,0),_xlfn.XLOOKUP(MID(B64,2,7)&amp;"/"&amp;MID(B64,10,3)&amp;TRIM(D64)&amp;MID(B64,15,4),Carouselwash!F:F,Carouselwash!I:I,0))</f>
        <v>3</v>
      </c>
    </row>
    <row r="65" spans="1:35" hidden="1">
      <c r="A65" s="55" t="s">
        <v>11424</v>
      </c>
      <c r="B65" s="56" t="s">
        <v>1369</v>
      </c>
      <c r="C65" s="56" t="s">
        <v>1370</v>
      </c>
      <c r="D65" s="67" t="s">
        <v>4476</v>
      </c>
      <c r="E65" s="57" t="s">
        <v>10639</v>
      </c>
      <c r="F65" s="58">
        <v>28800</v>
      </c>
      <c r="G65" s="59" t="s">
        <v>10618</v>
      </c>
      <c r="H65" s="59" t="s">
        <v>10542</v>
      </c>
      <c r="I65" s="55" t="s">
        <v>17</v>
      </c>
      <c r="J65" s="55">
        <v>4</v>
      </c>
      <c r="K65" s="55">
        <v>3</v>
      </c>
      <c r="L65" s="55" t="s">
        <v>11425</v>
      </c>
      <c r="M65" s="55">
        <v>3440.1</v>
      </c>
      <c r="N65" s="55" t="s">
        <v>101</v>
      </c>
      <c r="O65" s="55">
        <v>0.128</v>
      </c>
      <c r="P65" s="55">
        <v>0.17</v>
      </c>
      <c r="Q65" s="55">
        <v>0.05</v>
      </c>
      <c r="R65" s="55">
        <v>1.4999999999999999E-2</v>
      </c>
      <c r="S65" s="55" t="s">
        <v>51</v>
      </c>
      <c r="T65" s="55" t="s">
        <v>162</v>
      </c>
      <c r="U65" s="55">
        <v>18</v>
      </c>
      <c r="V65" s="55" t="s">
        <v>5560</v>
      </c>
      <c r="W65" s="55" t="s">
        <v>162</v>
      </c>
      <c r="X65" s="55">
        <v>40429.339999999997</v>
      </c>
      <c r="Y65" s="55">
        <v>28800</v>
      </c>
      <c r="Z65" s="55" t="s">
        <v>11169</v>
      </c>
      <c r="AA65" s="55" t="s">
        <v>5009</v>
      </c>
      <c r="AB65" s="55" t="s">
        <v>11426</v>
      </c>
      <c r="AC65" s="55" t="s">
        <v>11427</v>
      </c>
      <c r="AD65" s="60">
        <f>IF(N65=$AD$1,_xlfn.XLOOKUP(LEFT(B65,18)&amp;C65&amp;D65,'Form CT'!I:I,'Form CT'!D:D,0)+_xlfn.XLOOKUP(LEFT(B65,18)&amp;C65&amp;D65,'Form CT'!I:I,'Form CT'!E:E,0),0)</f>
        <v>717.2928695408981</v>
      </c>
      <c r="AE65" s="60">
        <f>IF(N65=$AE$1,_xlfn.XLOOKUP(LEFT(B65,18)&amp;C65&amp;D65,'Form CT'!I:I,'Form CT'!D:D,0)+_xlfn.XLOOKUP(LEFT(B65,18)&amp;C65&amp;D65,'Form CT'!I:I,'Form CT'!E:E,0),0)</f>
        <v>0</v>
      </c>
      <c r="AF65" s="60">
        <f>IF(N65=$AF$1,_xlfn.XLOOKUP(LEFT(B65,18)&amp;C65&amp;D65,'Form CT'!I:I,'Form CT'!D:D,0)+_xlfn.XLOOKUP(LEFT(B65,18)&amp;C65&amp;D65,'Form CT'!I:I,'Form CT'!E:E,0),0)</f>
        <v>0</v>
      </c>
      <c r="AG65" s="60" t="str">
        <f t="shared" si="1"/>
        <v>不符合</v>
      </c>
      <c r="AH65" s="60">
        <f>_xlfn.XLOOKUP(TRIM(CLEAN(B65))&amp;"-"&amp;TRIM(CLEAN(C65))&amp;"-"&amp;TRIM(CLEAN(D65)),'KS2'!A:A,'KS2'!B:B,0)</f>
        <v>0</v>
      </c>
      <c r="AI65" s="60">
        <f>IF(_xlfn.XLOOKUP(MID(B65,2,7)&amp;"/"&amp;MID(B65,10,3)&amp;TRIM(D65)&amp;MID(B65,15,4),Carouselwash!F:F,Carouselwash!I:I,0)=0,_xlfn.XLOOKUP((MID(C65,2,7)&amp;"/"&amp;MID(C65,10,3)&amp;TRIM(D65)),Carouselwash!G:G,Carouselwash!I:I,0),_xlfn.XLOOKUP(MID(B65,2,7)&amp;"/"&amp;MID(B65,10,3)&amp;TRIM(D65)&amp;MID(B65,15,4),Carouselwash!F:F,Carouselwash!I:I,0))</f>
        <v>3</v>
      </c>
    </row>
    <row r="66" spans="1:35" hidden="1">
      <c r="A66" s="62" t="s">
        <v>11389</v>
      </c>
      <c r="B66" s="56" t="s">
        <v>2066</v>
      </c>
      <c r="C66" s="56" t="s">
        <v>2061</v>
      </c>
      <c r="D66" s="55" t="s">
        <v>126</v>
      </c>
      <c r="E66" s="57" t="s">
        <v>10583</v>
      </c>
      <c r="F66" s="58">
        <v>50760</v>
      </c>
      <c r="G66" s="59" t="s">
        <v>10671</v>
      </c>
      <c r="H66" s="59" t="s">
        <v>10671</v>
      </c>
      <c r="I66" s="55" t="s">
        <v>1</v>
      </c>
      <c r="J66" s="55">
        <v>6</v>
      </c>
      <c r="K66" s="55">
        <v>4</v>
      </c>
      <c r="L66" s="55" t="s">
        <v>11390</v>
      </c>
      <c r="M66" s="55">
        <v>758.5</v>
      </c>
      <c r="N66" s="55" t="s">
        <v>101</v>
      </c>
      <c r="O66" s="55">
        <v>8.4000000000000005E-2</v>
      </c>
      <c r="P66" s="55">
        <v>0.06</v>
      </c>
      <c r="Q66" s="55">
        <v>4.1000000000000002E-2</v>
      </c>
      <c r="R66" s="55">
        <v>9.7999999999999997E-3</v>
      </c>
      <c r="S66" s="55" t="s">
        <v>52</v>
      </c>
      <c r="T66" s="55" t="s">
        <v>10501</v>
      </c>
      <c r="U66" s="55">
        <v>18</v>
      </c>
      <c r="V66" s="55" t="s">
        <v>5044</v>
      </c>
      <c r="W66" s="55" t="s">
        <v>163</v>
      </c>
      <c r="X66" s="55">
        <v>40938.25</v>
      </c>
      <c r="Y66" s="55">
        <v>50760</v>
      </c>
      <c r="Z66" s="55" t="s">
        <v>5043</v>
      </c>
      <c r="AA66" s="55" t="s">
        <v>5548</v>
      </c>
      <c r="AB66" s="55" t="s">
        <v>5548</v>
      </c>
      <c r="AC66" s="55" t="s">
        <v>5008</v>
      </c>
      <c r="AD66" s="60">
        <f>IF(N66=$AD$1,_xlfn.XLOOKUP(LEFT(B66,18)&amp;C66&amp;D66,'Form CT'!I:I,'Form CT'!D:D,0)+_xlfn.XLOOKUP(LEFT(B66,18)&amp;C66&amp;D66,'Form CT'!I:I,'Form CT'!E:E,0),0)</f>
        <v>664.04470384452281</v>
      </c>
      <c r="AE66" s="60">
        <f>IF(N66=$AE$1,_xlfn.XLOOKUP(LEFT(B66,18)&amp;C66&amp;D66,'Form CT'!I:I,'Form CT'!D:D,0)+_xlfn.XLOOKUP(LEFT(B66,18)&amp;C66&amp;D66,'Form CT'!I:I,'Form CT'!E:E,0),0)</f>
        <v>0</v>
      </c>
      <c r="AF66" s="60">
        <f>IF(N66=$AF$1,_xlfn.XLOOKUP(LEFT(B66,18)&amp;C66&amp;D66,'Form CT'!I:I,'Form CT'!D:D,0)+_xlfn.XLOOKUP(LEFT(B66,18)&amp;C66&amp;D66,'Form CT'!I:I,'Form CT'!E:E,0),0)</f>
        <v>0</v>
      </c>
      <c r="AG66" s="60" t="str">
        <f t="shared" si="1"/>
        <v>不符合</v>
      </c>
      <c r="AH66" s="60">
        <f>_xlfn.XLOOKUP(TRIM(CLEAN(B66))&amp;"-"&amp;TRIM(CLEAN(C66))&amp;"-"&amp;TRIM(CLEAN(D66)),'KS2'!A:A,'KS2'!B:B,0)</f>
        <v>0</v>
      </c>
      <c r="AI66" s="60">
        <f>IF(_xlfn.XLOOKUP(MID(B66,2,7)&amp;"/"&amp;MID(B66,10,3)&amp;TRIM(D66)&amp;MID(B66,15,4),Carouselwash!F:F,Carouselwash!I:I,0)=0,_xlfn.XLOOKUP((MID(C66,2,7)&amp;"/"&amp;MID(C66,10,3)&amp;TRIM(D66)),Carouselwash!G:G,Carouselwash!I:I,0),_xlfn.XLOOKUP(MID(B66,2,7)&amp;"/"&amp;MID(B66,10,3)&amp;TRIM(D66)&amp;MID(B66,15,4),Carouselwash!F:F,Carouselwash!I:I,0))</f>
        <v>3</v>
      </c>
    </row>
    <row r="67" spans="1:35" hidden="1">
      <c r="A67" s="55" t="s">
        <v>11446</v>
      </c>
      <c r="B67" s="56" t="s">
        <v>289</v>
      </c>
      <c r="C67" s="56" t="s">
        <v>288</v>
      </c>
      <c r="D67" s="55" t="s">
        <v>90</v>
      </c>
      <c r="E67" s="57" t="s">
        <v>10583</v>
      </c>
      <c r="F67" s="58">
        <v>16174</v>
      </c>
      <c r="G67" s="59" t="s">
        <v>10724</v>
      </c>
      <c r="H67" s="59" t="s">
        <v>10725</v>
      </c>
      <c r="I67" s="55" t="s">
        <v>27</v>
      </c>
      <c r="J67" s="55">
        <v>2</v>
      </c>
      <c r="K67" s="55">
        <v>0</v>
      </c>
      <c r="L67" s="55" t="s">
        <v>11447</v>
      </c>
      <c r="M67" s="55">
        <v>2010.3</v>
      </c>
      <c r="N67" s="55" t="s">
        <v>23</v>
      </c>
      <c r="O67" s="55">
        <v>0.122</v>
      </c>
      <c r="P67" s="55">
        <v>0.18</v>
      </c>
      <c r="Q67" s="55">
        <v>4.7E-2</v>
      </c>
      <c r="R67" s="55">
        <v>1.4999999999999999E-2</v>
      </c>
      <c r="S67" s="55" t="s">
        <v>50</v>
      </c>
      <c r="T67" s="55" t="s">
        <v>10512</v>
      </c>
      <c r="U67" s="55">
        <v>18</v>
      </c>
      <c r="V67" s="55" t="s">
        <v>6178</v>
      </c>
      <c r="W67" s="55" t="s">
        <v>162</v>
      </c>
      <c r="X67" s="55">
        <v>55689.84</v>
      </c>
      <c r="Y67" s="55">
        <v>16380</v>
      </c>
      <c r="Z67" s="55" t="s">
        <v>11169</v>
      </c>
      <c r="AA67" s="55" t="s">
        <v>5009</v>
      </c>
      <c r="AB67" s="55" t="s">
        <v>11448</v>
      </c>
      <c r="AC67" s="55" t="s">
        <v>11449</v>
      </c>
      <c r="AD67" s="60">
        <f>IF(N67=$AD$1,_xlfn.XLOOKUP(LEFT(B67,18)&amp;C67&amp;D67,'Form CT'!I:I,'Form CT'!D:D,0)+_xlfn.XLOOKUP(LEFT(B67,18)&amp;C67&amp;D67,'Form CT'!I:I,'Form CT'!E:E,0),0)</f>
        <v>0</v>
      </c>
      <c r="AE67" s="60">
        <f>IF(N67=$AE$1,_xlfn.XLOOKUP(LEFT(B67,18)&amp;C67&amp;D67,'Form CT'!I:I,'Form CT'!D:D,0)+_xlfn.XLOOKUP(LEFT(B67,18)&amp;C67&amp;D67,'Form CT'!I:I,'Form CT'!E:E,0),0)</f>
        <v>935.33899195075855</v>
      </c>
      <c r="AF67" s="60">
        <f>IF(N67=$AF$1,_xlfn.XLOOKUP(LEFT(B67,18)&amp;C67&amp;D67,'Form CT'!I:I,'Form CT'!D:D,0)+_xlfn.XLOOKUP(LEFT(B67,18)&amp;C67&amp;D67,'Form CT'!I:I,'Form CT'!E:E,0),0)</f>
        <v>0</v>
      </c>
      <c r="AG67" s="60" t="str">
        <f t="shared" si="1"/>
        <v>不符合</v>
      </c>
      <c r="AH67" s="60">
        <f>_xlfn.XLOOKUP(TRIM(CLEAN(B67))&amp;"-"&amp;TRIM(CLEAN(C67))&amp;"-"&amp;TRIM(CLEAN(D67)),'KS2'!A:A,'KS2'!B:B,0)</f>
        <v>0</v>
      </c>
      <c r="AI67" s="60">
        <f>IF(_xlfn.XLOOKUP(MID(B67,2,7)&amp;"/"&amp;MID(B67,10,3)&amp;TRIM(D67)&amp;MID(B67,15,4),Carouselwash!F:F,Carouselwash!I:I,0)=0,_xlfn.XLOOKUP((MID(C67,2,7)&amp;"/"&amp;MID(C67,10,3)&amp;TRIM(D67)),Carouselwash!G:G,Carouselwash!I:I,0),_xlfn.XLOOKUP(MID(B67,2,7)&amp;"/"&amp;MID(B67,10,3)&amp;TRIM(D67)&amp;MID(B67,15,4),Carouselwash!F:F,Carouselwash!I:I,0))</f>
        <v>2</v>
      </c>
    </row>
    <row r="68" spans="1:35" hidden="1">
      <c r="A68" s="55" t="s">
        <v>11460</v>
      </c>
      <c r="B68" s="84" t="s">
        <v>4226</v>
      </c>
      <c r="C68" s="56" t="s">
        <v>1170</v>
      </c>
      <c r="D68" s="55" t="s">
        <v>4441</v>
      </c>
      <c r="E68" s="57" t="s">
        <v>10583</v>
      </c>
      <c r="F68" s="58">
        <v>50760</v>
      </c>
      <c r="G68" s="59" t="s">
        <v>10514</v>
      </c>
      <c r="H68" s="59" t="s">
        <v>10542</v>
      </c>
      <c r="I68" s="55" t="s">
        <v>2</v>
      </c>
      <c r="J68" s="55">
        <v>9</v>
      </c>
      <c r="K68" s="55">
        <v>5</v>
      </c>
      <c r="L68" s="55" t="s">
        <v>11461</v>
      </c>
      <c r="M68" s="55">
        <v>2295.6</v>
      </c>
      <c r="N68" s="55" t="s">
        <v>101</v>
      </c>
      <c r="O68" s="55">
        <v>8.8999999999999996E-2</v>
      </c>
      <c r="P68" s="55">
        <v>5.3999999999999999E-2</v>
      </c>
      <c r="Q68" s="55">
        <v>4.1000000000000002E-2</v>
      </c>
      <c r="R68" s="55">
        <v>1.18E-2</v>
      </c>
      <c r="S68" s="55" t="s">
        <v>52</v>
      </c>
      <c r="T68" s="55" t="s">
        <v>10501</v>
      </c>
      <c r="U68" s="55">
        <v>18</v>
      </c>
      <c r="V68" s="55" t="s">
        <v>5114</v>
      </c>
      <c r="W68" s="55" t="s">
        <v>163</v>
      </c>
      <c r="X68" s="55">
        <v>53573.38</v>
      </c>
      <c r="Y68" s="55">
        <v>50760</v>
      </c>
      <c r="Z68" s="55" t="s">
        <v>11169</v>
      </c>
      <c r="AA68" s="55" t="s">
        <v>5013</v>
      </c>
      <c r="AB68" s="55" t="s">
        <v>11462</v>
      </c>
      <c r="AC68" s="55" t="s">
        <v>11463</v>
      </c>
      <c r="AD68" s="60">
        <f>IF(N68=$AD$1,_xlfn.XLOOKUP(LEFT(B68,18)&amp;C68&amp;D68,'Form CT'!I:I,'Form CT'!D:D,0)+_xlfn.XLOOKUP(LEFT(B68,18)&amp;C68&amp;D68,'Form CT'!I:I,'Form CT'!E:E,0),0)</f>
        <v>919.90857500212519</v>
      </c>
      <c r="AE68" s="60">
        <f>IF(N68=$AE$1,_xlfn.XLOOKUP(LEFT(B68,18)&amp;C68&amp;D68,'Form CT'!I:I,'Form CT'!D:D,0)+_xlfn.XLOOKUP(LEFT(B68,18)&amp;C68&amp;D68,'Form CT'!I:I,'Form CT'!E:E,0),0)</f>
        <v>0</v>
      </c>
      <c r="AF68" s="60">
        <f>IF(N68=$AF$1,_xlfn.XLOOKUP(LEFT(B68,18)&amp;C68&amp;D68,'Form CT'!I:I,'Form CT'!D:D,0)+_xlfn.XLOOKUP(LEFT(B68,18)&amp;C68&amp;D68,'Form CT'!I:I,'Form CT'!E:E,0),0)</f>
        <v>0</v>
      </c>
      <c r="AG68" s="60" t="str">
        <f t="shared" si="1"/>
        <v>不符合</v>
      </c>
      <c r="AH68" s="60">
        <f>_xlfn.XLOOKUP(TRIM(CLEAN(B68))&amp;"-"&amp;TRIM(CLEAN(C68))&amp;"-"&amp;TRIM(CLEAN(D68)),'KS2'!A:A,'KS2'!B:B,0)</f>
        <v>0</v>
      </c>
      <c r="AI68" s="60">
        <f>IF(_xlfn.XLOOKUP(MID(B68,2,7)&amp;"/"&amp;MID(B68,10,3)&amp;TRIM(D68)&amp;MID(B68,15,4),Carouselwash!F:F,Carouselwash!I:I,0)=0,_xlfn.XLOOKUP((MID(C68,2,7)&amp;"/"&amp;MID(C68,10,3)&amp;TRIM(D68)),Carouselwash!G:G,Carouselwash!I:I,0),_xlfn.XLOOKUP(MID(B68,2,7)&amp;"/"&amp;MID(B68,10,3)&amp;TRIM(D68)&amp;MID(B68,15,4),Carouselwash!F:F,Carouselwash!I:I,0))</f>
        <v>3</v>
      </c>
    </row>
    <row r="69" spans="1:35">
      <c r="A69" s="55" t="s">
        <v>11398</v>
      </c>
      <c r="B69" s="56" t="s">
        <v>4114</v>
      </c>
      <c r="C69" s="56" t="s">
        <v>4115</v>
      </c>
      <c r="D69" s="55" t="s">
        <v>4531</v>
      </c>
      <c r="E69" s="57" t="s">
        <v>10583</v>
      </c>
      <c r="F69" s="58">
        <v>49180</v>
      </c>
      <c r="G69" s="59" t="s">
        <v>10583</v>
      </c>
      <c r="H69" s="59" t="s">
        <v>10598</v>
      </c>
      <c r="I69" s="55" t="s">
        <v>10</v>
      </c>
      <c r="J69" s="55">
        <v>10</v>
      </c>
      <c r="K69" s="55">
        <v>5</v>
      </c>
      <c r="L69" s="55" t="s">
        <v>11399</v>
      </c>
      <c r="M69" s="55">
        <v>1484.7</v>
      </c>
      <c r="N69" s="55" t="s">
        <v>101</v>
      </c>
      <c r="O69" s="55">
        <v>9.4E-2</v>
      </c>
      <c r="P69" s="55">
        <v>7.5999999999999998E-2</v>
      </c>
      <c r="Q69" s="55">
        <v>2.0299999999999999E-2</v>
      </c>
      <c r="R69" s="55">
        <v>9.7999999999999997E-3</v>
      </c>
      <c r="S69" s="55" t="s">
        <v>52</v>
      </c>
      <c r="T69" s="55" t="s">
        <v>10501</v>
      </c>
      <c r="U69" s="55">
        <v>18</v>
      </c>
      <c r="V69" s="55" t="s">
        <v>9485</v>
      </c>
      <c r="W69" s="55" t="s">
        <v>163</v>
      </c>
      <c r="X69" s="55">
        <v>66066.73</v>
      </c>
      <c r="Y69" s="55">
        <v>50760</v>
      </c>
      <c r="Z69" s="55" t="s">
        <v>5043</v>
      </c>
      <c r="AA69" s="55" t="s">
        <v>5098</v>
      </c>
      <c r="AB69" s="55" t="s">
        <v>5008</v>
      </c>
      <c r="AC69" s="55" t="s">
        <v>11214</v>
      </c>
      <c r="AD69" s="60">
        <f>IF(N69=$AD$1,_xlfn.XLOOKUP(LEFT(B69,18)&amp;C69&amp;D69,'Form CT'!I:I,'Form CT'!D:D,0)+_xlfn.XLOOKUP(LEFT(B69,18)&amp;C69&amp;D69,'Form CT'!I:I,'Form CT'!E:E,0),0)</f>
        <v>770.0165722228121</v>
      </c>
      <c r="AE69" s="60">
        <f>IF(N69=$AE$1,_xlfn.XLOOKUP(LEFT(B69,18)&amp;C69&amp;D69,'Form CT'!I:I,'Form CT'!D:D,0)+_xlfn.XLOOKUP(LEFT(B69,18)&amp;C69&amp;D69,'Form CT'!I:I,'Form CT'!E:E,0),0)</f>
        <v>0</v>
      </c>
      <c r="AF69" s="60">
        <f>IF(N69=$AF$1,_xlfn.XLOOKUP(LEFT(B69,18)&amp;C69&amp;D69,'Form CT'!I:I,'Form CT'!D:D,0)+_xlfn.XLOOKUP(LEFT(B69,18)&amp;C69&amp;D69,'Form CT'!I:I,'Form CT'!E:E,0),0)</f>
        <v>0</v>
      </c>
      <c r="AG69" s="60" t="str">
        <f t="shared" si="1"/>
        <v>不符合</v>
      </c>
      <c r="AH69" s="60">
        <f>_xlfn.XLOOKUP(TRIM(CLEAN(B69))&amp;"-"&amp;TRIM(CLEAN(C69))&amp;"-"&amp;TRIM(CLEAN(D69)),'KS2'!A:A,'KS2'!B:B,0)</f>
        <v>0</v>
      </c>
      <c r="AI69" s="60">
        <f>IF(_xlfn.XLOOKUP(MID(B69,2,7)&amp;"/"&amp;MID(B69,10,3)&amp;TRIM(D69)&amp;MID(B69,15,4),Carouselwash!F:F,Carouselwash!I:I,0)=0,_xlfn.XLOOKUP((MID(C69,2,7)&amp;"/"&amp;MID(C69,10,3)&amp;TRIM(D69)),Carouselwash!G:G,Carouselwash!I:I,0),_xlfn.XLOOKUP(MID(B69,2,7)&amp;"/"&amp;MID(B69,10,3)&amp;TRIM(D69)&amp;MID(B69,15,4),Carouselwash!F:F,Carouselwash!I:I,0))</f>
        <v>3</v>
      </c>
    </row>
    <row r="70" spans="1:35">
      <c r="A70" s="55" t="s">
        <v>11400</v>
      </c>
      <c r="B70" s="89" t="s">
        <v>4114</v>
      </c>
      <c r="C70" s="56" t="s">
        <v>4115</v>
      </c>
      <c r="D70" s="55" t="s">
        <v>4531</v>
      </c>
      <c r="E70" s="57" t="s">
        <v>10583</v>
      </c>
      <c r="F70" s="58">
        <v>50760</v>
      </c>
      <c r="G70" s="59" t="s">
        <v>10583</v>
      </c>
      <c r="H70" s="59" t="s">
        <v>10598</v>
      </c>
      <c r="I70" s="55" t="s">
        <v>10</v>
      </c>
      <c r="J70" s="55">
        <v>10</v>
      </c>
      <c r="K70" s="55">
        <v>5</v>
      </c>
      <c r="L70" s="55" t="s">
        <v>11401</v>
      </c>
      <c r="M70" s="55">
        <v>1392.4</v>
      </c>
      <c r="N70" s="55" t="s">
        <v>101</v>
      </c>
      <c r="O70" s="55">
        <v>9.4E-2</v>
      </c>
      <c r="P70" s="55">
        <v>7.5999999999999998E-2</v>
      </c>
      <c r="Q70" s="55">
        <v>2.0299999999999999E-2</v>
      </c>
      <c r="R70" s="55">
        <v>9.7999999999999997E-3</v>
      </c>
      <c r="S70" s="55" t="s">
        <v>52</v>
      </c>
      <c r="T70" s="55" t="s">
        <v>10501</v>
      </c>
      <c r="U70" s="55">
        <v>18</v>
      </c>
      <c r="V70" s="55" t="s">
        <v>9485</v>
      </c>
      <c r="W70" s="55" t="s">
        <v>163</v>
      </c>
      <c r="X70" s="55">
        <v>66066.73</v>
      </c>
      <c r="Y70" s="55">
        <v>50760</v>
      </c>
      <c r="Z70" s="55" t="s">
        <v>5043</v>
      </c>
      <c r="AA70" s="55" t="s">
        <v>5098</v>
      </c>
      <c r="AB70" s="55" t="s">
        <v>5008</v>
      </c>
      <c r="AC70" s="55" t="s">
        <v>11214</v>
      </c>
      <c r="AD70" s="60">
        <f>IF(N70=$AD$1,_xlfn.XLOOKUP(LEFT(B70,18)&amp;C70&amp;D70,'Form CT'!I:I,'Form CT'!D:D,0)+_xlfn.XLOOKUP(LEFT(B70,18)&amp;C70&amp;D70,'Form CT'!I:I,'Form CT'!E:E,0),0)</f>
        <v>770.0165722228121</v>
      </c>
      <c r="AE70" s="60">
        <f>IF(N70=$AE$1,_xlfn.XLOOKUP(LEFT(B70,18)&amp;C70&amp;D70,'Form CT'!I:I,'Form CT'!D:D,0)+_xlfn.XLOOKUP(LEFT(B70,18)&amp;C70&amp;D70,'Form CT'!I:I,'Form CT'!E:E,0),0)</f>
        <v>0</v>
      </c>
      <c r="AF70" s="60">
        <f>IF(N70=$AF$1,_xlfn.XLOOKUP(LEFT(B70,18)&amp;C70&amp;D70,'Form CT'!I:I,'Form CT'!D:D,0)+_xlfn.XLOOKUP(LEFT(B70,18)&amp;C70&amp;D70,'Form CT'!I:I,'Form CT'!E:E,0),0)</f>
        <v>0</v>
      </c>
      <c r="AG70" s="60" t="str">
        <f t="shared" ref="AG70:AG133" si="2">IF(OR(
    AND(MID(B70,2,2)="59", VALUE(MID(B70,11,2))&gt;24),
    AND(LEFT(B70,4)="T521", VALUE(MID(B70,11,2))&gt;62),
    LEFT(B70,4)="T523"
), "符合", "不符合")</f>
        <v>不符合</v>
      </c>
      <c r="AH70" s="60">
        <f>_xlfn.XLOOKUP(TRIM(CLEAN(B70))&amp;"-"&amp;TRIM(CLEAN(C70))&amp;"-"&amp;TRIM(CLEAN(D70)),'KS2'!A:A,'KS2'!B:B,0)</f>
        <v>0</v>
      </c>
      <c r="AI70" s="60">
        <f>IF(_xlfn.XLOOKUP(MID(B70,2,7)&amp;"/"&amp;MID(B70,10,3)&amp;TRIM(D70)&amp;MID(B70,15,4),Carouselwash!F:F,Carouselwash!I:I,0)=0,_xlfn.XLOOKUP((MID(C70,2,7)&amp;"/"&amp;MID(C70,10,3)&amp;TRIM(D70)),Carouselwash!G:G,Carouselwash!I:I,0),_xlfn.XLOOKUP(MID(B70,2,7)&amp;"/"&amp;MID(B70,10,3)&amp;TRIM(D70)&amp;MID(B70,15,4),Carouselwash!F:F,Carouselwash!I:I,0))</f>
        <v>3</v>
      </c>
    </row>
    <row r="71" spans="1:35" hidden="1">
      <c r="A71" s="67" t="s">
        <v>11402</v>
      </c>
      <c r="B71" s="69" t="s">
        <v>1321</v>
      </c>
      <c r="C71" s="69" t="s">
        <v>4489</v>
      </c>
      <c r="D71" s="55" t="s">
        <v>4490</v>
      </c>
      <c r="E71" s="122" t="s">
        <v>10583</v>
      </c>
      <c r="F71" s="72">
        <v>28900</v>
      </c>
      <c r="G71" s="121" t="s">
        <v>10499</v>
      </c>
      <c r="H71" s="121" t="s">
        <v>10570</v>
      </c>
      <c r="I71" s="67" t="s">
        <v>17</v>
      </c>
      <c r="J71" s="67">
        <v>6</v>
      </c>
      <c r="K71" s="67">
        <v>4</v>
      </c>
      <c r="L71" s="67" t="s">
        <v>11403</v>
      </c>
      <c r="M71" s="67">
        <v>5547.3</v>
      </c>
      <c r="N71" s="67" t="s">
        <v>101</v>
      </c>
      <c r="O71" s="67">
        <v>0.128</v>
      </c>
      <c r="P71" s="67">
        <v>0.17</v>
      </c>
      <c r="Q71" s="67">
        <v>6.4000000000000001E-2</v>
      </c>
      <c r="R71" s="67">
        <v>1.4999999999999999E-2</v>
      </c>
      <c r="S71" s="67" t="s">
        <v>51</v>
      </c>
      <c r="T71" s="67" t="s">
        <v>162</v>
      </c>
      <c r="U71" s="67">
        <v>18</v>
      </c>
      <c r="V71" s="67" t="s">
        <v>5044</v>
      </c>
      <c r="W71" s="67" t="s">
        <v>162</v>
      </c>
      <c r="X71" s="67">
        <v>34184.050000000003</v>
      </c>
      <c r="Y71" s="67">
        <v>28800</v>
      </c>
      <c r="Z71" s="67" t="s">
        <v>5043</v>
      </c>
      <c r="AA71" s="67" t="s">
        <v>5012</v>
      </c>
      <c r="AB71" s="75" t="s">
        <v>5014</v>
      </c>
      <c r="AC71" s="67" t="s">
        <v>11404</v>
      </c>
      <c r="AD71" s="60">
        <f>IF(N71=$AD$1,_xlfn.XLOOKUP(LEFT(B71,18)&amp;C71&amp;D71,'Form CT'!I:I,'Form CT'!D:D,0)+_xlfn.XLOOKUP(LEFT(B71,18)&amp;C71&amp;D71,'Form CT'!I:I,'Form CT'!E:E,0),0)</f>
        <v>582.32677100098215</v>
      </c>
      <c r="AE71" s="60">
        <f>IF(N71=$AE$1,_xlfn.XLOOKUP(LEFT(B71,18)&amp;C71&amp;D71,'Form CT'!I:I,'Form CT'!D:D,0)+_xlfn.XLOOKUP(LEFT(B71,18)&amp;C71&amp;D71,'Form CT'!I:I,'Form CT'!E:E,0),0)</f>
        <v>0</v>
      </c>
      <c r="AF71" s="60">
        <f>IF(N71=$AF$1,_xlfn.XLOOKUP(LEFT(B71,18)&amp;C71&amp;D71,'Form CT'!I:I,'Form CT'!D:D,0)+_xlfn.XLOOKUP(LEFT(B71,18)&amp;C71&amp;D71,'Form CT'!I:I,'Form CT'!E:E,0),0)</f>
        <v>0</v>
      </c>
      <c r="AG71" s="60" t="str">
        <f t="shared" si="2"/>
        <v>不符合</v>
      </c>
      <c r="AH71" s="60">
        <f>_xlfn.XLOOKUP(TRIM(CLEAN(B71))&amp;"-"&amp;TRIM(CLEAN(C71))&amp;"-"&amp;TRIM(CLEAN(D71)),'KS2'!A:A,'KS2'!B:B,0)</f>
        <v>0</v>
      </c>
      <c r="AI71" s="60">
        <f>IF(_xlfn.XLOOKUP(MID(B71,2,7)&amp;"/"&amp;MID(B71,10,3)&amp;TRIM(D71)&amp;MID(B71,15,4),Carouselwash!F:F,Carouselwash!I:I,0)=0,_xlfn.XLOOKUP((MID(C71,2,7)&amp;"/"&amp;MID(C71,10,3)&amp;TRIM(D71)),Carouselwash!G:G,Carouselwash!I:I,0),_xlfn.XLOOKUP(MID(B71,2,7)&amp;"/"&amp;MID(B71,10,3)&amp;TRIM(D71)&amp;MID(B71,15,4),Carouselwash!F:F,Carouselwash!I:I,0))</f>
        <v>3</v>
      </c>
    </row>
    <row r="72" spans="1:35" hidden="1">
      <c r="A72" s="55" t="s">
        <v>11405</v>
      </c>
      <c r="B72" s="56" t="s">
        <v>1563</v>
      </c>
      <c r="C72" s="56" t="s">
        <v>1063</v>
      </c>
      <c r="D72" s="55" t="s">
        <v>119</v>
      </c>
      <c r="E72" s="57" t="s">
        <v>10583</v>
      </c>
      <c r="F72" s="58">
        <v>16372</v>
      </c>
      <c r="G72" s="59" t="s">
        <v>10618</v>
      </c>
      <c r="H72" s="59" t="s">
        <v>10542</v>
      </c>
      <c r="I72" s="55" t="s">
        <v>17</v>
      </c>
      <c r="J72" s="55">
        <v>8</v>
      </c>
      <c r="K72" s="55">
        <v>4</v>
      </c>
      <c r="L72" s="55" t="s">
        <v>11406</v>
      </c>
      <c r="M72" s="55">
        <v>8472.7000000000007</v>
      </c>
      <c r="N72" s="55" t="s">
        <v>101</v>
      </c>
      <c r="O72" s="55">
        <v>0.128</v>
      </c>
      <c r="P72" s="55">
        <v>0.17</v>
      </c>
      <c r="Q72" s="55">
        <v>0.05</v>
      </c>
      <c r="R72" s="55">
        <v>1.4999999999999999E-2</v>
      </c>
      <c r="S72" s="55" t="s">
        <v>50</v>
      </c>
      <c r="T72" s="55" t="s">
        <v>10512</v>
      </c>
      <c r="U72" s="55">
        <v>18</v>
      </c>
      <c r="V72" s="55" t="s">
        <v>6071</v>
      </c>
      <c r="W72" s="55" t="s">
        <v>162</v>
      </c>
      <c r="X72" s="55">
        <v>41186.269999999997</v>
      </c>
      <c r="Y72" s="55">
        <v>16380</v>
      </c>
      <c r="Z72" s="55" t="s">
        <v>5043</v>
      </c>
      <c r="AA72" s="55" t="s">
        <v>5009</v>
      </c>
      <c r="AB72" s="55" t="s">
        <v>11407</v>
      </c>
      <c r="AC72" s="55" t="s">
        <v>11408</v>
      </c>
      <c r="AD72" s="60">
        <f>IF(N72=$AD$1,_xlfn.XLOOKUP(LEFT(B72,18)&amp;C72&amp;D72,'Form CT'!I:I,'Form CT'!D:D,0)+_xlfn.XLOOKUP(LEFT(B72,18)&amp;C72&amp;D72,'Form CT'!I:I,'Form CT'!E:E,0),0)</f>
        <v>669.49164866760839</v>
      </c>
      <c r="AE72" s="60">
        <f>IF(N72=$AE$1,_xlfn.XLOOKUP(LEFT(B72,18)&amp;C72&amp;D72,'Form CT'!I:I,'Form CT'!D:D,0)+_xlfn.XLOOKUP(LEFT(B72,18)&amp;C72&amp;D72,'Form CT'!I:I,'Form CT'!E:E,0),0)</f>
        <v>0</v>
      </c>
      <c r="AF72" s="60">
        <f>IF(N72=$AF$1,_xlfn.XLOOKUP(LEFT(B72,18)&amp;C72&amp;D72,'Form CT'!I:I,'Form CT'!D:D,0)+_xlfn.XLOOKUP(LEFT(B72,18)&amp;C72&amp;D72,'Form CT'!I:I,'Form CT'!E:E,0),0)</f>
        <v>0</v>
      </c>
      <c r="AG72" s="60" t="str">
        <f t="shared" si="2"/>
        <v>不符合</v>
      </c>
      <c r="AH72" s="60">
        <f>_xlfn.XLOOKUP(TRIM(CLEAN(B72))&amp;"-"&amp;TRIM(CLEAN(C72))&amp;"-"&amp;TRIM(CLEAN(D72)),'KS2'!A:A,'KS2'!B:B,0)</f>
        <v>0</v>
      </c>
      <c r="AI72" s="60">
        <f>IF(_xlfn.XLOOKUP(MID(B72,2,7)&amp;"/"&amp;MID(B72,10,3)&amp;TRIM(D72)&amp;MID(B72,15,4),Carouselwash!F:F,Carouselwash!I:I,0)=0,_xlfn.XLOOKUP((MID(C72,2,7)&amp;"/"&amp;MID(C72,10,3)&amp;TRIM(D72)),Carouselwash!G:G,Carouselwash!I:I,0),_xlfn.XLOOKUP(MID(B72,2,7)&amp;"/"&amp;MID(B72,10,3)&amp;TRIM(D72)&amp;MID(B72,15,4),Carouselwash!F:F,Carouselwash!I:I,0))</f>
        <v>3</v>
      </c>
    </row>
    <row r="73" spans="1:35" ht="20" hidden="1" customHeight="1">
      <c r="A73" s="55" t="s">
        <v>11409</v>
      </c>
      <c r="B73" s="56" t="s">
        <v>2413</v>
      </c>
      <c r="C73" s="56" t="s">
        <v>4389</v>
      </c>
      <c r="D73" s="55" t="s">
        <v>82</v>
      </c>
      <c r="E73" s="57" t="s">
        <v>10583</v>
      </c>
      <c r="F73" s="58">
        <v>23400</v>
      </c>
      <c r="G73" s="59" t="s">
        <v>10537</v>
      </c>
      <c r="H73" s="59" t="s">
        <v>10529</v>
      </c>
      <c r="I73" s="55" t="s">
        <v>38</v>
      </c>
      <c r="J73" s="55">
        <v>3</v>
      </c>
      <c r="K73" s="55">
        <v>0</v>
      </c>
      <c r="L73" s="55" t="s">
        <v>11410</v>
      </c>
      <c r="M73" s="55">
        <v>4502.5</v>
      </c>
      <c r="N73" s="55" t="s">
        <v>23</v>
      </c>
      <c r="O73" s="55">
        <v>0.14000000000000001</v>
      </c>
      <c r="P73" s="55">
        <v>0.21</v>
      </c>
      <c r="Q73" s="55">
        <v>3.2000000000000001E-2</v>
      </c>
      <c r="R73" s="55">
        <v>1.4999999999999999E-2</v>
      </c>
      <c r="S73" s="55" t="s">
        <v>51</v>
      </c>
      <c r="T73" s="55" t="s">
        <v>10512</v>
      </c>
      <c r="U73" s="55">
        <v>18</v>
      </c>
      <c r="V73" s="55" t="s">
        <v>8140</v>
      </c>
      <c r="W73" s="55" t="s">
        <v>162</v>
      </c>
      <c r="X73" s="55">
        <v>69156.479999999996</v>
      </c>
      <c r="Y73" s="55">
        <v>23400</v>
      </c>
      <c r="Z73" s="55" t="s">
        <v>5043</v>
      </c>
      <c r="AA73" s="55" t="s">
        <v>5015</v>
      </c>
      <c r="AB73" s="61" t="s">
        <v>11411</v>
      </c>
      <c r="AC73" s="55" t="s">
        <v>11412</v>
      </c>
      <c r="AD73" s="60">
        <f>IF(N73=$AD$1,_xlfn.XLOOKUP(LEFT(B73,18)&amp;C73&amp;D73,'Form CT'!I:I,'Form CT'!D:D,0)+_xlfn.XLOOKUP(LEFT(B73,18)&amp;C73&amp;D73,'Form CT'!I:I,'Form CT'!E:E,0),0)</f>
        <v>0</v>
      </c>
      <c r="AE73" s="60">
        <f>IF(N73=$AE$1,_xlfn.XLOOKUP(LEFT(B73,18)&amp;C73&amp;D73,'Form CT'!I:I,'Form CT'!D:D,0)+_xlfn.XLOOKUP(LEFT(B73,18)&amp;C73&amp;D73,'Form CT'!I:I,'Form CT'!E:E,0),0)</f>
        <v>1148.7495576677843</v>
      </c>
      <c r="AF73" s="60">
        <f>IF(N73=$AF$1,_xlfn.XLOOKUP(LEFT(B73,18)&amp;C73&amp;D73,'Form CT'!I:I,'Form CT'!D:D,0)+_xlfn.XLOOKUP(LEFT(B73,18)&amp;C73&amp;D73,'Form CT'!I:I,'Form CT'!E:E,0),0)</f>
        <v>0</v>
      </c>
      <c r="AG73" s="60" t="str">
        <f t="shared" si="2"/>
        <v>符合</v>
      </c>
      <c r="AH73" s="60">
        <f>_xlfn.XLOOKUP(TRIM(CLEAN(B73))&amp;"-"&amp;TRIM(CLEAN(C73))&amp;"-"&amp;TRIM(CLEAN(D73)),'KS2'!A:A,'KS2'!B:B,0)</f>
        <v>5</v>
      </c>
      <c r="AI73" s="60">
        <f>IF(_xlfn.XLOOKUP(MID(B73,2,7)&amp;"/"&amp;MID(B73,10,3)&amp;TRIM(D73)&amp;MID(B73,15,4),Carouselwash!F:F,Carouselwash!I:I,0)=0,_xlfn.XLOOKUP((MID(C73,2,7)&amp;"/"&amp;MID(C73,10,3)&amp;TRIM(D73)),Carouselwash!G:G,Carouselwash!I:I,0),_xlfn.XLOOKUP(MID(B73,2,7)&amp;"/"&amp;MID(B73,10,3)&amp;TRIM(D73)&amp;MID(B73,15,4),Carouselwash!F:F,Carouselwash!I:I,0))</f>
        <v>4</v>
      </c>
    </row>
    <row r="74" spans="1:35" hidden="1">
      <c r="A74" s="55" t="s">
        <v>11413</v>
      </c>
      <c r="B74" s="56" t="s">
        <v>2938</v>
      </c>
      <c r="C74" s="56" t="s">
        <v>2935</v>
      </c>
      <c r="D74" s="55" t="s">
        <v>4428</v>
      </c>
      <c r="E74" s="57" t="s">
        <v>10583</v>
      </c>
      <c r="F74" s="58">
        <v>33300</v>
      </c>
      <c r="G74" s="59" t="s">
        <v>10537</v>
      </c>
      <c r="H74" s="59" t="s">
        <v>10542</v>
      </c>
      <c r="I74" s="55" t="s">
        <v>26</v>
      </c>
      <c r="J74" s="55">
        <v>14</v>
      </c>
      <c r="K74" s="55">
        <v>9</v>
      </c>
      <c r="L74" s="55" t="s">
        <v>11414</v>
      </c>
      <c r="M74" s="55">
        <v>4493</v>
      </c>
      <c r="N74" s="55" t="s">
        <v>101</v>
      </c>
      <c r="O74" s="55">
        <v>0.128</v>
      </c>
      <c r="P74" s="55">
        <v>0.185</v>
      </c>
      <c r="Q74" s="55">
        <v>3.2000000000000001E-2</v>
      </c>
      <c r="R74" s="55">
        <v>1.9300000000000001E-2</v>
      </c>
      <c r="S74" s="55" t="s">
        <v>51</v>
      </c>
      <c r="T74" s="55" t="s">
        <v>10519</v>
      </c>
      <c r="U74" s="55">
        <v>18</v>
      </c>
      <c r="V74" s="55" t="s">
        <v>9089</v>
      </c>
      <c r="W74" s="55" t="s">
        <v>162</v>
      </c>
      <c r="X74" s="55">
        <v>20664.46</v>
      </c>
      <c r="Y74" s="55">
        <v>33300</v>
      </c>
      <c r="Z74" s="55" t="s">
        <v>5043</v>
      </c>
      <c r="AA74" s="55" t="s">
        <v>5011</v>
      </c>
      <c r="AB74" s="61" t="s">
        <v>5014</v>
      </c>
      <c r="AC74" s="55" t="s">
        <v>11415</v>
      </c>
      <c r="AD74" s="60">
        <f>IF(N74=$AD$1,_xlfn.XLOOKUP(LEFT(B74,18)&amp;C74&amp;D74,'Form CT'!I:I,'Form CT'!D:D,0)+_xlfn.XLOOKUP(LEFT(B74,18)&amp;C74&amp;D74,'Form CT'!I:I,'Form CT'!E:E,0),0)</f>
        <v>334.29226799968166</v>
      </c>
      <c r="AE74" s="60">
        <f>IF(N74=$AE$1,_xlfn.XLOOKUP(LEFT(B74,18)&amp;C74&amp;D74,'Form CT'!I:I,'Form CT'!D:D,0)+_xlfn.XLOOKUP(LEFT(B74,18)&amp;C74&amp;D74,'Form CT'!I:I,'Form CT'!E:E,0),0)</f>
        <v>0</v>
      </c>
      <c r="AF74" s="60">
        <f>IF(N74=$AF$1,_xlfn.XLOOKUP(LEFT(B74,18)&amp;C74&amp;D74,'Form CT'!I:I,'Form CT'!D:D,0)+_xlfn.XLOOKUP(LEFT(B74,18)&amp;C74&amp;D74,'Form CT'!I:I,'Form CT'!E:E,0),0)</f>
        <v>0</v>
      </c>
      <c r="AG74" s="60" t="e">
        <f t="shared" si="2"/>
        <v>#VALUE!</v>
      </c>
      <c r="AH74" s="60">
        <f>_xlfn.XLOOKUP(TRIM(CLEAN(B74))&amp;"-"&amp;TRIM(CLEAN(C74))&amp;"-"&amp;TRIM(CLEAN(D74)),'KS2'!A:A,'KS2'!B:B,0)</f>
        <v>0</v>
      </c>
      <c r="AI74" s="60">
        <f>IF(_xlfn.XLOOKUP(MID(B74,2,7)&amp;"/"&amp;MID(B74,10,3)&amp;TRIM(D74)&amp;MID(B74,15,4),Carouselwash!F:F,Carouselwash!I:I,0)=0,_xlfn.XLOOKUP((MID(C74,2,7)&amp;"/"&amp;MID(C74,10,3)&amp;TRIM(D74)),Carouselwash!G:G,Carouselwash!I:I,0),_xlfn.XLOOKUP(MID(B74,2,7)&amp;"/"&amp;MID(B74,10,3)&amp;TRIM(D74)&amp;MID(B74,15,4),Carouselwash!F:F,Carouselwash!I:I,0))</f>
        <v>3</v>
      </c>
    </row>
    <row r="75" spans="1:35" ht="13" hidden="1" customHeight="1">
      <c r="A75" s="67" t="s">
        <v>11416</v>
      </c>
      <c r="B75" s="69" t="s">
        <v>1638</v>
      </c>
      <c r="C75" s="69" t="s">
        <v>1608</v>
      </c>
      <c r="D75" s="55" t="s">
        <v>152</v>
      </c>
      <c r="E75" s="122" t="s">
        <v>10583</v>
      </c>
      <c r="F75" s="72">
        <v>33300</v>
      </c>
      <c r="G75" s="121" t="s">
        <v>10499</v>
      </c>
      <c r="H75" s="121" t="s">
        <v>10598</v>
      </c>
      <c r="I75" s="67" t="s">
        <v>31</v>
      </c>
      <c r="J75" s="67">
        <v>7</v>
      </c>
      <c r="K75" s="67">
        <v>4</v>
      </c>
      <c r="L75" s="67" t="s">
        <v>11417</v>
      </c>
      <c r="M75" s="67">
        <v>5490.2</v>
      </c>
      <c r="N75" s="67" t="s">
        <v>101</v>
      </c>
      <c r="O75" s="67">
        <v>0.128</v>
      </c>
      <c r="P75" s="67">
        <v>0.185</v>
      </c>
      <c r="Q75" s="67">
        <v>3.3000000000000002E-2</v>
      </c>
      <c r="R75" s="67">
        <v>1.18E-2</v>
      </c>
      <c r="S75" s="67" t="s">
        <v>51</v>
      </c>
      <c r="T75" s="67" t="s">
        <v>10519</v>
      </c>
      <c r="U75" s="67">
        <v>18</v>
      </c>
      <c r="V75" s="67" t="s">
        <v>5051</v>
      </c>
      <c r="W75" s="67" t="s">
        <v>162</v>
      </c>
      <c r="X75" s="67">
        <v>35070.43</v>
      </c>
      <c r="Y75" s="67">
        <v>33300</v>
      </c>
      <c r="Z75" s="67" t="s">
        <v>5043</v>
      </c>
      <c r="AA75" s="67" t="s">
        <v>5013</v>
      </c>
      <c r="AB75" s="75" t="s">
        <v>11418</v>
      </c>
      <c r="AC75" s="67" t="s">
        <v>11419</v>
      </c>
      <c r="AD75" s="60">
        <f>IF(N75=$AD$1,_xlfn.XLOOKUP(LEFT(B75,18)&amp;C75&amp;D75,'Form CT'!I:I,'Form CT'!D:D,0)+_xlfn.XLOOKUP(LEFT(B75,18)&amp;C75&amp;D75,'Form CT'!I:I,'Form CT'!E:E,0),0)</f>
        <v>581.43038633333049</v>
      </c>
      <c r="AE75" s="60">
        <f>IF(N75=$AE$1,_xlfn.XLOOKUP(LEFT(B75,18)&amp;C75&amp;D75,'Form CT'!I:I,'Form CT'!D:D,0)+_xlfn.XLOOKUP(LEFT(B75,18)&amp;C75&amp;D75,'Form CT'!I:I,'Form CT'!E:E,0),0)</f>
        <v>0</v>
      </c>
      <c r="AF75" s="60">
        <f>IF(N75=$AF$1,_xlfn.XLOOKUP(LEFT(B75,18)&amp;C75&amp;D75,'Form CT'!I:I,'Form CT'!D:D,0)+_xlfn.XLOOKUP(LEFT(B75,18)&amp;C75&amp;D75,'Form CT'!I:I,'Form CT'!E:E,0),0)</f>
        <v>0</v>
      </c>
      <c r="AG75" s="60" t="str">
        <f t="shared" si="2"/>
        <v>不符合</v>
      </c>
      <c r="AH75" s="60">
        <f>_xlfn.XLOOKUP(TRIM(CLEAN(B75))&amp;"-"&amp;TRIM(CLEAN(C75))&amp;"-"&amp;TRIM(CLEAN(D75)),'KS2'!A:A,'KS2'!B:B,0)</f>
        <v>0</v>
      </c>
      <c r="AI75" s="60">
        <f>IF(_xlfn.XLOOKUP(MID(B75,2,7)&amp;"/"&amp;MID(B75,10,3)&amp;TRIM(D75)&amp;MID(B75,15,4),Carouselwash!F:F,Carouselwash!I:I,0)=0,_xlfn.XLOOKUP((MID(C75,2,7)&amp;"/"&amp;MID(C75,10,3)&amp;TRIM(D75)),Carouselwash!G:G,Carouselwash!I:I,0),_xlfn.XLOOKUP(MID(B75,2,7)&amp;"/"&amp;MID(B75,10,3)&amp;TRIM(D75)&amp;MID(B75,15,4),Carouselwash!F:F,Carouselwash!I:I,0))</f>
        <v>3</v>
      </c>
    </row>
    <row r="76" spans="1:35" hidden="1">
      <c r="A76" s="55" t="s">
        <v>11477</v>
      </c>
      <c r="B76" s="56" t="s">
        <v>2207</v>
      </c>
      <c r="C76" s="56" t="s">
        <v>2208</v>
      </c>
      <c r="D76" s="55" t="s">
        <v>4428</v>
      </c>
      <c r="E76" s="57" t="s">
        <v>10583</v>
      </c>
      <c r="F76" s="58">
        <v>50682</v>
      </c>
      <c r="G76" s="59" t="s">
        <v>10516</v>
      </c>
      <c r="H76" s="59" t="s">
        <v>10529</v>
      </c>
      <c r="I76" s="55" t="s">
        <v>1</v>
      </c>
      <c r="J76" s="55">
        <v>6</v>
      </c>
      <c r="K76" s="55">
        <v>4</v>
      </c>
      <c r="L76" s="55" t="s">
        <v>11478</v>
      </c>
      <c r="M76" s="55">
        <v>1326.4</v>
      </c>
      <c r="N76" s="55" t="s">
        <v>101</v>
      </c>
      <c r="O76" s="55">
        <v>8.8999999999999996E-2</v>
      </c>
      <c r="P76" s="55">
        <v>6.4000000000000001E-2</v>
      </c>
      <c r="Q76" s="55">
        <v>4.1000000000000002E-2</v>
      </c>
      <c r="R76" s="55">
        <v>9.7999999999999997E-3</v>
      </c>
      <c r="S76" s="55" t="s">
        <v>52</v>
      </c>
      <c r="T76" s="55" t="s">
        <v>10501</v>
      </c>
      <c r="U76" s="55">
        <v>18</v>
      </c>
      <c r="V76" s="55" t="s">
        <v>5044</v>
      </c>
      <c r="W76" s="55" t="s">
        <v>163</v>
      </c>
      <c r="X76" s="55">
        <v>36502.04</v>
      </c>
      <c r="Y76" s="55">
        <v>50760</v>
      </c>
      <c r="Z76" s="55" t="s">
        <v>11169</v>
      </c>
      <c r="AA76" s="55" t="s">
        <v>5009</v>
      </c>
      <c r="AB76" s="55" t="s">
        <v>11479</v>
      </c>
      <c r="AC76" s="55" t="s">
        <v>11480</v>
      </c>
      <c r="AD76" s="60">
        <f>IF(N76=$AD$1,_xlfn.XLOOKUP(LEFT(B76,18)&amp;C76&amp;D76,'Form CT'!I:I,'Form CT'!D:D,0)+_xlfn.XLOOKUP(LEFT(B76,18)&amp;C76&amp;D76,'Form CT'!I:I,'Form CT'!E:E,0),0)</f>
        <v>613.26545133325271</v>
      </c>
      <c r="AE76" s="60">
        <f>IF(N76=$AE$1,_xlfn.XLOOKUP(LEFT(B76,18)&amp;C76&amp;D76,'Form CT'!I:I,'Form CT'!D:D,0)+_xlfn.XLOOKUP(LEFT(B76,18)&amp;C76&amp;D76,'Form CT'!I:I,'Form CT'!E:E,0),0)</f>
        <v>0</v>
      </c>
      <c r="AF76" s="60">
        <f>IF(N76=$AF$1,_xlfn.XLOOKUP(LEFT(B76,18)&amp;C76&amp;D76,'Form CT'!I:I,'Form CT'!D:D,0)+_xlfn.XLOOKUP(LEFT(B76,18)&amp;C76&amp;D76,'Form CT'!I:I,'Form CT'!E:E,0),0)</f>
        <v>0</v>
      </c>
      <c r="AG76" s="60" t="str">
        <f t="shared" si="2"/>
        <v>不符合</v>
      </c>
      <c r="AH76" s="60">
        <f>_xlfn.XLOOKUP(TRIM(CLEAN(B76))&amp;"-"&amp;TRIM(CLEAN(C76))&amp;"-"&amp;TRIM(CLEAN(D76)),'KS2'!A:A,'KS2'!B:B,0)</f>
        <v>0</v>
      </c>
      <c r="AI76" s="60">
        <f>IF(_xlfn.XLOOKUP(MID(B76,2,7)&amp;"/"&amp;MID(B76,10,3)&amp;TRIM(D76)&amp;MID(B76,15,4),Carouselwash!F:F,Carouselwash!I:I,0)=0,_xlfn.XLOOKUP((MID(C76,2,7)&amp;"/"&amp;MID(C76,10,3)&amp;TRIM(D76)),Carouselwash!G:G,Carouselwash!I:I,0),_xlfn.XLOOKUP(MID(B76,2,7)&amp;"/"&amp;MID(B76,10,3)&amp;TRIM(D76)&amp;MID(B76,15,4),Carouselwash!F:F,Carouselwash!I:I,0))</f>
        <v>3</v>
      </c>
    </row>
    <row r="77" spans="1:35" hidden="1">
      <c r="A77" s="55" t="s">
        <v>11530</v>
      </c>
      <c r="B77" s="79" t="s">
        <v>4208</v>
      </c>
      <c r="C77" s="56" t="s">
        <v>1170</v>
      </c>
      <c r="D77" s="55" t="s">
        <v>4441</v>
      </c>
      <c r="E77" s="57" t="s">
        <v>10583</v>
      </c>
      <c r="F77" s="58">
        <v>50760</v>
      </c>
      <c r="G77" s="59" t="s">
        <v>11155</v>
      </c>
      <c r="H77" s="59" t="s">
        <v>10506</v>
      </c>
      <c r="I77" s="55" t="s">
        <v>2</v>
      </c>
      <c r="J77" s="55">
        <v>9</v>
      </c>
      <c r="K77" s="55">
        <v>5</v>
      </c>
      <c r="L77" s="55" t="s">
        <v>11531</v>
      </c>
      <c r="M77" s="55">
        <v>2250</v>
      </c>
      <c r="N77" s="55" t="s">
        <v>101</v>
      </c>
      <c r="O77" s="55">
        <v>8.8999999999999996E-2</v>
      </c>
      <c r="P77" s="55">
        <v>5.3999999999999999E-2</v>
      </c>
      <c r="Q77" s="55">
        <v>4.1000000000000002E-2</v>
      </c>
      <c r="R77" s="55">
        <v>1.18E-2</v>
      </c>
      <c r="S77" s="55" t="s">
        <v>52</v>
      </c>
      <c r="T77" s="55" t="s">
        <v>10501</v>
      </c>
      <c r="U77" s="55">
        <v>18</v>
      </c>
      <c r="V77" s="55" t="s">
        <v>5114</v>
      </c>
      <c r="W77" s="55" t="s">
        <v>163</v>
      </c>
      <c r="X77" s="55">
        <v>53135.27</v>
      </c>
      <c r="Y77" s="55">
        <v>50760</v>
      </c>
      <c r="Z77" s="55" t="s">
        <v>11169</v>
      </c>
      <c r="AA77" s="55" t="s">
        <v>5009</v>
      </c>
      <c r="AB77" s="55" t="s">
        <v>11532</v>
      </c>
      <c r="AC77" s="55" t="s">
        <v>11533</v>
      </c>
      <c r="AD77" s="60">
        <f>IF(N77=$AD$1,_xlfn.XLOOKUP(LEFT(B77,18)&amp;C77&amp;D77,'Form CT'!I:I,'Form CT'!D:D,0)+_xlfn.XLOOKUP(LEFT(B77,18)&amp;C77&amp;D77,'Form CT'!I:I,'Form CT'!E:E,0),0)</f>
        <v>869.81818766815127</v>
      </c>
      <c r="AE77" s="60">
        <f>IF(N77=$AE$1,_xlfn.XLOOKUP(LEFT(B77,18)&amp;C77&amp;D77,'Form CT'!I:I,'Form CT'!D:D,0)+_xlfn.XLOOKUP(LEFT(B77,18)&amp;C77&amp;D77,'Form CT'!I:I,'Form CT'!E:E,0),0)</f>
        <v>0</v>
      </c>
      <c r="AF77" s="60">
        <f>IF(N77=$AF$1,_xlfn.XLOOKUP(LEFT(B77,18)&amp;C77&amp;D77,'Form CT'!I:I,'Form CT'!D:D,0)+_xlfn.XLOOKUP(LEFT(B77,18)&amp;C77&amp;D77,'Form CT'!I:I,'Form CT'!E:E,0),0)</f>
        <v>0</v>
      </c>
      <c r="AG77" s="60" t="str">
        <f t="shared" si="2"/>
        <v>不符合</v>
      </c>
      <c r="AH77" s="60">
        <f>_xlfn.XLOOKUP(TRIM(CLEAN(B77))&amp;"-"&amp;TRIM(CLEAN(C77))&amp;"-"&amp;TRIM(CLEAN(D77)),'KS2'!A:A,'KS2'!B:B,0)</f>
        <v>0</v>
      </c>
      <c r="AI77" s="60">
        <f>IF(_xlfn.XLOOKUP(MID(B77,2,7)&amp;"/"&amp;MID(B77,10,3)&amp;TRIM(D77)&amp;MID(B77,15,4),Carouselwash!F:F,Carouselwash!I:I,0)=0,_xlfn.XLOOKUP((MID(C77,2,7)&amp;"/"&amp;MID(C77,10,3)&amp;TRIM(D77)),Carouselwash!G:G,Carouselwash!I:I,0),_xlfn.XLOOKUP(MID(B77,2,7)&amp;"/"&amp;MID(B77,10,3)&amp;TRIM(D77)&amp;MID(B77,15,4),Carouselwash!F:F,Carouselwash!I:I,0))</f>
        <v>3</v>
      </c>
    </row>
    <row r="78" spans="1:35" hidden="1">
      <c r="A78" s="55" t="s">
        <v>11428</v>
      </c>
      <c r="B78" s="56" t="s">
        <v>760</v>
      </c>
      <c r="C78" s="56" t="s">
        <v>10211</v>
      </c>
      <c r="D78" s="67" t="s">
        <v>82</v>
      </c>
      <c r="E78" s="115" t="s">
        <v>10583</v>
      </c>
      <c r="F78" s="58">
        <v>8356</v>
      </c>
      <c r="G78" s="59" t="s">
        <v>10511</v>
      </c>
      <c r="H78" s="59" t="s">
        <v>11162</v>
      </c>
      <c r="I78" s="55" t="s">
        <v>39</v>
      </c>
      <c r="J78" s="55">
        <v>3</v>
      </c>
      <c r="K78" s="55">
        <v>0</v>
      </c>
      <c r="L78" s="55" t="s">
        <v>11429</v>
      </c>
      <c r="M78" s="55">
        <v>8064.2</v>
      </c>
      <c r="N78" s="55" t="s">
        <v>23</v>
      </c>
      <c r="O78" s="55">
        <v>0.20599999999999999</v>
      </c>
      <c r="P78" s="55">
        <v>0.216</v>
      </c>
      <c r="Q78" s="55">
        <v>4.1000000000000002E-2</v>
      </c>
      <c r="R78" s="55">
        <v>1.18E-2</v>
      </c>
      <c r="S78" s="55" t="s">
        <v>50</v>
      </c>
      <c r="T78" s="55" t="s">
        <v>10504</v>
      </c>
      <c r="U78" s="55">
        <v>18</v>
      </c>
      <c r="V78" s="55" t="s">
        <v>8119</v>
      </c>
      <c r="W78" s="55" t="s">
        <v>162</v>
      </c>
      <c r="X78" s="55">
        <v>70015.25</v>
      </c>
      <c r="Y78" s="55">
        <v>13860</v>
      </c>
      <c r="Z78" s="55" t="s">
        <v>5043</v>
      </c>
      <c r="AA78" s="55" t="s">
        <v>5009</v>
      </c>
      <c r="AB78" s="55" t="s">
        <v>5008</v>
      </c>
      <c r="AC78" s="55" t="s">
        <v>11227</v>
      </c>
      <c r="AD78" s="60">
        <f>IF(N78=$AD$1,_xlfn.XLOOKUP(LEFT(B78,18)&amp;C78&amp;D78,'Form CT'!I:I,'Form CT'!D:D,0)+_xlfn.XLOOKUP(LEFT(B78,18)&amp;C78&amp;D78,'Form CT'!I:I,'Form CT'!E:E,0),0)</f>
        <v>0</v>
      </c>
      <c r="AE78" s="60">
        <f>IF(N78=$AE$1,_xlfn.XLOOKUP(LEFT(B78,18)&amp;C78&amp;D78,'Form CT'!I:I,'Form CT'!D:D,0)+_xlfn.XLOOKUP(LEFT(B78,18)&amp;C78&amp;D78,'Form CT'!I:I,'Form CT'!E:E,0),0)</f>
        <v>1135.8833333333334</v>
      </c>
      <c r="AF78" s="60">
        <f>IF(N78=$AF$1,_xlfn.XLOOKUP(LEFT(B78,18)&amp;C78&amp;D78,'Form CT'!I:I,'Form CT'!D:D,0)+_xlfn.XLOOKUP(LEFT(B78,18)&amp;C78&amp;D78,'Form CT'!I:I,'Form CT'!E:E,0),0)</f>
        <v>0</v>
      </c>
      <c r="AG78" s="60" t="str">
        <f t="shared" si="2"/>
        <v>符合</v>
      </c>
      <c r="AH78" s="60">
        <f>_xlfn.XLOOKUP(TRIM(CLEAN(B78))&amp;"-"&amp;TRIM(CLEAN(C78))&amp;"-"&amp;TRIM(CLEAN(D78)),'KS2'!A:A,'KS2'!B:B,0)</f>
        <v>7</v>
      </c>
      <c r="AI78" s="60">
        <f>IF(_xlfn.XLOOKUP(MID(B78,2,7)&amp;"/"&amp;MID(B78,10,3)&amp;TRIM(D78)&amp;MID(B78,15,4),Carouselwash!F:F,Carouselwash!I:I,0)=0,_xlfn.XLOOKUP((MID(C78,2,7)&amp;"/"&amp;MID(C78,10,3)&amp;TRIM(D78)),Carouselwash!G:G,Carouselwash!I:I,0),_xlfn.XLOOKUP(MID(B78,2,7)&amp;"/"&amp;MID(B78,10,3)&amp;TRIM(D78)&amp;MID(B78,15,4),Carouselwash!F:F,Carouselwash!I:I,0))</f>
        <v>3</v>
      </c>
    </row>
    <row r="79" spans="1:35" hidden="1">
      <c r="A79" s="62" t="s">
        <v>11430</v>
      </c>
      <c r="B79" s="56" t="s">
        <v>309</v>
      </c>
      <c r="C79" s="56" t="s">
        <v>192</v>
      </c>
      <c r="D79" s="55" t="s">
        <v>152</v>
      </c>
      <c r="E79" s="57" t="s">
        <v>10583</v>
      </c>
      <c r="F79" s="58">
        <v>51217</v>
      </c>
      <c r="G79" s="59" t="s">
        <v>11155</v>
      </c>
      <c r="H79" s="59" t="s">
        <v>10542</v>
      </c>
      <c r="I79" s="55" t="s">
        <v>7</v>
      </c>
      <c r="J79" s="55">
        <v>9</v>
      </c>
      <c r="K79" s="55">
        <v>6</v>
      </c>
      <c r="L79" s="55" t="s">
        <v>11431</v>
      </c>
      <c r="M79" s="55">
        <v>864.9</v>
      </c>
      <c r="N79" s="55" t="s">
        <v>96</v>
      </c>
      <c r="O79" s="55">
        <v>9.4E-2</v>
      </c>
      <c r="P79" s="55">
        <v>7.0000000000000007E-2</v>
      </c>
      <c r="Q79" s="55">
        <v>1.9E-2</v>
      </c>
      <c r="R79" s="55">
        <v>9.7999999999999997E-3</v>
      </c>
      <c r="S79" s="55" t="s">
        <v>52</v>
      </c>
      <c r="T79" s="55" t="s">
        <v>10501</v>
      </c>
      <c r="U79" s="55">
        <v>18</v>
      </c>
      <c r="V79" s="55" t="s">
        <v>5757</v>
      </c>
      <c r="W79" s="55" t="s">
        <v>163</v>
      </c>
      <c r="X79" s="55">
        <v>27240.400000000001</v>
      </c>
      <c r="Y79" s="55">
        <v>50760</v>
      </c>
      <c r="Z79" s="55" t="s">
        <v>5043</v>
      </c>
      <c r="AA79" s="55" t="s">
        <v>5009</v>
      </c>
      <c r="AB79" s="55" t="s">
        <v>11432</v>
      </c>
      <c r="AC79" s="55" t="s">
        <v>11433</v>
      </c>
      <c r="AD79" s="60">
        <f>IF(N79=$AD$1,_xlfn.XLOOKUP(LEFT(B79,18)&amp;C79&amp;D79,'Form CT'!I:I,'Form CT'!D:D,0)+_xlfn.XLOOKUP(LEFT(B79,18)&amp;C79&amp;D79,'Form CT'!I:I,'Form CT'!E:E,0),0)</f>
        <v>0</v>
      </c>
      <c r="AE79" s="60">
        <f>IF(N79=$AE$1,_xlfn.XLOOKUP(LEFT(B79,18)&amp;C79&amp;D79,'Form CT'!I:I,'Form CT'!D:D,0)+_xlfn.XLOOKUP(LEFT(B79,18)&amp;C79&amp;D79,'Form CT'!I:I,'Form CT'!E:E,0),0)</f>
        <v>0</v>
      </c>
      <c r="AF79" s="60">
        <f>IF(N79=$AF$1,_xlfn.XLOOKUP(LEFT(B79,18)&amp;C79&amp;D79,'Form CT'!I:I,'Form CT'!D:D,0)+_xlfn.XLOOKUP(LEFT(B79,18)&amp;C79&amp;D79,'Form CT'!I:I,'Form CT'!E:E,0),0)</f>
        <v>477.17929666838609</v>
      </c>
      <c r="AG79" s="60" t="str">
        <f t="shared" si="2"/>
        <v>不符合</v>
      </c>
      <c r="AH79" s="60">
        <f>_xlfn.XLOOKUP(TRIM(CLEAN(B79))&amp;"-"&amp;TRIM(CLEAN(C79))&amp;"-"&amp;TRIM(CLEAN(D79)),'KS2'!A:A,'KS2'!B:B,0)</f>
        <v>0</v>
      </c>
      <c r="AI79" s="60">
        <f>IF(_xlfn.XLOOKUP(MID(B79,2,7)&amp;"/"&amp;MID(B79,10,3)&amp;TRIM(D79)&amp;MID(B79,15,4),Carouselwash!F:F,Carouselwash!I:I,0)=0,_xlfn.XLOOKUP((MID(C79,2,7)&amp;"/"&amp;MID(C79,10,3)&amp;TRIM(D79)),Carouselwash!G:G,Carouselwash!I:I,0),_xlfn.XLOOKUP(MID(B79,2,7)&amp;"/"&amp;MID(B79,10,3)&amp;TRIM(D79)&amp;MID(B79,15,4),Carouselwash!F:F,Carouselwash!I:I,0))</f>
        <v>3</v>
      </c>
    </row>
    <row r="80" spans="1:35" hidden="1">
      <c r="A80" s="67" t="s">
        <v>11434</v>
      </c>
      <c r="B80" s="69" t="s">
        <v>1321</v>
      </c>
      <c r="C80" s="69" t="s">
        <v>4489</v>
      </c>
      <c r="D80" s="55" t="s">
        <v>4490</v>
      </c>
      <c r="E80" s="122" t="s">
        <v>10583</v>
      </c>
      <c r="F80" s="72">
        <v>28822</v>
      </c>
      <c r="G80" s="121" t="s">
        <v>10499</v>
      </c>
      <c r="H80" s="121" t="s">
        <v>10570</v>
      </c>
      <c r="I80" s="67" t="s">
        <v>17</v>
      </c>
      <c r="J80" s="67">
        <v>6</v>
      </c>
      <c r="K80" s="67">
        <v>4</v>
      </c>
      <c r="L80" s="67" t="s">
        <v>11435</v>
      </c>
      <c r="M80" s="67">
        <v>5598.1</v>
      </c>
      <c r="N80" s="67" t="s">
        <v>101</v>
      </c>
      <c r="O80" s="67">
        <v>0.128</v>
      </c>
      <c r="P80" s="67">
        <v>0.17</v>
      </c>
      <c r="Q80" s="67">
        <v>6.4000000000000001E-2</v>
      </c>
      <c r="R80" s="67">
        <v>1.4999999999999999E-2</v>
      </c>
      <c r="S80" s="67" t="s">
        <v>51</v>
      </c>
      <c r="T80" s="67" t="s">
        <v>162</v>
      </c>
      <c r="U80" s="67">
        <v>18</v>
      </c>
      <c r="V80" s="67" t="s">
        <v>5044</v>
      </c>
      <c r="W80" s="67" t="s">
        <v>162</v>
      </c>
      <c r="X80" s="67">
        <v>34184.050000000003</v>
      </c>
      <c r="Y80" s="67">
        <v>28800</v>
      </c>
      <c r="Z80" s="67" t="s">
        <v>5043</v>
      </c>
      <c r="AA80" s="67" t="s">
        <v>5012</v>
      </c>
      <c r="AB80" s="123" t="s">
        <v>5014</v>
      </c>
      <c r="AC80" s="67" t="s">
        <v>11436</v>
      </c>
      <c r="AD80" s="60">
        <f>IF(N80=$AD$1,_xlfn.XLOOKUP(LEFT(B80,18)&amp;C80&amp;D80,'Form CT'!I:I,'Form CT'!D:D,0)+_xlfn.XLOOKUP(LEFT(B80,18)&amp;C80&amp;D80,'Form CT'!I:I,'Form CT'!E:E,0),0)</f>
        <v>582.32677100098215</v>
      </c>
      <c r="AE80" s="60">
        <f>IF(N80=$AE$1,_xlfn.XLOOKUP(LEFT(B80,18)&amp;C80&amp;D80,'Form CT'!I:I,'Form CT'!D:D,0)+_xlfn.XLOOKUP(LEFT(B80,18)&amp;C80&amp;D80,'Form CT'!I:I,'Form CT'!E:E,0),0)</f>
        <v>0</v>
      </c>
      <c r="AF80" s="60">
        <f>IF(N80=$AF$1,_xlfn.XLOOKUP(LEFT(B80,18)&amp;C80&amp;D80,'Form CT'!I:I,'Form CT'!D:D,0)+_xlfn.XLOOKUP(LEFT(B80,18)&amp;C80&amp;D80,'Form CT'!I:I,'Form CT'!E:E,0),0)</f>
        <v>0</v>
      </c>
      <c r="AG80" s="60" t="str">
        <f t="shared" si="2"/>
        <v>不符合</v>
      </c>
      <c r="AH80" s="60">
        <f>_xlfn.XLOOKUP(TRIM(CLEAN(B80))&amp;"-"&amp;TRIM(CLEAN(C80))&amp;"-"&amp;TRIM(CLEAN(D80)),'KS2'!A:A,'KS2'!B:B,0)</f>
        <v>0</v>
      </c>
      <c r="AI80" s="60">
        <f>IF(_xlfn.XLOOKUP(MID(B80,2,7)&amp;"/"&amp;MID(B80,10,3)&amp;TRIM(D80)&amp;MID(B80,15,4),Carouselwash!F:F,Carouselwash!I:I,0)=0,_xlfn.XLOOKUP((MID(C80,2,7)&amp;"/"&amp;MID(C80,10,3)&amp;TRIM(D80)),Carouselwash!G:G,Carouselwash!I:I,0),_xlfn.XLOOKUP(MID(B80,2,7)&amp;"/"&amp;MID(B80,10,3)&amp;TRIM(D80)&amp;MID(B80,15,4),Carouselwash!F:F,Carouselwash!I:I,0))</f>
        <v>3</v>
      </c>
    </row>
    <row r="81" spans="1:35" hidden="1">
      <c r="A81" s="55" t="s">
        <v>11437</v>
      </c>
      <c r="B81" s="84" t="s">
        <v>129</v>
      </c>
      <c r="C81" s="56" t="s">
        <v>130</v>
      </c>
      <c r="D81" s="55" t="s">
        <v>131</v>
      </c>
      <c r="E81" s="57" t="s">
        <v>10583</v>
      </c>
      <c r="F81" s="58">
        <v>42144</v>
      </c>
      <c r="G81" s="59" t="s">
        <v>10734</v>
      </c>
      <c r="H81" s="59" t="s">
        <v>11161</v>
      </c>
      <c r="I81" s="55" t="s">
        <v>29</v>
      </c>
      <c r="J81" s="55">
        <v>14</v>
      </c>
      <c r="K81" s="55">
        <v>9</v>
      </c>
      <c r="L81" s="55" t="s">
        <v>11438</v>
      </c>
      <c r="M81" s="55">
        <v>2807.9</v>
      </c>
      <c r="N81" s="55" t="s">
        <v>96</v>
      </c>
      <c r="O81" s="55">
        <v>6.5000000000000002E-2</v>
      </c>
      <c r="P81" s="55">
        <v>0.17</v>
      </c>
      <c r="Q81" s="55">
        <v>0.04</v>
      </c>
      <c r="R81" s="55">
        <v>1.9300000000000001E-2</v>
      </c>
      <c r="S81" s="55" t="s">
        <v>51</v>
      </c>
      <c r="T81" s="55" t="s">
        <v>10501</v>
      </c>
      <c r="U81" s="55">
        <v>18</v>
      </c>
      <c r="V81" s="55" t="s">
        <v>5046</v>
      </c>
      <c r="W81" s="55" t="s">
        <v>162</v>
      </c>
      <c r="X81" s="55">
        <v>20932.16</v>
      </c>
      <c r="Y81" s="55">
        <v>42300</v>
      </c>
      <c r="Z81" s="55" t="s">
        <v>5043</v>
      </c>
      <c r="AA81" s="55" t="s">
        <v>5009</v>
      </c>
      <c r="AB81" s="55" t="s">
        <v>5008</v>
      </c>
      <c r="AC81" s="55" t="s">
        <v>11233</v>
      </c>
      <c r="AD81" s="60">
        <f>IF(N81=$AD$1,_xlfn.XLOOKUP(LEFT(B81,18)&amp;C81&amp;D81,'Form CT'!I:I,'Form CT'!D:D,0)+_xlfn.XLOOKUP(LEFT(B81,18)&amp;C81&amp;D81,'Form CT'!I:I,'Form CT'!E:E,0),0)</f>
        <v>0</v>
      </c>
      <c r="AE81" s="60">
        <f>IF(N81=$AE$1,_xlfn.XLOOKUP(LEFT(B81,18)&amp;C81&amp;D81,'Form CT'!I:I,'Form CT'!D:D,0)+_xlfn.XLOOKUP(LEFT(B81,18)&amp;C81&amp;D81,'Form CT'!I:I,'Form CT'!E:E,0),0)</f>
        <v>0</v>
      </c>
      <c r="AF81" s="60">
        <f>IF(N81=$AF$1,_xlfn.XLOOKUP(LEFT(B81,18)&amp;C81&amp;D81,'Form CT'!I:I,'Form CT'!D:D,0)+_xlfn.XLOOKUP(LEFT(B81,18)&amp;C81&amp;D81,'Form CT'!I:I,'Form CT'!E:E,0),0)</f>
        <v>349.29693499964202</v>
      </c>
      <c r="AG81" s="60" t="e">
        <f t="shared" si="2"/>
        <v>#VALUE!</v>
      </c>
      <c r="AH81" s="60">
        <f>_xlfn.XLOOKUP(TRIM(CLEAN(B81))&amp;"-"&amp;TRIM(CLEAN(C81))&amp;"-"&amp;TRIM(CLEAN(D81)),'KS2'!A:A,'KS2'!B:B,0)</f>
        <v>0</v>
      </c>
      <c r="AI81" s="60">
        <f>IF(_xlfn.XLOOKUP(MID(B81,2,7)&amp;"/"&amp;MID(B81,10,3)&amp;TRIM(D81)&amp;MID(B81,15,4),Carouselwash!F:F,Carouselwash!I:I,0)=0,_xlfn.XLOOKUP((MID(C81,2,7)&amp;"/"&amp;MID(C81,10,3)&amp;TRIM(D81)),Carouselwash!G:G,Carouselwash!I:I,0),_xlfn.XLOOKUP(MID(B81,2,7)&amp;"/"&amp;MID(B81,10,3)&amp;TRIM(D81)&amp;MID(B81,15,4),Carouselwash!F:F,Carouselwash!I:I,0))</f>
        <v>3</v>
      </c>
    </row>
    <row r="82" spans="1:35" hidden="1">
      <c r="A82" s="62" t="s">
        <v>11439</v>
      </c>
      <c r="B82" s="136" t="s">
        <v>848</v>
      </c>
      <c r="C82" s="56" t="s">
        <v>721</v>
      </c>
      <c r="D82" s="55" t="s">
        <v>4428</v>
      </c>
      <c r="E82" s="57" t="s">
        <v>10583</v>
      </c>
      <c r="F82" s="58">
        <v>33000</v>
      </c>
      <c r="G82" s="59" t="s">
        <v>11440</v>
      </c>
      <c r="H82" s="59" t="s">
        <v>11441</v>
      </c>
      <c r="I82" s="55" t="s">
        <v>33</v>
      </c>
      <c r="J82" s="55">
        <v>14</v>
      </c>
      <c r="K82" s="55">
        <v>9</v>
      </c>
      <c r="L82" s="55" t="s">
        <v>11442</v>
      </c>
      <c r="M82" s="55">
        <v>3709.7</v>
      </c>
      <c r="N82" s="55" t="s">
        <v>96</v>
      </c>
      <c r="O82" s="55">
        <v>0.14000000000000001</v>
      </c>
      <c r="P82" s="55">
        <v>0.19</v>
      </c>
      <c r="Q82" s="55">
        <v>3.5999999999999997E-2</v>
      </c>
      <c r="R82" s="55">
        <v>1.9300000000000001E-2</v>
      </c>
      <c r="S82" s="55" t="s">
        <v>51</v>
      </c>
      <c r="T82" s="55" t="s">
        <v>10519</v>
      </c>
      <c r="U82" s="55">
        <v>18</v>
      </c>
      <c r="V82" s="55" t="s">
        <v>5046</v>
      </c>
      <c r="W82" s="55" t="s">
        <v>162</v>
      </c>
      <c r="X82" s="55">
        <v>25437.31</v>
      </c>
      <c r="Y82" s="55">
        <v>33300</v>
      </c>
      <c r="Z82" s="55" t="s">
        <v>5043</v>
      </c>
      <c r="AA82" s="55" t="s">
        <v>5009</v>
      </c>
      <c r="AB82" s="55" t="s">
        <v>5008</v>
      </c>
      <c r="AC82" s="55" t="s">
        <v>11443</v>
      </c>
      <c r="AD82" s="60">
        <f>IF(N82=$AD$1,_xlfn.XLOOKUP(LEFT(B82,18)&amp;C82&amp;D82,'Form CT'!I:I,'Form CT'!D:D,0)+_xlfn.XLOOKUP(LEFT(B82,18)&amp;C82&amp;D82,'Form CT'!I:I,'Form CT'!E:E,0),0)</f>
        <v>0</v>
      </c>
      <c r="AE82" s="60">
        <f>IF(N82=$AE$1,_xlfn.XLOOKUP(LEFT(B82,18)&amp;C82&amp;D82,'Form CT'!I:I,'Form CT'!D:D,0)+_xlfn.XLOOKUP(LEFT(B82,18)&amp;C82&amp;D82,'Form CT'!I:I,'Form CT'!E:E,0),0)</f>
        <v>0</v>
      </c>
      <c r="AF82" s="60">
        <f>IF(N82=$AF$1,_xlfn.XLOOKUP(LEFT(B82,18)&amp;C82&amp;D82,'Form CT'!I:I,'Form CT'!D:D,0)+_xlfn.XLOOKUP(LEFT(B82,18)&amp;C82&amp;D82,'Form CT'!I:I,'Form CT'!E:E,0),0)</f>
        <v>417.88416110677645</v>
      </c>
      <c r="AG82" s="60" t="str">
        <f t="shared" si="2"/>
        <v>不符合</v>
      </c>
      <c r="AH82" s="60">
        <f>_xlfn.XLOOKUP(TRIM(CLEAN(B82))&amp;"-"&amp;TRIM(CLEAN(C82))&amp;"-"&amp;TRIM(CLEAN(D82)),'KS2'!A:A,'KS2'!B:B,0)</f>
        <v>0</v>
      </c>
      <c r="AI82" s="60">
        <f>IF(_xlfn.XLOOKUP(MID(B82,2,7)&amp;"/"&amp;MID(B82,10,3)&amp;TRIM(D82)&amp;MID(B82,15,4),Carouselwash!F:F,Carouselwash!I:I,0)=0,_xlfn.XLOOKUP((MID(C82,2,7)&amp;"/"&amp;MID(C82,10,3)&amp;TRIM(D82)),Carouselwash!G:G,Carouselwash!I:I,0),_xlfn.XLOOKUP(MID(B82,2,7)&amp;"/"&amp;MID(B82,10,3)&amp;TRIM(D82)&amp;MID(B82,15,4),Carouselwash!F:F,Carouselwash!I:I,0))</f>
        <v>3</v>
      </c>
    </row>
    <row r="83" spans="1:35" hidden="1">
      <c r="A83" s="55" t="s">
        <v>11444</v>
      </c>
      <c r="B83" s="148" t="s">
        <v>760</v>
      </c>
      <c r="C83" s="56" t="s">
        <v>10211</v>
      </c>
      <c r="D83" s="55" t="s">
        <v>82</v>
      </c>
      <c r="E83" s="57" t="s">
        <v>10583</v>
      </c>
      <c r="F83" s="58">
        <v>8477</v>
      </c>
      <c r="G83" s="59" t="s">
        <v>10511</v>
      </c>
      <c r="H83" s="59" t="s">
        <v>11162</v>
      </c>
      <c r="I83" s="55" t="s">
        <v>39</v>
      </c>
      <c r="J83" s="55">
        <v>3</v>
      </c>
      <c r="K83" s="55">
        <v>0</v>
      </c>
      <c r="L83" s="55" t="s">
        <v>11445</v>
      </c>
      <c r="M83" s="55">
        <v>8117.4</v>
      </c>
      <c r="N83" s="55" t="s">
        <v>23</v>
      </c>
      <c r="O83" s="55">
        <v>0.20599999999999999</v>
      </c>
      <c r="P83" s="55">
        <v>0.216</v>
      </c>
      <c r="Q83" s="55">
        <v>4.1000000000000002E-2</v>
      </c>
      <c r="R83" s="55">
        <v>1.18E-2</v>
      </c>
      <c r="S83" s="55" t="s">
        <v>50</v>
      </c>
      <c r="T83" s="55" t="s">
        <v>10504</v>
      </c>
      <c r="U83" s="55">
        <v>18</v>
      </c>
      <c r="V83" s="55" t="s">
        <v>8119</v>
      </c>
      <c r="W83" s="55" t="s">
        <v>162</v>
      </c>
      <c r="X83" s="55">
        <v>70015.25</v>
      </c>
      <c r="Y83" s="55">
        <v>13860</v>
      </c>
      <c r="Z83" s="55" t="s">
        <v>5043</v>
      </c>
      <c r="AA83" s="55" t="s">
        <v>5009</v>
      </c>
      <c r="AB83" s="55" t="s">
        <v>5008</v>
      </c>
      <c r="AC83" s="55" t="s">
        <v>11227</v>
      </c>
      <c r="AD83" s="60">
        <f>IF(N83=$AD$1,_xlfn.XLOOKUP(LEFT(B83,18)&amp;C83&amp;D83,'Form CT'!I:I,'Form CT'!D:D,0)+_xlfn.XLOOKUP(LEFT(B83,18)&amp;C83&amp;D83,'Form CT'!I:I,'Form CT'!E:E,0),0)</f>
        <v>0</v>
      </c>
      <c r="AE83" s="60">
        <f>IF(N83=$AE$1,_xlfn.XLOOKUP(LEFT(B83,18)&amp;C83&amp;D83,'Form CT'!I:I,'Form CT'!D:D,0)+_xlfn.XLOOKUP(LEFT(B83,18)&amp;C83&amp;D83,'Form CT'!I:I,'Form CT'!E:E,0),0)</f>
        <v>1135.8833333333334</v>
      </c>
      <c r="AF83" s="60">
        <f>IF(N83=$AF$1,_xlfn.XLOOKUP(LEFT(B83,18)&amp;C83&amp;D83,'Form CT'!I:I,'Form CT'!D:D,0)+_xlfn.XLOOKUP(LEFT(B83,18)&amp;C83&amp;D83,'Form CT'!I:I,'Form CT'!E:E,0),0)</f>
        <v>0</v>
      </c>
      <c r="AG83" s="60" t="str">
        <f t="shared" si="2"/>
        <v>符合</v>
      </c>
      <c r="AH83" s="60">
        <f>_xlfn.XLOOKUP(TRIM(CLEAN(B83))&amp;"-"&amp;TRIM(CLEAN(C83))&amp;"-"&amp;TRIM(CLEAN(D83)),'KS2'!A:A,'KS2'!B:B,0)</f>
        <v>7</v>
      </c>
      <c r="AI83" s="60">
        <f>IF(_xlfn.XLOOKUP(MID(B83,2,7)&amp;"/"&amp;MID(B83,10,3)&amp;TRIM(D83)&amp;MID(B83,15,4),Carouselwash!F:F,Carouselwash!I:I,0)=0,_xlfn.XLOOKUP((MID(C83,2,7)&amp;"/"&amp;MID(C83,10,3)&amp;TRIM(D83)),Carouselwash!G:G,Carouselwash!I:I,0),_xlfn.XLOOKUP(MID(B83,2,7)&amp;"/"&amp;MID(B83,10,3)&amp;TRIM(D83)&amp;MID(B83,15,4),Carouselwash!F:F,Carouselwash!I:I,0))</f>
        <v>3</v>
      </c>
    </row>
    <row r="84" spans="1:35" hidden="1">
      <c r="A84" s="55" t="s">
        <v>11544</v>
      </c>
      <c r="B84" s="56" t="s">
        <v>1053</v>
      </c>
      <c r="C84" s="56" t="s">
        <v>1051</v>
      </c>
      <c r="D84" s="55" t="s">
        <v>107</v>
      </c>
      <c r="E84" s="57" t="s">
        <v>10583</v>
      </c>
      <c r="F84" s="58">
        <v>15900</v>
      </c>
      <c r="G84" s="59" t="s">
        <v>10516</v>
      </c>
      <c r="H84" s="59" t="s">
        <v>11191</v>
      </c>
      <c r="I84" s="55" t="s">
        <v>17</v>
      </c>
      <c r="J84" s="55">
        <v>2</v>
      </c>
      <c r="K84" s="55">
        <v>0</v>
      </c>
      <c r="L84" s="55" t="s">
        <v>11545</v>
      </c>
      <c r="M84" s="55">
        <v>1689.4</v>
      </c>
      <c r="N84" s="55" t="s">
        <v>23</v>
      </c>
      <c r="O84" s="55">
        <v>0.122</v>
      </c>
      <c r="P84" s="55">
        <v>0.18</v>
      </c>
      <c r="Q84" s="55">
        <v>5.6000000000000001E-2</v>
      </c>
      <c r="R84" s="55">
        <v>1.4999999999999999E-2</v>
      </c>
      <c r="S84" s="55" t="s">
        <v>50</v>
      </c>
      <c r="T84" s="55" t="s">
        <v>10512</v>
      </c>
      <c r="U84" s="55">
        <v>18</v>
      </c>
      <c r="V84" s="55" t="s">
        <v>5549</v>
      </c>
      <c r="W84" s="55" t="s">
        <v>162</v>
      </c>
      <c r="X84" s="55">
        <v>57063.87</v>
      </c>
      <c r="Y84" s="55">
        <v>16380</v>
      </c>
      <c r="Z84" s="55" t="s">
        <v>11169</v>
      </c>
      <c r="AA84" s="55" t="s">
        <v>5010</v>
      </c>
      <c r="AB84" s="55" t="s">
        <v>5008</v>
      </c>
      <c r="AC84" s="55" t="s">
        <v>11546</v>
      </c>
      <c r="AD84" s="60">
        <f>IF(N84=$AD$1,_xlfn.XLOOKUP(LEFT(B84,18)&amp;C84&amp;D84,'Form CT'!I:I,'Form CT'!D:D,0)+_xlfn.XLOOKUP(LEFT(B84,18)&amp;C84&amp;D84,'Form CT'!I:I,'Form CT'!E:E,0),0)</f>
        <v>0</v>
      </c>
      <c r="AE84" s="60">
        <f>IF(N84=$AE$1,_xlfn.XLOOKUP(LEFT(B84,18)&amp;C84&amp;D84,'Form CT'!I:I,'Form CT'!D:D,0)+_xlfn.XLOOKUP(LEFT(B84,18)&amp;C84&amp;D84,'Form CT'!I:I,'Form CT'!E:E,0),0)</f>
        <v>964.72306333200538</v>
      </c>
      <c r="AF84" s="60">
        <f>IF(N84=$AF$1,_xlfn.XLOOKUP(LEFT(B84,18)&amp;C84&amp;D84,'Form CT'!I:I,'Form CT'!D:D,0)+_xlfn.XLOOKUP(LEFT(B84,18)&amp;C84&amp;D84,'Form CT'!I:I,'Form CT'!E:E,0),0)</f>
        <v>0</v>
      </c>
      <c r="AG84" s="60" t="str">
        <f t="shared" si="2"/>
        <v>不符合</v>
      </c>
      <c r="AH84" s="60">
        <f>_xlfn.XLOOKUP(TRIM(CLEAN(B84))&amp;"-"&amp;TRIM(CLEAN(C84))&amp;"-"&amp;TRIM(CLEAN(D84)),'KS2'!A:A,'KS2'!B:B,0)</f>
        <v>1</v>
      </c>
      <c r="AI84" s="60">
        <f>IF(_xlfn.XLOOKUP(MID(B84,2,7)&amp;"/"&amp;MID(B84,10,3)&amp;TRIM(D84)&amp;MID(B84,15,4),Carouselwash!F:F,Carouselwash!I:I,0)=0,_xlfn.XLOOKUP((MID(C84,2,7)&amp;"/"&amp;MID(C84,10,3)&amp;TRIM(D84)),Carouselwash!G:G,Carouselwash!I:I,0),_xlfn.XLOOKUP(MID(B84,2,7)&amp;"/"&amp;MID(B84,10,3)&amp;TRIM(D84)&amp;MID(B84,15,4),Carouselwash!F:F,Carouselwash!I:I,0))</f>
        <v>2</v>
      </c>
    </row>
    <row r="85" spans="1:35" hidden="1">
      <c r="A85" s="55" t="s">
        <v>11450</v>
      </c>
      <c r="B85" s="56" t="s">
        <v>2413</v>
      </c>
      <c r="C85" s="56" t="s">
        <v>4389</v>
      </c>
      <c r="D85" s="55" t="s">
        <v>82</v>
      </c>
      <c r="E85" s="57" t="s">
        <v>10583</v>
      </c>
      <c r="F85" s="58">
        <v>23400</v>
      </c>
      <c r="G85" s="59" t="s">
        <v>10537</v>
      </c>
      <c r="H85" s="59" t="s">
        <v>10529</v>
      </c>
      <c r="I85" s="55" t="s">
        <v>38</v>
      </c>
      <c r="J85" s="55">
        <v>3</v>
      </c>
      <c r="K85" s="55">
        <v>0</v>
      </c>
      <c r="L85" s="55" t="s">
        <v>11451</v>
      </c>
      <c r="M85" s="55">
        <v>4492.5</v>
      </c>
      <c r="N85" s="55" t="s">
        <v>23</v>
      </c>
      <c r="O85" s="55">
        <v>0.14000000000000001</v>
      </c>
      <c r="P85" s="55">
        <v>0.21</v>
      </c>
      <c r="Q85" s="55">
        <v>3.2000000000000001E-2</v>
      </c>
      <c r="R85" s="55">
        <v>1.4999999999999999E-2</v>
      </c>
      <c r="S85" s="55" t="s">
        <v>51</v>
      </c>
      <c r="T85" s="55" t="s">
        <v>10512</v>
      </c>
      <c r="U85" s="55">
        <v>18</v>
      </c>
      <c r="V85" s="55" t="s">
        <v>8140</v>
      </c>
      <c r="W85" s="55" t="s">
        <v>162</v>
      </c>
      <c r="X85" s="55">
        <v>69156.479999999996</v>
      </c>
      <c r="Y85" s="55">
        <v>23400</v>
      </c>
      <c r="Z85" s="55" t="s">
        <v>5043</v>
      </c>
      <c r="AA85" s="55" t="s">
        <v>5015</v>
      </c>
      <c r="AB85" s="55" t="s">
        <v>11452</v>
      </c>
      <c r="AC85" s="55" t="s">
        <v>11453</v>
      </c>
      <c r="AD85" s="60">
        <f>IF(N85=$AD$1,_xlfn.XLOOKUP(LEFT(B85,18)&amp;C85&amp;D85,'Form CT'!I:I,'Form CT'!D:D,0)+_xlfn.XLOOKUP(LEFT(B85,18)&amp;C85&amp;D85,'Form CT'!I:I,'Form CT'!E:E,0),0)</f>
        <v>0</v>
      </c>
      <c r="AE85" s="60">
        <f>IF(N85=$AE$1,_xlfn.XLOOKUP(LEFT(B85,18)&amp;C85&amp;D85,'Form CT'!I:I,'Form CT'!D:D,0)+_xlfn.XLOOKUP(LEFT(B85,18)&amp;C85&amp;D85,'Form CT'!I:I,'Form CT'!E:E,0),0)</f>
        <v>1148.7495576677843</v>
      </c>
      <c r="AF85" s="60">
        <f>IF(N85=$AF$1,_xlfn.XLOOKUP(LEFT(B85,18)&amp;C85&amp;D85,'Form CT'!I:I,'Form CT'!D:D,0)+_xlfn.XLOOKUP(LEFT(B85,18)&amp;C85&amp;D85,'Form CT'!I:I,'Form CT'!E:E,0),0)</f>
        <v>0</v>
      </c>
      <c r="AG85" s="60" t="str">
        <f t="shared" si="2"/>
        <v>符合</v>
      </c>
      <c r="AH85" s="60">
        <f>_xlfn.XLOOKUP(TRIM(CLEAN(B85))&amp;"-"&amp;TRIM(CLEAN(C85))&amp;"-"&amp;TRIM(CLEAN(D85)),'KS2'!A:A,'KS2'!B:B,0)</f>
        <v>5</v>
      </c>
      <c r="AI85" s="60">
        <f>IF(_xlfn.XLOOKUP(MID(B85,2,7)&amp;"/"&amp;MID(B85,10,3)&amp;TRIM(D85)&amp;MID(B85,15,4),Carouselwash!F:F,Carouselwash!I:I,0)=0,_xlfn.XLOOKUP((MID(C85,2,7)&amp;"/"&amp;MID(C85,10,3)&amp;TRIM(D85)),Carouselwash!G:G,Carouselwash!I:I,0),_xlfn.XLOOKUP(MID(B85,2,7)&amp;"/"&amp;MID(B85,10,3)&amp;TRIM(D85)&amp;MID(B85,15,4),Carouselwash!F:F,Carouselwash!I:I,0))</f>
        <v>4</v>
      </c>
    </row>
    <row r="86" spans="1:35" hidden="1">
      <c r="A86" s="55" t="s">
        <v>11454</v>
      </c>
      <c r="B86" s="56" t="s">
        <v>1638</v>
      </c>
      <c r="C86" s="56" t="s">
        <v>1608</v>
      </c>
      <c r="D86" s="67" t="s">
        <v>131</v>
      </c>
      <c r="E86" s="57" t="s">
        <v>10583</v>
      </c>
      <c r="F86" s="58">
        <v>33300</v>
      </c>
      <c r="G86" s="59" t="s">
        <v>10499</v>
      </c>
      <c r="H86" s="59" t="s">
        <v>10598</v>
      </c>
      <c r="I86" s="55" t="s">
        <v>31</v>
      </c>
      <c r="J86" s="55">
        <v>7</v>
      </c>
      <c r="K86" s="55">
        <v>4</v>
      </c>
      <c r="L86" s="55" t="s">
        <v>11455</v>
      </c>
      <c r="M86" s="55">
        <v>5323.7</v>
      </c>
      <c r="N86" s="55" t="s">
        <v>101</v>
      </c>
      <c r="O86" s="55">
        <v>0.128</v>
      </c>
      <c r="P86" s="55">
        <v>0.185</v>
      </c>
      <c r="Q86" s="55">
        <v>3.3000000000000002E-2</v>
      </c>
      <c r="R86" s="55">
        <v>1.18E-2</v>
      </c>
      <c r="S86" s="55" t="s">
        <v>51</v>
      </c>
      <c r="T86" s="55" t="s">
        <v>10519</v>
      </c>
      <c r="U86" s="55">
        <v>18</v>
      </c>
      <c r="V86" s="55" t="s">
        <v>5051</v>
      </c>
      <c r="W86" s="55" t="s">
        <v>162</v>
      </c>
      <c r="X86" s="55">
        <v>35070.43</v>
      </c>
      <c r="Y86" s="55">
        <v>33300</v>
      </c>
      <c r="Z86" s="55" t="s">
        <v>5043</v>
      </c>
      <c r="AA86" s="55" t="s">
        <v>5013</v>
      </c>
      <c r="AB86" s="55" t="s">
        <v>11456</v>
      </c>
      <c r="AC86" s="55" t="s">
        <v>11457</v>
      </c>
      <c r="AD86" s="60">
        <f>IF(N86=$AD$1,_xlfn.XLOOKUP(LEFT(B86,18)&amp;C86&amp;D86,'Form CT'!I:I,'Form CT'!D:D,0)+_xlfn.XLOOKUP(LEFT(B86,18)&amp;C86&amp;D86,'Form CT'!I:I,'Form CT'!E:E,0),0)</f>
        <v>0</v>
      </c>
      <c r="AE86" s="60">
        <f>IF(N86=$AE$1,_xlfn.XLOOKUP(LEFT(B86,18)&amp;C86&amp;D86,'Form CT'!I:I,'Form CT'!D:D,0)+_xlfn.XLOOKUP(LEFT(B86,18)&amp;C86&amp;D86,'Form CT'!I:I,'Form CT'!E:E,0),0)</f>
        <v>0</v>
      </c>
      <c r="AF86" s="60">
        <f>IF(N86=$AF$1,_xlfn.XLOOKUP(LEFT(B86,18)&amp;C86&amp;D86,'Form CT'!I:I,'Form CT'!D:D,0)+_xlfn.XLOOKUP(LEFT(B86,18)&amp;C86&amp;D86,'Form CT'!I:I,'Form CT'!E:E,0),0)</f>
        <v>0</v>
      </c>
      <c r="AG86" s="60" t="str">
        <f t="shared" si="2"/>
        <v>不符合</v>
      </c>
      <c r="AH86" s="60">
        <f>_xlfn.XLOOKUP(TRIM(CLEAN(B86))&amp;"-"&amp;TRIM(CLEAN(C86))&amp;"-"&amp;TRIM(CLEAN(D86)),'KS2'!A:A,'KS2'!B:B,0)</f>
        <v>0</v>
      </c>
      <c r="AI86" s="60">
        <f>IF(_xlfn.XLOOKUP(MID(B86,2,7)&amp;"/"&amp;MID(B86,10,3)&amp;TRIM(D86)&amp;MID(B86,15,4),Carouselwash!F:F,Carouselwash!I:I,0)=0,_xlfn.XLOOKUP((MID(C86,2,7)&amp;"/"&amp;MID(C86,10,3)&amp;TRIM(D86)),Carouselwash!G:G,Carouselwash!I:I,0),_xlfn.XLOOKUP(MID(B86,2,7)&amp;"/"&amp;MID(B86,10,3)&amp;TRIM(D86)&amp;MID(B86,15,4),Carouselwash!F:F,Carouselwash!I:I,0))</f>
        <v>3</v>
      </c>
    </row>
    <row r="87" spans="1:35">
      <c r="A87" s="62" t="s">
        <v>11458</v>
      </c>
      <c r="B87" s="56" t="s">
        <v>4114</v>
      </c>
      <c r="C87" s="56" t="s">
        <v>4115</v>
      </c>
      <c r="D87" s="55" t="s">
        <v>4531</v>
      </c>
      <c r="E87" s="57" t="s">
        <v>10583</v>
      </c>
      <c r="F87" s="58">
        <v>50623</v>
      </c>
      <c r="G87" s="59" t="s">
        <v>10583</v>
      </c>
      <c r="H87" s="59" t="s">
        <v>10598</v>
      </c>
      <c r="I87" s="55" t="s">
        <v>10</v>
      </c>
      <c r="J87" s="55">
        <v>10</v>
      </c>
      <c r="K87" s="55">
        <v>5</v>
      </c>
      <c r="L87" s="55" t="s">
        <v>11459</v>
      </c>
      <c r="M87" s="55">
        <v>1451.9</v>
      </c>
      <c r="N87" s="55" t="s">
        <v>101</v>
      </c>
      <c r="O87" s="55">
        <v>9.4E-2</v>
      </c>
      <c r="P87" s="55">
        <v>7.5999999999999998E-2</v>
      </c>
      <c r="Q87" s="55">
        <v>2.0299999999999999E-2</v>
      </c>
      <c r="R87" s="55">
        <v>9.7999999999999997E-3</v>
      </c>
      <c r="S87" s="55" t="s">
        <v>52</v>
      </c>
      <c r="T87" s="55" t="s">
        <v>10501</v>
      </c>
      <c r="U87" s="55">
        <v>18</v>
      </c>
      <c r="V87" s="55" t="s">
        <v>9485</v>
      </c>
      <c r="W87" s="55" t="s">
        <v>163</v>
      </c>
      <c r="X87" s="55">
        <v>66066.73</v>
      </c>
      <c r="Y87" s="55">
        <v>50760</v>
      </c>
      <c r="Z87" s="55" t="s">
        <v>5043</v>
      </c>
      <c r="AA87" s="55" t="s">
        <v>5098</v>
      </c>
      <c r="AB87" s="55" t="s">
        <v>5008</v>
      </c>
      <c r="AC87" s="55" t="s">
        <v>11214</v>
      </c>
      <c r="AD87" s="60">
        <f>IF(N87=$AD$1,_xlfn.XLOOKUP(LEFT(B87,18)&amp;C87&amp;D87,'Form CT'!I:I,'Form CT'!D:D,0)+_xlfn.XLOOKUP(LEFT(B87,18)&amp;C87&amp;D87,'Form CT'!I:I,'Form CT'!E:E,0),0)</f>
        <v>770.0165722228121</v>
      </c>
      <c r="AE87" s="60">
        <f>IF(N87=$AE$1,_xlfn.XLOOKUP(LEFT(B87,18)&amp;C87&amp;D87,'Form CT'!I:I,'Form CT'!D:D,0)+_xlfn.XLOOKUP(LEFT(B87,18)&amp;C87&amp;D87,'Form CT'!I:I,'Form CT'!E:E,0),0)</f>
        <v>0</v>
      </c>
      <c r="AF87" s="60">
        <f>IF(N87=$AF$1,_xlfn.XLOOKUP(LEFT(B87,18)&amp;C87&amp;D87,'Form CT'!I:I,'Form CT'!D:D,0)+_xlfn.XLOOKUP(LEFT(B87,18)&amp;C87&amp;D87,'Form CT'!I:I,'Form CT'!E:E,0),0)</f>
        <v>0</v>
      </c>
      <c r="AG87" s="60" t="str">
        <f t="shared" si="2"/>
        <v>不符合</v>
      </c>
      <c r="AH87" s="60">
        <f>_xlfn.XLOOKUP(TRIM(CLEAN(B87))&amp;"-"&amp;TRIM(CLEAN(C87))&amp;"-"&amp;TRIM(CLEAN(D87)),'KS2'!A:A,'KS2'!B:B,0)</f>
        <v>0</v>
      </c>
      <c r="AI87" s="60">
        <f>IF(_xlfn.XLOOKUP(MID(B87,2,7)&amp;"/"&amp;MID(B87,10,3)&amp;TRIM(D87)&amp;MID(B87,15,4),Carouselwash!F:F,Carouselwash!I:I,0)=0,_xlfn.XLOOKUP((MID(C87,2,7)&amp;"/"&amp;MID(C87,10,3)&amp;TRIM(D87)),Carouselwash!G:G,Carouselwash!I:I,0),_xlfn.XLOOKUP(MID(B87,2,7)&amp;"/"&amp;MID(B87,10,3)&amp;TRIM(D87)&amp;MID(B87,15,4),Carouselwash!F:F,Carouselwash!I:I,0))</f>
        <v>3</v>
      </c>
    </row>
    <row r="88" spans="1:35" hidden="1">
      <c r="A88" s="55" t="s">
        <v>11555</v>
      </c>
      <c r="B88" s="56" t="s">
        <v>2194</v>
      </c>
      <c r="C88" s="56" t="s">
        <v>2193</v>
      </c>
      <c r="D88" s="55" t="s">
        <v>157</v>
      </c>
      <c r="E88" s="57" t="s">
        <v>10583</v>
      </c>
      <c r="F88" s="58">
        <v>42300</v>
      </c>
      <c r="G88" s="59" t="s">
        <v>10639</v>
      </c>
      <c r="H88" s="59" t="s">
        <v>10526</v>
      </c>
      <c r="I88" s="55" t="s">
        <v>1</v>
      </c>
      <c r="J88" s="55">
        <v>2</v>
      </c>
      <c r="K88" s="55">
        <v>0</v>
      </c>
      <c r="L88" s="55" t="s">
        <v>11556</v>
      </c>
      <c r="M88" s="55">
        <v>746.5</v>
      </c>
      <c r="N88" s="55" t="s">
        <v>101</v>
      </c>
      <c r="O88" s="55">
        <v>0.09</v>
      </c>
      <c r="P88" s="55">
        <v>7.0000000000000007E-2</v>
      </c>
      <c r="Q88" s="55">
        <v>4.1000000000000002E-2</v>
      </c>
      <c r="R88" s="55">
        <v>1.18E-2</v>
      </c>
      <c r="S88" s="55" t="s">
        <v>51</v>
      </c>
      <c r="T88" s="55" t="s">
        <v>10501</v>
      </c>
      <c r="U88" s="55">
        <v>18</v>
      </c>
      <c r="V88" s="55" t="s">
        <v>6790</v>
      </c>
      <c r="W88" s="55" t="s">
        <v>163</v>
      </c>
      <c r="X88" s="55">
        <v>50383.35</v>
      </c>
      <c r="Y88" s="55">
        <v>42300</v>
      </c>
      <c r="Z88" s="55" t="s">
        <v>11169</v>
      </c>
      <c r="AA88" s="55" t="s">
        <v>5009</v>
      </c>
      <c r="AB88" s="55" t="s">
        <v>11557</v>
      </c>
      <c r="AC88" s="55" t="s">
        <v>11558</v>
      </c>
      <c r="AD88" s="60">
        <f>IF(N88=$AD$1,_xlfn.XLOOKUP(LEFT(B88,18)&amp;C88&amp;D88,'Form CT'!I:I,'Form CT'!D:D,0)+_xlfn.XLOOKUP(LEFT(B88,18)&amp;C88&amp;D88,'Form CT'!I:I,'Form CT'!E:E,0),0)</f>
        <v>831.57150255995532</v>
      </c>
      <c r="AE88" s="60">
        <f>IF(N88=$AE$1,_xlfn.XLOOKUP(LEFT(B88,18)&amp;C88&amp;D88,'Form CT'!I:I,'Form CT'!D:D,0)+_xlfn.XLOOKUP(LEFT(B88,18)&amp;C88&amp;D88,'Form CT'!I:I,'Form CT'!E:E,0),0)</f>
        <v>0</v>
      </c>
      <c r="AF88" s="60">
        <f>IF(N88=$AF$1,_xlfn.XLOOKUP(LEFT(B88,18)&amp;C88&amp;D88,'Form CT'!I:I,'Form CT'!D:D,0)+_xlfn.XLOOKUP(LEFT(B88,18)&amp;C88&amp;D88,'Form CT'!I:I,'Form CT'!E:E,0),0)</f>
        <v>0</v>
      </c>
      <c r="AG88" s="60" t="str">
        <f t="shared" si="2"/>
        <v>不符合</v>
      </c>
      <c r="AH88" s="60">
        <f>_xlfn.XLOOKUP(TRIM(CLEAN(B88))&amp;"-"&amp;TRIM(CLEAN(C88))&amp;"-"&amp;TRIM(CLEAN(D88)),'KS2'!A:A,'KS2'!B:B,0)</f>
        <v>6</v>
      </c>
      <c r="AI88" s="60">
        <f>IF(_xlfn.XLOOKUP(MID(B88,2,7)&amp;"/"&amp;MID(B88,10,3)&amp;TRIM(D88)&amp;MID(B88,15,4),Carouselwash!F:F,Carouselwash!I:I,0)=0,_xlfn.XLOOKUP((MID(C88,2,7)&amp;"/"&amp;MID(C88,10,3)&amp;TRIM(D88)),Carouselwash!G:G,Carouselwash!I:I,0),_xlfn.XLOOKUP(MID(B88,2,7)&amp;"/"&amp;MID(B88,10,3)&amp;TRIM(D88)&amp;MID(B88,15,4),Carouselwash!F:F,Carouselwash!I:I,0))</f>
        <v>3</v>
      </c>
    </row>
    <row r="89" spans="1:35" hidden="1">
      <c r="A89" s="55" t="s">
        <v>11464</v>
      </c>
      <c r="B89" s="84" t="s">
        <v>1321</v>
      </c>
      <c r="C89" s="56" t="s">
        <v>4489</v>
      </c>
      <c r="D89" s="55" t="s">
        <v>4490</v>
      </c>
      <c r="E89" s="57" t="s">
        <v>10583</v>
      </c>
      <c r="F89" s="58">
        <v>28885</v>
      </c>
      <c r="G89" s="59" t="s">
        <v>10499</v>
      </c>
      <c r="H89" s="59" t="s">
        <v>10570</v>
      </c>
      <c r="I89" s="55" t="s">
        <v>17</v>
      </c>
      <c r="J89" s="55">
        <v>6</v>
      </c>
      <c r="K89" s="55">
        <v>4</v>
      </c>
      <c r="L89" s="55" t="s">
        <v>11465</v>
      </c>
      <c r="M89" s="55">
        <v>5716.2</v>
      </c>
      <c r="N89" s="55" t="s">
        <v>101</v>
      </c>
      <c r="O89" s="55">
        <v>0.128</v>
      </c>
      <c r="P89" s="55">
        <v>0.17</v>
      </c>
      <c r="Q89" s="55">
        <v>6.4000000000000001E-2</v>
      </c>
      <c r="R89" s="55">
        <v>1.4999999999999999E-2</v>
      </c>
      <c r="S89" s="55" t="s">
        <v>51</v>
      </c>
      <c r="T89" s="55" t="s">
        <v>162</v>
      </c>
      <c r="U89" s="55">
        <v>18</v>
      </c>
      <c r="V89" s="55" t="s">
        <v>5044</v>
      </c>
      <c r="W89" s="55" t="s">
        <v>162</v>
      </c>
      <c r="X89" s="55">
        <v>34184.050000000003</v>
      </c>
      <c r="Y89" s="55">
        <v>28800</v>
      </c>
      <c r="Z89" s="55" t="s">
        <v>5043</v>
      </c>
      <c r="AA89" s="55" t="s">
        <v>5012</v>
      </c>
      <c r="AB89" s="55" t="s">
        <v>5014</v>
      </c>
      <c r="AC89" s="55" t="s">
        <v>11466</v>
      </c>
      <c r="AD89" s="60">
        <f>IF(N89=$AD$1,_xlfn.XLOOKUP(LEFT(B89,18)&amp;C89&amp;D89,'Form CT'!I:I,'Form CT'!D:D,0)+_xlfn.XLOOKUP(LEFT(B89,18)&amp;C89&amp;D89,'Form CT'!I:I,'Form CT'!E:E,0),0)</f>
        <v>582.32677100098215</v>
      </c>
      <c r="AE89" s="60">
        <f>IF(N89=$AE$1,_xlfn.XLOOKUP(LEFT(B89,18)&amp;C89&amp;D89,'Form CT'!I:I,'Form CT'!D:D,0)+_xlfn.XLOOKUP(LEFT(B89,18)&amp;C89&amp;D89,'Form CT'!I:I,'Form CT'!E:E,0),0)</f>
        <v>0</v>
      </c>
      <c r="AF89" s="60">
        <f>IF(N89=$AF$1,_xlfn.XLOOKUP(LEFT(B89,18)&amp;C89&amp;D89,'Form CT'!I:I,'Form CT'!D:D,0)+_xlfn.XLOOKUP(LEFT(B89,18)&amp;C89&amp;D89,'Form CT'!I:I,'Form CT'!E:E,0),0)</f>
        <v>0</v>
      </c>
      <c r="AG89" s="60" t="str">
        <f t="shared" si="2"/>
        <v>不符合</v>
      </c>
      <c r="AH89" s="60">
        <f>_xlfn.XLOOKUP(TRIM(CLEAN(B89))&amp;"-"&amp;TRIM(CLEAN(C89))&amp;"-"&amp;TRIM(CLEAN(D89)),'KS2'!A:A,'KS2'!B:B,0)</f>
        <v>0</v>
      </c>
      <c r="AI89" s="60">
        <f>IF(_xlfn.XLOOKUP(MID(B89,2,7)&amp;"/"&amp;MID(B89,10,3)&amp;TRIM(D89)&amp;MID(B89,15,4),Carouselwash!F:F,Carouselwash!I:I,0)=0,_xlfn.XLOOKUP((MID(C89,2,7)&amp;"/"&amp;MID(C89,10,3)&amp;TRIM(D89)),Carouselwash!G:G,Carouselwash!I:I,0),_xlfn.XLOOKUP(MID(B89,2,7)&amp;"/"&amp;MID(B89,10,3)&amp;TRIM(D89)&amp;MID(B89,15,4),Carouselwash!F:F,Carouselwash!I:I,0))</f>
        <v>3</v>
      </c>
    </row>
    <row r="90" spans="1:35">
      <c r="A90" s="55" t="s">
        <v>11467</v>
      </c>
      <c r="B90" s="56" t="s">
        <v>4114</v>
      </c>
      <c r="C90" s="56" t="s">
        <v>4115</v>
      </c>
      <c r="D90" s="55" t="s">
        <v>4531</v>
      </c>
      <c r="E90" s="57" t="s">
        <v>10583</v>
      </c>
      <c r="F90" s="58">
        <v>50670</v>
      </c>
      <c r="G90" s="59" t="s">
        <v>10583</v>
      </c>
      <c r="H90" s="59" t="s">
        <v>10598</v>
      </c>
      <c r="I90" s="55" t="s">
        <v>10</v>
      </c>
      <c r="J90" s="55">
        <v>10</v>
      </c>
      <c r="K90" s="55">
        <v>5</v>
      </c>
      <c r="L90" s="55" t="s">
        <v>11468</v>
      </c>
      <c r="M90" s="55">
        <v>1511.9</v>
      </c>
      <c r="N90" s="55" t="s">
        <v>101</v>
      </c>
      <c r="O90" s="55">
        <v>9.4E-2</v>
      </c>
      <c r="P90" s="55">
        <v>7.5999999999999998E-2</v>
      </c>
      <c r="Q90" s="55">
        <v>2.0299999999999999E-2</v>
      </c>
      <c r="R90" s="55">
        <v>9.7999999999999997E-3</v>
      </c>
      <c r="S90" s="55" t="s">
        <v>52</v>
      </c>
      <c r="T90" s="55" t="s">
        <v>10501</v>
      </c>
      <c r="U90" s="55">
        <v>18</v>
      </c>
      <c r="V90" s="55" t="s">
        <v>9485</v>
      </c>
      <c r="W90" s="55" t="s">
        <v>163</v>
      </c>
      <c r="X90" s="55">
        <v>66066.73</v>
      </c>
      <c r="Y90" s="55">
        <v>50760</v>
      </c>
      <c r="Z90" s="55" t="s">
        <v>5043</v>
      </c>
      <c r="AA90" s="55" t="s">
        <v>5098</v>
      </c>
      <c r="AB90" s="55" t="s">
        <v>5008</v>
      </c>
      <c r="AC90" s="55" t="s">
        <v>11214</v>
      </c>
      <c r="AD90" s="60">
        <f>IF(N90=$AD$1,_xlfn.XLOOKUP(LEFT(B90,18)&amp;C90&amp;D90,'Form CT'!I:I,'Form CT'!D:D,0)+_xlfn.XLOOKUP(LEFT(B90,18)&amp;C90&amp;D90,'Form CT'!I:I,'Form CT'!E:E,0),0)</f>
        <v>770.0165722228121</v>
      </c>
      <c r="AE90" s="60">
        <f>IF(N90=$AE$1,_xlfn.XLOOKUP(LEFT(B90,18)&amp;C90&amp;D90,'Form CT'!I:I,'Form CT'!D:D,0)+_xlfn.XLOOKUP(LEFT(B90,18)&amp;C90&amp;D90,'Form CT'!I:I,'Form CT'!E:E,0),0)</f>
        <v>0</v>
      </c>
      <c r="AF90" s="60">
        <f>IF(N90=$AF$1,_xlfn.XLOOKUP(LEFT(B90,18)&amp;C90&amp;D90,'Form CT'!I:I,'Form CT'!D:D,0)+_xlfn.XLOOKUP(LEFT(B90,18)&amp;C90&amp;D90,'Form CT'!I:I,'Form CT'!E:E,0),0)</f>
        <v>0</v>
      </c>
      <c r="AG90" s="60" t="str">
        <f t="shared" si="2"/>
        <v>不符合</v>
      </c>
      <c r="AH90" s="60">
        <f>_xlfn.XLOOKUP(TRIM(CLEAN(B90))&amp;"-"&amp;TRIM(CLEAN(C90))&amp;"-"&amp;TRIM(CLEAN(D90)),'KS2'!A:A,'KS2'!B:B,0)</f>
        <v>0</v>
      </c>
      <c r="AI90" s="60">
        <f>IF(_xlfn.XLOOKUP(MID(B90,2,7)&amp;"/"&amp;MID(B90,10,3)&amp;TRIM(D90)&amp;MID(B90,15,4),Carouselwash!F:F,Carouselwash!I:I,0)=0,_xlfn.XLOOKUP((MID(C90,2,7)&amp;"/"&amp;MID(C90,10,3)&amp;TRIM(D90)),Carouselwash!G:G,Carouselwash!I:I,0),_xlfn.XLOOKUP(MID(B90,2,7)&amp;"/"&amp;MID(B90,10,3)&amp;TRIM(D90)&amp;MID(B90,15,4),Carouselwash!F:F,Carouselwash!I:I,0))</f>
        <v>3</v>
      </c>
    </row>
    <row r="91" spans="1:35" hidden="1">
      <c r="A91" s="55" t="s">
        <v>11469</v>
      </c>
      <c r="B91" s="84" t="s">
        <v>1563</v>
      </c>
      <c r="C91" s="56" t="s">
        <v>1063</v>
      </c>
      <c r="D91" s="55" t="s">
        <v>119</v>
      </c>
      <c r="E91" s="57" t="s">
        <v>10583</v>
      </c>
      <c r="F91" s="58">
        <v>16371</v>
      </c>
      <c r="G91" s="59" t="s">
        <v>10618</v>
      </c>
      <c r="H91" s="59" t="s">
        <v>10542</v>
      </c>
      <c r="I91" s="55" t="s">
        <v>17</v>
      </c>
      <c r="J91" s="55">
        <v>8</v>
      </c>
      <c r="K91" s="55">
        <v>4</v>
      </c>
      <c r="L91" s="55" t="s">
        <v>11470</v>
      </c>
      <c r="M91" s="55">
        <v>8050</v>
      </c>
      <c r="N91" s="55" t="s">
        <v>101</v>
      </c>
      <c r="O91" s="55">
        <v>0.128</v>
      </c>
      <c r="P91" s="55">
        <v>0.17</v>
      </c>
      <c r="Q91" s="55">
        <v>0.05</v>
      </c>
      <c r="R91" s="55">
        <v>1.4999999999999999E-2</v>
      </c>
      <c r="S91" s="55" t="s">
        <v>50</v>
      </c>
      <c r="T91" s="55" t="s">
        <v>10512</v>
      </c>
      <c r="U91" s="55">
        <v>18</v>
      </c>
      <c r="V91" s="55" t="s">
        <v>6071</v>
      </c>
      <c r="W91" s="55" t="s">
        <v>162</v>
      </c>
      <c r="X91" s="55">
        <v>41186.269999999997</v>
      </c>
      <c r="Y91" s="55">
        <v>16380</v>
      </c>
      <c r="Z91" s="55" t="s">
        <v>5043</v>
      </c>
      <c r="AA91" s="55" t="s">
        <v>5009</v>
      </c>
      <c r="AB91" s="55" t="s">
        <v>11471</v>
      </c>
      <c r="AC91" s="55" t="s">
        <v>11472</v>
      </c>
      <c r="AD91" s="60">
        <f>IF(N91=$AD$1,_xlfn.XLOOKUP(LEFT(B91,18)&amp;C91&amp;D91,'Form CT'!I:I,'Form CT'!D:D,0)+_xlfn.XLOOKUP(LEFT(B91,18)&amp;C91&amp;D91,'Form CT'!I:I,'Form CT'!E:E,0),0)</f>
        <v>669.49164866760839</v>
      </c>
      <c r="AE91" s="60">
        <f>IF(N91=$AE$1,_xlfn.XLOOKUP(LEFT(B91,18)&amp;C91&amp;D91,'Form CT'!I:I,'Form CT'!D:D,0)+_xlfn.XLOOKUP(LEFT(B91,18)&amp;C91&amp;D91,'Form CT'!I:I,'Form CT'!E:E,0),0)</f>
        <v>0</v>
      </c>
      <c r="AF91" s="60">
        <f>IF(N91=$AF$1,_xlfn.XLOOKUP(LEFT(B91,18)&amp;C91&amp;D91,'Form CT'!I:I,'Form CT'!D:D,0)+_xlfn.XLOOKUP(LEFT(B91,18)&amp;C91&amp;D91,'Form CT'!I:I,'Form CT'!E:E,0),0)</f>
        <v>0</v>
      </c>
      <c r="AG91" s="60" t="str">
        <f t="shared" si="2"/>
        <v>不符合</v>
      </c>
      <c r="AH91" s="60">
        <f>_xlfn.XLOOKUP(TRIM(CLEAN(B91))&amp;"-"&amp;TRIM(CLEAN(C91))&amp;"-"&amp;TRIM(CLEAN(D91)),'KS2'!A:A,'KS2'!B:B,0)</f>
        <v>0</v>
      </c>
      <c r="AI91" s="60">
        <f>IF(_xlfn.XLOOKUP(MID(B91,2,7)&amp;"/"&amp;MID(B91,10,3)&amp;TRIM(D91)&amp;MID(B91,15,4),Carouselwash!F:F,Carouselwash!I:I,0)=0,_xlfn.XLOOKUP((MID(C91,2,7)&amp;"/"&amp;MID(C91,10,3)&amp;TRIM(D91)),Carouselwash!G:G,Carouselwash!I:I,0),_xlfn.XLOOKUP(MID(B91,2,7)&amp;"/"&amp;MID(B91,10,3)&amp;TRIM(D91)&amp;MID(B91,15,4),Carouselwash!F:F,Carouselwash!I:I,0))</f>
        <v>3</v>
      </c>
    </row>
    <row r="92" spans="1:35" hidden="1">
      <c r="A92" s="55" t="s">
        <v>11473</v>
      </c>
      <c r="B92" s="56" t="s">
        <v>3204</v>
      </c>
      <c r="C92" s="56" t="s">
        <v>3203</v>
      </c>
      <c r="D92" s="55" t="s">
        <v>4428</v>
      </c>
      <c r="E92" s="57" t="s">
        <v>10583</v>
      </c>
      <c r="F92" s="58">
        <v>33000</v>
      </c>
      <c r="G92" s="59" t="s">
        <v>10537</v>
      </c>
      <c r="H92" s="59" t="s">
        <v>11474</v>
      </c>
      <c r="I92" s="55" t="s">
        <v>18</v>
      </c>
      <c r="J92" s="55">
        <v>8</v>
      </c>
      <c r="K92" s="55">
        <v>5</v>
      </c>
      <c r="L92" s="55" t="s">
        <v>11475</v>
      </c>
      <c r="M92" s="55">
        <v>4233.8</v>
      </c>
      <c r="N92" s="55" t="s">
        <v>96</v>
      </c>
      <c r="O92" s="55">
        <v>0.128</v>
      </c>
      <c r="P92" s="55">
        <v>0.17</v>
      </c>
      <c r="Q92" s="55">
        <v>3.3000000000000002E-2</v>
      </c>
      <c r="R92" s="55">
        <v>1.4999999999999999E-2</v>
      </c>
      <c r="S92" s="55" t="s">
        <v>51</v>
      </c>
      <c r="T92" s="55" t="s">
        <v>10519</v>
      </c>
      <c r="U92" s="55">
        <v>18</v>
      </c>
      <c r="V92" s="55" t="s">
        <v>5049</v>
      </c>
      <c r="W92" s="55" t="s">
        <v>162</v>
      </c>
      <c r="X92" s="55">
        <v>24146.12</v>
      </c>
      <c r="Y92" s="55">
        <v>33300</v>
      </c>
      <c r="Z92" s="55" t="s">
        <v>5043</v>
      </c>
      <c r="AA92" s="55" t="s">
        <v>5011</v>
      </c>
      <c r="AB92" s="55" t="s">
        <v>5014</v>
      </c>
      <c r="AC92" s="55" t="s">
        <v>11476</v>
      </c>
      <c r="AD92" s="60">
        <f>IF(N92=$AD$1,_xlfn.XLOOKUP(LEFT(B92,18)&amp;C92&amp;D92,'Form CT'!I:I,'Form CT'!D:D,0)+_xlfn.XLOOKUP(LEFT(B92,18)&amp;C92&amp;D92,'Form CT'!I:I,'Form CT'!E:E,0),0)</f>
        <v>0</v>
      </c>
      <c r="AE92" s="60">
        <f>IF(N92=$AE$1,_xlfn.XLOOKUP(LEFT(B92,18)&amp;C92&amp;D92,'Form CT'!I:I,'Form CT'!D:D,0)+_xlfn.XLOOKUP(LEFT(B92,18)&amp;C92&amp;D92,'Form CT'!I:I,'Form CT'!E:E,0),0)</f>
        <v>0</v>
      </c>
      <c r="AF92" s="60">
        <f>IF(N92=$AF$1,_xlfn.XLOOKUP(LEFT(B92,18)&amp;C92&amp;D92,'Form CT'!I:I,'Form CT'!D:D,0)+_xlfn.XLOOKUP(LEFT(B92,18)&amp;C92&amp;D92,'Form CT'!I:I,'Form CT'!E:E,0),0)</f>
        <v>405.16952399960718</v>
      </c>
      <c r="AG92" s="60" t="e">
        <f t="shared" si="2"/>
        <v>#VALUE!</v>
      </c>
      <c r="AH92" s="60">
        <f>_xlfn.XLOOKUP(TRIM(CLEAN(B92))&amp;"-"&amp;TRIM(CLEAN(C92))&amp;"-"&amp;TRIM(CLEAN(D92)),'KS2'!A:A,'KS2'!B:B,0)</f>
        <v>0</v>
      </c>
      <c r="AI92" s="60">
        <f>IF(_xlfn.XLOOKUP(MID(B92,2,7)&amp;"/"&amp;MID(B92,10,3)&amp;TRIM(D92)&amp;MID(B92,15,4),Carouselwash!F:F,Carouselwash!I:I,0)=0,_xlfn.XLOOKUP((MID(C92,2,7)&amp;"/"&amp;MID(C92,10,3)&amp;TRIM(D92)),Carouselwash!G:G,Carouselwash!I:I,0),_xlfn.XLOOKUP(MID(B92,2,7)&amp;"/"&amp;MID(B92,10,3)&amp;TRIM(D92)&amp;MID(B92,15,4),Carouselwash!F:F,Carouselwash!I:I,0))</f>
        <v>3</v>
      </c>
    </row>
    <row r="93" spans="1:35" hidden="1">
      <c r="A93" s="55" t="s">
        <v>11559</v>
      </c>
      <c r="B93" s="89" t="s">
        <v>3802</v>
      </c>
      <c r="C93" s="56" t="s">
        <v>3683</v>
      </c>
      <c r="D93" s="55" t="s">
        <v>4469</v>
      </c>
      <c r="E93" s="57" t="s">
        <v>10583</v>
      </c>
      <c r="F93" s="58">
        <v>50740</v>
      </c>
      <c r="G93" s="59" t="s">
        <v>11208</v>
      </c>
      <c r="H93" s="59" t="s">
        <v>10542</v>
      </c>
      <c r="I93" s="55" t="s">
        <v>1</v>
      </c>
      <c r="J93" s="55">
        <v>8</v>
      </c>
      <c r="K93" s="55">
        <v>5</v>
      </c>
      <c r="L93" s="55" t="s">
        <v>11560</v>
      </c>
      <c r="M93" s="55">
        <v>1600.5</v>
      </c>
      <c r="N93" s="55" t="s">
        <v>96</v>
      </c>
      <c r="O93" s="55">
        <v>8.8999999999999996E-2</v>
      </c>
      <c r="P93" s="55">
        <v>5.3999999999999999E-2</v>
      </c>
      <c r="Q93" s="55">
        <v>4.1000000000000002E-2</v>
      </c>
      <c r="R93" s="55">
        <v>1.18E-2</v>
      </c>
      <c r="S93" s="55" t="s">
        <v>52</v>
      </c>
      <c r="T93" s="55" t="s">
        <v>10501</v>
      </c>
      <c r="U93" s="55">
        <v>18</v>
      </c>
      <c r="V93" s="55" t="s">
        <v>5559</v>
      </c>
      <c r="W93" s="55" t="s">
        <v>163</v>
      </c>
      <c r="X93" s="55">
        <v>34557.78</v>
      </c>
      <c r="Y93" s="55">
        <v>50760</v>
      </c>
      <c r="Z93" s="55" t="s">
        <v>11169</v>
      </c>
      <c r="AA93" s="55" t="s">
        <v>5009</v>
      </c>
      <c r="AB93" s="55" t="s">
        <v>11561</v>
      </c>
      <c r="AC93" s="55" t="s">
        <v>11562</v>
      </c>
      <c r="AD93" s="60">
        <f>IF(N93=$AD$1,_xlfn.XLOOKUP(LEFT(B93,18)&amp;C93&amp;D93,'Form CT'!I:I,'Form CT'!D:D,0)+_xlfn.XLOOKUP(LEFT(B93,18)&amp;C93&amp;D93,'Form CT'!I:I,'Form CT'!E:E,0),0)</f>
        <v>0</v>
      </c>
      <c r="AE93" s="60">
        <f>IF(N93=$AE$1,_xlfn.XLOOKUP(LEFT(B93,18)&amp;C93&amp;D93,'Form CT'!I:I,'Form CT'!D:D,0)+_xlfn.XLOOKUP(LEFT(B93,18)&amp;C93&amp;D93,'Form CT'!I:I,'Form CT'!E:E,0),0)</f>
        <v>0</v>
      </c>
      <c r="AF93" s="60">
        <f>IF(N93=$AF$1,_xlfn.XLOOKUP(LEFT(B93,18)&amp;C93&amp;D93,'Form CT'!I:I,'Form CT'!D:D,0)+_xlfn.XLOOKUP(LEFT(B93,18)&amp;C93&amp;D93,'Form CT'!I:I,'Form CT'!E:E,0),0)</f>
        <v>575.83471133206035</v>
      </c>
      <c r="AG93" s="60" t="str">
        <f t="shared" si="2"/>
        <v>不符合</v>
      </c>
      <c r="AH93" s="60">
        <f>_xlfn.XLOOKUP(TRIM(CLEAN(B93))&amp;"-"&amp;TRIM(CLEAN(C93))&amp;"-"&amp;TRIM(CLEAN(D93)),'KS2'!A:A,'KS2'!B:B,0)</f>
        <v>0</v>
      </c>
      <c r="AI93" s="60">
        <f>IF(_xlfn.XLOOKUP(MID(B93,2,7)&amp;"/"&amp;MID(B93,10,3)&amp;TRIM(D93)&amp;MID(B93,15,4),Carouselwash!F:F,Carouselwash!I:I,0)=0,_xlfn.XLOOKUP((MID(C93,2,7)&amp;"/"&amp;MID(C93,10,3)&amp;TRIM(D93)),Carouselwash!G:G,Carouselwash!I:I,0),_xlfn.XLOOKUP(MID(B93,2,7)&amp;"/"&amp;MID(B93,10,3)&amp;TRIM(D93)&amp;MID(B93,15,4),Carouselwash!F:F,Carouselwash!I:I,0))</f>
        <v>3</v>
      </c>
    </row>
    <row r="94" spans="1:35" hidden="1">
      <c r="A94" s="67" t="s">
        <v>11481</v>
      </c>
      <c r="B94" s="69" t="s">
        <v>457</v>
      </c>
      <c r="C94" s="69" t="s">
        <v>180</v>
      </c>
      <c r="D94" s="55" t="s">
        <v>4477</v>
      </c>
      <c r="E94" s="122" t="s">
        <v>10583</v>
      </c>
      <c r="F94" s="72">
        <v>51217</v>
      </c>
      <c r="G94" s="121" t="s">
        <v>11155</v>
      </c>
      <c r="H94" s="121" t="s">
        <v>10542</v>
      </c>
      <c r="I94" s="67" t="s">
        <v>7</v>
      </c>
      <c r="J94" s="67">
        <v>8</v>
      </c>
      <c r="K94" s="67">
        <v>5</v>
      </c>
      <c r="L94" s="67" t="s">
        <v>11482</v>
      </c>
      <c r="M94" s="67">
        <v>434.4</v>
      </c>
      <c r="N94" s="67" t="s">
        <v>101</v>
      </c>
      <c r="O94" s="67">
        <v>9.4E-2</v>
      </c>
      <c r="P94" s="67">
        <v>7.0000000000000007E-2</v>
      </c>
      <c r="Q94" s="67">
        <v>1.7000000000000001E-2</v>
      </c>
      <c r="R94" s="67">
        <v>8.3000000000000001E-3</v>
      </c>
      <c r="S94" s="67" t="s">
        <v>52</v>
      </c>
      <c r="T94" s="67" t="s">
        <v>10501</v>
      </c>
      <c r="U94" s="67">
        <v>18</v>
      </c>
      <c r="V94" s="67" t="s">
        <v>7843</v>
      </c>
      <c r="W94" s="67" t="s">
        <v>163</v>
      </c>
      <c r="X94" s="67">
        <v>25589.08</v>
      </c>
      <c r="Y94" s="67">
        <v>50760</v>
      </c>
      <c r="Z94" s="67" t="s">
        <v>10374</v>
      </c>
      <c r="AA94" s="67" t="s">
        <v>5009</v>
      </c>
      <c r="AB94" s="75" t="s">
        <v>11483</v>
      </c>
      <c r="AC94" s="67" t="s">
        <v>11484</v>
      </c>
      <c r="AD94" s="60">
        <f>IF(N94=$AD$1,_xlfn.XLOOKUP(LEFT(B94,18)&amp;C94&amp;D94,'Form CT'!I:I,'Form CT'!D:D,0)+_xlfn.XLOOKUP(LEFT(B94,18)&amp;C94&amp;D94,'Form CT'!I:I,'Form CT'!E:E,0),0)</f>
        <v>399.02900000335649</v>
      </c>
      <c r="AE94" s="60">
        <f>IF(N94=$AE$1,_xlfn.XLOOKUP(LEFT(B94,18)&amp;C94&amp;D94,'Form CT'!I:I,'Form CT'!D:D,0)+_xlfn.XLOOKUP(LEFT(B94,18)&amp;C94&amp;D94,'Form CT'!I:I,'Form CT'!E:E,0),0)</f>
        <v>0</v>
      </c>
      <c r="AF94" s="60">
        <f>IF(N94=$AF$1,_xlfn.XLOOKUP(LEFT(B94,18)&amp;C94&amp;D94,'Form CT'!I:I,'Form CT'!D:D,0)+_xlfn.XLOOKUP(LEFT(B94,18)&amp;C94&amp;D94,'Form CT'!I:I,'Form CT'!E:E,0),0)</f>
        <v>0</v>
      </c>
      <c r="AG94" s="60" t="str">
        <f t="shared" si="2"/>
        <v>不符合</v>
      </c>
      <c r="AH94" s="60">
        <f>_xlfn.XLOOKUP(TRIM(CLEAN(B94))&amp;"-"&amp;TRIM(CLEAN(C94))&amp;"-"&amp;TRIM(CLEAN(D94)),'KS2'!A:A,'KS2'!B:B,0)</f>
        <v>0</v>
      </c>
      <c r="AI94" s="60">
        <f>IF(_xlfn.XLOOKUP(MID(B94,2,7)&amp;"/"&amp;MID(B94,10,3)&amp;TRIM(D94)&amp;MID(B94,15,4),Carouselwash!F:F,Carouselwash!I:I,0)=0,_xlfn.XLOOKUP((MID(C94,2,7)&amp;"/"&amp;MID(C94,10,3)&amp;TRIM(D94)),Carouselwash!G:G,Carouselwash!I:I,0),_xlfn.XLOOKUP(MID(B94,2,7)&amp;"/"&amp;MID(B94,10,3)&amp;TRIM(D94)&amp;MID(B94,15,4),Carouselwash!F:F,Carouselwash!I:I,0))</f>
        <v>3</v>
      </c>
    </row>
    <row r="95" spans="1:35" hidden="1">
      <c r="A95" s="55" t="s">
        <v>11485</v>
      </c>
      <c r="B95" s="56" t="s">
        <v>2413</v>
      </c>
      <c r="C95" s="56" t="s">
        <v>4389</v>
      </c>
      <c r="D95" s="55" t="s">
        <v>82</v>
      </c>
      <c r="E95" s="57" t="s">
        <v>10583</v>
      </c>
      <c r="F95" s="58">
        <v>23400</v>
      </c>
      <c r="G95" s="59" t="s">
        <v>10537</v>
      </c>
      <c r="H95" s="59" t="s">
        <v>10529</v>
      </c>
      <c r="I95" s="55" t="s">
        <v>38</v>
      </c>
      <c r="J95" s="55">
        <v>3</v>
      </c>
      <c r="K95" s="55">
        <v>0</v>
      </c>
      <c r="L95" s="55" t="s">
        <v>11486</v>
      </c>
      <c r="M95" s="55">
        <v>4495.2</v>
      </c>
      <c r="N95" s="55" t="s">
        <v>23</v>
      </c>
      <c r="O95" s="55">
        <v>0.14000000000000001</v>
      </c>
      <c r="P95" s="55">
        <v>0.21</v>
      </c>
      <c r="Q95" s="55">
        <v>3.2000000000000001E-2</v>
      </c>
      <c r="R95" s="55">
        <v>1.4999999999999999E-2</v>
      </c>
      <c r="S95" s="55" t="s">
        <v>51</v>
      </c>
      <c r="T95" s="55" t="s">
        <v>10512</v>
      </c>
      <c r="U95" s="55">
        <v>18</v>
      </c>
      <c r="V95" s="55" t="s">
        <v>8140</v>
      </c>
      <c r="W95" s="55" t="s">
        <v>162</v>
      </c>
      <c r="X95" s="55">
        <v>69156.479999999996</v>
      </c>
      <c r="Y95" s="55">
        <v>23400</v>
      </c>
      <c r="Z95" s="55" t="s">
        <v>5043</v>
      </c>
      <c r="AA95" s="55" t="s">
        <v>5015</v>
      </c>
      <c r="AB95" s="55" t="s">
        <v>11487</v>
      </c>
      <c r="AC95" s="55" t="s">
        <v>11488</v>
      </c>
      <c r="AD95" s="60">
        <f>IF(N95=$AD$1,_xlfn.XLOOKUP(LEFT(B95,18)&amp;C95&amp;D95,'Form CT'!I:I,'Form CT'!D:D,0)+_xlfn.XLOOKUP(LEFT(B95,18)&amp;C95&amp;D95,'Form CT'!I:I,'Form CT'!E:E,0),0)</f>
        <v>0</v>
      </c>
      <c r="AE95" s="60">
        <f>IF(N95=$AE$1,_xlfn.XLOOKUP(LEFT(B95,18)&amp;C95&amp;D95,'Form CT'!I:I,'Form CT'!D:D,0)+_xlfn.XLOOKUP(LEFT(B95,18)&amp;C95&amp;D95,'Form CT'!I:I,'Form CT'!E:E,0),0)</f>
        <v>1148.7495576677843</v>
      </c>
      <c r="AF95" s="60">
        <f>IF(N95=$AF$1,_xlfn.XLOOKUP(LEFT(B95,18)&amp;C95&amp;D95,'Form CT'!I:I,'Form CT'!D:D,0)+_xlfn.XLOOKUP(LEFT(B95,18)&amp;C95&amp;D95,'Form CT'!I:I,'Form CT'!E:E,0),0)</f>
        <v>0</v>
      </c>
      <c r="AG95" s="60" t="str">
        <f t="shared" si="2"/>
        <v>符合</v>
      </c>
      <c r="AH95" s="60">
        <f>_xlfn.XLOOKUP(TRIM(CLEAN(B95))&amp;"-"&amp;TRIM(CLEAN(C95))&amp;"-"&amp;TRIM(CLEAN(D95)),'KS2'!A:A,'KS2'!B:B,0)</f>
        <v>5</v>
      </c>
      <c r="AI95" s="60">
        <f>IF(_xlfn.XLOOKUP(MID(B95,2,7)&amp;"/"&amp;MID(B95,10,3)&amp;TRIM(D95)&amp;MID(B95,15,4),Carouselwash!F:F,Carouselwash!I:I,0)=0,_xlfn.XLOOKUP((MID(C95,2,7)&amp;"/"&amp;MID(C95,10,3)&amp;TRIM(D95)),Carouselwash!G:G,Carouselwash!I:I,0),_xlfn.XLOOKUP(MID(B95,2,7)&amp;"/"&amp;MID(B95,10,3)&amp;TRIM(D95)&amp;MID(B95,15,4),Carouselwash!F:F,Carouselwash!I:I,0))</f>
        <v>4</v>
      </c>
    </row>
    <row r="96" spans="1:35" hidden="1">
      <c r="A96" s="55" t="s">
        <v>11489</v>
      </c>
      <c r="B96" s="56" t="s">
        <v>1321</v>
      </c>
      <c r="C96" s="56" t="s">
        <v>4489</v>
      </c>
      <c r="D96" s="55" t="s">
        <v>4490</v>
      </c>
      <c r="E96" s="57" t="s">
        <v>10583</v>
      </c>
      <c r="F96" s="58">
        <v>28900</v>
      </c>
      <c r="G96" s="59" t="s">
        <v>10499</v>
      </c>
      <c r="H96" s="59" t="s">
        <v>10570</v>
      </c>
      <c r="I96" s="55" t="s">
        <v>17</v>
      </c>
      <c r="J96" s="55">
        <v>6</v>
      </c>
      <c r="K96" s="55">
        <v>4</v>
      </c>
      <c r="L96" s="55" t="s">
        <v>11490</v>
      </c>
      <c r="M96" s="55">
        <v>5603.8</v>
      </c>
      <c r="N96" s="55" t="s">
        <v>101</v>
      </c>
      <c r="O96" s="55">
        <v>0.128</v>
      </c>
      <c r="P96" s="55">
        <v>0.17</v>
      </c>
      <c r="Q96" s="55">
        <v>6.4000000000000001E-2</v>
      </c>
      <c r="R96" s="55">
        <v>1.4999999999999999E-2</v>
      </c>
      <c r="S96" s="55" t="s">
        <v>51</v>
      </c>
      <c r="T96" s="55" t="s">
        <v>162</v>
      </c>
      <c r="U96" s="55">
        <v>18</v>
      </c>
      <c r="V96" s="55" t="s">
        <v>5044</v>
      </c>
      <c r="W96" s="55" t="s">
        <v>162</v>
      </c>
      <c r="X96" s="55">
        <v>34184.050000000003</v>
      </c>
      <c r="Y96" s="55">
        <v>28800</v>
      </c>
      <c r="Z96" s="55" t="s">
        <v>5043</v>
      </c>
      <c r="AA96" s="55" t="s">
        <v>5012</v>
      </c>
      <c r="AB96" s="55" t="s">
        <v>5014</v>
      </c>
      <c r="AC96" s="55" t="s">
        <v>11491</v>
      </c>
      <c r="AD96" s="60">
        <f>IF(N96=$AD$1,_xlfn.XLOOKUP(LEFT(B96,18)&amp;C96&amp;D96,'Form CT'!I:I,'Form CT'!D:D,0)+_xlfn.XLOOKUP(LEFT(B96,18)&amp;C96&amp;D96,'Form CT'!I:I,'Form CT'!E:E,0),0)</f>
        <v>582.32677100098215</v>
      </c>
      <c r="AE96" s="60">
        <f>IF(N96=$AE$1,_xlfn.XLOOKUP(LEFT(B96,18)&amp;C96&amp;D96,'Form CT'!I:I,'Form CT'!D:D,0)+_xlfn.XLOOKUP(LEFT(B96,18)&amp;C96&amp;D96,'Form CT'!I:I,'Form CT'!E:E,0),0)</f>
        <v>0</v>
      </c>
      <c r="AF96" s="60">
        <f>IF(N96=$AF$1,_xlfn.XLOOKUP(LEFT(B96,18)&amp;C96&amp;D96,'Form CT'!I:I,'Form CT'!D:D,0)+_xlfn.XLOOKUP(LEFT(B96,18)&amp;C96&amp;D96,'Form CT'!I:I,'Form CT'!E:E,0),0)</f>
        <v>0</v>
      </c>
      <c r="AG96" s="60" t="str">
        <f t="shared" si="2"/>
        <v>不符合</v>
      </c>
      <c r="AH96" s="60">
        <f>_xlfn.XLOOKUP(TRIM(CLEAN(B96))&amp;"-"&amp;TRIM(CLEAN(C96))&amp;"-"&amp;TRIM(CLEAN(D96)),'KS2'!A:A,'KS2'!B:B,0)</f>
        <v>0</v>
      </c>
      <c r="AI96" s="60">
        <f>IF(_xlfn.XLOOKUP(MID(B96,2,7)&amp;"/"&amp;MID(B96,10,3)&amp;TRIM(D96)&amp;MID(B96,15,4),Carouselwash!F:F,Carouselwash!I:I,0)=0,_xlfn.XLOOKUP((MID(C96,2,7)&amp;"/"&amp;MID(C96,10,3)&amp;TRIM(D96)),Carouselwash!G:G,Carouselwash!I:I,0),_xlfn.XLOOKUP(MID(B96,2,7)&amp;"/"&amp;MID(B96,10,3)&amp;TRIM(D96)&amp;MID(B96,15,4),Carouselwash!F:F,Carouselwash!I:I,0))</f>
        <v>3</v>
      </c>
    </row>
    <row r="97" spans="1:35" hidden="1">
      <c r="A97" s="55" t="s">
        <v>11492</v>
      </c>
      <c r="B97" s="56" t="s">
        <v>129</v>
      </c>
      <c r="C97" s="56" t="s">
        <v>130</v>
      </c>
      <c r="D97" s="55" t="s">
        <v>131</v>
      </c>
      <c r="E97" s="115" t="s">
        <v>10583</v>
      </c>
      <c r="F97" s="58">
        <v>42300</v>
      </c>
      <c r="G97" s="59" t="s">
        <v>11155</v>
      </c>
      <c r="H97" s="59" t="s">
        <v>11160</v>
      </c>
      <c r="I97" s="55" t="s">
        <v>29</v>
      </c>
      <c r="J97" s="55">
        <v>14</v>
      </c>
      <c r="K97" s="55">
        <v>9</v>
      </c>
      <c r="L97" s="55" t="s">
        <v>11493</v>
      </c>
      <c r="M97" s="55">
        <v>2791.6</v>
      </c>
      <c r="N97" s="55" t="s">
        <v>96</v>
      </c>
      <c r="O97" s="55">
        <v>6.5000000000000002E-2</v>
      </c>
      <c r="P97" s="55">
        <v>0.17</v>
      </c>
      <c r="Q97" s="55">
        <v>0.04</v>
      </c>
      <c r="R97" s="55">
        <v>1.9300000000000001E-2</v>
      </c>
      <c r="S97" s="55" t="s">
        <v>51</v>
      </c>
      <c r="T97" s="55" t="s">
        <v>10501</v>
      </c>
      <c r="U97" s="55">
        <v>18</v>
      </c>
      <c r="V97" s="55" t="s">
        <v>5046</v>
      </c>
      <c r="W97" s="55" t="s">
        <v>162</v>
      </c>
      <c r="X97" s="55">
        <v>20932.16</v>
      </c>
      <c r="Y97" s="55">
        <v>42300</v>
      </c>
      <c r="Z97" s="55" t="s">
        <v>5043</v>
      </c>
      <c r="AA97" s="55" t="s">
        <v>5009</v>
      </c>
      <c r="AB97" s="55" t="s">
        <v>11494</v>
      </c>
      <c r="AC97" s="55" t="s">
        <v>11495</v>
      </c>
      <c r="AD97" s="60">
        <f>IF(N97=$AD$1,_xlfn.XLOOKUP(LEFT(B97,18)&amp;C97&amp;D97,'Form CT'!I:I,'Form CT'!D:D,0)+_xlfn.XLOOKUP(LEFT(B97,18)&amp;C97&amp;D97,'Form CT'!I:I,'Form CT'!E:E,0),0)</f>
        <v>0</v>
      </c>
      <c r="AE97" s="60">
        <f>IF(N97=$AE$1,_xlfn.XLOOKUP(LEFT(B97,18)&amp;C97&amp;D97,'Form CT'!I:I,'Form CT'!D:D,0)+_xlfn.XLOOKUP(LEFT(B97,18)&amp;C97&amp;D97,'Form CT'!I:I,'Form CT'!E:E,0),0)</f>
        <v>0</v>
      </c>
      <c r="AF97" s="60">
        <f>IF(N97=$AF$1,_xlfn.XLOOKUP(LEFT(B97,18)&amp;C97&amp;D97,'Form CT'!I:I,'Form CT'!D:D,0)+_xlfn.XLOOKUP(LEFT(B97,18)&amp;C97&amp;D97,'Form CT'!I:I,'Form CT'!E:E,0),0)</f>
        <v>349.29693499964202</v>
      </c>
      <c r="AG97" s="60" t="e">
        <f t="shared" si="2"/>
        <v>#VALUE!</v>
      </c>
      <c r="AH97" s="60">
        <f>_xlfn.XLOOKUP(TRIM(CLEAN(B97))&amp;"-"&amp;TRIM(CLEAN(C97))&amp;"-"&amp;TRIM(CLEAN(D97)),'KS2'!A:A,'KS2'!B:B,0)</f>
        <v>0</v>
      </c>
      <c r="AI97" s="60">
        <f>IF(_xlfn.XLOOKUP(MID(B97,2,7)&amp;"/"&amp;MID(B97,10,3)&amp;TRIM(D97)&amp;MID(B97,15,4),Carouselwash!F:F,Carouselwash!I:I,0)=0,_xlfn.XLOOKUP((MID(C97,2,7)&amp;"/"&amp;MID(C97,10,3)&amp;TRIM(D97)),Carouselwash!G:G,Carouselwash!I:I,0),_xlfn.XLOOKUP(MID(B97,2,7)&amp;"/"&amp;MID(B97,10,3)&amp;TRIM(D97)&amp;MID(B97,15,4),Carouselwash!F:F,Carouselwash!I:I,0))</f>
        <v>3</v>
      </c>
    </row>
    <row r="98" spans="1:35">
      <c r="A98" s="62" t="s">
        <v>11496</v>
      </c>
      <c r="B98" s="56" t="s">
        <v>4114</v>
      </c>
      <c r="C98" s="56" t="s">
        <v>4115</v>
      </c>
      <c r="D98" s="55" t="s">
        <v>4531</v>
      </c>
      <c r="E98" s="57" t="s">
        <v>10583</v>
      </c>
      <c r="F98" s="58">
        <v>50754</v>
      </c>
      <c r="G98" s="59" t="s">
        <v>10583</v>
      </c>
      <c r="H98" s="59" t="s">
        <v>10598</v>
      </c>
      <c r="I98" s="55" t="s">
        <v>10</v>
      </c>
      <c r="J98" s="55">
        <v>10</v>
      </c>
      <c r="K98" s="55">
        <v>5</v>
      </c>
      <c r="L98" s="55" t="s">
        <v>11497</v>
      </c>
      <c r="M98" s="55">
        <v>1401.9</v>
      </c>
      <c r="N98" s="55" t="s">
        <v>101</v>
      </c>
      <c r="O98" s="55">
        <v>9.4E-2</v>
      </c>
      <c r="P98" s="55">
        <v>7.5999999999999998E-2</v>
      </c>
      <c r="Q98" s="55">
        <v>2.0299999999999999E-2</v>
      </c>
      <c r="R98" s="55">
        <v>9.7999999999999997E-3</v>
      </c>
      <c r="S98" s="55" t="s">
        <v>52</v>
      </c>
      <c r="T98" s="55" t="s">
        <v>10501</v>
      </c>
      <c r="U98" s="55">
        <v>18</v>
      </c>
      <c r="V98" s="55" t="s">
        <v>9485</v>
      </c>
      <c r="W98" s="55" t="s">
        <v>163</v>
      </c>
      <c r="X98" s="55">
        <v>66066.73</v>
      </c>
      <c r="Y98" s="55">
        <v>50760</v>
      </c>
      <c r="Z98" s="55" t="s">
        <v>5043</v>
      </c>
      <c r="AA98" s="55" t="s">
        <v>5098</v>
      </c>
      <c r="AB98" s="55" t="s">
        <v>5008</v>
      </c>
      <c r="AC98" s="55" t="s">
        <v>11214</v>
      </c>
      <c r="AD98" s="60">
        <f>IF(N98=$AD$1,_xlfn.XLOOKUP(LEFT(B98,18)&amp;C98&amp;D98,'Form CT'!I:I,'Form CT'!D:D,0)+_xlfn.XLOOKUP(LEFT(B98,18)&amp;C98&amp;D98,'Form CT'!I:I,'Form CT'!E:E,0),0)</f>
        <v>770.0165722228121</v>
      </c>
      <c r="AE98" s="60">
        <f>IF(N98=$AE$1,_xlfn.XLOOKUP(LEFT(B98,18)&amp;C98&amp;D98,'Form CT'!I:I,'Form CT'!D:D,0)+_xlfn.XLOOKUP(LEFT(B98,18)&amp;C98&amp;D98,'Form CT'!I:I,'Form CT'!E:E,0),0)</f>
        <v>0</v>
      </c>
      <c r="AF98" s="60">
        <f>IF(N98=$AF$1,_xlfn.XLOOKUP(LEFT(B98,18)&amp;C98&amp;D98,'Form CT'!I:I,'Form CT'!D:D,0)+_xlfn.XLOOKUP(LEFT(B98,18)&amp;C98&amp;D98,'Form CT'!I:I,'Form CT'!E:E,0),0)</f>
        <v>0</v>
      </c>
      <c r="AG98" s="60" t="str">
        <f t="shared" si="2"/>
        <v>不符合</v>
      </c>
      <c r="AH98" s="60">
        <f>_xlfn.XLOOKUP(TRIM(CLEAN(B98))&amp;"-"&amp;TRIM(CLEAN(C98))&amp;"-"&amp;TRIM(CLEAN(D98)),'KS2'!A:A,'KS2'!B:B,0)</f>
        <v>0</v>
      </c>
      <c r="AI98" s="60">
        <f>IF(_xlfn.XLOOKUP(MID(B98,2,7)&amp;"/"&amp;MID(B98,10,3)&amp;TRIM(D98)&amp;MID(B98,15,4),Carouselwash!F:F,Carouselwash!I:I,0)=0,_xlfn.XLOOKUP((MID(C98,2,7)&amp;"/"&amp;MID(C98,10,3)&amp;TRIM(D98)),Carouselwash!G:G,Carouselwash!I:I,0),_xlfn.XLOOKUP(MID(B98,2,7)&amp;"/"&amp;MID(B98,10,3)&amp;TRIM(D98)&amp;MID(B98,15,4),Carouselwash!F:F,Carouselwash!I:I,0))</f>
        <v>3</v>
      </c>
    </row>
    <row r="99" spans="1:35">
      <c r="A99" s="67" t="s">
        <v>11498</v>
      </c>
      <c r="B99" s="149" t="s">
        <v>4114</v>
      </c>
      <c r="C99" s="69" t="s">
        <v>4115</v>
      </c>
      <c r="D99" s="55" t="s">
        <v>4531</v>
      </c>
      <c r="E99" s="122" t="s">
        <v>10583</v>
      </c>
      <c r="F99" s="72">
        <v>50760</v>
      </c>
      <c r="G99" s="121" t="s">
        <v>10583</v>
      </c>
      <c r="H99" s="121" t="s">
        <v>10598</v>
      </c>
      <c r="I99" s="67" t="s">
        <v>10</v>
      </c>
      <c r="J99" s="67">
        <v>10</v>
      </c>
      <c r="K99" s="67">
        <v>5</v>
      </c>
      <c r="L99" s="67" t="s">
        <v>11499</v>
      </c>
      <c r="M99" s="67">
        <v>1368.1</v>
      </c>
      <c r="N99" s="67" t="s">
        <v>101</v>
      </c>
      <c r="O99" s="67">
        <v>9.4E-2</v>
      </c>
      <c r="P99" s="67">
        <v>7.5999999999999998E-2</v>
      </c>
      <c r="Q99" s="67">
        <v>2.0299999999999999E-2</v>
      </c>
      <c r="R99" s="67">
        <v>9.7999999999999997E-3</v>
      </c>
      <c r="S99" s="67" t="s">
        <v>52</v>
      </c>
      <c r="T99" s="67" t="s">
        <v>10501</v>
      </c>
      <c r="U99" s="67">
        <v>18</v>
      </c>
      <c r="V99" s="67" t="s">
        <v>9485</v>
      </c>
      <c r="W99" s="67" t="s">
        <v>163</v>
      </c>
      <c r="X99" s="67">
        <v>66066.73</v>
      </c>
      <c r="Y99" s="67">
        <v>50760</v>
      </c>
      <c r="Z99" s="67" t="s">
        <v>5043</v>
      </c>
      <c r="AA99" s="67" t="s">
        <v>5098</v>
      </c>
      <c r="AB99" s="123" t="s">
        <v>5008</v>
      </c>
      <c r="AC99" s="67" t="s">
        <v>11214</v>
      </c>
      <c r="AD99" s="60">
        <f>IF(N99=$AD$1,_xlfn.XLOOKUP(LEFT(B99,18)&amp;C99&amp;D99,'Form CT'!I:I,'Form CT'!D:D,0)+_xlfn.XLOOKUP(LEFT(B99,18)&amp;C99&amp;D99,'Form CT'!I:I,'Form CT'!E:E,0),0)</f>
        <v>770.0165722228121</v>
      </c>
      <c r="AE99" s="60">
        <f>IF(N99=$AE$1,_xlfn.XLOOKUP(LEFT(B99,18)&amp;C99&amp;D99,'Form CT'!I:I,'Form CT'!D:D,0)+_xlfn.XLOOKUP(LEFT(B99,18)&amp;C99&amp;D99,'Form CT'!I:I,'Form CT'!E:E,0),0)</f>
        <v>0</v>
      </c>
      <c r="AF99" s="60">
        <f>IF(N99=$AF$1,_xlfn.XLOOKUP(LEFT(B99,18)&amp;C99&amp;D99,'Form CT'!I:I,'Form CT'!D:D,0)+_xlfn.XLOOKUP(LEFT(B99,18)&amp;C99&amp;D99,'Form CT'!I:I,'Form CT'!E:E,0),0)</f>
        <v>0</v>
      </c>
      <c r="AG99" s="60" t="str">
        <f t="shared" si="2"/>
        <v>不符合</v>
      </c>
      <c r="AH99" s="60">
        <f>_xlfn.XLOOKUP(TRIM(CLEAN(B99))&amp;"-"&amp;TRIM(CLEAN(C99))&amp;"-"&amp;TRIM(CLEAN(D99)),'KS2'!A:A,'KS2'!B:B,0)</f>
        <v>0</v>
      </c>
      <c r="AI99" s="60">
        <f>IF(_xlfn.XLOOKUP(MID(B99,2,7)&amp;"/"&amp;MID(B99,10,3)&amp;TRIM(D99)&amp;MID(B99,15,4),Carouselwash!F:F,Carouselwash!I:I,0)=0,_xlfn.XLOOKUP((MID(C99,2,7)&amp;"/"&amp;MID(C99,10,3)&amp;TRIM(D99)),Carouselwash!G:G,Carouselwash!I:I,0),_xlfn.XLOOKUP(MID(B99,2,7)&amp;"/"&amp;MID(B99,10,3)&amp;TRIM(D99)&amp;MID(B99,15,4),Carouselwash!F:F,Carouselwash!I:I,0))</f>
        <v>3</v>
      </c>
    </row>
    <row r="100" spans="1:35" hidden="1">
      <c r="A100" s="55" t="s">
        <v>11500</v>
      </c>
      <c r="B100" s="84" t="s">
        <v>1321</v>
      </c>
      <c r="C100" s="56" t="s">
        <v>4489</v>
      </c>
      <c r="D100" s="55" t="s">
        <v>4490</v>
      </c>
      <c r="E100" s="57" t="s">
        <v>10583</v>
      </c>
      <c r="F100" s="58">
        <v>28519</v>
      </c>
      <c r="G100" s="59" t="s">
        <v>10499</v>
      </c>
      <c r="H100" s="59" t="s">
        <v>10570</v>
      </c>
      <c r="I100" s="55" t="s">
        <v>17</v>
      </c>
      <c r="J100" s="55">
        <v>6</v>
      </c>
      <c r="K100" s="55">
        <v>4</v>
      </c>
      <c r="L100" s="55" t="s">
        <v>11501</v>
      </c>
      <c r="M100" s="55">
        <v>5724</v>
      </c>
      <c r="N100" s="55" t="s">
        <v>101</v>
      </c>
      <c r="O100" s="55">
        <v>0.128</v>
      </c>
      <c r="P100" s="55">
        <v>0.17</v>
      </c>
      <c r="Q100" s="55">
        <v>6.4000000000000001E-2</v>
      </c>
      <c r="R100" s="55">
        <v>1.4999999999999999E-2</v>
      </c>
      <c r="S100" s="55" t="s">
        <v>51</v>
      </c>
      <c r="T100" s="55" t="s">
        <v>162</v>
      </c>
      <c r="U100" s="55">
        <v>18</v>
      </c>
      <c r="V100" s="55" t="s">
        <v>5044</v>
      </c>
      <c r="W100" s="55" t="s">
        <v>162</v>
      </c>
      <c r="X100" s="55">
        <v>34184.050000000003</v>
      </c>
      <c r="Y100" s="55">
        <v>28800</v>
      </c>
      <c r="Z100" s="55" t="s">
        <v>5043</v>
      </c>
      <c r="AA100" s="55" t="s">
        <v>5012</v>
      </c>
      <c r="AB100" s="55" t="s">
        <v>5014</v>
      </c>
      <c r="AC100" s="55" t="s">
        <v>11502</v>
      </c>
      <c r="AD100" s="60">
        <f>IF(N100=$AD$1,_xlfn.XLOOKUP(LEFT(B100,18)&amp;C100&amp;D100,'Form CT'!I:I,'Form CT'!D:D,0)+_xlfn.XLOOKUP(LEFT(B100,18)&amp;C100&amp;D100,'Form CT'!I:I,'Form CT'!E:E,0),0)</f>
        <v>582.32677100098215</v>
      </c>
      <c r="AE100" s="60">
        <f>IF(N100=$AE$1,_xlfn.XLOOKUP(LEFT(B100,18)&amp;C100&amp;D100,'Form CT'!I:I,'Form CT'!D:D,0)+_xlfn.XLOOKUP(LEFT(B100,18)&amp;C100&amp;D100,'Form CT'!I:I,'Form CT'!E:E,0),0)</f>
        <v>0</v>
      </c>
      <c r="AF100" s="60">
        <f>IF(N100=$AF$1,_xlfn.XLOOKUP(LEFT(B100,18)&amp;C100&amp;D100,'Form CT'!I:I,'Form CT'!D:D,0)+_xlfn.XLOOKUP(LEFT(B100,18)&amp;C100&amp;D100,'Form CT'!I:I,'Form CT'!E:E,0),0)</f>
        <v>0</v>
      </c>
      <c r="AG100" s="60" t="str">
        <f t="shared" si="2"/>
        <v>不符合</v>
      </c>
      <c r="AH100" s="60">
        <f>_xlfn.XLOOKUP(TRIM(CLEAN(B100))&amp;"-"&amp;TRIM(CLEAN(C100))&amp;"-"&amp;TRIM(CLEAN(D100)),'KS2'!A:A,'KS2'!B:B,0)</f>
        <v>0</v>
      </c>
      <c r="AI100" s="60">
        <f>IF(_xlfn.XLOOKUP(MID(B100,2,7)&amp;"/"&amp;MID(B100,10,3)&amp;TRIM(D100)&amp;MID(B100,15,4),Carouselwash!F:F,Carouselwash!I:I,0)=0,_xlfn.XLOOKUP((MID(C100,2,7)&amp;"/"&amp;MID(C100,10,3)&amp;TRIM(D100)),Carouselwash!G:G,Carouselwash!I:I,0),_xlfn.XLOOKUP(MID(B100,2,7)&amp;"/"&amp;MID(B100,10,3)&amp;TRIM(D100)&amp;MID(B100,15,4),Carouselwash!F:F,Carouselwash!I:I,0))</f>
        <v>3</v>
      </c>
    </row>
    <row r="101" spans="1:35" hidden="1">
      <c r="A101" s="62" t="s">
        <v>11503</v>
      </c>
      <c r="B101" s="136" t="s">
        <v>1503</v>
      </c>
      <c r="C101" s="56" t="s">
        <v>949</v>
      </c>
      <c r="D101" s="55" t="s">
        <v>4501</v>
      </c>
      <c r="E101" s="57" t="s">
        <v>10583</v>
      </c>
      <c r="F101" s="58">
        <v>20341</v>
      </c>
      <c r="G101" s="59" t="s">
        <v>10583</v>
      </c>
      <c r="H101" s="59" t="s">
        <v>10500</v>
      </c>
      <c r="I101" s="55" t="s">
        <v>30</v>
      </c>
      <c r="J101" s="55">
        <v>8</v>
      </c>
      <c r="K101" s="55">
        <v>5</v>
      </c>
      <c r="L101" s="55" t="s">
        <v>11504</v>
      </c>
      <c r="M101" s="55">
        <v>5832.6</v>
      </c>
      <c r="N101" s="55" t="s">
        <v>96</v>
      </c>
      <c r="O101" s="55">
        <v>0.128</v>
      </c>
      <c r="P101" s="55">
        <v>0.185</v>
      </c>
      <c r="Q101" s="55">
        <v>6.2E-2</v>
      </c>
      <c r="R101" s="55">
        <v>1.4999999999999999E-2</v>
      </c>
      <c r="S101" s="55" t="s">
        <v>51</v>
      </c>
      <c r="T101" s="55" t="s">
        <v>10519</v>
      </c>
      <c r="U101" s="55">
        <v>18</v>
      </c>
      <c r="V101" s="55" t="s">
        <v>5045</v>
      </c>
      <c r="W101" s="55" t="s">
        <v>162</v>
      </c>
      <c r="X101" s="55">
        <v>26236.47</v>
      </c>
      <c r="Y101" s="55">
        <v>33300</v>
      </c>
      <c r="Z101" s="55" t="s">
        <v>10374</v>
      </c>
      <c r="AA101" s="55" t="s">
        <v>5010</v>
      </c>
      <c r="AB101" s="55" t="s">
        <v>5008</v>
      </c>
      <c r="AC101" s="55" t="s">
        <v>11180</v>
      </c>
      <c r="AD101" s="60">
        <f>IF(N101=$AD$1,_xlfn.XLOOKUP(LEFT(B101,18)&amp;C101&amp;D101,'Form CT'!I:I,'Form CT'!D:D,0)+_xlfn.XLOOKUP(LEFT(B101,18)&amp;C101&amp;D101,'Form CT'!I:I,'Form CT'!E:E,0),0)</f>
        <v>0</v>
      </c>
      <c r="AE101" s="60">
        <f>IF(N101=$AE$1,_xlfn.XLOOKUP(LEFT(B101,18)&amp;C101&amp;D101,'Form CT'!I:I,'Form CT'!D:D,0)+_xlfn.XLOOKUP(LEFT(B101,18)&amp;C101&amp;D101,'Form CT'!I:I,'Form CT'!E:E,0),0)</f>
        <v>0</v>
      </c>
      <c r="AF101" s="60">
        <f>IF(N101=$AF$1,_xlfn.XLOOKUP(LEFT(B101,18)&amp;C101&amp;D101,'Form CT'!I:I,'Form CT'!D:D,0)+_xlfn.XLOOKUP(LEFT(B101,18)&amp;C101&amp;D101,'Form CT'!I:I,'Form CT'!E:E,0),0)</f>
        <v>442.9142919985112</v>
      </c>
      <c r="AG101" s="60" t="str">
        <f t="shared" si="2"/>
        <v>不符合</v>
      </c>
      <c r="AH101" s="60">
        <f>_xlfn.XLOOKUP(TRIM(CLEAN(B101))&amp;"-"&amp;TRIM(CLEAN(C101))&amp;"-"&amp;TRIM(CLEAN(D101)),'KS2'!A:A,'KS2'!B:B,0)</f>
        <v>0</v>
      </c>
      <c r="AI101" s="60">
        <f>IF(_xlfn.XLOOKUP(MID(B101,2,7)&amp;"/"&amp;MID(B101,10,3)&amp;TRIM(D101)&amp;MID(B101,15,4),Carouselwash!F:F,Carouselwash!I:I,0)=0,_xlfn.XLOOKUP((MID(C101,2,7)&amp;"/"&amp;MID(C101,10,3)&amp;TRIM(D101)),Carouselwash!G:G,Carouselwash!I:I,0),_xlfn.XLOOKUP(MID(B101,2,7)&amp;"/"&amp;MID(B101,10,3)&amp;TRIM(D101)&amp;MID(B101,15,4),Carouselwash!F:F,Carouselwash!I:I,0))</f>
        <v>3</v>
      </c>
    </row>
    <row r="102" spans="1:35">
      <c r="A102" s="55" t="s">
        <v>11505</v>
      </c>
      <c r="B102" s="56" t="s">
        <v>4114</v>
      </c>
      <c r="C102" s="56" t="s">
        <v>4115</v>
      </c>
      <c r="D102" s="55" t="s">
        <v>4531</v>
      </c>
      <c r="E102" s="57" t="s">
        <v>10583</v>
      </c>
      <c r="F102" s="58">
        <v>50760</v>
      </c>
      <c r="G102" s="59" t="s">
        <v>10583</v>
      </c>
      <c r="H102" s="59" t="s">
        <v>10598</v>
      </c>
      <c r="I102" s="55" t="s">
        <v>10</v>
      </c>
      <c r="J102" s="55">
        <v>10</v>
      </c>
      <c r="K102" s="55">
        <v>5</v>
      </c>
      <c r="L102" s="55" t="s">
        <v>11506</v>
      </c>
      <c r="M102" s="55">
        <v>1391.8</v>
      </c>
      <c r="N102" s="55" t="s">
        <v>101</v>
      </c>
      <c r="O102" s="55">
        <v>9.4E-2</v>
      </c>
      <c r="P102" s="55">
        <v>7.5999999999999998E-2</v>
      </c>
      <c r="Q102" s="55">
        <v>2.0299999999999999E-2</v>
      </c>
      <c r="R102" s="55">
        <v>9.7999999999999997E-3</v>
      </c>
      <c r="S102" s="55" t="s">
        <v>52</v>
      </c>
      <c r="T102" s="55" t="s">
        <v>10501</v>
      </c>
      <c r="U102" s="55">
        <v>18</v>
      </c>
      <c r="V102" s="55" t="s">
        <v>9485</v>
      </c>
      <c r="W102" s="55" t="s">
        <v>163</v>
      </c>
      <c r="X102" s="55">
        <v>66066.73</v>
      </c>
      <c r="Y102" s="55">
        <v>50760</v>
      </c>
      <c r="Z102" s="55" t="s">
        <v>5043</v>
      </c>
      <c r="AA102" s="55" t="s">
        <v>5098</v>
      </c>
      <c r="AB102" s="55" t="s">
        <v>5008</v>
      </c>
      <c r="AC102" s="55" t="s">
        <v>11214</v>
      </c>
      <c r="AD102" s="60">
        <f>IF(N102=$AD$1,_xlfn.XLOOKUP(LEFT(B102,18)&amp;C102&amp;D102,'Form CT'!I:I,'Form CT'!D:D,0)+_xlfn.XLOOKUP(LEFT(B102,18)&amp;C102&amp;D102,'Form CT'!I:I,'Form CT'!E:E,0),0)</f>
        <v>770.0165722228121</v>
      </c>
      <c r="AE102" s="60">
        <f>IF(N102=$AE$1,_xlfn.XLOOKUP(LEFT(B102,18)&amp;C102&amp;D102,'Form CT'!I:I,'Form CT'!D:D,0)+_xlfn.XLOOKUP(LEFT(B102,18)&amp;C102&amp;D102,'Form CT'!I:I,'Form CT'!E:E,0),0)</f>
        <v>0</v>
      </c>
      <c r="AF102" s="60">
        <f>IF(N102=$AF$1,_xlfn.XLOOKUP(LEFT(B102,18)&amp;C102&amp;D102,'Form CT'!I:I,'Form CT'!D:D,0)+_xlfn.XLOOKUP(LEFT(B102,18)&amp;C102&amp;D102,'Form CT'!I:I,'Form CT'!E:E,0),0)</f>
        <v>0</v>
      </c>
      <c r="AG102" s="60" t="str">
        <f t="shared" si="2"/>
        <v>不符合</v>
      </c>
      <c r="AH102" s="60">
        <f>_xlfn.XLOOKUP(TRIM(CLEAN(B102))&amp;"-"&amp;TRIM(CLEAN(C102))&amp;"-"&amp;TRIM(CLEAN(D102)),'KS2'!A:A,'KS2'!B:B,0)</f>
        <v>0</v>
      </c>
      <c r="AI102" s="60">
        <f>IF(_xlfn.XLOOKUP(MID(B102,2,7)&amp;"/"&amp;MID(B102,10,3)&amp;TRIM(D102)&amp;MID(B102,15,4),Carouselwash!F:F,Carouselwash!I:I,0)=0,_xlfn.XLOOKUP((MID(C102,2,7)&amp;"/"&amp;MID(C102,10,3)&amp;TRIM(D102)),Carouselwash!G:G,Carouselwash!I:I,0),_xlfn.XLOOKUP(MID(B102,2,7)&amp;"/"&amp;MID(B102,10,3)&amp;TRIM(D102)&amp;MID(B102,15,4),Carouselwash!F:F,Carouselwash!I:I,0))</f>
        <v>3</v>
      </c>
    </row>
    <row r="103" spans="1:35">
      <c r="A103" s="55" t="s">
        <v>11507</v>
      </c>
      <c r="B103" s="56" t="s">
        <v>4114</v>
      </c>
      <c r="C103" s="56" t="s">
        <v>4115</v>
      </c>
      <c r="D103" s="55" t="s">
        <v>4531</v>
      </c>
      <c r="E103" s="57" t="s">
        <v>10583</v>
      </c>
      <c r="F103" s="58">
        <v>50760</v>
      </c>
      <c r="G103" s="59" t="s">
        <v>10583</v>
      </c>
      <c r="H103" s="59" t="s">
        <v>10598</v>
      </c>
      <c r="I103" s="55" t="s">
        <v>10</v>
      </c>
      <c r="J103" s="55">
        <v>10</v>
      </c>
      <c r="K103" s="55">
        <v>5</v>
      </c>
      <c r="L103" s="55" t="s">
        <v>11508</v>
      </c>
      <c r="M103" s="55">
        <v>1423.4</v>
      </c>
      <c r="N103" s="55" t="s">
        <v>101</v>
      </c>
      <c r="O103" s="55">
        <v>9.4E-2</v>
      </c>
      <c r="P103" s="55">
        <v>7.5999999999999998E-2</v>
      </c>
      <c r="Q103" s="55">
        <v>2.0299999999999999E-2</v>
      </c>
      <c r="R103" s="55">
        <v>9.7999999999999997E-3</v>
      </c>
      <c r="S103" s="55" t="s">
        <v>52</v>
      </c>
      <c r="T103" s="55" t="s">
        <v>10501</v>
      </c>
      <c r="U103" s="55">
        <v>18</v>
      </c>
      <c r="V103" s="55" t="s">
        <v>9485</v>
      </c>
      <c r="W103" s="55" t="s">
        <v>163</v>
      </c>
      <c r="X103" s="55">
        <v>66066.73</v>
      </c>
      <c r="Y103" s="55">
        <v>50760</v>
      </c>
      <c r="Z103" s="55" t="s">
        <v>5043</v>
      </c>
      <c r="AA103" s="55" t="s">
        <v>5098</v>
      </c>
      <c r="AB103" s="55" t="s">
        <v>5008</v>
      </c>
      <c r="AC103" s="55" t="s">
        <v>11214</v>
      </c>
      <c r="AD103" s="60">
        <f>IF(N103=$AD$1,_xlfn.XLOOKUP(LEFT(B103,18)&amp;C103&amp;D103,'Form CT'!I:I,'Form CT'!D:D,0)+_xlfn.XLOOKUP(LEFT(B103,18)&amp;C103&amp;D103,'Form CT'!I:I,'Form CT'!E:E,0),0)</f>
        <v>770.0165722228121</v>
      </c>
      <c r="AE103" s="60">
        <f>IF(N103=$AE$1,_xlfn.XLOOKUP(LEFT(B103,18)&amp;C103&amp;D103,'Form CT'!I:I,'Form CT'!D:D,0)+_xlfn.XLOOKUP(LEFT(B103,18)&amp;C103&amp;D103,'Form CT'!I:I,'Form CT'!E:E,0),0)</f>
        <v>0</v>
      </c>
      <c r="AF103" s="60">
        <f>IF(N103=$AF$1,_xlfn.XLOOKUP(LEFT(B103,18)&amp;C103&amp;D103,'Form CT'!I:I,'Form CT'!D:D,0)+_xlfn.XLOOKUP(LEFT(B103,18)&amp;C103&amp;D103,'Form CT'!I:I,'Form CT'!E:E,0),0)</f>
        <v>0</v>
      </c>
      <c r="AG103" s="60" t="str">
        <f t="shared" si="2"/>
        <v>不符合</v>
      </c>
      <c r="AH103" s="60">
        <f>_xlfn.XLOOKUP(TRIM(CLEAN(B103))&amp;"-"&amp;TRIM(CLEAN(C103))&amp;"-"&amp;TRIM(CLEAN(D103)),'KS2'!A:A,'KS2'!B:B,0)</f>
        <v>0</v>
      </c>
      <c r="AI103" s="60">
        <f>IF(_xlfn.XLOOKUP(MID(B103,2,7)&amp;"/"&amp;MID(B103,10,3)&amp;TRIM(D103)&amp;MID(B103,15,4),Carouselwash!F:F,Carouselwash!I:I,0)=0,_xlfn.XLOOKUP((MID(C103,2,7)&amp;"/"&amp;MID(C103,10,3)&amp;TRIM(D103)),Carouselwash!G:G,Carouselwash!I:I,0),_xlfn.XLOOKUP(MID(B103,2,7)&amp;"/"&amp;MID(B103,10,3)&amp;TRIM(D103)&amp;MID(B103,15,4),Carouselwash!F:F,Carouselwash!I:I,0))</f>
        <v>3</v>
      </c>
    </row>
    <row r="104" spans="1:35" hidden="1">
      <c r="A104" s="55" t="s">
        <v>11509</v>
      </c>
      <c r="B104" s="56" t="s">
        <v>129</v>
      </c>
      <c r="C104" s="56" t="s">
        <v>130</v>
      </c>
      <c r="D104" s="55" t="s">
        <v>131</v>
      </c>
      <c r="E104" s="57" t="s">
        <v>10583</v>
      </c>
      <c r="F104" s="58">
        <v>42254</v>
      </c>
      <c r="G104" s="59" t="s">
        <v>11155</v>
      </c>
      <c r="H104" s="59" t="s">
        <v>11160</v>
      </c>
      <c r="I104" s="55" t="s">
        <v>29</v>
      </c>
      <c r="J104" s="55">
        <v>14</v>
      </c>
      <c r="K104" s="55">
        <v>9</v>
      </c>
      <c r="L104" s="55" t="s">
        <v>11510</v>
      </c>
      <c r="M104" s="55">
        <v>2803.9</v>
      </c>
      <c r="N104" s="55" t="s">
        <v>96</v>
      </c>
      <c r="O104" s="55">
        <v>6.5000000000000002E-2</v>
      </c>
      <c r="P104" s="55">
        <v>0.17</v>
      </c>
      <c r="Q104" s="55">
        <v>0.04</v>
      </c>
      <c r="R104" s="55">
        <v>1.9300000000000001E-2</v>
      </c>
      <c r="S104" s="55" t="s">
        <v>51</v>
      </c>
      <c r="T104" s="55" t="s">
        <v>10501</v>
      </c>
      <c r="U104" s="55">
        <v>18</v>
      </c>
      <c r="V104" s="55" t="s">
        <v>5046</v>
      </c>
      <c r="W104" s="55" t="s">
        <v>162</v>
      </c>
      <c r="X104" s="55">
        <v>20932.16</v>
      </c>
      <c r="Y104" s="55">
        <v>42300</v>
      </c>
      <c r="Z104" s="55" t="s">
        <v>5043</v>
      </c>
      <c r="AA104" s="55" t="s">
        <v>5009</v>
      </c>
      <c r="AB104" s="55" t="s">
        <v>11511</v>
      </c>
      <c r="AC104" s="55" t="s">
        <v>11512</v>
      </c>
      <c r="AD104" s="60">
        <f>IF(N104=$AD$1,_xlfn.XLOOKUP(LEFT(B104,18)&amp;C104&amp;D104,'Form CT'!I:I,'Form CT'!D:D,0)+_xlfn.XLOOKUP(LEFT(B104,18)&amp;C104&amp;D104,'Form CT'!I:I,'Form CT'!E:E,0),0)</f>
        <v>0</v>
      </c>
      <c r="AE104" s="60">
        <f>IF(N104=$AE$1,_xlfn.XLOOKUP(LEFT(B104,18)&amp;C104&amp;D104,'Form CT'!I:I,'Form CT'!D:D,0)+_xlfn.XLOOKUP(LEFT(B104,18)&amp;C104&amp;D104,'Form CT'!I:I,'Form CT'!E:E,0),0)</f>
        <v>0</v>
      </c>
      <c r="AF104" s="60">
        <f>IF(N104=$AF$1,_xlfn.XLOOKUP(LEFT(B104,18)&amp;C104&amp;D104,'Form CT'!I:I,'Form CT'!D:D,0)+_xlfn.XLOOKUP(LEFT(B104,18)&amp;C104&amp;D104,'Form CT'!I:I,'Form CT'!E:E,0),0)</f>
        <v>349.29693499964202</v>
      </c>
      <c r="AG104" s="60" t="e">
        <f t="shared" si="2"/>
        <v>#VALUE!</v>
      </c>
      <c r="AH104" s="60">
        <f>_xlfn.XLOOKUP(TRIM(CLEAN(B104))&amp;"-"&amp;TRIM(CLEAN(C104))&amp;"-"&amp;TRIM(CLEAN(D104)),'KS2'!A:A,'KS2'!B:B,0)</f>
        <v>0</v>
      </c>
      <c r="AI104" s="60">
        <f>IF(_xlfn.XLOOKUP(MID(B104,2,7)&amp;"/"&amp;MID(B104,10,3)&amp;TRIM(D104)&amp;MID(B104,15,4),Carouselwash!F:F,Carouselwash!I:I,0)=0,_xlfn.XLOOKUP((MID(C104,2,7)&amp;"/"&amp;MID(C104,10,3)&amp;TRIM(D104)),Carouselwash!G:G,Carouselwash!I:I,0),_xlfn.XLOOKUP(MID(B104,2,7)&amp;"/"&amp;MID(B104,10,3)&amp;TRIM(D104)&amp;MID(B104,15,4),Carouselwash!F:F,Carouselwash!I:I,0))</f>
        <v>3</v>
      </c>
    </row>
    <row r="105" spans="1:35" hidden="1">
      <c r="A105" s="55" t="s">
        <v>11513</v>
      </c>
      <c r="B105" s="56" t="s">
        <v>950</v>
      </c>
      <c r="C105" s="56" t="s">
        <v>949</v>
      </c>
      <c r="D105" s="67" t="s">
        <v>4501</v>
      </c>
      <c r="E105" s="57" t="s">
        <v>10583</v>
      </c>
      <c r="F105" s="58">
        <v>20323</v>
      </c>
      <c r="G105" s="59" t="s">
        <v>10547</v>
      </c>
      <c r="H105" s="59" t="s">
        <v>10548</v>
      </c>
      <c r="I105" s="55" t="s">
        <v>30</v>
      </c>
      <c r="J105" s="55">
        <v>8</v>
      </c>
      <c r="K105" s="55">
        <v>5</v>
      </c>
      <c r="L105" s="55" t="s">
        <v>11514</v>
      </c>
      <c r="M105" s="55">
        <v>5933</v>
      </c>
      <c r="N105" s="55" t="s">
        <v>96</v>
      </c>
      <c r="O105" s="55">
        <v>0.128</v>
      </c>
      <c r="P105" s="55">
        <v>0.185</v>
      </c>
      <c r="Q105" s="55">
        <v>6.2E-2</v>
      </c>
      <c r="R105" s="55">
        <v>1.4999999999999999E-2</v>
      </c>
      <c r="S105" s="55" t="s">
        <v>51</v>
      </c>
      <c r="T105" s="55" t="s">
        <v>10519</v>
      </c>
      <c r="U105" s="55">
        <v>18</v>
      </c>
      <c r="V105" s="55" t="s">
        <v>5045</v>
      </c>
      <c r="W105" s="55" t="s">
        <v>162</v>
      </c>
      <c r="X105" s="55">
        <v>26765.55</v>
      </c>
      <c r="Y105" s="55">
        <v>33300</v>
      </c>
      <c r="Z105" s="55" t="s">
        <v>10374</v>
      </c>
      <c r="AA105" s="55" t="s">
        <v>5012</v>
      </c>
      <c r="AB105" s="55" t="s">
        <v>5014</v>
      </c>
      <c r="AC105" s="55" t="s">
        <v>11515</v>
      </c>
      <c r="AD105" s="60">
        <f>IF(N105=$AD$1,_xlfn.XLOOKUP(LEFT(B105,18)&amp;C105&amp;D105,'Form CT'!I:I,'Form CT'!D:D,0)+_xlfn.XLOOKUP(LEFT(B105,18)&amp;C105&amp;D105,'Form CT'!I:I,'Form CT'!E:E,0),0)</f>
        <v>0</v>
      </c>
      <c r="AE105" s="60">
        <f>IF(N105=$AE$1,_xlfn.XLOOKUP(LEFT(B105,18)&amp;C105&amp;D105,'Form CT'!I:I,'Form CT'!D:D,0)+_xlfn.XLOOKUP(LEFT(B105,18)&amp;C105&amp;D105,'Form CT'!I:I,'Form CT'!E:E,0),0)</f>
        <v>0</v>
      </c>
      <c r="AF105" s="60">
        <f>IF(N105=$AF$1,_xlfn.XLOOKUP(LEFT(B105,18)&amp;C105&amp;D105,'Form CT'!I:I,'Form CT'!D:D,0)+_xlfn.XLOOKUP(LEFT(B105,18)&amp;C105&amp;D105,'Form CT'!I:I,'Form CT'!E:E,0),0)</f>
        <v>448.65527066644279</v>
      </c>
      <c r="AG105" s="60" t="str">
        <f t="shared" si="2"/>
        <v>不符合</v>
      </c>
      <c r="AH105" s="60">
        <f>_xlfn.XLOOKUP(TRIM(CLEAN(B105))&amp;"-"&amp;TRIM(CLEAN(C105))&amp;"-"&amp;TRIM(CLEAN(D105)),'KS2'!A:A,'KS2'!B:B,0)</f>
        <v>0</v>
      </c>
      <c r="AI105" s="60">
        <f>IF(_xlfn.XLOOKUP(MID(B105,2,7)&amp;"/"&amp;MID(B105,10,3)&amp;TRIM(D105)&amp;MID(B105,15,4),Carouselwash!F:F,Carouselwash!I:I,0)=0,_xlfn.XLOOKUP((MID(C105,2,7)&amp;"/"&amp;MID(C105,10,3)&amp;TRIM(D105)),Carouselwash!G:G,Carouselwash!I:I,0),_xlfn.XLOOKUP(MID(B105,2,7)&amp;"/"&amp;MID(B105,10,3)&amp;TRIM(D105)&amp;MID(B105,15,4),Carouselwash!F:F,Carouselwash!I:I,0))</f>
        <v>3</v>
      </c>
    </row>
    <row r="106" spans="1:35" hidden="1">
      <c r="A106" s="62" t="s">
        <v>11516</v>
      </c>
      <c r="B106" s="56" t="s">
        <v>144</v>
      </c>
      <c r="C106" s="56" t="s">
        <v>145</v>
      </c>
      <c r="D106" s="55" t="s">
        <v>87</v>
      </c>
      <c r="E106" s="57" t="s">
        <v>10583</v>
      </c>
      <c r="F106" s="58">
        <v>28900</v>
      </c>
      <c r="G106" s="59" t="s">
        <v>10618</v>
      </c>
      <c r="H106" s="59" t="s">
        <v>10598</v>
      </c>
      <c r="I106" s="55" t="s">
        <v>17</v>
      </c>
      <c r="J106" s="55">
        <v>6</v>
      </c>
      <c r="K106" s="55">
        <v>4</v>
      </c>
      <c r="L106" s="55" t="s">
        <v>11517</v>
      </c>
      <c r="M106" s="55">
        <v>5604.5</v>
      </c>
      <c r="N106" s="55" t="s">
        <v>101</v>
      </c>
      <c r="O106" s="55">
        <v>0.128</v>
      </c>
      <c r="P106" s="55">
        <v>0.17</v>
      </c>
      <c r="Q106" s="55">
        <v>6.4000000000000001E-2</v>
      </c>
      <c r="R106" s="55">
        <v>1.4999999999999999E-2</v>
      </c>
      <c r="S106" s="55" t="s">
        <v>51</v>
      </c>
      <c r="T106" s="55" t="s">
        <v>162</v>
      </c>
      <c r="U106" s="55">
        <v>18</v>
      </c>
      <c r="V106" s="55" t="s">
        <v>5044</v>
      </c>
      <c r="W106" s="55" t="s">
        <v>162</v>
      </c>
      <c r="X106" s="55">
        <v>34325.82</v>
      </c>
      <c r="Y106" s="55">
        <v>28800</v>
      </c>
      <c r="Z106" s="55" t="s">
        <v>5043</v>
      </c>
      <c r="AA106" s="55" t="s">
        <v>5010</v>
      </c>
      <c r="AB106" s="55" t="s">
        <v>5008</v>
      </c>
      <c r="AC106" s="55" t="s">
        <v>11518</v>
      </c>
      <c r="AD106" s="60">
        <f>IF(N106=$AD$1,_xlfn.XLOOKUP(LEFT(B106,18)&amp;C106&amp;D106,'Form CT'!I:I,'Form CT'!D:D,0)+_xlfn.XLOOKUP(LEFT(B106,18)&amp;C106&amp;D106,'Form CT'!I:I,'Form CT'!E:E,0),0)</f>
        <v>582.15052566553936</v>
      </c>
      <c r="AE106" s="60">
        <f>IF(N106=$AE$1,_xlfn.XLOOKUP(LEFT(B106,18)&amp;C106&amp;D106,'Form CT'!I:I,'Form CT'!D:D,0)+_xlfn.XLOOKUP(LEFT(B106,18)&amp;C106&amp;D106,'Form CT'!I:I,'Form CT'!E:E,0),0)</f>
        <v>0</v>
      </c>
      <c r="AF106" s="60">
        <f>IF(N106=$AF$1,_xlfn.XLOOKUP(LEFT(B106,18)&amp;C106&amp;D106,'Form CT'!I:I,'Form CT'!D:D,0)+_xlfn.XLOOKUP(LEFT(B106,18)&amp;C106&amp;D106,'Form CT'!I:I,'Form CT'!E:E,0),0)</f>
        <v>0</v>
      </c>
      <c r="AG106" s="60" t="str">
        <f t="shared" si="2"/>
        <v>不符合</v>
      </c>
      <c r="AH106" s="60">
        <f>_xlfn.XLOOKUP(TRIM(CLEAN(B106))&amp;"-"&amp;TRIM(CLEAN(C106))&amp;"-"&amp;TRIM(CLEAN(D106)),'KS2'!A:A,'KS2'!B:B,0)</f>
        <v>0</v>
      </c>
      <c r="AI106" s="60">
        <f>IF(_xlfn.XLOOKUP(MID(B106,2,7)&amp;"/"&amp;MID(B106,10,3)&amp;TRIM(D106)&amp;MID(B106,15,4),Carouselwash!F:F,Carouselwash!I:I,0)=0,_xlfn.XLOOKUP((MID(C106,2,7)&amp;"/"&amp;MID(C106,10,3)&amp;TRIM(D106)),Carouselwash!G:G,Carouselwash!I:I,0),_xlfn.XLOOKUP(MID(B106,2,7)&amp;"/"&amp;MID(B106,10,3)&amp;TRIM(D106)&amp;MID(B106,15,4),Carouselwash!F:F,Carouselwash!I:I,0))</f>
        <v>3</v>
      </c>
    </row>
    <row r="107" spans="1:35" hidden="1">
      <c r="A107" s="55" t="s">
        <v>11519</v>
      </c>
      <c r="B107" s="56" t="s">
        <v>1638</v>
      </c>
      <c r="C107" s="56" t="s">
        <v>1608</v>
      </c>
      <c r="D107" s="55" t="s">
        <v>152</v>
      </c>
      <c r="E107" s="57" t="s">
        <v>10583</v>
      </c>
      <c r="F107" s="58">
        <v>33287</v>
      </c>
      <c r="G107" s="59" t="s">
        <v>10499</v>
      </c>
      <c r="H107" s="59" t="s">
        <v>10598</v>
      </c>
      <c r="I107" s="55" t="s">
        <v>31</v>
      </c>
      <c r="J107" s="55">
        <v>7</v>
      </c>
      <c r="K107" s="55">
        <v>4</v>
      </c>
      <c r="L107" s="55" t="s">
        <v>11520</v>
      </c>
      <c r="M107" s="55">
        <v>5550.7</v>
      </c>
      <c r="N107" s="55" t="s">
        <v>101</v>
      </c>
      <c r="O107" s="55">
        <v>0.128</v>
      </c>
      <c r="P107" s="55">
        <v>0.185</v>
      </c>
      <c r="Q107" s="55">
        <v>3.3000000000000002E-2</v>
      </c>
      <c r="R107" s="55">
        <v>1.18E-2</v>
      </c>
      <c r="S107" s="55" t="s">
        <v>51</v>
      </c>
      <c r="T107" s="55" t="s">
        <v>10519</v>
      </c>
      <c r="U107" s="55">
        <v>18</v>
      </c>
      <c r="V107" s="55" t="s">
        <v>5051</v>
      </c>
      <c r="W107" s="55" t="s">
        <v>162</v>
      </c>
      <c r="X107" s="55">
        <v>35070.43</v>
      </c>
      <c r="Y107" s="55">
        <v>33300</v>
      </c>
      <c r="Z107" s="55" t="s">
        <v>5043</v>
      </c>
      <c r="AA107" s="55" t="s">
        <v>5013</v>
      </c>
      <c r="AB107" s="55" t="s">
        <v>11521</v>
      </c>
      <c r="AC107" s="55" t="s">
        <v>11522</v>
      </c>
      <c r="AD107" s="60">
        <f>IF(N107=$AD$1,_xlfn.XLOOKUP(LEFT(B107,18)&amp;C107&amp;D107,'Form CT'!I:I,'Form CT'!D:D,0)+_xlfn.XLOOKUP(LEFT(B107,18)&amp;C107&amp;D107,'Form CT'!I:I,'Form CT'!E:E,0),0)</f>
        <v>581.43038633333049</v>
      </c>
      <c r="AE107" s="60">
        <f>IF(N107=$AE$1,_xlfn.XLOOKUP(LEFT(B107,18)&amp;C107&amp;D107,'Form CT'!I:I,'Form CT'!D:D,0)+_xlfn.XLOOKUP(LEFT(B107,18)&amp;C107&amp;D107,'Form CT'!I:I,'Form CT'!E:E,0),0)</f>
        <v>0</v>
      </c>
      <c r="AF107" s="60">
        <f>IF(N107=$AF$1,_xlfn.XLOOKUP(LEFT(B107,18)&amp;C107&amp;D107,'Form CT'!I:I,'Form CT'!D:D,0)+_xlfn.XLOOKUP(LEFT(B107,18)&amp;C107&amp;D107,'Form CT'!I:I,'Form CT'!E:E,0),0)</f>
        <v>0</v>
      </c>
      <c r="AG107" s="60" t="str">
        <f t="shared" si="2"/>
        <v>不符合</v>
      </c>
      <c r="AH107" s="60">
        <f>_xlfn.XLOOKUP(TRIM(CLEAN(B107))&amp;"-"&amp;TRIM(CLEAN(C107))&amp;"-"&amp;TRIM(CLEAN(D107)),'KS2'!A:A,'KS2'!B:B,0)</f>
        <v>0</v>
      </c>
      <c r="AI107" s="60">
        <f>IF(_xlfn.XLOOKUP(MID(B107,2,7)&amp;"/"&amp;MID(B107,10,3)&amp;TRIM(D107)&amp;MID(B107,15,4),Carouselwash!F:F,Carouselwash!I:I,0)=0,_xlfn.XLOOKUP((MID(C107,2,7)&amp;"/"&amp;MID(C107,10,3)&amp;TRIM(D107)),Carouselwash!G:G,Carouselwash!I:I,0),_xlfn.XLOOKUP(MID(B107,2,7)&amp;"/"&amp;MID(B107,10,3)&amp;TRIM(D107)&amp;MID(B107,15,4),Carouselwash!F:F,Carouselwash!I:I,0))</f>
        <v>3</v>
      </c>
    </row>
    <row r="108" spans="1:35" hidden="1">
      <c r="A108" s="55" t="s">
        <v>11523</v>
      </c>
      <c r="B108" s="84" t="s">
        <v>129</v>
      </c>
      <c r="C108" s="56" t="s">
        <v>130</v>
      </c>
      <c r="D108" s="55" t="s">
        <v>131</v>
      </c>
      <c r="E108" s="57" t="s">
        <v>10583</v>
      </c>
      <c r="F108" s="58">
        <v>42233</v>
      </c>
      <c r="G108" s="59" t="s">
        <v>10734</v>
      </c>
      <c r="H108" s="59" t="s">
        <v>11161</v>
      </c>
      <c r="I108" s="55" t="s">
        <v>29</v>
      </c>
      <c r="J108" s="55">
        <v>14</v>
      </c>
      <c r="K108" s="55">
        <v>9</v>
      </c>
      <c r="L108" s="55" t="s">
        <v>11524</v>
      </c>
      <c r="M108" s="55">
        <v>2806.8</v>
      </c>
      <c r="N108" s="55" t="s">
        <v>96</v>
      </c>
      <c r="O108" s="55">
        <v>6.5000000000000002E-2</v>
      </c>
      <c r="P108" s="55">
        <v>0.17</v>
      </c>
      <c r="Q108" s="55">
        <v>0.04</v>
      </c>
      <c r="R108" s="55">
        <v>1.9300000000000001E-2</v>
      </c>
      <c r="S108" s="55" t="s">
        <v>51</v>
      </c>
      <c r="T108" s="55" t="s">
        <v>10501</v>
      </c>
      <c r="U108" s="55">
        <v>18</v>
      </c>
      <c r="V108" s="55" t="s">
        <v>5046</v>
      </c>
      <c r="W108" s="55" t="s">
        <v>162</v>
      </c>
      <c r="X108" s="55">
        <v>20932.16</v>
      </c>
      <c r="Y108" s="55">
        <v>42300</v>
      </c>
      <c r="Z108" s="55" t="s">
        <v>5043</v>
      </c>
      <c r="AA108" s="55" t="s">
        <v>5009</v>
      </c>
      <c r="AB108" s="55" t="s">
        <v>11525</v>
      </c>
      <c r="AC108" s="55" t="s">
        <v>11526</v>
      </c>
      <c r="AD108" s="60">
        <f>IF(N108=$AD$1,_xlfn.XLOOKUP(LEFT(B108,18)&amp;C108&amp;D108,'Form CT'!I:I,'Form CT'!D:D,0)+_xlfn.XLOOKUP(LEFT(B108,18)&amp;C108&amp;D108,'Form CT'!I:I,'Form CT'!E:E,0),0)</f>
        <v>0</v>
      </c>
      <c r="AE108" s="60">
        <f>IF(N108=$AE$1,_xlfn.XLOOKUP(LEFT(B108,18)&amp;C108&amp;D108,'Form CT'!I:I,'Form CT'!D:D,0)+_xlfn.XLOOKUP(LEFT(B108,18)&amp;C108&amp;D108,'Form CT'!I:I,'Form CT'!E:E,0),0)</f>
        <v>0</v>
      </c>
      <c r="AF108" s="60">
        <f>IF(N108=$AF$1,_xlfn.XLOOKUP(LEFT(B108,18)&amp;C108&amp;D108,'Form CT'!I:I,'Form CT'!D:D,0)+_xlfn.XLOOKUP(LEFT(B108,18)&amp;C108&amp;D108,'Form CT'!I:I,'Form CT'!E:E,0),0)</f>
        <v>349.29693499964202</v>
      </c>
      <c r="AG108" s="60" t="e">
        <f t="shared" si="2"/>
        <v>#VALUE!</v>
      </c>
      <c r="AH108" s="60">
        <f>_xlfn.XLOOKUP(TRIM(CLEAN(B108))&amp;"-"&amp;TRIM(CLEAN(C108))&amp;"-"&amp;TRIM(CLEAN(D108)),'KS2'!A:A,'KS2'!B:B,0)</f>
        <v>0</v>
      </c>
      <c r="AI108" s="60">
        <f>IF(_xlfn.XLOOKUP(MID(B108,2,7)&amp;"/"&amp;MID(B108,10,3)&amp;TRIM(D108)&amp;MID(B108,15,4),Carouselwash!F:F,Carouselwash!I:I,0)=0,_xlfn.XLOOKUP((MID(C108,2,7)&amp;"/"&amp;MID(C108,10,3)&amp;TRIM(D108)),Carouselwash!G:G,Carouselwash!I:I,0),_xlfn.XLOOKUP(MID(B108,2,7)&amp;"/"&amp;MID(B108,10,3)&amp;TRIM(D108)&amp;MID(B108,15,4),Carouselwash!F:F,Carouselwash!I:I,0))</f>
        <v>3</v>
      </c>
    </row>
    <row r="109" spans="1:35" hidden="1">
      <c r="A109" s="55" t="s">
        <v>11527</v>
      </c>
      <c r="B109" s="56" t="s">
        <v>1291</v>
      </c>
      <c r="C109" s="56" t="s">
        <v>145</v>
      </c>
      <c r="D109" s="55" t="s">
        <v>87</v>
      </c>
      <c r="E109" s="57" t="s">
        <v>10583</v>
      </c>
      <c r="F109" s="58">
        <v>28786</v>
      </c>
      <c r="G109" s="59" t="s">
        <v>10514</v>
      </c>
      <c r="H109" s="59" t="s">
        <v>10531</v>
      </c>
      <c r="I109" s="55" t="s">
        <v>17</v>
      </c>
      <c r="J109" s="55">
        <v>6</v>
      </c>
      <c r="K109" s="55">
        <v>4</v>
      </c>
      <c r="L109" s="55" t="s">
        <v>11528</v>
      </c>
      <c r="M109" s="55">
        <v>5844.8</v>
      </c>
      <c r="N109" s="55" t="s">
        <v>101</v>
      </c>
      <c r="O109" s="55">
        <v>0.128</v>
      </c>
      <c r="P109" s="55">
        <v>0.17</v>
      </c>
      <c r="Q109" s="55">
        <v>6.4000000000000001E-2</v>
      </c>
      <c r="R109" s="55">
        <v>1.4999999999999999E-2</v>
      </c>
      <c r="S109" s="55" t="s">
        <v>51</v>
      </c>
      <c r="T109" s="55" t="s">
        <v>162</v>
      </c>
      <c r="U109" s="55">
        <v>18</v>
      </c>
      <c r="V109" s="55" t="s">
        <v>5044</v>
      </c>
      <c r="W109" s="55" t="s">
        <v>162</v>
      </c>
      <c r="X109" s="55">
        <v>33106.25</v>
      </c>
      <c r="Y109" s="55">
        <v>28800</v>
      </c>
      <c r="Z109" s="55" t="s">
        <v>5043</v>
      </c>
      <c r="AA109" s="55" t="s">
        <v>5012</v>
      </c>
      <c r="AB109" s="55" t="s">
        <v>5014</v>
      </c>
      <c r="AC109" s="55" t="s">
        <v>11529</v>
      </c>
      <c r="AD109" s="60">
        <f>IF(N109=$AD$1,_xlfn.XLOOKUP(LEFT(B109,18)&amp;C109&amp;D109,'Form CT'!I:I,'Form CT'!D:D,0)+_xlfn.XLOOKUP(LEFT(B109,18)&amp;C109&amp;D109,'Form CT'!I:I,'Form CT'!E:E,0),0)</f>
        <v>545.36616299890443</v>
      </c>
      <c r="AE109" s="60">
        <f>IF(N109=$AE$1,_xlfn.XLOOKUP(LEFT(B109,18)&amp;C109&amp;D109,'Form CT'!I:I,'Form CT'!D:D,0)+_xlfn.XLOOKUP(LEFT(B109,18)&amp;C109&amp;D109,'Form CT'!I:I,'Form CT'!E:E,0),0)</f>
        <v>0</v>
      </c>
      <c r="AF109" s="60">
        <f>IF(N109=$AF$1,_xlfn.XLOOKUP(LEFT(B109,18)&amp;C109&amp;D109,'Form CT'!I:I,'Form CT'!D:D,0)+_xlfn.XLOOKUP(LEFT(B109,18)&amp;C109&amp;D109,'Form CT'!I:I,'Form CT'!E:E,0),0)</f>
        <v>0</v>
      </c>
      <c r="AG109" s="60" t="str">
        <f t="shared" si="2"/>
        <v>不符合</v>
      </c>
      <c r="AH109" s="60">
        <f>_xlfn.XLOOKUP(TRIM(CLEAN(B109))&amp;"-"&amp;TRIM(CLEAN(C109))&amp;"-"&amp;TRIM(CLEAN(D109)),'KS2'!A:A,'KS2'!B:B,0)</f>
        <v>0</v>
      </c>
      <c r="AI109" s="60">
        <f>IF(_xlfn.XLOOKUP(MID(B109,2,7)&amp;"/"&amp;MID(B109,10,3)&amp;TRIM(D109)&amp;MID(B109,15,4),Carouselwash!F:F,Carouselwash!I:I,0)=0,_xlfn.XLOOKUP((MID(C109,2,7)&amp;"/"&amp;MID(C109,10,3)&amp;TRIM(D109)),Carouselwash!G:G,Carouselwash!I:I,0),_xlfn.XLOOKUP(MID(B109,2,7)&amp;"/"&amp;MID(B109,10,3)&amp;TRIM(D109)&amp;MID(B109,15,4),Carouselwash!F:F,Carouselwash!I:I,0))</f>
        <v>3</v>
      </c>
    </row>
    <row r="110" spans="1:35" hidden="1">
      <c r="A110" s="55" t="s">
        <v>11563</v>
      </c>
      <c r="B110" s="84" t="s">
        <v>1369</v>
      </c>
      <c r="C110" s="56" t="s">
        <v>1370</v>
      </c>
      <c r="D110" s="55" t="s">
        <v>4476</v>
      </c>
      <c r="E110" s="57" t="s">
        <v>10639</v>
      </c>
      <c r="F110" s="58">
        <v>28737</v>
      </c>
      <c r="G110" s="59" t="s">
        <v>10618</v>
      </c>
      <c r="H110" s="59" t="s">
        <v>10542</v>
      </c>
      <c r="I110" s="55" t="s">
        <v>17</v>
      </c>
      <c r="J110" s="55">
        <v>4</v>
      </c>
      <c r="K110" s="55">
        <v>3</v>
      </c>
      <c r="L110" s="55" t="s">
        <v>11564</v>
      </c>
      <c r="M110" s="55">
        <v>3502.3</v>
      </c>
      <c r="N110" s="55" t="s">
        <v>101</v>
      </c>
      <c r="O110" s="55">
        <v>0.128</v>
      </c>
      <c r="P110" s="55">
        <v>0.17</v>
      </c>
      <c r="Q110" s="55">
        <v>0.05</v>
      </c>
      <c r="R110" s="55">
        <v>1.4999999999999999E-2</v>
      </c>
      <c r="S110" s="55" t="s">
        <v>51</v>
      </c>
      <c r="T110" s="55" t="s">
        <v>162</v>
      </c>
      <c r="U110" s="55">
        <v>18</v>
      </c>
      <c r="V110" s="55" t="s">
        <v>5560</v>
      </c>
      <c r="W110" s="55" t="s">
        <v>162</v>
      </c>
      <c r="X110" s="55">
        <v>40429.339999999997</v>
      </c>
      <c r="Y110" s="55">
        <v>28800</v>
      </c>
      <c r="Z110" s="55" t="s">
        <v>11169</v>
      </c>
      <c r="AA110" s="55" t="s">
        <v>5009</v>
      </c>
      <c r="AB110" s="55" t="s">
        <v>11565</v>
      </c>
      <c r="AC110" s="55" t="s">
        <v>11566</v>
      </c>
      <c r="AD110" s="60">
        <f>IF(N110=$AD$1,_xlfn.XLOOKUP(LEFT(B110,18)&amp;C110&amp;D110,'Form CT'!I:I,'Form CT'!D:D,0)+_xlfn.XLOOKUP(LEFT(B110,18)&amp;C110&amp;D110,'Form CT'!I:I,'Form CT'!E:E,0),0)</f>
        <v>717.2928695408981</v>
      </c>
      <c r="AE110" s="60">
        <f>IF(N110=$AE$1,_xlfn.XLOOKUP(LEFT(B110,18)&amp;C110&amp;D110,'Form CT'!I:I,'Form CT'!D:D,0)+_xlfn.XLOOKUP(LEFT(B110,18)&amp;C110&amp;D110,'Form CT'!I:I,'Form CT'!E:E,0),0)</f>
        <v>0</v>
      </c>
      <c r="AF110" s="60">
        <f>IF(N110=$AF$1,_xlfn.XLOOKUP(LEFT(B110,18)&amp;C110&amp;D110,'Form CT'!I:I,'Form CT'!D:D,0)+_xlfn.XLOOKUP(LEFT(B110,18)&amp;C110&amp;D110,'Form CT'!I:I,'Form CT'!E:E,0),0)</f>
        <v>0</v>
      </c>
      <c r="AG110" s="60" t="str">
        <f t="shared" si="2"/>
        <v>不符合</v>
      </c>
      <c r="AH110" s="60">
        <f>_xlfn.XLOOKUP(TRIM(CLEAN(B110))&amp;"-"&amp;TRIM(CLEAN(C110))&amp;"-"&amp;TRIM(CLEAN(D110)),'KS2'!A:A,'KS2'!B:B,0)</f>
        <v>0</v>
      </c>
      <c r="AI110" s="60">
        <f>IF(_xlfn.XLOOKUP(MID(B110,2,7)&amp;"/"&amp;MID(B110,10,3)&amp;TRIM(D110)&amp;MID(B110,15,4),Carouselwash!F:F,Carouselwash!I:I,0)=0,_xlfn.XLOOKUP((MID(C110,2,7)&amp;"/"&amp;MID(C110,10,3)&amp;TRIM(D110)),Carouselwash!G:G,Carouselwash!I:I,0),_xlfn.XLOOKUP(MID(B110,2,7)&amp;"/"&amp;MID(B110,10,3)&amp;TRIM(D110)&amp;MID(B110,15,4),Carouselwash!F:F,Carouselwash!I:I,0))</f>
        <v>3</v>
      </c>
    </row>
    <row r="111" spans="1:35">
      <c r="A111" s="55" t="s">
        <v>11534</v>
      </c>
      <c r="B111" s="56" t="s">
        <v>4114</v>
      </c>
      <c r="C111" s="56" t="s">
        <v>4115</v>
      </c>
      <c r="D111" s="55" t="s">
        <v>4531</v>
      </c>
      <c r="E111" s="57" t="s">
        <v>10583</v>
      </c>
      <c r="F111" s="58">
        <v>50760</v>
      </c>
      <c r="G111" s="59" t="s">
        <v>10583</v>
      </c>
      <c r="H111" s="59" t="s">
        <v>10598</v>
      </c>
      <c r="I111" s="55" t="s">
        <v>10</v>
      </c>
      <c r="J111" s="55">
        <v>10</v>
      </c>
      <c r="K111" s="55">
        <v>5</v>
      </c>
      <c r="L111" s="55" t="s">
        <v>11535</v>
      </c>
      <c r="M111" s="55">
        <v>1399.5</v>
      </c>
      <c r="N111" s="55" t="s">
        <v>101</v>
      </c>
      <c r="O111" s="55">
        <v>9.4E-2</v>
      </c>
      <c r="P111" s="55">
        <v>7.5999999999999998E-2</v>
      </c>
      <c r="Q111" s="55">
        <v>2.0299999999999999E-2</v>
      </c>
      <c r="R111" s="55">
        <v>9.7999999999999997E-3</v>
      </c>
      <c r="S111" s="55" t="s">
        <v>52</v>
      </c>
      <c r="T111" s="55" t="s">
        <v>10501</v>
      </c>
      <c r="U111" s="55">
        <v>18</v>
      </c>
      <c r="V111" s="55" t="s">
        <v>9485</v>
      </c>
      <c r="W111" s="55" t="s">
        <v>163</v>
      </c>
      <c r="X111" s="55">
        <v>66066.73</v>
      </c>
      <c r="Y111" s="55">
        <v>50760</v>
      </c>
      <c r="Z111" s="55" t="s">
        <v>5043</v>
      </c>
      <c r="AA111" s="55" t="s">
        <v>5098</v>
      </c>
      <c r="AB111" s="55" t="s">
        <v>5008</v>
      </c>
      <c r="AC111" s="55" t="s">
        <v>11214</v>
      </c>
      <c r="AD111" s="60">
        <f>IF(N111=$AD$1,_xlfn.XLOOKUP(LEFT(B111,18)&amp;C111&amp;D111,'Form CT'!I:I,'Form CT'!D:D,0)+_xlfn.XLOOKUP(LEFT(B111,18)&amp;C111&amp;D111,'Form CT'!I:I,'Form CT'!E:E,0),0)</f>
        <v>770.0165722228121</v>
      </c>
      <c r="AE111" s="60">
        <f>IF(N111=$AE$1,_xlfn.XLOOKUP(LEFT(B111,18)&amp;C111&amp;D111,'Form CT'!I:I,'Form CT'!D:D,0)+_xlfn.XLOOKUP(LEFT(B111,18)&amp;C111&amp;D111,'Form CT'!I:I,'Form CT'!E:E,0),0)</f>
        <v>0</v>
      </c>
      <c r="AF111" s="60">
        <f>IF(N111=$AF$1,_xlfn.XLOOKUP(LEFT(B111,18)&amp;C111&amp;D111,'Form CT'!I:I,'Form CT'!D:D,0)+_xlfn.XLOOKUP(LEFT(B111,18)&amp;C111&amp;D111,'Form CT'!I:I,'Form CT'!E:E,0),0)</f>
        <v>0</v>
      </c>
      <c r="AG111" s="60" t="str">
        <f t="shared" si="2"/>
        <v>不符合</v>
      </c>
      <c r="AH111" s="60">
        <f>_xlfn.XLOOKUP(TRIM(CLEAN(B111))&amp;"-"&amp;TRIM(CLEAN(C111))&amp;"-"&amp;TRIM(CLEAN(D111)),'KS2'!A:A,'KS2'!B:B,0)</f>
        <v>0</v>
      </c>
      <c r="AI111" s="60">
        <f>IF(_xlfn.XLOOKUP(MID(B111,2,7)&amp;"/"&amp;MID(B111,10,3)&amp;TRIM(D111)&amp;MID(B111,15,4),Carouselwash!F:F,Carouselwash!I:I,0)=0,_xlfn.XLOOKUP((MID(C111,2,7)&amp;"/"&amp;MID(C111,10,3)&amp;TRIM(D111)),Carouselwash!G:G,Carouselwash!I:I,0),_xlfn.XLOOKUP(MID(B111,2,7)&amp;"/"&amp;MID(B111,10,3)&amp;TRIM(D111)&amp;MID(B111,15,4),Carouselwash!F:F,Carouselwash!I:I,0))</f>
        <v>3</v>
      </c>
    </row>
    <row r="112" spans="1:35" hidden="1">
      <c r="A112" s="55" t="s">
        <v>11536</v>
      </c>
      <c r="B112" s="89" t="s">
        <v>1369</v>
      </c>
      <c r="C112" s="56" t="s">
        <v>1370</v>
      </c>
      <c r="D112" s="55" t="s">
        <v>4476</v>
      </c>
      <c r="E112" s="57" t="s">
        <v>10639</v>
      </c>
      <c r="F112" s="58">
        <v>28800</v>
      </c>
      <c r="G112" s="59" t="s">
        <v>10618</v>
      </c>
      <c r="H112" s="59" t="s">
        <v>10542</v>
      </c>
      <c r="I112" s="55" t="s">
        <v>17</v>
      </c>
      <c r="J112" s="55">
        <v>4</v>
      </c>
      <c r="K112" s="55">
        <v>3</v>
      </c>
      <c r="L112" s="55" t="s">
        <v>11537</v>
      </c>
      <c r="M112" s="55">
        <v>3458.7</v>
      </c>
      <c r="N112" s="55" t="s">
        <v>101</v>
      </c>
      <c r="O112" s="55">
        <v>0.128</v>
      </c>
      <c r="P112" s="55">
        <v>0.17</v>
      </c>
      <c r="Q112" s="55">
        <v>0.05</v>
      </c>
      <c r="R112" s="55">
        <v>1.4999999999999999E-2</v>
      </c>
      <c r="S112" s="55" t="s">
        <v>51</v>
      </c>
      <c r="T112" s="55" t="s">
        <v>162</v>
      </c>
      <c r="U112" s="55">
        <v>18</v>
      </c>
      <c r="V112" s="55" t="s">
        <v>5560</v>
      </c>
      <c r="W112" s="55" t="s">
        <v>162</v>
      </c>
      <c r="X112" s="55">
        <v>40429.339999999997</v>
      </c>
      <c r="Y112" s="55">
        <v>28800</v>
      </c>
      <c r="Z112" s="55" t="s">
        <v>10374</v>
      </c>
      <c r="AA112" s="55" t="s">
        <v>5009</v>
      </c>
      <c r="AB112" s="55" t="s">
        <v>11538</v>
      </c>
      <c r="AC112" s="55" t="s">
        <v>11539</v>
      </c>
      <c r="AD112" s="60">
        <f>IF(N112=$AD$1,_xlfn.XLOOKUP(LEFT(B112,18)&amp;C112&amp;D112,'Form CT'!I:I,'Form CT'!D:D,0)+_xlfn.XLOOKUP(LEFT(B112,18)&amp;C112&amp;D112,'Form CT'!I:I,'Form CT'!E:E,0),0)</f>
        <v>717.2928695408981</v>
      </c>
      <c r="AE112" s="60">
        <f>IF(N112=$AE$1,_xlfn.XLOOKUP(LEFT(B112,18)&amp;C112&amp;D112,'Form CT'!I:I,'Form CT'!D:D,0)+_xlfn.XLOOKUP(LEFT(B112,18)&amp;C112&amp;D112,'Form CT'!I:I,'Form CT'!E:E,0),0)</f>
        <v>0</v>
      </c>
      <c r="AF112" s="60">
        <f>IF(N112=$AF$1,_xlfn.XLOOKUP(LEFT(B112,18)&amp;C112&amp;D112,'Form CT'!I:I,'Form CT'!D:D,0)+_xlfn.XLOOKUP(LEFT(B112,18)&amp;C112&amp;D112,'Form CT'!I:I,'Form CT'!E:E,0),0)</f>
        <v>0</v>
      </c>
      <c r="AG112" s="60" t="str">
        <f t="shared" si="2"/>
        <v>不符合</v>
      </c>
      <c r="AH112" s="60">
        <f>_xlfn.XLOOKUP(TRIM(CLEAN(B112))&amp;"-"&amp;TRIM(CLEAN(C112))&amp;"-"&amp;TRIM(CLEAN(D112)),'KS2'!A:A,'KS2'!B:B,0)</f>
        <v>0</v>
      </c>
      <c r="AI112" s="60">
        <f>IF(_xlfn.XLOOKUP(MID(B112,2,7)&amp;"/"&amp;MID(B112,10,3)&amp;TRIM(D112)&amp;MID(B112,15,4),Carouselwash!F:F,Carouselwash!I:I,0)=0,_xlfn.XLOOKUP((MID(C112,2,7)&amp;"/"&amp;MID(C112,10,3)&amp;TRIM(D112)),Carouselwash!G:G,Carouselwash!I:I,0),_xlfn.XLOOKUP(MID(B112,2,7)&amp;"/"&amp;MID(B112,10,3)&amp;TRIM(D112)&amp;MID(B112,15,4),Carouselwash!F:F,Carouselwash!I:I,0))</f>
        <v>3</v>
      </c>
    </row>
    <row r="113" spans="1:35" hidden="1">
      <c r="A113" s="67" t="s">
        <v>11540</v>
      </c>
      <c r="B113" s="69" t="s">
        <v>1638</v>
      </c>
      <c r="C113" s="69" t="s">
        <v>1608</v>
      </c>
      <c r="D113" s="55" t="s">
        <v>152</v>
      </c>
      <c r="E113" s="122" t="s">
        <v>10583</v>
      </c>
      <c r="F113" s="72">
        <v>33283</v>
      </c>
      <c r="G113" s="121" t="s">
        <v>10499</v>
      </c>
      <c r="H113" s="121" t="s">
        <v>10598</v>
      </c>
      <c r="I113" s="67" t="s">
        <v>31</v>
      </c>
      <c r="J113" s="67">
        <v>7</v>
      </c>
      <c r="K113" s="67">
        <v>4</v>
      </c>
      <c r="L113" s="67" t="s">
        <v>11541</v>
      </c>
      <c r="M113" s="67">
        <v>5377.2</v>
      </c>
      <c r="N113" s="67" t="s">
        <v>101</v>
      </c>
      <c r="O113" s="67">
        <v>0.128</v>
      </c>
      <c r="P113" s="67">
        <v>0.185</v>
      </c>
      <c r="Q113" s="67">
        <v>3.3000000000000002E-2</v>
      </c>
      <c r="R113" s="67">
        <v>1.18E-2</v>
      </c>
      <c r="S113" s="67" t="s">
        <v>51</v>
      </c>
      <c r="T113" s="67" t="s">
        <v>10519</v>
      </c>
      <c r="U113" s="67">
        <v>18</v>
      </c>
      <c r="V113" s="67" t="s">
        <v>5051</v>
      </c>
      <c r="W113" s="67" t="s">
        <v>162</v>
      </c>
      <c r="X113" s="67">
        <v>35070.43</v>
      </c>
      <c r="Y113" s="67">
        <v>33300</v>
      </c>
      <c r="Z113" s="67" t="s">
        <v>5043</v>
      </c>
      <c r="AA113" s="67" t="s">
        <v>5013</v>
      </c>
      <c r="AB113" s="75" t="s">
        <v>11542</v>
      </c>
      <c r="AC113" s="67" t="s">
        <v>11543</v>
      </c>
      <c r="AD113" s="60">
        <f>IF(N113=$AD$1,_xlfn.XLOOKUP(LEFT(B113,18)&amp;C113&amp;D113,'Form CT'!I:I,'Form CT'!D:D,0)+_xlfn.XLOOKUP(LEFT(B113,18)&amp;C113&amp;D113,'Form CT'!I:I,'Form CT'!E:E,0),0)</f>
        <v>581.43038633333049</v>
      </c>
      <c r="AE113" s="60">
        <f>IF(N113=$AE$1,_xlfn.XLOOKUP(LEFT(B113,18)&amp;C113&amp;D113,'Form CT'!I:I,'Form CT'!D:D,0)+_xlfn.XLOOKUP(LEFT(B113,18)&amp;C113&amp;D113,'Form CT'!I:I,'Form CT'!E:E,0),0)</f>
        <v>0</v>
      </c>
      <c r="AF113" s="60">
        <f>IF(N113=$AF$1,_xlfn.XLOOKUP(LEFT(B113,18)&amp;C113&amp;D113,'Form CT'!I:I,'Form CT'!D:D,0)+_xlfn.XLOOKUP(LEFT(B113,18)&amp;C113&amp;D113,'Form CT'!I:I,'Form CT'!E:E,0),0)</f>
        <v>0</v>
      </c>
      <c r="AG113" s="60" t="str">
        <f t="shared" si="2"/>
        <v>不符合</v>
      </c>
      <c r="AH113" s="60">
        <f>_xlfn.XLOOKUP(TRIM(CLEAN(B113))&amp;"-"&amp;TRIM(CLEAN(C113))&amp;"-"&amp;TRIM(CLEAN(D113)),'KS2'!A:A,'KS2'!B:B,0)</f>
        <v>0</v>
      </c>
      <c r="AI113" s="60">
        <f>IF(_xlfn.XLOOKUP(MID(B113,2,7)&amp;"/"&amp;MID(B113,10,3)&amp;TRIM(D113)&amp;MID(B113,15,4),Carouselwash!F:F,Carouselwash!I:I,0)=0,_xlfn.XLOOKUP((MID(C113,2,7)&amp;"/"&amp;MID(C113,10,3)&amp;TRIM(D113)),Carouselwash!G:G,Carouselwash!I:I,0),_xlfn.XLOOKUP(MID(B113,2,7)&amp;"/"&amp;MID(B113,10,3)&amp;TRIM(D113)&amp;MID(B113,15,4),Carouselwash!F:F,Carouselwash!I:I,0))</f>
        <v>3</v>
      </c>
    </row>
    <row r="114" spans="1:35" hidden="1">
      <c r="A114" s="55" t="s">
        <v>11573</v>
      </c>
      <c r="B114" s="56" t="s">
        <v>295</v>
      </c>
      <c r="C114" s="56" t="s">
        <v>296</v>
      </c>
      <c r="D114" s="67" t="s">
        <v>4427</v>
      </c>
      <c r="E114" s="57" t="s">
        <v>10583</v>
      </c>
      <c r="F114" s="58">
        <v>33197</v>
      </c>
      <c r="G114" s="59" t="s">
        <v>10724</v>
      </c>
      <c r="H114" s="59" t="s">
        <v>10725</v>
      </c>
      <c r="I114" s="55" t="s">
        <v>27</v>
      </c>
      <c r="J114" s="55">
        <v>4</v>
      </c>
      <c r="K114" s="55">
        <v>3</v>
      </c>
      <c r="L114" s="55" t="s">
        <v>11574</v>
      </c>
      <c r="M114" s="55">
        <v>1932.7</v>
      </c>
      <c r="N114" s="55" t="s">
        <v>23</v>
      </c>
      <c r="O114" s="55">
        <v>0.128</v>
      </c>
      <c r="P114" s="55">
        <v>0.17</v>
      </c>
      <c r="Q114" s="55">
        <v>0.04</v>
      </c>
      <c r="R114" s="55">
        <v>1.4999999999999999E-2</v>
      </c>
      <c r="S114" s="55" t="s">
        <v>51</v>
      </c>
      <c r="T114" s="55" t="s">
        <v>10519</v>
      </c>
      <c r="U114" s="55">
        <v>18</v>
      </c>
      <c r="V114" s="55" t="s">
        <v>5560</v>
      </c>
      <c r="W114" s="55" t="s">
        <v>162</v>
      </c>
      <c r="X114" s="55">
        <v>44800.88</v>
      </c>
      <c r="Y114" s="55">
        <v>33300</v>
      </c>
      <c r="Z114" s="55" t="s">
        <v>11169</v>
      </c>
      <c r="AA114" s="55" t="s">
        <v>5009</v>
      </c>
      <c r="AB114" s="55" t="s">
        <v>11575</v>
      </c>
      <c r="AC114" s="55" t="s">
        <v>11576</v>
      </c>
      <c r="AD114" s="60">
        <f>IF(N114=$AD$1,_xlfn.XLOOKUP(LEFT(B114,18)&amp;C114&amp;D114,'Form CT'!I:I,'Form CT'!D:D,0)+_xlfn.XLOOKUP(LEFT(B114,18)&amp;C114&amp;D114,'Form CT'!I:I,'Form CT'!E:E,0),0)</f>
        <v>0</v>
      </c>
      <c r="AE114" s="60">
        <f>IF(N114=$AE$1,_xlfn.XLOOKUP(LEFT(B114,18)&amp;C114&amp;D114,'Form CT'!I:I,'Form CT'!D:D,0)+_xlfn.XLOOKUP(LEFT(B114,18)&amp;C114&amp;D114,'Form CT'!I:I,'Form CT'!E:E,0),0)</f>
        <v>780.28646499935996</v>
      </c>
      <c r="AF114" s="60">
        <f>IF(N114=$AF$1,_xlfn.XLOOKUP(LEFT(B114,18)&amp;C114&amp;D114,'Form CT'!I:I,'Form CT'!D:D,0)+_xlfn.XLOOKUP(LEFT(B114,18)&amp;C114&amp;D114,'Form CT'!I:I,'Form CT'!E:E,0),0)</f>
        <v>0</v>
      </c>
      <c r="AG114" s="60" t="str">
        <f t="shared" si="2"/>
        <v>不符合</v>
      </c>
      <c r="AH114" s="60">
        <f>_xlfn.XLOOKUP(TRIM(CLEAN(B114))&amp;"-"&amp;TRIM(CLEAN(C114))&amp;"-"&amp;TRIM(CLEAN(D114)),'KS2'!A:A,'KS2'!B:B,0)</f>
        <v>0</v>
      </c>
      <c r="AI114" s="60">
        <f>IF(_xlfn.XLOOKUP(MID(B114,2,7)&amp;"/"&amp;MID(B114,10,3)&amp;TRIM(D114)&amp;MID(B114,15,4),Carouselwash!F:F,Carouselwash!I:I,0)=0,_xlfn.XLOOKUP((MID(C114,2,7)&amp;"/"&amp;MID(C114,10,3)&amp;TRIM(D114)),Carouselwash!G:G,Carouselwash!I:I,0),_xlfn.XLOOKUP(MID(B114,2,7)&amp;"/"&amp;MID(B114,10,3)&amp;TRIM(D114)&amp;MID(B114,15,4),Carouselwash!F:F,Carouselwash!I:I,0))</f>
        <v>3</v>
      </c>
    </row>
    <row r="115" spans="1:35" hidden="1">
      <c r="A115" s="55" t="s">
        <v>11547</v>
      </c>
      <c r="B115" s="56" t="s">
        <v>1638</v>
      </c>
      <c r="C115" s="56" t="s">
        <v>1608</v>
      </c>
      <c r="D115" s="55" t="s">
        <v>152</v>
      </c>
      <c r="E115" s="57" t="s">
        <v>10583</v>
      </c>
      <c r="F115" s="58">
        <v>33274</v>
      </c>
      <c r="G115" s="59" t="s">
        <v>10499</v>
      </c>
      <c r="H115" s="59" t="s">
        <v>10598</v>
      </c>
      <c r="I115" s="55" t="s">
        <v>31</v>
      </c>
      <c r="J115" s="55">
        <v>7</v>
      </c>
      <c r="K115" s="55">
        <v>4</v>
      </c>
      <c r="L115" s="55" t="s">
        <v>11548</v>
      </c>
      <c r="M115" s="55">
        <v>5451.7</v>
      </c>
      <c r="N115" s="55" t="s">
        <v>101</v>
      </c>
      <c r="O115" s="55">
        <v>0.128</v>
      </c>
      <c r="P115" s="55">
        <v>0.185</v>
      </c>
      <c r="Q115" s="55">
        <v>3.3000000000000002E-2</v>
      </c>
      <c r="R115" s="55">
        <v>1.18E-2</v>
      </c>
      <c r="S115" s="55" t="s">
        <v>51</v>
      </c>
      <c r="T115" s="55" t="s">
        <v>10519</v>
      </c>
      <c r="U115" s="55">
        <v>18</v>
      </c>
      <c r="V115" s="55" t="s">
        <v>5051</v>
      </c>
      <c r="W115" s="55" t="s">
        <v>162</v>
      </c>
      <c r="X115" s="55">
        <v>35070.43</v>
      </c>
      <c r="Y115" s="55">
        <v>33300</v>
      </c>
      <c r="Z115" s="55" t="s">
        <v>5043</v>
      </c>
      <c r="AA115" s="55" t="s">
        <v>5013</v>
      </c>
      <c r="AB115" s="55" t="s">
        <v>11549</v>
      </c>
      <c r="AC115" s="55" t="s">
        <v>11550</v>
      </c>
      <c r="AD115" s="60">
        <f>IF(N115=$AD$1,_xlfn.XLOOKUP(LEFT(B115,18)&amp;C115&amp;D115,'Form CT'!I:I,'Form CT'!D:D,0)+_xlfn.XLOOKUP(LEFT(B115,18)&amp;C115&amp;D115,'Form CT'!I:I,'Form CT'!E:E,0),0)</f>
        <v>581.43038633333049</v>
      </c>
      <c r="AE115" s="60">
        <f>IF(N115=$AE$1,_xlfn.XLOOKUP(LEFT(B115,18)&amp;C115&amp;D115,'Form CT'!I:I,'Form CT'!D:D,0)+_xlfn.XLOOKUP(LEFT(B115,18)&amp;C115&amp;D115,'Form CT'!I:I,'Form CT'!E:E,0),0)</f>
        <v>0</v>
      </c>
      <c r="AF115" s="60">
        <f>IF(N115=$AF$1,_xlfn.XLOOKUP(LEFT(B115,18)&amp;C115&amp;D115,'Form CT'!I:I,'Form CT'!D:D,0)+_xlfn.XLOOKUP(LEFT(B115,18)&amp;C115&amp;D115,'Form CT'!I:I,'Form CT'!E:E,0),0)</f>
        <v>0</v>
      </c>
      <c r="AG115" s="60" t="str">
        <f t="shared" si="2"/>
        <v>不符合</v>
      </c>
      <c r="AH115" s="60">
        <f>_xlfn.XLOOKUP(TRIM(CLEAN(B115))&amp;"-"&amp;TRIM(CLEAN(C115))&amp;"-"&amp;TRIM(CLEAN(D115)),'KS2'!A:A,'KS2'!B:B,0)</f>
        <v>0</v>
      </c>
      <c r="AI115" s="60">
        <f>IF(_xlfn.XLOOKUP(MID(B115,2,7)&amp;"/"&amp;MID(B115,10,3)&amp;TRIM(D115)&amp;MID(B115,15,4),Carouselwash!F:F,Carouselwash!I:I,0)=0,_xlfn.XLOOKUP((MID(C115,2,7)&amp;"/"&amp;MID(C115,10,3)&amp;TRIM(D115)),Carouselwash!G:G,Carouselwash!I:I,0),_xlfn.XLOOKUP(MID(B115,2,7)&amp;"/"&amp;MID(B115,10,3)&amp;TRIM(D115)&amp;MID(B115,15,4),Carouselwash!F:F,Carouselwash!I:I,0))</f>
        <v>3</v>
      </c>
    </row>
    <row r="116" spans="1:35" hidden="1">
      <c r="A116" s="55" t="s">
        <v>11551</v>
      </c>
      <c r="B116" s="56" t="s">
        <v>3064</v>
      </c>
      <c r="C116" s="56" t="s">
        <v>3062</v>
      </c>
      <c r="D116" s="55" t="s">
        <v>152</v>
      </c>
      <c r="E116" s="57" t="s">
        <v>10583</v>
      </c>
      <c r="F116" s="58">
        <v>42908</v>
      </c>
      <c r="G116" s="59" t="s">
        <v>10734</v>
      </c>
      <c r="H116" s="59" t="s">
        <v>10523</v>
      </c>
      <c r="I116" s="55" t="s">
        <v>28</v>
      </c>
      <c r="J116" s="55">
        <v>8</v>
      </c>
      <c r="K116" s="55">
        <v>5</v>
      </c>
      <c r="L116" s="55" t="s">
        <v>11552</v>
      </c>
      <c r="M116" s="55">
        <v>3510.9</v>
      </c>
      <c r="N116" s="55" t="s">
        <v>96</v>
      </c>
      <c r="O116" s="55">
        <v>9.8000000000000004E-2</v>
      </c>
      <c r="P116" s="55">
        <v>0.16300000000000001</v>
      </c>
      <c r="Q116" s="55">
        <v>3.3000000000000002E-2</v>
      </c>
      <c r="R116" s="55">
        <v>1.4999999999999999E-2</v>
      </c>
      <c r="S116" s="55" t="s">
        <v>52</v>
      </c>
      <c r="T116" s="55" t="s">
        <v>163</v>
      </c>
      <c r="U116" s="55">
        <v>18</v>
      </c>
      <c r="V116" s="55" t="s">
        <v>5049</v>
      </c>
      <c r="W116" s="55" t="s">
        <v>162</v>
      </c>
      <c r="X116" s="55">
        <v>25484.15</v>
      </c>
      <c r="Y116" s="55">
        <v>45360</v>
      </c>
      <c r="Z116" s="55" t="s">
        <v>10374</v>
      </c>
      <c r="AA116" s="55" t="s">
        <v>5009</v>
      </c>
      <c r="AB116" s="61" t="s">
        <v>11553</v>
      </c>
      <c r="AC116" s="55" t="s">
        <v>11554</v>
      </c>
      <c r="AD116" s="60">
        <f>IF(N116=$AD$1,_xlfn.XLOOKUP(LEFT(B116,18)&amp;C116&amp;D116,'Form CT'!I:I,'Form CT'!D:D,0)+_xlfn.XLOOKUP(LEFT(B116,18)&amp;C116&amp;D116,'Form CT'!I:I,'Form CT'!E:E,0),0)</f>
        <v>0</v>
      </c>
      <c r="AE116" s="60">
        <f>IF(N116=$AE$1,_xlfn.XLOOKUP(LEFT(B116,18)&amp;C116&amp;D116,'Form CT'!I:I,'Form CT'!D:D,0)+_xlfn.XLOOKUP(LEFT(B116,18)&amp;C116&amp;D116,'Form CT'!I:I,'Form CT'!E:E,0),0)</f>
        <v>0</v>
      </c>
      <c r="AF116" s="60">
        <f>IF(N116=$AF$1,_xlfn.XLOOKUP(LEFT(B116,18)&amp;C116&amp;D116,'Form CT'!I:I,'Form CT'!D:D,0)+_xlfn.XLOOKUP(LEFT(B116,18)&amp;C116&amp;D116,'Form CT'!I:I,'Form CT'!E:E,0),0)</f>
        <v>452.42727299930993</v>
      </c>
      <c r="AG116" s="60" t="str">
        <f t="shared" si="2"/>
        <v>不符合</v>
      </c>
      <c r="AH116" s="60">
        <f>_xlfn.XLOOKUP(TRIM(CLEAN(B116))&amp;"-"&amp;TRIM(CLEAN(C116))&amp;"-"&amp;TRIM(CLEAN(D116)),'KS2'!A:A,'KS2'!B:B,0)</f>
        <v>0</v>
      </c>
      <c r="AI116" s="60">
        <f>IF(_xlfn.XLOOKUP(MID(B116,2,7)&amp;"/"&amp;MID(B116,10,3)&amp;TRIM(D116)&amp;MID(B116,15,4),Carouselwash!F:F,Carouselwash!I:I,0)=0,_xlfn.XLOOKUP((MID(C116,2,7)&amp;"/"&amp;MID(C116,10,3)&amp;TRIM(D116)),Carouselwash!G:G,Carouselwash!I:I,0),_xlfn.XLOOKUP(MID(B116,2,7)&amp;"/"&amp;MID(B116,10,3)&amp;TRIM(D116)&amp;MID(B116,15,4),Carouselwash!F:F,Carouselwash!I:I,0))</f>
        <v>3</v>
      </c>
    </row>
    <row r="117" spans="1:35" ht="13" hidden="1" customHeight="1">
      <c r="A117" s="55" t="s">
        <v>11596</v>
      </c>
      <c r="B117" s="56" t="s">
        <v>3763</v>
      </c>
      <c r="C117" s="56" t="s">
        <v>3764</v>
      </c>
      <c r="D117" s="55" t="s">
        <v>4441</v>
      </c>
      <c r="E117" s="57" t="s">
        <v>10583</v>
      </c>
      <c r="F117" s="58">
        <v>50760</v>
      </c>
      <c r="G117" s="59" t="s">
        <v>10734</v>
      </c>
      <c r="H117" s="59" t="s">
        <v>10523</v>
      </c>
      <c r="I117" s="55" t="s">
        <v>1</v>
      </c>
      <c r="J117" s="55">
        <v>13</v>
      </c>
      <c r="K117" s="55">
        <v>8</v>
      </c>
      <c r="L117" s="55" t="s">
        <v>11597</v>
      </c>
      <c r="M117" s="55">
        <v>2691.8</v>
      </c>
      <c r="N117" s="55" t="s">
        <v>96</v>
      </c>
      <c r="O117" s="55">
        <v>8.8999999999999996E-2</v>
      </c>
      <c r="P117" s="55">
        <v>6.4000000000000001E-2</v>
      </c>
      <c r="Q117" s="55">
        <v>4.1000000000000002E-2</v>
      </c>
      <c r="R117" s="55">
        <v>1.4999999999999999E-2</v>
      </c>
      <c r="S117" s="55" t="s">
        <v>52</v>
      </c>
      <c r="T117" s="55" t="s">
        <v>10501</v>
      </c>
      <c r="U117" s="55">
        <v>18</v>
      </c>
      <c r="V117" s="55" t="s">
        <v>5587</v>
      </c>
      <c r="W117" s="55" t="s">
        <v>163</v>
      </c>
      <c r="X117" s="55">
        <v>33753.31</v>
      </c>
      <c r="Y117" s="55">
        <v>50760</v>
      </c>
      <c r="Z117" s="55" t="s">
        <v>11169</v>
      </c>
      <c r="AA117" s="55" t="s">
        <v>5009</v>
      </c>
      <c r="AB117" s="55" t="s">
        <v>11598</v>
      </c>
      <c r="AC117" s="55" t="s">
        <v>11599</v>
      </c>
      <c r="AD117" s="60">
        <f>IF(N117=$AD$1,_xlfn.XLOOKUP(LEFT(B117,18)&amp;C117&amp;D117,'Form CT'!I:I,'Form CT'!D:D,0)+_xlfn.XLOOKUP(LEFT(B117,18)&amp;C117&amp;D117,'Form CT'!I:I,'Form CT'!E:E,0),0)</f>
        <v>0</v>
      </c>
      <c r="AE117" s="60">
        <f>IF(N117=$AE$1,_xlfn.XLOOKUP(LEFT(B117,18)&amp;C117&amp;D117,'Form CT'!I:I,'Form CT'!D:D,0)+_xlfn.XLOOKUP(LEFT(B117,18)&amp;C117&amp;D117,'Form CT'!I:I,'Form CT'!E:E,0),0)</f>
        <v>0</v>
      </c>
      <c r="AF117" s="60">
        <f>IF(N117=$AF$1,_xlfn.XLOOKUP(LEFT(B117,18)&amp;C117&amp;D117,'Form CT'!I:I,'Form CT'!D:D,0)+_xlfn.XLOOKUP(LEFT(B117,18)&amp;C117&amp;D117,'Form CT'!I:I,'Form CT'!E:E,0),0)</f>
        <v>582.60152357084871</v>
      </c>
      <c r="AG117" s="60" t="e">
        <f t="shared" si="2"/>
        <v>#VALUE!</v>
      </c>
      <c r="AH117" s="60">
        <f>_xlfn.XLOOKUP(TRIM(CLEAN(B117))&amp;"-"&amp;TRIM(CLEAN(C117))&amp;"-"&amp;TRIM(CLEAN(D117)),'KS2'!A:A,'KS2'!B:B,0)</f>
        <v>0</v>
      </c>
      <c r="AI117" s="60">
        <f>IF(_xlfn.XLOOKUP(MID(B117,2,7)&amp;"/"&amp;MID(B117,10,3)&amp;TRIM(D117)&amp;MID(B117,15,4),Carouselwash!F:F,Carouselwash!I:I,0)=0,_xlfn.XLOOKUP((MID(C117,2,7)&amp;"/"&amp;MID(C117,10,3)&amp;TRIM(D117)),Carouselwash!G:G,Carouselwash!I:I,0),_xlfn.XLOOKUP(MID(B117,2,7)&amp;"/"&amp;MID(B117,10,3)&amp;TRIM(D117)&amp;MID(B117,15,4),Carouselwash!F:F,Carouselwash!I:I,0))</f>
        <v>3</v>
      </c>
    </row>
    <row r="118" spans="1:35" hidden="1">
      <c r="A118" s="55" t="s">
        <v>11600</v>
      </c>
      <c r="B118" s="56" t="s">
        <v>1630</v>
      </c>
      <c r="C118" s="56" t="s">
        <v>1623</v>
      </c>
      <c r="D118" s="55" t="s">
        <v>126</v>
      </c>
      <c r="E118" s="57" t="s">
        <v>10583</v>
      </c>
      <c r="F118" s="58">
        <v>45395</v>
      </c>
      <c r="G118" s="59" t="s">
        <v>10537</v>
      </c>
      <c r="H118" s="59" t="s">
        <v>11163</v>
      </c>
      <c r="I118" s="55" t="s">
        <v>19</v>
      </c>
      <c r="J118" s="55">
        <v>6</v>
      </c>
      <c r="K118" s="55">
        <v>4</v>
      </c>
      <c r="L118" s="55" t="s">
        <v>11601</v>
      </c>
      <c r="M118" s="55">
        <v>1759.9</v>
      </c>
      <c r="N118" s="55" t="s">
        <v>101</v>
      </c>
      <c r="O118" s="55">
        <v>9.8000000000000004E-2</v>
      </c>
      <c r="P118" s="55">
        <v>0.16300000000000001</v>
      </c>
      <c r="Q118" s="55">
        <v>0.03</v>
      </c>
      <c r="R118" s="55">
        <v>1.4999999999999999E-2</v>
      </c>
      <c r="S118" s="55" t="s">
        <v>52</v>
      </c>
      <c r="T118" s="55" t="s">
        <v>163</v>
      </c>
      <c r="U118" s="55">
        <v>18</v>
      </c>
      <c r="V118" s="55" t="s">
        <v>5044</v>
      </c>
      <c r="W118" s="55" t="s">
        <v>162</v>
      </c>
      <c r="X118" s="55">
        <v>35815.35</v>
      </c>
      <c r="Y118" s="55">
        <v>45360</v>
      </c>
      <c r="Z118" s="55" t="s">
        <v>11169</v>
      </c>
      <c r="AA118" s="55" t="s">
        <v>5015</v>
      </c>
      <c r="AB118" s="55" t="s">
        <v>11602</v>
      </c>
      <c r="AC118" s="55" t="s">
        <v>11603</v>
      </c>
      <c r="AD118" s="60">
        <f>IF(N118=$AD$1,_xlfn.XLOOKUP(LEFT(B118,18)&amp;C118&amp;D118,'Form CT'!I:I,'Form CT'!D:D,0)+_xlfn.XLOOKUP(LEFT(B118,18)&amp;C118&amp;D118,'Form CT'!I:I,'Form CT'!E:E,0),0)</f>
        <v>605.96855699988078</v>
      </c>
      <c r="AE118" s="60">
        <f>IF(N118=$AE$1,_xlfn.XLOOKUP(LEFT(B118,18)&amp;C118&amp;D118,'Form CT'!I:I,'Form CT'!D:D,0)+_xlfn.XLOOKUP(LEFT(B118,18)&amp;C118&amp;D118,'Form CT'!I:I,'Form CT'!E:E,0),0)</f>
        <v>0</v>
      </c>
      <c r="AF118" s="60">
        <f>IF(N118=$AF$1,_xlfn.XLOOKUP(LEFT(B118,18)&amp;C118&amp;D118,'Form CT'!I:I,'Form CT'!D:D,0)+_xlfn.XLOOKUP(LEFT(B118,18)&amp;C118&amp;D118,'Form CT'!I:I,'Form CT'!E:E,0),0)</f>
        <v>0</v>
      </c>
      <c r="AG118" s="60" t="str">
        <f t="shared" si="2"/>
        <v>不符合</v>
      </c>
      <c r="AH118" s="60">
        <f>_xlfn.XLOOKUP(TRIM(CLEAN(B118))&amp;"-"&amp;TRIM(CLEAN(C118))&amp;"-"&amp;TRIM(CLEAN(D118)),'KS2'!A:A,'KS2'!B:B,0)</f>
        <v>0</v>
      </c>
      <c r="AI118" s="60">
        <f>IF(_xlfn.XLOOKUP(MID(B118,2,7)&amp;"/"&amp;MID(B118,10,3)&amp;TRIM(D118)&amp;MID(B118,15,4),Carouselwash!F:F,Carouselwash!I:I,0)=0,_xlfn.XLOOKUP((MID(C118,2,7)&amp;"/"&amp;MID(C118,10,3)&amp;TRIM(D118)),Carouselwash!G:G,Carouselwash!I:I,0),_xlfn.XLOOKUP(MID(B118,2,7)&amp;"/"&amp;MID(B118,10,3)&amp;TRIM(D118)&amp;MID(B118,15,4),Carouselwash!F:F,Carouselwash!I:I,0))</f>
        <v>3</v>
      </c>
    </row>
    <row r="119" spans="1:35" hidden="1">
      <c r="A119" s="55" t="s">
        <v>11616</v>
      </c>
      <c r="B119" s="56" t="s">
        <v>3763</v>
      </c>
      <c r="C119" s="56" t="s">
        <v>3764</v>
      </c>
      <c r="D119" s="55" t="s">
        <v>4441</v>
      </c>
      <c r="E119" s="57" t="s">
        <v>10583</v>
      </c>
      <c r="F119" s="58">
        <v>50760</v>
      </c>
      <c r="G119" s="59" t="s">
        <v>10499</v>
      </c>
      <c r="H119" s="59" t="s">
        <v>10570</v>
      </c>
      <c r="I119" s="55" t="s">
        <v>1</v>
      </c>
      <c r="J119" s="55">
        <v>13</v>
      </c>
      <c r="K119" s="55">
        <v>8</v>
      </c>
      <c r="L119" s="55" t="s">
        <v>11617</v>
      </c>
      <c r="M119" s="55">
        <v>2619.6999999999998</v>
      </c>
      <c r="N119" s="55" t="s">
        <v>96</v>
      </c>
      <c r="O119" s="55">
        <v>8.8999999999999996E-2</v>
      </c>
      <c r="P119" s="55">
        <v>6.4000000000000001E-2</v>
      </c>
      <c r="Q119" s="55">
        <v>4.1000000000000002E-2</v>
      </c>
      <c r="R119" s="55">
        <v>1.4999999999999999E-2</v>
      </c>
      <c r="S119" s="55" t="s">
        <v>52</v>
      </c>
      <c r="T119" s="55" t="s">
        <v>10501</v>
      </c>
      <c r="U119" s="55">
        <v>18</v>
      </c>
      <c r="V119" s="55" t="s">
        <v>5587</v>
      </c>
      <c r="W119" s="55" t="s">
        <v>163</v>
      </c>
      <c r="X119" s="55">
        <v>33753.31</v>
      </c>
      <c r="Y119" s="55">
        <v>50760</v>
      </c>
      <c r="Z119" s="55" t="s">
        <v>11169</v>
      </c>
      <c r="AA119" s="55" t="s">
        <v>5013</v>
      </c>
      <c r="AB119" s="55" t="s">
        <v>11618</v>
      </c>
      <c r="AC119" s="55" t="s">
        <v>11619</v>
      </c>
      <c r="AD119" s="60">
        <f>IF(N119=$AD$1,_xlfn.XLOOKUP(LEFT(B119,18)&amp;C119&amp;D119,'Form CT'!I:I,'Form CT'!D:D,0)+_xlfn.XLOOKUP(LEFT(B119,18)&amp;C119&amp;D119,'Form CT'!I:I,'Form CT'!E:E,0),0)</f>
        <v>0</v>
      </c>
      <c r="AE119" s="60">
        <f>IF(N119=$AE$1,_xlfn.XLOOKUP(LEFT(B119,18)&amp;C119&amp;D119,'Form CT'!I:I,'Form CT'!D:D,0)+_xlfn.XLOOKUP(LEFT(B119,18)&amp;C119&amp;D119,'Form CT'!I:I,'Form CT'!E:E,0),0)</f>
        <v>0</v>
      </c>
      <c r="AF119" s="60">
        <f>IF(N119=$AF$1,_xlfn.XLOOKUP(LEFT(B119,18)&amp;C119&amp;D119,'Form CT'!I:I,'Form CT'!D:D,0)+_xlfn.XLOOKUP(LEFT(B119,18)&amp;C119&amp;D119,'Form CT'!I:I,'Form CT'!E:E,0),0)</f>
        <v>582.60152357084871</v>
      </c>
      <c r="AG119" s="60" t="e">
        <f t="shared" si="2"/>
        <v>#VALUE!</v>
      </c>
      <c r="AH119" s="60">
        <f>_xlfn.XLOOKUP(TRIM(CLEAN(B119))&amp;"-"&amp;TRIM(CLEAN(C119))&amp;"-"&amp;TRIM(CLEAN(D119)),'KS2'!A:A,'KS2'!B:B,0)</f>
        <v>0</v>
      </c>
      <c r="AI119" s="60">
        <f>IF(_xlfn.XLOOKUP(MID(B119,2,7)&amp;"/"&amp;MID(B119,10,3)&amp;TRIM(D119)&amp;MID(B119,15,4),Carouselwash!F:F,Carouselwash!I:I,0)=0,_xlfn.XLOOKUP((MID(C119,2,7)&amp;"/"&amp;MID(C119,10,3)&amp;TRIM(D119)),Carouselwash!G:G,Carouselwash!I:I,0),_xlfn.XLOOKUP(MID(B119,2,7)&amp;"/"&amp;MID(B119,10,3)&amp;TRIM(D119)&amp;MID(B119,15,4),Carouselwash!F:F,Carouselwash!I:I,0))</f>
        <v>3</v>
      </c>
    </row>
    <row r="120" spans="1:35" hidden="1">
      <c r="A120" s="55" t="s">
        <v>11567</v>
      </c>
      <c r="B120" s="56" t="s">
        <v>129</v>
      </c>
      <c r="C120" s="56" t="s">
        <v>130</v>
      </c>
      <c r="D120" s="55" t="s">
        <v>131</v>
      </c>
      <c r="E120" s="57" t="s">
        <v>10583</v>
      </c>
      <c r="F120" s="58">
        <v>42213</v>
      </c>
      <c r="G120" s="59" t="s">
        <v>10734</v>
      </c>
      <c r="H120" s="59" t="s">
        <v>11161</v>
      </c>
      <c r="I120" s="55" t="s">
        <v>29</v>
      </c>
      <c r="J120" s="55">
        <v>14</v>
      </c>
      <c r="K120" s="55">
        <v>9</v>
      </c>
      <c r="L120" s="55" t="s">
        <v>11568</v>
      </c>
      <c r="M120" s="55">
        <v>2805.4</v>
      </c>
      <c r="N120" s="55" t="s">
        <v>96</v>
      </c>
      <c r="O120" s="55">
        <v>6.5000000000000002E-2</v>
      </c>
      <c r="P120" s="55">
        <v>0.17</v>
      </c>
      <c r="Q120" s="55">
        <v>0.04</v>
      </c>
      <c r="R120" s="55">
        <v>1.9300000000000001E-2</v>
      </c>
      <c r="S120" s="55" t="s">
        <v>51</v>
      </c>
      <c r="T120" s="55" t="s">
        <v>10501</v>
      </c>
      <c r="U120" s="55">
        <v>18</v>
      </c>
      <c r="V120" s="55" t="s">
        <v>5046</v>
      </c>
      <c r="W120" s="55" t="s">
        <v>162</v>
      </c>
      <c r="X120" s="55">
        <v>20932.16</v>
      </c>
      <c r="Y120" s="55">
        <v>42300</v>
      </c>
      <c r="Z120" s="55" t="s">
        <v>5043</v>
      </c>
      <c r="AA120" s="55" t="s">
        <v>5009</v>
      </c>
      <c r="AB120" s="55" t="s">
        <v>5008</v>
      </c>
      <c r="AC120" s="55" t="s">
        <v>11526</v>
      </c>
      <c r="AD120" s="60">
        <f>IF(N120=$AD$1,_xlfn.XLOOKUP(LEFT(B120,18)&amp;C120&amp;D120,'Form CT'!I:I,'Form CT'!D:D,0)+_xlfn.XLOOKUP(LEFT(B120,18)&amp;C120&amp;D120,'Form CT'!I:I,'Form CT'!E:E,0),0)</f>
        <v>0</v>
      </c>
      <c r="AE120" s="60">
        <f>IF(N120=$AE$1,_xlfn.XLOOKUP(LEFT(B120,18)&amp;C120&amp;D120,'Form CT'!I:I,'Form CT'!D:D,0)+_xlfn.XLOOKUP(LEFT(B120,18)&amp;C120&amp;D120,'Form CT'!I:I,'Form CT'!E:E,0),0)</f>
        <v>0</v>
      </c>
      <c r="AF120" s="60">
        <f>IF(N120=$AF$1,_xlfn.XLOOKUP(LEFT(B120,18)&amp;C120&amp;D120,'Form CT'!I:I,'Form CT'!D:D,0)+_xlfn.XLOOKUP(LEFT(B120,18)&amp;C120&amp;D120,'Form CT'!I:I,'Form CT'!E:E,0),0)</f>
        <v>349.29693499964202</v>
      </c>
      <c r="AG120" s="60" t="e">
        <f t="shared" si="2"/>
        <v>#VALUE!</v>
      </c>
      <c r="AH120" s="60">
        <f>_xlfn.XLOOKUP(TRIM(CLEAN(B120))&amp;"-"&amp;TRIM(CLEAN(C120))&amp;"-"&amp;TRIM(CLEAN(D120)),'KS2'!A:A,'KS2'!B:B,0)</f>
        <v>0</v>
      </c>
      <c r="AI120" s="60">
        <f>IF(_xlfn.XLOOKUP(MID(B120,2,7)&amp;"/"&amp;MID(B120,10,3)&amp;TRIM(D120)&amp;MID(B120,15,4),Carouselwash!F:F,Carouselwash!I:I,0)=0,_xlfn.XLOOKUP((MID(C120,2,7)&amp;"/"&amp;MID(C120,10,3)&amp;TRIM(D120)),Carouselwash!G:G,Carouselwash!I:I,0),_xlfn.XLOOKUP(MID(B120,2,7)&amp;"/"&amp;MID(B120,10,3)&amp;TRIM(D120)&amp;MID(B120,15,4),Carouselwash!F:F,Carouselwash!I:I,0))</f>
        <v>3</v>
      </c>
    </row>
    <row r="121" spans="1:35" hidden="1">
      <c r="A121" s="55" t="s">
        <v>11569</v>
      </c>
      <c r="B121" s="56" t="s">
        <v>760</v>
      </c>
      <c r="C121" s="56" t="s">
        <v>10211</v>
      </c>
      <c r="D121" s="55" t="s">
        <v>82</v>
      </c>
      <c r="E121" s="57" t="s">
        <v>10583</v>
      </c>
      <c r="F121" s="58">
        <v>8471</v>
      </c>
      <c r="G121" s="59" t="s">
        <v>10511</v>
      </c>
      <c r="H121" s="59" t="s">
        <v>11162</v>
      </c>
      <c r="I121" s="55" t="s">
        <v>39</v>
      </c>
      <c r="J121" s="55">
        <v>3</v>
      </c>
      <c r="K121" s="55">
        <v>0</v>
      </c>
      <c r="L121" s="55" t="s">
        <v>11570</v>
      </c>
      <c r="M121" s="55">
        <v>8130.6</v>
      </c>
      <c r="N121" s="55" t="s">
        <v>23</v>
      </c>
      <c r="O121" s="55">
        <v>0.20599999999999999</v>
      </c>
      <c r="P121" s="55">
        <v>0.216</v>
      </c>
      <c r="Q121" s="55">
        <v>4.1000000000000002E-2</v>
      </c>
      <c r="R121" s="55">
        <v>1.18E-2</v>
      </c>
      <c r="S121" s="55" t="s">
        <v>50</v>
      </c>
      <c r="T121" s="55" t="s">
        <v>10504</v>
      </c>
      <c r="U121" s="55">
        <v>18</v>
      </c>
      <c r="V121" s="55" t="s">
        <v>8119</v>
      </c>
      <c r="W121" s="55" t="s">
        <v>162</v>
      </c>
      <c r="X121" s="55">
        <v>70015.25</v>
      </c>
      <c r="Y121" s="55">
        <v>13860</v>
      </c>
      <c r="Z121" s="55" t="s">
        <v>5043</v>
      </c>
      <c r="AA121" s="55" t="s">
        <v>5009</v>
      </c>
      <c r="AB121" s="55" t="s">
        <v>5008</v>
      </c>
      <c r="AC121" s="55" t="s">
        <v>11227</v>
      </c>
      <c r="AD121" s="60">
        <f>IF(N121=$AD$1,_xlfn.XLOOKUP(LEFT(B121,18)&amp;C121&amp;D121,'Form CT'!I:I,'Form CT'!D:D,0)+_xlfn.XLOOKUP(LEFT(B121,18)&amp;C121&amp;D121,'Form CT'!I:I,'Form CT'!E:E,0),0)</f>
        <v>0</v>
      </c>
      <c r="AE121" s="60">
        <f>IF(N121=$AE$1,_xlfn.XLOOKUP(LEFT(B121,18)&amp;C121&amp;D121,'Form CT'!I:I,'Form CT'!D:D,0)+_xlfn.XLOOKUP(LEFT(B121,18)&amp;C121&amp;D121,'Form CT'!I:I,'Form CT'!E:E,0),0)</f>
        <v>1135.8833333333334</v>
      </c>
      <c r="AF121" s="60">
        <f>IF(N121=$AF$1,_xlfn.XLOOKUP(LEFT(B121,18)&amp;C121&amp;D121,'Form CT'!I:I,'Form CT'!D:D,0)+_xlfn.XLOOKUP(LEFT(B121,18)&amp;C121&amp;D121,'Form CT'!I:I,'Form CT'!E:E,0),0)</f>
        <v>0</v>
      </c>
      <c r="AG121" s="60" t="str">
        <f t="shared" si="2"/>
        <v>符合</v>
      </c>
      <c r="AH121" s="60">
        <f>_xlfn.XLOOKUP(TRIM(CLEAN(B121))&amp;"-"&amp;TRIM(CLEAN(C121))&amp;"-"&amp;TRIM(CLEAN(D121)),'KS2'!A:A,'KS2'!B:B,0)</f>
        <v>7</v>
      </c>
      <c r="AI121" s="60">
        <f>IF(_xlfn.XLOOKUP(MID(B121,2,7)&amp;"/"&amp;MID(B121,10,3)&amp;TRIM(D121)&amp;MID(B121,15,4),Carouselwash!F:F,Carouselwash!I:I,0)=0,_xlfn.XLOOKUP((MID(C121,2,7)&amp;"/"&amp;MID(C121,10,3)&amp;TRIM(D121)),Carouselwash!G:G,Carouselwash!I:I,0),_xlfn.XLOOKUP(MID(B121,2,7)&amp;"/"&amp;MID(B121,10,3)&amp;TRIM(D121)&amp;MID(B121,15,4),Carouselwash!F:F,Carouselwash!I:I,0))</f>
        <v>3</v>
      </c>
    </row>
    <row r="122" spans="1:35" hidden="1">
      <c r="A122" s="67" t="s">
        <v>11571</v>
      </c>
      <c r="B122" s="69" t="s">
        <v>2938</v>
      </c>
      <c r="C122" s="69" t="s">
        <v>2935</v>
      </c>
      <c r="D122" s="67" t="s">
        <v>4428</v>
      </c>
      <c r="E122" s="122" t="s">
        <v>10583</v>
      </c>
      <c r="F122" s="72">
        <v>33281</v>
      </c>
      <c r="G122" s="121" t="s">
        <v>10537</v>
      </c>
      <c r="H122" s="121" t="s">
        <v>10542</v>
      </c>
      <c r="I122" s="67" t="s">
        <v>26</v>
      </c>
      <c r="J122" s="67">
        <v>14</v>
      </c>
      <c r="K122" s="67">
        <v>9</v>
      </c>
      <c r="L122" s="67" t="s">
        <v>11572</v>
      </c>
      <c r="M122" s="67">
        <v>4380.1000000000004</v>
      </c>
      <c r="N122" s="67" t="s">
        <v>101</v>
      </c>
      <c r="O122" s="67">
        <v>0.128</v>
      </c>
      <c r="P122" s="67">
        <v>0.185</v>
      </c>
      <c r="Q122" s="67">
        <v>3.2000000000000001E-2</v>
      </c>
      <c r="R122" s="67">
        <v>1.9300000000000001E-2</v>
      </c>
      <c r="S122" s="67" t="s">
        <v>51</v>
      </c>
      <c r="T122" s="67" t="s">
        <v>10519</v>
      </c>
      <c r="U122" s="67">
        <v>18</v>
      </c>
      <c r="V122" s="67" t="s">
        <v>9089</v>
      </c>
      <c r="W122" s="67" t="s">
        <v>162</v>
      </c>
      <c r="X122" s="67">
        <v>20664.46</v>
      </c>
      <c r="Y122" s="67">
        <v>33300</v>
      </c>
      <c r="Z122" s="67" t="s">
        <v>5043</v>
      </c>
      <c r="AA122" s="67" t="s">
        <v>5011</v>
      </c>
      <c r="AB122" s="75" t="s">
        <v>5014</v>
      </c>
      <c r="AC122" s="67" t="s">
        <v>11415</v>
      </c>
      <c r="AD122" s="60">
        <f>IF(N122=$AD$1,_xlfn.XLOOKUP(LEFT(B122,18)&amp;C122&amp;D122,'Form CT'!I:I,'Form CT'!D:D,0)+_xlfn.XLOOKUP(LEFT(B122,18)&amp;C122&amp;D122,'Form CT'!I:I,'Form CT'!E:E,0),0)</f>
        <v>334.29226799968166</v>
      </c>
      <c r="AE122" s="60">
        <f>IF(N122=$AE$1,_xlfn.XLOOKUP(LEFT(B122,18)&amp;C122&amp;D122,'Form CT'!I:I,'Form CT'!D:D,0)+_xlfn.XLOOKUP(LEFT(B122,18)&amp;C122&amp;D122,'Form CT'!I:I,'Form CT'!E:E,0),0)</f>
        <v>0</v>
      </c>
      <c r="AF122" s="60">
        <f>IF(N122=$AF$1,_xlfn.XLOOKUP(LEFT(B122,18)&amp;C122&amp;D122,'Form CT'!I:I,'Form CT'!D:D,0)+_xlfn.XLOOKUP(LEFT(B122,18)&amp;C122&amp;D122,'Form CT'!I:I,'Form CT'!E:E,0),0)</f>
        <v>0</v>
      </c>
      <c r="AG122" s="60" t="e">
        <f t="shared" si="2"/>
        <v>#VALUE!</v>
      </c>
      <c r="AH122" s="60">
        <f>_xlfn.XLOOKUP(TRIM(CLEAN(B122))&amp;"-"&amp;TRIM(CLEAN(C122))&amp;"-"&amp;TRIM(CLEAN(D122)),'KS2'!A:A,'KS2'!B:B,0)</f>
        <v>0</v>
      </c>
      <c r="AI122" s="60">
        <f>IF(_xlfn.XLOOKUP(MID(B122,2,7)&amp;"/"&amp;MID(B122,10,3)&amp;TRIM(D122)&amp;MID(B122,15,4),Carouselwash!F:F,Carouselwash!I:I,0)=0,_xlfn.XLOOKUP((MID(C122,2,7)&amp;"/"&amp;MID(C122,10,3)&amp;TRIM(D122)),Carouselwash!G:G,Carouselwash!I:I,0),_xlfn.XLOOKUP(MID(B122,2,7)&amp;"/"&amp;MID(B122,10,3)&amp;TRIM(D122)&amp;MID(B122,15,4),Carouselwash!F:F,Carouselwash!I:I,0))</f>
        <v>3</v>
      </c>
    </row>
    <row r="123" spans="1:35" ht="18.5" hidden="1" customHeight="1">
      <c r="A123" s="55" t="s">
        <v>11628</v>
      </c>
      <c r="B123" s="56" t="s">
        <v>3945</v>
      </c>
      <c r="C123" s="56" t="s">
        <v>668</v>
      </c>
      <c r="D123" s="55" t="s">
        <v>4474</v>
      </c>
      <c r="E123" s="57" t="s">
        <v>10583</v>
      </c>
      <c r="F123" s="58">
        <v>50700</v>
      </c>
      <c r="G123" s="59" t="s">
        <v>11208</v>
      </c>
      <c r="H123" s="59" t="s">
        <v>10542</v>
      </c>
      <c r="I123" s="55" t="s">
        <v>1</v>
      </c>
      <c r="J123" s="55">
        <v>9</v>
      </c>
      <c r="K123" s="55">
        <v>5</v>
      </c>
      <c r="L123" s="55" t="s">
        <v>11629</v>
      </c>
      <c r="M123" s="55">
        <v>2231.4</v>
      </c>
      <c r="N123" s="55" t="s">
        <v>101</v>
      </c>
      <c r="O123" s="55">
        <v>8.8999999999999996E-2</v>
      </c>
      <c r="P123" s="55">
        <v>5.3999999999999999E-2</v>
      </c>
      <c r="Q123" s="55">
        <v>4.1000000000000002E-2</v>
      </c>
      <c r="R123" s="55">
        <v>1.18E-2</v>
      </c>
      <c r="S123" s="55" t="s">
        <v>52</v>
      </c>
      <c r="T123" s="55" t="s">
        <v>10501</v>
      </c>
      <c r="U123" s="55">
        <v>18</v>
      </c>
      <c r="V123" s="55" t="s">
        <v>5052</v>
      </c>
      <c r="W123" s="55" t="s">
        <v>163</v>
      </c>
      <c r="X123" s="55">
        <v>45705.58</v>
      </c>
      <c r="Y123" s="55">
        <v>50760</v>
      </c>
      <c r="Z123" s="55" t="s">
        <v>11169</v>
      </c>
      <c r="AA123" s="55" t="s">
        <v>5009</v>
      </c>
      <c r="AB123" s="61" t="s">
        <v>11630</v>
      </c>
      <c r="AC123" s="55" t="s">
        <v>11631</v>
      </c>
      <c r="AD123" s="60">
        <f>IF(N123=$AD$1,_xlfn.XLOOKUP(LEFT(B123,18)&amp;C123&amp;D123,'Form CT'!I:I,'Form CT'!D:D,0)+_xlfn.XLOOKUP(LEFT(B123,18)&amp;C123&amp;D123,'Form CT'!I:I,'Form CT'!E:E,0),0)</f>
        <v>775.01502298846322</v>
      </c>
      <c r="AE123" s="60">
        <f>IF(N123=$AE$1,_xlfn.XLOOKUP(LEFT(B123,18)&amp;C123&amp;D123,'Form CT'!I:I,'Form CT'!D:D,0)+_xlfn.XLOOKUP(LEFT(B123,18)&amp;C123&amp;D123,'Form CT'!I:I,'Form CT'!E:E,0),0)</f>
        <v>0</v>
      </c>
      <c r="AF123" s="60">
        <f>IF(N123=$AF$1,_xlfn.XLOOKUP(LEFT(B123,18)&amp;C123&amp;D123,'Form CT'!I:I,'Form CT'!D:D,0)+_xlfn.XLOOKUP(LEFT(B123,18)&amp;C123&amp;D123,'Form CT'!I:I,'Form CT'!E:E,0),0)</f>
        <v>0</v>
      </c>
      <c r="AG123" s="60" t="str">
        <f t="shared" si="2"/>
        <v>不符合</v>
      </c>
      <c r="AH123" s="60">
        <f>_xlfn.XLOOKUP(TRIM(CLEAN(B123))&amp;"-"&amp;TRIM(CLEAN(C123))&amp;"-"&amp;TRIM(CLEAN(D123)),'KS2'!A:A,'KS2'!B:B,0)</f>
        <v>0</v>
      </c>
      <c r="AI123" s="60">
        <f>IF(_xlfn.XLOOKUP(MID(B123,2,7)&amp;"/"&amp;MID(B123,10,3)&amp;TRIM(D123)&amp;MID(B123,15,4),Carouselwash!F:F,Carouselwash!I:I,0)=0,_xlfn.XLOOKUP((MID(C123,2,7)&amp;"/"&amp;MID(C123,10,3)&amp;TRIM(D123)),Carouselwash!G:G,Carouselwash!I:I,0),_xlfn.XLOOKUP(MID(B123,2,7)&amp;"/"&amp;MID(B123,10,3)&amp;TRIM(D123)&amp;MID(B123,15,4),Carouselwash!F:F,Carouselwash!I:I,0))</f>
        <v>3</v>
      </c>
    </row>
    <row r="124" spans="1:35" hidden="1">
      <c r="A124" s="67" t="s">
        <v>11577</v>
      </c>
      <c r="B124" s="69" t="s">
        <v>2413</v>
      </c>
      <c r="C124" s="69" t="s">
        <v>4389</v>
      </c>
      <c r="D124" s="55" t="s">
        <v>82</v>
      </c>
      <c r="E124" s="122" t="s">
        <v>10583</v>
      </c>
      <c r="F124" s="72">
        <v>23373</v>
      </c>
      <c r="G124" s="121" t="s">
        <v>10537</v>
      </c>
      <c r="H124" s="121" t="s">
        <v>10529</v>
      </c>
      <c r="I124" s="67" t="s">
        <v>38</v>
      </c>
      <c r="J124" s="67">
        <v>3</v>
      </c>
      <c r="K124" s="67">
        <v>0</v>
      </c>
      <c r="L124" s="67" t="s">
        <v>11578</v>
      </c>
      <c r="M124" s="67">
        <v>4546.8999999999996</v>
      </c>
      <c r="N124" s="67" t="s">
        <v>23</v>
      </c>
      <c r="O124" s="67">
        <v>0.14000000000000001</v>
      </c>
      <c r="P124" s="67">
        <v>0.21</v>
      </c>
      <c r="Q124" s="67">
        <v>3.2000000000000001E-2</v>
      </c>
      <c r="R124" s="67">
        <v>1.4999999999999999E-2</v>
      </c>
      <c r="S124" s="67" t="s">
        <v>51</v>
      </c>
      <c r="T124" s="67" t="s">
        <v>10512</v>
      </c>
      <c r="U124" s="67">
        <v>18</v>
      </c>
      <c r="V124" s="67" t="s">
        <v>8140</v>
      </c>
      <c r="W124" s="67" t="s">
        <v>162</v>
      </c>
      <c r="X124" s="67">
        <v>69156.479999999996</v>
      </c>
      <c r="Y124" s="67">
        <v>23400</v>
      </c>
      <c r="Z124" s="67" t="s">
        <v>5043</v>
      </c>
      <c r="AA124" s="67" t="s">
        <v>5015</v>
      </c>
      <c r="AB124" s="75" t="s">
        <v>11579</v>
      </c>
      <c r="AC124" s="67" t="s">
        <v>11580</v>
      </c>
      <c r="AD124" s="60">
        <f>IF(N124=$AD$1,_xlfn.XLOOKUP(LEFT(B124,18)&amp;C124&amp;D124,'Form CT'!I:I,'Form CT'!D:D,0)+_xlfn.XLOOKUP(LEFT(B124,18)&amp;C124&amp;D124,'Form CT'!I:I,'Form CT'!E:E,0),0)</f>
        <v>0</v>
      </c>
      <c r="AE124" s="60">
        <f>IF(N124=$AE$1,_xlfn.XLOOKUP(LEFT(B124,18)&amp;C124&amp;D124,'Form CT'!I:I,'Form CT'!D:D,0)+_xlfn.XLOOKUP(LEFT(B124,18)&amp;C124&amp;D124,'Form CT'!I:I,'Form CT'!E:E,0),0)</f>
        <v>1148.7495576677843</v>
      </c>
      <c r="AF124" s="60">
        <f>IF(N124=$AF$1,_xlfn.XLOOKUP(LEFT(B124,18)&amp;C124&amp;D124,'Form CT'!I:I,'Form CT'!D:D,0)+_xlfn.XLOOKUP(LEFT(B124,18)&amp;C124&amp;D124,'Form CT'!I:I,'Form CT'!E:E,0),0)</f>
        <v>0</v>
      </c>
      <c r="AG124" s="60" t="str">
        <f t="shared" si="2"/>
        <v>符合</v>
      </c>
      <c r="AH124" s="60">
        <f>_xlfn.XLOOKUP(TRIM(CLEAN(B124))&amp;"-"&amp;TRIM(CLEAN(C124))&amp;"-"&amp;TRIM(CLEAN(D124)),'KS2'!A:A,'KS2'!B:B,0)</f>
        <v>5</v>
      </c>
      <c r="AI124" s="60">
        <f>IF(_xlfn.XLOOKUP(MID(B124,2,7)&amp;"/"&amp;MID(B124,10,3)&amp;TRIM(D124)&amp;MID(B124,15,4),Carouselwash!F:F,Carouselwash!I:I,0)=0,_xlfn.XLOOKUP((MID(C124,2,7)&amp;"/"&amp;MID(C124,10,3)&amp;TRIM(D124)),Carouselwash!G:G,Carouselwash!I:I,0),_xlfn.XLOOKUP(MID(B124,2,7)&amp;"/"&amp;MID(B124,10,3)&amp;TRIM(D124)&amp;MID(B124,15,4),Carouselwash!F:F,Carouselwash!I:I,0))</f>
        <v>4</v>
      </c>
    </row>
    <row r="125" spans="1:35" hidden="1">
      <c r="A125" s="62" t="s">
        <v>11581</v>
      </c>
      <c r="B125" s="56" t="s">
        <v>1291</v>
      </c>
      <c r="C125" s="56" t="s">
        <v>145</v>
      </c>
      <c r="D125" s="55" t="s">
        <v>87</v>
      </c>
      <c r="E125" s="57" t="s">
        <v>10583</v>
      </c>
      <c r="F125" s="58">
        <v>28790</v>
      </c>
      <c r="G125" s="59" t="s">
        <v>10514</v>
      </c>
      <c r="H125" s="59" t="s">
        <v>10531</v>
      </c>
      <c r="I125" s="55" t="s">
        <v>17</v>
      </c>
      <c r="J125" s="55">
        <v>6</v>
      </c>
      <c r="K125" s="55">
        <v>4</v>
      </c>
      <c r="L125" s="55" t="s">
        <v>11582</v>
      </c>
      <c r="M125" s="55">
        <v>5734.8</v>
      </c>
      <c r="N125" s="55" t="s">
        <v>101</v>
      </c>
      <c r="O125" s="55">
        <v>0.128</v>
      </c>
      <c r="P125" s="55">
        <v>0.17</v>
      </c>
      <c r="Q125" s="55">
        <v>6.4000000000000001E-2</v>
      </c>
      <c r="R125" s="55">
        <v>1.4999999999999999E-2</v>
      </c>
      <c r="S125" s="55" t="s">
        <v>51</v>
      </c>
      <c r="T125" s="55" t="s">
        <v>162</v>
      </c>
      <c r="U125" s="55">
        <v>18</v>
      </c>
      <c r="V125" s="55" t="s">
        <v>5044</v>
      </c>
      <c r="W125" s="55" t="s">
        <v>162</v>
      </c>
      <c r="X125" s="55">
        <v>33106.25</v>
      </c>
      <c r="Y125" s="55">
        <v>28800</v>
      </c>
      <c r="Z125" s="55" t="s">
        <v>5043</v>
      </c>
      <c r="AA125" s="55" t="s">
        <v>5012</v>
      </c>
      <c r="AB125" s="55" t="s">
        <v>5014</v>
      </c>
      <c r="AC125" s="55" t="s">
        <v>11583</v>
      </c>
      <c r="AD125" s="60">
        <f>IF(N125=$AD$1,_xlfn.XLOOKUP(LEFT(B125,18)&amp;C125&amp;D125,'Form CT'!I:I,'Form CT'!D:D,0)+_xlfn.XLOOKUP(LEFT(B125,18)&amp;C125&amp;D125,'Form CT'!I:I,'Form CT'!E:E,0),0)</f>
        <v>545.36616299890443</v>
      </c>
      <c r="AE125" s="60">
        <f>IF(N125=$AE$1,_xlfn.XLOOKUP(LEFT(B125,18)&amp;C125&amp;D125,'Form CT'!I:I,'Form CT'!D:D,0)+_xlfn.XLOOKUP(LEFT(B125,18)&amp;C125&amp;D125,'Form CT'!I:I,'Form CT'!E:E,0),0)</f>
        <v>0</v>
      </c>
      <c r="AF125" s="60">
        <f>IF(N125=$AF$1,_xlfn.XLOOKUP(LEFT(B125,18)&amp;C125&amp;D125,'Form CT'!I:I,'Form CT'!D:D,0)+_xlfn.XLOOKUP(LEFT(B125,18)&amp;C125&amp;D125,'Form CT'!I:I,'Form CT'!E:E,0),0)</f>
        <v>0</v>
      </c>
      <c r="AG125" s="60" t="str">
        <f t="shared" si="2"/>
        <v>不符合</v>
      </c>
      <c r="AH125" s="60">
        <f>_xlfn.XLOOKUP(TRIM(CLEAN(B125))&amp;"-"&amp;TRIM(CLEAN(C125))&amp;"-"&amp;TRIM(CLEAN(D125)),'KS2'!A:A,'KS2'!B:B,0)</f>
        <v>0</v>
      </c>
      <c r="AI125" s="60">
        <f>IF(_xlfn.XLOOKUP(MID(B125,2,7)&amp;"/"&amp;MID(B125,10,3)&amp;TRIM(D125)&amp;MID(B125,15,4),Carouselwash!F:F,Carouselwash!I:I,0)=0,_xlfn.XLOOKUP((MID(C125,2,7)&amp;"/"&amp;MID(C125,10,3)&amp;TRIM(D125)),Carouselwash!G:G,Carouselwash!I:I,0),_xlfn.XLOOKUP(MID(B125,2,7)&amp;"/"&amp;MID(B125,10,3)&amp;TRIM(D125)&amp;MID(B125,15,4),Carouselwash!F:F,Carouselwash!I:I,0))</f>
        <v>3</v>
      </c>
    </row>
    <row r="126" spans="1:35" ht="15" hidden="1" customHeight="1">
      <c r="A126" s="67" t="s">
        <v>11584</v>
      </c>
      <c r="B126" s="69" t="s">
        <v>2938</v>
      </c>
      <c r="C126" s="69" t="s">
        <v>2935</v>
      </c>
      <c r="D126" s="55" t="s">
        <v>4428</v>
      </c>
      <c r="E126" s="122" t="s">
        <v>10583</v>
      </c>
      <c r="F126" s="72">
        <v>33295</v>
      </c>
      <c r="G126" s="121" t="s">
        <v>10537</v>
      </c>
      <c r="H126" s="121" t="s">
        <v>10542</v>
      </c>
      <c r="I126" s="67" t="s">
        <v>26</v>
      </c>
      <c r="J126" s="67">
        <v>14</v>
      </c>
      <c r="K126" s="67">
        <v>9</v>
      </c>
      <c r="L126" s="67" t="s">
        <v>11585</v>
      </c>
      <c r="M126" s="67">
        <v>4537.8999999999996</v>
      </c>
      <c r="N126" s="67" t="s">
        <v>101</v>
      </c>
      <c r="O126" s="67">
        <v>0.128</v>
      </c>
      <c r="P126" s="67">
        <v>0.185</v>
      </c>
      <c r="Q126" s="67">
        <v>3.2000000000000001E-2</v>
      </c>
      <c r="R126" s="67">
        <v>1.9300000000000001E-2</v>
      </c>
      <c r="S126" s="67" t="s">
        <v>51</v>
      </c>
      <c r="T126" s="67" t="s">
        <v>10519</v>
      </c>
      <c r="U126" s="67">
        <v>18</v>
      </c>
      <c r="V126" s="67" t="s">
        <v>9089</v>
      </c>
      <c r="W126" s="67" t="s">
        <v>162</v>
      </c>
      <c r="X126" s="67">
        <v>20664.46</v>
      </c>
      <c r="Y126" s="67">
        <v>33300</v>
      </c>
      <c r="Z126" s="67" t="s">
        <v>5043</v>
      </c>
      <c r="AA126" s="67" t="s">
        <v>5011</v>
      </c>
      <c r="AB126" s="123" t="s">
        <v>5014</v>
      </c>
      <c r="AC126" s="67" t="s">
        <v>11287</v>
      </c>
      <c r="AD126" s="60">
        <f>IF(N126=$AD$1,_xlfn.XLOOKUP(LEFT(B126,18)&amp;C126&amp;D126,'Form CT'!I:I,'Form CT'!D:D,0)+_xlfn.XLOOKUP(LEFT(B126,18)&amp;C126&amp;D126,'Form CT'!I:I,'Form CT'!E:E,0),0)</f>
        <v>334.29226799968166</v>
      </c>
      <c r="AE126" s="60">
        <f>IF(N126=$AE$1,_xlfn.XLOOKUP(LEFT(B126,18)&amp;C126&amp;D126,'Form CT'!I:I,'Form CT'!D:D,0)+_xlfn.XLOOKUP(LEFT(B126,18)&amp;C126&amp;D126,'Form CT'!I:I,'Form CT'!E:E,0),0)</f>
        <v>0</v>
      </c>
      <c r="AF126" s="60">
        <f>IF(N126=$AF$1,_xlfn.XLOOKUP(LEFT(B126,18)&amp;C126&amp;D126,'Form CT'!I:I,'Form CT'!D:D,0)+_xlfn.XLOOKUP(LEFT(B126,18)&amp;C126&amp;D126,'Form CT'!I:I,'Form CT'!E:E,0),0)</f>
        <v>0</v>
      </c>
      <c r="AG126" s="60" t="e">
        <f t="shared" si="2"/>
        <v>#VALUE!</v>
      </c>
      <c r="AH126" s="60">
        <f>_xlfn.XLOOKUP(TRIM(CLEAN(B126))&amp;"-"&amp;TRIM(CLEAN(C126))&amp;"-"&amp;TRIM(CLEAN(D126)),'KS2'!A:A,'KS2'!B:B,0)</f>
        <v>0</v>
      </c>
      <c r="AI126" s="60">
        <f>IF(_xlfn.XLOOKUP(MID(B126,2,7)&amp;"/"&amp;MID(B126,10,3)&amp;TRIM(D126)&amp;MID(B126,15,4),Carouselwash!F:F,Carouselwash!I:I,0)=0,_xlfn.XLOOKUP((MID(C126,2,7)&amp;"/"&amp;MID(C126,10,3)&amp;TRIM(D126)),Carouselwash!G:G,Carouselwash!I:I,0),_xlfn.XLOOKUP(MID(B126,2,7)&amp;"/"&amp;MID(B126,10,3)&amp;TRIM(D126)&amp;MID(B126,15,4),Carouselwash!F:F,Carouselwash!I:I,0))</f>
        <v>3</v>
      </c>
    </row>
    <row r="127" spans="1:35" hidden="1">
      <c r="A127" s="67" t="s">
        <v>11586</v>
      </c>
      <c r="B127" s="69" t="s">
        <v>1534</v>
      </c>
      <c r="C127" s="69" t="s">
        <v>1114</v>
      </c>
      <c r="D127" s="55" t="s">
        <v>87</v>
      </c>
      <c r="E127" s="122" t="s">
        <v>10583</v>
      </c>
      <c r="F127" s="72">
        <v>28812</v>
      </c>
      <c r="G127" s="121" t="s">
        <v>10499</v>
      </c>
      <c r="H127" s="121" t="s">
        <v>10523</v>
      </c>
      <c r="I127" s="67" t="s">
        <v>30</v>
      </c>
      <c r="J127" s="67">
        <v>7</v>
      </c>
      <c r="K127" s="67">
        <v>4</v>
      </c>
      <c r="L127" s="67" t="s">
        <v>11587</v>
      </c>
      <c r="M127" s="67">
        <v>3096.7</v>
      </c>
      <c r="N127" s="67" t="s">
        <v>101</v>
      </c>
      <c r="O127" s="67">
        <v>0.128</v>
      </c>
      <c r="P127" s="67">
        <v>0.17</v>
      </c>
      <c r="Q127" s="67">
        <v>3.3000000000000002E-2</v>
      </c>
      <c r="R127" s="67">
        <v>1.4999999999999999E-2</v>
      </c>
      <c r="S127" s="67" t="s">
        <v>51</v>
      </c>
      <c r="T127" s="67" t="s">
        <v>10519</v>
      </c>
      <c r="U127" s="67">
        <v>18</v>
      </c>
      <c r="V127" s="67" t="s">
        <v>5581</v>
      </c>
      <c r="W127" s="67" t="s">
        <v>162</v>
      </c>
      <c r="X127" s="67">
        <v>41472.99</v>
      </c>
      <c r="Y127" s="67">
        <v>33300</v>
      </c>
      <c r="Z127" s="67" t="s">
        <v>5043</v>
      </c>
      <c r="AA127" s="67" t="s">
        <v>5013</v>
      </c>
      <c r="AB127" s="75" t="s">
        <v>5014</v>
      </c>
      <c r="AC127" s="67" t="s">
        <v>11174</v>
      </c>
      <c r="AD127" s="60">
        <f>IF(N127=$AD$1,_xlfn.XLOOKUP(LEFT(B127,18)&amp;C127&amp;D127,'Form CT'!I:I,'Form CT'!D:D,0)+_xlfn.XLOOKUP(LEFT(B127,18)&amp;C127&amp;D127,'Form CT'!I:I,'Form CT'!E:E,0),0)</f>
        <v>678.41475000284845</v>
      </c>
      <c r="AE127" s="60">
        <f>IF(N127=$AE$1,_xlfn.XLOOKUP(LEFT(B127,18)&amp;C127&amp;D127,'Form CT'!I:I,'Form CT'!D:D,0)+_xlfn.XLOOKUP(LEFT(B127,18)&amp;C127&amp;D127,'Form CT'!I:I,'Form CT'!E:E,0),0)</f>
        <v>0</v>
      </c>
      <c r="AF127" s="60">
        <f>IF(N127=$AF$1,_xlfn.XLOOKUP(LEFT(B127,18)&amp;C127&amp;D127,'Form CT'!I:I,'Form CT'!D:D,0)+_xlfn.XLOOKUP(LEFT(B127,18)&amp;C127&amp;D127,'Form CT'!I:I,'Form CT'!E:E,0),0)</f>
        <v>0</v>
      </c>
      <c r="AG127" s="60" t="str">
        <f t="shared" si="2"/>
        <v>不符合</v>
      </c>
      <c r="AH127" s="60">
        <f>_xlfn.XLOOKUP(TRIM(CLEAN(B127))&amp;"-"&amp;TRIM(CLEAN(C127))&amp;"-"&amp;TRIM(CLEAN(D127)),'KS2'!A:A,'KS2'!B:B,0)</f>
        <v>1</v>
      </c>
      <c r="AI127" s="60">
        <f>IF(_xlfn.XLOOKUP(MID(B127,2,7)&amp;"/"&amp;MID(B127,10,3)&amp;TRIM(D127)&amp;MID(B127,15,4),Carouselwash!F:F,Carouselwash!I:I,0)=0,_xlfn.XLOOKUP((MID(C127,2,7)&amp;"/"&amp;MID(C127,10,3)&amp;TRIM(D127)),Carouselwash!G:G,Carouselwash!I:I,0),_xlfn.XLOOKUP(MID(B127,2,7)&amp;"/"&amp;MID(B127,10,3)&amp;TRIM(D127)&amp;MID(B127,15,4),Carouselwash!F:F,Carouselwash!I:I,0))</f>
        <v>3</v>
      </c>
    </row>
    <row r="128" spans="1:35" hidden="1">
      <c r="A128" s="67" t="s">
        <v>11588</v>
      </c>
      <c r="B128" s="69" t="s">
        <v>1053</v>
      </c>
      <c r="C128" s="69" t="s">
        <v>1051</v>
      </c>
      <c r="D128" s="55" t="s">
        <v>107</v>
      </c>
      <c r="E128" s="122" t="s">
        <v>10583</v>
      </c>
      <c r="F128" s="72">
        <v>16224</v>
      </c>
      <c r="G128" s="121" t="s">
        <v>10516</v>
      </c>
      <c r="H128" s="121" t="s">
        <v>11191</v>
      </c>
      <c r="I128" s="67" t="s">
        <v>17</v>
      </c>
      <c r="J128" s="67">
        <v>2</v>
      </c>
      <c r="K128" s="67">
        <v>0</v>
      </c>
      <c r="L128" s="67" t="s">
        <v>11589</v>
      </c>
      <c r="M128" s="67">
        <v>1664.1</v>
      </c>
      <c r="N128" s="67" t="s">
        <v>23</v>
      </c>
      <c r="O128" s="67">
        <v>0.122</v>
      </c>
      <c r="P128" s="67">
        <v>0.18</v>
      </c>
      <c r="Q128" s="67">
        <v>5.6000000000000001E-2</v>
      </c>
      <c r="R128" s="67">
        <v>1.4999999999999999E-2</v>
      </c>
      <c r="S128" s="67" t="s">
        <v>50</v>
      </c>
      <c r="T128" s="67" t="s">
        <v>10512</v>
      </c>
      <c r="U128" s="67">
        <v>18</v>
      </c>
      <c r="V128" s="67" t="s">
        <v>5549</v>
      </c>
      <c r="W128" s="67" t="s">
        <v>162</v>
      </c>
      <c r="X128" s="67">
        <v>57063.87</v>
      </c>
      <c r="Y128" s="67">
        <v>16380</v>
      </c>
      <c r="Z128" s="67" t="s">
        <v>10374</v>
      </c>
      <c r="AA128" s="67" t="s">
        <v>5010</v>
      </c>
      <c r="AB128" s="75" t="s">
        <v>5008</v>
      </c>
      <c r="AC128" s="67" t="s">
        <v>11376</v>
      </c>
      <c r="AD128" s="60">
        <f>IF(N128=$AD$1,_xlfn.XLOOKUP(LEFT(B128,18)&amp;C128&amp;D128,'Form CT'!I:I,'Form CT'!D:D,0)+_xlfn.XLOOKUP(LEFT(B128,18)&amp;C128&amp;D128,'Form CT'!I:I,'Form CT'!E:E,0),0)</f>
        <v>0</v>
      </c>
      <c r="AE128" s="60">
        <f>IF(N128=$AE$1,_xlfn.XLOOKUP(LEFT(B128,18)&amp;C128&amp;D128,'Form CT'!I:I,'Form CT'!D:D,0)+_xlfn.XLOOKUP(LEFT(B128,18)&amp;C128&amp;D128,'Form CT'!I:I,'Form CT'!E:E,0),0)</f>
        <v>964.72306333200538</v>
      </c>
      <c r="AF128" s="60">
        <f>IF(N128=$AF$1,_xlfn.XLOOKUP(LEFT(B128,18)&amp;C128&amp;D128,'Form CT'!I:I,'Form CT'!D:D,0)+_xlfn.XLOOKUP(LEFT(B128,18)&amp;C128&amp;D128,'Form CT'!I:I,'Form CT'!E:E,0),0)</f>
        <v>0</v>
      </c>
      <c r="AG128" s="60" t="str">
        <f t="shared" si="2"/>
        <v>不符合</v>
      </c>
      <c r="AH128" s="60">
        <f>_xlfn.XLOOKUP(TRIM(CLEAN(B128))&amp;"-"&amp;TRIM(CLEAN(C128))&amp;"-"&amp;TRIM(CLEAN(D128)),'KS2'!A:A,'KS2'!B:B,0)</f>
        <v>1</v>
      </c>
      <c r="AI128" s="60">
        <f>IF(_xlfn.XLOOKUP(MID(B128,2,7)&amp;"/"&amp;MID(B128,10,3)&amp;TRIM(D128)&amp;MID(B128,15,4),Carouselwash!F:F,Carouselwash!I:I,0)=0,_xlfn.XLOOKUP((MID(C128,2,7)&amp;"/"&amp;MID(C128,10,3)&amp;TRIM(D128)),Carouselwash!G:G,Carouselwash!I:I,0),_xlfn.XLOOKUP(MID(B128,2,7)&amp;"/"&amp;MID(B128,10,3)&amp;TRIM(D128)&amp;MID(B128,15,4),Carouselwash!F:F,Carouselwash!I:I,0))</f>
        <v>2</v>
      </c>
    </row>
    <row r="129" spans="1:35" hidden="1">
      <c r="A129" s="67" t="s">
        <v>11590</v>
      </c>
      <c r="B129" s="69" t="s">
        <v>1563</v>
      </c>
      <c r="C129" s="69" t="s">
        <v>1063</v>
      </c>
      <c r="D129" s="55" t="s">
        <v>119</v>
      </c>
      <c r="E129" s="122" t="s">
        <v>10583</v>
      </c>
      <c r="F129" s="72">
        <v>16356</v>
      </c>
      <c r="G129" s="121" t="s">
        <v>10618</v>
      </c>
      <c r="H129" s="121" t="s">
        <v>10542</v>
      </c>
      <c r="I129" s="67" t="s">
        <v>17</v>
      </c>
      <c r="J129" s="67">
        <v>8</v>
      </c>
      <c r="K129" s="67">
        <v>4</v>
      </c>
      <c r="L129" s="67" t="s">
        <v>11591</v>
      </c>
      <c r="M129" s="67">
        <v>8147.7</v>
      </c>
      <c r="N129" s="67" t="s">
        <v>101</v>
      </c>
      <c r="O129" s="67">
        <v>0.128</v>
      </c>
      <c r="P129" s="67">
        <v>0.17</v>
      </c>
      <c r="Q129" s="67">
        <v>0.05</v>
      </c>
      <c r="R129" s="67">
        <v>1.4999999999999999E-2</v>
      </c>
      <c r="S129" s="67" t="s">
        <v>50</v>
      </c>
      <c r="T129" s="67" t="s">
        <v>10512</v>
      </c>
      <c r="U129" s="67">
        <v>18</v>
      </c>
      <c r="V129" s="67" t="s">
        <v>6071</v>
      </c>
      <c r="W129" s="67" t="s">
        <v>162</v>
      </c>
      <c r="X129" s="67">
        <v>41186.269999999997</v>
      </c>
      <c r="Y129" s="67">
        <v>16380</v>
      </c>
      <c r="Z129" s="67" t="s">
        <v>5043</v>
      </c>
      <c r="AA129" s="67" t="s">
        <v>5009</v>
      </c>
      <c r="AB129" s="75" t="s">
        <v>11592</v>
      </c>
      <c r="AC129" s="67" t="s">
        <v>11593</v>
      </c>
      <c r="AD129" s="60">
        <f>IF(N129=$AD$1,_xlfn.XLOOKUP(LEFT(B129,18)&amp;C129&amp;D129,'Form CT'!I:I,'Form CT'!D:D,0)+_xlfn.XLOOKUP(LEFT(B129,18)&amp;C129&amp;D129,'Form CT'!I:I,'Form CT'!E:E,0),0)</f>
        <v>669.49164866760839</v>
      </c>
      <c r="AE129" s="60">
        <f>IF(N129=$AE$1,_xlfn.XLOOKUP(LEFT(B129,18)&amp;C129&amp;D129,'Form CT'!I:I,'Form CT'!D:D,0)+_xlfn.XLOOKUP(LEFT(B129,18)&amp;C129&amp;D129,'Form CT'!I:I,'Form CT'!E:E,0),0)</f>
        <v>0</v>
      </c>
      <c r="AF129" s="60">
        <f>IF(N129=$AF$1,_xlfn.XLOOKUP(LEFT(B129,18)&amp;C129&amp;D129,'Form CT'!I:I,'Form CT'!D:D,0)+_xlfn.XLOOKUP(LEFT(B129,18)&amp;C129&amp;D129,'Form CT'!I:I,'Form CT'!E:E,0),0)</f>
        <v>0</v>
      </c>
      <c r="AG129" s="60" t="str">
        <f t="shared" si="2"/>
        <v>不符合</v>
      </c>
      <c r="AH129" s="60">
        <f>_xlfn.XLOOKUP(TRIM(CLEAN(B129))&amp;"-"&amp;TRIM(CLEAN(C129))&amp;"-"&amp;TRIM(CLEAN(D129)),'KS2'!A:A,'KS2'!B:B,0)</f>
        <v>0</v>
      </c>
      <c r="AI129" s="60">
        <f>IF(_xlfn.XLOOKUP(MID(B129,2,7)&amp;"/"&amp;MID(B129,10,3)&amp;TRIM(D129)&amp;MID(B129,15,4),Carouselwash!F:F,Carouselwash!I:I,0)=0,_xlfn.XLOOKUP((MID(C129,2,7)&amp;"/"&amp;MID(C129,10,3)&amp;TRIM(D129)),Carouselwash!G:G,Carouselwash!I:I,0),_xlfn.XLOOKUP(MID(B129,2,7)&amp;"/"&amp;MID(B129,10,3)&amp;TRIM(D129)&amp;MID(B129,15,4),Carouselwash!F:F,Carouselwash!I:I,0))</f>
        <v>3</v>
      </c>
    </row>
    <row r="130" spans="1:35">
      <c r="A130" s="67" t="s">
        <v>11594</v>
      </c>
      <c r="B130" s="69" t="s">
        <v>4114</v>
      </c>
      <c r="C130" s="69" t="s">
        <v>4115</v>
      </c>
      <c r="D130" s="55" t="s">
        <v>4531</v>
      </c>
      <c r="E130" s="122" t="s">
        <v>10583</v>
      </c>
      <c r="F130" s="72">
        <v>50760</v>
      </c>
      <c r="G130" s="121" t="s">
        <v>10583</v>
      </c>
      <c r="H130" s="121" t="s">
        <v>10598</v>
      </c>
      <c r="I130" s="67" t="s">
        <v>10</v>
      </c>
      <c r="J130" s="67">
        <v>10</v>
      </c>
      <c r="K130" s="67">
        <v>5</v>
      </c>
      <c r="L130" s="67" t="s">
        <v>11595</v>
      </c>
      <c r="M130" s="67">
        <v>1375.3</v>
      </c>
      <c r="N130" s="67" t="s">
        <v>101</v>
      </c>
      <c r="O130" s="67">
        <v>9.4E-2</v>
      </c>
      <c r="P130" s="67">
        <v>7.5999999999999998E-2</v>
      </c>
      <c r="Q130" s="67">
        <v>2.0299999999999999E-2</v>
      </c>
      <c r="R130" s="67">
        <v>9.7999999999999997E-3</v>
      </c>
      <c r="S130" s="67" t="s">
        <v>52</v>
      </c>
      <c r="T130" s="67" t="s">
        <v>10501</v>
      </c>
      <c r="U130" s="67">
        <v>18</v>
      </c>
      <c r="V130" s="67" t="s">
        <v>9485</v>
      </c>
      <c r="W130" s="67" t="s">
        <v>163</v>
      </c>
      <c r="X130" s="67">
        <v>66066.73</v>
      </c>
      <c r="Y130" s="67">
        <v>50760</v>
      </c>
      <c r="Z130" s="67" t="s">
        <v>5043</v>
      </c>
      <c r="AA130" s="67" t="s">
        <v>5098</v>
      </c>
      <c r="AB130" s="75" t="s">
        <v>5008</v>
      </c>
      <c r="AC130" s="67" t="s">
        <v>11214</v>
      </c>
      <c r="AD130" s="60">
        <f>IF(N130=$AD$1,_xlfn.XLOOKUP(LEFT(B130,18)&amp;C130&amp;D130,'Form CT'!I:I,'Form CT'!D:D,0)+_xlfn.XLOOKUP(LEFT(B130,18)&amp;C130&amp;D130,'Form CT'!I:I,'Form CT'!E:E,0),0)</f>
        <v>770.0165722228121</v>
      </c>
      <c r="AE130" s="60">
        <f>IF(N130=$AE$1,_xlfn.XLOOKUP(LEFT(B130,18)&amp;C130&amp;D130,'Form CT'!I:I,'Form CT'!D:D,0)+_xlfn.XLOOKUP(LEFT(B130,18)&amp;C130&amp;D130,'Form CT'!I:I,'Form CT'!E:E,0),0)</f>
        <v>0</v>
      </c>
      <c r="AF130" s="60">
        <f>IF(N130=$AF$1,_xlfn.XLOOKUP(LEFT(B130,18)&amp;C130&amp;D130,'Form CT'!I:I,'Form CT'!D:D,0)+_xlfn.XLOOKUP(LEFT(B130,18)&amp;C130&amp;D130,'Form CT'!I:I,'Form CT'!E:E,0),0)</f>
        <v>0</v>
      </c>
      <c r="AG130" s="60" t="str">
        <f t="shared" si="2"/>
        <v>不符合</v>
      </c>
      <c r="AH130" s="60">
        <f>_xlfn.XLOOKUP(TRIM(CLEAN(B130))&amp;"-"&amp;TRIM(CLEAN(C130))&amp;"-"&amp;TRIM(CLEAN(D130)),'KS2'!A:A,'KS2'!B:B,0)</f>
        <v>0</v>
      </c>
      <c r="AI130" s="60">
        <f>IF(_xlfn.XLOOKUP(MID(B130,2,7)&amp;"/"&amp;MID(B130,10,3)&amp;TRIM(D130)&amp;MID(B130,15,4),Carouselwash!F:F,Carouselwash!I:I,0)=0,_xlfn.XLOOKUP((MID(C130,2,7)&amp;"/"&amp;MID(C130,10,3)&amp;TRIM(D130)),Carouselwash!G:G,Carouselwash!I:I,0),_xlfn.XLOOKUP(MID(B130,2,7)&amp;"/"&amp;MID(B130,10,3)&amp;TRIM(D130)&amp;MID(B130,15,4),Carouselwash!F:F,Carouselwash!I:I,0))</f>
        <v>3</v>
      </c>
    </row>
    <row r="131" spans="1:35" hidden="1">
      <c r="A131" s="67" t="s">
        <v>11639</v>
      </c>
      <c r="B131" s="69" t="s">
        <v>4119</v>
      </c>
      <c r="C131" s="69" t="s">
        <v>4103</v>
      </c>
      <c r="D131" s="55" t="s">
        <v>4492</v>
      </c>
      <c r="E131" s="122" t="s">
        <v>10583</v>
      </c>
      <c r="F131" s="72">
        <v>50760</v>
      </c>
      <c r="G131" s="121" t="s">
        <v>10503</v>
      </c>
      <c r="H131" s="121" t="s">
        <v>11158</v>
      </c>
      <c r="I131" s="67" t="s">
        <v>8</v>
      </c>
      <c r="J131" s="67">
        <v>5</v>
      </c>
      <c r="K131" s="67">
        <v>0</v>
      </c>
      <c r="L131" s="67" t="s">
        <v>11640</v>
      </c>
      <c r="M131" s="67">
        <v>590.5</v>
      </c>
      <c r="N131" s="67" t="s">
        <v>101</v>
      </c>
      <c r="O131" s="67">
        <v>9.4E-2</v>
      </c>
      <c r="P131" s="67">
        <v>7.0000000000000007E-2</v>
      </c>
      <c r="Q131" s="67">
        <v>1.9E-2</v>
      </c>
      <c r="R131" s="67">
        <v>9.7999999999999997E-3</v>
      </c>
      <c r="S131" s="67" t="s">
        <v>52</v>
      </c>
      <c r="T131" s="67" t="s">
        <v>10501</v>
      </c>
      <c r="U131" s="67">
        <v>18</v>
      </c>
      <c r="V131" s="67" t="s">
        <v>6911</v>
      </c>
      <c r="W131" s="67" t="s">
        <v>163</v>
      </c>
      <c r="X131" s="67">
        <v>42804.22</v>
      </c>
      <c r="Y131" s="67">
        <v>50760</v>
      </c>
      <c r="Z131" s="67" t="s">
        <v>11169</v>
      </c>
      <c r="AA131" s="67" t="s">
        <v>5009</v>
      </c>
      <c r="AB131" s="75" t="s">
        <v>5008</v>
      </c>
      <c r="AC131" s="67" t="s">
        <v>11641</v>
      </c>
      <c r="AD131" s="60">
        <f>IF(N131=$AD$1,_xlfn.XLOOKUP(LEFT(B131,18)&amp;C131&amp;D131,'Form CT'!I:I,'Form CT'!D:D,0)+_xlfn.XLOOKUP(LEFT(B131,18)&amp;C131&amp;D131,'Form CT'!I:I,'Form CT'!E:E,0),0)</f>
        <v>734.1666206663009</v>
      </c>
      <c r="AE131" s="60">
        <f>IF(N131=$AE$1,_xlfn.XLOOKUP(LEFT(B131,18)&amp;C131&amp;D131,'Form CT'!I:I,'Form CT'!D:D,0)+_xlfn.XLOOKUP(LEFT(B131,18)&amp;C131&amp;D131,'Form CT'!I:I,'Form CT'!E:E,0),0)</f>
        <v>0</v>
      </c>
      <c r="AF131" s="60">
        <f>IF(N131=$AF$1,_xlfn.XLOOKUP(LEFT(B131,18)&amp;C131&amp;D131,'Form CT'!I:I,'Form CT'!D:D,0)+_xlfn.XLOOKUP(LEFT(B131,18)&amp;C131&amp;D131,'Form CT'!I:I,'Form CT'!E:E,0),0)</f>
        <v>0</v>
      </c>
      <c r="AG131" s="60" t="str">
        <f t="shared" si="2"/>
        <v>不符合</v>
      </c>
      <c r="AH131" s="60">
        <f>_xlfn.XLOOKUP(TRIM(CLEAN(B131))&amp;"-"&amp;TRIM(CLEAN(C131))&amp;"-"&amp;TRIM(CLEAN(D131)),'KS2'!A:A,'KS2'!B:B,0)</f>
        <v>4</v>
      </c>
      <c r="AI131" s="60">
        <f>IF(_xlfn.XLOOKUP(MID(B131,2,7)&amp;"/"&amp;MID(B131,10,3)&amp;TRIM(D131)&amp;MID(B131,15,4),Carouselwash!F:F,Carouselwash!I:I,0)=0,_xlfn.XLOOKUP((MID(C131,2,7)&amp;"/"&amp;MID(C131,10,3)&amp;TRIM(D131)),Carouselwash!G:G,Carouselwash!I:I,0),_xlfn.XLOOKUP(MID(B131,2,7)&amp;"/"&amp;MID(B131,10,3)&amp;TRIM(D131)&amp;MID(B131,15,4),Carouselwash!F:F,Carouselwash!I:I,0))</f>
        <v>3</v>
      </c>
    </row>
    <row r="132" spans="1:35" hidden="1">
      <c r="A132" s="67" t="s">
        <v>11646</v>
      </c>
      <c r="B132" s="69" t="s">
        <v>4119</v>
      </c>
      <c r="C132" s="69" t="s">
        <v>4103</v>
      </c>
      <c r="D132" s="55" t="s">
        <v>4492</v>
      </c>
      <c r="E132" s="122" t="s">
        <v>10583</v>
      </c>
      <c r="F132" s="72">
        <v>50760</v>
      </c>
      <c r="G132" s="121" t="s">
        <v>10503</v>
      </c>
      <c r="H132" s="121" t="s">
        <v>11158</v>
      </c>
      <c r="I132" s="67" t="s">
        <v>8</v>
      </c>
      <c r="J132" s="67">
        <v>5</v>
      </c>
      <c r="K132" s="67">
        <v>0</v>
      </c>
      <c r="L132" s="67" t="s">
        <v>11647</v>
      </c>
      <c r="M132" s="67">
        <v>610</v>
      </c>
      <c r="N132" s="67" t="s">
        <v>101</v>
      </c>
      <c r="O132" s="67">
        <v>9.4E-2</v>
      </c>
      <c r="P132" s="67">
        <v>7.0000000000000007E-2</v>
      </c>
      <c r="Q132" s="67">
        <v>1.9E-2</v>
      </c>
      <c r="R132" s="67">
        <v>9.7999999999999997E-3</v>
      </c>
      <c r="S132" s="67" t="s">
        <v>52</v>
      </c>
      <c r="T132" s="67" t="s">
        <v>10501</v>
      </c>
      <c r="U132" s="67">
        <v>18</v>
      </c>
      <c r="V132" s="67" t="s">
        <v>6911</v>
      </c>
      <c r="W132" s="67" t="s">
        <v>163</v>
      </c>
      <c r="X132" s="67">
        <v>42804.22</v>
      </c>
      <c r="Y132" s="67">
        <v>50760</v>
      </c>
      <c r="Z132" s="67" t="s">
        <v>11169</v>
      </c>
      <c r="AA132" s="67" t="s">
        <v>5009</v>
      </c>
      <c r="AB132" s="75" t="s">
        <v>5008</v>
      </c>
      <c r="AC132" s="67" t="s">
        <v>11648</v>
      </c>
      <c r="AD132" s="60">
        <f>IF(N132=$AD$1,_xlfn.XLOOKUP(LEFT(B132,18)&amp;C132&amp;D132,'Form CT'!I:I,'Form CT'!D:D,0)+_xlfn.XLOOKUP(LEFT(B132,18)&amp;C132&amp;D132,'Form CT'!I:I,'Form CT'!E:E,0),0)</f>
        <v>734.1666206663009</v>
      </c>
      <c r="AE132" s="60">
        <f>IF(N132=$AE$1,_xlfn.XLOOKUP(LEFT(B132,18)&amp;C132&amp;D132,'Form CT'!I:I,'Form CT'!D:D,0)+_xlfn.XLOOKUP(LEFT(B132,18)&amp;C132&amp;D132,'Form CT'!I:I,'Form CT'!E:E,0),0)</f>
        <v>0</v>
      </c>
      <c r="AF132" s="60">
        <f>IF(N132=$AF$1,_xlfn.XLOOKUP(LEFT(B132,18)&amp;C132&amp;D132,'Form CT'!I:I,'Form CT'!D:D,0)+_xlfn.XLOOKUP(LEFT(B132,18)&amp;C132&amp;D132,'Form CT'!I:I,'Form CT'!E:E,0),0)</f>
        <v>0</v>
      </c>
      <c r="AG132" s="60" t="str">
        <f t="shared" si="2"/>
        <v>不符合</v>
      </c>
      <c r="AH132" s="60">
        <f>_xlfn.XLOOKUP(TRIM(CLEAN(B132))&amp;"-"&amp;TRIM(CLEAN(C132))&amp;"-"&amp;TRIM(CLEAN(D132)),'KS2'!A:A,'KS2'!B:B,0)</f>
        <v>4</v>
      </c>
      <c r="AI132" s="60">
        <f>IF(_xlfn.XLOOKUP(MID(B132,2,7)&amp;"/"&amp;MID(B132,10,3)&amp;TRIM(D132)&amp;MID(B132,15,4),Carouselwash!F:F,Carouselwash!I:I,0)=0,_xlfn.XLOOKUP((MID(C132,2,7)&amp;"/"&amp;MID(C132,10,3)&amp;TRIM(D132)),Carouselwash!G:G,Carouselwash!I:I,0),_xlfn.XLOOKUP(MID(B132,2,7)&amp;"/"&amp;MID(B132,10,3)&amp;TRIM(D132)&amp;MID(B132,15,4),Carouselwash!F:F,Carouselwash!I:I,0))</f>
        <v>3</v>
      </c>
    </row>
    <row r="133" spans="1:35" hidden="1">
      <c r="A133" s="55" t="s">
        <v>11604</v>
      </c>
      <c r="B133" s="56" t="s">
        <v>3204</v>
      </c>
      <c r="C133" s="56" t="s">
        <v>3203</v>
      </c>
      <c r="D133" s="55" t="s">
        <v>4428</v>
      </c>
      <c r="E133" s="57" t="s">
        <v>10583</v>
      </c>
      <c r="F133" s="58">
        <v>33000</v>
      </c>
      <c r="G133" s="59" t="s">
        <v>10537</v>
      </c>
      <c r="H133" s="59" t="s">
        <v>11474</v>
      </c>
      <c r="I133" s="55" t="s">
        <v>18</v>
      </c>
      <c r="J133" s="55">
        <v>8</v>
      </c>
      <c r="K133" s="55">
        <v>5</v>
      </c>
      <c r="L133" s="55" t="s">
        <v>11605</v>
      </c>
      <c r="M133" s="55">
        <v>4204.3</v>
      </c>
      <c r="N133" s="55" t="s">
        <v>96</v>
      </c>
      <c r="O133" s="55">
        <v>0.128</v>
      </c>
      <c r="P133" s="55">
        <v>0.17</v>
      </c>
      <c r="Q133" s="55">
        <v>3.3000000000000002E-2</v>
      </c>
      <c r="R133" s="55">
        <v>1.4999999999999999E-2</v>
      </c>
      <c r="S133" s="55" t="s">
        <v>51</v>
      </c>
      <c r="T133" s="55" t="s">
        <v>10519</v>
      </c>
      <c r="U133" s="55">
        <v>18</v>
      </c>
      <c r="V133" s="55" t="s">
        <v>5049</v>
      </c>
      <c r="W133" s="55" t="s">
        <v>162</v>
      </c>
      <c r="X133" s="55">
        <v>24146.12</v>
      </c>
      <c r="Y133" s="55">
        <v>33300</v>
      </c>
      <c r="Z133" s="55" t="s">
        <v>5043</v>
      </c>
      <c r="AA133" s="55" t="s">
        <v>5011</v>
      </c>
      <c r="AB133" s="55" t="s">
        <v>5014</v>
      </c>
      <c r="AC133" s="55" t="s">
        <v>11476</v>
      </c>
      <c r="AD133" s="60">
        <f>IF(N133=$AD$1,_xlfn.XLOOKUP(LEFT(B133,18)&amp;C133&amp;D133,'Form CT'!I:I,'Form CT'!D:D,0)+_xlfn.XLOOKUP(LEFT(B133,18)&amp;C133&amp;D133,'Form CT'!I:I,'Form CT'!E:E,0),0)</f>
        <v>0</v>
      </c>
      <c r="AE133" s="60">
        <f>IF(N133=$AE$1,_xlfn.XLOOKUP(LEFT(B133,18)&amp;C133&amp;D133,'Form CT'!I:I,'Form CT'!D:D,0)+_xlfn.XLOOKUP(LEFT(B133,18)&amp;C133&amp;D133,'Form CT'!I:I,'Form CT'!E:E,0),0)</f>
        <v>0</v>
      </c>
      <c r="AF133" s="60">
        <f>IF(N133=$AF$1,_xlfn.XLOOKUP(LEFT(B133,18)&amp;C133&amp;D133,'Form CT'!I:I,'Form CT'!D:D,0)+_xlfn.XLOOKUP(LEFT(B133,18)&amp;C133&amp;D133,'Form CT'!I:I,'Form CT'!E:E,0),0)</f>
        <v>405.16952399960718</v>
      </c>
      <c r="AG133" s="60" t="e">
        <f t="shared" si="2"/>
        <v>#VALUE!</v>
      </c>
      <c r="AH133" s="60">
        <f>_xlfn.XLOOKUP(TRIM(CLEAN(B133))&amp;"-"&amp;TRIM(CLEAN(C133))&amp;"-"&amp;TRIM(CLEAN(D133)),'KS2'!A:A,'KS2'!B:B,0)</f>
        <v>0</v>
      </c>
      <c r="AI133" s="60">
        <f>IF(_xlfn.XLOOKUP(MID(B133,2,7)&amp;"/"&amp;MID(B133,10,3)&amp;TRIM(D133)&amp;MID(B133,15,4),Carouselwash!F:F,Carouselwash!I:I,0)=0,_xlfn.XLOOKUP((MID(C133,2,7)&amp;"/"&amp;MID(C133,10,3)&amp;TRIM(D133)),Carouselwash!G:G,Carouselwash!I:I,0),_xlfn.XLOOKUP(MID(B133,2,7)&amp;"/"&amp;MID(B133,10,3)&amp;TRIM(D133)&amp;MID(B133,15,4),Carouselwash!F:F,Carouselwash!I:I,0))</f>
        <v>3</v>
      </c>
    </row>
    <row r="134" spans="1:35" hidden="1">
      <c r="A134" s="55" t="s">
        <v>11606</v>
      </c>
      <c r="B134" s="86" t="s">
        <v>129</v>
      </c>
      <c r="C134" s="56" t="s">
        <v>130</v>
      </c>
      <c r="D134" s="55" t="s">
        <v>131</v>
      </c>
      <c r="E134" s="57" t="s">
        <v>10583</v>
      </c>
      <c r="F134" s="58">
        <v>42300</v>
      </c>
      <c r="G134" s="59" t="s">
        <v>11155</v>
      </c>
      <c r="H134" s="59" t="s">
        <v>11160</v>
      </c>
      <c r="I134" s="55" t="s">
        <v>29</v>
      </c>
      <c r="J134" s="55">
        <v>14</v>
      </c>
      <c r="K134" s="55">
        <v>9</v>
      </c>
      <c r="L134" s="55" t="s">
        <v>11607</v>
      </c>
      <c r="M134" s="55">
        <v>2727.8</v>
      </c>
      <c r="N134" s="55" t="s">
        <v>96</v>
      </c>
      <c r="O134" s="55">
        <v>6.5000000000000002E-2</v>
      </c>
      <c r="P134" s="55">
        <v>0.17</v>
      </c>
      <c r="Q134" s="55">
        <v>0.04</v>
      </c>
      <c r="R134" s="55">
        <v>1.9300000000000001E-2</v>
      </c>
      <c r="S134" s="55" t="s">
        <v>51</v>
      </c>
      <c r="T134" s="55" t="s">
        <v>10501</v>
      </c>
      <c r="U134" s="55">
        <v>18</v>
      </c>
      <c r="V134" s="55" t="s">
        <v>5046</v>
      </c>
      <c r="W134" s="55" t="s">
        <v>162</v>
      </c>
      <c r="X134" s="55">
        <v>20932.16</v>
      </c>
      <c r="Y134" s="55">
        <v>42300</v>
      </c>
      <c r="Z134" s="55" t="s">
        <v>5043</v>
      </c>
      <c r="AA134" s="55" t="s">
        <v>5009</v>
      </c>
      <c r="AB134" s="55" t="s">
        <v>11608</v>
      </c>
      <c r="AC134" s="55" t="s">
        <v>11609</v>
      </c>
      <c r="AD134" s="60">
        <f>IF(N134=$AD$1,_xlfn.XLOOKUP(LEFT(B134,18)&amp;C134&amp;D134,'Form CT'!I:I,'Form CT'!D:D,0)+_xlfn.XLOOKUP(LEFT(B134,18)&amp;C134&amp;D134,'Form CT'!I:I,'Form CT'!E:E,0),0)</f>
        <v>0</v>
      </c>
      <c r="AE134" s="60">
        <f>IF(N134=$AE$1,_xlfn.XLOOKUP(LEFT(B134,18)&amp;C134&amp;D134,'Form CT'!I:I,'Form CT'!D:D,0)+_xlfn.XLOOKUP(LEFT(B134,18)&amp;C134&amp;D134,'Form CT'!I:I,'Form CT'!E:E,0),0)</f>
        <v>0</v>
      </c>
      <c r="AF134" s="60">
        <f>IF(N134=$AF$1,_xlfn.XLOOKUP(LEFT(B134,18)&amp;C134&amp;D134,'Form CT'!I:I,'Form CT'!D:D,0)+_xlfn.XLOOKUP(LEFT(B134,18)&amp;C134&amp;D134,'Form CT'!I:I,'Form CT'!E:E,0),0)</f>
        <v>349.29693499964202</v>
      </c>
      <c r="AG134" s="60" t="e">
        <f t="shared" ref="AG134:AG197" si="3">IF(OR(
    AND(MID(B134,2,2)="59", VALUE(MID(B134,11,2))&gt;24),
    AND(LEFT(B134,4)="T521", VALUE(MID(B134,11,2))&gt;62),
    LEFT(B134,4)="T523"
), "符合", "不符合")</f>
        <v>#VALUE!</v>
      </c>
      <c r="AH134" s="60">
        <f>_xlfn.XLOOKUP(TRIM(CLEAN(B134))&amp;"-"&amp;TRIM(CLEAN(C134))&amp;"-"&amp;TRIM(CLEAN(D134)),'KS2'!A:A,'KS2'!B:B,0)</f>
        <v>0</v>
      </c>
      <c r="AI134" s="60">
        <f>IF(_xlfn.XLOOKUP(MID(B134,2,7)&amp;"/"&amp;MID(B134,10,3)&amp;TRIM(D134)&amp;MID(B134,15,4),Carouselwash!F:F,Carouselwash!I:I,0)=0,_xlfn.XLOOKUP((MID(C134,2,7)&amp;"/"&amp;MID(C134,10,3)&amp;TRIM(D134)),Carouselwash!G:G,Carouselwash!I:I,0),_xlfn.XLOOKUP(MID(B134,2,7)&amp;"/"&amp;MID(B134,10,3)&amp;TRIM(D134)&amp;MID(B134,15,4),Carouselwash!F:F,Carouselwash!I:I,0))</f>
        <v>3</v>
      </c>
    </row>
    <row r="135" spans="1:35">
      <c r="A135" s="55" t="s">
        <v>11610</v>
      </c>
      <c r="B135" s="56" t="s">
        <v>4114</v>
      </c>
      <c r="C135" s="56" t="s">
        <v>4115</v>
      </c>
      <c r="D135" s="55" t="s">
        <v>4531</v>
      </c>
      <c r="E135" s="57" t="s">
        <v>10583</v>
      </c>
      <c r="F135" s="58">
        <v>50121</v>
      </c>
      <c r="G135" s="59" t="s">
        <v>10583</v>
      </c>
      <c r="H135" s="59" t="s">
        <v>10598</v>
      </c>
      <c r="I135" s="55" t="s">
        <v>10</v>
      </c>
      <c r="J135" s="55">
        <v>10</v>
      </c>
      <c r="K135" s="55">
        <v>5</v>
      </c>
      <c r="L135" s="55" t="s">
        <v>11611</v>
      </c>
      <c r="M135" s="55">
        <v>1368.1</v>
      </c>
      <c r="N135" s="55" t="s">
        <v>101</v>
      </c>
      <c r="O135" s="55">
        <v>9.4E-2</v>
      </c>
      <c r="P135" s="55">
        <v>7.5999999999999998E-2</v>
      </c>
      <c r="Q135" s="55">
        <v>2.0299999999999999E-2</v>
      </c>
      <c r="R135" s="55">
        <v>9.7999999999999997E-3</v>
      </c>
      <c r="S135" s="55" t="s">
        <v>52</v>
      </c>
      <c r="T135" s="55" t="s">
        <v>10501</v>
      </c>
      <c r="U135" s="55">
        <v>18</v>
      </c>
      <c r="V135" s="55" t="s">
        <v>9485</v>
      </c>
      <c r="W135" s="55" t="s">
        <v>163</v>
      </c>
      <c r="X135" s="55">
        <v>66066.73</v>
      </c>
      <c r="Y135" s="55">
        <v>50760</v>
      </c>
      <c r="Z135" s="55" t="s">
        <v>5043</v>
      </c>
      <c r="AA135" s="55" t="s">
        <v>5098</v>
      </c>
      <c r="AB135" s="55" t="s">
        <v>5008</v>
      </c>
      <c r="AC135" s="55" t="s">
        <v>11214</v>
      </c>
      <c r="AD135" s="60">
        <f>IF(N135=$AD$1,_xlfn.XLOOKUP(LEFT(B135,18)&amp;C135&amp;D135,'Form CT'!I:I,'Form CT'!D:D,0)+_xlfn.XLOOKUP(LEFT(B135,18)&amp;C135&amp;D135,'Form CT'!I:I,'Form CT'!E:E,0),0)</f>
        <v>770.0165722228121</v>
      </c>
      <c r="AE135" s="60">
        <f>IF(N135=$AE$1,_xlfn.XLOOKUP(LEFT(B135,18)&amp;C135&amp;D135,'Form CT'!I:I,'Form CT'!D:D,0)+_xlfn.XLOOKUP(LEFT(B135,18)&amp;C135&amp;D135,'Form CT'!I:I,'Form CT'!E:E,0),0)</f>
        <v>0</v>
      </c>
      <c r="AF135" s="60">
        <f>IF(N135=$AF$1,_xlfn.XLOOKUP(LEFT(B135,18)&amp;C135&amp;D135,'Form CT'!I:I,'Form CT'!D:D,0)+_xlfn.XLOOKUP(LEFT(B135,18)&amp;C135&amp;D135,'Form CT'!I:I,'Form CT'!E:E,0),0)</f>
        <v>0</v>
      </c>
      <c r="AG135" s="60" t="str">
        <f t="shared" si="3"/>
        <v>不符合</v>
      </c>
      <c r="AH135" s="60">
        <f>_xlfn.XLOOKUP(TRIM(CLEAN(B135))&amp;"-"&amp;TRIM(CLEAN(C135))&amp;"-"&amp;TRIM(CLEAN(D135)),'KS2'!A:A,'KS2'!B:B,0)</f>
        <v>0</v>
      </c>
      <c r="AI135" s="60">
        <f>IF(_xlfn.XLOOKUP(MID(B135,2,7)&amp;"/"&amp;MID(B135,10,3)&amp;TRIM(D135)&amp;MID(B135,15,4),Carouselwash!F:F,Carouselwash!I:I,0)=0,_xlfn.XLOOKUP((MID(C135,2,7)&amp;"/"&amp;MID(C135,10,3)&amp;TRIM(D135)),Carouselwash!G:G,Carouselwash!I:I,0),_xlfn.XLOOKUP(MID(B135,2,7)&amp;"/"&amp;MID(B135,10,3)&amp;TRIM(D135)&amp;MID(B135,15,4),Carouselwash!F:F,Carouselwash!I:I,0))</f>
        <v>3</v>
      </c>
    </row>
    <row r="136" spans="1:35" hidden="1">
      <c r="A136" s="55" t="s">
        <v>11612</v>
      </c>
      <c r="B136" s="56" t="s">
        <v>3064</v>
      </c>
      <c r="C136" s="56" t="s">
        <v>3062</v>
      </c>
      <c r="D136" s="55" t="s">
        <v>152</v>
      </c>
      <c r="E136" s="57" t="s">
        <v>10583</v>
      </c>
      <c r="F136" s="58">
        <v>43000</v>
      </c>
      <c r="G136" s="59" t="s">
        <v>10734</v>
      </c>
      <c r="H136" s="59" t="s">
        <v>10523</v>
      </c>
      <c r="I136" s="55" t="s">
        <v>28</v>
      </c>
      <c r="J136" s="55">
        <v>8</v>
      </c>
      <c r="K136" s="55">
        <v>5</v>
      </c>
      <c r="L136" s="55" t="s">
        <v>11613</v>
      </c>
      <c r="M136" s="55">
        <v>3748.6</v>
      </c>
      <c r="N136" s="55" t="s">
        <v>96</v>
      </c>
      <c r="O136" s="55">
        <v>9.8000000000000004E-2</v>
      </c>
      <c r="P136" s="55">
        <v>0.16300000000000001</v>
      </c>
      <c r="Q136" s="55">
        <v>3.3000000000000002E-2</v>
      </c>
      <c r="R136" s="55">
        <v>1.4999999999999999E-2</v>
      </c>
      <c r="S136" s="55" t="s">
        <v>52</v>
      </c>
      <c r="T136" s="55" t="s">
        <v>163</v>
      </c>
      <c r="U136" s="55">
        <v>18</v>
      </c>
      <c r="V136" s="55" t="s">
        <v>5049</v>
      </c>
      <c r="W136" s="55" t="s">
        <v>162</v>
      </c>
      <c r="X136" s="55">
        <v>25484.15</v>
      </c>
      <c r="Y136" s="55">
        <v>45360</v>
      </c>
      <c r="Z136" s="55" t="s">
        <v>10374</v>
      </c>
      <c r="AA136" s="55" t="s">
        <v>5009</v>
      </c>
      <c r="AB136" s="55" t="s">
        <v>11614</v>
      </c>
      <c r="AC136" s="55" t="s">
        <v>11615</v>
      </c>
      <c r="AD136" s="60">
        <f>IF(N136=$AD$1,_xlfn.XLOOKUP(LEFT(B136,18)&amp;C136&amp;D136,'Form CT'!I:I,'Form CT'!D:D,0)+_xlfn.XLOOKUP(LEFT(B136,18)&amp;C136&amp;D136,'Form CT'!I:I,'Form CT'!E:E,0),0)</f>
        <v>0</v>
      </c>
      <c r="AE136" s="60">
        <f>IF(N136=$AE$1,_xlfn.XLOOKUP(LEFT(B136,18)&amp;C136&amp;D136,'Form CT'!I:I,'Form CT'!D:D,0)+_xlfn.XLOOKUP(LEFT(B136,18)&amp;C136&amp;D136,'Form CT'!I:I,'Form CT'!E:E,0),0)</f>
        <v>0</v>
      </c>
      <c r="AF136" s="60">
        <f>IF(N136=$AF$1,_xlfn.XLOOKUP(LEFT(B136,18)&amp;C136&amp;D136,'Form CT'!I:I,'Form CT'!D:D,0)+_xlfn.XLOOKUP(LEFT(B136,18)&amp;C136&amp;D136,'Form CT'!I:I,'Form CT'!E:E,0),0)</f>
        <v>452.42727299930993</v>
      </c>
      <c r="AG136" s="60" t="str">
        <f t="shared" si="3"/>
        <v>不符合</v>
      </c>
      <c r="AH136" s="60">
        <f>_xlfn.XLOOKUP(TRIM(CLEAN(B136))&amp;"-"&amp;TRIM(CLEAN(C136))&amp;"-"&amp;TRIM(CLEAN(D136)),'KS2'!A:A,'KS2'!B:B,0)</f>
        <v>0</v>
      </c>
      <c r="AI136" s="60">
        <f>IF(_xlfn.XLOOKUP(MID(B136,2,7)&amp;"/"&amp;MID(B136,10,3)&amp;TRIM(D136)&amp;MID(B136,15,4),Carouselwash!F:F,Carouselwash!I:I,0)=0,_xlfn.XLOOKUP((MID(C136,2,7)&amp;"/"&amp;MID(C136,10,3)&amp;TRIM(D136)),Carouselwash!G:G,Carouselwash!I:I,0),_xlfn.XLOOKUP(MID(B136,2,7)&amp;"/"&amp;MID(B136,10,3)&amp;TRIM(D136)&amp;MID(B136,15,4),Carouselwash!F:F,Carouselwash!I:I,0))</f>
        <v>3</v>
      </c>
    </row>
    <row r="137" spans="1:35" hidden="1">
      <c r="A137" s="55" t="s">
        <v>11656</v>
      </c>
      <c r="B137" s="86" t="s">
        <v>289</v>
      </c>
      <c r="C137" s="56" t="s">
        <v>288</v>
      </c>
      <c r="D137" s="67" t="s">
        <v>90</v>
      </c>
      <c r="E137" s="57" t="s">
        <v>10583</v>
      </c>
      <c r="F137" s="58">
        <v>16170</v>
      </c>
      <c r="G137" s="59" t="s">
        <v>10724</v>
      </c>
      <c r="H137" s="59" t="s">
        <v>10725</v>
      </c>
      <c r="I137" s="55" t="s">
        <v>27</v>
      </c>
      <c r="J137" s="55">
        <v>2</v>
      </c>
      <c r="K137" s="55">
        <v>0</v>
      </c>
      <c r="L137" s="55" t="s">
        <v>11657</v>
      </c>
      <c r="M137" s="55">
        <v>1990.9</v>
      </c>
      <c r="N137" s="55" t="s">
        <v>23</v>
      </c>
      <c r="O137" s="55">
        <v>0.122</v>
      </c>
      <c r="P137" s="55">
        <v>0.18</v>
      </c>
      <c r="Q137" s="55">
        <v>4.7E-2</v>
      </c>
      <c r="R137" s="55">
        <v>1.4999999999999999E-2</v>
      </c>
      <c r="S137" s="55" t="s">
        <v>50</v>
      </c>
      <c r="T137" s="55" t="s">
        <v>10512</v>
      </c>
      <c r="U137" s="55">
        <v>18</v>
      </c>
      <c r="V137" s="55" t="s">
        <v>6178</v>
      </c>
      <c r="W137" s="55" t="s">
        <v>162</v>
      </c>
      <c r="X137" s="55">
        <v>55689.84</v>
      </c>
      <c r="Y137" s="55">
        <v>16380</v>
      </c>
      <c r="Z137" s="55" t="s">
        <v>11169</v>
      </c>
      <c r="AA137" s="55" t="s">
        <v>5009</v>
      </c>
      <c r="AB137" s="55" t="s">
        <v>11658</v>
      </c>
      <c r="AC137" s="55" t="s">
        <v>11659</v>
      </c>
      <c r="AD137" s="60">
        <f>IF(N137=$AD$1,_xlfn.XLOOKUP(LEFT(B137,18)&amp;C137&amp;D137,'Form CT'!I:I,'Form CT'!D:D,0)+_xlfn.XLOOKUP(LEFT(B137,18)&amp;C137&amp;D137,'Form CT'!I:I,'Form CT'!E:E,0),0)</f>
        <v>0</v>
      </c>
      <c r="AE137" s="60">
        <f>IF(N137=$AE$1,_xlfn.XLOOKUP(LEFT(B137,18)&amp;C137&amp;D137,'Form CT'!I:I,'Form CT'!D:D,0)+_xlfn.XLOOKUP(LEFT(B137,18)&amp;C137&amp;D137,'Form CT'!I:I,'Form CT'!E:E,0),0)</f>
        <v>935.33899195075855</v>
      </c>
      <c r="AF137" s="60">
        <f>IF(N137=$AF$1,_xlfn.XLOOKUP(LEFT(B137,18)&amp;C137&amp;D137,'Form CT'!I:I,'Form CT'!D:D,0)+_xlfn.XLOOKUP(LEFT(B137,18)&amp;C137&amp;D137,'Form CT'!I:I,'Form CT'!E:E,0),0)</f>
        <v>0</v>
      </c>
      <c r="AG137" s="60" t="str">
        <f t="shared" si="3"/>
        <v>不符合</v>
      </c>
      <c r="AH137" s="60">
        <f>_xlfn.XLOOKUP(TRIM(CLEAN(B137))&amp;"-"&amp;TRIM(CLEAN(C137))&amp;"-"&amp;TRIM(CLEAN(D137)),'KS2'!A:A,'KS2'!B:B,0)</f>
        <v>0</v>
      </c>
      <c r="AI137" s="60">
        <f>IF(_xlfn.XLOOKUP(MID(B137,2,7)&amp;"/"&amp;MID(B137,10,3)&amp;TRIM(D137)&amp;MID(B137,15,4),Carouselwash!F:F,Carouselwash!I:I,0)=0,_xlfn.XLOOKUP((MID(C137,2,7)&amp;"/"&amp;MID(C137,10,3)&amp;TRIM(D137)),Carouselwash!G:G,Carouselwash!I:I,0),_xlfn.XLOOKUP(MID(B137,2,7)&amp;"/"&amp;MID(B137,10,3)&amp;TRIM(D137)&amp;MID(B137,15,4),Carouselwash!F:F,Carouselwash!I:I,0))</f>
        <v>2</v>
      </c>
    </row>
    <row r="138" spans="1:35" hidden="1">
      <c r="A138" s="67" t="s">
        <v>11620</v>
      </c>
      <c r="B138" s="69" t="s">
        <v>1939</v>
      </c>
      <c r="C138" s="69" t="s">
        <v>1860</v>
      </c>
      <c r="D138" s="55" t="s">
        <v>4428</v>
      </c>
      <c r="E138" s="122" t="s">
        <v>10583</v>
      </c>
      <c r="F138" s="72">
        <v>42300</v>
      </c>
      <c r="G138" s="121" t="s">
        <v>10618</v>
      </c>
      <c r="H138" s="121" t="s">
        <v>10529</v>
      </c>
      <c r="I138" s="67" t="s">
        <v>25</v>
      </c>
      <c r="J138" s="67">
        <v>14</v>
      </c>
      <c r="K138" s="67">
        <v>9</v>
      </c>
      <c r="L138" s="67" t="s">
        <v>11621</v>
      </c>
      <c r="M138" s="67">
        <v>2323.6</v>
      </c>
      <c r="N138" s="67" t="s">
        <v>96</v>
      </c>
      <c r="O138" s="67">
        <v>7.0000000000000007E-2</v>
      </c>
      <c r="P138" s="67">
        <v>0.19</v>
      </c>
      <c r="Q138" s="67">
        <v>3.1E-2</v>
      </c>
      <c r="R138" s="67">
        <v>1.4999999999999999E-2</v>
      </c>
      <c r="S138" s="67" t="s">
        <v>51</v>
      </c>
      <c r="T138" s="67" t="s">
        <v>10501</v>
      </c>
      <c r="U138" s="67">
        <v>18</v>
      </c>
      <c r="V138" s="67" t="s">
        <v>5545</v>
      </c>
      <c r="W138" s="67" t="s">
        <v>162</v>
      </c>
      <c r="X138" s="67">
        <v>22695.61</v>
      </c>
      <c r="Y138" s="67">
        <v>42300</v>
      </c>
      <c r="Z138" s="67" t="s">
        <v>5043</v>
      </c>
      <c r="AA138" s="67" t="s">
        <v>5009</v>
      </c>
      <c r="AB138" s="75" t="s">
        <v>11622</v>
      </c>
      <c r="AC138" s="67" t="s">
        <v>11623</v>
      </c>
      <c r="AD138" s="60">
        <f>IF(N138=$AD$1,_xlfn.XLOOKUP(LEFT(B138,18)&amp;C138&amp;D138,'Form CT'!I:I,'Form CT'!D:D,0)+_xlfn.XLOOKUP(LEFT(B138,18)&amp;C138&amp;D138,'Form CT'!I:I,'Form CT'!E:E,0),0)</f>
        <v>0</v>
      </c>
      <c r="AE138" s="60">
        <f>IF(N138=$AE$1,_xlfn.XLOOKUP(LEFT(B138,18)&amp;C138&amp;D138,'Form CT'!I:I,'Form CT'!D:D,0)+_xlfn.XLOOKUP(LEFT(B138,18)&amp;C138&amp;D138,'Form CT'!I:I,'Form CT'!E:E,0),0)</f>
        <v>0</v>
      </c>
      <c r="AF138" s="60">
        <f>IF(N138=$AF$1,_xlfn.XLOOKUP(LEFT(B138,18)&amp;C138&amp;D138,'Form CT'!I:I,'Form CT'!D:D,0)+_xlfn.XLOOKUP(LEFT(B138,18)&amp;C138&amp;D138,'Form CT'!I:I,'Form CT'!E:E,0),0)</f>
        <v>360.52159165847115</v>
      </c>
      <c r="AG138" s="60" t="str">
        <f t="shared" si="3"/>
        <v>不符合</v>
      </c>
      <c r="AH138" s="60">
        <f>_xlfn.XLOOKUP(TRIM(CLEAN(B138))&amp;"-"&amp;TRIM(CLEAN(C138))&amp;"-"&amp;TRIM(CLEAN(D138)),'KS2'!A:A,'KS2'!B:B,0)</f>
        <v>0</v>
      </c>
      <c r="AI138" s="60">
        <f>IF(_xlfn.XLOOKUP(MID(B138,2,7)&amp;"/"&amp;MID(B138,10,3)&amp;TRIM(D138)&amp;MID(B138,15,4),Carouselwash!F:F,Carouselwash!I:I,0)=0,_xlfn.XLOOKUP((MID(C138,2,7)&amp;"/"&amp;MID(C138,10,3)&amp;TRIM(D138)),Carouselwash!G:G,Carouselwash!I:I,0),_xlfn.XLOOKUP(MID(B138,2,7)&amp;"/"&amp;MID(B138,10,3)&amp;TRIM(D138)&amp;MID(B138,15,4),Carouselwash!F:F,Carouselwash!I:I,0))</f>
        <v>3</v>
      </c>
    </row>
    <row r="139" spans="1:35" hidden="1">
      <c r="A139" s="55" t="s">
        <v>11624</v>
      </c>
      <c r="B139" s="56" t="s">
        <v>3246</v>
      </c>
      <c r="C139" s="56" t="s">
        <v>3171</v>
      </c>
      <c r="D139" s="67" t="s">
        <v>126</v>
      </c>
      <c r="E139" s="57" t="s">
        <v>10583</v>
      </c>
      <c r="F139" s="58">
        <v>23604</v>
      </c>
      <c r="G139" s="59" t="s">
        <v>10734</v>
      </c>
      <c r="H139" s="59" t="s">
        <v>10506</v>
      </c>
      <c r="I139" s="55" t="s">
        <v>20</v>
      </c>
      <c r="J139" s="55">
        <v>3</v>
      </c>
      <c r="K139" s="55">
        <v>0</v>
      </c>
      <c r="L139" s="55" t="s">
        <v>11625</v>
      </c>
      <c r="M139" s="55">
        <v>2313.1</v>
      </c>
      <c r="N139" s="55" t="s">
        <v>101</v>
      </c>
      <c r="O139" s="55">
        <v>0.14000000000000001</v>
      </c>
      <c r="P139" s="55">
        <v>0.19</v>
      </c>
      <c r="Q139" s="55">
        <v>2.1000000000000001E-2</v>
      </c>
      <c r="R139" s="55">
        <v>9.7999999999999997E-3</v>
      </c>
      <c r="S139" s="55" t="s">
        <v>51</v>
      </c>
      <c r="T139" s="55" t="s">
        <v>10512</v>
      </c>
      <c r="U139" s="55">
        <v>18</v>
      </c>
      <c r="V139" s="55" t="s">
        <v>5735</v>
      </c>
      <c r="W139" s="55" t="s">
        <v>162</v>
      </c>
      <c r="X139" s="55">
        <v>39803.910000000003</v>
      </c>
      <c r="Y139" s="55">
        <v>23400</v>
      </c>
      <c r="Z139" s="55" t="s">
        <v>5043</v>
      </c>
      <c r="AA139" s="55" t="s">
        <v>5009</v>
      </c>
      <c r="AB139" s="55" t="s">
        <v>11626</v>
      </c>
      <c r="AC139" s="55" t="s">
        <v>11627</v>
      </c>
      <c r="AD139" s="60">
        <f>IF(N139=$AD$1,_xlfn.XLOOKUP(LEFT(B139,18)&amp;C139&amp;D139,'Form CT'!I:I,'Form CT'!D:D,0)+_xlfn.XLOOKUP(LEFT(B139,18)&amp;C139&amp;D139,'Form CT'!I:I,'Form CT'!E:E,0),0)</f>
        <v>669.97737133204942</v>
      </c>
      <c r="AE139" s="60">
        <f>IF(N139=$AE$1,_xlfn.XLOOKUP(LEFT(B139,18)&amp;C139&amp;D139,'Form CT'!I:I,'Form CT'!D:D,0)+_xlfn.XLOOKUP(LEFT(B139,18)&amp;C139&amp;D139,'Form CT'!I:I,'Form CT'!E:E,0),0)</f>
        <v>0</v>
      </c>
      <c r="AF139" s="60">
        <f>IF(N139=$AF$1,_xlfn.XLOOKUP(LEFT(B139,18)&amp;C139&amp;D139,'Form CT'!I:I,'Form CT'!D:D,0)+_xlfn.XLOOKUP(LEFT(B139,18)&amp;C139&amp;D139,'Form CT'!I:I,'Form CT'!E:E,0),0)</f>
        <v>0</v>
      </c>
      <c r="AG139" s="60" t="str">
        <f t="shared" si="3"/>
        <v>不符合</v>
      </c>
      <c r="AH139" s="60">
        <f>_xlfn.XLOOKUP(TRIM(CLEAN(B139))&amp;"-"&amp;TRIM(CLEAN(C139))&amp;"-"&amp;TRIM(CLEAN(D139)),'KS2'!A:A,'KS2'!B:B,0)</f>
        <v>0</v>
      </c>
      <c r="AI139" s="60">
        <f>IF(_xlfn.XLOOKUP(MID(B139,2,7)&amp;"/"&amp;MID(B139,10,3)&amp;TRIM(D139)&amp;MID(B139,15,4),Carouselwash!F:F,Carouselwash!I:I,0)=0,_xlfn.XLOOKUP((MID(C139,2,7)&amp;"/"&amp;MID(C139,10,3)&amp;TRIM(D139)),Carouselwash!G:G,Carouselwash!I:I,0),_xlfn.XLOOKUP(MID(B139,2,7)&amp;"/"&amp;MID(B139,10,3)&amp;TRIM(D139)&amp;MID(B139,15,4),Carouselwash!F:F,Carouselwash!I:I,0))</f>
        <v>3</v>
      </c>
    </row>
    <row r="140" spans="1:35" hidden="1">
      <c r="A140" s="62" t="s">
        <v>11668</v>
      </c>
      <c r="B140" s="56" t="s">
        <v>2915</v>
      </c>
      <c r="C140" s="56" t="s">
        <v>1587</v>
      </c>
      <c r="D140" s="55" t="s">
        <v>4428</v>
      </c>
      <c r="E140" s="57" t="s">
        <v>10583</v>
      </c>
      <c r="F140" s="58">
        <v>33600</v>
      </c>
      <c r="G140" s="59" t="s">
        <v>10547</v>
      </c>
      <c r="H140" s="59" t="s">
        <v>10526</v>
      </c>
      <c r="I140" s="55" t="s">
        <v>17</v>
      </c>
      <c r="J140" s="55">
        <v>8</v>
      </c>
      <c r="K140" s="55">
        <v>5</v>
      </c>
      <c r="L140" s="55" t="s">
        <v>11669</v>
      </c>
      <c r="M140" s="55">
        <v>4651.6000000000004</v>
      </c>
      <c r="N140" s="55" t="s">
        <v>96</v>
      </c>
      <c r="O140" s="55">
        <v>9.8000000000000004E-2</v>
      </c>
      <c r="P140" s="55">
        <v>0.16300000000000001</v>
      </c>
      <c r="Q140" s="55">
        <v>5.3999999999999999E-2</v>
      </c>
      <c r="R140" s="55">
        <v>1.4999999999999999E-2</v>
      </c>
      <c r="S140" s="55" t="s">
        <v>51</v>
      </c>
      <c r="T140" s="55" t="s">
        <v>10519</v>
      </c>
      <c r="U140" s="55">
        <v>18</v>
      </c>
      <c r="V140" s="55" t="s">
        <v>5580</v>
      </c>
      <c r="W140" s="55" t="s">
        <v>162</v>
      </c>
      <c r="X140" s="55">
        <v>27509.119999999999</v>
      </c>
      <c r="Y140" s="55">
        <v>33300</v>
      </c>
      <c r="Z140" s="55" t="s">
        <v>11169</v>
      </c>
      <c r="AA140" s="55" t="s">
        <v>5013</v>
      </c>
      <c r="AB140" s="55" t="s">
        <v>11670</v>
      </c>
      <c r="AC140" s="55" t="s">
        <v>11671</v>
      </c>
      <c r="AD140" s="60">
        <f>IF(N140=$AD$1,_xlfn.XLOOKUP(LEFT(B140,18)&amp;C140&amp;D140,'Form CT'!I:I,'Form CT'!D:D,0)+_xlfn.XLOOKUP(LEFT(B140,18)&amp;C140&amp;D140,'Form CT'!I:I,'Form CT'!E:E,0),0)</f>
        <v>0</v>
      </c>
      <c r="AE140" s="60">
        <f>IF(N140=$AE$1,_xlfn.XLOOKUP(LEFT(B140,18)&amp;C140&amp;D140,'Form CT'!I:I,'Form CT'!D:D,0)+_xlfn.XLOOKUP(LEFT(B140,18)&amp;C140&amp;D140,'Form CT'!I:I,'Form CT'!E:E,0),0)</f>
        <v>0</v>
      </c>
      <c r="AF140" s="60">
        <f>IF(N140=$AF$1,_xlfn.XLOOKUP(LEFT(B140,18)&amp;C140&amp;D140,'Form CT'!I:I,'Form CT'!D:D,0)+_xlfn.XLOOKUP(LEFT(B140,18)&amp;C140&amp;D140,'Form CT'!I:I,'Form CT'!E:E,0),0)</f>
        <v>465.92420454605337</v>
      </c>
      <c r="AG140" s="60" t="str">
        <f t="shared" si="3"/>
        <v>不符合</v>
      </c>
      <c r="AH140" s="60">
        <f>_xlfn.XLOOKUP(TRIM(CLEAN(B140))&amp;"-"&amp;TRIM(CLEAN(C140))&amp;"-"&amp;TRIM(CLEAN(D140)),'KS2'!A:A,'KS2'!B:B,0)</f>
        <v>0</v>
      </c>
      <c r="AI140" s="60">
        <f>IF(_xlfn.XLOOKUP(MID(B140,2,7)&amp;"/"&amp;MID(B140,10,3)&amp;TRIM(D140)&amp;MID(B140,15,4),Carouselwash!F:F,Carouselwash!I:I,0)=0,_xlfn.XLOOKUP((MID(C140,2,7)&amp;"/"&amp;MID(C140,10,3)&amp;TRIM(D140)),Carouselwash!G:G,Carouselwash!I:I,0),_xlfn.XLOOKUP(MID(B140,2,7)&amp;"/"&amp;MID(B140,10,3)&amp;TRIM(D140)&amp;MID(B140,15,4),Carouselwash!F:F,Carouselwash!I:I,0))</f>
        <v>3</v>
      </c>
    </row>
    <row r="141" spans="1:35" hidden="1">
      <c r="A141" s="55" t="s">
        <v>11632</v>
      </c>
      <c r="B141" s="56" t="s">
        <v>1504</v>
      </c>
      <c r="C141" s="56" t="s">
        <v>949</v>
      </c>
      <c r="D141" s="55" t="s">
        <v>4501</v>
      </c>
      <c r="E141" s="57" t="s">
        <v>10583</v>
      </c>
      <c r="F141" s="58">
        <v>20324</v>
      </c>
      <c r="G141" s="59" t="s">
        <v>10525</v>
      </c>
      <c r="H141" s="59" t="s">
        <v>11158</v>
      </c>
      <c r="I141" s="55" t="s">
        <v>30</v>
      </c>
      <c r="J141" s="55">
        <v>8</v>
      </c>
      <c r="K141" s="55">
        <v>5</v>
      </c>
      <c r="L141" s="55" t="s">
        <v>11633</v>
      </c>
      <c r="M141" s="55">
        <v>5871.5</v>
      </c>
      <c r="N141" s="55" t="s">
        <v>96</v>
      </c>
      <c r="O141" s="55">
        <v>0.128</v>
      </c>
      <c r="P141" s="55">
        <v>0.185</v>
      </c>
      <c r="Q141" s="55">
        <v>6.2E-2</v>
      </c>
      <c r="R141" s="55">
        <v>1.4999999999999999E-2</v>
      </c>
      <c r="S141" s="55" t="s">
        <v>51</v>
      </c>
      <c r="T141" s="55" t="s">
        <v>10519</v>
      </c>
      <c r="U141" s="55">
        <v>18</v>
      </c>
      <c r="V141" s="55" t="s">
        <v>5045</v>
      </c>
      <c r="W141" s="55" t="s">
        <v>162</v>
      </c>
      <c r="X141" s="55">
        <v>26125.24</v>
      </c>
      <c r="Y141" s="55">
        <v>33300</v>
      </c>
      <c r="Z141" s="55" t="s">
        <v>10374</v>
      </c>
      <c r="AA141" s="55" t="s">
        <v>5012</v>
      </c>
      <c r="AB141" s="55" t="s">
        <v>5014</v>
      </c>
      <c r="AC141" s="55" t="s">
        <v>11166</v>
      </c>
      <c r="AD141" s="60">
        <f>IF(N141=$AD$1,_xlfn.XLOOKUP(LEFT(B141,18)&amp;C141&amp;D141,'Form CT'!I:I,'Form CT'!D:D,0)+_xlfn.XLOOKUP(LEFT(B141,18)&amp;C141&amp;D141,'Form CT'!I:I,'Form CT'!E:E,0),0)</f>
        <v>0</v>
      </c>
      <c r="AE141" s="60">
        <f>IF(N141=$AE$1,_xlfn.XLOOKUP(LEFT(B141,18)&amp;C141&amp;D141,'Form CT'!I:I,'Form CT'!D:D,0)+_xlfn.XLOOKUP(LEFT(B141,18)&amp;C141&amp;D141,'Form CT'!I:I,'Form CT'!E:E,0),0)</f>
        <v>0</v>
      </c>
      <c r="AF141" s="60">
        <f>IF(N141=$AF$1,_xlfn.XLOOKUP(LEFT(B141,18)&amp;C141&amp;D141,'Form CT'!I:I,'Form CT'!D:D,0)+_xlfn.XLOOKUP(LEFT(B141,18)&amp;C141&amp;D141,'Form CT'!I:I,'Form CT'!E:E,0),0)</f>
        <v>442.9142919985112</v>
      </c>
      <c r="AG141" s="60" t="str">
        <f t="shared" si="3"/>
        <v>不符合</v>
      </c>
      <c r="AH141" s="60">
        <f>_xlfn.XLOOKUP(TRIM(CLEAN(B141))&amp;"-"&amp;TRIM(CLEAN(C141))&amp;"-"&amp;TRIM(CLEAN(D141)),'KS2'!A:A,'KS2'!B:B,0)</f>
        <v>0</v>
      </c>
      <c r="AI141" s="60">
        <f>IF(_xlfn.XLOOKUP(MID(B141,2,7)&amp;"/"&amp;MID(B141,10,3)&amp;TRIM(D141)&amp;MID(B141,15,4),Carouselwash!F:F,Carouselwash!I:I,0)=0,_xlfn.XLOOKUP((MID(C141,2,7)&amp;"/"&amp;MID(C141,10,3)&amp;TRIM(D141)),Carouselwash!G:G,Carouselwash!I:I,0),_xlfn.XLOOKUP(MID(B141,2,7)&amp;"/"&amp;MID(B141,10,3)&amp;TRIM(D141)&amp;MID(B141,15,4),Carouselwash!F:F,Carouselwash!I:I,0))</f>
        <v>3</v>
      </c>
    </row>
    <row r="142" spans="1:35" hidden="1">
      <c r="A142" s="55" t="s">
        <v>11634</v>
      </c>
      <c r="B142" s="84" t="s">
        <v>144</v>
      </c>
      <c r="C142" s="56" t="s">
        <v>145</v>
      </c>
      <c r="D142" s="55" t="s">
        <v>87</v>
      </c>
      <c r="E142" s="57" t="s">
        <v>10583</v>
      </c>
      <c r="F142" s="58">
        <v>28868</v>
      </c>
      <c r="G142" s="59" t="s">
        <v>10618</v>
      </c>
      <c r="H142" s="59" t="s">
        <v>10598</v>
      </c>
      <c r="I142" s="55" t="s">
        <v>17</v>
      </c>
      <c r="J142" s="55">
        <v>6</v>
      </c>
      <c r="K142" s="55">
        <v>4</v>
      </c>
      <c r="L142" s="55" t="s">
        <v>11635</v>
      </c>
      <c r="M142" s="55">
        <v>5679.5</v>
      </c>
      <c r="N142" s="55" t="s">
        <v>101</v>
      </c>
      <c r="O142" s="55">
        <v>0.128</v>
      </c>
      <c r="P142" s="55">
        <v>0.17</v>
      </c>
      <c r="Q142" s="55">
        <v>6.4000000000000001E-2</v>
      </c>
      <c r="R142" s="55">
        <v>1.4999999999999999E-2</v>
      </c>
      <c r="S142" s="55" t="s">
        <v>51</v>
      </c>
      <c r="T142" s="55" t="s">
        <v>162</v>
      </c>
      <c r="U142" s="55">
        <v>18</v>
      </c>
      <c r="V142" s="55" t="s">
        <v>5044</v>
      </c>
      <c r="W142" s="55" t="s">
        <v>162</v>
      </c>
      <c r="X142" s="55">
        <v>34325.82</v>
      </c>
      <c r="Y142" s="55">
        <v>28800</v>
      </c>
      <c r="Z142" s="55" t="s">
        <v>5043</v>
      </c>
      <c r="AA142" s="55" t="s">
        <v>5010</v>
      </c>
      <c r="AB142" s="55" t="s">
        <v>5008</v>
      </c>
      <c r="AC142" s="55" t="s">
        <v>11636</v>
      </c>
      <c r="AD142" s="60">
        <f>IF(N142=$AD$1,_xlfn.XLOOKUP(LEFT(B142,18)&amp;C142&amp;D142,'Form CT'!I:I,'Form CT'!D:D,0)+_xlfn.XLOOKUP(LEFT(B142,18)&amp;C142&amp;D142,'Form CT'!I:I,'Form CT'!E:E,0),0)</f>
        <v>582.15052566553936</v>
      </c>
      <c r="AE142" s="60">
        <f>IF(N142=$AE$1,_xlfn.XLOOKUP(LEFT(B142,18)&amp;C142&amp;D142,'Form CT'!I:I,'Form CT'!D:D,0)+_xlfn.XLOOKUP(LEFT(B142,18)&amp;C142&amp;D142,'Form CT'!I:I,'Form CT'!E:E,0),0)</f>
        <v>0</v>
      </c>
      <c r="AF142" s="60">
        <f>IF(N142=$AF$1,_xlfn.XLOOKUP(LEFT(B142,18)&amp;C142&amp;D142,'Form CT'!I:I,'Form CT'!D:D,0)+_xlfn.XLOOKUP(LEFT(B142,18)&amp;C142&amp;D142,'Form CT'!I:I,'Form CT'!E:E,0),0)</f>
        <v>0</v>
      </c>
      <c r="AG142" s="60" t="str">
        <f t="shared" si="3"/>
        <v>不符合</v>
      </c>
      <c r="AH142" s="60">
        <f>_xlfn.XLOOKUP(TRIM(CLEAN(B142))&amp;"-"&amp;TRIM(CLEAN(C142))&amp;"-"&amp;TRIM(CLEAN(D142)),'KS2'!A:A,'KS2'!B:B,0)</f>
        <v>0</v>
      </c>
      <c r="AI142" s="60">
        <f>IF(_xlfn.XLOOKUP(MID(B142,2,7)&amp;"/"&amp;MID(B142,10,3)&amp;TRIM(D142)&amp;MID(B142,15,4),Carouselwash!F:F,Carouselwash!I:I,0)=0,_xlfn.XLOOKUP((MID(C142,2,7)&amp;"/"&amp;MID(C142,10,3)&amp;TRIM(D142)),Carouselwash!G:G,Carouselwash!I:I,0),_xlfn.XLOOKUP(MID(B142,2,7)&amp;"/"&amp;MID(B142,10,3)&amp;TRIM(D142)&amp;MID(B142,15,4),Carouselwash!F:F,Carouselwash!I:I,0))</f>
        <v>3</v>
      </c>
    </row>
    <row r="143" spans="1:35" hidden="1">
      <c r="A143" s="55" t="s">
        <v>11637</v>
      </c>
      <c r="B143" s="56" t="s">
        <v>1504</v>
      </c>
      <c r="C143" s="56" t="s">
        <v>949</v>
      </c>
      <c r="D143" s="55" t="s">
        <v>4501</v>
      </c>
      <c r="E143" s="57" t="s">
        <v>10583</v>
      </c>
      <c r="F143" s="58">
        <v>20314</v>
      </c>
      <c r="G143" s="59" t="s">
        <v>10525</v>
      </c>
      <c r="H143" s="59" t="s">
        <v>11158</v>
      </c>
      <c r="I143" s="55" t="s">
        <v>30</v>
      </c>
      <c r="J143" s="55">
        <v>8</v>
      </c>
      <c r="K143" s="55">
        <v>5</v>
      </c>
      <c r="L143" s="55" t="s">
        <v>11638</v>
      </c>
      <c r="M143" s="55">
        <v>5864</v>
      </c>
      <c r="N143" s="55" t="s">
        <v>96</v>
      </c>
      <c r="O143" s="55">
        <v>0.128</v>
      </c>
      <c r="P143" s="55">
        <v>0.185</v>
      </c>
      <c r="Q143" s="55">
        <v>6.2E-2</v>
      </c>
      <c r="R143" s="55">
        <v>1.4999999999999999E-2</v>
      </c>
      <c r="S143" s="55" t="s">
        <v>51</v>
      </c>
      <c r="T143" s="55" t="s">
        <v>10519</v>
      </c>
      <c r="U143" s="55">
        <v>18</v>
      </c>
      <c r="V143" s="55" t="s">
        <v>5045</v>
      </c>
      <c r="W143" s="55" t="s">
        <v>162</v>
      </c>
      <c r="X143" s="55">
        <v>26125.24</v>
      </c>
      <c r="Y143" s="55">
        <v>33300</v>
      </c>
      <c r="Z143" s="55" t="s">
        <v>10374</v>
      </c>
      <c r="AA143" s="55" t="s">
        <v>5012</v>
      </c>
      <c r="AB143" s="55" t="s">
        <v>5014</v>
      </c>
      <c r="AC143" s="55" t="s">
        <v>11166</v>
      </c>
      <c r="AD143" s="60">
        <f>IF(N143=$AD$1,_xlfn.XLOOKUP(LEFT(B143,18)&amp;C143&amp;D143,'Form CT'!I:I,'Form CT'!D:D,0)+_xlfn.XLOOKUP(LEFT(B143,18)&amp;C143&amp;D143,'Form CT'!I:I,'Form CT'!E:E,0),0)</f>
        <v>0</v>
      </c>
      <c r="AE143" s="60">
        <f>IF(N143=$AE$1,_xlfn.XLOOKUP(LEFT(B143,18)&amp;C143&amp;D143,'Form CT'!I:I,'Form CT'!D:D,0)+_xlfn.XLOOKUP(LEFT(B143,18)&amp;C143&amp;D143,'Form CT'!I:I,'Form CT'!E:E,0),0)</f>
        <v>0</v>
      </c>
      <c r="AF143" s="60">
        <f>IF(N143=$AF$1,_xlfn.XLOOKUP(LEFT(B143,18)&amp;C143&amp;D143,'Form CT'!I:I,'Form CT'!D:D,0)+_xlfn.XLOOKUP(LEFT(B143,18)&amp;C143&amp;D143,'Form CT'!I:I,'Form CT'!E:E,0),0)</f>
        <v>442.9142919985112</v>
      </c>
      <c r="AG143" s="60" t="str">
        <f t="shared" si="3"/>
        <v>不符合</v>
      </c>
      <c r="AH143" s="60">
        <f>_xlfn.XLOOKUP(TRIM(CLEAN(B143))&amp;"-"&amp;TRIM(CLEAN(C143))&amp;"-"&amp;TRIM(CLEAN(D143)),'KS2'!A:A,'KS2'!B:B,0)</f>
        <v>0</v>
      </c>
      <c r="AI143" s="60">
        <f>IF(_xlfn.XLOOKUP(MID(B143,2,7)&amp;"/"&amp;MID(B143,10,3)&amp;TRIM(D143)&amp;MID(B143,15,4),Carouselwash!F:F,Carouselwash!I:I,0)=0,_xlfn.XLOOKUP((MID(C143,2,7)&amp;"/"&amp;MID(C143,10,3)&amp;TRIM(D143)),Carouselwash!G:G,Carouselwash!I:I,0),_xlfn.XLOOKUP(MID(B143,2,7)&amp;"/"&amp;MID(B143,10,3)&amp;TRIM(D143)&amp;MID(B143,15,4),Carouselwash!F:F,Carouselwash!I:I,0))</f>
        <v>3</v>
      </c>
    </row>
    <row r="144" spans="1:35" hidden="1">
      <c r="A144" s="62" t="s">
        <v>11689</v>
      </c>
      <c r="B144" s="56" t="s">
        <v>4208</v>
      </c>
      <c r="C144" s="56" t="s">
        <v>1170</v>
      </c>
      <c r="D144" s="55" t="s">
        <v>4441</v>
      </c>
      <c r="E144" s="57" t="s">
        <v>10583</v>
      </c>
      <c r="F144" s="58">
        <v>50760</v>
      </c>
      <c r="G144" s="59" t="s">
        <v>11155</v>
      </c>
      <c r="H144" s="59" t="s">
        <v>10506</v>
      </c>
      <c r="I144" s="55" t="s">
        <v>2</v>
      </c>
      <c r="J144" s="55">
        <v>9</v>
      </c>
      <c r="K144" s="55">
        <v>5</v>
      </c>
      <c r="L144" s="55" t="s">
        <v>11690</v>
      </c>
      <c r="M144" s="55">
        <v>2313.5</v>
      </c>
      <c r="N144" s="55" t="s">
        <v>101</v>
      </c>
      <c r="O144" s="55">
        <v>8.8999999999999996E-2</v>
      </c>
      <c r="P144" s="55">
        <v>5.3999999999999999E-2</v>
      </c>
      <c r="Q144" s="55">
        <v>4.1000000000000002E-2</v>
      </c>
      <c r="R144" s="55">
        <v>1.18E-2</v>
      </c>
      <c r="S144" s="55" t="s">
        <v>52</v>
      </c>
      <c r="T144" s="55" t="s">
        <v>10501</v>
      </c>
      <c r="U144" s="55">
        <v>18</v>
      </c>
      <c r="V144" s="55" t="s">
        <v>5114</v>
      </c>
      <c r="W144" s="55" t="s">
        <v>163</v>
      </c>
      <c r="X144" s="55">
        <v>53135.27</v>
      </c>
      <c r="Y144" s="55">
        <v>50760</v>
      </c>
      <c r="Z144" s="55" t="s">
        <v>11169</v>
      </c>
      <c r="AA144" s="55" t="s">
        <v>5009</v>
      </c>
      <c r="AB144" s="55" t="s">
        <v>11691</v>
      </c>
      <c r="AC144" s="55" t="s">
        <v>11692</v>
      </c>
      <c r="AD144" s="60">
        <f>IF(N144=$AD$1,_xlfn.XLOOKUP(LEFT(B144,18)&amp;C144&amp;D144,'Form CT'!I:I,'Form CT'!D:D,0)+_xlfn.XLOOKUP(LEFT(B144,18)&amp;C144&amp;D144,'Form CT'!I:I,'Form CT'!E:E,0),0)</f>
        <v>869.81818766815127</v>
      </c>
      <c r="AE144" s="60">
        <f>IF(N144=$AE$1,_xlfn.XLOOKUP(LEFT(B144,18)&amp;C144&amp;D144,'Form CT'!I:I,'Form CT'!D:D,0)+_xlfn.XLOOKUP(LEFT(B144,18)&amp;C144&amp;D144,'Form CT'!I:I,'Form CT'!E:E,0),0)</f>
        <v>0</v>
      </c>
      <c r="AF144" s="60">
        <f>IF(N144=$AF$1,_xlfn.XLOOKUP(LEFT(B144,18)&amp;C144&amp;D144,'Form CT'!I:I,'Form CT'!D:D,0)+_xlfn.XLOOKUP(LEFT(B144,18)&amp;C144&amp;D144,'Form CT'!I:I,'Form CT'!E:E,0),0)</f>
        <v>0</v>
      </c>
      <c r="AG144" s="60" t="str">
        <f t="shared" si="3"/>
        <v>不符合</v>
      </c>
      <c r="AH144" s="60">
        <f>_xlfn.XLOOKUP(TRIM(CLEAN(B144))&amp;"-"&amp;TRIM(CLEAN(C144))&amp;"-"&amp;TRIM(CLEAN(D144)),'KS2'!A:A,'KS2'!B:B,0)</f>
        <v>0</v>
      </c>
      <c r="AI144" s="60">
        <f>IF(_xlfn.XLOOKUP(MID(B144,2,7)&amp;"/"&amp;MID(B144,10,3)&amp;TRIM(D144)&amp;MID(B144,15,4),Carouselwash!F:F,Carouselwash!I:I,0)=0,_xlfn.XLOOKUP((MID(C144,2,7)&amp;"/"&amp;MID(C144,10,3)&amp;TRIM(D144)),Carouselwash!G:G,Carouselwash!I:I,0),_xlfn.XLOOKUP(MID(B144,2,7)&amp;"/"&amp;MID(B144,10,3)&amp;TRIM(D144)&amp;MID(B144,15,4),Carouselwash!F:F,Carouselwash!I:I,0))</f>
        <v>3</v>
      </c>
    </row>
    <row r="145" spans="1:35" hidden="1">
      <c r="A145" s="67" t="s">
        <v>11642</v>
      </c>
      <c r="B145" s="69" t="s">
        <v>1563</v>
      </c>
      <c r="C145" s="69" t="s">
        <v>1063</v>
      </c>
      <c r="D145" s="55" t="s">
        <v>119</v>
      </c>
      <c r="E145" s="122" t="s">
        <v>10583</v>
      </c>
      <c r="F145" s="72">
        <v>16349</v>
      </c>
      <c r="G145" s="121" t="s">
        <v>10618</v>
      </c>
      <c r="H145" s="121" t="s">
        <v>10542</v>
      </c>
      <c r="I145" s="67" t="s">
        <v>17</v>
      </c>
      <c r="J145" s="67">
        <v>8</v>
      </c>
      <c r="K145" s="67">
        <v>4</v>
      </c>
      <c r="L145" s="67" t="s">
        <v>11643</v>
      </c>
      <c r="M145" s="67">
        <v>8379.6</v>
      </c>
      <c r="N145" s="67" t="s">
        <v>101</v>
      </c>
      <c r="O145" s="67">
        <v>0.128</v>
      </c>
      <c r="P145" s="67">
        <v>0.17</v>
      </c>
      <c r="Q145" s="67">
        <v>0.05</v>
      </c>
      <c r="R145" s="67">
        <v>1.4999999999999999E-2</v>
      </c>
      <c r="S145" s="67" t="s">
        <v>50</v>
      </c>
      <c r="T145" s="67" t="s">
        <v>10512</v>
      </c>
      <c r="U145" s="67">
        <v>18</v>
      </c>
      <c r="V145" s="67" t="s">
        <v>6071</v>
      </c>
      <c r="W145" s="67" t="s">
        <v>162</v>
      </c>
      <c r="X145" s="67">
        <v>41186.269999999997</v>
      </c>
      <c r="Y145" s="67">
        <v>16380</v>
      </c>
      <c r="Z145" s="67" t="s">
        <v>5043</v>
      </c>
      <c r="AA145" s="67" t="s">
        <v>5009</v>
      </c>
      <c r="AB145" s="75" t="s">
        <v>11644</v>
      </c>
      <c r="AC145" s="67" t="s">
        <v>11645</v>
      </c>
      <c r="AD145" s="60">
        <f>IF(N145=$AD$1,_xlfn.XLOOKUP(LEFT(B145,18)&amp;C145&amp;D145,'Form CT'!I:I,'Form CT'!D:D,0)+_xlfn.XLOOKUP(LEFT(B145,18)&amp;C145&amp;D145,'Form CT'!I:I,'Form CT'!E:E,0),0)</f>
        <v>669.49164866760839</v>
      </c>
      <c r="AE145" s="60">
        <f>IF(N145=$AE$1,_xlfn.XLOOKUP(LEFT(B145,18)&amp;C145&amp;D145,'Form CT'!I:I,'Form CT'!D:D,0)+_xlfn.XLOOKUP(LEFT(B145,18)&amp;C145&amp;D145,'Form CT'!I:I,'Form CT'!E:E,0),0)</f>
        <v>0</v>
      </c>
      <c r="AF145" s="60">
        <f>IF(N145=$AF$1,_xlfn.XLOOKUP(LEFT(B145,18)&amp;C145&amp;D145,'Form CT'!I:I,'Form CT'!D:D,0)+_xlfn.XLOOKUP(LEFT(B145,18)&amp;C145&amp;D145,'Form CT'!I:I,'Form CT'!E:E,0),0)</f>
        <v>0</v>
      </c>
      <c r="AG145" s="60" t="str">
        <f t="shared" si="3"/>
        <v>不符合</v>
      </c>
      <c r="AH145" s="60">
        <f>_xlfn.XLOOKUP(TRIM(CLEAN(B145))&amp;"-"&amp;TRIM(CLEAN(C145))&amp;"-"&amp;TRIM(CLEAN(D145)),'KS2'!A:A,'KS2'!B:B,0)</f>
        <v>0</v>
      </c>
      <c r="AI145" s="60">
        <f>IF(_xlfn.XLOOKUP(MID(B145,2,7)&amp;"/"&amp;MID(B145,10,3)&amp;TRIM(D145)&amp;MID(B145,15,4),Carouselwash!F:F,Carouselwash!I:I,0)=0,_xlfn.XLOOKUP((MID(C145,2,7)&amp;"/"&amp;MID(C145,10,3)&amp;TRIM(D145)),Carouselwash!G:G,Carouselwash!I:I,0),_xlfn.XLOOKUP(MID(B145,2,7)&amp;"/"&amp;MID(B145,10,3)&amp;TRIM(D145)&amp;MID(B145,15,4),Carouselwash!F:F,Carouselwash!I:I,0))</f>
        <v>3</v>
      </c>
    </row>
    <row r="146" spans="1:35" hidden="1">
      <c r="A146" s="55" t="s">
        <v>11726</v>
      </c>
      <c r="B146" s="56" t="s">
        <v>289</v>
      </c>
      <c r="C146" s="56" t="s">
        <v>288</v>
      </c>
      <c r="D146" s="55" t="s">
        <v>90</v>
      </c>
      <c r="E146" s="57" t="s">
        <v>10583</v>
      </c>
      <c r="F146" s="58">
        <v>16162</v>
      </c>
      <c r="G146" s="59" t="s">
        <v>10724</v>
      </c>
      <c r="H146" s="59" t="s">
        <v>10725</v>
      </c>
      <c r="I146" s="55" t="s">
        <v>27</v>
      </c>
      <c r="J146" s="55">
        <v>2</v>
      </c>
      <c r="K146" s="55">
        <v>0</v>
      </c>
      <c r="L146" s="55" t="s">
        <v>11727</v>
      </c>
      <c r="M146" s="55">
        <v>2003.8</v>
      </c>
      <c r="N146" s="55" t="s">
        <v>23</v>
      </c>
      <c r="O146" s="55">
        <v>0.122</v>
      </c>
      <c r="P146" s="55">
        <v>0.18</v>
      </c>
      <c r="Q146" s="55">
        <v>4.7E-2</v>
      </c>
      <c r="R146" s="55">
        <v>1.4999999999999999E-2</v>
      </c>
      <c r="S146" s="55" t="s">
        <v>50</v>
      </c>
      <c r="T146" s="55" t="s">
        <v>10512</v>
      </c>
      <c r="U146" s="55">
        <v>18</v>
      </c>
      <c r="V146" s="55" t="s">
        <v>6178</v>
      </c>
      <c r="W146" s="55" t="s">
        <v>162</v>
      </c>
      <c r="X146" s="55">
        <v>55689.84</v>
      </c>
      <c r="Y146" s="55">
        <v>16380</v>
      </c>
      <c r="Z146" s="55" t="s">
        <v>11169</v>
      </c>
      <c r="AA146" s="55" t="s">
        <v>5009</v>
      </c>
      <c r="AB146" s="55" t="s">
        <v>11728</v>
      </c>
      <c r="AC146" s="55" t="s">
        <v>11729</v>
      </c>
      <c r="AD146" s="60">
        <f>IF(N146=$AD$1,_xlfn.XLOOKUP(LEFT(B146,18)&amp;C146&amp;D146,'Form CT'!I:I,'Form CT'!D:D,0)+_xlfn.XLOOKUP(LEFT(B146,18)&amp;C146&amp;D146,'Form CT'!I:I,'Form CT'!E:E,0),0)</f>
        <v>0</v>
      </c>
      <c r="AE146" s="60">
        <f>IF(N146=$AE$1,_xlfn.XLOOKUP(LEFT(B146,18)&amp;C146&amp;D146,'Form CT'!I:I,'Form CT'!D:D,0)+_xlfn.XLOOKUP(LEFT(B146,18)&amp;C146&amp;D146,'Form CT'!I:I,'Form CT'!E:E,0),0)</f>
        <v>935.33899195075855</v>
      </c>
      <c r="AF146" s="60">
        <f>IF(N146=$AF$1,_xlfn.XLOOKUP(LEFT(B146,18)&amp;C146&amp;D146,'Form CT'!I:I,'Form CT'!D:D,0)+_xlfn.XLOOKUP(LEFT(B146,18)&amp;C146&amp;D146,'Form CT'!I:I,'Form CT'!E:E,0),0)</f>
        <v>0</v>
      </c>
      <c r="AG146" s="60" t="str">
        <f t="shared" si="3"/>
        <v>不符合</v>
      </c>
      <c r="AH146" s="60">
        <f>_xlfn.XLOOKUP(TRIM(CLEAN(B146))&amp;"-"&amp;TRIM(CLEAN(C146))&amp;"-"&amp;TRIM(CLEAN(D146)),'KS2'!A:A,'KS2'!B:B,0)</f>
        <v>0</v>
      </c>
      <c r="AI146" s="60">
        <f>IF(_xlfn.XLOOKUP(MID(B146,2,7)&amp;"/"&amp;MID(B146,10,3)&amp;TRIM(D146)&amp;MID(B146,15,4),Carouselwash!F:F,Carouselwash!I:I,0)=0,_xlfn.XLOOKUP((MID(C146,2,7)&amp;"/"&amp;MID(C146,10,3)&amp;TRIM(D146)),Carouselwash!G:G,Carouselwash!I:I,0),_xlfn.XLOOKUP(MID(B146,2,7)&amp;"/"&amp;MID(B146,10,3)&amp;TRIM(D146)&amp;MID(B146,15,4),Carouselwash!F:F,Carouselwash!I:I,0))</f>
        <v>2</v>
      </c>
    </row>
    <row r="147" spans="1:35" hidden="1">
      <c r="A147" s="55" t="s">
        <v>11649</v>
      </c>
      <c r="B147" s="143" t="s">
        <v>3064</v>
      </c>
      <c r="C147" s="56" t="s">
        <v>3062</v>
      </c>
      <c r="D147" s="55" t="s">
        <v>152</v>
      </c>
      <c r="E147" s="57" t="s">
        <v>10583</v>
      </c>
      <c r="F147" s="58">
        <v>43000</v>
      </c>
      <c r="G147" s="59" t="s">
        <v>10734</v>
      </c>
      <c r="H147" s="59" t="s">
        <v>10523</v>
      </c>
      <c r="I147" s="55" t="s">
        <v>28</v>
      </c>
      <c r="J147" s="55">
        <v>8</v>
      </c>
      <c r="K147" s="55">
        <v>5</v>
      </c>
      <c r="L147" s="55" t="s">
        <v>11650</v>
      </c>
      <c r="M147" s="55">
        <v>3508.6</v>
      </c>
      <c r="N147" s="55" t="s">
        <v>96</v>
      </c>
      <c r="O147" s="55">
        <v>9.8000000000000004E-2</v>
      </c>
      <c r="P147" s="55">
        <v>0.16300000000000001</v>
      </c>
      <c r="Q147" s="55">
        <v>3.3000000000000002E-2</v>
      </c>
      <c r="R147" s="55">
        <v>1.4999999999999999E-2</v>
      </c>
      <c r="S147" s="55" t="s">
        <v>52</v>
      </c>
      <c r="T147" s="55" t="s">
        <v>163</v>
      </c>
      <c r="U147" s="55">
        <v>18</v>
      </c>
      <c r="V147" s="55" t="s">
        <v>5049</v>
      </c>
      <c r="W147" s="55" t="s">
        <v>162</v>
      </c>
      <c r="X147" s="55">
        <v>25484.15</v>
      </c>
      <c r="Y147" s="55">
        <v>45360</v>
      </c>
      <c r="Z147" s="55" t="s">
        <v>10374</v>
      </c>
      <c r="AA147" s="55" t="s">
        <v>5009</v>
      </c>
      <c r="AB147" s="55" t="s">
        <v>11651</v>
      </c>
      <c r="AC147" s="55" t="s">
        <v>11652</v>
      </c>
      <c r="AD147" s="60">
        <f>IF(N147=$AD$1,_xlfn.XLOOKUP(LEFT(B147,18)&amp;C147&amp;D147,'Form CT'!I:I,'Form CT'!D:D,0)+_xlfn.XLOOKUP(LEFT(B147,18)&amp;C147&amp;D147,'Form CT'!I:I,'Form CT'!E:E,0),0)</f>
        <v>0</v>
      </c>
      <c r="AE147" s="60">
        <f>IF(N147=$AE$1,_xlfn.XLOOKUP(LEFT(B147,18)&amp;C147&amp;D147,'Form CT'!I:I,'Form CT'!D:D,0)+_xlfn.XLOOKUP(LEFT(B147,18)&amp;C147&amp;D147,'Form CT'!I:I,'Form CT'!E:E,0),0)</f>
        <v>0</v>
      </c>
      <c r="AF147" s="60">
        <f>IF(N147=$AF$1,_xlfn.XLOOKUP(LEFT(B147,18)&amp;C147&amp;D147,'Form CT'!I:I,'Form CT'!D:D,0)+_xlfn.XLOOKUP(LEFT(B147,18)&amp;C147&amp;D147,'Form CT'!I:I,'Form CT'!E:E,0),0)</f>
        <v>452.42727299930993</v>
      </c>
      <c r="AG147" s="60" t="str">
        <f t="shared" si="3"/>
        <v>不符合</v>
      </c>
      <c r="AH147" s="60">
        <f>_xlfn.XLOOKUP(TRIM(CLEAN(B147))&amp;"-"&amp;TRIM(CLEAN(C147))&amp;"-"&amp;TRIM(CLEAN(D147)),'KS2'!A:A,'KS2'!B:B,0)</f>
        <v>0</v>
      </c>
      <c r="AI147" s="60">
        <f>IF(_xlfn.XLOOKUP(MID(B147,2,7)&amp;"/"&amp;MID(B147,10,3)&amp;TRIM(D147)&amp;MID(B147,15,4),Carouselwash!F:F,Carouselwash!I:I,0)=0,_xlfn.XLOOKUP((MID(C147,2,7)&amp;"/"&amp;MID(C147,10,3)&amp;TRIM(D147)),Carouselwash!G:G,Carouselwash!I:I,0),_xlfn.XLOOKUP(MID(B147,2,7)&amp;"/"&amp;MID(B147,10,3)&amp;TRIM(D147)&amp;MID(B147,15,4),Carouselwash!F:F,Carouselwash!I:I,0))</f>
        <v>3</v>
      </c>
    </row>
    <row r="148" spans="1:35" hidden="1">
      <c r="A148" s="55" t="s">
        <v>11653</v>
      </c>
      <c r="B148" s="56" t="s">
        <v>129</v>
      </c>
      <c r="C148" s="56" t="s">
        <v>130</v>
      </c>
      <c r="D148" s="55" t="s">
        <v>131</v>
      </c>
      <c r="E148" s="57" t="s">
        <v>10583</v>
      </c>
      <c r="F148" s="58">
        <v>42300</v>
      </c>
      <c r="G148" s="59" t="s">
        <v>10734</v>
      </c>
      <c r="H148" s="59" t="s">
        <v>11161</v>
      </c>
      <c r="I148" s="55" t="s">
        <v>29</v>
      </c>
      <c r="J148" s="55">
        <v>14</v>
      </c>
      <c r="K148" s="55">
        <v>9</v>
      </c>
      <c r="L148" s="55" t="s">
        <v>11654</v>
      </c>
      <c r="M148" s="55">
        <v>2744</v>
      </c>
      <c r="N148" s="55" t="s">
        <v>96</v>
      </c>
      <c r="O148" s="55">
        <v>6.5000000000000002E-2</v>
      </c>
      <c r="P148" s="55">
        <v>0.17</v>
      </c>
      <c r="Q148" s="55">
        <v>0.04</v>
      </c>
      <c r="R148" s="55">
        <v>1.9300000000000001E-2</v>
      </c>
      <c r="S148" s="55" t="s">
        <v>51</v>
      </c>
      <c r="T148" s="55" t="s">
        <v>10501</v>
      </c>
      <c r="U148" s="55">
        <v>18</v>
      </c>
      <c r="V148" s="55" t="s">
        <v>5046</v>
      </c>
      <c r="W148" s="55" t="s">
        <v>162</v>
      </c>
      <c r="X148" s="55">
        <v>20932.16</v>
      </c>
      <c r="Y148" s="55">
        <v>42300</v>
      </c>
      <c r="Z148" s="55" t="s">
        <v>5043</v>
      </c>
      <c r="AA148" s="55" t="s">
        <v>5009</v>
      </c>
      <c r="AB148" s="55" t="s">
        <v>5008</v>
      </c>
      <c r="AC148" s="55" t="s">
        <v>11655</v>
      </c>
      <c r="AD148" s="60">
        <f>IF(N148=$AD$1,_xlfn.XLOOKUP(LEFT(B148,18)&amp;C148&amp;D148,'Form CT'!I:I,'Form CT'!D:D,0)+_xlfn.XLOOKUP(LEFT(B148,18)&amp;C148&amp;D148,'Form CT'!I:I,'Form CT'!E:E,0),0)</f>
        <v>0</v>
      </c>
      <c r="AE148" s="60">
        <f>IF(N148=$AE$1,_xlfn.XLOOKUP(LEFT(B148,18)&amp;C148&amp;D148,'Form CT'!I:I,'Form CT'!D:D,0)+_xlfn.XLOOKUP(LEFT(B148,18)&amp;C148&amp;D148,'Form CT'!I:I,'Form CT'!E:E,0),0)</f>
        <v>0</v>
      </c>
      <c r="AF148" s="60">
        <f>IF(N148=$AF$1,_xlfn.XLOOKUP(LEFT(B148,18)&amp;C148&amp;D148,'Form CT'!I:I,'Form CT'!D:D,0)+_xlfn.XLOOKUP(LEFT(B148,18)&amp;C148&amp;D148,'Form CT'!I:I,'Form CT'!E:E,0),0)</f>
        <v>349.29693499964202</v>
      </c>
      <c r="AG148" s="60" t="e">
        <f t="shared" si="3"/>
        <v>#VALUE!</v>
      </c>
      <c r="AH148" s="60">
        <f>_xlfn.XLOOKUP(TRIM(CLEAN(B148))&amp;"-"&amp;TRIM(CLEAN(C148))&amp;"-"&amp;TRIM(CLEAN(D148)),'KS2'!A:A,'KS2'!B:B,0)</f>
        <v>0</v>
      </c>
      <c r="AI148" s="60">
        <f>IF(_xlfn.XLOOKUP(MID(B148,2,7)&amp;"/"&amp;MID(B148,10,3)&amp;TRIM(D148)&amp;MID(B148,15,4),Carouselwash!F:F,Carouselwash!I:I,0)=0,_xlfn.XLOOKUP((MID(C148,2,7)&amp;"/"&amp;MID(C148,10,3)&amp;TRIM(D148)),Carouselwash!G:G,Carouselwash!I:I,0),_xlfn.XLOOKUP(MID(B148,2,7)&amp;"/"&amp;MID(B148,10,3)&amp;TRIM(D148)&amp;MID(B148,15,4),Carouselwash!F:F,Carouselwash!I:I,0))</f>
        <v>3</v>
      </c>
    </row>
    <row r="149" spans="1:35" hidden="1">
      <c r="A149" s="55" t="s">
        <v>11742</v>
      </c>
      <c r="B149" s="56" t="s">
        <v>4208</v>
      </c>
      <c r="C149" s="56" t="s">
        <v>1170</v>
      </c>
      <c r="D149" s="55" t="s">
        <v>4441</v>
      </c>
      <c r="E149" s="57" t="s">
        <v>10583</v>
      </c>
      <c r="F149" s="58">
        <v>50760</v>
      </c>
      <c r="G149" s="59" t="s">
        <v>11155</v>
      </c>
      <c r="H149" s="59" t="s">
        <v>10506</v>
      </c>
      <c r="I149" s="55" t="s">
        <v>2</v>
      </c>
      <c r="J149" s="55">
        <v>9</v>
      </c>
      <c r="K149" s="55">
        <v>5</v>
      </c>
      <c r="L149" s="55" t="s">
        <v>11743</v>
      </c>
      <c r="M149" s="55">
        <v>2235.3000000000002</v>
      </c>
      <c r="N149" s="55" t="s">
        <v>101</v>
      </c>
      <c r="O149" s="55">
        <v>8.8999999999999996E-2</v>
      </c>
      <c r="P149" s="55">
        <v>5.3999999999999999E-2</v>
      </c>
      <c r="Q149" s="55">
        <v>4.1000000000000002E-2</v>
      </c>
      <c r="R149" s="55">
        <v>1.18E-2</v>
      </c>
      <c r="S149" s="55" t="s">
        <v>52</v>
      </c>
      <c r="T149" s="55" t="s">
        <v>10501</v>
      </c>
      <c r="U149" s="55">
        <v>18</v>
      </c>
      <c r="V149" s="55" t="s">
        <v>5114</v>
      </c>
      <c r="W149" s="55" t="s">
        <v>163</v>
      </c>
      <c r="X149" s="55">
        <v>53135.27</v>
      </c>
      <c r="Y149" s="55">
        <v>50760</v>
      </c>
      <c r="Z149" s="55" t="s">
        <v>11169</v>
      </c>
      <c r="AA149" s="55" t="s">
        <v>5009</v>
      </c>
      <c r="AB149" s="61" t="s">
        <v>11744</v>
      </c>
      <c r="AC149" s="55" t="s">
        <v>11745</v>
      </c>
      <c r="AD149" s="60">
        <f>IF(N149=$AD$1,_xlfn.XLOOKUP(LEFT(B149,18)&amp;C149&amp;D149,'Form CT'!I:I,'Form CT'!D:D,0)+_xlfn.XLOOKUP(LEFT(B149,18)&amp;C149&amp;D149,'Form CT'!I:I,'Form CT'!E:E,0),0)</f>
        <v>869.81818766815127</v>
      </c>
      <c r="AE149" s="60">
        <f>IF(N149=$AE$1,_xlfn.XLOOKUP(LEFT(B149,18)&amp;C149&amp;D149,'Form CT'!I:I,'Form CT'!D:D,0)+_xlfn.XLOOKUP(LEFT(B149,18)&amp;C149&amp;D149,'Form CT'!I:I,'Form CT'!E:E,0),0)</f>
        <v>0</v>
      </c>
      <c r="AF149" s="60">
        <f>IF(N149=$AF$1,_xlfn.XLOOKUP(LEFT(B149,18)&amp;C149&amp;D149,'Form CT'!I:I,'Form CT'!D:D,0)+_xlfn.XLOOKUP(LEFT(B149,18)&amp;C149&amp;D149,'Form CT'!I:I,'Form CT'!E:E,0),0)</f>
        <v>0</v>
      </c>
      <c r="AG149" s="60" t="str">
        <f t="shared" si="3"/>
        <v>不符合</v>
      </c>
      <c r="AH149" s="60">
        <f>_xlfn.XLOOKUP(TRIM(CLEAN(B149))&amp;"-"&amp;TRIM(CLEAN(C149))&amp;"-"&amp;TRIM(CLEAN(D149)),'KS2'!A:A,'KS2'!B:B,0)</f>
        <v>0</v>
      </c>
      <c r="AI149" s="60">
        <f>IF(_xlfn.XLOOKUP(MID(B149,2,7)&amp;"/"&amp;MID(B149,10,3)&amp;TRIM(D149)&amp;MID(B149,15,4),Carouselwash!F:F,Carouselwash!I:I,0)=0,_xlfn.XLOOKUP((MID(C149,2,7)&amp;"/"&amp;MID(C149,10,3)&amp;TRIM(D149)),Carouselwash!G:G,Carouselwash!I:I,0),_xlfn.XLOOKUP(MID(B149,2,7)&amp;"/"&amp;MID(B149,10,3)&amp;TRIM(D149)&amp;MID(B149,15,4),Carouselwash!F:F,Carouselwash!I:I,0))</f>
        <v>3</v>
      </c>
    </row>
    <row r="150" spans="1:35" ht="13" hidden="1" customHeight="1">
      <c r="A150" s="55" t="s">
        <v>11660</v>
      </c>
      <c r="B150" s="56" t="s">
        <v>129</v>
      </c>
      <c r="C150" s="56" t="s">
        <v>130</v>
      </c>
      <c r="D150" s="55" t="s">
        <v>131</v>
      </c>
      <c r="E150" s="57" t="s">
        <v>10583</v>
      </c>
      <c r="F150" s="58">
        <v>42172</v>
      </c>
      <c r="G150" s="59" t="s">
        <v>11155</v>
      </c>
      <c r="H150" s="59" t="s">
        <v>11160</v>
      </c>
      <c r="I150" s="55" t="s">
        <v>29</v>
      </c>
      <c r="J150" s="55">
        <v>14</v>
      </c>
      <c r="K150" s="55">
        <v>9</v>
      </c>
      <c r="L150" s="55" t="s">
        <v>11661</v>
      </c>
      <c r="M150" s="55">
        <v>2787</v>
      </c>
      <c r="N150" s="55" t="s">
        <v>96</v>
      </c>
      <c r="O150" s="55">
        <v>6.5000000000000002E-2</v>
      </c>
      <c r="P150" s="55">
        <v>0.17</v>
      </c>
      <c r="Q150" s="55">
        <v>0.04</v>
      </c>
      <c r="R150" s="55">
        <v>1.9300000000000001E-2</v>
      </c>
      <c r="S150" s="55" t="s">
        <v>51</v>
      </c>
      <c r="T150" s="55" t="s">
        <v>10501</v>
      </c>
      <c r="U150" s="55">
        <v>18</v>
      </c>
      <c r="V150" s="55" t="s">
        <v>5046</v>
      </c>
      <c r="W150" s="55" t="s">
        <v>162</v>
      </c>
      <c r="X150" s="55">
        <v>20932.16</v>
      </c>
      <c r="Y150" s="55">
        <v>42300</v>
      </c>
      <c r="Z150" s="55" t="s">
        <v>5043</v>
      </c>
      <c r="AA150" s="55" t="s">
        <v>5009</v>
      </c>
      <c r="AB150" s="61" t="s">
        <v>5008</v>
      </c>
      <c r="AC150" s="55" t="s">
        <v>11495</v>
      </c>
      <c r="AD150" s="60">
        <f>IF(N150=$AD$1,_xlfn.XLOOKUP(LEFT(B150,18)&amp;C150&amp;D150,'Form CT'!I:I,'Form CT'!D:D,0)+_xlfn.XLOOKUP(LEFT(B150,18)&amp;C150&amp;D150,'Form CT'!I:I,'Form CT'!E:E,0),0)</f>
        <v>0</v>
      </c>
      <c r="AE150" s="60">
        <f>IF(N150=$AE$1,_xlfn.XLOOKUP(LEFT(B150,18)&amp;C150&amp;D150,'Form CT'!I:I,'Form CT'!D:D,0)+_xlfn.XLOOKUP(LEFT(B150,18)&amp;C150&amp;D150,'Form CT'!I:I,'Form CT'!E:E,0),0)</f>
        <v>0</v>
      </c>
      <c r="AF150" s="60">
        <f>IF(N150=$AF$1,_xlfn.XLOOKUP(LEFT(B150,18)&amp;C150&amp;D150,'Form CT'!I:I,'Form CT'!D:D,0)+_xlfn.XLOOKUP(LEFT(B150,18)&amp;C150&amp;D150,'Form CT'!I:I,'Form CT'!E:E,0),0)</f>
        <v>349.29693499964202</v>
      </c>
      <c r="AG150" s="60" t="e">
        <f t="shared" si="3"/>
        <v>#VALUE!</v>
      </c>
      <c r="AH150" s="60">
        <f>_xlfn.XLOOKUP(TRIM(CLEAN(B150))&amp;"-"&amp;TRIM(CLEAN(C150))&amp;"-"&amp;TRIM(CLEAN(D150)),'KS2'!A:A,'KS2'!B:B,0)</f>
        <v>0</v>
      </c>
      <c r="AI150" s="60">
        <f>IF(_xlfn.XLOOKUP(MID(B150,2,7)&amp;"/"&amp;MID(B150,10,3)&amp;TRIM(D150)&amp;MID(B150,15,4),Carouselwash!F:F,Carouselwash!I:I,0)=0,_xlfn.XLOOKUP((MID(C150,2,7)&amp;"/"&amp;MID(C150,10,3)&amp;TRIM(D150)),Carouselwash!G:G,Carouselwash!I:I,0),_xlfn.XLOOKUP(MID(B150,2,7)&amp;"/"&amp;MID(B150,10,3)&amp;TRIM(D150)&amp;MID(B150,15,4),Carouselwash!F:F,Carouselwash!I:I,0))</f>
        <v>3</v>
      </c>
    </row>
    <row r="151" spans="1:35">
      <c r="A151" s="55" t="s">
        <v>11662</v>
      </c>
      <c r="B151" s="56" t="s">
        <v>4114</v>
      </c>
      <c r="C151" s="56" t="s">
        <v>4115</v>
      </c>
      <c r="D151" s="55" t="s">
        <v>4531</v>
      </c>
      <c r="E151" s="57" t="s">
        <v>10583</v>
      </c>
      <c r="F151" s="58">
        <v>50760</v>
      </c>
      <c r="G151" s="59" t="s">
        <v>10583</v>
      </c>
      <c r="H151" s="59" t="s">
        <v>10598</v>
      </c>
      <c r="I151" s="55" t="s">
        <v>10</v>
      </c>
      <c r="J151" s="55">
        <v>10</v>
      </c>
      <c r="K151" s="55">
        <v>5</v>
      </c>
      <c r="L151" s="55" t="s">
        <v>11663</v>
      </c>
      <c r="M151" s="55">
        <v>1486.5</v>
      </c>
      <c r="N151" s="55" t="s">
        <v>101</v>
      </c>
      <c r="O151" s="55">
        <v>9.4E-2</v>
      </c>
      <c r="P151" s="55">
        <v>7.5999999999999998E-2</v>
      </c>
      <c r="Q151" s="55">
        <v>2.0299999999999999E-2</v>
      </c>
      <c r="R151" s="55">
        <v>9.7999999999999997E-3</v>
      </c>
      <c r="S151" s="55" t="s">
        <v>52</v>
      </c>
      <c r="T151" s="55" t="s">
        <v>10501</v>
      </c>
      <c r="U151" s="55">
        <v>18</v>
      </c>
      <c r="V151" s="55" t="s">
        <v>9485</v>
      </c>
      <c r="W151" s="55" t="s">
        <v>163</v>
      </c>
      <c r="X151" s="55">
        <v>66066.73</v>
      </c>
      <c r="Y151" s="55">
        <v>50760</v>
      </c>
      <c r="Z151" s="55" t="s">
        <v>5043</v>
      </c>
      <c r="AA151" s="55" t="s">
        <v>5098</v>
      </c>
      <c r="AB151" s="55" t="s">
        <v>5008</v>
      </c>
      <c r="AC151" s="55" t="s">
        <v>11214</v>
      </c>
      <c r="AD151" s="60">
        <f>IF(N151=$AD$1,_xlfn.XLOOKUP(LEFT(B151,18)&amp;C151&amp;D151,'Form CT'!I:I,'Form CT'!D:D,0)+_xlfn.XLOOKUP(LEFT(B151,18)&amp;C151&amp;D151,'Form CT'!I:I,'Form CT'!E:E,0),0)</f>
        <v>770.0165722228121</v>
      </c>
      <c r="AE151" s="60">
        <f>IF(N151=$AE$1,_xlfn.XLOOKUP(LEFT(B151,18)&amp;C151&amp;D151,'Form CT'!I:I,'Form CT'!D:D,0)+_xlfn.XLOOKUP(LEFT(B151,18)&amp;C151&amp;D151,'Form CT'!I:I,'Form CT'!E:E,0),0)</f>
        <v>0</v>
      </c>
      <c r="AF151" s="60">
        <f>IF(N151=$AF$1,_xlfn.XLOOKUP(LEFT(B151,18)&amp;C151&amp;D151,'Form CT'!I:I,'Form CT'!D:D,0)+_xlfn.XLOOKUP(LEFT(B151,18)&amp;C151&amp;D151,'Form CT'!I:I,'Form CT'!E:E,0),0)</f>
        <v>0</v>
      </c>
      <c r="AG151" s="60" t="str">
        <f t="shared" si="3"/>
        <v>不符合</v>
      </c>
      <c r="AH151" s="60">
        <f>_xlfn.XLOOKUP(TRIM(CLEAN(B151))&amp;"-"&amp;TRIM(CLEAN(C151))&amp;"-"&amp;TRIM(CLEAN(D151)),'KS2'!A:A,'KS2'!B:B,0)</f>
        <v>0</v>
      </c>
      <c r="AI151" s="60">
        <f>IF(_xlfn.XLOOKUP(MID(B151,2,7)&amp;"/"&amp;MID(B151,10,3)&amp;TRIM(D151)&amp;MID(B151,15,4),Carouselwash!F:F,Carouselwash!I:I,0)=0,_xlfn.XLOOKUP((MID(C151,2,7)&amp;"/"&amp;MID(C151,10,3)&amp;TRIM(D151)),Carouselwash!G:G,Carouselwash!I:I,0),_xlfn.XLOOKUP(MID(B151,2,7)&amp;"/"&amp;MID(B151,10,3)&amp;TRIM(D151)&amp;MID(B151,15,4),Carouselwash!F:F,Carouselwash!I:I,0))</f>
        <v>3</v>
      </c>
    </row>
    <row r="152" spans="1:35" hidden="1">
      <c r="A152" s="55" t="s">
        <v>11664</v>
      </c>
      <c r="B152" s="56" t="s">
        <v>1563</v>
      </c>
      <c r="C152" s="56" t="s">
        <v>1063</v>
      </c>
      <c r="D152" s="55" t="s">
        <v>119</v>
      </c>
      <c r="E152" s="57" t="s">
        <v>10583</v>
      </c>
      <c r="F152" s="58">
        <v>16380</v>
      </c>
      <c r="G152" s="59" t="s">
        <v>10618</v>
      </c>
      <c r="H152" s="59" t="s">
        <v>10542</v>
      </c>
      <c r="I152" s="55" t="s">
        <v>17</v>
      </c>
      <c r="J152" s="55">
        <v>8</v>
      </c>
      <c r="K152" s="55">
        <v>4</v>
      </c>
      <c r="L152" s="55" t="s">
        <v>11665</v>
      </c>
      <c r="M152" s="55">
        <v>8092.7</v>
      </c>
      <c r="N152" s="55" t="s">
        <v>101</v>
      </c>
      <c r="O152" s="55">
        <v>0.128</v>
      </c>
      <c r="P152" s="55">
        <v>0.17</v>
      </c>
      <c r="Q152" s="55">
        <v>0.05</v>
      </c>
      <c r="R152" s="55">
        <v>1.4999999999999999E-2</v>
      </c>
      <c r="S152" s="55" t="s">
        <v>50</v>
      </c>
      <c r="T152" s="55" t="s">
        <v>10512</v>
      </c>
      <c r="U152" s="55">
        <v>18</v>
      </c>
      <c r="V152" s="55" t="s">
        <v>6071</v>
      </c>
      <c r="W152" s="55" t="s">
        <v>162</v>
      </c>
      <c r="X152" s="55">
        <v>41186.269999999997</v>
      </c>
      <c r="Y152" s="55">
        <v>16380</v>
      </c>
      <c r="Z152" s="55" t="s">
        <v>5043</v>
      </c>
      <c r="AA152" s="55" t="s">
        <v>5009</v>
      </c>
      <c r="AB152" s="61" t="s">
        <v>11666</v>
      </c>
      <c r="AC152" s="55" t="s">
        <v>11667</v>
      </c>
      <c r="AD152" s="60">
        <f>IF(N152=$AD$1,_xlfn.XLOOKUP(LEFT(B152,18)&amp;C152&amp;D152,'Form CT'!I:I,'Form CT'!D:D,0)+_xlfn.XLOOKUP(LEFT(B152,18)&amp;C152&amp;D152,'Form CT'!I:I,'Form CT'!E:E,0),0)</f>
        <v>669.49164866760839</v>
      </c>
      <c r="AE152" s="60">
        <f>IF(N152=$AE$1,_xlfn.XLOOKUP(LEFT(B152,18)&amp;C152&amp;D152,'Form CT'!I:I,'Form CT'!D:D,0)+_xlfn.XLOOKUP(LEFT(B152,18)&amp;C152&amp;D152,'Form CT'!I:I,'Form CT'!E:E,0),0)</f>
        <v>0</v>
      </c>
      <c r="AF152" s="60">
        <f>IF(N152=$AF$1,_xlfn.XLOOKUP(LEFT(B152,18)&amp;C152&amp;D152,'Form CT'!I:I,'Form CT'!D:D,0)+_xlfn.XLOOKUP(LEFT(B152,18)&amp;C152&amp;D152,'Form CT'!I:I,'Form CT'!E:E,0),0)</f>
        <v>0</v>
      </c>
      <c r="AG152" s="60" t="str">
        <f t="shared" si="3"/>
        <v>不符合</v>
      </c>
      <c r="AH152" s="60">
        <f>_xlfn.XLOOKUP(TRIM(CLEAN(B152))&amp;"-"&amp;TRIM(CLEAN(C152))&amp;"-"&amp;TRIM(CLEAN(D152)),'KS2'!A:A,'KS2'!B:B,0)</f>
        <v>0</v>
      </c>
      <c r="AI152" s="60">
        <f>IF(_xlfn.XLOOKUP(MID(B152,2,7)&amp;"/"&amp;MID(B152,10,3)&amp;TRIM(D152)&amp;MID(B152,15,4),Carouselwash!F:F,Carouselwash!I:I,0)=0,_xlfn.XLOOKUP((MID(C152,2,7)&amp;"/"&amp;MID(C152,10,3)&amp;TRIM(D152)),Carouselwash!G:G,Carouselwash!I:I,0),_xlfn.XLOOKUP(MID(B152,2,7)&amp;"/"&amp;MID(B152,10,3)&amp;TRIM(D152)&amp;MID(B152,15,4),Carouselwash!F:F,Carouselwash!I:I,0))</f>
        <v>3</v>
      </c>
    </row>
    <row r="153" spans="1:35" hidden="1">
      <c r="A153" s="67" t="s">
        <v>11167</v>
      </c>
      <c r="B153" s="69" t="s">
        <v>1085</v>
      </c>
      <c r="C153" s="69" t="s">
        <v>1083</v>
      </c>
      <c r="D153" s="55" t="s">
        <v>90</v>
      </c>
      <c r="E153" s="122" t="s">
        <v>10639</v>
      </c>
      <c r="F153" s="72">
        <v>16425</v>
      </c>
      <c r="G153" s="121" t="s">
        <v>11155</v>
      </c>
      <c r="H153" s="121" t="s">
        <v>10506</v>
      </c>
      <c r="I153" s="67" t="s">
        <v>30</v>
      </c>
      <c r="J153" s="67">
        <v>2</v>
      </c>
      <c r="K153" s="67">
        <v>0</v>
      </c>
      <c r="L153" s="67" t="s">
        <v>11168</v>
      </c>
      <c r="M153" s="67">
        <v>3213</v>
      </c>
      <c r="N153" s="67" t="s">
        <v>101</v>
      </c>
      <c r="O153" s="67">
        <v>0.128</v>
      </c>
      <c r="P153" s="67">
        <v>0.185</v>
      </c>
      <c r="Q153" s="67">
        <v>6.4000000000000001E-2</v>
      </c>
      <c r="R153" s="67">
        <v>1.4999999999999999E-2</v>
      </c>
      <c r="S153" s="67" t="s">
        <v>50</v>
      </c>
      <c r="T153" s="67" t="s">
        <v>10512</v>
      </c>
      <c r="U153" s="67">
        <v>18</v>
      </c>
      <c r="V153" s="67" t="s">
        <v>5115</v>
      </c>
      <c r="W153" s="67" t="s">
        <v>162</v>
      </c>
      <c r="X153" s="67">
        <v>44505</v>
      </c>
      <c r="Y153" s="67">
        <v>16380</v>
      </c>
      <c r="Z153" s="67" t="s">
        <v>11169</v>
      </c>
      <c r="AA153" s="67" t="s">
        <v>5010</v>
      </c>
      <c r="AB153" s="75" t="s">
        <v>5008</v>
      </c>
      <c r="AC153" s="67" t="s">
        <v>11170</v>
      </c>
      <c r="AD153" s="60">
        <f>IF(N153=$AD$1,_xlfn.XLOOKUP(LEFT(B153,18)&amp;C153&amp;D153,'Form CT'!I:I,'Form CT'!D:D,0)+_xlfn.XLOOKUP(LEFT(B153,18)&amp;C153&amp;D153,'Form CT'!I:I,'Form CT'!E:E,0),0)</f>
        <v>764.57805466640275</v>
      </c>
      <c r="AE153" s="60">
        <f>IF(N153=$AE$1,_xlfn.XLOOKUP(LEFT(B153,18)&amp;C153&amp;D153,'Form CT'!I:I,'Form CT'!D:D,0)+_xlfn.XLOOKUP(LEFT(B153,18)&amp;C153&amp;D153,'Form CT'!I:I,'Form CT'!E:E,0),0)</f>
        <v>0</v>
      </c>
      <c r="AF153" s="60">
        <f>IF(N153=$AF$1,_xlfn.XLOOKUP(LEFT(B153,18)&amp;C153&amp;D153,'Form CT'!I:I,'Form CT'!D:D,0)+_xlfn.XLOOKUP(LEFT(B153,18)&amp;C153&amp;D153,'Form CT'!I:I,'Form CT'!E:E,0),0)</f>
        <v>0</v>
      </c>
      <c r="AG153" s="60" t="str">
        <f t="shared" si="3"/>
        <v>符合</v>
      </c>
      <c r="AH153" s="60">
        <f>_xlfn.XLOOKUP(TRIM(CLEAN(B153))&amp;"-"&amp;TRIM(CLEAN(C153))&amp;"-"&amp;TRIM(CLEAN(D153)),'KS2'!A:A,'KS2'!B:B,0)</f>
        <v>7</v>
      </c>
      <c r="AI153" s="60">
        <f>IF(_xlfn.XLOOKUP(MID(B153,2,7)&amp;"/"&amp;MID(B153,10,3)&amp;TRIM(D153)&amp;MID(B153,15,4),Carouselwash!F:F,Carouselwash!I:I,0)=0,_xlfn.XLOOKUP((MID(C153,2,7)&amp;"/"&amp;MID(C153,10,3)&amp;TRIM(D153)),Carouselwash!G:G,Carouselwash!I:I,0),_xlfn.XLOOKUP(MID(B153,2,7)&amp;"/"&amp;MID(B153,10,3)&amp;TRIM(D153)&amp;MID(B153,15,4),Carouselwash!F:F,Carouselwash!I:I,0))</f>
        <v>3</v>
      </c>
    </row>
    <row r="154" spans="1:35" hidden="1">
      <c r="A154" s="55" t="s">
        <v>11672</v>
      </c>
      <c r="B154" s="56" t="s">
        <v>760</v>
      </c>
      <c r="C154" s="56" t="s">
        <v>10211</v>
      </c>
      <c r="D154" s="55" t="s">
        <v>82</v>
      </c>
      <c r="E154" s="57" t="s">
        <v>10583</v>
      </c>
      <c r="F154" s="58">
        <v>8402</v>
      </c>
      <c r="G154" s="59" t="s">
        <v>10511</v>
      </c>
      <c r="H154" s="59" t="s">
        <v>11162</v>
      </c>
      <c r="I154" s="55" t="s">
        <v>39</v>
      </c>
      <c r="J154" s="55">
        <v>3</v>
      </c>
      <c r="K154" s="55">
        <v>0</v>
      </c>
      <c r="L154" s="55" t="s">
        <v>11673</v>
      </c>
      <c r="M154" s="55">
        <v>8051.8</v>
      </c>
      <c r="N154" s="55" t="s">
        <v>23</v>
      </c>
      <c r="O154" s="55">
        <v>0.20599999999999999</v>
      </c>
      <c r="P154" s="55">
        <v>0.216</v>
      </c>
      <c r="Q154" s="55">
        <v>4.1000000000000002E-2</v>
      </c>
      <c r="R154" s="55">
        <v>1.18E-2</v>
      </c>
      <c r="S154" s="55" t="s">
        <v>50</v>
      </c>
      <c r="T154" s="55" t="s">
        <v>10504</v>
      </c>
      <c r="U154" s="55">
        <v>18</v>
      </c>
      <c r="V154" s="55" t="s">
        <v>8119</v>
      </c>
      <c r="W154" s="55" t="s">
        <v>162</v>
      </c>
      <c r="X154" s="55">
        <v>70015.25</v>
      </c>
      <c r="Y154" s="55">
        <v>13860</v>
      </c>
      <c r="Z154" s="55" t="s">
        <v>5043</v>
      </c>
      <c r="AA154" s="55" t="s">
        <v>5009</v>
      </c>
      <c r="AB154" s="55" t="s">
        <v>5008</v>
      </c>
      <c r="AC154" s="55" t="s">
        <v>11227</v>
      </c>
      <c r="AD154" s="60">
        <f>IF(N154=$AD$1,_xlfn.XLOOKUP(LEFT(B154,18)&amp;C154&amp;D154,'Form CT'!I:I,'Form CT'!D:D,0)+_xlfn.XLOOKUP(LEFT(B154,18)&amp;C154&amp;D154,'Form CT'!I:I,'Form CT'!E:E,0),0)</f>
        <v>0</v>
      </c>
      <c r="AE154" s="60">
        <f>IF(N154=$AE$1,_xlfn.XLOOKUP(LEFT(B154,18)&amp;C154&amp;D154,'Form CT'!I:I,'Form CT'!D:D,0)+_xlfn.XLOOKUP(LEFT(B154,18)&amp;C154&amp;D154,'Form CT'!I:I,'Form CT'!E:E,0),0)</f>
        <v>1135.8833333333334</v>
      </c>
      <c r="AF154" s="60">
        <f>IF(N154=$AF$1,_xlfn.XLOOKUP(LEFT(B154,18)&amp;C154&amp;D154,'Form CT'!I:I,'Form CT'!D:D,0)+_xlfn.XLOOKUP(LEFT(B154,18)&amp;C154&amp;D154,'Form CT'!I:I,'Form CT'!E:E,0),0)</f>
        <v>0</v>
      </c>
      <c r="AG154" s="60" t="str">
        <f t="shared" si="3"/>
        <v>符合</v>
      </c>
      <c r="AH154" s="60">
        <f>_xlfn.XLOOKUP(TRIM(CLEAN(B154))&amp;"-"&amp;TRIM(CLEAN(C154))&amp;"-"&amp;TRIM(CLEAN(D154)),'KS2'!A:A,'KS2'!B:B,0)</f>
        <v>7</v>
      </c>
      <c r="AI154" s="60">
        <f>IF(_xlfn.XLOOKUP(MID(B154,2,7)&amp;"/"&amp;MID(B154,10,3)&amp;TRIM(D154)&amp;MID(B154,15,4),Carouselwash!F:F,Carouselwash!I:I,0)=0,_xlfn.XLOOKUP((MID(C154,2,7)&amp;"/"&amp;MID(C154,10,3)&amp;TRIM(D154)),Carouselwash!G:G,Carouselwash!I:I,0),_xlfn.XLOOKUP(MID(B154,2,7)&amp;"/"&amp;MID(B154,10,3)&amp;TRIM(D154)&amp;MID(B154,15,4),Carouselwash!F:F,Carouselwash!I:I,0))</f>
        <v>3</v>
      </c>
    </row>
    <row r="155" spans="1:35" hidden="1">
      <c r="A155" s="55" t="s">
        <v>11674</v>
      </c>
      <c r="B155" s="56" t="s">
        <v>1291</v>
      </c>
      <c r="C155" s="56" t="s">
        <v>145</v>
      </c>
      <c r="D155" s="55" t="s">
        <v>87</v>
      </c>
      <c r="E155" s="57" t="s">
        <v>10583</v>
      </c>
      <c r="F155" s="58">
        <v>28900</v>
      </c>
      <c r="G155" s="59" t="s">
        <v>10514</v>
      </c>
      <c r="H155" s="59" t="s">
        <v>10531</v>
      </c>
      <c r="I155" s="55" t="s">
        <v>17</v>
      </c>
      <c r="J155" s="55">
        <v>6</v>
      </c>
      <c r="K155" s="55">
        <v>4</v>
      </c>
      <c r="L155" s="55" t="s">
        <v>11675</v>
      </c>
      <c r="M155" s="55">
        <v>5760.3</v>
      </c>
      <c r="N155" s="55" t="s">
        <v>101</v>
      </c>
      <c r="O155" s="55">
        <v>0.128</v>
      </c>
      <c r="P155" s="55">
        <v>0.17</v>
      </c>
      <c r="Q155" s="55">
        <v>6.4000000000000001E-2</v>
      </c>
      <c r="R155" s="55">
        <v>1.4999999999999999E-2</v>
      </c>
      <c r="S155" s="55" t="s">
        <v>51</v>
      </c>
      <c r="T155" s="55" t="s">
        <v>162</v>
      </c>
      <c r="U155" s="55">
        <v>18</v>
      </c>
      <c r="V155" s="55" t="s">
        <v>5044</v>
      </c>
      <c r="W155" s="55" t="s">
        <v>162</v>
      </c>
      <c r="X155" s="55">
        <v>33106.25</v>
      </c>
      <c r="Y155" s="55">
        <v>28800</v>
      </c>
      <c r="Z155" s="55" t="s">
        <v>5043</v>
      </c>
      <c r="AA155" s="55" t="s">
        <v>5012</v>
      </c>
      <c r="AB155" s="55" t="s">
        <v>5014</v>
      </c>
      <c r="AC155" s="55" t="s">
        <v>11676</v>
      </c>
      <c r="AD155" s="60">
        <f>IF(N155=$AD$1,_xlfn.XLOOKUP(LEFT(B155,18)&amp;C155&amp;D155,'Form CT'!I:I,'Form CT'!D:D,0)+_xlfn.XLOOKUP(LEFT(B155,18)&amp;C155&amp;D155,'Form CT'!I:I,'Form CT'!E:E,0),0)</f>
        <v>545.36616299890443</v>
      </c>
      <c r="AE155" s="60">
        <f>IF(N155=$AE$1,_xlfn.XLOOKUP(LEFT(B155,18)&amp;C155&amp;D155,'Form CT'!I:I,'Form CT'!D:D,0)+_xlfn.XLOOKUP(LEFT(B155,18)&amp;C155&amp;D155,'Form CT'!I:I,'Form CT'!E:E,0),0)</f>
        <v>0</v>
      </c>
      <c r="AF155" s="60">
        <f>IF(N155=$AF$1,_xlfn.XLOOKUP(LEFT(B155,18)&amp;C155&amp;D155,'Form CT'!I:I,'Form CT'!D:D,0)+_xlfn.XLOOKUP(LEFT(B155,18)&amp;C155&amp;D155,'Form CT'!I:I,'Form CT'!E:E,0),0)</f>
        <v>0</v>
      </c>
      <c r="AG155" s="60" t="str">
        <f t="shared" si="3"/>
        <v>不符合</v>
      </c>
      <c r="AH155" s="60">
        <f>_xlfn.XLOOKUP(TRIM(CLEAN(B155))&amp;"-"&amp;TRIM(CLEAN(C155))&amp;"-"&amp;TRIM(CLEAN(D155)),'KS2'!A:A,'KS2'!B:B,0)</f>
        <v>0</v>
      </c>
      <c r="AI155" s="60">
        <f>IF(_xlfn.XLOOKUP(MID(B155,2,7)&amp;"/"&amp;MID(B155,10,3)&amp;TRIM(D155)&amp;MID(B155,15,4),Carouselwash!F:F,Carouselwash!I:I,0)=0,_xlfn.XLOOKUP((MID(C155,2,7)&amp;"/"&amp;MID(C155,10,3)&amp;TRIM(D155)),Carouselwash!G:G,Carouselwash!I:I,0),_xlfn.XLOOKUP(MID(B155,2,7)&amp;"/"&amp;MID(B155,10,3)&amp;TRIM(D155)&amp;MID(B155,15,4),Carouselwash!F:F,Carouselwash!I:I,0))</f>
        <v>3</v>
      </c>
    </row>
    <row r="156" spans="1:35" hidden="1">
      <c r="A156" s="55" t="s">
        <v>11677</v>
      </c>
      <c r="B156" s="56" t="s">
        <v>144</v>
      </c>
      <c r="C156" s="56" t="s">
        <v>145</v>
      </c>
      <c r="D156" s="55" t="s">
        <v>87</v>
      </c>
      <c r="E156" s="57" t="s">
        <v>10583</v>
      </c>
      <c r="F156" s="58">
        <v>28858</v>
      </c>
      <c r="G156" s="59" t="s">
        <v>10618</v>
      </c>
      <c r="H156" s="59" t="s">
        <v>10598</v>
      </c>
      <c r="I156" s="55" t="s">
        <v>17</v>
      </c>
      <c r="J156" s="55">
        <v>6</v>
      </c>
      <c r="K156" s="55">
        <v>4</v>
      </c>
      <c r="L156" s="55" t="s">
        <v>11678</v>
      </c>
      <c r="M156" s="55">
        <v>5670.8</v>
      </c>
      <c r="N156" s="55" t="s">
        <v>101</v>
      </c>
      <c r="O156" s="55">
        <v>0.128</v>
      </c>
      <c r="P156" s="55">
        <v>0.17</v>
      </c>
      <c r="Q156" s="55">
        <v>6.4000000000000001E-2</v>
      </c>
      <c r="R156" s="55">
        <v>1.4999999999999999E-2</v>
      </c>
      <c r="S156" s="55" t="s">
        <v>51</v>
      </c>
      <c r="T156" s="55" t="s">
        <v>162</v>
      </c>
      <c r="U156" s="55">
        <v>18</v>
      </c>
      <c r="V156" s="55" t="s">
        <v>5044</v>
      </c>
      <c r="W156" s="55" t="s">
        <v>162</v>
      </c>
      <c r="X156" s="55">
        <v>34325.82</v>
      </c>
      <c r="Y156" s="55">
        <v>28800</v>
      </c>
      <c r="Z156" s="55" t="s">
        <v>5043</v>
      </c>
      <c r="AA156" s="55" t="s">
        <v>5010</v>
      </c>
      <c r="AB156" s="55" t="s">
        <v>5008</v>
      </c>
      <c r="AC156" s="55" t="s">
        <v>11679</v>
      </c>
      <c r="AD156" s="60">
        <f>IF(N156=$AD$1,_xlfn.XLOOKUP(LEFT(B156,18)&amp;C156&amp;D156,'Form CT'!I:I,'Form CT'!D:D,0)+_xlfn.XLOOKUP(LEFT(B156,18)&amp;C156&amp;D156,'Form CT'!I:I,'Form CT'!E:E,0),0)</f>
        <v>582.15052566553936</v>
      </c>
      <c r="AE156" s="60">
        <f>IF(N156=$AE$1,_xlfn.XLOOKUP(LEFT(B156,18)&amp;C156&amp;D156,'Form CT'!I:I,'Form CT'!D:D,0)+_xlfn.XLOOKUP(LEFT(B156,18)&amp;C156&amp;D156,'Form CT'!I:I,'Form CT'!E:E,0),0)</f>
        <v>0</v>
      </c>
      <c r="AF156" s="60">
        <f>IF(N156=$AF$1,_xlfn.XLOOKUP(LEFT(B156,18)&amp;C156&amp;D156,'Form CT'!I:I,'Form CT'!D:D,0)+_xlfn.XLOOKUP(LEFT(B156,18)&amp;C156&amp;D156,'Form CT'!I:I,'Form CT'!E:E,0),0)</f>
        <v>0</v>
      </c>
      <c r="AG156" s="60" t="str">
        <f t="shared" si="3"/>
        <v>不符合</v>
      </c>
      <c r="AH156" s="60">
        <f>_xlfn.XLOOKUP(TRIM(CLEAN(B156))&amp;"-"&amp;TRIM(CLEAN(C156))&amp;"-"&amp;TRIM(CLEAN(D156)),'KS2'!A:A,'KS2'!B:B,0)</f>
        <v>0</v>
      </c>
      <c r="AI156" s="60">
        <f>IF(_xlfn.XLOOKUP(MID(B156,2,7)&amp;"/"&amp;MID(B156,10,3)&amp;TRIM(D156)&amp;MID(B156,15,4),Carouselwash!F:F,Carouselwash!I:I,0)=0,_xlfn.XLOOKUP((MID(C156,2,7)&amp;"/"&amp;MID(C156,10,3)&amp;TRIM(D156)),Carouselwash!G:G,Carouselwash!I:I,0),_xlfn.XLOOKUP(MID(B156,2,7)&amp;"/"&amp;MID(B156,10,3)&amp;TRIM(D156)&amp;MID(B156,15,4),Carouselwash!F:F,Carouselwash!I:I,0))</f>
        <v>3</v>
      </c>
    </row>
    <row r="157" spans="1:35" hidden="1">
      <c r="A157" s="55" t="s">
        <v>11680</v>
      </c>
      <c r="B157" s="143" t="s">
        <v>1638</v>
      </c>
      <c r="C157" s="56" t="s">
        <v>1608</v>
      </c>
      <c r="D157" s="55" t="s">
        <v>152</v>
      </c>
      <c r="E157" s="57" t="s">
        <v>10583</v>
      </c>
      <c r="F157" s="58">
        <v>33251</v>
      </c>
      <c r="G157" s="59" t="s">
        <v>10499</v>
      </c>
      <c r="H157" s="59" t="s">
        <v>10598</v>
      </c>
      <c r="I157" s="55" t="s">
        <v>31</v>
      </c>
      <c r="J157" s="55">
        <v>7</v>
      </c>
      <c r="K157" s="55">
        <v>4</v>
      </c>
      <c r="L157" s="55" t="s">
        <v>11681</v>
      </c>
      <c r="M157" s="55">
        <v>5477.3</v>
      </c>
      <c r="N157" s="55" t="s">
        <v>101</v>
      </c>
      <c r="O157" s="55">
        <v>0.128</v>
      </c>
      <c r="P157" s="55">
        <v>0.185</v>
      </c>
      <c r="Q157" s="55">
        <v>3.3000000000000002E-2</v>
      </c>
      <c r="R157" s="55">
        <v>1.18E-2</v>
      </c>
      <c r="S157" s="55" t="s">
        <v>51</v>
      </c>
      <c r="T157" s="55" t="s">
        <v>10519</v>
      </c>
      <c r="U157" s="55">
        <v>18</v>
      </c>
      <c r="V157" s="55" t="s">
        <v>5051</v>
      </c>
      <c r="W157" s="55" t="s">
        <v>162</v>
      </c>
      <c r="X157" s="55">
        <v>35070.43</v>
      </c>
      <c r="Y157" s="55">
        <v>33300</v>
      </c>
      <c r="Z157" s="55" t="s">
        <v>5043</v>
      </c>
      <c r="AA157" s="55" t="s">
        <v>5013</v>
      </c>
      <c r="AB157" s="55" t="s">
        <v>11682</v>
      </c>
      <c r="AC157" s="55" t="s">
        <v>11683</v>
      </c>
      <c r="AD157" s="60">
        <f>IF(N157=$AD$1,_xlfn.XLOOKUP(LEFT(B157,18)&amp;C157&amp;D157,'Form CT'!I:I,'Form CT'!D:D,0)+_xlfn.XLOOKUP(LEFT(B157,18)&amp;C157&amp;D157,'Form CT'!I:I,'Form CT'!E:E,0),0)</f>
        <v>581.43038633333049</v>
      </c>
      <c r="AE157" s="60">
        <f>IF(N157=$AE$1,_xlfn.XLOOKUP(LEFT(B157,18)&amp;C157&amp;D157,'Form CT'!I:I,'Form CT'!D:D,0)+_xlfn.XLOOKUP(LEFT(B157,18)&amp;C157&amp;D157,'Form CT'!I:I,'Form CT'!E:E,0),0)</f>
        <v>0</v>
      </c>
      <c r="AF157" s="60">
        <f>IF(N157=$AF$1,_xlfn.XLOOKUP(LEFT(B157,18)&amp;C157&amp;D157,'Form CT'!I:I,'Form CT'!D:D,0)+_xlfn.XLOOKUP(LEFT(B157,18)&amp;C157&amp;D157,'Form CT'!I:I,'Form CT'!E:E,0),0)</f>
        <v>0</v>
      </c>
      <c r="AG157" s="60" t="str">
        <f t="shared" si="3"/>
        <v>不符合</v>
      </c>
      <c r="AH157" s="60">
        <f>_xlfn.XLOOKUP(TRIM(CLEAN(B157))&amp;"-"&amp;TRIM(CLEAN(C157))&amp;"-"&amp;TRIM(CLEAN(D157)),'KS2'!A:A,'KS2'!B:B,0)</f>
        <v>0</v>
      </c>
      <c r="AI157" s="60">
        <f>IF(_xlfn.XLOOKUP(MID(B157,2,7)&amp;"/"&amp;MID(B157,10,3)&amp;TRIM(D157)&amp;MID(B157,15,4),Carouselwash!F:F,Carouselwash!I:I,0)=0,_xlfn.XLOOKUP((MID(C157,2,7)&amp;"/"&amp;MID(C157,10,3)&amp;TRIM(D157)),Carouselwash!G:G,Carouselwash!I:I,0),_xlfn.XLOOKUP(MID(B157,2,7)&amp;"/"&amp;MID(B157,10,3)&amp;TRIM(D157)&amp;MID(B157,15,4),Carouselwash!F:F,Carouselwash!I:I,0))</f>
        <v>3</v>
      </c>
    </row>
    <row r="158" spans="1:35">
      <c r="A158" s="55" t="s">
        <v>11684</v>
      </c>
      <c r="B158" s="56" t="s">
        <v>4114</v>
      </c>
      <c r="C158" s="56" t="s">
        <v>4115</v>
      </c>
      <c r="D158" s="55" t="s">
        <v>4531</v>
      </c>
      <c r="E158" s="57" t="s">
        <v>10583</v>
      </c>
      <c r="F158" s="58">
        <v>50669</v>
      </c>
      <c r="G158" s="59" t="s">
        <v>10583</v>
      </c>
      <c r="H158" s="59" t="s">
        <v>10598</v>
      </c>
      <c r="I158" s="55" t="s">
        <v>10</v>
      </c>
      <c r="J158" s="55">
        <v>10</v>
      </c>
      <c r="K158" s="55">
        <v>5</v>
      </c>
      <c r="L158" s="55" t="s">
        <v>11685</v>
      </c>
      <c r="M158" s="55">
        <v>1482.7</v>
      </c>
      <c r="N158" s="55" t="s">
        <v>101</v>
      </c>
      <c r="O158" s="55">
        <v>9.4E-2</v>
      </c>
      <c r="P158" s="55">
        <v>7.5999999999999998E-2</v>
      </c>
      <c r="Q158" s="55">
        <v>2.0299999999999999E-2</v>
      </c>
      <c r="R158" s="55">
        <v>9.7999999999999997E-3</v>
      </c>
      <c r="S158" s="55" t="s">
        <v>52</v>
      </c>
      <c r="T158" s="55" t="s">
        <v>10501</v>
      </c>
      <c r="U158" s="55">
        <v>18</v>
      </c>
      <c r="V158" s="55" t="s">
        <v>9485</v>
      </c>
      <c r="W158" s="55" t="s">
        <v>163</v>
      </c>
      <c r="X158" s="55">
        <v>66066.73</v>
      </c>
      <c r="Y158" s="55">
        <v>50760</v>
      </c>
      <c r="Z158" s="55" t="s">
        <v>5043</v>
      </c>
      <c r="AA158" s="55" t="s">
        <v>5098</v>
      </c>
      <c r="AB158" s="55" t="s">
        <v>5008</v>
      </c>
      <c r="AC158" s="55" t="s">
        <v>11214</v>
      </c>
      <c r="AD158" s="60">
        <f>IF(N158=$AD$1,_xlfn.XLOOKUP(LEFT(B158,18)&amp;C158&amp;D158,'Form CT'!I:I,'Form CT'!D:D,0)+_xlfn.XLOOKUP(LEFT(B158,18)&amp;C158&amp;D158,'Form CT'!I:I,'Form CT'!E:E,0),0)</f>
        <v>770.0165722228121</v>
      </c>
      <c r="AE158" s="60">
        <f>IF(N158=$AE$1,_xlfn.XLOOKUP(LEFT(B158,18)&amp;C158&amp;D158,'Form CT'!I:I,'Form CT'!D:D,0)+_xlfn.XLOOKUP(LEFT(B158,18)&amp;C158&amp;D158,'Form CT'!I:I,'Form CT'!E:E,0),0)</f>
        <v>0</v>
      </c>
      <c r="AF158" s="60">
        <f>IF(N158=$AF$1,_xlfn.XLOOKUP(LEFT(B158,18)&amp;C158&amp;D158,'Form CT'!I:I,'Form CT'!D:D,0)+_xlfn.XLOOKUP(LEFT(B158,18)&amp;C158&amp;D158,'Form CT'!I:I,'Form CT'!E:E,0),0)</f>
        <v>0</v>
      </c>
      <c r="AG158" s="60" t="str">
        <f t="shared" si="3"/>
        <v>不符合</v>
      </c>
      <c r="AH158" s="60">
        <f>_xlfn.XLOOKUP(TRIM(CLEAN(B158))&amp;"-"&amp;TRIM(CLEAN(C158))&amp;"-"&amp;TRIM(CLEAN(D158)),'KS2'!A:A,'KS2'!B:B,0)</f>
        <v>0</v>
      </c>
      <c r="AI158" s="60">
        <f>IF(_xlfn.XLOOKUP(MID(B158,2,7)&amp;"/"&amp;MID(B158,10,3)&amp;TRIM(D158)&amp;MID(B158,15,4),Carouselwash!F:F,Carouselwash!I:I,0)=0,_xlfn.XLOOKUP((MID(C158,2,7)&amp;"/"&amp;MID(C158,10,3)&amp;TRIM(D158)),Carouselwash!G:G,Carouselwash!I:I,0),_xlfn.XLOOKUP(MID(B158,2,7)&amp;"/"&amp;MID(B158,10,3)&amp;TRIM(D158)&amp;MID(B158,15,4),Carouselwash!F:F,Carouselwash!I:I,0))</f>
        <v>3</v>
      </c>
    </row>
    <row r="159" spans="1:35" hidden="1">
      <c r="A159" s="55" t="s">
        <v>11686</v>
      </c>
      <c r="B159" s="56" t="s">
        <v>1321</v>
      </c>
      <c r="C159" s="56" t="s">
        <v>4489</v>
      </c>
      <c r="D159" s="55" t="s">
        <v>4490</v>
      </c>
      <c r="E159" s="57" t="s">
        <v>10583</v>
      </c>
      <c r="F159" s="58">
        <v>28846</v>
      </c>
      <c r="G159" s="59" t="s">
        <v>10499</v>
      </c>
      <c r="H159" s="59" t="s">
        <v>10570</v>
      </c>
      <c r="I159" s="55" t="s">
        <v>17</v>
      </c>
      <c r="J159" s="55">
        <v>6</v>
      </c>
      <c r="K159" s="55">
        <v>4</v>
      </c>
      <c r="L159" s="55" t="s">
        <v>11687</v>
      </c>
      <c r="M159" s="55">
        <v>5543.9</v>
      </c>
      <c r="N159" s="55" t="s">
        <v>101</v>
      </c>
      <c r="O159" s="55">
        <v>0.128</v>
      </c>
      <c r="P159" s="55">
        <v>0.17</v>
      </c>
      <c r="Q159" s="55">
        <v>6.4000000000000001E-2</v>
      </c>
      <c r="R159" s="55">
        <v>1.4999999999999999E-2</v>
      </c>
      <c r="S159" s="55" t="s">
        <v>51</v>
      </c>
      <c r="T159" s="55" t="s">
        <v>162</v>
      </c>
      <c r="U159" s="55">
        <v>18</v>
      </c>
      <c r="V159" s="55" t="s">
        <v>5044</v>
      </c>
      <c r="W159" s="55" t="s">
        <v>162</v>
      </c>
      <c r="X159" s="55">
        <v>34184.050000000003</v>
      </c>
      <c r="Y159" s="55">
        <v>28800</v>
      </c>
      <c r="Z159" s="55" t="s">
        <v>5043</v>
      </c>
      <c r="AA159" s="55" t="s">
        <v>5012</v>
      </c>
      <c r="AB159" s="61" t="s">
        <v>5014</v>
      </c>
      <c r="AC159" s="55" t="s">
        <v>11688</v>
      </c>
      <c r="AD159" s="60">
        <f>IF(N159=$AD$1,_xlfn.XLOOKUP(LEFT(B159,18)&amp;C159&amp;D159,'Form CT'!I:I,'Form CT'!D:D,0)+_xlfn.XLOOKUP(LEFT(B159,18)&amp;C159&amp;D159,'Form CT'!I:I,'Form CT'!E:E,0),0)</f>
        <v>582.32677100098215</v>
      </c>
      <c r="AE159" s="60">
        <f>IF(N159=$AE$1,_xlfn.XLOOKUP(LEFT(B159,18)&amp;C159&amp;D159,'Form CT'!I:I,'Form CT'!D:D,0)+_xlfn.XLOOKUP(LEFT(B159,18)&amp;C159&amp;D159,'Form CT'!I:I,'Form CT'!E:E,0),0)</f>
        <v>0</v>
      </c>
      <c r="AF159" s="60">
        <f>IF(N159=$AF$1,_xlfn.XLOOKUP(LEFT(B159,18)&amp;C159&amp;D159,'Form CT'!I:I,'Form CT'!D:D,0)+_xlfn.XLOOKUP(LEFT(B159,18)&amp;C159&amp;D159,'Form CT'!I:I,'Form CT'!E:E,0),0)</f>
        <v>0</v>
      </c>
      <c r="AG159" s="60" t="str">
        <f t="shared" si="3"/>
        <v>不符合</v>
      </c>
      <c r="AH159" s="60">
        <f>_xlfn.XLOOKUP(TRIM(CLEAN(B159))&amp;"-"&amp;TRIM(CLEAN(C159))&amp;"-"&amp;TRIM(CLEAN(D159)),'KS2'!A:A,'KS2'!B:B,0)</f>
        <v>0</v>
      </c>
      <c r="AI159" s="60">
        <f>IF(_xlfn.XLOOKUP(MID(B159,2,7)&amp;"/"&amp;MID(B159,10,3)&amp;TRIM(D159)&amp;MID(B159,15,4),Carouselwash!F:F,Carouselwash!I:I,0)=0,_xlfn.XLOOKUP((MID(C159,2,7)&amp;"/"&amp;MID(C159,10,3)&amp;TRIM(D159)),Carouselwash!G:G,Carouselwash!I:I,0),_xlfn.XLOOKUP(MID(B159,2,7)&amp;"/"&amp;MID(B159,10,3)&amp;TRIM(D159)&amp;MID(B159,15,4),Carouselwash!F:F,Carouselwash!I:I,0))</f>
        <v>3</v>
      </c>
    </row>
    <row r="160" spans="1:35" ht="13" hidden="1" customHeight="1">
      <c r="A160" s="55" t="s">
        <v>11175</v>
      </c>
      <c r="B160" s="56" t="s">
        <v>950</v>
      </c>
      <c r="C160" s="56" t="s">
        <v>949</v>
      </c>
      <c r="D160" s="55" t="s">
        <v>4501</v>
      </c>
      <c r="E160" s="57" t="s">
        <v>10639</v>
      </c>
      <c r="F160" s="58">
        <v>20314</v>
      </c>
      <c r="G160" s="59" t="s">
        <v>10547</v>
      </c>
      <c r="H160" s="59" t="s">
        <v>10548</v>
      </c>
      <c r="I160" s="55" t="s">
        <v>30</v>
      </c>
      <c r="J160" s="55">
        <v>8</v>
      </c>
      <c r="K160" s="55">
        <v>5</v>
      </c>
      <c r="L160" s="55" t="s">
        <v>11176</v>
      </c>
      <c r="M160" s="55">
        <v>5890.7</v>
      </c>
      <c r="N160" s="55" t="s">
        <v>96</v>
      </c>
      <c r="O160" s="55">
        <v>0.128</v>
      </c>
      <c r="P160" s="55">
        <v>0.185</v>
      </c>
      <c r="Q160" s="55">
        <v>6.2E-2</v>
      </c>
      <c r="R160" s="55">
        <v>1.4999999999999999E-2</v>
      </c>
      <c r="S160" s="55" t="s">
        <v>51</v>
      </c>
      <c r="T160" s="55" t="s">
        <v>10519</v>
      </c>
      <c r="U160" s="55">
        <v>18</v>
      </c>
      <c r="V160" s="55" t="s">
        <v>5045</v>
      </c>
      <c r="W160" s="55" t="s">
        <v>162</v>
      </c>
      <c r="X160" s="55">
        <v>26765.55</v>
      </c>
      <c r="Y160" s="55">
        <v>33300</v>
      </c>
      <c r="Z160" s="55" t="s">
        <v>11169</v>
      </c>
      <c r="AA160" s="55" t="s">
        <v>5012</v>
      </c>
      <c r="AB160" s="61" t="s">
        <v>5014</v>
      </c>
      <c r="AC160" s="55" t="s">
        <v>11177</v>
      </c>
      <c r="AD160" s="60">
        <f>IF(N160=$AD$1,_xlfn.XLOOKUP(LEFT(B160,18)&amp;C160&amp;D160,'Form CT'!I:I,'Form CT'!D:D,0)+_xlfn.XLOOKUP(LEFT(B160,18)&amp;C160&amp;D160,'Form CT'!I:I,'Form CT'!E:E,0),0)</f>
        <v>0</v>
      </c>
      <c r="AE160" s="60">
        <f>IF(N160=$AE$1,_xlfn.XLOOKUP(LEFT(B160,18)&amp;C160&amp;D160,'Form CT'!I:I,'Form CT'!D:D,0)+_xlfn.XLOOKUP(LEFT(B160,18)&amp;C160&amp;D160,'Form CT'!I:I,'Form CT'!E:E,0),0)</f>
        <v>0</v>
      </c>
      <c r="AF160" s="60">
        <f>IF(N160=$AF$1,_xlfn.XLOOKUP(LEFT(B160,18)&amp;C160&amp;D160,'Form CT'!I:I,'Form CT'!D:D,0)+_xlfn.XLOOKUP(LEFT(B160,18)&amp;C160&amp;D160,'Form CT'!I:I,'Form CT'!E:E,0),0)</f>
        <v>448.65527066644279</v>
      </c>
      <c r="AG160" s="60" t="str">
        <f t="shared" si="3"/>
        <v>不符合</v>
      </c>
      <c r="AH160" s="60">
        <f>_xlfn.XLOOKUP(TRIM(CLEAN(B160))&amp;"-"&amp;TRIM(CLEAN(C160))&amp;"-"&amp;TRIM(CLEAN(D160)),'KS2'!A:A,'KS2'!B:B,0)</f>
        <v>0</v>
      </c>
      <c r="AI160" s="60">
        <f>IF(_xlfn.XLOOKUP(MID(B160,2,7)&amp;"/"&amp;MID(B160,10,3)&amp;TRIM(D160)&amp;MID(B160,15,4),Carouselwash!F:F,Carouselwash!I:I,0)=0,_xlfn.XLOOKUP((MID(C160,2,7)&amp;"/"&amp;MID(C160,10,3)&amp;TRIM(D160)),Carouselwash!G:G,Carouselwash!I:I,0),_xlfn.XLOOKUP(MID(B160,2,7)&amp;"/"&amp;MID(B160,10,3)&amp;TRIM(D160)&amp;MID(B160,15,4),Carouselwash!F:F,Carouselwash!I:I,0))</f>
        <v>3</v>
      </c>
    </row>
    <row r="161" spans="1:35" hidden="1">
      <c r="A161" s="55" t="s">
        <v>11693</v>
      </c>
      <c r="B161" s="56" t="s">
        <v>1321</v>
      </c>
      <c r="C161" s="56" t="s">
        <v>4489</v>
      </c>
      <c r="D161" s="55" t="s">
        <v>4490</v>
      </c>
      <c r="E161" s="57" t="s">
        <v>10583</v>
      </c>
      <c r="F161" s="58">
        <v>28900</v>
      </c>
      <c r="G161" s="59" t="s">
        <v>10499</v>
      </c>
      <c r="H161" s="59" t="s">
        <v>10570</v>
      </c>
      <c r="I161" s="55" t="s">
        <v>17</v>
      </c>
      <c r="J161" s="55">
        <v>6</v>
      </c>
      <c r="K161" s="55">
        <v>4</v>
      </c>
      <c r="L161" s="55" t="s">
        <v>11694</v>
      </c>
      <c r="M161" s="55">
        <v>5775.8</v>
      </c>
      <c r="N161" s="55" t="s">
        <v>101</v>
      </c>
      <c r="O161" s="55">
        <v>0.128</v>
      </c>
      <c r="P161" s="55">
        <v>0.17</v>
      </c>
      <c r="Q161" s="55">
        <v>6.4000000000000001E-2</v>
      </c>
      <c r="R161" s="55">
        <v>1.4999999999999999E-2</v>
      </c>
      <c r="S161" s="55" t="s">
        <v>51</v>
      </c>
      <c r="T161" s="55" t="s">
        <v>162</v>
      </c>
      <c r="U161" s="55">
        <v>18</v>
      </c>
      <c r="V161" s="55" t="s">
        <v>5044</v>
      </c>
      <c r="W161" s="55" t="s">
        <v>162</v>
      </c>
      <c r="X161" s="55">
        <v>34184.050000000003</v>
      </c>
      <c r="Y161" s="55">
        <v>28800</v>
      </c>
      <c r="Z161" s="55" t="s">
        <v>5043</v>
      </c>
      <c r="AA161" s="55" t="s">
        <v>5012</v>
      </c>
      <c r="AB161" s="55" t="s">
        <v>5014</v>
      </c>
      <c r="AC161" s="55" t="s">
        <v>11695</v>
      </c>
      <c r="AD161" s="60">
        <f>IF(N161=$AD$1,_xlfn.XLOOKUP(LEFT(B161,18)&amp;C161&amp;D161,'Form CT'!I:I,'Form CT'!D:D,0)+_xlfn.XLOOKUP(LEFT(B161,18)&amp;C161&amp;D161,'Form CT'!I:I,'Form CT'!E:E,0),0)</f>
        <v>582.32677100098215</v>
      </c>
      <c r="AE161" s="60">
        <f>IF(N161=$AE$1,_xlfn.XLOOKUP(LEFT(B161,18)&amp;C161&amp;D161,'Form CT'!I:I,'Form CT'!D:D,0)+_xlfn.XLOOKUP(LEFT(B161,18)&amp;C161&amp;D161,'Form CT'!I:I,'Form CT'!E:E,0),0)</f>
        <v>0</v>
      </c>
      <c r="AF161" s="60">
        <f>IF(N161=$AF$1,_xlfn.XLOOKUP(LEFT(B161,18)&amp;C161&amp;D161,'Form CT'!I:I,'Form CT'!D:D,0)+_xlfn.XLOOKUP(LEFT(B161,18)&amp;C161&amp;D161,'Form CT'!I:I,'Form CT'!E:E,0),0)</f>
        <v>0</v>
      </c>
      <c r="AG161" s="60" t="str">
        <f t="shared" si="3"/>
        <v>不符合</v>
      </c>
      <c r="AH161" s="60">
        <f>_xlfn.XLOOKUP(TRIM(CLEAN(B161))&amp;"-"&amp;TRIM(CLEAN(C161))&amp;"-"&amp;TRIM(CLEAN(D161)),'KS2'!A:A,'KS2'!B:B,0)</f>
        <v>0</v>
      </c>
      <c r="AI161" s="60">
        <f>IF(_xlfn.XLOOKUP(MID(B161,2,7)&amp;"/"&amp;MID(B161,10,3)&amp;TRIM(D161)&amp;MID(B161,15,4),Carouselwash!F:F,Carouselwash!I:I,0)=0,_xlfn.XLOOKUP((MID(C161,2,7)&amp;"/"&amp;MID(C161,10,3)&amp;TRIM(D161)),Carouselwash!G:G,Carouselwash!I:I,0),_xlfn.XLOOKUP(MID(B161,2,7)&amp;"/"&amp;MID(B161,10,3)&amp;TRIM(D161)&amp;MID(B161,15,4),Carouselwash!F:F,Carouselwash!I:I,0))</f>
        <v>3</v>
      </c>
    </row>
    <row r="162" spans="1:35" hidden="1">
      <c r="A162" s="55" t="s">
        <v>11696</v>
      </c>
      <c r="B162" s="56" t="s">
        <v>2938</v>
      </c>
      <c r="C162" s="56" t="s">
        <v>2935</v>
      </c>
      <c r="D162" s="55" t="s">
        <v>4428</v>
      </c>
      <c r="E162" s="57" t="s">
        <v>10583</v>
      </c>
      <c r="F162" s="58">
        <v>33300</v>
      </c>
      <c r="G162" s="59" t="s">
        <v>10537</v>
      </c>
      <c r="H162" s="59" t="s">
        <v>10542</v>
      </c>
      <c r="I162" s="55" t="s">
        <v>26</v>
      </c>
      <c r="J162" s="55">
        <v>14</v>
      </c>
      <c r="K162" s="55">
        <v>9</v>
      </c>
      <c r="L162" s="55" t="s">
        <v>11697</v>
      </c>
      <c r="M162" s="55">
        <v>4377.8999999999996</v>
      </c>
      <c r="N162" s="55" t="s">
        <v>101</v>
      </c>
      <c r="O162" s="55">
        <v>0.128</v>
      </c>
      <c r="P162" s="55">
        <v>0.185</v>
      </c>
      <c r="Q162" s="55">
        <v>3.2000000000000001E-2</v>
      </c>
      <c r="R162" s="55">
        <v>1.9300000000000001E-2</v>
      </c>
      <c r="S162" s="55" t="s">
        <v>51</v>
      </c>
      <c r="T162" s="55" t="s">
        <v>10519</v>
      </c>
      <c r="U162" s="55">
        <v>18</v>
      </c>
      <c r="V162" s="55" t="s">
        <v>9089</v>
      </c>
      <c r="W162" s="55" t="s">
        <v>162</v>
      </c>
      <c r="X162" s="55">
        <v>20664.46</v>
      </c>
      <c r="Y162" s="55">
        <v>33300</v>
      </c>
      <c r="Z162" s="55" t="s">
        <v>5043</v>
      </c>
      <c r="AA162" s="55" t="s">
        <v>5011</v>
      </c>
      <c r="AB162" s="61" t="s">
        <v>5014</v>
      </c>
      <c r="AC162" s="55" t="s">
        <v>11698</v>
      </c>
      <c r="AD162" s="60">
        <f>IF(N162=$AD$1,_xlfn.XLOOKUP(LEFT(B162,18)&amp;C162&amp;D162,'Form CT'!I:I,'Form CT'!D:D,0)+_xlfn.XLOOKUP(LEFT(B162,18)&amp;C162&amp;D162,'Form CT'!I:I,'Form CT'!E:E,0),0)</f>
        <v>334.29226799968166</v>
      </c>
      <c r="AE162" s="60">
        <f>IF(N162=$AE$1,_xlfn.XLOOKUP(LEFT(B162,18)&amp;C162&amp;D162,'Form CT'!I:I,'Form CT'!D:D,0)+_xlfn.XLOOKUP(LEFT(B162,18)&amp;C162&amp;D162,'Form CT'!I:I,'Form CT'!E:E,0),0)</f>
        <v>0</v>
      </c>
      <c r="AF162" s="60">
        <f>IF(N162=$AF$1,_xlfn.XLOOKUP(LEFT(B162,18)&amp;C162&amp;D162,'Form CT'!I:I,'Form CT'!D:D,0)+_xlfn.XLOOKUP(LEFT(B162,18)&amp;C162&amp;D162,'Form CT'!I:I,'Form CT'!E:E,0),0)</f>
        <v>0</v>
      </c>
      <c r="AG162" s="60" t="e">
        <f t="shared" si="3"/>
        <v>#VALUE!</v>
      </c>
      <c r="AH162" s="60">
        <f>_xlfn.XLOOKUP(TRIM(CLEAN(B162))&amp;"-"&amp;TRIM(CLEAN(C162))&amp;"-"&amp;TRIM(CLEAN(D162)),'KS2'!A:A,'KS2'!B:B,0)</f>
        <v>0</v>
      </c>
      <c r="AI162" s="60">
        <f>IF(_xlfn.XLOOKUP(MID(B162,2,7)&amp;"/"&amp;MID(B162,10,3)&amp;TRIM(D162)&amp;MID(B162,15,4),Carouselwash!F:F,Carouselwash!I:I,0)=0,_xlfn.XLOOKUP((MID(C162,2,7)&amp;"/"&amp;MID(C162,10,3)&amp;TRIM(D162)),Carouselwash!G:G,Carouselwash!I:I,0),_xlfn.XLOOKUP(MID(B162,2,7)&amp;"/"&amp;MID(B162,10,3)&amp;TRIM(D162)&amp;MID(B162,15,4),Carouselwash!F:F,Carouselwash!I:I,0))</f>
        <v>3</v>
      </c>
    </row>
    <row r="163" spans="1:35" hidden="1">
      <c r="A163" s="67" t="s">
        <v>11699</v>
      </c>
      <c r="B163" s="69" t="s">
        <v>132</v>
      </c>
      <c r="C163" s="69" t="s">
        <v>4389</v>
      </c>
      <c r="D163" s="55" t="s">
        <v>82</v>
      </c>
      <c r="E163" s="122" t="s">
        <v>10583</v>
      </c>
      <c r="F163" s="72">
        <v>23396</v>
      </c>
      <c r="G163" s="121" t="s">
        <v>11208</v>
      </c>
      <c r="H163" s="121" t="s">
        <v>10500</v>
      </c>
      <c r="I163" s="67" t="s">
        <v>38</v>
      </c>
      <c r="J163" s="67">
        <v>3</v>
      </c>
      <c r="K163" s="67">
        <v>0</v>
      </c>
      <c r="L163" s="67" t="s">
        <v>11700</v>
      </c>
      <c r="M163" s="67">
        <v>4558</v>
      </c>
      <c r="N163" s="67" t="s">
        <v>23</v>
      </c>
      <c r="O163" s="67">
        <v>0.14000000000000001</v>
      </c>
      <c r="P163" s="67">
        <v>0.21</v>
      </c>
      <c r="Q163" s="67">
        <v>3.2000000000000001E-2</v>
      </c>
      <c r="R163" s="67">
        <v>1.4999999999999999E-2</v>
      </c>
      <c r="S163" s="67" t="s">
        <v>51</v>
      </c>
      <c r="T163" s="67" t="s">
        <v>10512</v>
      </c>
      <c r="U163" s="67">
        <v>18</v>
      </c>
      <c r="V163" s="67" t="s">
        <v>8140</v>
      </c>
      <c r="W163" s="67" t="s">
        <v>162</v>
      </c>
      <c r="X163" s="67">
        <v>68186.45</v>
      </c>
      <c r="Y163" s="67">
        <v>23400</v>
      </c>
      <c r="Z163" s="67" t="s">
        <v>5043</v>
      </c>
      <c r="AA163" s="67" t="s">
        <v>5009</v>
      </c>
      <c r="AB163" s="75" t="s">
        <v>11701</v>
      </c>
      <c r="AC163" s="67" t="s">
        <v>11702</v>
      </c>
      <c r="AD163" s="60">
        <f>IF(N163=$AD$1,_xlfn.XLOOKUP(LEFT(B163,18)&amp;C163&amp;D163,'Form CT'!I:I,'Form CT'!D:D,0)+_xlfn.XLOOKUP(LEFT(B163,18)&amp;C163&amp;D163,'Form CT'!I:I,'Form CT'!E:E,0),0)</f>
        <v>0</v>
      </c>
      <c r="AE163" s="60">
        <f>IF(N163=$AE$1,_xlfn.XLOOKUP(LEFT(B163,18)&amp;C163&amp;D163,'Form CT'!I:I,'Form CT'!D:D,0)+_xlfn.XLOOKUP(LEFT(B163,18)&amp;C163&amp;D163,'Form CT'!I:I,'Form CT'!E:E,0),0)</f>
        <v>1148.7495576677843</v>
      </c>
      <c r="AF163" s="60">
        <f>IF(N163=$AF$1,_xlfn.XLOOKUP(LEFT(B163,18)&amp;C163&amp;D163,'Form CT'!I:I,'Form CT'!D:D,0)+_xlfn.XLOOKUP(LEFT(B163,18)&amp;C163&amp;D163,'Form CT'!I:I,'Form CT'!E:E,0),0)</f>
        <v>0</v>
      </c>
      <c r="AG163" s="60" t="str">
        <f t="shared" si="3"/>
        <v>符合</v>
      </c>
      <c r="AH163" s="60">
        <f>_xlfn.XLOOKUP(TRIM(CLEAN(B163))&amp;"-"&amp;TRIM(CLEAN(C163))&amp;"-"&amp;TRIM(CLEAN(D163)),'KS2'!A:A,'KS2'!B:B,0)</f>
        <v>5</v>
      </c>
      <c r="AI163" s="60">
        <f>IF(_xlfn.XLOOKUP(MID(B163,2,7)&amp;"/"&amp;MID(B163,10,3)&amp;TRIM(D163)&amp;MID(B163,15,4),Carouselwash!F:F,Carouselwash!I:I,0)=0,_xlfn.XLOOKUP((MID(C163,2,7)&amp;"/"&amp;MID(C163,10,3)&amp;TRIM(D163)),Carouselwash!G:G,Carouselwash!I:I,0),_xlfn.XLOOKUP(MID(B163,2,7)&amp;"/"&amp;MID(B163,10,3)&amp;TRIM(D163)&amp;MID(B163,15,4),Carouselwash!F:F,Carouselwash!I:I,0))</f>
        <v>4</v>
      </c>
    </row>
    <row r="164" spans="1:35" hidden="1">
      <c r="A164" s="55" t="s">
        <v>11703</v>
      </c>
      <c r="B164" s="56" t="s">
        <v>1321</v>
      </c>
      <c r="C164" s="56" t="s">
        <v>4489</v>
      </c>
      <c r="D164" s="55" t="s">
        <v>4490</v>
      </c>
      <c r="E164" s="57" t="s">
        <v>10583</v>
      </c>
      <c r="F164" s="58">
        <v>28900</v>
      </c>
      <c r="G164" s="59" t="s">
        <v>10499</v>
      </c>
      <c r="H164" s="59" t="s">
        <v>10570</v>
      </c>
      <c r="I164" s="55" t="s">
        <v>17</v>
      </c>
      <c r="J164" s="55">
        <v>6</v>
      </c>
      <c r="K164" s="55">
        <v>4</v>
      </c>
      <c r="L164" s="55" t="s">
        <v>11704</v>
      </c>
      <c r="M164" s="55">
        <v>5566.1</v>
      </c>
      <c r="N164" s="55" t="s">
        <v>101</v>
      </c>
      <c r="O164" s="55">
        <v>0.128</v>
      </c>
      <c r="P164" s="55">
        <v>0.17</v>
      </c>
      <c r="Q164" s="55">
        <v>6.4000000000000001E-2</v>
      </c>
      <c r="R164" s="55">
        <v>1.4999999999999999E-2</v>
      </c>
      <c r="S164" s="55" t="s">
        <v>51</v>
      </c>
      <c r="T164" s="55" t="s">
        <v>162</v>
      </c>
      <c r="U164" s="55">
        <v>18</v>
      </c>
      <c r="V164" s="55" t="s">
        <v>5044</v>
      </c>
      <c r="W164" s="55" t="s">
        <v>162</v>
      </c>
      <c r="X164" s="55">
        <v>34184.050000000003</v>
      </c>
      <c r="Y164" s="55">
        <v>28800</v>
      </c>
      <c r="Z164" s="55" t="s">
        <v>5043</v>
      </c>
      <c r="AA164" s="55" t="s">
        <v>5012</v>
      </c>
      <c r="AB164" s="55" t="s">
        <v>5014</v>
      </c>
      <c r="AC164" s="55" t="s">
        <v>11705</v>
      </c>
      <c r="AD164" s="60">
        <f>IF(N164=$AD$1,_xlfn.XLOOKUP(LEFT(B164,18)&amp;C164&amp;D164,'Form CT'!I:I,'Form CT'!D:D,0)+_xlfn.XLOOKUP(LEFT(B164,18)&amp;C164&amp;D164,'Form CT'!I:I,'Form CT'!E:E,0),0)</f>
        <v>582.32677100098215</v>
      </c>
      <c r="AE164" s="60">
        <f>IF(N164=$AE$1,_xlfn.XLOOKUP(LEFT(B164,18)&amp;C164&amp;D164,'Form CT'!I:I,'Form CT'!D:D,0)+_xlfn.XLOOKUP(LEFT(B164,18)&amp;C164&amp;D164,'Form CT'!I:I,'Form CT'!E:E,0),0)</f>
        <v>0</v>
      </c>
      <c r="AF164" s="60">
        <f>IF(N164=$AF$1,_xlfn.XLOOKUP(LEFT(B164,18)&amp;C164&amp;D164,'Form CT'!I:I,'Form CT'!D:D,0)+_xlfn.XLOOKUP(LEFT(B164,18)&amp;C164&amp;D164,'Form CT'!I:I,'Form CT'!E:E,0),0)</f>
        <v>0</v>
      </c>
      <c r="AG164" s="60" t="str">
        <f t="shared" si="3"/>
        <v>不符合</v>
      </c>
      <c r="AH164" s="60">
        <f>_xlfn.XLOOKUP(TRIM(CLEAN(B164))&amp;"-"&amp;TRIM(CLEAN(C164))&amp;"-"&amp;TRIM(CLEAN(D164)),'KS2'!A:A,'KS2'!B:B,0)</f>
        <v>0</v>
      </c>
      <c r="AI164" s="60">
        <f>IF(_xlfn.XLOOKUP(MID(B164,2,7)&amp;"/"&amp;MID(B164,10,3)&amp;TRIM(D164)&amp;MID(B164,15,4),Carouselwash!F:F,Carouselwash!I:I,0)=0,_xlfn.XLOOKUP((MID(C164,2,7)&amp;"/"&amp;MID(C164,10,3)&amp;TRIM(D164)),Carouselwash!G:G,Carouselwash!I:I,0),_xlfn.XLOOKUP(MID(B164,2,7)&amp;"/"&amp;MID(B164,10,3)&amp;TRIM(D164)&amp;MID(B164,15,4),Carouselwash!F:F,Carouselwash!I:I,0))</f>
        <v>3</v>
      </c>
    </row>
    <row r="165" spans="1:35" hidden="1">
      <c r="A165" s="55" t="s">
        <v>11706</v>
      </c>
      <c r="B165" s="56" t="s">
        <v>4128</v>
      </c>
      <c r="C165" s="56" t="s">
        <v>4127</v>
      </c>
      <c r="D165" s="55" t="s">
        <v>126</v>
      </c>
      <c r="E165" s="57" t="s">
        <v>10583</v>
      </c>
      <c r="F165" s="58">
        <v>42300</v>
      </c>
      <c r="G165" s="59" t="s">
        <v>10749</v>
      </c>
      <c r="H165" s="59" t="s">
        <v>11707</v>
      </c>
      <c r="I165" s="55" t="s">
        <v>9</v>
      </c>
      <c r="J165" s="55">
        <v>4</v>
      </c>
      <c r="K165" s="55">
        <v>0</v>
      </c>
      <c r="L165" s="55" t="s">
        <v>11708</v>
      </c>
      <c r="M165" s="55">
        <v>596.20000000000005</v>
      </c>
      <c r="N165" s="55" t="s">
        <v>101</v>
      </c>
      <c r="O165" s="55">
        <v>9.4E-2</v>
      </c>
      <c r="P165" s="55">
        <v>0.08</v>
      </c>
      <c r="Q165" s="55">
        <v>1.9E-2</v>
      </c>
      <c r="R165" s="55">
        <v>9.7999999999999997E-3</v>
      </c>
      <c r="S165" s="55" t="s">
        <v>51</v>
      </c>
      <c r="T165" s="55" t="s">
        <v>10501</v>
      </c>
      <c r="U165" s="55">
        <v>18</v>
      </c>
      <c r="V165" s="55" t="s">
        <v>5623</v>
      </c>
      <c r="W165" s="55" t="s">
        <v>163</v>
      </c>
      <c r="X165" s="55">
        <v>45099.09</v>
      </c>
      <c r="Y165" s="55">
        <v>42300</v>
      </c>
      <c r="Z165" s="55" t="s">
        <v>5043</v>
      </c>
      <c r="AA165" s="55" t="s">
        <v>5009</v>
      </c>
      <c r="AB165" s="55" t="s">
        <v>11709</v>
      </c>
      <c r="AC165" s="55" t="s">
        <v>11710</v>
      </c>
      <c r="AD165" s="60">
        <f>IF(N165=$AD$1,_xlfn.XLOOKUP(LEFT(B165,18)&amp;C165&amp;D165,'Form CT'!I:I,'Form CT'!D:D,0)+_xlfn.XLOOKUP(LEFT(B165,18)&amp;C165&amp;D165,'Form CT'!I:I,'Form CT'!E:E,0),0)</f>
        <v>726.25624433413611</v>
      </c>
      <c r="AE165" s="60">
        <f>IF(N165=$AE$1,_xlfn.XLOOKUP(LEFT(B165,18)&amp;C165&amp;D165,'Form CT'!I:I,'Form CT'!D:D,0)+_xlfn.XLOOKUP(LEFT(B165,18)&amp;C165&amp;D165,'Form CT'!I:I,'Form CT'!E:E,0),0)</f>
        <v>0</v>
      </c>
      <c r="AF165" s="60">
        <f>IF(N165=$AF$1,_xlfn.XLOOKUP(LEFT(B165,18)&amp;C165&amp;D165,'Form CT'!I:I,'Form CT'!D:D,0)+_xlfn.XLOOKUP(LEFT(B165,18)&amp;C165&amp;D165,'Form CT'!I:I,'Form CT'!E:E,0),0)</f>
        <v>0</v>
      </c>
      <c r="AG165" s="60" t="str">
        <f t="shared" si="3"/>
        <v>不符合</v>
      </c>
      <c r="AH165" s="60">
        <f>_xlfn.XLOOKUP(TRIM(CLEAN(B165))&amp;"-"&amp;TRIM(CLEAN(C165))&amp;"-"&amp;TRIM(CLEAN(D165)),'KS2'!A:A,'KS2'!B:B,0)</f>
        <v>4</v>
      </c>
      <c r="AI165" s="60">
        <f>IF(_xlfn.XLOOKUP(MID(B165,2,7)&amp;"/"&amp;MID(B165,10,3)&amp;TRIM(D165)&amp;MID(B165,15,4),Carouselwash!F:F,Carouselwash!I:I,0)=0,_xlfn.XLOOKUP((MID(C165,2,7)&amp;"/"&amp;MID(C165,10,3)&amp;TRIM(D165)),Carouselwash!G:G,Carouselwash!I:I,0),_xlfn.XLOOKUP(MID(B165,2,7)&amp;"/"&amp;MID(B165,10,3)&amp;TRIM(D165)&amp;MID(B165,15,4),Carouselwash!F:F,Carouselwash!I:I,0))</f>
        <v>3</v>
      </c>
    </row>
    <row r="166" spans="1:35" hidden="1">
      <c r="A166" s="62" t="s">
        <v>11711</v>
      </c>
      <c r="B166" s="56" t="s">
        <v>3246</v>
      </c>
      <c r="C166" s="56" t="s">
        <v>3171</v>
      </c>
      <c r="D166" s="67" t="s">
        <v>126</v>
      </c>
      <c r="E166" s="57" t="s">
        <v>10583</v>
      </c>
      <c r="F166" s="58">
        <v>23469</v>
      </c>
      <c r="G166" s="59" t="s">
        <v>10734</v>
      </c>
      <c r="H166" s="59" t="s">
        <v>10506</v>
      </c>
      <c r="I166" s="55" t="s">
        <v>20</v>
      </c>
      <c r="J166" s="55">
        <v>3</v>
      </c>
      <c r="K166" s="55">
        <v>0</v>
      </c>
      <c r="L166" s="55" t="s">
        <v>11712</v>
      </c>
      <c r="M166" s="55">
        <v>2314.8000000000002</v>
      </c>
      <c r="N166" s="55" t="s">
        <v>101</v>
      </c>
      <c r="O166" s="55">
        <v>0.14000000000000001</v>
      </c>
      <c r="P166" s="55">
        <v>0.19</v>
      </c>
      <c r="Q166" s="55">
        <v>2.1000000000000001E-2</v>
      </c>
      <c r="R166" s="55">
        <v>9.7999999999999997E-3</v>
      </c>
      <c r="S166" s="55" t="s">
        <v>51</v>
      </c>
      <c r="T166" s="55" t="s">
        <v>10512</v>
      </c>
      <c r="U166" s="55">
        <v>18</v>
      </c>
      <c r="V166" s="55" t="s">
        <v>5735</v>
      </c>
      <c r="W166" s="55" t="s">
        <v>162</v>
      </c>
      <c r="X166" s="55">
        <v>39803.910000000003</v>
      </c>
      <c r="Y166" s="55">
        <v>23400</v>
      </c>
      <c r="Z166" s="55" t="s">
        <v>5043</v>
      </c>
      <c r="AA166" s="55" t="s">
        <v>5009</v>
      </c>
      <c r="AB166" s="55" t="s">
        <v>11713</v>
      </c>
      <c r="AC166" s="55" t="s">
        <v>11714</v>
      </c>
      <c r="AD166" s="60">
        <f>IF(N166=$AD$1,_xlfn.XLOOKUP(LEFT(B166,18)&amp;C166&amp;D166,'Form CT'!I:I,'Form CT'!D:D,0)+_xlfn.XLOOKUP(LEFT(B166,18)&amp;C166&amp;D166,'Form CT'!I:I,'Form CT'!E:E,0),0)</f>
        <v>669.97737133204942</v>
      </c>
      <c r="AE166" s="60">
        <f>IF(N166=$AE$1,_xlfn.XLOOKUP(LEFT(B166,18)&amp;C166&amp;D166,'Form CT'!I:I,'Form CT'!D:D,0)+_xlfn.XLOOKUP(LEFT(B166,18)&amp;C166&amp;D166,'Form CT'!I:I,'Form CT'!E:E,0),0)</f>
        <v>0</v>
      </c>
      <c r="AF166" s="60">
        <f>IF(N166=$AF$1,_xlfn.XLOOKUP(LEFT(B166,18)&amp;C166&amp;D166,'Form CT'!I:I,'Form CT'!D:D,0)+_xlfn.XLOOKUP(LEFT(B166,18)&amp;C166&amp;D166,'Form CT'!I:I,'Form CT'!E:E,0),0)</f>
        <v>0</v>
      </c>
      <c r="AG166" s="60" t="str">
        <f t="shared" si="3"/>
        <v>不符合</v>
      </c>
      <c r="AH166" s="60">
        <f>_xlfn.XLOOKUP(TRIM(CLEAN(B166))&amp;"-"&amp;TRIM(CLEAN(C166))&amp;"-"&amp;TRIM(CLEAN(D166)),'KS2'!A:A,'KS2'!B:B,0)</f>
        <v>0</v>
      </c>
      <c r="AI166" s="60">
        <f>IF(_xlfn.XLOOKUP(MID(B166,2,7)&amp;"/"&amp;MID(B166,10,3)&amp;TRIM(D166)&amp;MID(B166,15,4),Carouselwash!F:F,Carouselwash!I:I,0)=0,_xlfn.XLOOKUP((MID(C166,2,7)&amp;"/"&amp;MID(C166,10,3)&amp;TRIM(D166)),Carouselwash!G:G,Carouselwash!I:I,0),_xlfn.XLOOKUP(MID(B166,2,7)&amp;"/"&amp;MID(B166,10,3)&amp;TRIM(D166)&amp;MID(B166,15,4),Carouselwash!F:F,Carouselwash!I:I,0))</f>
        <v>3</v>
      </c>
    </row>
    <row r="167" spans="1:35">
      <c r="A167" s="55" t="s">
        <v>11715</v>
      </c>
      <c r="B167" s="56" t="s">
        <v>4114</v>
      </c>
      <c r="C167" s="56" t="s">
        <v>4115</v>
      </c>
      <c r="D167" s="55" t="s">
        <v>4531</v>
      </c>
      <c r="E167" s="57" t="s">
        <v>10583</v>
      </c>
      <c r="F167" s="58">
        <v>50760</v>
      </c>
      <c r="G167" s="59" t="s">
        <v>10583</v>
      </c>
      <c r="H167" s="59" t="s">
        <v>10598</v>
      </c>
      <c r="I167" s="55" t="s">
        <v>10</v>
      </c>
      <c r="J167" s="55">
        <v>10</v>
      </c>
      <c r="K167" s="55">
        <v>5</v>
      </c>
      <c r="L167" s="55" t="s">
        <v>11716</v>
      </c>
      <c r="M167" s="55">
        <v>1403.1</v>
      </c>
      <c r="N167" s="55" t="s">
        <v>101</v>
      </c>
      <c r="O167" s="55">
        <v>9.4E-2</v>
      </c>
      <c r="P167" s="55">
        <v>7.5999999999999998E-2</v>
      </c>
      <c r="Q167" s="55">
        <v>2.0299999999999999E-2</v>
      </c>
      <c r="R167" s="55">
        <v>9.7999999999999997E-3</v>
      </c>
      <c r="S167" s="55" t="s">
        <v>52</v>
      </c>
      <c r="T167" s="55" t="s">
        <v>10501</v>
      </c>
      <c r="U167" s="55">
        <v>18</v>
      </c>
      <c r="V167" s="55" t="s">
        <v>9485</v>
      </c>
      <c r="W167" s="55" t="s">
        <v>163</v>
      </c>
      <c r="X167" s="55">
        <v>66066.73</v>
      </c>
      <c r="Y167" s="55">
        <v>50760</v>
      </c>
      <c r="Z167" s="55" t="s">
        <v>5043</v>
      </c>
      <c r="AA167" s="55" t="s">
        <v>5098</v>
      </c>
      <c r="AB167" s="61" t="s">
        <v>5008</v>
      </c>
      <c r="AC167" s="55" t="s">
        <v>11214</v>
      </c>
      <c r="AD167" s="60">
        <f>IF(N167=$AD$1,_xlfn.XLOOKUP(LEFT(B167,18)&amp;C167&amp;D167,'Form CT'!I:I,'Form CT'!D:D,0)+_xlfn.XLOOKUP(LEFT(B167,18)&amp;C167&amp;D167,'Form CT'!I:I,'Form CT'!E:E,0),0)</f>
        <v>770.0165722228121</v>
      </c>
      <c r="AE167" s="60">
        <f>IF(N167=$AE$1,_xlfn.XLOOKUP(LEFT(B167,18)&amp;C167&amp;D167,'Form CT'!I:I,'Form CT'!D:D,0)+_xlfn.XLOOKUP(LEFT(B167,18)&amp;C167&amp;D167,'Form CT'!I:I,'Form CT'!E:E,0),0)</f>
        <v>0</v>
      </c>
      <c r="AF167" s="60">
        <f>IF(N167=$AF$1,_xlfn.XLOOKUP(LEFT(B167,18)&amp;C167&amp;D167,'Form CT'!I:I,'Form CT'!D:D,0)+_xlfn.XLOOKUP(LEFT(B167,18)&amp;C167&amp;D167,'Form CT'!I:I,'Form CT'!E:E,0),0)</f>
        <v>0</v>
      </c>
      <c r="AG167" s="60" t="str">
        <f t="shared" si="3"/>
        <v>不符合</v>
      </c>
      <c r="AH167" s="60">
        <f>_xlfn.XLOOKUP(TRIM(CLEAN(B167))&amp;"-"&amp;TRIM(CLEAN(C167))&amp;"-"&amp;TRIM(CLEAN(D167)),'KS2'!A:A,'KS2'!B:B,0)</f>
        <v>0</v>
      </c>
      <c r="AI167" s="60">
        <f>IF(_xlfn.XLOOKUP(MID(B167,2,7)&amp;"/"&amp;MID(B167,10,3)&amp;TRIM(D167)&amp;MID(B167,15,4),Carouselwash!F:F,Carouselwash!I:I,0)=0,_xlfn.XLOOKUP((MID(C167,2,7)&amp;"/"&amp;MID(C167,10,3)&amp;TRIM(D167)),Carouselwash!G:G,Carouselwash!I:I,0),_xlfn.XLOOKUP(MID(B167,2,7)&amp;"/"&amp;MID(B167,10,3)&amp;TRIM(D167)&amp;MID(B167,15,4),Carouselwash!F:F,Carouselwash!I:I,0))</f>
        <v>3</v>
      </c>
    </row>
    <row r="168" spans="1:35" hidden="1">
      <c r="A168" s="133" t="s">
        <v>11717</v>
      </c>
      <c r="B168" s="69" t="s">
        <v>760</v>
      </c>
      <c r="C168" s="69" t="s">
        <v>10211</v>
      </c>
      <c r="D168" s="55"/>
      <c r="E168" s="122" t="s">
        <v>10583</v>
      </c>
      <c r="F168" s="72">
        <v>8469</v>
      </c>
      <c r="G168" s="121" t="s">
        <v>10511</v>
      </c>
      <c r="H168" s="121" t="s">
        <v>11162</v>
      </c>
      <c r="I168" s="67" t="s">
        <v>39</v>
      </c>
      <c r="J168" s="67">
        <v>3</v>
      </c>
      <c r="K168" s="67">
        <v>0</v>
      </c>
      <c r="L168" s="67" t="s">
        <v>11718</v>
      </c>
      <c r="M168" s="67">
        <v>8157.7</v>
      </c>
      <c r="N168" s="67" t="s">
        <v>23</v>
      </c>
      <c r="O168" s="67">
        <v>0.20599999999999999</v>
      </c>
      <c r="P168" s="67">
        <v>0.216</v>
      </c>
      <c r="Q168" s="67">
        <v>4.1000000000000002E-2</v>
      </c>
      <c r="R168" s="67">
        <v>1.18E-2</v>
      </c>
      <c r="S168" s="67" t="s">
        <v>50</v>
      </c>
      <c r="T168" s="67" t="s">
        <v>10504</v>
      </c>
      <c r="U168" s="67">
        <v>18</v>
      </c>
      <c r="V168" s="67" t="s">
        <v>8119</v>
      </c>
      <c r="W168" s="67" t="s">
        <v>162</v>
      </c>
      <c r="X168" s="67">
        <v>70015.25</v>
      </c>
      <c r="Y168" s="67">
        <v>13860</v>
      </c>
      <c r="Z168" s="67" t="s">
        <v>5043</v>
      </c>
      <c r="AA168" s="67" t="s">
        <v>5009</v>
      </c>
      <c r="AB168" s="75" t="s">
        <v>5008</v>
      </c>
      <c r="AC168" s="67" t="s">
        <v>11227</v>
      </c>
      <c r="AD168" s="60">
        <f>IF(N168=$AD$1,_xlfn.XLOOKUP(LEFT(B168,18)&amp;C168&amp;D168,'Form CT'!I:I,'Form CT'!D:D,0)+_xlfn.XLOOKUP(LEFT(B168,18)&amp;C168&amp;D168,'Form CT'!I:I,'Form CT'!E:E,0),0)</f>
        <v>0</v>
      </c>
      <c r="AE168" s="60">
        <f>IF(N168=$AE$1,_xlfn.XLOOKUP(LEFT(B168,18)&amp;C168&amp;D168,'Form CT'!I:I,'Form CT'!D:D,0)+_xlfn.XLOOKUP(LEFT(B168,18)&amp;C168&amp;D168,'Form CT'!I:I,'Form CT'!E:E,0),0)</f>
        <v>0</v>
      </c>
      <c r="AF168" s="60">
        <f>IF(N168=$AF$1,_xlfn.XLOOKUP(LEFT(B168,18)&amp;C168&amp;D168,'Form CT'!I:I,'Form CT'!D:D,0)+_xlfn.XLOOKUP(LEFT(B168,18)&amp;C168&amp;D168,'Form CT'!I:I,'Form CT'!E:E,0),0)</f>
        <v>0</v>
      </c>
      <c r="AG168" s="60" t="str">
        <f t="shared" si="3"/>
        <v>符合</v>
      </c>
      <c r="AH168" s="60">
        <f>_xlfn.XLOOKUP(TRIM(CLEAN(B168))&amp;"-"&amp;TRIM(CLEAN(C168))&amp;"-"&amp;TRIM(CLEAN(D168)),'KS2'!A:A,'KS2'!B:B,0)</f>
        <v>0</v>
      </c>
      <c r="AI168" s="60">
        <f>IF(_xlfn.XLOOKUP(MID(B168,2,7)&amp;"/"&amp;MID(B168,10,3)&amp;TRIM(D168)&amp;MID(B168,15,4),Carouselwash!F:F,Carouselwash!I:I,0)=0,_xlfn.XLOOKUP((MID(C168,2,7)&amp;"/"&amp;MID(C168,10,3)&amp;TRIM(D168)),Carouselwash!G:G,Carouselwash!I:I,0),_xlfn.XLOOKUP(MID(B168,2,7)&amp;"/"&amp;MID(B168,10,3)&amp;TRIM(D168)&amp;MID(B168,15,4),Carouselwash!F:F,Carouselwash!I:I,0))</f>
        <v>0</v>
      </c>
    </row>
    <row r="169" spans="1:35" hidden="1">
      <c r="A169" s="55" t="s">
        <v>11719</v>
      </c>
      <c r="B169" s="56" t="s">
        <v>144</v>
      </c>
      <c r="C169" s="56" t="s">
        <v>145</v>
      </c>
      <c r="D169" s="55" t="s">
        <v>87</v>
      </c>
      <c r="E169" s="57" t="s">
        <v>10583</v>
      </c>
      <c r="F169" s="58">
        <v>28900</v>
      </c>
      <c r="G169" s="59" t="s">
        <v>10618</v>
      </c>
      <c r="H169" s="59" t="s">
        <v>10598</v>
      </c>
      <c r="I169" s="55" t="s">
        <v>17</v>
      </c>
      <c r="J169" s="55">
        <v>6</v>
      </c>
      <c r="K169" s="55">
        <v>4</v>
      </c>
      <c r="L169" s="55" t="s">
        <v>11720</v>
      </c>
      <c r="M169" s="55">
        <v>5715.3</v>
      </c>
      <c r="N169" s="55" t="s">
        <v>101</v>
      </c>
      <c r="O169" s="55">
        <v>0.128</v>
      </c>
      <c r="P169" s="55">
        <v>0.17</v>
      </c>
      <c r="Q169" s="55">
        <v>6.4000000000000001E-2</v>
      </c>
      <c r="R169" s="55">
        <v>1.4999999999999999E-2</v>
      </c>
      <c r="S169" s="55" t="s">
        <v>51</v>
      </c>
      <c r="T169" s="55" t="s">
        <v>162</v>
      </c>
      <c r="U169" s="55">
        <v>18</v>
      </c>
      <c r="V169" s="55" t="s">
        <v>5044</v>
      </c>
      <c r="W169" s="55" t="s">
        <v>162</v>
      </c>
      <c r="X169" s="55">
        <v>34325.82</v>
      </c>
      <c r="Y169" s="55">
        <v>28800</v>
      </c>
      <c r="Z169" s="55" t="s">
        <v>5043</v>
      </c>
      <c r="AA169" s="55" t="s">
        <v>5010</v>
      </c>
      <c r="AB169" s="55" t="s">
        <v>5008</v>
      </c>
      <c r="AC169" s="55" t="s">
        <v>11721</v>
      </c>
      <c r="AD169" s="60">
        <f>IF(N169=$AD$1,_xlfn.XLOOKUP(LEFT(B169,18)&amp;C169&amp;D169,'Form CT'!I:I,'Form CT'!D:D,0)+_xlfn.XLOOKUP(LEFT(B169,18)&amp;C169&amp;D169,'Form CT'!I:I,'Form CT'!E:E,0),0)</f>
        <v>582.15052566553936</v>
      </c>
      <c r="AE169" s="60">
        <f>IF(N169=$AE$1,_xlfn.XLOOKUP(LEFT(B169,18)&amp;C169&amp;D169,'Form CT'!I:I,'Form CT'!D:D,0)+_xlfn.XLOOKUP(LEFT(B169,18)&amp;C169&amp;D169,'Form CT'!I:I,'Form CT'!E:E,0),0)</f>
        <v>0</v>
      </c>
      <c r="AF169" s="60">
        <f>IF(N169=$AF$1,_xlfn.XLOOKUP(LEFT(B169,18)&amp;C169&amp;D169,'Form CT'!I:I,'Form CT'!D:D,0)+_xlfn.XLOOKUP(LEFT(B169,18)&amp;C169&amp;D169,'Form CT'!I:I,'Form CT'!E:E,0),0)</f>
        <v>0</v>
      </c>
      <c r="AG169" s="60" t="str">
        <f t="shared" si="3"/>
        <v>不符合</v>
      </c>
      <c r="AH169" s="60">
        <f>_xlfn.XLOOKUP(TRIM(CLEAN(B169))&amp;"-"&amp;TRIM(CLEAN(C169))&amp;"-"&amp;TRIM(CLEAN(D169)),'KS2'!A:A,'KS2'!B:B,0)</f>
        <v>0</v>
      </c>
      <c r="AI169" s="60">
        <f>IF(_xlfn.XLOOKUP(MID(B169,2,7)&amp;"/"&amp;MID(B169,10,3)&amp;TRIM(D169)&amp;MID(B169,15,4),Carouselwash!F:F,Carouselwash!I:I,0)=0,_xlfn.XLOOKUP((MID(C169,2,7)&amp;"/"&amp;MID(C169,10,3)&amp;TRIM(D169)),Carouselwash!G:G,Carouselwash!I:I,0),_xlfn.XLOOKUP(MID(B169,2,7)&amp;"/"&amp;MID(B169,10,3)&amp;TRIM(D169)&amp;MID(B169,15,4),Carouselwash!F:F,Carouselwash!I:I,0))</f>
        <v>3</v>
      </c>
    </row>
    <row r="170" spans="1:35" hidden="1">
      <c r="A170" s="62" t="s">
        <v>11722</v>
      </c>
      <c r="B170" s="56" t="s">
        <v>129</v>
      </c>
      <c r="C170" s="56" t="s">
        <v>130</v>
      </c>
      <c r="D170" s="55" t="s">
        <v>131</v>
      </c>
      <c r="E170" s="57" t="s">
        <v>10583</v>
      </c>
      <c r="F170" s="58">
        <v>37119</v>
      </c>
      <c r="G170" s="59" t="s">
        <v>10734</v>
      </c>
      <c r="H170" s="59" t="s">
        <v>11161</v>
      </c>
      <c r="I170" s="55" t="s">
        <v>29</v>
      </c>
      <c r="J170" s="55">
        <v>14</v>
      </c>
      <c r="K170" s="55">
        <v>9</v>
      </c>
      <c r="L170" s="55" t="s">
        <v>11723</v>
      </c>
      <c r="M170" s="55">
        <v>2837.4</v>
      </c>
      <c r="N170" s="55" t="s">
        <v>96</v>
      </c>
      <c r="O170" s="55">
        <v>6.5000000000000002E-2</v>
      </c>
      <c r="P170" s="55">
        <v>0.17</v>
      </c>
      <c r="Q170" s="55">
        <v>0.04</v>
      </c>
      <c r="R170" s="55">
        <v>1.9300000000000001E-2</v>
      </c>
      <c r="S170" s="55" t="s">
        <v>51</v>
      </c>
      <c r="T170" s="55" t="s">
        <v>10501</v>
      </c>
      <c r="U170" s="55">
        <v>18</v>
      </c>
      <c r="V170" s="55" t="s">
        <v>5046</v>
      </c>
      <c r="W170" s="55" t="s">
        <v>162</v>
      </c>
      <c r="X170" s="55">
        <v>20932.16</v>
      </c>
      <c r="Y170" s="55">
        <v>42300</v>
      </c>
      <c r="Z170" s="55" t="s">
        <v>5043</v>
      </c>
      <c r="AA170" s="55" t="s">
        <v>5009</v>
      </c>
      <c r="AB170" s="55" t="s">
        <v>5008</v>
      </c>
      <c r="AC170" s="55" t="s">
        <v>11353</v>
      </c>
      <c r="AD170" s="60">
        <f>IF(N170=$AD$1,_xlfn.XLOOKUP(LEFT(B170,18)&amp;C170&amp;D170,'Form CT'!I:I,'Form CT'!D:D,0)+_xlfn.XLOOKUP(LEFT(B170,18)&amp;C170&amp;D170,'Form CT'!I:I,'Form CT'!E:E,0),0)</f>
        <v>0</v>
      </c>
      <c r="AE170" s="60">
        <f>IF(N170=$AE$1,_xlfn.XLOOKUP(LEFT(B170,18)&amp;C170&amp;D170,'Form CT'!I:I,'Form CT'!D:D,0)+_xlfn.XLOOKUP(LEFT(B170,18)&amp;C170&amp;D170,'Form CT'!I:I,'Form CT'!E:E,0),0)</f>
        <v>0</v>
      </c>
      <c r="AF170" s="60">
        <f>IF(N170=$AF$1,_xlfn.XLOOKUP(LEFT(B170,18)&amp;C170&amp;D170,'Form CT'!I:I,'Form CT'!D:D,0)+_xlfn.XLOOKUP(LEFT(B170,18)&amp;C170&amp;D170,'Form CT'!I:I,'Form CT'!E:E,0),0)</f>
        <v>349.29693499964202</v>
      </c>
      <c r="AG170" s="60" t="e">
        <f t="shared" si="3"/>
        <v>#VALUE!</v>
      </c>
      <c r="AH170" s="60">
        <f>_xlfn.XLOOKUP(TRIM(CLEAN(B170))&amp;"-"&amp;TRIM(CLEAN(C170))&amp;"-"&amp;TRIM(CLEAN(D170)),'KS2'!A:A,'KS2'!B:B,0)</f>
        <v>0</v>
      </c>
      <c r="AI170" s="60">
        <f>IF(_xlfn.XLOOKUP(MID(B170,2,7)&amp;"/"&amp;MID(B170,10,3)&amp;TRIM(D170)&amp;MID(B170,15,4),Carouselwash!F:F,Carouselwash!I:I,0)=0,_xlfn.XLOOKUP((MID(C170,2,7)&amp;"/"&amp;MID(C170,10,3)&amp;TRIM(D170)),Carouselwash!G:G,Carouselwash!I:I,0),_xlfn.XLOOKUP(MID(B170,2,7)&amp;"/"&amp;MID(B170,10,3)&amp;TRIM(D170)&amp;MID(B170,15,4),Carouselwash!F:F,Carouselwash!I:I,0))</f>
        <v>3</v>
      </c>
    </row>
    <row r="171" spans="1:35" hidden="1">
      <c r="A171" s="55" t="s">
        <v>11724</v>
      </c>
      <c r="B171" s="56" t="s">
        <v>2066</v>
      </c>
      <c r="C171" s="56" t="s">
        <v>2061</v>
      </c>
      <c r="D171" s="55" t="s">
        <v>126</v>
      </c>
      <c r="E171" s="57" t="s">
        <v>10583</v>
      </c>
      <c r="F171" s="58">
        <v>50747</v>
      </c>
      <c r="G171" s="59" t="s">
        <v>10671</v>
      </c>
      <c r="H171" s="59" t="s">
        <v>10671</v>
      </c>
      <c r="I171" s="55" t="s">
        <v>1</v>
      </c>
      <c r="J171" s="55">
        <v>6</v>
      </c>
      <c r="K171" s="55">
        <v>4</v>
      </c>
      <c r="L171" s="55" t="s">
        <v>11725</v>
      </c>
      <c r="M171" s="55">
        <v>769.2</v>
      </c>
      <c r="N171" s="55" t="s">
        <v>101</v>
      </c>
      <c r="O171" s="55">
        <v>8.4000000000000005E-2</v>
      </c>
      <c r="P171" s="55">
        <v>0.06</v>
      </c>
      <c r="Q171" s="55">
        <v>4.1000000000000002E-2</v>
      </c>
      <c r="R171" s="55">
        <v>9.7999999999999997E-3</v>
      </c>
      <c r="S171" s="55" t="s">
        <v>52</v>
      </c>
      <c r="T171" s="55" t="s">
        <v>10501</v>
      </c>
      <c r="U171" s="55">
        <v>18</v>
      </c>
      <c r="V171" s="55" t="s">
        <v>5044</v>
      </c>
      <c r="W171" s="55" t="s">
        <v>163</v>
      </c>
      <c r="X171" s="55">
        <v>40938.25</v>
      </c>
      <c r="Y171" s="55">
        <v>50760</v>
      </c>
      <c r="Z171" s="55" t="s">
        <v>5043</v>
      </c>
      <c r="AA171" s="55" t="s">
        <v>5548</v>
      </c>
      <c r="AB171" s="55" t="s">
        <v>5548</v>
      </c>
      <c r="AC171" s="55" t="s">
        <v>5008</v>
      </c>
      <c r="AD171" s="60">
        <f>IF(N171=$AD$1,_xlfn.XLOOKUP(LEFT(B171,18)&amp;C171&amp;D171,'Form CT'!I:I,'Form CT'!D:D,0)+_xlfn.XLOOKUP(LEFT(B171,18)&amp;C171&amp;D171,'Form CT'!I:I,'Form CT'!E:E,0),0)</f>
        <v>664.04470384452281</v>
      </c>
      <c r="AE171" s="60">
        <f>IF(N171=$AE$1,_xlfn.XLOOKUP(LEFT(B171,18)&amp;C171&amp;D171,'Form CT'!I:I,'Form CT'!D:D,0)+_xlfn.XLOOKUP(LEFT(B171,18)&amp;C171&amp;D171,'Form CT'!I:I,'Form CT'!E:E,0),0)</f>
        <v>0</v>
      </c>
      <c r="AF171" s="60">
        <f>IF(N171=$AF$1,_xlfn.XLOOKUP(LEFT(B171,18)&amp;C171&amp;D171,'Form CT'!I:I,'Form CT'!D:D,0)+_xlfn.XLOOKUP(LEFT(B171,18)&amp;C171&amp;D171,'Form CT'!I:I,'Form CT'!E:E,0),0)</f>
        <v>0</v>
      </c>
      <c r="AG171" s="60" t="str">
        <f t="shared" si="3"/>
        <v>不符合</v>
      </c>
      <c r="AH171" s="60">
        <f>_xlfn.XLOOKUP(TRIM(CLEAN(B171))&amp;"-"&amp;TRIM(CLEAN(C171))&amp;"-"&amp;TRIM(CLEAN(D171)),'KS2'!A:A,'KS2'!B:B,0)</f>
        <v>0</v>
      </c>
      <c r="AI171" s="60">
        <f>IF(_xlfn.XLOOKUP(MID(B171,2,7)&amp;"/"&amp;MID(B171,10,3)&amp;TRIM(D171)&amp;MID(B171,15,4),Carouselwash!F:F,Carouselwash!I:I,0)=0,_xlfn.XLOOKUP((MID(C171,2,7)&amp;"/"&amp;MID(C171,10,3)&amp;TRIM(D171)),Carouselwash!G:G,Carouselwash!I:I,0),_xlfn.XLOOKUP(MID(B171,2,7)&amp;"/"&amp;MID(B171,10,3)&amp;TRIM(D171)&amp;MID(B171,15,4),Carouselwash!F:F,Carouselwash!I:I,0))</f>
        <v>3</v>
      </c>
    </row>
    <row r="172" spans="1:35" hidden="1">
      <c r="A172" s="55" t="s">
        <v>11181</v>
      </c>
      <c r="B172" s="84" t="s">
        <v>950</v>
      </c>
      <c r="C172" s="56" t="s">
        <v>949</v>
      </c>
      <c r="D172" s="55" t="s">
        <v>4501</v>
      </c>
      <c r="E172" s="57" t="s">
        <v>10639</v>
      </c>
      <c r="F172" s="58">
        <v>20341</v>
      </c>
      <c r="G172" s="59" t="s">
        <v>10537</v>
      </c>
      <c r="H172" s="59" t="s">
        <v>10529</v>
      </c>
      <c r="I172" s="55" t="s">
        <v>30</v>
      </c>
      <c r="J172" s="55">
        <v>8</v>
      </c>
      <c r="K172" s="55">
        <v>5</v>
      </c>
      <c r="L172" s="55" t="s">
        <v>11182</v>
      </c>
      <c r="M172" s="55">
        <v>5952.7</v>
      </c>
      <c r="N172" s="55" t="s">
        <v>96</v>
      </c>
      <c r="O172" s="55">
        <v>0.128</v>
      </c>
      <c r="P172" s="55">
        <v>0.185</v>
      </c>
      <c r="Q172" s="55">
        <v>6.2E-2</v>
      </c>
      <c r="R172" s="55">
        <v>1.4999999999999999E-2</v>
      </c>
      <c r="S172" s="55" t="s">
        <v>51</v>
      </c>
      <c r="T172" s="55" t="s">
        <v>10519</v>
      </c>
      <c r="U172" s="55">
        <v>18</v>
      </c>
      <c r="V172" s="55" t="s">
        <v>5045</v>
      </c>
      <c r="W172" s="55" t="s">
        <v>162</v>
      </c>
      <c r="X172" s="55">
        <v>26765.55</v>
      </c>
      <c r="Y172" s="55">
        <v>33300</v>
      </c>
      <c r="Z172" s="55" t="s">
        <v>11169</v>
      </c>
      <c r="AA172" s="55" t="s">
        <v>5012</v>
      </c>
      <c r="AB172" s="55" t="s">
        <v>5014</v>
      </c>
      <c r="AC172" s="55" t="s">
        <v>11183</v>
      </c>
      <c r="AD172" s="60">
        <f>IF(N172=$AD$1,_xlfn.XLOOKUP(LEFT(B172,18)&amp;C172&amp;D172,'Form CT'!I:I,'Form CT'!D:D,0)+_xlfn.XLOOKUP(LEFT(B172,18)&amp;C172&amp;D172,'Form CT'!I:I,'Form CT'!E:E,0),0)</f>
        <v>0</v>
      </c>
      <c r="AE172" s="60">
        <f>IF(N172=$AE$1,_xlfn.XLOOKUP(LEFT(B172,18)&amp;C172&amp;D172,'Form CT'!I:I,'Form CT'!D:D,0)+_xlfn.XLOOKUP(LEFT(B172,18)&amp;C172&amp;D172,'Form CT'!I:I,'Form CT'!E:E,0),0)</f>
        <v>0</v>
      </c>
      <c r="AF172" s="60">
        <f>IF(N172=$AF$1,_xlfn.XLOOKUP(LEFT(B172,18)&amp;C172&amp;D172,'Form CT'!I:I,'Form CT'!D:D,0)+_xlfn.XLOOKUP(LEFT(B172,18)&amp;C172&amp;D172,'Form CT'!I:I,'Form CT'!E:E,0),0)</f>
        <v>448.65527066644279</v>
      </c>
      <c r="AG172" s="60" t="str">
        <f t="shared" si="3"/>
        <v>不符合</v>
      </c>
      <c r="AH172" s="60">
        <f>_xlfn.XLOOKUP(TRIM(CLEAN(B172))&amp;"-"&amp;TRIM(CLEAN(C172))&amp;"-"&amp;TRIM(CLEAN(D172)),'KS2'!A:A,'KS2'!B:B,0)</f>
        <v>0</v>
      </c>
      <c r="AI172" s="60">
        <f>IF(_xlfn.XLOOKUP(MID(B172,2,7)&amp;"/"&amp;MID(B172,10,3)&amp;TRIM(D172)&amp;MID(B172,15,4),Carouselwash!F:F,Carouselwash!I:I,0)=0,_xlfn.XLOOKUP((MID(C172,2,7)&amp;"/"&amp;MID(C172,10,3)&amp;TRIM(D172)),Carouselwash!G:G,Carouselwash!I:I,0),_xlfn.XLOOKUP(MID(B172,2,7)&amp;"/"&amp;MID(B172,10,3)&amp;TRIM(D172)&amp;MID(B172,15,4),Carouselwash!F:F,Carouselwash!I:I,0))</f>
        <v>3</v>
      </c>
    </row>
    <row r="173" spans="1:35" hidden="1">
      <c r="A173" s="55" t="s">
        <v>11730</v>
      </c>
      <c r="B173" s="56" t="s">
        <v>1939</v>
      </c>
      <c r="C173" s="56" t="s">
        <v>1860</v>
      </c>
      <c r="D173" s="55" t="s">
        <v>4428</v>
      </c>
      <c r="E173" s="57" t="s">
        <v>10583</v>
      </c>
      <c r="F173" s="58">
        <v>42287</v>
      </c>
      <c r="G173" s="59" t="s">
        <v>10618</v>
      </c>
      <c r="H173" s="59" t="s">
        <v>10529</v>
      </c>
      <c r="I173" s="55" t="s">
        <v>25</v>
      </c>
      <c r="J173" s="55">
        <v>14</v>
      </c>
      <c r="K173" s="55">
        <v>9</v>
      </c>
      <c r="L173" s="55" t="s">
        <v>11731</v>
      </c>
      <c r="M173" s="55">
        <v>2251.3000000000002</v>
      </c>
      <c r="N173" s="55" t="s">
        <v>96</v>
      </c>
      <c r="O173" s="55">
        <v>7.0000000000000007E-2</v>
      </c>
      <c r="P173" s="55">
        <v>0.19</v>
      </c>
      <c r="Q173" s="55">
        <v>3.1E-2</v>
      </c>
      <c r="R173" s="55">
        <v>1.4999999999999999E-2</v>
      </c>
      <c r="S173" s="55" t="s">
        <v>51</v>
      </c>
      <c r="T173" s="55" t="s">
        <v>10501</v>
      </c>
      <c r="U173" s="55">
        <v>18</v>
      </c>
      <c r="V173" s="55" t="s">
        <v>5545</v>
      </c>
      <c r="W173" s="55" t="s">
        <v>162</v>
      </c>
      <c r="X173" s="55">
        <v>22695.61</v>
      </c>
      <c r="Y173" s="55">
        <v>42300</v>
      </c>
      <c r="Z173" s="55" t="s">
        <v>5043</v>
      </c>
      <c r="AA173" s="55" t="s">
        <v>5009</v>
      </c>
      <c r="AB173" s="55" t="s">
        <v>11732</v>
      </c>
      <c r="AC173" s="55" t="s">
        <v>11733</v>
      </c>
      <c r="AD173" s="60">
        <f>IF(N173=$AD$1,_xlfn.XLOOKUP(LEFT(B173,18)&amp;C173&amp;D173,'Form CT'!I:I,'Form CT'!D:D,0)+_xlfn.XLOOKUP(LEFT(B173,18)&amp;C173&amp;D173,'Form CT'!I:I,'Form CT'!E:E,0),0)</f>
        <v>0</v>
      </c>
      <c r="AE173" s="60">
        <f>IF(N173=$AE$1,_xlfn.XLOOKUP(LEFT(B173,18)&amp;C173&amp;D173,'Form CT'!I:I,'Form CT'!D:D,0)+_xlfn.XLOOKUP(LEFT(B173,18)&amp;C173&amp;D173,'Form CT'!I:I,'Form CT'!E:E,0),0)</f>
        <v>0</v>
      </c>
      <c r="AF173" s="60">
        <f>IF(N173=$AF$1,_xlfn.XLOOKUP(LEFT(B173,18)&amp;C173&amp;D173,'Form CT'!I:I,'Form CT'!D:D,0)+_xlfn.XLOOKUP(LEFT(B173,18)&amp;C173&amp;D173,'Form CT'!I:I,'Form CT'!E:E,0),0)</f>
        <v>360.52159165847115</v>
      </c>
      <c r="AG173" s="60" t="str">
        <f t="shared" si="3"/>
        <v>不符合</v>
      </c>
      <c r="AH173" s="60">
        <f>_xlfn.XLOOKUP(TRIM(CLEAN(B173))&amp;"-"&amp;TRIM(CLEAN(C173))&amp;"-"&amp;TRIM(CLEAN(D173)),'KS2'!A:A,'KS2'!B:B,0)</f>
        <v>0</v>
      </c>
      <c r="AI173" s="60">
        <f>IF(_xlfn.XLOOKUP(MID(B173,2,7)&amp;"/"&amp;MID(B173,10,3)&amp;TRIM(D173)&amp;MID(B173,15,4),Carouselwash!F:F,Carouselwash!I:I,0)=0,_xlfn.XLOOKUP((MID(C173,2,7)&amp;"/"&amp;MID(C173,10,3)&amp;TRIM(D173)),Carouselwash!G:G,Carouselwash!I:I,0),_xlfn.XLOOKUP(MID(B173,2,7)&amp;"/"&amp;MID(B173,10,3)&amp;TRIM(D173)&amp;MID(B173,15,4),Carouselwash!F:F,Carouselwash!I:I,0))</f>
        <v>3</v>
      </c>
    </row>
    <row r="174" spans="1:35" hidden="1">
      <c r="A174" s="55" t="s">
        <v>11734</v>
      </c>
      <c r="B174" s="89" t="s">
        <v>760</v>
      </c>
      <c r="C174" s="56" t="s">
        <v>10211</v>
      </c>
      <c r="D174" s="55"/>
      <c r="E174" s="57" t="s">
        <v>10583</v>
      </c>
      <c r="F174" s="58">
        <v>8487</v>
      </c>
      <c r="G174" s="59" t="s">
        <v>10511</v>
      </c>
      <c r="H174" s="59" t="s">
        <v>11162</v>
      </c>
      <c r="I174" s="55" t="s">
        <v>39</v>
      </c>
      <c r="J174" s="55">
        <v>3</v>
      </c>
      <c r="K174" s="55">
        <v>0</v>
      </c>
      <c r="L174" s="55" t="s">
        <v>11735</v>
      </c>
      <c r="M174" s="55">
        <v>8118.2</v>
      </c>
      <c r="N174" s="55" t="s">
        <v>23</v>
      </c>
      <c r="O174" s="55">
        <v>0.20599999999999999</v>
      </c>
      <c r="P174" s="55">
        <v>0.216</v>
      </c>
      <c r="Q174" s="55">
        <v>4.1000000000000002E-2</v>
      </c>
      <c r="R174" s="55">
        <v>1.18E-2</v>
      </c>
      <c r="S174" s="55" t="s">
        <v>50</v>
      </c>
      <c r="T174" s="55" t="s">
        <v>10504</v>
      </c>
      <c r="U174" s="55">
        <v>18</v>
      </c>
      <c r="V174" s="55" t="s">
        <v>8119</v>
      </c>
      <c r="W174" s="55" t="s">
        <v>162</v>
      </c>
      <c r="X174" s="55">
        <v>70015.25</v>
      </c>
      <c r="Y174" s="55">
        <v>13860</v>
      </c>
      <c r="Z174" s="55" t="s">
        <v>5043</v>
      </c>
      <c r="AA174" s="55" t="s">
        <v>5009</v>
      </c>
      <c r="AB174" s="55" t="s">
        <v>5008</v>
      </c>
      <c r="AC174" s="55" t="s">
        <v>11227</v>
      </c>
      <c r="AD174" s="60">
        <f>IF(N174=$AD$1,_xlfn.XLOOKUP(LEFT(B174,18)&amp;C174&amp;D174,'Form CT'!I:I,'Form CT'!D:D,0)+_xlfn.XLOOKUP(LEFT(B174,18)&amp;C174&amp;D174,'Form CT'!I:I,'Form CT'!E:E,0),0)</f>
        <v>0</v>
      </c>
      <c r="AE174" s="60">
        <f>IF(N174=$AE$1,_xlfn.XLOOKUP(LEFT(B174,18)&amp;C174&amp;D174,'Form CT'!I:I,'Form CT'!D:D,0)+_xlfn.XLOOKUP(LEFT(B174,18)&amp;C174&amp;D174,'Form CT'!I:I,'Form CT'!E:E,0),0)</f>
        <v>0</v>
      </c>
      <c r="AF174" s="60">
        <f>IF(N174=$AF$1,_xlfn.XLOOKUP(LEFT(B174,18)&amp;C174&amp;D174,'Form CT'!I:I,'Form CT'!D:D,0)+_xlfn.XLOOKUP(LEFT(B174,18)&amp;C174&amp;D174,'Form CT'!I:I,'Form CT'!E:E,0),0)</f>
        <v>0</v>
      </c>
      <c r="AG174" s="60" t="str">
        <f t="shared" si="3"/>
        <v>符合</v>
      </c>
      <c r="AH174" s="60">
        <f>_xlfn.XLOOKUP(TRIM(CLEAN(B174))&amp;"-"&amp;TRIM(CLEAN(C174))&amp;"-"&amp;TRIM(CLEAN(D174)),'KS2'!A:A,'KS2'!B:B,0)</f>
        <v>0</v>
      </c>
      <c r="AI174" s="60">
        <f>IF(_xlfn.XLOOKUP(MID(B174,2,7)&amp;"/"&amp;MID(B174,10,3)&amp;TRIM(D174)&amp;MID(B174,15,4),Carouselwash!F:F,Carouselwash!I:I,0)=0,_xlfn.XLOOKUP((MID(C174,2,7)&amp;"/"&amp;MID(C174,10,3)&amp;TRIM(D174)),Carouselwash!G:G,Carouselwash!I:I,0),_xlfn.XLOOKUP(MID(B174,2,7)&amp;"/"&amp;MID(B174,10,3)&amp;TRIM(D174)&amp;MID(B174,15,4),Carouselwash!F:F,Carouselwash!I:I,0))</f>
        <v>0</v>
      </c>
    </row>
    <row r="175" spans="1:35" hidden="1">
      <c r="A175" s="67" t="s">
        <v>11736</v>
      </c>
      <c r="B175" s="69" t="s">
        <v>129</v>
      </c>
      <c r="C175" s="69" t="s">
        <v>130</v>
      </c>
      <c r="D175" s="67" t="s">
        <v>131</v>
      </c>
      <c r="E175" s="122" t="s">
        <v>10583</v>
      </c>
      <c r="F175" s="72">
        <v>42092</v>
      </c>
      <c r="G175" s="121" t="s">
        <v>11155</v>
      </c>
      <c r="H175" s="121" t="s">
        <v>11160</v>
      </c>
      <c r="I175" s="67" t="s">
        <v>29</v>
      </c>
      <c r="J175" s="67">
        <v>14</v>
      </c>
      <c r="K175" s="67">
        <v>9</v>
      </c>
      <c r="L175" s="67" t="s">
        <v>11737</v>
      </c>
      <c r="M175" s="67">
        <v>2787.7</v>
      </c>
      <c r="N175" s="67" t="s">
        <v>96</v>
      </c>
      <c r="O175" s="67">
        <v>6.5000000000000002E-2</v>
      </c>
      <c r="P175" s="67">
        <v>0.17</v>
      </c>
      <c r="Q175" s="67">
        <v>0.04</v>
      </c>
      <c r="R175" s="67">
        <v>1.9300000000000001E-2</v>
      </c>
      <c r="S175" s="67" t="s">
        <v>51</v>
      </c>
      <c r="T175" s="67" t="s">
        <v>10501</v>
      </c>
      <c r="U175" s="67">
        <v>18</v>
      </c>
      <c r="V175" s="67" t="s">
        <v>5046</v>
      </c>
      <c r="W175" s="67" t="s">
        <v>162</v>
      </c>
      <c r="X175" s="67">
        <v>20932.16</v>
      </c>
      <c r="Y175" s="67">
        <v>42300</v>
      </c>
      <c r="Z175" s="67" t="s">
        <v>5043</v>
      </c>
      <c r="AA175" s="67" t="s">
        <v>5009</v>
      </c>
      <c r="AB175" s="75" t="s">
        <v>5008</v>
      </c>
      <c r="AC175" s="67" t="s">
        <v>11609</v>
      </c>
      <c r="AD175" s="60">
        <f>IF(N175=$AD$1,_xlfn.XLOOKUP(LEFT(B175,18)&amp;C175&amp;D175,'Form CT'!I:I,'Form CT'!D:D,0)+_xlfn.XLOOKUP(LEFT(B175,18)&amp;C175&amp;D175,'Form CT'!I:I,'Form CT'!E:E,0),0)</f>
        <v>0</v>
      </c>
      <c r="AE175" s="60">
        <f>IF(N175=$AE$1,_xlfn.XLOOKUP(LEFT(B175,18)&amp;C175&amp;D175,'Form CT'!I:I,'Form CT'!D:D,0)+_xlfn.XLOOKUP(LEFT(B175,18)&amp;C175&amp;D175,'Form CT'!I:I,'Form CT'!E:E,0),0)</f>
        <v>0</v>
      </c>
      <c r="AF175" s="60">
        <f>IF(N175=$AF$1,_xlfn.XLOOKUP(LEFT(B175,18)&amp;C175&amp;D175,'Form CT'!I:I,'Form CT'!D:D,0)+_xlfn.XLOOKUP(LEFT(B175,18)&amp;C175&amp;D175,'Form CT'!I:I,'Form CT'!E:E,0),0)</f>
        <v>349.29693499964202</v>
      </c>
      <c r="AG175" s="60" t="e">
        <f t="shared" si="3"/>
        <v>#VALUE!</v>
      </c>
      <c r="AH175" s="60">
        <f>_xlfn.XLOOKUP(TRIM(CLEAN(B175))&amp;"-"&amp;TRIM(CLEAN(C175))&amp;"-"&amp;TRIM(CLEAN(D175)),'KS2'!A:A,'KS2'!B:B,0)</f>
        <v>0</v>
      </c>
      <c r="AI175" s="60">
        <f>IF(_xlfn.XLOOKUP(MID(B175,2,7)&amp;"/"&amp;MID(B175,10,3)&amp;TRIM(D175)&amp;MID(B175,15,4),Carouselwash!F:F,Carouselwash!I:I,0)=0,_xlfn.XLOOKUP((MID(C175,2,7)&amp;"/"&amp;MID(C175,10,3)&amp;TRIM(D175)),Carouselwash!G:G,Carouselwash!I:I,0),_xlfn.XLOOKUP(MID(B175,2,7)&amp;"/"&amp;MID(B175,10,3)&amp;TRIM(D175)&amp;MID(B175,15,4),Carouselwash!F:F,Carouselwash!I:I,0))</f>
        <v>3</v>
      </c>
    </row>
    <row r="176" spans="1:35" hidden="1">
      <c r="A176" s="55" t="s">
        <v>11738</v>
      </c>
      <c r="B176" s="56" t="s">
        <v>3246</v>
      </c>
      <c r="C176" s="56" t="s">
        <v>3171</v>
      </c>
      <c r="D176" s="55" t="s">
        <v>126</v>
      </c>
      <c r="E176" s="57" t="s">
        <v>10583</v>
      </c>
      <c r="F176" s="58">
        <v>23572</v>
      </c>
      <c r="G176" s="59" t="s">
        <v>10734</v>
      </c>
      <c r="H176" s="59" t="s">
        <v>10506</v>
      </c>
      <c r="I176" s="55" t="s">
        <v>20</v>
      </c>
      <c r="J176" s="55">
        <v>3</v>
      </c>
      <c r="K176" s="55">
        <v>0</v>
      </c>
      <c r="L176" s="55" t="s">
        <v>11739</v>
      </c>
      <c r="M176" s="55">
        <v>2300.5</v>
      </c>
      <c r="N176" s="55" t="s">
        <v>101</v>
      </c>
      <c r="O176" s="55">
        <v>0.14000000000000001</v>
      </c>
      <c r="P176" s="55">
        <v>0.19</v>
      </c>
      <c r="Q176" s="55">
        <v>2.1000000000000001E-2</v>
      </c>
      <c r="R176" s="55">
        <v>9.7999999999999997E-3</v>
      </c>
      <c r="S176" s="55" t="s">
        <v>51</v>
      </c>
      <c r="T176" s="55" t="s">
        <v>10512</v>
      </c>
      <c r="U176" s="55">
        <v>18</v>
      </c>
      <c r="V176" s="55" t="s">
        <v>5735</v>
      </c>
      <c r="W176" s="55" t="s">
        <v>162</v>
      </c>
      <c r="X176" s="55">
        <v>39803.910000000003</v>
      </c>
      <c r="Y176" s="55">
        <v>23400</v>
      </c>
      <c r="Z176" s="55" t="s">
        <v>5043</v>
      </c>
      <c r="AA176" s="55" t="s">
        <v>5009</v>
      </c>
      <c r="AB176" s="55" t="s">
        <v>11740</v>
      </c>
      <c r="AC176" s="55" t="s">
        <v>11741</v>
      </c>
      <c r="AD176" s="60">
        <f>IF(N176=$AD$1,_xlfn.XLOOKUP(LEFT(B176,18)&amp;C176&amp;D176,'Form CT'!I:I,'Form CT'!D:D,0)+_xlfn.XLOOKUP(LEFT(B176,18)&amp;C176&amp;D176,'Form CT'!I:I,'Form CT'!E:E,0),0)</f>
        <v>669.97737133204942</v>
      </c>
      <c r="AE176" s="60">
        <f>IF(N176=$AE$1,_xlfn.XLOOKUP(LEFT(B176,18)&amp;C176&amp;D176,'Form CT'!I:I,'Form CT'!D:D,0)+_xlfn.XLOOKUP(LEFT(B176,18)&amp;C176&amp;D176,'Form CT'!I:I,'Form CT'!E:E,0),0)</f>
        <v>0</v>
      </c>
      <c r="AF176" s="60">
        <f>IF(N176=$AF$1,_xlfn.XLOOKUP(LEFT(B176,18)&amp;C176&amp;D176,'Form CT'!I:I,'Form CT'!D:D,0)+_xlfn.XLOOKUP(LEFT(B176,18)&amp;C176&amp;D176,'Form CT'!I:I,'Form CT'!E:E,0),0)</f>
        <v>0</v>
      </c>
      <c r="AG176" s="60" t="str">
        <f t="shared" si="3"/>
        <v>不符合</v>
      </c>
      <c r="AH176" s="60">
        <f>_xlfn.XLOOKUP(TRIM(CLEAN(B176))&amp;"-"&amp;TRIM(CLEAN(C176))&amp;"-"&amp;TRIM(CLEAN(D176)),'KS2'!A:A,'KS2'!B:B,0)</f>
        <v>0</v>
      </c>
      <c r="AI176" s="60">
        <f>IF(_xlfn.XLOOKUP(MID(B176,2,7)&amp;"/"&amp;MID(B176,10,3)&amp;TRIM(D176)&amp;MID(B176,15,4),Carouselwash!F:F,Carouselwash!I:I,0)=0,_xlfn.XLOOKUP((MID(C176,2,7)&amp;"/"&amp;MID(C176,10,3)&amp;TRIM(D176)),Carouselwash!G:G,Carouselwash!I:I,0),_xlfn.XLOOKUP(MID(B176,2,7)&amp;"/"&amp;MID(B176,10,3)&amp;TRIM(D176)&amp;MID(B176,15,4),Carouselwash!F:F,Carouselwash!I:I,0))</f>
        <v>3</v>
      </c>
    </row>
    <row r="177" spans="1:35" hidden="1">
      <c r="A177" s="55" t="s">
        <v>11184</v>
      </c>
      <c r="B177" s="143" t="s">
        <v>1504</v>
      </c>
      <c r="C177" s="56" t="s">
        <v>949</v>
      </c>
      <c r="D177" s="55" t="s">
        <v>4501</v>
      </c>
      <c r="E177" s="57" t="s">
        <v>10639</v>
      </c>
      <c r="F177" s="58">
        <v>20336</v>
      </c>
      <c r="G177" s="59" t="s">
        <v>10525</v>
      </c>
      <c r="H177" s="59" t="s">
        <v>11158</v>
      </c>
      <c r="I177" s="55" t="s">
        <v>30</v>
      </c>
      <c r="J177" s="55">
        <v>8</v>
      </c>
      <c r="K177" s="55">
        <v>5</v>
      </c>
      <c r="L177" s="55" t="s">
        <v>11185</v>
      </c>
      <c r="M177" s="55">
        <v>5860.6</v>
      </c>
      <c r="N177" s="55" t="s">
        <v>96</v>
      </c>
      <c r="O177" s="55">
        <v>0.128</v>
      </c>
      <c r="P177" s="55">
        <v>0.185</v>
      </c>
      <c r="Q177" s="55">
        <v>6.2E-2</v>
      </c>
      <c r="R177" s="55">
        <v>1.4999999999999999E-2</v>
      </c>
      <c r="S177" s="55" t="s">
        <v>51</v>
      </c>
      <c r="T177" s="55" t="s">
        <v>10519</v>
      </c>
      <c r="U177" s="55">
        <v>18</v>
      </c>
      <c r="V177" s="55" t="s">
        <v>5045</v>
      </c>
      <c r="W177" s="55" t="s">
        <v>162</v>
      </c>
      <c r="X177" s="55">
        <v>26125.24</v>
      </c>
      <c r="Y177" s="55">
        <v>33300</v>
      </c>
      <c r="Z177" s="55" t="s">
        <v>11169</v>
      </c>
      <c r="AA177" s="55" t="s">
        <v>5012</v>
      </c>
      <c r="AB177" s="55" t="s">
        <v>5014</v>
      </c>
      <c r="AC177" s="55" t="s">
        <v>11166</v>
      </c>
      <c r="AD177" s="60">
        <f>IF(N177=$AD$1,_xlfn.XLOOKUP(LEFT(B177,18)&amp;C177&amp;D177,'Form CT'!I:I,'Form CT'!D:D,0)+_xlfn.XLOOKUP(LEFT(B177,18)&amp;C177&amp;D177,'Form CT'!I:I,'Form CT'!E:E,0),0)</f>
        <v>0</v>
      </c>
      <c r="AE177" s="60">
        <f>IF(N177=$AE$1,_xlfn.XLOOKUP(LEFT(B177,18)&amp;C177&amp;D177,'Form CT'!I:I,'Form CT'!D:D,0)+_xlfn.XLOOKUP(LEFT(B177,18)&amp;C177&amp;D177,'Form CT'!I:I,'Form CT'!E:E,0),0)</f>
        <v>0</v>
      </c>
      <c r="AF177" s="60">
        <f>IF(N177=$AF$1,_xlfn.XLOOKUP(LEFT(B177,18)&amp;C177&amp;D177,'Form CT'!I:I,'Form CT'!D:D,0)+_xlfn.XLOOKUP(LEFT(B177,18)&amp;C177&amp;D177,'Form CT'!I:I,'Form CT'!E:E,0),0)</f>
        <v>442.9142919985112</v>
      </c>
      <c r="AG177" s="60" t="str">
        <f t="shared" si="3"/>
        <v>不符合</v>
      </c>
      <c r="AH177" s="60">
        <f>_xlfn.XLOOKUP(TRIM(CLEAN(B177))&amp;"-"&amp;TRIM(CLEAN(C177))&amp;"-"&amp;TRIM(CLEAN(D177)),'KS2'!A:A,'KS2'!B:B,0)</f>
        <v>0</v>
      </c>
      <c r="AI177" s="60">
        <f>IF(_xlfn.XLOOKUP(MID(B177,2,7)&amp;"/"&amp;MID(B177,10,3)&amp;TRIM(D177)&amp;MID(B177,15,4),Carouselwash!F:F,Carouselwash!I:I,0)=0,_xlfn.XLOOKUP((MID(C177,2,7)&amp;"/"&amp;MID(C177,10,3)&amp;TRIM(D177)),Carouselwash!G:G,Carouselwash!I:I,0),_xlfn.XLOOKUP(MID(B177,2,7)&amp;"/"&amp;MID(B177,10,3)&amp;TRIM(D177)&amp;MID(B177,15,4),Carouselwash!F:F,Carouselwash!I:I,0))</f>
        <v>3</v>
      </c>
    </row>
    <row r="178" spans="1:35" hidden="1">
      <c r="A178" s="55" t="s">
        <v>11746</v>
      </c>
      <c r="B178" s="56" t="s">
        <v>3813</v>
      </c>
      <c r="C178" s="56" t="s">
        <v>3786</v>
      </c>
      <c r="D178" s="55" t="s">
        <v>4441</v>
      </c>
      <c r="E178" s="57" t="s">
        <v>10583</v>
      </c>
      <c r="F178" s="58">
        <v>50739</v>
      </c>
      <c r="G178" s="59" t="s">
        <v>11208</v>
      </c>
      <c r="H178" s="59" t="s">
        <v>10542</v>
      </c>
      <c r="I178" s="55" t="s">
        <v>1</v>
      </c>
      <c r="J178" s="55">
        <v>12</v>
      </c>
      <c r="K178" s="55">
        <v>8</v>
      </c>
      <c r="L178" s="55" t="s">
        <v>11747</v>
      </c>
      <c r="M178" s="55">
        <v>1649.5</v>
      </c>
      <c r="N178" s="55" t="s">
        <v>96</v>
      </c>
      <c r="O178" s="55">
        <v>8.4000000000000005E-2</v>
      </c>
      <c r="P178" s="55">
        <v>0.06</v>
      </c>
      <c r="Q178" s="55">
        <v>3.2000000000000001E-2</v>
      </c>
      <c r="R178" s="55">
        <v>1.18E-2</v>
      </c>
      <c r="S178" s="55" t="s">
        <v>52</v>
      </c>
      <c r="T178" s="55" t="s">
        <v>10501</v>
      </c>
      <c r="U178" s="55">
        <v>18</v>
      </c>
      <c r="V178" s="55" t="s">
        <v>6662</v>
      </c>
      <c r="W178" s="55" t="s">
        <v>163</v>
      </c>
      <c r="X178" s="55">
        <v>31880.86</v>
      </c>
      <c r="Y178" s="55">
        <v>50760</v>
      </c>
      <c r="Z178" s="55" t="s">
        <v>5043</v>
      </c>
      <c r="AA178" s="55" t="s">
        <v>5009</v>
      </c>
      <c r="AB178" s="55" t="s">
        <v>11748</v>
      </c>
      <c r="AC178" s="55" t="s">
        <v>11749</v>
      </c>
      <c r="AD178" s="60">
        <f>IF(N178=$AD$1,_xlfn.XLOOKUP(LEFT(B178,18)&amp;C178&amp;D178,'Form CT'!I:I,'Form CT'!D:D,0)+_xlfn.XLOOKUP(LEFT(B178,18)&amp;C178&amp;D178,'Form CT'!I:I,'Form CT'!E:E,0),0)</f>
        <v>0</v>
      </c>
      <c r="AE178" s="60">
        <f>IF(N178=$AE$1,_xlfn.XLOOKUP(LEFT(B178,18)&amp;C178&amp;D178,'Form CT'!I:I,'Form CT'!D:D,0)+_xlfn.XLOOKUP(LEFT(B178,18)&amp;C178&amp;D178,'Form CT'!I:I,'Form CT'!E:E,0),0)</f>
        <v>0</v>
      </c>
      <c r="AF178" s="60">
        <f>IF(N178=$AF$1,_xlfn.XLOOKUP(LEFT(B178,18)&amp;C178&amp;D178,'Form CT'!I:I,'Form CT'!D:D,0)+_xlfn.XLOOKUP(LEFT(B178,18)&amp;C178&amp;D178,'Form CT'!I:I,'Form CT'!E:E,0),0)</f>
        <v>531.34938333299942</v>
      </c>
      <c r="AG178" s="60" t="str">
        <f t="shared" si="3"/>
        <v>不符合</v>
      </c>
      <c r="AH178" s="60">
        <f>_xlfn.XLOOKUP(TRIM(CLEAN(B178))&amp;"-"&amp;TRIM(CLEAN(C178))&amp;"-"&amp;TRIM(CLEAN(D178)),'KS2'!A:A,'KS2'!B:B,0)</f>
        <v>0</v>
      </c>
      <c r="AI178" s="60">
        <f>IF(_xlfn.XLOOKUP(MID(B178,2,7)&amp;"/"&amp;MID(B178,10,3)&amp;TRIM(D178)&amp;MID(B178,15,4),Carouselwash!F:F,Carouselwash!I:I,0)=0,_xlfn.XLOOKUP((MID(C178,2,7)&amp;"/"&amp;MID(C178,10,3)&amp;TRIM(D178)),Carouselwash!G:G,Carouselwash!I:I,0),_xlfn.XLOOKUP(MID(B178,2,7)&amp;"/"&amp;MID(B178,10,3)&amp;TRIM(D178)&amp;MID(B178,15,4),Carouselwash!F:F,Carouselwash!I:I,0))</f>
        <v>3</v>
      </c>
    </row>
    <row r="179" spans="1:35" hidden="1">
      <c r="A179" s="55" t="s">
        <v>11750</v>
      </c>
      <c r="B179" s="56" t="s">
        <v>950</v>
      </c>
      <c r="C179" s="56" t="s">
        <v>949</v>
      </c>
      <c r="D179" s="55" t="s">
        <v>4501</v>
      </c>
      <c r="E179" s="57" t="s">
        <v>10583</v>
      </c>
      <c r="F179" s="58">
        <v>20230</v>
      </c>
      <c r="G179" s="59" t="s">
        <v>10547</v>
      </c>
      <c r="H179" s="59" t="s">
        <v>10548</v>
      </c>
      <c r="I179" s="55" t="s">
        <v>30</v>
      </c>
      <c r="J179" s="55">
        <v>8</v>
      </c>
      <c r="K179" s="55">
        <v>5</v>
      </c>
      <c r="L179" s="55" t="s">
        <v>11751</v>
      </c>
      <c r="M179" s="55">
        <v>5797.5</v>
      </c>
      <c r="N179" s="55" t="s">
        <v>96</v>
      </c>
      <c r="O179" s="55">
        <v>0.128</v>
      </c>
      <c r="P179" s="55">
        <v>0.185</v>
      </c>
      <c r="Q179" s="55">
        <v>6.2E-2</v>
      </c>
      <c r="R179" s="55">
        <v>1.4999999999999999E-2</v>
      </c>
      <c r="S179" s="55" t="s">
        <v>51</v>
      </c>
      <c r="T179" s="55" t="s">
        <v>10519</v>
      </c>
      <c r="U179" s="55">
        <v>18</v>
      </c>
      <c r="V179" s="55" t="s">
        <v>5045</v>
      </c>
      <c r="W179" s="55" t="s">
        <v>162</v>
      </c>
      <c r="X179" s="55">
        <v>26765.55</v>
      </c>
      <c r="Y179" s="55">
        <v>33300</v>
      </c>
      <c r="Z179" s="55" t="s">
        <v>10374</v>
      </c>
      <c r="AA179" s="55" t="s">
        <v>5012</v>
      </c>
      <c r="AB179" s="61" t="s">
        <v>5014</v>
      </c>
      <c r="AC179" s="55" t="s">
        <v>11515</v>
      </c>
      <c r="AD179" s="60">
        <f>IF(N179=$AD$1,_xlfn.XLOOKUP(LEFT(B179,18)&amp;C179&amp;D179,'Form CT'!I:I,'Form CT'!D:D,0)+_xlfn.XLOOKUP(LEFT(B179,18)&amp;C179&amp;D179,'Form CT'!I:I,'Form CT'!E:E,0),0)</f>
        <v>0</v>
      </c>
      <c r="AE179" s="60">
        <f>IF(N179=$AE$1,_xlfn.XLOOKUP(LEFT(B179,18)&amp;C179&amp;D179,'Form CT'!I:I,'Form CT'!D:D,0)+_xlfn.XLOOKUP(LEFT(B179,18)&amp;C179&amp;D179,'Form CT'!I:I,'Form CT'!E:E,0),0)</f>
        <v>0</v>
      </c>
      <c r="AF179" s="60">
        <f>IF(N179=$AF$1,_xlfn.XLOOKUP(LEFT(B179,18)&amp;C179&amp;D179,'Form CT'!I:I,'Form CT'!D:D,0)+_xlfn.XLOOKUP(LEFT(B179,18)&amp;C179&amp;D179,'Form CT'!I:I,'Form CT'!E:E,0),0)</f>
        <v>448.65527066644279</v>
      </c>
      <c r="AG179" s="60" t="str">
        <f t="shared" si="3"/>
        <v>不符合</v>
      </c>
      <c r="AH179" s="60">
        <f>_xlfn.XLOOKUP(TRIM(CLEAN(B179))&amp;"-"&amp;TRIM(CLEAN(C179))&amp;"-"&amp;TRIM(CLEAN(D179)),'KS2'!A:A,'KS2'!B:B,0)</f>
        <v>0</v>
      </c>
      <c r="AI179" s="60">
        <f>IF(_xlfn.XLOOKUP(MID(B179,2,7)&amp;"/"&amp;MID(B179,10,3)&amp;TRIM(D179)&amp;MID(B179,15,4),Carouselwash!F:F,Carouselwash!I:I,0)=0,_xlfn.XLOOKUP((MID(C179,2,7)&amp;"/"&amp;MID(C179,10,3)&amp;TRIM(D179)),Carouselwash!G:G,Carouselwash!I:I,0),_xlfn.XLOOKUP(MID(B179,2,7)&amp;"/"&amp;MID(B179,10,3)&amp;TRIM(D179)&amp;MID(B179,15,4),Carouselwash!F:F,Carouselwash!I:I,0))</f>
        <v>3</v>
      </c>
    </row>
    <row r="180" spans="1:35" ht="13" hidden="1" customHeight="1">
      <c r="A180" s="55" t="s">
        <v>11752</v>
      </c>
      <c r="B180" s="56" t="s">
        <v>1638</v>
      </c>
      <c r="C180" s="56" t="s">
        <v>1608</v>
      </c>
      <c r="D180" s="55" t="s">
        <v>152</v>
      </c>
      <c r="E180" s="57" t="s">
        <v>10639</v>
      </c>
      <c r="F180" s="58">
        <v>33259</v>
      </c>
      <c r="G180" s="59" t="s">
        <v>10537</v>
      </c>
      <c r="H180" s="59" t="s">
        <v>11474</v>
      </c>
      <c r="I180" s="55" t="s">
        <v>31</v>
      </c>
      <c r="J180" s="55">
        <v>7</v>
      </c>
      <c r="K180" s="55">
        <v>4</v>
      </c>
      <c r="L180" s="55" t="s">
        <v>11753</v>
      </c>
      <c r="M180" s="55">
        <v>5428.3</v>
      </c>
      <c r="N180" s="55" t="s">
        <v>101</v>
      </c>
      <c r="O180" s="55">
        <v>0.128</v>
      </c>
      <c r="P180" s="55">
        <v>0.185</v>
      </c>
      <c r="Q180" s="55">
        <v>3.3000000000000002E-2</v>
      </c>
      <c r="R180" s="55">
        <v>1.18E-2</v>
      </c>
      <c r="S180" s="55" t="s">
        <v>51</v>
      </c>
      <c r="T180" s="55" t="s">
        <v>10519</v>
      </c>
      <c r="U180" s="55">
        <v>18</v>
      </c>
      <c r="V180" s="55" t="s">
        <v>5051</v>
      </c>
      <c r="W180" s="55" t="s">
        <v>162</v>
      </c>
      <c r="X180" s="55">
        <v>35070.43</v>
      </c>
      <c r="Y180" s="55">
        <v>33300</v>
      </c>
      <c r="Z180" s="55" t="s">
        <v>5043</v>
      </c>
      <c r="AA180" s="55" t="s">
        <v>5013</v>
      </c>
      <c r="AB180" s="61" t="s">
        <v>11754</v>
      </c>
      <c r="AC180" s="55" t="s">
        <v>11755</v>
      </c>
      <c r="AD180" s="60">
        <f>IF(N180=$AD$1,_xlfn.XLOOKUP(LEFT(B180,18)&amp;C180&amp;D180,'Form CT'!I:I,'Form CT'!D:D,0)+_xlfn.XLOOKUP(LEFT(B180,18)&amp;C180&amp;D180,'Form CT'!I:I,'Form CT'!E:E,0),0)</f>
        <v>581.43038633333049</v>
      </c>
      <c r="AE180" s="60">
        <f>IF(N180=$AE$1,_xlfn.XLOOKUP(LEFT(B180,18)&amp;C180&amp;D180,'Form CT'!I:I,'Form CT'!D:D,0)+_xlfn.XLOOKUP(LEFT(B180,18)&amp;C180&amp;D180,'Form CT'!I:I,'Form CT'!E:E,0),0)</f>
        <v>0</v>
      </c>
      <c r="AF180" s="60">
        <f>IF(N180=$AF$1,_xlfn.XLOOKUP(LEFT(B180,18)&amp;C180&amp;D180,'Form CT'!I:I,'Form CT'!D:D,0)+_xlfn.XLOOKUP(LEFT(B180,18)&amp;C180&amp;D180,'Form CT'!I:I,'Form CT'!E:E,0),0)</f>
        <v>0</v>
      </c>
      <c r="AG180" s="60" t="str">
        <f t="shared" si="3"/>
        <v>不符合</v>
      </c>
      <c r="AH180" s="60">
        <f>_xlfn.XLOOKUP(TRIM(CLEAN(B180))&amp;"-"&amp;TRIM(CLEAN(C180))&amp;"-"&amp;TRIM(CLEAN(D180)),'KS2'!A:A,'KS2'!B:B,0)</f>
        <v>0</v>
      </c>
      <c r="AI180" s="60">
        <f>IF(_xlfn.XLOOKUP(MID(B180,2,7)&amp;"/"&amp;MID(B180,10,3)&amp;TRIM(D180)&amp;MID(B180,15,4),Carouselwash!F:F,Carouselwash!I:I,0)=0,_xlfn.XLOOKUP((MID(C180,2,7)&amp;"/"&amp;MID(C180,10,3)&amp;TRIM(D180)),Carouselwash!G:G,Carouselwash!I:I,0),_xlfn.XLOOKUP(MID(B180,2,7)&amp;"/"&amp;MID(B180,10,3)&amp;TRIM(D180)&amp;MID(B180,15,4),Carouselwash!F:F,Carouselwash!I:I,0))</f>
        <v>3</v>
      </c>
    </row>
    <row r="181" spans="1:35" hidden="1">
      <c r="A181" s="55" t="s">
        <v>11756</v>
      </c>
      <c r="B181" s="56" t="s">
        <v>1674</v>
      </c>
      <c r="C181" s="56" t="s">
        <v>1671</v>
      </c>
      <c r="D181" s="55" t="s">
        <v>152</v>
      </c>
      <c r="E181" s="57" t="s">
        <v>10639</v>
      </c>
      <c r="F181" s="58">
        <v>45500</v>
      </c>
      <c r="G181" s="59" t="s">
        <v>10598</v>
      </c>
      <c r="H181" s="59" t="s">
        <v>11159</v>
      </c>
      <c r="I181" s="55" t="s">
        <v>19</v>
      </c>
      <c r="J181" s="55">
        <v>7</v>
      </c>
      <c r="K181" s="55">
        <v>5</v>
      </c>
      <c r="L181" s="55" t="s">
        <v>11757</v>
      </c>
      <c r="M181" s="55">
        <v>3105.3</v>
      </c>
      <c r="N181" s="55" t="s">
        <v>101</v>
      </c>
      <c r="O181" s="55">
        <v>9.8000000000000004E-2</v>
      </c>
      <c r="P181" s="55">
        <v>0.16300000000000001</v>
      </c>
      <c r="Q181" s="55">
        <v>0.03</v>
      </c>
      <c r="R181" s="55">
        <v>1.4999999999999999E-2</v>
      </c>
      <c r="S181" s="55" t="s">
        <v>52</v>
      </c>
      <c r="T181" s="55" t="s">
        <v>163</v>
      </c>
      <c r="U181" s="55">
        <v>18</v>
      </c>
      <c r="V181" s="55" t="s">
        <v>5081</v>
      </c>
      <c r="W181" s="55" t="s">
        <v>162</v>
      </c>
      <c r="X181" s="55">
        <v>29525.9</v>
      </c>
      <c r="Y181" s="55">
        <v>45360</v>
      </c>
      <c r="Z181" s="55" t="s">
        <v>5043</v>
      </c>
      <c r="AA181" s="55" t="s">
        <v>5009</v>
      </c>
      <c r="AB181" s="55" t="s">
        <v>11758</v>
      </c>
      <c r="AC181" s="55" t="s">
        <v>11759</v>
      </c>
      <c r="AD181" s="60">
        <f>IF(N181=$AD$1,_xlfn.XLOOKUP(LEFT(B181,18)&amp;C181&amp;D181,'Form CT'!I:I,'Form CT'!D:D,0)+_xlfn.XLOOKUP(LEFT(B181,18)&amp;C181&amp;D181,'Form CT'!I:I,'Form CT'!E:E,0),0)</f>
        <v>488.64354866647625</v>
      </c>
      <c r="AE181" s="60">
        <f>IF(N181=$AE$1,_xlfn.XLOOKUP(LEFT(B181,18)&amp;C181&amp;D181,'Form CT'!I:I,'Form CT'!D:D,0)+_xlfn.XLOOKUP(LEFT(B181,18)&amp;C181&amp;D181,'Form CT'!I:I,'Form CT'!E:E,0),0)</f>
        <v>0</v>
      </c>
      <c r="AF181" s="60">
        <f>IF(N181=$AF$1,_xlfn.XLOOKUP(LEFT(B181,18)&amp;C181&amp;D181,'Form CT'!I:I,'Form CT'!D:D,0)+_xlfn.XLOOKUP(LEFT(B181,18)&amp;C181&amp;D181,'Form CT'!I:I,'Form CT'!E:E,0),0)</f>
        <v>0</v>
      </c>
      <c r="AG181" s="60" t="str">
        <f t="shared" si="3"/>
        <v>不符合</v>
      </c>
      <c r="AH181" s="60">
        <f>_xlfn.XLOOKUP(TRIM(CLEAN(B181))&amp;"-"&amp;TRIM(CLEAN(C181))&amp;"-"&amp;TRIM(CLEAN(D181)),'KS2'!A:A,'KS2'!B:B,0)</f>
        <v>0</v>
      </c>
      <c r="AI181" s="60">
        <f>IF(_xlfn.XLOOKUP(MID(B181,2,7)&amp;"/"&amp;MID(B181,10,3)&amp;TRIM(D181)&amp;MID(B181,15,4),Carouselwash!F:F,Carouselwash!I:I,0)=0,_xlfn.XLOOKUP((MID(C181,2,7)&amp;"/"&amp;MID(C181,10,3)&amp;TRIM(D181)),Carouselwash!G:G,Carouselwash!I:I,0),_xlfn.XLOOKUP(MID(B181,2,7)&amp;"/"&amp;MID(B181,10,3)&amp;TRIM(D181)&amp;MID(B181,15,4),Carouselwash!F:F,Carouselwash!I:I,0))</f>
        <v>3</v>
      </c>
    </row>
    <row r="182" spans="1:35" hidden="1">
      <c r="A182" s="55" t="s">
        <v>11760</v>
      </c>
      <c r="B182" s="56" t="s">
        <v>1321</v>
      </c>
      <c r="C182" s="56" t="s">
        <v>4489</v>
      </c>
      <c r="D182" s="55" t="s">
        <v>4490</v>
      </c>
      <c r="E182" s="57" t="s">
        <v>10639</v>
      </c>
      <c r="F182" s="58">
        <v>28878</v>
      </c>
      <c r="G182" s="59" t="s">
        <v>10499</v>
      </c>
      <c r="H182" s="59" t="s">
        <v>10570</v>
      </c>
      <c r="I182" s="55" t="s">
        <v>17</v>
      </c>
      <c r="J182" s="55">
        <v>6</v>
      </c>
      <c r="K182" s="55">
        <v>4</v>
      </c>
      <c r="L182" s="55" t="s">
        <v>11761</v>
      </c>
      <c r="M182" s="55">
        <v>5775.3</v>
      </c>
      <c r="N182" s="55" t="s">
        <v>101</v>
      </c>
      <c r="O182" s="55">
        <v>0.128</v>
      </c>
      <c r="P182" s="55">
        <v>0.17</v>
      </c>
      <c r="Q182" s="55">
        <v>6.4000000000000001E-2</v>
      </c>
      <c r="R182" s="55">
        <v>1.4999999999999999E-2</v>
      </c>
      <c r="S182" s="55" t="s">
        <v>51</v>
      </c>
      <c r="T182" s="55" t="s">
        <v>162</v>
      </c>
      <c r="U182" s="55">
        <v>18</v>
      </c>
      <c r="V182" s="55" t="s">
        <v>5044</v>
      </c>
      <c r="W182" s="55" t="s">
        <v>162</v>
      </c>
      <c r="X182" s="55">
        <v>34184.050000000003</v>
      </c>
      <c r="Y182" s="55">
        <v>28800</v>
      </c>
      <c r="Z182" s="55" t="s">
        <v>5043</v>
      </c>
      <c r="AA182" s="55" t="s">
        <v>5012</v>
      </c>
      <c r="AB182" s="61" t="s">
        <v>5014</v>
      </c>
      <c r="AC182" s="55" t="s">
        <v>11762</v>
      </c>
      <c r="AD182" s="60">
        <f>IF(N182=$AD$1,_xlfn.XLOOKUP(LEFT(B182,18)&amp;C182&amp;D182,'Form CT'!I:I,'Form CT'!D:D,0)+_xlfn.XLOOKUP(LEFT(B182,18)&amp;C182&amp;D182,'Form CT'!I:I,'Form CT'!E:E,0),0)</f>
        <v>582.32677100098215</v>
      </c>
      <c r="AE182" s="60">
        <f>IF(N182=$AE$1,_xlfn.XLOOKUP(LEFT(B182,18)&amp;C182&amp;D182,'Form CT'!I:I,'Form CT'!D:D,0)+_xlfn.XLOOKUP(LEFT(B182,18)&amp;C182&amp;D182,'Form CT'!I:I,'Form CT'!E:E,0),0)</f>
        <v>0</v>
      </c>
      <c r="AF182" s="60">
        <f>IF(N182=$AF$1,_xlfn.XLOOKUP(LEFT(B182,18)&amp;C182&amp;D182,'Form CT'!I:I,'Form CT'!D:D,0)+_xlfn.XLOOKUP(LEFT(B182,18)&amp;C182&amp;D182,'Form CT'!I:I,'Form CT'!E:E,0),0)</f>
        <v>0</v>
      </c>
      <c r="AG182" s="60" t="str">
        <f t="shared" si="3"/>
        <v>不符合</v>
      </c>
      <c r="AH182" s="60">
        <f>_xlfn.XLOOKUP(TRIM(CLEAN(B182))&amp;"-"&amp;TRIM(CLEAN(C182))&amp;"-"&amp;TRIM(CLEAN(D182)),'KS2'!A:A,'KS2'!B:B,0)</f>
        <v>0</v>
      </c>
      <c r="AI182" s="60">
        <f>IF(_xlfn.XLOOKUP(MID(B182,2,7)&amp;"/"&amp;MID(B182,10,3)&amp;TRIM(D182)&amp;MID(B182,15,4),Carouselwash!F:F,Carouselwash!I:I,0)=0,_xlfn.XLOOKUP((MID(C182,2,7)&amp;"/"&amp;MID(C182,10,3)&amp;TRIM(D182)),Carouselwash!G:G,Carouselwash!I:I,0),_xlfn.XLOOKUP(MID(B182,2,7)&amp;"/"&amp;MID(B182,10,3)&amp;TRIM(D182)&amp;MID(B182,15,4),Carouselwash!F:F,Carouselwash!I:I,0))</f>
        <v>3</v>
      </c>
    </row>
    <row r="183" spans="1:35" hidden="1">
      <c r="A183" s="67" t="s">
        <v>11763</v>
      </c>
      <c r="B183" s="69" t="s">
        <v>1511</v>
      </c>
      <c r="C183" s="69" t="s">
        <v>1512</v>
      </c>
      <c r="D183" s="55" t="s">
        <v>152</v>
      </c>
      <c r="E183" s="122" t="s">
        <v>10639</v>
      </c>
      <c r="F183" s="72">
        <v>42300</v>
      </c>
      <c r="G183" s="121" t="s">
        <v>11155</v>
      </c>
      <c r="H183" s="121" t="s">
        <v>10550</v>
      </c>
      <c r="I183" s="67" t="s">
        <v>29</v>
      </c>
      <c r="J183" s="67">
        <v>14</v>
      </c>
      <c r="K183" s="67">
        <v>9</v>
      </c>
      <c r="L183" s="67" t="s">
        <v>11764</v>
      </c>
      <c r="M183" s="67">
        <v>3423.5</v>
      </c>
      <c r="N183" s="67" t="s">
        <v>96</v>
      </c>
      <c r="O183" s="67">
        <v>6.5000000000000002E-2</v>
      </c>
      <c r="P183" s="67">
        <v>0.17</v>
      </c>
      <c r="Q183" s="67">
        <v>4.5999999999999999E-2</v>
      </c>
      <c r="R183" s="67">
        <v>1.9300000000000001E-2</v>
      </c>
      <c r="S183" s="67" t="s">
        <v>51</v>
      </c>
      <c r="T183" s="67" t="s">
        <v>10501</v>
      </c>
      <c r="U183" s="67">
        <v>18</v>
      </c>
      <c r="V183" s="67" t="s">
        <v>5046</v>
      </c>
      <c r="W183" s="67" t="s">
        <v>162</v>
      </c>
      <c r="X183" s="67">
        <v>33606.44</v>
      </c>
      <c r="Y183" s="67">
        <v>42300</v>
      </c>
      <c r="Z183" s="67" t="s">
        <v>5043</v>
      </c>
      <c r="AA183" s="67" t="s">
        <v>5010</v>
      </c>
      <c r="AB183" s="75" t="s">
        <v>5008</v>
      </c>
      <c r="AC183" s="67" t="s">
        <v>11765</v>
      </c>
      <c r="AD183" s="60">
        <f>IF(N183=$AD$1,_xlfn.XLOOKUP(LEFT(B183,18)&amp;C183&amp;D183,'Form CT'!I:I,'Form CT'!D:D,0)+_xlfn.XLOOKUP(LEFT(B183,18)&amp;C183&amp;D183,'Form CT'!I:I,'Form CT'!E:E,0),0)</f>
        <v>0</v>
      </c>
      <c r="AE183" s="60">
        <f>IF(N183=$AE$1,_xlfn.XLOOKUP(LEFT(B183,18)&amp;C183&amp;D183,'Form CT'!I:I,'Form CT'!D:D,0)+_xlfn.XLOOKUP(LEFT(B183,18)&amp;C183&amp;D183,'Form CT'!I:I,'Form CT'!E:E,0),0)</f>
        <v>0</v>
      </c>
      <c r="AF183" s="60">
        <f>IF(N183=$AF$1,_xlfn.XLOOKUP(LEFT(B183,18)&amp;C183&amp;D183,'Form CT'!I:I,'Form CT'!D:D,0)+_xlfn.XLOOKUP(LEFT(B183,18)&amp;C183&amp;D183,'Form CT'!I:I,'Form CT'!E:E,0),0)</f>
        <v>551.87430033388091</v>
      </c>
      <c r="AG183" s="60" t="e">
        <f t="shared" si="3"/>
        <v>#VALUE!</v>
      </c>
      <c r="AH183" s="60">
        <f>_xlfn.XLOOKUP(TRIM(CLEAN(B183))&amp;"-"&amp;TRIM(CLEAN(C183))&amp;"-"&amp;TRIM(CLEAN(D183)),'KS2'!A:A,'KS2'!B:B,0)</f>
        <v>0</v>
      </c>
      <c r="AI183" s="60">
        <f>IF(_xlfn.XLOOKUP(MID(B183,2,7)&amp;"/"&amp;MID(B183,10,3)&amp;TRIM(D183)&amp;MID(B183,15,4),Carouselwash!F:F,Carouselwash!I:I,0)=0,_xlfn.XLOOKUP((MID(C183,2,7)&amp;"/"&amp;MID(C183,10,3)&amp;TRIM(D183)),Carouselwash!G:G,Carouselwash!I:I,0),_xlfn.XLOOKUP(MID(B183,2,7)&amp;"/"&amp;MID(B183,10,3)&amp;TRIM(D183)&amp;MID(B183,15,4),Carouselwash!F:F,Carouselwash!I:I,0))</f>
        <v>3</v>
      </c>
    </row>
    <row r="184" spans="1:35" hidden="1">
      <c r="A184" s="55" t="s">
        <v>11766</v>
      </c>
      <c r="B184" s="56" t="s">
        <v>129</v>
      </c>
      <c r="C184" s="56" t="s">
        <v>130</v>
      </c>
      <c r="D184" s="55" t="s">
        <v>131</v>
      </c>
      <c r="E184" s="57" t="s">
        <v>10639</v>
      </c>
      <c r="F184" s="58">
        <v>42259</v>
      </c>
      <c r="G184" s="59" t="s">
        <v>11156</v>
      </c>
      <c r="H184" s="59" t="s">
        <v>11159</v>
      </c>
      <c r="I184" s="55" t="s">
        <v>29</v>
      </c>
      <c r="J184" s="55">
        <v>14</v>
      </c>
      <c r="K184" s="55">
        <v>9</v>
      </c>
      <c r="L184" s="55" t="s">
        <v>11767</v>
      </c>
      <c r="M184" s="55">
        <v>2745.9</v>
      </c>
      <c r="N184" s="55" t="s">
        <v>96</v>
      </c>
      <c r="O184" s="55">
        <v>6.5000000000000002E-2</v>
      </c>
      <c r="P184" s="55">
        <v>0.17</v>
      </c>
      <c r="Q184" s="55">
        <v>0.04</v>
      </c>
      <c r="R184" s="55">
        <v>1.9300000000000001E-2</v>
      </c>
      <c r="S184" s="55" t="s">
        <v>51</v>
      </c>
      <c r="T184" s="55" t="s">
        <v>10501</v>
      </c>
      <c r="U184" s="55">
        <v>18</v>
      </c>
      <c r="V184" s="55" t="s">
        <v>5046</v>
      </c>
      <c r="W184" s="55" t="s">
        <v>162</v>
      </c>
      <c r="X184" s="55">
        <v>20932.16</v>
      </c>
      <c r="Y184" s="55">
        <v>42300</v>
      </c>
      <c r="Z184" s="55" t="s">
        <v>5043</v>
      </c>
      <c r="AA184" s="55" t="s">
        <v>5009</v>
      </c>
      <c r="AB184" s="55" t="s">
        <v>5008</v>
      </c>
      <c r="AC184" s="55" t="s">
        <v>11768</v>
      </c>
      <c r="AD184" s="60">
        <f>IF(N184=$AD$1,_xlfn.XLOOKUP(LEFT(B184,18)&amp;C184&amp;D184,'Form CT'!I:I,'Form CT'!D:D,0)+_xlfn.XLOOKUP(LEFT(B184,18)&amp;C184&amp;D184,'Form CT'!I:I,'Form CT'!E:E,0),0)</f>
        <v>0</v>
      </c>
      <c r="AE184" s="60">
        <f>IF(N184=$AE$1,_xlfn.XLOOKUP(LEFT(B184,18)&amp;C184&amp;D184,'Form CT'!I:I,'Form CT'!D:D,0)+_xlfn.XLOOKUP(LEFT(B184,18)&amp;C184&amp;D184,'Form CT'!I:I,'Form CT'!E:E,0),0)</f>
        <v>0</v>
      </c>
      <c r="AF184" s="60">
        <f>IF(N184=$AF$1,_xlfn.XLOOKUP(LEFT(B184,18)&amp;C184&amp;D184,'Form CT'!I:I,'Form CT'!D:D,0)+_xlfn.XLOOKUP(LEFT(B184,18)&amp;C184&amp;D184,'Form CT'!I:I,'Form CT'!E:E,0),0)</f>
        <v>349.29693499964202</v>
      </c>
      <c r="AG184" s="60" t="e">
        <f t="shared" si="3"/>
        <v>#VALUE!</v>
      </c>
      <c r="AH184" s="60">
        <f>_xlfn.XLOOKUP(TRIM(CLEAN(B184))&amp;"-"&amp;TRIM(CLEAN(C184))&amp;"-"&amp;TRIM(CLEAN(D184)),'KS2'!A:A,'KS2'!B:B,0)</f>
        <v>0</v>
      </c>
      <c r="AI184" s="60">
        <f>IF(_xlfn.XLOOKUP(MID(B184,2,7)&amp;"/"&amp;MID(B184,10,3)&amp;TRIM(D184)&amp;MID(B184,15,4),Carouselwash!F:F,Carouselwash!I:I,0)=0,_xlfn.XLOOKUP((MID(C184,2,7)&amp;"/"&amp;MID(C184,10,3)&amp;TRIM(D184)),Carouselwash!G:G,Carouselwash!I:I,0),_xlfn.XLOOKUP(MID(B184,2,7)&amp;"/"&amp;MID(B184,10,3)&amp;TRIM(D184)&amp;MID(B184,15,4),Carouselwash!F:F,Carouselwash!I:I,0))</f>
        <v>3</v>
      </c>
    </row>
    <row r="185" spans="1:35">
      <c r="A185" s="55" t="s">
        <v>11769</v>
      </c>
      <c r="B185" s="56" t="s">
        <v>4114</v>
      </c>
      <c r="C185" s="56" t="s">
        <v>4115</v>
      </c>
      <c r="D185" s="55" t="s">
        <v>4531</v>
      </c>
      <c r="E185" s="57" t="s">
        <v>10639</v>
      </c>
      <c r="F185" s="58">
        <v>50692</v>
      </c>
      <c r="G185" s="59" t="s">
        <v>10734</v>
      </c>
      <c r="H185" s="59" t="s">
        <v>10744</v>
      </c>
      <c r="I185" s="55" t="s">
        <v>10</v>
      </c>
      <c r="J185" s="55">
        <v>10</v>
      </c>
      <c r="K185" s="55">
        <v>5</v>
      </c>
      <c r="L185" s="55" t="s">
        <v>11770</v>
      </c>
      <c r="M185" s="55">
        <v>1409.4</v>
      </c>
      <c r="N185" s="55" t="s">
        <v>101</v>
      </c>
      <c r="O185" s="55">
        <v>9.4E-2</v>
      </c>
      <c r="P185" s="55">
        <v>7.5999999999999998E-2</v>
      </c>
      <c r="Q185" s="55">
        <v>2.0299999999999999E-2</v>
      </c>
      <c r="R185" s="55">
        <v>9.7999999999999997E-3</v>
      </c>
      <c r="S185" s="55" t="s">
        <v>52</v>
      </c>
      <c r="T185" s="55" t="s">
        <v>10501</v>
      </c>
      <c r="U185" s="55">
        <v>18</v>
      </c>
      <c r="V185" s="55" t="s">
        <v>9485</v>
      </c>
      <c r="W185" s="55" t="s">
        <v>163</v>
      </c>
      <c r="X185" s="55">
        <v>66066.73</v>
      </c>
      <c r="Y185" s="55">
        <v>50760</v>
      </c>
      <c r="Z185" s="55" t="s">
        <v>10374</v>
      </c>
      <c r="AA185" s="55" t="s">
        <v>5009</v>
      </c>
      <c r="AB185" s="55" t="s">
        <v>11771</v>
      </c>
      <c r="AC185" s="55" t="s">
        <v>11772</v>
      </c>
      <c r="AD185" s="60">
        <f>IF(N185=$AD$1,_xlfn.XLOOKUP(LEFT(B185,18)&amp;C185&amp;D185,'Form CT'!I:I,'Form CT'!D:D,0)+_xlfn.XLOOKUP(LEFT(B185,18)&amp;C185&amp;D185,'Form CT'!I:I,'Form CT'!E:E,0),0)</f>
        <v>770.0165722228121</v>
      </c>
      <c r="AE185" s="60">
        <f>IF(N185=$AE$1,_xlfn.XLOOKUP(LEFT(B185,18)&amp;C185&amp;D185,'Form CT'!I:I,'Form CT'!D:D,0)+_xlfn.XLOOKUP(LEFT(B185,18)&amp;C185&amp;D185,'Form CT'!I:I,'Form CT'!E:E,0),0)</f>
        <v>0</v>
      </c>
      <c r="AF185" s="60">
        <f>IF(N185=$AF$1,_xlfn.XLOOKUP(LEFT(B185,18)&amp;C185&amp;D185,'Form CT'!I:I,'Form CT'!D:D,0)+_xlfn.XLOOKUP(LEFT(B185,18)&amp;C185&amp;D185,'Form CT'!I:I,'Form CT'!E:E,0),0)</f>
        <v>0</v>
      </c>
      <c r="AG185" s="60" t="str">
        <f t="shared" si="3"/>
        <v>不符合</v>
      </c>
      <c r="AH185" s="60">
        <f>_xlfn.XLOOKUP(TRIM(CLEAN(B185))&amp;"-"&amp;TRIM(CLEAN(C185))&amp;"-"&amp;TRIM(CLEAN(D185)),'KS2'!A:A,'KS2'!B:B,0)</f>
        <v>0</v>
      </c>
      <c r="AI185" s="60">
        <f>IF(_xlfn.XLOOKUP(MID(B185,2,7)&amp;"/"&amp;MID(B185,10,3)&amp;TRIM(D185)&amp;MID(B185,15,4),Carouselwash!F:F,Carouselwash!I:I,0)=0,_xlfn.XLOOKUP((MID(C185,2,7)&amp;"/"&amp;MID(C185,10,3)&amp;TRIM(D185)),Carouselwash!G:G,Carouselwash!I:I,0),_xlfn.XLOOKUP(MID(B185,2,7)&amp;"/"&amp;MID(B185,10,3)&amp;TRIM(D185)&amp;MID(B185,15,4),Carouselwash!F:F,Carouselwash!I:I,0))</f>
        <v>3</v>
      </c>
    </row>
    <row r="186" spans="1:35" hidden="1">
      <c r="A186" s="67" t="s">
        <v>11773</v>
      </c>
      <c r="B186" s="69" t="s">
        <v>129</v>
      </c>
      <c r="C186" s="69" t="s">
        <v>130</v>
      </c>
      <c r="D186" s="55" t="s">
        <v>131</v>
      </c>
      <c r="E186" s="122" t="s">
        <v>10639</v>
      </c>
      <c r="F186" s="72">
        <v>42205</v>
      </c>
      <c r="G186" s="121" t="s">
        <v>10734</v>
      </c>
      <c r="H186" s="121" t="s">
        <v>11161</v>
      </c>
      <c r="I186" s="67" t="s">
        <v>29</v>
      </c>
      <c r="J186" s="67">
        <v>14</v>
      </c>
      <c r="K186" s="67">
        <v>9</v>
      </c>
      <c r="L186" s="67" t="s">
        <v>11774</v>
      </c>
      <c r="M186" s="67">
        <v>2750.6</v>
      </c>
      <c r="N186" s="67" t="s">
        <v>96</v>
      </c>
      <c r="O186" s="67">
        <v>6.5000000000000002E-2</v>
      </c>
      <c r="P186" s="67">
        <v>0.17</v>
      </c>
      <c r="Q186" s="67">
        <v>0.04</v>
      </c>
      <c r="R186" s="67">
        <v>1.9300000000000001E-2</v>
      </c>
      <c r="S186" s="67" t="s">
        <v>51</v>
      </c>
      <c r="T186" s="67" t="s">
        <v>10501</v>
      </c>
      <c r="U186" s="67">
        <v>18</v>
      </c>
      <c r="V186" s="67" t="s">
        <v>5046</v>
      </c>
      <c r="W186" s="67" t="s">
        <v>162</v>
      </c>
      <c r="X186" s="67">
        <v>20932.16</v>
      </c>
      <c r="Y186" s="67">
        <v>42300</v>
      </c>
      <c r="Z186" s="67" t="s">
        <v>5043</v>
      </c>
      <c r="AA186" s="67" t="s">
        <v>5009</v>
      </c>
      <c r="AB186" s="75" t="s">
        <v>11775</v>
      </c>
      <c r="AC186" s="67" t="s">
        <v>11655</v>
      </c>
      <c r="AD186" s="60">
        <f>IF(N186=$AD$1,_xlfn.XLOOKUP(LEFT(B186,18)&amp;C186&amp;D186,'Form CT'!I:I,'Form CT'!D:D,0)+_xlfn.XLOOKUP(LEFT(B186,18)&amp;C186&amp;D186,'Form CT'!I:I,'Form CT'!E:E,0),0)</f>
        <v>0</v>
      </c>
      <c r="AE186" s="60">
        <f>IF(N186=$AE$1,_xlfn.XLOOKUP(LEFT(B186,18)&amp;C186&amp;D186,'Form CT'!I:I,'Form CT'!D:D,0)+_xlfn.XLOOKUP(LEFT(B186,18)&amp;C186&amp;D186,'Form CT'!I:I,'Form CT'!E:E,0),0)</f>
        <v>0</v>
      </c>
      <c r="AF186" s="60">
        <f>IF(N186=$AF$1,_xlfn.XLOOKUP(LEFT(B186,18)&amp;C186&amp;D186,'Form CT'!I:I,'Form CT'!D:D,0)+_xlfn.XLOOKUP(LEFT(B186,18)&amp;C186&amp;D186,'Form CT'!I:I,'Form CT'!E:E,0),0)</f>
        <v>349.29693499964202</v>
      </c>
      <c r="AG186" s="60" t="e">
        <f t="shared" si="3"/>
        <v>#VALUE!</v>
      </c>
      <c r="AH186" s="60">
        <f>_xlfn.XLOOKUP(TRIM(CLEAN(B186))&amp;"-"&amp;TRIM(CLEAN(C186))&amp;"-"&amp;TRIM(CLEAN(D186)),'KS2'!A:A,'KS2'!B:B,0)</f>
        <v>0</v>
      </c>
      <c r="AI186" s="60">
        <f>IF(_xlfn.XLOOKUP(MID(B186,2,7)&amp;"/"&amp;MID(B186,10,3)&amp;TRIM(D186)&amp;MID(B186,15,4),Carouselwash!F:F,Carouselwash!I:I,0)=0,_xlfn.XLOOKUP((MID(C186,2,7)&amp;"/"&amp;MID(C186,10,3)&amp;TRIM(D186)),Carouselwash!G:G,Carouselwash!I:I,0),_xlfn.XLOOKUP(MID(B186,2,7)&amp;"/"&amp;MID(B186,10,3)&amp;TRIM(D186)&amp;MID(B186,15,4),Carouselwash!F:F,Carouselwash!I:I,0))</f>
        <v>3</v>
      </c>
    </row>
    <row r="187" spans="1:35" hidden="1">
      <c r="A187" s="67" t="s">
        <v>11776</v>
      </c>
      <c r="B187" s="69" t="s">
        <v>129</v>
      </c>
      <c r="C187" s="69" t="s">
        <v>130</v>
      </c>
      <c r="D187" s="67" t="s">
        <v>131</v>
      </c>
      <c r="E187" s="122" t="s">
        <v>10639</v>
      </c>
      <c r="F187" s="72">
        <v>42262</v>
      </c>
      <c r="G187" s="121" t="s">
        <v>11156</v>
      </c>
      <c r="H187" s="121" t="s">
        <v>11159</v>
      </c>
      <c r="I187" s="67" t="s">
        <v>29</v>
      </c>
      <c r="J187" s="67">
        <v>14</v>
      </c>
      <c r="K187" s="67">
        <v>9</v>
      </c>
      <c r="L187" s="67" t="s">
        <v>11777</v>
      </c>
      <c r="M187" s="67">
        <v>2831.5</v>
      </c>
      <c r="N187" s="67" t="s">
        <v>96</v>
      </c>
      <c r="O187" s="67">
        <v>6.5000000000000002E-2</v>
      </c>
      <c r="P187" s="67">
        <v>0.17</v>
      </c>
      <c r="Q187" s="67">
        <v>0.04</v>
      </c>
      <c r="R187" s="67">
        <v>1.9300000000000001E-2</v>
      </c>
      <c r="S187" s="67" t="s">
        <v>51</v>
      </c>
      <c r="T187" s="67" t="s">
        <v>10501</v>
      </c>
      <c r="U187" s="67">
        <v>18</v>
      </c>
      <c r="V187" s="67" t="s">
        <v>5046</v>
      </c>
      <c r="W187" s="67" t="s">
        <v>162</v>
      </c>
      <c r="X187" s="67">
        <v>20932.16</v>
      </c>
      <c r="Y187" s="67">
        <v>42300</v>
      </c>
      <c r="Z187" s="67" t="s">
        <v>5043</v>
      </c>
      <c r="AA187" s="67" t="s">
        <v>5009</v>
      </c>
      <c r="AB187" s="75" t="s">
        <v>11778</v>
      </c>
      <c r="AC187" s="67" t="s">
        <v>11779</v>
      </c>
      <c r="AD187" s="60">
        <f>IF(N187=$AD$1,_xlfn.XLOOKUP(LEFT(B187,18)&amp;C187&amp;D187,'Form CT'!I:I,'Form CT'!D:D,0)+_xlfn.XLOOKUP(LEFT(B187,18)&amp;C187&amp;D187,'Form CT'!I:I,'Form CT'!E:E,0),0)</f>
        <v>0</v>
      </c>
      <c r="AE187" s="60">
        <f>IF(N187=$AE$1,_xlfn.XLOOKUP(LEFT(B187,18)&amp;C187&amp;D187,'Form CT'!I:I,'Form CT'!D:D,0)+_xlfn.XLOOKUP(LEFT(B187,18)&amp;C187&amp;D187,'Form CT'!I:I,'Form CT'!E:E,0),0)</f>
        <v>0</v>
      </c>
      <c r="AF187" s="60">
        <f>IF(N187=$AF$1,_xlfn.XLOOKUP(LEFT(B187,18)&amp;C187&amp;D187,'Form CT'!I:I,'Form CT'!D:D,0)+_xlfn.XLOOKUP(LEFT(B187,18)&amp;C187&amp;D187,'Form CT'!I:I,'Form CT'!E:E,0),0)</f>
        <v>349.29693499964202</v>
      </c>
      <c r="AG187" s="60" t="e">
        <f t="shared" si="3"/>
        <v>#VALUE!</v>
      </c>
      <c r="AH187" s="60">
        <f>_xlfn.XLOOKUP(TRIM(CLEAN(B187))&amp;"-"&amp;TRIM(CLEAN(C187))&amp;"-"&amp;TRIM(CLEAN(D187)),'KS2'!A:A,'KS2'!B:B,0)</f>
        <v>0</v>
      </c>
      <c r="AI187" s="60">
        <f>IF(_xlfn.XLOOKUP(MID(B187,2,7)&amp;"/"&amp;MID(B187,10,3)&amp;TRIM(D187)&amp;MID(B187,15,4),Carouselwash!F:F,Carouselwash!I:I,0)=0,_xlfn.XLOOKUP((MID(C187,2,7)&amp;"/"&amp;MID(C187,10,3)&amp;TRIM(D187)),Carouselwash!G:G,Carouselwash!I:I,0),_xlfn.XLOOKUP(MID(B187,2,7)&amp;"/"&amp;MID(B187,10,3)&amp;TRIM(D187)&amp;MID(B187,15,4),Carouselwash!F:F,Carouselwash!I:I,0))</f>
        <v>3</v>
      </c>
    </row>
    <row r="188" spans="1:35" hidden="1">
      <c r="A188" s="55" t="s">
        <v>11780</v>
      </c>
      <c r="B188" s="56" t="s">
        <v>1069</v>
      </c>
      <c r="C188" s="56" t="s">
        <v>1020</v>
      </c>
      <c r="D188" s="106" t="s">
        <v>4428</v>
      </c>
      <c r="E188" s="57" t="s">
        <v>10639</v>
      </c>
      <c r="F188" s="58">
        <v>33300</v>
      </c>
      <c r="G188" s="59" t="s">
        <v>10671</v>
      </c>
      <c r="H188" s="59" t="s">
        <v>10671</v>
      </c>
      <c r="I188" s="55" t="s">
        <v>17</v>
      </c>
      <c r="J188" s="55">
        <v>6</v>
      </c>
      <c r="K188" s="55">
        <v>4</v>
      </c>
      <c r="L188" s="55" t="s">
        <v>11781</v>
      </c>
      <c r="M188" s="55">
        <v>5337.8</v>
      </c>
      <c r="N188" s="55" t="s">
        <v>101</v>
      </c>
      <c r="O188" s="55">
        <v>9.8000000000000004E-2</v>
      </c>
      <c r="P188" s="55">
        <v>0.16300000000000001</v>
      </c>
      <c r="Q188" s="55">
        <v>6.2E-2</v>
      </c>
      <c r="R188" s="55">
        <v>1.4999999999999999E-2</v>
      </c>
      <c r="S188" s="55" t="s">
        <v>51</v>
      </c>
      <c r="T188" s="55" t="s">
        <v>10519</v>
      </c>
      <c r="U188" s="55">
        <v>18</v>
      </c>
      <c r="V188" s="55" t="s">
        <v>5891</v>
      </c>
      <c r="W188" s="55" t="s">
        <v>162</v>
      </c>
      <c r="X188" s="55">
        <v>37366.6</v>
      </c>
      <c r="Y188" s="55">
        <v>33300</v>
      </c>
      <c r="Z188" s="55" t="s">
        <v>5043</v>
      </c>
      <c r="AA188" s="55" t="s">
        <v>5548</v>
      </c>
      <c r="AB188" s="55" t="s">
        <v>5548</v>
      </c>
      <c r="AC188" s="55" t="s">
        <v>5008</v>
      </c>
      <c r="AD188" s="60">
        <f>IF(N188=$AD$1,_xlfn.XLOOKUP(LEFT(B188,18)&amp;C188&amp;D188,'Form CT'!I:I,'Form CT'!D:D,0)+_xlfn.XLOOKUP(LEFT(B188,18)&amp;C188&amp;D188,'Form CT'!I:I,'Form CT'!E:E,0),0)</f>
        <v>632.57143771710901</v>
      </c>
      <c r="AE188" s="60">
        <f>IF(N188=$AE$1,_xlfn.XLOOKUP(LEFT(B188,18)&amp;C188&amp;D188,'Form CT'!I:I,'Form CT'!D:D,0)+_xlfn.XLOOKUP(LEFT(B188,18)&amp;C188&amp;D188,'Form CT'!I:I,'Form CT'!E:E,0),0)</f>
        <v>0</v>
      </c>
      <c r="AF188" s="60">
        <f>IF(N188=$AF$1,_xlfn.XLOOKUP(LEFT(B188,18)&amp;C188&amp;D188,'Form CT'!I:I,'Form CT'!D:D,0)+_xlfn.XLOOKUP(LEFT(B188,18)&amp;C188&amp;D188,'Form CT'!I:I,'Form CT'!E:E,0),0)</f>
        <v>0</v>
      </c>
      <c r="AG188" s="60" t="str">
        <f t="shared" si="3"/>
        <v>不符合</v>
      </c>
      <c r="AH188" s="60">
        <f>_xlfn.XLOOKUP(TRIM(CLEAN(B188))&amp;"-"&amp;TRIM(CLEAN(C188))&amp;"-"&amp;TRIM(CLEAN(D188)),'KS2'!A:A,'KS2'!B:B,0)</f>
        <v>0</v>
      </c>
      <c r="AI188" s="60">
        <f>IF(_xlfn.XLOOKUP(MID(B188,2,7)&amp;"/"&amp;MID(B188,10,3)&amp;TRIM(D188)&amp;MID(B188,15,4),Carouselwash!F:F,Carouselwash!I:I,0)=0,_xlfn.XLOOKUP((MID(C188,2,7)&amp;"/"&amp;MID(C188,10,3)&amp;TRIM(D188)),Carouselwash!G:G,Carouselwash!I:I,0),_xlfn.XLOOKUP(MID(B188,2,7)&amp;"/"&amp;MID(B188,10,3)&amp;TRIM(D188)&amp;MID(B188,15,4),Carouselwash!F:F,Carouselwash!I:I,0))</f>
        <v>3</v>
      </c>
    </row>
    <row r="189" spans="1:35" hidden="1">
      <c r="A189" s="55" t="s">
        <v>11782</v>
      </c>
      <c r="B189" s="56" t="s">
        <v>132</v>
      </c>
      <c r="C189" s="56" t="s">
        <v>4389</v>
      </c>
      <c r="D189" s="55" t="s">
        <v>82</v>
      </c>
      <c r="E189" s="57" t="s">
        <v>10639</v>
      </c>
      <c r="F189" s="58">
        <v>23377</v>
      </c>
      <c r="G189" s="59" t="s">
        <v>11208</v>
      </c>
      <c r="H189" s="59" t="s">
        <v>10500</v>
      </c>
      <c r="I189" s="55" t="s">
        <v>38</v>
      </c>
      <c r="J189" s="55">
        <v>3</v>
      </c>
      <c r="K189" s="55">
        <v>0</v>
      </c>
      <c r="L189" s="55" t="s">
        <v>11783</v>
      </c>
      <c r="M189" s="55">
        <v>4501.8999999999996</v>
      </c>
      <c r="N189" s="55" t="s">
        <v>23</v>
      </c>
      <c r="O189" s="55">
        <v>0.14000000000000001</v>
      </c>
      <c r="P189" s="55">
        <v>0.21</v>
      </c>
      <c r="Q189" s="55">
        <v>3.2000000000000001E-2</v>
      </c>
      <c r="R189" s="55">
        <v>1.4999999999999999E-2</v>
      </c>
      <c r="S189" s="55" t="s">
        <v>51</v>
      </c>
      <c r="T189" s="55" t="s">
        <v>10512</v>
      </c>
      <c r="U189" s="55">
        <v>18</v>
      </c>
      <c r="V189" s="55" t="s">
        <v>8140</v>
      </c>
      <c r="W189" s="55" t="s">
        <v>162</v>
      </c>
      <c r="X189" s="55">
        <v>68186.45</v>
      </c>
      <c r="Y189" s="55">
        <v>23400</v>
      </c>
      <c r="Z189" s="55" t="s">
        <v>5043</v>
      </c>
      <c r="AA189" s="55" t="s">
        <v>5009</v>
      </c>
      <c r="AB189" s="55" t="s">
        <v>11784</v>
      </c>
      <c r="AC189" s="55" t="s">
        <v>11785</v>
      </c>
      <c r="AD189" s="60">
        <f>IF(N189=$AD$1,_xlfn.XLOOKUP(LEFT(B189,18)&amp;C189&amp;D189,'Form CT'!I:I,'Form CT'!D:D,0)+_xlfn.XLOOKUP(LEFT(B189,18)&amp;C189&amp;D189,'Form CT'!I:I,'Form CT'!E:E,0),0)</f>
        <v>0</v>
      </c>
      <c r="AE189" s="60">
        <f>IF(N189=$AE$1,_xlfn.XLOOKUP(LEFT(B189,18)&amp;C189&amp;D189,'Form CT'!I:I,'Form CT'!D:D,0)+_xlfn.XLOOKUP(LEFT(B189,18)&amp;C189&amp;D189,'Form CT'!I:I,'Form CT'!E:E,0),0)</f>
        <v>1148.7495576677843</v>
      </c>
      <c r="AF189" s="60">
        <f>IF(N189=$AF$1,_xlfn.XLOOKUP(LEFT(B189,18)&amp;C189&amp;D189,'Form CT'!I:I,'Form CT'!D:D,0)+_xlfn.XLOOKUP(LEFT(B189,18)&amp;C189&amp;D189,'Form CT'!I:I,'Form CT'!E:E,0),0)</f>
        <v>0</v>
      </c>
      <c r="AG189" s="60" t="str">
        <f t="shared" si="3"/>
        <v>符合</v>
      </c>
      <c r="AH189" s="60">
        <f>_xlfn.XLOOKUP(TRIM(CLEAN(B189))&amp;"-"&amp;TRIM(CLEAN(C189))&amp;"-"&amp;TRIM(CLEAN(D189)),'KS2'!A:A,'KS2'!B:B,0)</f>
        <v>5</v>
      </c>
      <c r="AI189" s="60">
        <f>IF(_xlfn.XLOOKUP(MID(B189,2,7)&amp;"/"&amp;MID(B189,10,3)&amp;TRIM(D189)&amp;MID(B189,15,4),Carouselwash!F:F,Carouselwash!I:I,0)=0,_xlfn.XLOOKUP((MID(C189,2,7)&amp;"/"&amp;MID(C189,10,3)&amp;TRIM(D189)),Carouselwash!G:G,Carouselwash!I:I,0),_xlfn.XLOOKUP(MID(B189,2,7)&amp;"/"&amp;MID(B189,10,3)&amp;TRIM(D189)&amp;MID(B189,15,4),Carouselwash!F:F,Carouselwash!I:I,0))</f>
        <v>4</v>
      </c>
    </row>
    <row r="190" spans="1:35" hidden="1">
      <c r="A190" s="67" t="s">
        <v>11786</v>
      </c>
      <c r="B190" s="69" t="s">
        <v>144</v>
      </c>
      <c r="C190" s="69" t="s">
        <v>145</v>
      </c>
      <c r="D190" s="67" t="s">
        <v>87</v>
      </c>
      <c r="E190" s="57" t="s">
        <v>10639</v>
      </c>
      <c r="F190" s="72">
        <v>28900</v>
      </c>
      <c r="G190" s="121" t="s">
        <v>10618</v>
      </c>
      <c r="H190" s="121" t="s">
        <v>10598</v>
      </c>
      <c r="I190" s="67" t="s">
        <v>17</v>
      </c>
      <c r="J190" s="67">
        <v>6</v>
      </c>
      <c r="K190" s="67">
        <v>4</v>
      </c>
      <c r="L190" s="67" t="s">
        <v>11787</v>
      </c>
      <c r="M190" s="67">
        <v>5646.4</v>
      </c>
      <c r="N190" s="67" t="s">
        <v>101</v>
      </c>
      <c r="O190" s="67">
        <v>0.128</v>
      </c>
      <c r="P190" s="67">
        <v>0.17</v>
      </c>
      <c r="Q190" s="67">
        <v>6.4000000000000001E-2</v>
      </c>
      <c r="R190" s="67">
        <v>1.4999999999999999E-2</v>
      </c>
      <c r="S190" s="67" t="s">
        <v>51</v>
      </c>
      <c r="T190" s="67" t="s">
        <v>162</v>
      </c>
      <c r="U190" s="67">
        <v>18</v>
      </c>
      <c r="V190" s="67" t="s">
        <v>5044</v>
      </c>
      <c r="W190" s="67" t="s">
        <v>162</v>
      </c>
      <c r="X190" s="67">
        <v>34325.82</v>
      </c>
      <c r="Y190" s="67">
        <v>28800</v>
      </c>
      <c r="Z190" s="67" t="s">
        <v>5043</v>
      </c>
      <c r="AA190" s="67" t="s">
        <v>5010</v>
      </c>
      <c r="AB190" s="75" t="s">
        <v>5008</v>
      </c>
      <c r="AC190" s="67" t="s">
        <v>11788</v>
      </c>
      <c r="AD190" s="60">
        <f>IF(N190=$AD$1,_xlfn.XLOOKUP(LEFT(B190,18)&amp;C190&amp;D190,'Form CT'!I:I,'Form CT'!D:D,0)+_xlfn.XLOOKUP(LEFT(B190,18)&amp;C190&amp;D190,'Form CT'!I:I,'Form CT'!E:E,0),0)</f>
        <v>582.15052566553936</v>
      </c>
      <c r="AE190" s="60">
        <f>IF(N190=$AE$1,_xlfn.XLOOKUP(LEFT(B190,18)&amp;C190&amp;D190,'Form CT'!I:I,'Form CT'!D:D,0)+_xlfn.XLOOKUP(LEFT(B190,18)&amp;C190&amp;D190,'Form CT'!I:I,'Form CT'!E:E,0),0)</f>
        <v>0</v>
      </c>
      <c r="AF190" s="60">
        <f>IF(N190=$AF$1,_xlfn.XLOOKUP(LEFT(B190,18)&amp;C190&amp;D190,'Form CT'!I:I,'Form CT'!D:D,0)+_xlfn.XLOOKUP(LEFT(B190,18)&amp;C190&amp;D190,'Form CT'!I:I,'Form CT'!E:E,0),0)</f>
        <v>0</v>
      </c>
      <c r="AG190" s="60" t="str">
        <f t="shared" si="3"/>
        <v>不符合</v>
      </c>
      <c r="AH190" s="60">
        <f>_xlfn.XLOOKUP(TRIM(CLEAN(B190))&amp;"-"&amp;TRIM(CLEAN(C190))&amp;"-"&amp;TRIM(CLEAN(D190)),'KS2'!A:A,'KS2'!B:B,0)</f>
        <v>0</v>
      </c>
      <c r="AI190" s="60">
        <f>IF(_xlfn.XLOOKUP(MID(B190,2,7)&amp;"/"&amp;MID(B190,10,3)&amp;TRIM(D190)&amp;MID(B190,15,4),Carouselwash!F:F,Carouselwash!I:I,0)=0,_xlfn.XLOOKUP((MID(C190,2,7)&amp;"/"&amp;MID(C190,10,3)&amp;TRIM(D190)),Carouselwash!G:G,Carouselwash!I:I,0),_xlfn.XLOOKUP(MID(B190,2,7)&amp;"/"&amp;MID(B190,10,3)&amp;TRIM(D190)&amp;MID(B190,15,4),Carouselwash!F:F,Carouselwash!I:I,0))</f>
        <v>3</v>
      </c>
    </row>
    <row r="191" spans="1:35" hidden="1">
      <c r="A191" s="67" t="s">
        <v>11789</v>
      </c>
      <c r="B191" s="69" t="s">
        <v>1291</v>
      </c>
      <c r="C191" s="69" t="s">
        <v>145</v>
      </c>
      <c r="D191" s="55" t="s">
        <v>87</v>
      </c>
      <c r="E191" s="122" t="s">
        <v>10639</v>
      </c>
      <c r="F191" s="72">
        <v>28900</v>
      </c>
      <c r="G191" s="121" t="s">
        <v>10514</v>
      </c>
      <c r="H191" s="121" t="s">
        <v>10531</v>
      </c>
      <c r="I191" s="67" t="s">
        <v>17</v>
      </c>
      <c r="J191" s="67">
        <v>6</v>
      </c>
      <c r="K191" s="67">
        <v>4</v>
      </c>
      <c r="L191" s="67" t="s">
        <v>11790</v>
      </c>
      <c r="M191" s="67">
        <v>5737.8</v>
      </c>
      <c r="N191" s="67" t="s">
        <v>101</v>
      </c>
      <c r="O191" s="67">
        <v>0.128</v>
      </c>
      <c r="P191" s="67">
        <v>0.17</v>
      </c>
      <c r="Q191" s="67">
        <v>6.4000000000000001E-2</v>
      </c>
      <c r="R191" s="67">
        <v>1.4999999999999999E-2</v>
      </c>
      <c r="S191" s="67" t="s">
        <v>51</v>
      </c>
      <c r="T191" s="67" t="s">
        <v>162</v>
      </c>
      <c r="U191" s="67">
        <v>18</v>
      </c>
      <c r="V191" s="67" t="s">
        <v>5044</v>
      </c>
      <c r="W191" s="67" t="s">
        <v>162</v>
      </c>
      <c r="X191" s="67">
        <v>33106.25</v>
      </c>
      <c r="Y191" s="67">
        <v>28800</v>
      </c>
      <c r="Z191" s="67" t="s">
        <v>5043</v>
      </c>
      <c r="AA191" s="67" t="s">
        <v>5012</v>
      </c>
      <c r="AB191" s="75" t="s">
        <v>5014</v>
      </c>
      <c r="AC191" s="67" t="s">
        <v>11791</v>
      </c>
      <c r="AD191" s="60">
        <f>IF(N191=$AD$1,_xlfn.XLOOKUP(LEFT(B191,18)&amp;C191&amp;D191,'Form CT'!I:I,'Form CT'!D:D,0)+_xlfn.XLOOKUP(LEFT(B191,18)&amp;C191&amp;D191,'Form CT'!I:I,'Form CT'!E:E,0),0)</f>
        <v>545.36616299890443</v>
      </c>
      <c r="AE191" s="60">
        <f>IF(N191=$AE$1,_xlfn.XLOOKUP(LEFT(B191,18)&amp;C191&amp;D191,'Form CT'!I:I,'Form CT'!D:D,0)+_xlfn.XLOOKUP(LEFT(B191,18)&amp;C191&amp;D191,'Form CT'!I:I,'Form CT'!E:E,0),0)</f>
        <v>0</v>
      </c>
      <c r="AF191" s="60">
        <f>IF(N191=$AF$1,_xlfn.XLOOKUP(LEFT(B191,18)&amp;C191&amp;D191,'Form CT'!I:I,'Form CT'!D:D,0)+_xlfn.XLOOKUP(LEFT(B191,18)&amp;C191&amp;D191,'Form CT'!I:I,'Form CT'!E:E,0),0)</f>
        <v>0</v>
      </c>
      <c r="AG191" s="60" t="str">
        <f t="shared" si="3"/>
        <v>不符合</v>
      </c>
      <c r="AH191" s="60">
        <f>_xlfn.XLOOKUP(TRIM(CLEAN(B191))&amp;"-"&amp;TRIM(CLEAN(C191))&amp;"-"&amp;TRIM(CLEAN(D191)),'KS2'!A:A,'KS2'!B:B,0)</f>
        <v>0</v>
      </c>
      <c r="AI191" s="60">
        <f>IF(_xlfn.XLOOKUP(MID(B191,2,7)&amp;"/"&amp;MID(B191,10,3)&amp;TRIM(D191)&amp;MID(B191,15,4),Carouselwash!F:F,Carouselwash!I:I,0)=0,_xlfn.XLOOKUP((MID(C191,2,7)&amp;"/"&amp;MID(C191,10,3)&amp;TRIM(D191)),Carouselwash!G:G,Carouselwash!I:I,0),_xlfn.XLOOKUP(MID(B191,2,7)&amp;"/"&amp;MID(B191,10,3)&amp;TRIM(D191)&amp;MID(B191,15,4),Carouselwash!F:F,Carouselwash!I:I,0))</f>
        <v>3</v>
      </c>
    </row>
    <row r="192" spans="1:35" hidden="1">
      <c r="A192" s="67" t="s">
        <v>11792</v>
      </c>
      <c r="B192" s="69" t="s">
        <v>1053</v>
      </c>
      <c r="C192" s="69" t="s">
        <v>1051</v>
      </c>
      <c r="D192" s="55" t="s">
        <v>107</v>
      </c>
      <c r="E192" s="122" t="s">
        <v>10639</v>
      </c>
      <c r="F192" s="72">
        <v>16201</v>
      </c>
      <c r="G192" s="121" t="s">
        <v>10516</v>
      </c>
      <c r="H192" s="121" t="s">
        <v>11191</v>
      </c>
      <c r="I192" s="67" t="s">
        <v>17</v>
      </c>
      <c r="J192" s="67">
        <v>2</v>
      </c>
      <c r="K192" s="67">
        <v>0</v>
      </c>
      <c r="L192" s="67" t="s">
        <v>11793</v>
      </c>
      <c r="M192" s="67">
        <v>1690.6</v>
      </c>
      <c r="N192" s="67" t="s">
        <v>23</v>
      </c>
      <c r="O192" s="67">
        <v>0.122</v>
      </c>
      <c r="P192" s="67">
        <v>0.18</v>
      </c>
      <c r="Q192" s="67">
        <v>5.6000000000000001E-2</v>
      </c>
      <c r="R192" s="67">
        <v>1.4999999999999999E-2</v>
      </c>
      <c r="S192" s="67" t="s">
        <v>50</v>
      </c>
      <c r="T192" s="67" t="s">
        <v>10512</v>
      </c>
      <c r="U192" s="67">
        <v>18</v>
      </c>
      <c r="V192" s="67" t="s">
        <v>5549</v>
      </c>
      <c r="W192" s="67" t="s">
        <v>162</v>
      </c>
      <c r="X192" s="67">
        <v>57063.87</v>
      </c>
      <c r="Y192" s="67">
        <v>16380</v>
      </c>
      <c r="Z192" s="67" t="s">
        <v>11169</v>
      </c>
      <c r="AA192" s="67" t="s">
        <v>5010</v>
      </c>
      <c r="AB192" s="75" t="s">
        <v>5008</v>
      </c>
      <c r="AC192" s="67" t="s">
        <v>11546</v>
      </c>
      <c r="AD192" s="60">
        <f>IF(N192=$AD$1,_xlfn.XLOOKUP(LEFT(B192,18)&amp;C192&amp;D192,'Form CT'!I:I,'Form CT'!D:D,0)+_xlfn.XLOOKUP(LEFT(B192,18)&amp;C192&amp;D192,'Form CT'!I:I,'Form CT'!E:E,0),0)</f>
        <v>0</v>
      </c>
      <c r="AE192" s="60">
        <f>IF(N192=$AE$1,_xlfn.XLOOKUP(LEFT(B192,18)&amp;C192&amp;D192,'Form CT'!I:I,'Form CT'!D:D,0)+_xlfn.XLOOKUP(LEFT(B192,18)&amp;C192&amp;D192,'Form CT'!I:I,'Form CT'!E:E,0),0)</f>
        <v>964.72306333200538</v>
      </c>
      <c r="AF192" s="60">
        <f>IF(N192=$AF$1,_xlfn.XLOOKUP(LEFT(B192,18)&amp;C192&amp;D192,'Form CT'!I:I,'Form CT'!D:D,0)+_xlfn.XLOOKUP(LEFT(B192,18)&amp;C192&amp;D192,'Form CT'!I:I,'Form CT'!E:E,0),0)</f>
        <v>0</v>
      </c>
      <c r="AG192" s="60" t="str">
        <f t="shared" si="3"/>
        <v>不符合</v>
      </c>
      <c r="AH192" s="60">
        <f>_xlfn.XLOOKUP(TRIM(CLEAN(B192))&amp;"-"&amp;TRIM(CLEAN(C192))&amp;"-"&amp;TRIM(CLEAN(D192)),'KS2'!A:A,'KS2'!B:B,0)</f>
        <v>1</v>
      </c>
      <c r="AI192" s="60">
        <f>IF(_xlfn.XLOOKUP(MID(B192,2,7)&amp;"/"&amp;MID(B192,10,3)&amp;TRIM(D192)&amp;MID(B192,15,4),Carouselwash!F:F,Carouselwash!I:I,0)=0,_xlfn.XLOOKUP((MID(C192,2,7)&amp;"/"&amp;MID(C192,10,3)&amp;TRIM(D192)),Carouselwash!G:G,Carouselwash!I:I,0),_xlfn.XLOOKUP(MID(B192,2,7)&amp;"/"&amp;MID(B192,10,3)&amp;TRIM(D192)&amp;MID(B192,15,4),Carouselwash!F:F,Carouselwash!I:I,0))</f>
        <v>2</v>
      </c>
    </row>
    <row r="193" spans="1:35" ht="13" hidden="1" customHeight="1">
      <c r="A193" s="55" t="s">
        <v>11794</v>
      </c>
      <c r="B193" s="100" t="s">
        <v>129</v>
      </c>
      <c r="C193" s="56" t="s">
        <v>130</v>
      </c>
      <c r="D193" s="55" t="s">
        <v>131</v>
      </c>
      <c r="E193" s="57" t="s">
        <v>10639</v>
      </c>
      <c r="F193" s="58">
        <v>42164</v>
      </c>
      <c r="G193" s="59" t="s">
        <v>11156</v>
      </c>
      <c r="H193" s="59" t="s">
        <v>11159</v>
      </c>
      <c r="I193" s="55" t="s">
        <v>29</v>
      </c>
      <c r="J193" s="55">
        <v>14</v>
      </c>
      <c r="K193" s="55">
        <v>9</v>
      </c>
      <c r="L193" s="55" t="s">
        <v>11795</v>
      </c>
      <c r="M193" s="55">
        <v>2697.7</v>
      </c>
      <c r="N193" s="55" t="s">
        <v>96</v>
      </c>
      <c r="O193" s="55">
        <v>6.5000000000000002E-2</v>
      </c>
      <c r="P193" s="55">
        <v>0.17</v>
      </c>
      <c r="Q193" s="55">
        <v>0.04</v>
      </c>
      <c r="R193" s="55">
        <v>1.9300000000000001E-2</v>
      </c>
      <c r="S193" s="55" t="s">
        <v>51</v>
      </c>
      <c r="T193" s="55" t="s">
        <v>10501</v>
      </c>
      <c r="U193" s="55">
        <v>18</v>
      </c>
      <c r="V193" s="55" t="s">
        <v>5046</v>
      </c>
      <c r="W193" s="55" t="s">
        <v>162</v>
      </c>
      <c r="X193" s="55">
        <v>20932.16</v>
      </c>
      <c r="Y193" s="55">
        <v>42300</v>
      </c>
      <c r="Z193" s="55" t="s">
        <v>5043</v>
      </c>
      <c r="AA193" s="55" t="s">
        <v>5009</v>
      </c>
      <c r="AB193" s="55" t="s">
        <v>5008</v>
      </c>
      <c r="AC193" s="55" t="s">
        <v>11796</v>
      </c>
      <c r="AD193" s="60">
        <f>IF(N193=$AD$1,_xlfn.XLOOKUP(LEFT(B193,18)&amp;C193&amp;D193,'Form CT'!I:I,'Form CT'!D:D,0)+_xlfn.XLOOKUP(LEFT(B193,18)&amp;C193&amp;D193,'Form CT'!I:I,'Form CT'!E:E,0),0)</f>
        <v>0</v>
      </c>
      <c r="AE193" s="60">
        <f>IF(N193=$AE$1,_xlfn.XLOOKUP(LEFT(B193,18)&amp;C193&amp;D193,'Form CT'!I:I,'Form CT'!D:D,0)+_xlfn.XLOOKUP(LEFT(B193,18)&amp;C193&amp;D193,'Form CT'!I:I,'Form CT'!E:E,0),0)</f>
        <v>0</v>
      </c>
      <c r="AF193" s="60">
        <f>IF(N193=$AF$1,_xlfn.XLOOKUP(LEFT(B193,18)&amp;C193&amp;D193,'Form CT'!I:I,'Form CT'!D:D,0)+_xlfn.XLOOKUP(LEFT(B193,18)&amp;C193&amp;D193,'Form CT'!I:I,'Form CT'!E:E,0),0)</f>
        <v>349.29693499964202</v>
      </c>
      <c r="AG193" s="60" t="e">
        <f t="shared" si="3"/>
        <v>#VALUE!</v>
      </c>
      <c r="AH193" s="60">
        <f>_xlfn.XLOOKUP(TRIM(CLEAN(B193))&amp;"-"&amp;TRIM(CLEAN(C193))&amp;"-"&amp;TRIM(CLEAN(D193)),'KS2'!A:A,'KS2'!B:B,0)</f>
        <v>0</v>
      </c>
      <c r="AI193" s="60">
        <f>IF(_xlfn.XLOOKUP(MID(B193,2,7)&amp;"/"&amp;MID(B193,10,3)&amp;TRIM(D193)&amp;MID(B193,15,4),Carouselwash!F:F,Carouselwash!I:I,0)=0,_xlfn.XLOOKUP((MID(C193,2,7)&amp;"/"&amp;MID(C193,10,3)&amp;TRIM(D193)),Carouselwash!G:G,Carouselwash!I:I,0),_xlfn.XLOOKUP(MID(B193,2,7)&amp;"/"&amp;MID(B193,10,3)&amp;TRIM(D193)&amp;MID(B193,15,4),Carouselwash!F:F,Carouselwash!I:I,0))</f>
        <v>3</v>
      </c>
    </row>
    <row r="194" spans="1:35" ht="58" hidden="1">
      <c r="A194" s="55" t="s">
        <v>11797</v>
      </c>
      <c r="B194" s="56" t="s">
        <v>2368</v>
      </c>
      <c r="C194" s="56" t="s">
        <v>5088</v>
      </c>
      <c r="D194" s="67" t="s">
        <v>152</v>
      </c>
      <c r="E194" s="57" t="s">
        <v>10639</v>
      </c>
      <c r="F194" s="58">
        <v>33000</v>
      </c>
      <c r="G194" s="59" t="s">
        <v>10734</v>
      </c>
      <c r="H194" s="59" t="s">
        <v>10523</v>
      </c>
      <c r="I194" s="55" t="s">
        <v>17</v>
      </c>
      <c r="J194" s="55">
        <v>11</v>
      </c>
      <c r="K194" s="55">
        <v>8</v>
      </c>
      <c r="L194" s="55" t="s">
        <v>11798</v>
      </c>
      <c r="M194" s="55">
        <v>6733.2</v>
      </c>
      <c r="N194" s="55" t="s">
        <v>96</v>
      </c>
      <c r="O194" s="55">
        <v>0.122</v>
      </c>
      <c r="P194" s="55">
        <v>0.18</v>
      </c>
      <c r="Q194" s="55">
        <v>4.5999999999999999E-2</v>
      </c>
      <c r="R194" s="55">
        <v>1.9300000000000001E-2</v>
      </c>
      <c r="S194" s="55" t="s">
        <v>51</v>
      </c>
      <c r="T194" s="55" t="s">
        <v>10519</v>
      </c>
      <c r="U194" s="55">
        <v>18</v>
      </c>
      <c r="V194" s="55" t="s">
        <v>5582</v>
      </c>
      <c r="W194" s="55" t="s">
        <v>162</v>
      </c>
      <c r="X194" s="55">
        <v>24996.400000000001</v>
      </c>
      <c r="Y194" s="55">
        <v>33300</v>
      </c>
      <c r="Z194" s="55" t="s">
        <v>5043</v>
      </c>
      <c r="AA194" s="55" t="s">
        <v>5009</v>
      </c>
      <c r="AB194" s="61" t="s">
        <v>11799</v>
      </c>
      <c r="AC194" s="55" t="s">
        <v>11800</v>
      </c>
      <c r="AD194" s="60">
        <f>IF(N194=$AD$1,_xlfn.XLOOKUP(LEFT(B194,18)&amp;C194&amp;D194,'Form CT'!I:I,'Form CT'!D:D,0)+_xlfn.XLOOKUP(LEFT(B194,18)&amp;C194&amp;D194,'Form CT'!I:I,'Form CT'!E:E,0),0)</f>
        <v>0</v>
      </c>
      <c r="AE194" s="60">
        <f>IF(N194=$AE$1,_xlfn.XLOOKUP(LEFT(B194,18)&amp;C194&amp;D194,'Form CT'!I:I,'Form CT'!D:D,0)+_xlfn.XLOOKUP(LEFT(B194,18)&amp;C194&amp;D194,'Form CT'!I:I,'Form CT'!E:E,0),0)</f>
        <v>0</v>
      </c>
      <c r="AF194" s="60">
        <f>IF(N194=$AF$1,_xlfn.XLOOKUP(LEFT(B194,18)&amp;C194&amp;D194,'Form CT'!I:I,'Form CT'!D:D,0)+_xlfn.XLOOKUP(LEFT(B194,18)&amp;C194&amp;D194,'Form CT'!I:I,'Form CT'!E:E,0),0)</f>
        <v>428.63316031813156</v>
      </c>
      <c r="AG194" s="60" t="str">
        <f t="shared" si="3"/>
        <v>不符合</v>
      </c>
      <c r="AH194" s="60">
        <f>_xlfn.XLOOKUP(TRIM(CLEAN(B194))&amp;"-"&amp;TRIM(CLEAN(C194))&amp;"-"&amp;TRIM(CLEAN(D194)),'KS2'!A:A,'KS2'!B:B,0)</f>
        <v>0</v>
      </c>
      <c r="AI194" s="60">
        <f>IF(_xlfn.XLOOKUP(MID(B194,2,7)&amp;"/"&amp;MID(B194,10,3)&amp;TRIM(D194)&amp;MID(B194,15,4),Carouselwash!F:F,Carouselwash!I:I,0)=0,_xlfn.XLOOKUP((MID(C194,2,7)&amp;"/"&amp;MID(C194,10,3)&amp;TRIM(D194)),Carouselwash!G:G,Carouselwash!I:I,0),_xlfn.XLOOKUP(MID(B194,2,7)&amp;"/"&amp;MID(B194,10,3)&amp;TRIM(D194)&amp;MID(B194,15,4),Carouselwash!F:F,Carouselwash!I:I,0))</f>
        <v>3</v>
      </c>
    </row>
    <row r="195" spans="1:35" hidden="1">
      <c r="A195" s="62" t="s">
        <v>11801</v>
      </c>
      <c r="B195" s="82" t="s">
        <v>4132</v>
      </c>
      <c r="C195" s="56" t="s">
        <v>4110</v>
      </c>
      <c r="D195" s="55" t="s">
        <v>119</v>
      </c>
      <c r="E195" s="57" t="s">
        <v>10639</v>
      </c>
      <c r="F195" s="58">
        <v>54000</v>
      </c>
      <c r="G195" s="59" t="s">
        <v>11155</v>
      </c>
      <c r="H195" s="59" t="s">
        <v>10598</v>
      </c>
      <c r="I195" s="55" t="s">
        <v>7</v>
      </c>
      <c r="J195" s="55">
        <v>9</v>
      </c>
      <c r="K195" s="55">
        <v>5</v>
      </c>
      <c r="L195" s="55" t="s">
        <v>11802</v>
      </c>
      <c r="M195" s="55">
        <v>1126.5</v>
      </c>
      <c r="N195" s="55" t="s">
        <v>101</v>
      </c>
      <c r="O195" s="55">
        <v>9.4E-2</v>
      </c>
      <c r="P195" s="55">
        <v>7.0000000000000007E-2</v>
      </c>
      <c r="Q195" s="55">
        <v>1.9800000000000002E-2</v>
      </c>
      <c r="R195" s="55">
        <v>9.7999999999999997E-3</v>
      </c>
      <c r="S195" s="55" t="s">
        <v>52</v>
      </c>
      <c r="T195" s="55" t="s">
        <v>51</v>
      </c>
      <c r="U195" s="55">
        <v>18</v>
      </c>
      <c r="V195" s="55" t="s">
        <v>5047</v>
      </c>
      <c r="W195" s="55" t="s">
        <v>163</v>
      </c>
      <c r="X195" s="55">
        <v>43840.55</v>
      </c>
      <c r="Y195" s="55">
        <v>54000</v>
      </c>
      <c r="Z195" s="55" t="s">
        <v>5043</v>
      </c>
      <c r="AA195" s="55" t="s">
        <v>5009</v>
      </c>
      <c r="AB195" s="55" t="s">
        <v>11803</v>
      </c>
      <c r="AC195" s="55" t="s">
        <v>11804</v>
      </c>
      <c r="AD195" s="60">
        <f>IF(N195=$AD$1,_xlfn.XLOOKUP(LEFT(B195,18)&amp;C195&amp;D195,'Form CT'!I:I,'Form CT'!D:D,0)+_xlfn.XLOOKUP(LEFT(B195,18)&amp;C195&amp;D195,'Form CT'!I:I,'Form CT'!E:E,0),0)</f>
        <v>760.64358833322763</v>
      </c>
      <c r="AE195" s="60">
        <f>IF(N195=$AE$1,_xlfn.XLOOKUP(LEFT(B195,18)&amp;C195&amp;D195,'Form CT'!I:I,'Form CT'!D:D,0)+_xlfn.XLOOKUP(LEFT(B195,18)&amp;C195&amp;D195,'Form CT'!I:I,'Form CT'!E:E,0),0)</f>
        <v>0</v>
      </c>
      <c r="AF195" s="60">
        <f>IF(N195=$AF$1,_xlfn.XLOOKUP(LEFT(B195,18)&amp;C195&amp;D195,'Form CT'!I:I,'Form CT'!D:D,0)+_xlfn.XLOOKUP(LEFT(B195,18)&amp;C195&amp;D195,'Form CT'!I:I,'Form CT'!E:E,0),0)</f>
        <v>0</v>
      </c>
      <c r="AG195" s="60" t="str">
        <f t="shared" si="3"/>
        <v>不符合</v>
      </c>
      <c r="AH195" s="60">
        <f>_xlfn.XLOOKUP(TRIM(CLEAN(B195))&amp;"-"&amp;TRIM(CLEAN(C195))&amp;"-"&amp;TRIM(CLEAN(D195)),'KS2'!A:A,'KS2'!B:B,0)</f>
        <v>0</v>
      </c>
      <c r="AI195" s="60">
        <f>IF(_xlfn.XLOOKUP(MID(B195,2,7)&amp;"/"&amp;MID(B195,10,3)&amp;TRIM(D195)&amp;MID(B195,15,4),Carouselwash!F:F,Carouselwash!I:I,0)=0,_xlfn.XLOOKUP((MID(C195,2,7)&amp;"/"&amp;MID(C195,10,3)&amp;TRIM(D195)),Carouselwash!G:G,Carouselwash!I:I,0),_xlfn.XLOOKUP(MID(B195,2,7)&amp;"/"&amp;MID(B195,10,3)&amp;TRIM(D195)&amp;MID(B195,15,4),Carouselwash!F:F,Carouselwash!I:I,0))</f>
        <v>3</v>
      </c>
    </row>
    <row r="196" spans="1:35" hidden="1">
      <c r="A196" s="55" t="s">
        <v>11805</v>
      </c>
      <c r="B196" s="56" t="s">
        <v>3064</v>
      </c>
      <c r="C196" s="56" t="s">
        <v>3062</v>
      </c>
      <c r="D196" s="55" t="s">
        <v>152</v>
      </c>
      <c r="E196" s="57" t="s">
        <v>10639</v>
      </c>
      <c r="F196" s="58">
        <v>42993</v>
      </c>
      <c r="G196" s="59" t="s">
        <v>10734</v>
      </c>
      <c r="H196" s="59" t="s">
        <v>10523</v>
      </c>
      <c r="I196" s="55" t="s">
        <v>28</v>
      </c>
      <c r="J196" s="55">
        <v>8</v>
      </c>
      <c r="K196" s="55">
        <v>5</v>
      </c>
      <c r="L196" s="55" t="s">
        <v>11806</v>
      </c>
      <c r="M196" s="55">
        <v>3555.6</v>
      </c>
      <c r="N196" s="55" t="s">
        <v>96</v>
      </c>
      <c r="O196" s="55">
        <v>9.8000000000000004E-2</v>
      </c>
      <c r="P196" s="55">
        <v>0.16300000000000001</v>
      </c>
      <c r="Q196" s="55">
        <v>3.3000000000000002E-2</v>
      </c>
      <c r="R196" s="55">
        <v>1.4999999999999999E-2</v>
      </c>
      <c r="S196" s="55" t="s">
        <v>52</v>
      </c>
      <c r="T196" s="55" t="s">
        <v>163</v>
      </c>
      <c r="U196" s="55">
        <v>18</v>
      </c>
      <c r="V196" s="55" t="s">
        <v>5049</v>
      </c>
      <c r="W196" s="55" t="s">
        <v>162</v>
      </c>
      <c r="X196" s="55">
        <v>25484.15</v>
      </c>
      <c r="Y196" s="55">
        <v>45360</v>
      </c>
      <c r="Z196" s="55" t="s">
        <v>11169</v>
      </c>
      <c r="AA196" s="55" t="s">
        <v>5009</v>
      </c>
      <c r="AB196" s="55" t="s">
        <v>11807</v>
      </c>
      <c r="AC196" s="55" t="s">
        <v>11808</v>
      </c>
      <c r="AD196" s="60">
        <f>IF(N196=$AD$1,_xlfn.XLOOKUP(LEFT(B196,18)&amp;C196&amp;D196,'Form CT'!I:I,'Form CT'!D:D,0)+_xlfn.XLOOKUP(LEFT(B196,18)&amp;C196&amp;D196,'Form CT'!I:I,'Form CT'!E:E,0),0)</f>
        <v>0</v>
      </c>
      <c r="AE196" s="60">
        <f>IF(N196=$AE$1,_xlfn.XLOOKUP(LEFT(B196,18)&amp;C196&amp;D196,'Form CT'!I:I,'Form CT'!D:D,0)+_xlfn.XLOOKUP(LEFT(B196,18)&amp;C196&amp;D196,'Form CT'!I:I,'Form CT'!E:E,0),0)</f>
        <v>0</v>
      </c>
      <c r="AF196" s="60">
        <f>IF(N196=$AF$1,_xlfn.XLOOKUP(LEFT(B196,18)&amp;C196&amp;D196,'Form CT'!I:I,'Form CT'!D:D,0)+_xlfn.XLOOKUP(LEFT(B196,18)&amp;C196&amp;D196,'Form CT'!I:I,'Form CT'!E:E,0),0)</f>
        <v>452.42727299930993</v>
      </c>
      <c r="AG196" s="60" t="str">
        <f t="shared" si="3"/>
        <v>不符合</v>
      </c>
      <c r="AH196" s="60">
        <f>_xlfn.XLOOKUP(TRIM(CLEAN(B196))&amp;"-"&amp;TRIM(CLEAN(C196))&amp;"-"&amp;TRIM(CLEAN(D196)),'KS2'!A:A,'KS2'!B:B,0)</f>
        <v>0</v>
      </c>
      <c r="AI196" s="60">
        <f>IF(_xlfn.XLOOKUP(MID(B196,2,7)&amp;"/"&amp;MID(B196,10,3)&amp;TRIM(D196)&amp;MID(B196,15,4),Carouselwash!F:F,Carouselwash!I:I,0)=0,_xlfn.XLOOKUP((MID(C196,2,7)&amp;"/"&amp;MID(C196,10,3)&amp;TRIM(D196)),Carouselwash!G:G,Carouselwash!I:I,0),_xlfn.XLOOKUP(MID(B196,2,7)&amp;"/"&amp;MID(B196,10,3)&amp;TRIM(D196)&amp;MID(B196,15,4),Carouselwash!F:F,Carouselwash!I:I,0))</f>
        <v>3</v>
      </c>
    </row>
    <row r="197" spans="1:35" hidden="1">
      <c r="A197" s="55" t="s">
        <v>11809</v>
      </c>
      <c r="B197" s="56" t="s">
        <v>4208</v>
      </c>
      <c r="C197" s="56" t="s">
        <v>1170</v>
      </c>
      <c r="D197" s="55" t="s">
        <v>4441</v>
      </c>
      <c r="E197" s="57" t="s">
        <v>10639</v>
      </c>
      <c r="F197" s="58">
        <v>50760</v>
      </c>
      <c r="G197" s="59" t="s">
        <v>11155</v>
      </c>
      <c r="H197" s="59" t="s">
        <v>10506</v>
      </c>
      <c r="I197" s="55" t="s">
        <v>2</v>
      </c>
      <c r="J197" s="55">
        <v>9</v>
      </c>
      <c r="K197" s="55">
        <v>5</v>
      </c>
      <c r="L197" s="55" t="s">
        <v>11810</v>
      </c>
      <c r="M197" s="55">
        <v>2307.1</v>
      </c>
      <c r="N197" s="55" t="s">
        <v>101</v>
      </c>
      <c r="O197" s="55">
        <v>8.8999999999999996E-2</v>
      </c>
      <c r="P197" s="55">
        <v>5.3999999999999999E-2</v>
      </c>
      <c r="Q197" s="55">
        <v>4.1000000000000002E-2</v>
      </c>
      <c r="R197" s="55">
        <v>1.18E-2</v>
      </c>
      <c r="S197" s="55" t="s">
        <v>52</v>
      </c>
      <c r="T197" s="55" t="s">
        <v>10501</v>
      </c>
      <c r="U197" s="55">
        <v>18</v>
      </c>
      <c r="V197" s="55" t="s">
        <v>5114</v>
      </c>
      <c r="W197" s="55" t="s">
        <v>163</v>
      </c>
      <c r="X197" s="55">
        <v>53135.27</v>
      </c>
      <c r="Y197" s="55">
        <v>50760</v>
      </c>
      <c r="Z197" s="55" t="s">
        <v>11169</v>
      </c>
      <c r="AA197" s="55" t="s">
        <v>5009</v>
      </c>
      <c r="AB197" s="55" t="s">
        <v>11811</v>
      </c>
      <c r="AC197" s="55" t="s">
        <v>11812</v>
      </c>
      <c r="AD197" s="60">
        <f>IF(N197=$AD$1,_xlfn.XLOOKUP(LEFT(B197,18)&amp;C197&amp;D197,'Form CT'!I:I,'Form CT'!D:D,0)+_xlfn.XLOOKUP(LEFT(B197,18)&amp;C197&amp;D197,'Form CT'!I:I,'Form CT'!E:E,0),0)</f>
        <v>869.81818766815127</v>
      </c>
      <c r="AE197" s="60">
        <f>IF(N197=$AE$1,_xlfn.XLOOKUP(LEFT(B197,18)&amp;C197&amp;D197,'Form CT'!I:I,'Form CT'!D:D,0)+_xlfn.XLOOKUP(LEFT(B197,18)&amp;C197&amp;D197,'Form CT'!I:I,'Form CT'!E:E,0),0)</f>
        <v>0</v>
      </c>
      <c r="AF197" s="60">
        <f>IF(N197=$AF$1,_xlfn.XLOOKUP(LEFT(B197,18)&amp;C197&amp;D197,'Form CT'!I:I,'Form CT'!D:D,0)+_xlfn.XLOOKUP(LEFT(B197,18)&amp;C197&amp;D197,'Form CT'!I:I,'Form CT'!E:E,0),0)</f>
        <v>0</v>
      </c>
      <c r="AG197" s="60" t="str">
        <f t="shared" si="3"/>
        <v>不符合</v>
      </c>
      <c r="AH197" s="60">
        <f>_xlfn.XLOOKUP(TRIM(CLEAN(B197))&amp;"-"&amp;TRIM(CLEAN(C197))&amp;"-"&amp;TRIM(CLEAN(D197)),'KS2'!A:A,'KS2'!B:B,0)</f>
        <v>0</v>
      </c>
      <c r="AI197" s="60">
        <f>IF(_xlfn.XLOOKUP(MID(B197,2,7)&amp;"/"&amp;MID(B197,10,3)&amp;TRIM(D197)&amp;MID(B197,15,4),Carouselwash!F:F,Carouselwash!I:I,0)=0,_xlfn.XLOOKUP((MID(C197,2,7)&amp;"/"&amp;MID(C197,10,3)&amp;TRIM(D197)),Carouselwash!G:G,Carouselwash!I:I,0),_xlfn.XLOOKUP(MID(B197,2,7)&amp;"/"&amp;MID(B197,10,3)&amp;TRIM(D197)&amp;MID(B197,15,4),Carouselwash!F:F,Carouselwash!I:I,0))</f>
        <v>3</v>
      </c>
    </row>
    <row r="198" spans="1:35">
      <c r="A198" s="67" t="s">
        <v>11813</v>
      </c>
      <c r="B198" s="69" t="s">
        <v>4114</v>
      </c>
      <c r="C198" s="69" t="s">
        <v>4115</v>
      </c>
      <c r="D198" s="55" t="s">
        <v>4531</v>
      </c>
      <c r="E198" s="122" t="s">
        <v>10639</v>
      </c>
      <c r="F198" s="72">
        <v>42723</v>
      </c>
      <c r="G198" s="121" t="s">
        <v>10583</v>
      </c>
      <c r="H198" s="121" t="s">
        <v>10598</v>
      </c>
      <c r="I198" s="67" t="s">
        <v>10</v>
      </c>
      <c r="J198" s="67">
        <v>10</v>
      </c>
      <c r="K198" s="67">
        <v>5</v>
      </c>
      <c r="L198" s="67" t="s">
        <v>11814</v>
      </c>
      <c r="M198" s="67">
        <v>1394.8</v>
      </c>
      <c r="N198" s="67" t="s">
        <v>101</v>
      </c>
      <c r="O198" s="67">
        <v>9.4E-2</v>
      </c>
      <c r="P198" s="67">
        <v>7.5999999999999998E-2</v>
      </c>
      <c r="Q198" s="67">
        <v>2.0299999999999999E-2</v>
      </c>
      <c r="R198" s="67">
        <v>9.7999999999999997E-3</v>
      </c>
      <c r="S198" s="67" t="s">
        <v>52</v>
      </c>
      <c r="T198" s="67" t="s">
        <v>10501</v>
      </c>
      <c r="U198" s="67">
        <v>18</v>
      </c>
      <c r="V198" s="67" t="s">
        <v>9485</v>
      </c>
      <c r="W198" s="67" t="s">
        <v>163</v>
      </c>
      <c r="X198" s="67">
        <v>66066.73</v>
      </c>
      <c r="Y198" s="67">
        <v>50760</v>
      </c>
      <c r="Z198" s="67" t="s">
        <v>5043</v>
      </c>
      <c r="AA198" s="67" t="s">
        <v>5015</v>
      </c>
      <c r="AB198" s="75" t="s">
        <v>5014</v>
      </c>
      <c r="AC198" s="67" t="s">
        <v>11214</v>
      </c>
      <c r="AD198" s="60">
        <f>IF(N198=$AD$1,_xlfn.XLOOKUP(LEFT(B198,18)&amp;C198&amp;D198,'Form CT'!I:I,'Form CT'!D:D,0)+_xlfn.XLOOKUP(LEFT(B198,18)&amp;C198&amp;D198,'Form CT'!I:I,'Form CT'!E:E,0),0)</f>
        <v>770.0165722228121</v>
      </c>
      <c r="AE198" s="60">
        <f>IF(N198=$AE$1,_xlfn.XLOOKUP(LEFT(B198,18)&amp;C198&amp;D198,'Form CT'!I:I,'Form CT'!D:D,0)+_xlfn.XLOOKUP(LEFT(B198,18)&amp;C198&amp;D198,'Form CT'!I:I,'Form CT'!E:E,0),0)</f>
        <v>0</v>
      </c>
      <c r="AF198" s="60">
        <f>IF(N198=$AF$1,_xlfn.XLOOKUP(LEFT(B198,18)&amp;C198&amp;D198,'Form CT'!I:I,'Form CT'!D:D,0)+_xlfn.XLOOKUP(LEFT(B198,18)&amp;C198&amp;D198,'Form CT'!I:I,'Form CT'!E:E,0),0)</f>
        <v>0</v>
      </c>
      <c r="AG198" s="60" t="str">
        <f t="shared" ref="AG198:AG261" si="4">IF(OR(
    AND(MID(B198,2,2)="59", VALUE(MID(B198,11,2))&gt;24),
    AND(LEFT(B198,4)="T521", VALUE(MID(B198,11,2))&gt;62),
    LEFT(B198,4)="T523"
), "符合", "不符合")</f>
        <v>不符合</v>
      </c>
      <c r="AH198" s="60">
        <f>_xlfn.XLOOKUP(TRIM(CLEAN(B198))&amp;"-"&amp;TRIM(CLEAN(C198))&amp;"-"&amp;TRIM(CLEAN(D198)),'KS2'!A:A,'KS2'!B:B,0)</f>
        <v>0</v>
      </c>
      <c r="AI198" s="60">
        <f>IF(_xlfn.XLOOKUP(MID(B198,2,7)&amp;"/"&amp;MID(B198,10,3)&amp;TRIM(D198)&amp;MID(B198,15,4),Carouselwash!F:F,Carouselwash!I:I,0)=0,_xlfn.XLOOKUP((MID(C198,2,7)&amp;"/"&amp;MID(C198,10,3)&amp;TRIM(D198)),Carouselwash!G:G,Carouselwash!I:I,0),_xlfn.XLOOKUP(MID(B198,2,7)&amp;"/"&amp;MID(B198,10,3)&amp;TRIM(D198)&amp;MID(B198,15,4),Carouselwash!F:F,Carouselwash!I:I,0))</f>
        <v>3</v>
      </c>
    </row>
    <row r="199" spans="1:35" ht="13" hidden="1" customHeight="1">
      <c r="A199" s="55" t="s">
        <v>11815</v>
      </c>
      <c r="B199" s="56" t="s">
        <v>1321</v>
      </c>
      <c r="C199" s="56" t="s">
        <v>4489</v>
      </c>
      <c r="D199" s="55" t="s">
        <v>4490</v>
      </c>
      <c r="E199" s="57" t="s">
        <v>10639</v>
      </c>
      <c r="F199" s="58">
        <v>28885</v>
      </c>
      <c r="G199" s="59" t="s">
        <v>10499</v>
      </c>
      <c r="H199" s="59" t="s">
        <v>10570</v>
      </c>
      <c r="I199" s="55" t="s">
        <v>17</v>
      </c>
      <c r="J199" s="55">
        <v>6</v>
      </c>
      <c r="K199" s="55">
        <v>4</v>
      </c>
      <c r="L199" s="55" t="s">
        <v>11816</v>
      </c>
      <c r="M199" s="55">
        <v>5472.5</v>
      </c>
      <c r="N199" s="55" t="s">
        <v>101</v>
      </c>
      <c r="O199" s="55">
        <v>0.128</v>
      </c>
      <c r="P199" s="55">
        <v>0.17</v>
      </c>
      <c r="Q199" s="55">
        <v>6.4000000000000001E-2</v>
      </c>
      <c r="R199" s="55">
        <v>1.4999999999999999E-2</v>
      </c>
      <c r="S199" s="55" t="s">
        <v>51</v>
      </c>
      <c r="T199" s="55" t="s">
        <v>162</v>
      </c>
      <c r="U199" s="55">
        <v>18</v>
      </c>
      <c r="V199" s="55" t="s">
        <v>5044</v>
      </c>
      <c r="W199" s="55" t="s">
        <v>162</v>
      </c>
      <c r="X199" s="55">
        <v>34184.050000000003</v>
      </c>
      <c r="Y199" s="55">
        <v>28800</v>
      </c>
      <c r="Z199" s="55" t="s">
        <v>5043</v>
      </c>
      <c r="AA199" s="55" t="s">
        <v>5012</v>
      </c>
      <c r="AB199" s="55" t="s">
        <v>5014</v>
      </c>
      <c r="AC199" s="55" t="s">
        <v>11817</v>
      </c>
      <c r="AD199" s="60">
        <f>IF(N199=$AD$1,_xlfn.XLOOKUP(LEFT(B199,18)&amp;C199&amp;D199,'Form CT'!I:I,'Form CT'!D:D,0)+_xlfn.XLOOKUP(LEFT(B199,18)&amp;C199&amp;D199,'Form CT'!I:I,'Form CT'!E:E,0),0)</f>
        <v>582.32677100098215</v>
      </c>
      <c r="AE199" s="60">
        <f>IF(N199=$AE$1,_xlfn.XLOOKUP(LEFT(B199,18)&amp;C199&amp;D199,'Form CT'!I:I,'Form CT'!D:D,0)+_xlfn.XLOOKUP(LEFT(B199,18)&amp;C199&amp;D199,'Form CT'!I:I,'Form CT'!E:E,0),0)</f>
        <v>0</v>
      </c>
      <c r="AF199" s="60">
        <f>IF(N199=$AF$1,_xlfn.XLOOKUP(LEFT(B199,18)&amp;C199&amp;D199,'Form CT'!I:I,'Form CT'!D:D,0)+_xlfn.XLOOKUP(LEFT(B199,18)&amp;C199&amp;D199,'Form CT'!I:I,'Form CT'!E:E,0),0)</f>
        <v>0</v>
      </c>
      <c r="AG199" s="60" t="str">
        <f t="shared" si="4"/>
        <v>不符合</v>
      </c>
      <c r="AH199" s="60">
        <f>_xlfn.XLOOKUP(TRIM(CLEAN(B199))&amp;"-"&amp;TRIM(CLEAN(C199))&amp;"-"&amp;TRIM(CLEAN(D199)),'KS2'!A:A,'KS2'!B:B,0)</f>
        <v>0</v>
      </c>
      <c r="AI199" s="60">
        <f>IF(_xlfn.XLOOKUP(MID(B199,2,7)&amp;"/"&amp;MID(B199,10,3)&amp;TRIM(D199)&amp;MID(B199,15,4),Carouselwash!F:F,Carouselwash!I:I,0)=0,_xlfn.XLOOKUP((MID(C199,2,7)&amp;"/"&amp;MID(C199,10,3)&amp;TRIM(D199)),Carouselwash!G:G,Carouselwash!I:I,0),_xlfn.XLOOKUP(MID(B199,2,7)&amp;"/"&amp;MID(B199,10,3)&amp;TRIM(D199)&amp;MID(B199,15,4),Carouselwash!F:F,Carouselwash!I:I,0))</f>
        <v>3</v>
      </c>
    </row>
    <row r="200" spans="1:35" hidden="1">
      <c r="A200" s="55" t="s">
        <v>11818</v>
      </c>
      <c r="B200" s="82" t="s">
        <v>132</v>
      </c>
      <c r="C200" s="56" t="s">
        <v>4389</v>
      </c>
      <c r="D200" s="55" t="s">
        <v>82</v>
      </c>
      <c r="E200" s="57" t="s">
        <v>10639</v>
      </c>
      <c r="F200" s="58">
        <v>23341</v>
      </c>
      <c r="G200" s="59" t="s">
        <v>11208</v>
      </c>
      <c r="H200" s="59" t="s">
        <v>10500</v>
      </c>
      <c r="I200" s="55" t="s">
        <v>38</v>
      </c>
      <c r="J200" s="55">
        <v>3</v>
      </c>
      <c r="K200" s="55">
        <v>0</v>
      </c>
      <c r="L200" s="55" t="s">
        <v>11819</v>
      </c>
      <c r="M200" s="55">
        <v>4568.5</v>
      </c>
      <c r="N200" s="55" t="s">
        <v>23</v>
      </c>
      <c r="O200" s="55">
        <v>0.14000000000000001</v>
      </c>
      <c r="P200" s="55">
        <v>0.21</v>
      </c>
      <c r="Q200" s="55">
        <v>3.2000000000000001E-2</v>
      </c>
      <c r="R200" s="55">
        <v>1.4999999999999999E-2</v>
      </c>
      <c r="S200" s="55" t="s">
        <v>51</v>
      </c>
      <c r="T200" s="55" t="s">
        <v>10512</v>
      </c>
      <c r="U200" s="55">
        <v>18</v>
      </c>
      <c r="V200" s="55" t="s">
        <v>8140</v>
      </c>
      <c r="W200" s="55" t="s">
        <v>162</v>
      </c>
      <c r="X200" s="55">
        <v>68186.45</v>
      </c>
      <c r="Y200" s="55">
        <v>23400</v>
      </c>
      <c r="Z200" s="55" t="s">
        <v>5043</v>
      </c>
      <c r="AA200" s="67" t="s">
        <v>5009</v>
      </c>
      <c r="AB200" s="75" t="s">
        <v>11820</v>
      </c>
      <c r="AC200" s="67" t="s">
        <v>11821</v>
      </c>
      <c r="AD200" s="60">
        <f>IF(N200=$AD$1,_xlfn.XLOOKUP(LEFT(B200,18)&amp;C200&amp;D200,'Form CT'!I:I,'Form CT'!D:D,0)+_xlfn.XLOOKUP(LEFT(B200,18)&amp;C200&amp;D200,'Form CT'!I:I,'Form CT'!E:E,0),0)</f>
        <v>0</v>
      </c>
      <c r="AE200" s="60">
        <f>IF(N200=$AE$1,_xlfn.XLOOKUP(LEFT(B200,18)&amp;C200&amp;D200,'Form CT'!I:I,'Form CT'!D:D,0)+_xlfn.XLOOKUP(LEFT(B200,18)&amp;C200&amp;D200,'Form CT'!I:I,'Form CT'!E:E,0),0)</f>
        <v>1148.7495576677843</v>
      </c>
      <c r="AF200" s="60">
        <f>IF(N200=$AF$1,_xlfn.XLOOKUP(LEFT(B200,18)&amp;C200&amp;D200,'Form CT'!I:I,'Form CT'!D:D,0)+_xlfn.XLOOKUP(LEFT(B200,18)&amp;C200&amp;D200,'Form CT'!I:I,'Form CT'!E:E,0),0)</f>
        <v>0</v>
      </c>
      <c r="AG200" s="60" t="str">
        <f t="shared" si="4"/>
        <v>符合</v>
      </c>
      <c r="AH200" s="60">
        <f>_xlfn.XLOOKUP(TRIM(CLEAN(B200))&amp;"-"&amp;TRIM(CLEAN(C200))&amp;"-"&amp;TRIM(CLEAN(D200)),'KS2'!A:A,'KS2'!B:B,0)</f>
        <v>5</v>
      </c>
      <c r="AI200" s="60">
        <f>IF(_xlfn.XLOOKUP(MID(B200,2,7)&amp;"/"&amp;MID(B200,10,3)&amp;TRIM(D200)&amp;MID(B200,15,4),Carouselwash!F:F,Carouselwash!I:I,0)=0,_xlfn.XLOOKUP((MID(C200,2,7)&amp;"/"&amp;MID(C200,10,3)&amp;TRIM(D200)),Carouselwash!G:G,Carouselwash!I:I,0),_xlfn.XLOOKUP(MID(B200,2,7)&amp;"/"&amp;MID(B200,10,3)&amp;TRIM(D200)&amp;MID(B200,15,4),Carouselwash!F:F,Carouselwash!I:I,0))</f>
        <v>4</v>
      </c>
    </row>
    <row r="201" spans="1:35" ht="13" hidden="1" customHeight="1">
      <c r="A201" s="55" t="s">
        <v>11822</v>
      </c>
      <c r="B201" s="100" t="s">
        <v>132</v>
      </c>
      <c r="C201" s="56" t="s">
        <v>4389</v>
      </c>
      <c r="D201" s="55" t="s">
        <v>82</v>
      </c>
      <c r="E201" s="57" t="s">
        <v>10639</v>
      </c>
      <c r="F201" s="58">
        <v>23400</v>
      </c>
      <c r="G201" s="59" t="s">
        <v>11208</v>
      </c>
      <c r="H201" s="59" t="s">
        <v>10500</v>
      </c>
      <c r="I201" s="55" t="s">
        <v>38</v>
      </c>
      <c r="J201" s="55">
        <v>3</v>
      </c>
      <c r="K201" s="55">
        <v>0</v>
      </c>
      <c r="L201" s="55" t="s">
        <v>11823</v>
      </c>
      <c r="M201" s="55">
        <v>4518.1000000000004</v>
      </c>
      <c r="N201" s="55" t="s">
        <v>23</v>
      </c>
      <c r="O201" s="55">
        <v>0.14000000000000001</v>
      </c>
      <c r="P201" s="55">
        <v>0.21</v>
      </c>
      <c r="Q201" s="55">
        <v>3.2000000000000001E-2</v>
      </c>
      <c r="R201" s="55">
        <v>1.4999999999999999E-2</v>
      </c>
      <c r="S201" s="55" t="s">
        <v>51</v>
      </c>
      <c r="T201" s="55" t="s">
        <v>10512</v>
      </c>
      <c r="U201" s="55">
        <v>18</v>
      </c>
      <c r="V201" s="55" t="s">
        <v>8140</v>
      </c>
      <c r="W201" s="55" t="s">
        <v>162</v>
      </c>
      <c r="X201" s="55">
        <v>68186.45</v>
      </c>
      <c r="Y201" s="55">
        <v>23400</v>
      </c>
      <c r="Z201" s="55" t="s">
        <v>5043</v>
      </c>
      <c r="AA201" s="55" t="s">
        <v>5009</v>
      </c>
      <c r="AB201" s="55" t="s">
        <v>11824</v>
      </c>
      <c r="AC201" s="55" t="s">
        <v>11825</v>
      </c>
      <c r="AD201" s="60">
        <f>IF(N201=$AD$1,_xlfn.XLOOKUP(LEFT(B201,18)&amp;C201&amp;D201,'Form CT'!I:I,'Form CT'!D:D,0)+_xlfn.XLOOKUP(LEFT(B201,18)&amp;C201&amp;D201,'Form CT'!I:I,'Form CT'!E:E,0),0)</f>
        <v>0</v>
      </c>
      <c r="AE201" s="60">
        <f>IF(N201=$AE$1,_xlfn.XLOOKUP(LEFT(B201,18)&amp;C201&amp;D201,'Form CT'!I:I,'Form CT'!D:D,0)+_xlfn.XLOOKUP(LEFT(B201,18)&amp;C201&amp;D201,'Form CT'!I:I,'Form CT'!E:E,0),0)</f>
        <v>1148.7495576677843</v>
      </c>
      <c r="AF201" s="60">
        <f>IF(N201=$AF$1,_xlfn.XLOOKUP(LEFT(B201,18)&amp;C201&amp;D201,'Form CT'!I:I,'Form CT'!D:D,0)+_xlfn.XLOOKUP(LEFT(B201,18)&amp;C201&amp;D201,'Form CT'!I:I,'Form CT'!E:E,0),0)</f>
        <v>0</v>
      </c>
      <c r="AG201" s="60" t="str">
        <f t="shared" si="4"/>
        <v>符合</v>
      </c>
      <c r="AH201" s="60">
        <f>_xlfn.XLOOKUP(TRIM(CLEAN(B201))&amp;"-"&amp;TRIM(CLEAN(C201))&amp;"-"&amp;TRIM(CLEAN(D201)),'KS2'!A:A,'KS2'!B:B,0)</f>
        <v>5</v>
      </c>
      <c r="AI201" s="60">
        <f>IF(_xlfn.XLOOKUP(MID(B201,2,7)&amp;"/"&amp;MID(B201,10,3)&amp;TRIM(D201)&amp;MID(B201,15,4),Carouselwash!F:F,Carouselwash!I:I,0)=0,_xlfn.XLOOKUP((MID(C201,2,7)&amp;"/"&amp;MID(C201,10,3)&amp;TRIM(D201)),Carouselwash!G:G,Carouselwash!I:I,0),_xlfn.XLOOKUP(MID(B201,2,7)&amp;"/"&amp;MID(B201,10,3)&amp;TRIM(D201)&amp;MID(B201,15,4),Carouselwash!F:F,Carouselwash!I:I,0))</f>
        <v>4</v>
      </c>
    </row>
    <row r="202" spans="1:35" hidden="1">
      <c r="A202" s="55" t="s">
        <v>11826</v>
      </c>
      <c r="B202" s="56" t="s">
        <v>132</v>
      </c>
      <c r="C202" s="56" t="s">
        <v>4389</v>
      </c>
      <c r="D202" s="55" t="s">
        <v>82</v>
      </c>
      <c r="E202" s="57" t="s">
        <v>10639</v>
      </c>
      <c r="F202" s="58">
        <v>23373</v>
      </c>
      <c r="G202" s="59" t="s">
        <v>11208</v>
      </c>
      <c r="H202" s="59" t="s">
        <v>10500</v>
      </c>
      <c r="I202" s="55" t="s">
        <v>38</v>
      </c>
      <c r="J202" s="55">
        <v>3</v>
      </c>
      <c r="K202" s="55">
        <v>0</v>
      </c>
      <c r="L202" s="55" t="s">
        <v>11827</v>
      </c>
      <c r="M202" s="55">
        <v>4449.1000000000004</v>
      </c>
      <c r="N202" s="55" t="s">
        <v>23</v>
      </c>
      <c r="O202" s="55">
        <v>0.14000000000000001</v>
      </c>
      <c r="P202" s="55">
        <v>0.21</v>
      </c>
      <c r="Q202" s="55">
        <v>3.2000000000000001E-2</v>
      </c>
      <c r="R202" s="55">
        <v>1.4999999999999999E-2</v>
      </c>
      <c r="S202" s="55" t="s">
        <v>51</v>
      </c>
      <c r="T202" s="55" t="s">
        <v>10512</v>
      </c>
      <c r="U202" s="55">
        <v>18</v>
      </c>
      <c r="V202" s="55" t="s">
        <v>8140</v>
      </c>
      <c r="W202" s="55" t="s">
        <v>162</v>
      </c>
      <c r="X202" s="55">
        <v>68186.45</v>
      </c>
      <c r="Y202" s="55">
        <v>23400</v>
      </c>
      <c r="Z202" s="55" t="s">
        <v>5043</v>
      </c>
      <c r="AA202" s="55" t="s">
        <v>5009</v>
      </c>
      <c r="AB202" s="61" t="s">
        <v>11828</v>
      </c>
      <c r="AC202" s="55" t="s">
        <v>11829</v>
      </c>
      <c r="AD202" s="60">
        <f>IF(N202=$AD$1,_xlfn.XLOOKUP(LEFT(B202,18)&amp;C202&amp;D202,'Form CT'!I:I,'Form CT'!D:D,0)+_xlfn.XLOOKUP(LEFT(B202,18)&amp;C202&amp;D202,'Form CT'!I:I,'Form CT'!E:E,0),0)</f>
        <v>0</v>
      </c>
      <c r="AE202" s="60">
        <f>IF(N202=$AE$1,_xlfn.XLOOKUP(LEFT(B202,18)&amp;C202&amp;D202,'Form CT'!I:I,'Form CT'!D:D,0)+_xlfn.XLOOKUP(LEFT(B202,18)&amp;C202&amp;D202,'Form CT'!I:I,'Form CT'!E:E,0),0)</f>
        <v>1148.7495576677843</v>
      </c>
      <c r="AF202" s="60">
        <f>IF(N202=$AF$1,_xlfn.XLOOKUP(LEFT(B202,18)&amp;C202&amp;D202,'Form CT'!I:I,'Form CT'!D:D,0)+_xlfn.XLOOKUP(LEFT(B202,18)&amp;C202&amp;D202,'Form CT'!I:I,'Form CT'!E:E,0),0)</f>
        <v>0</v>
      </c>
      <c r="AG202" s="60" t="str">
        <f t="shared" si="4"/>
        <v>符合</v>
      </c>
      <c r="AH202" s="60">
        <f>_xlfn.XLOOKUP(TRIM(CLEAN(B202))&amp;"-"&amp;TRIM(CLEAN(C202))&amp;"-"&amp;TRIM(CLEAN(D202)),'KS2'!A:A,'KS2'!B:B,0)</f>
        <v>5</v>
      </c>
      <c r="AI202" s="60">
        <f>IF(_xlfn.XLOOKUP(MID(B202,2,7)&amp;"/"&amp;MID(B202,10,3)&amp;TRIM(D202)&amp;MID(B202,15,4),Carouselwash!F:F,Carouselwash!I:I,0)=0,_xlfn.XLOOKUP((MID(C202,2,7)&amp;"/"&amp;MID(C202,10,3)&amp;TRIM(D202)),Carouselwash!G:G,Carouselwash!I:I,0),_xlfn.XLOOKUP(MID(B202,2,7)&amp;"/"&amp;MID(B202,10,3)&amp;TRIM(D202)&amp;MID(B202,15,4),Carouselwash!F:F,Carouselwash!I:I,0))</f>
        <v>4</v>
      </c>
    </row>
    <row r="203" spans="1:35">
      <c r="A203" s="55" t="s">
        <v>11830</v>
      </c>
      <c r="B203" s="82" t="s">
        <v>4114</v>
      </c>
      <c r="C203" s="56" t="s">
        <v>4115</v>
      </c>
      <c r="D203" s="55" t="s">
        <v>4531</v>
      </c>
      <c r="E203" s="57" t="s">
        <v>10639</v>
      </c>
      <c r="F203" s="58">
        <v>50760</v>
      </c>
      <c r="G203" s="59" t="s">
        <v>10583</v>
      </c>
      <c r="H203" s="59" t="s">
        <v>10598</v>
      </c>
      <c r="I203" s="55" t="s">
        <v>10</v>
      </c>
      <c r="J203" s="55">
        <v>10</v>
      </c>
      <c r="K203" s="55">
        <v>5</v>
      </c>
      <c r="L203" s="55" t="s">
        <v>11831</v>
      </c>
      <c r="M203" s="55">
        <v>1451.4</v>
      </c>
      <c r="N203" s="55" t="s">
        <v>101</v>
      </c>
      <c r="O203" s="55">
        <v>9.4E-2</v>
      </c>
      <c r="P203" s="55">
        <v>7.5999999999999998E-2</v>
      </c>
      <c r="Q203" s="55">
        <v>2.0299999999999999E-2</v>
      </c>
      <c r="R203" s="55">
        <v>9.7999999999999997E-3</v>
      </c>
      <c r="S203" s="55" t="s">
        <v>52</v>
      </c>
      <c r="T203" s="55" t="s">
        <v>10501</v>
      </c>
      <c r="U203" s="55">
        <v>18</v>
      </c>
      <c r="V203" s="55" t="s">
        <v>9485</v>
      </c>
      <c r="W203" s="55" t="s">
        <v>163</v>
      </c>
      <c r="X203" s="55">
        <v>66066.73</v>
      </c>
      <c r="Y203" s="55">
        <v>50760</v>
      </c>
      <c r="Z203" s="55" t="s">
        <v>10374</v>
      </c>
      <c r="AA203" s="55" t="s">
        <v>5015</v>
      </c>
      <c r="AB203" s="55" t="s">
        <v>5014</v>
      </c>
      <c r="AC203" s="55" t="s">
        <v>11214</v>
      </c>
      <c r="AD203" s="60">
        <f>IF(N203=$AD$1,_xlfn.XLOOKUP(LEFT(B203,18)&amp;C203&amp;D203,'Form CT'!I:I,'Form CT'!D:D,0)+_xlfn.XLOOKUP(LEFT(B203,18)&amp;C203&amp;D203,'Form CT'!I:I,'Form CT'!E:E,0),0)</f>
        <v>770.0165722228121</v>
      </c>
      <c r="AE203" s="60">
        <f>IF(N203=$AE$1,_xlfn.XLOOKUP(LEFT(B203,18)&amp;C203&amp;D203,'Form CT'!I:I,'Form CT'!D:D,0)+_xlfn.XLOOKUP(LEFT(B203,18)&amp;C203&amp;D203,'Form CT'!I:I,'Form CT'!E:E,0),0)</f>
        <v>0</v>
      </c>
      <c r="AF203" s="60">
        <f>IF(N203=$AF$1,_xlfn.XLOOKUP(LEFT(B203,18)&amp;C203&amp;D203,'Form CT'!I:I,'Form CT'!D:D,0)+_xlfn.XLOOKUP(LEFT(B203,18)&amp;C203&amp;D203,'Form CT'!I:I,'Form CT'!E:E,0),0)</f>
        <v>0</v>
      </c>
      <c r="AG203" s="60" t="str">
        <f t="shared" si="4"/>
        <v>不符合</v>
      </c>
      <c r="AH203" s="60">
        <f>_xlfn.XLOOKUP(TRIM(CLEAN(B203))&amp;"-"&amp;TRIM(CLEAN(C203))&amp;"-"&amp;TRIM(CLEAN(D203)),'KS2'!A:A,'KS2'!B:B,0)</f>
        <v>0</v>
      </c>
      <c r="AI203" s="60">
        <f>IF(_xlfn.XLOOKUP(MID(B203,2,7)&amp;"/"&amp;MID(B203,10,3)&amp;TRIM(D203)&amp;MID(B203,15,4),Carouselwash!F:F,Carouselwash!I:I,0)=0,_xlfn.XLOOKUP((MID(C203,2,7)&amp;"/"&amp;MID(C203,10,3)&amp;TRIM(D203)),Carouselwash!G:G,Carouselwash!I:I,0),_xlfn.XLOOKUP(MID(B203,2,7)&amp;"/"&amp;MID(B203,10,3)&amp;TRIM(D203)&amp;MID(B203,15,4),Carouselwash!F:F,Carouselwash!I:I,0))</f>
        <v>3</v>
      </c>
    </row>
    <row r="204" spans="1:35">
      <c r="A204" s="55" t="s">
        <v>11832</v>
      </c>
      <c r="B204" s="56" t="s">
        <v>4114</v>
      </c>
      <c r="C204" s="56" t="s">
        <v>4115</v>
      </c>
      <c r="D204" s="55" t="s">
        <v>4531</v>
      </c>
      <c r="E204" s="57" t="s">
        <v>10639</v>
      </c>
      <c r="F204" s="58">
        <v>50760</v>
      </c>
      <c r="G204" s="59" t="s">
        <v>10583</v>
      </c>
      <c r="H204" s="59" t="s">
        <v>10598</v>
      </c>
      <c r="I204" s="55" t="s">
        <v>10</v>
      </c>
      <c r="J204" s="55">
        <v>10</v>
      </c>
      <c r="K204" s="55">
        <v>5</v>
      </c>
      <c r="L204" s="55" t="s">
        <v>11833</v>
      </c>
      <c r="M204" s="55">
        <v>1437.8</v>
      </c>
      <c r="N204" s="55" t="s">
        <v>101</v>
      </c>
      <c r="O204" s="55">
        <v>9.4E-2</v>
      </c>
      <c r="P204" s="55">
        <v>7.5999999999999998E-2</v>
      </c>
      <c r="Q204" s="55">
        <v>2.0299999999999999E-2</v>
      </c>
      <c r="R204" s="55">
        <v>9.7999999999999997E-3</v>
      </c>
      <c r="S204" s="55" t="s">
        <v>52</v>
      </c>
      <c r="T204" s="55" t="s">
        <v>10501</v>
      </c>
      <c r="U204" s="55">
        <v>18</v>
      </c>
      <c r="V204" s="55" t="s">
        <v>9485</v>
      </c>
      <c r="W204" s="55" t="s">
        <v>163</v>
      </c>
      <c r="X204" s="55">
        <v>66066.73</v>
      </c>
      <c r="Y204" s="55">
        <v>50760</v>
      </c>
      <c r="Z204" s="55" t="s">
        <v>5043</v>
      </c>
      <c r="AA204" s="55" t="s">
        <v>5015</v>
      </c>
      <c r="AB204" s="55" t="s">
        <v>5014</v>
      </c>
      <c r="AC204" s="55" t="s">
        <v>11214</v>
      </c>
      <c r="AD204" s="60">
        <f>IF(N204=$AD$1,_xlfn.XLOOKUP(LEFT(B204,18)&amp;C204&amp;D204,'Form CT'!I:I,'Form CT'!D:D,0)+_xlfn.XLOOKUP(LEFT(B204,18)&amp;C204&amp;D204,'Form CT'!I:I,'Form CT'!E:E,0),0)</f>
        <v>770.0165722228121</v>
      </c>
      <c r="AE204" s="60">
        <f>IF(N204=$AE$1,_xlfn.XLOOKUP(LEFT(B204,18)&amp;C204&amp;D204,'Form CT'!I:I,'Form CT'!D:D,0)+_xlfn.XLOOKUP(LEFT(B204,18)&amp;C204&amp;D204,'Form CT'!I:I,'Form CT'!E:E,0),0)</f>
        <v>0</v>
      </c>
      <c r="AF204" s="60">
        <f>IF(N204=$AF$1,_xlfn.XLOOKUP(LEFT(B204,18)&amp;C204&amp;D204,'Form CT'!I:I,'Form CT'!D:D,0)+_xlfn.XLOOKUP(LEFT(B204,18)&amp;C204&amp;D204,'Form CT'!I:I,'Form CT'!E:E,0),0)</f>
        <v>0</v>
      </c>
      <c r="AG204" s="60" t="str">
        <f t="shared" si="4"/>
        <v>不符合</v>
      </c>
      <c r="AH204" s="60">
        <f>_xlfn.XLOOKUP(TRIM(CLEAN(B204))&amp;"-"&amp;TRIM(CLEAN(C204))&amp;"-"&amp;TRIM(CLEAN(D204)),'KS2'!A:A,'KS2'!B:B,0)</f>
        <v>0</v>
      </c>
      <c r="AI204" s="60">
        <f>IF(_xlfn.XLOOKUP(MID(B204,2,7)&amp;"/"&amp;MID(B204,10,3)&amp;TRIM(D204)&amp;MID(B204,15,4),Carouselwash!F:F,Carouselwash!I:I,0)=0,_xlfn.XLOOKUP((MID(C204,2,7)&amp;"/"&amp;MID(C204,10,3)&amp;TRIM(D204)),Carouselwash!G:G,Carouselwash!I:I,0),_xlfn.XLOOKUP(MID(B204,2,7)&amp;"/"&amp;MID(B204,10,3)&amp;TRIM(D204)&amp;MID(B204,15,4),Carouselwash!F:F,Carouselwash!I:I,0))</f>
        <v>3</v>
      </c>
    </row>
    <row r="205" spans="1:35" hidden="1">
      <c r="A205" s="55" t="s">
        <v>11834</v>
      </c>
      <c r="B205" s="56" t="s">
        <v>129</v>
      </c>
      <c r="C205" s="56" t="s">
        <v>130</v>
      </c>
      <c r="D205" s="55" t="s">
        <v>131</v>
      </c>
      <c r="E205" s="57" t="s">
        <v>10639</v>
      </c>
      <c r="F205" s="58">
        <v>42242</v>
      </c>
      <c r="G205" s="59" t="s">
        <v>11156</v>
      </c>
      <c r="H205" s="59" t="s">
        <v>11159</v>
      </c>
      <c r="I205" s="55" t="s">
        <v>29</v>
      </c>
      <c r="J205" s="55">
        <v>14</v>
      </c>
      <c r="K205" s="55">
        <v>9</v>
      </c>
      <c r="L205" s="55" t="s">
        <v>11835</v>
      </c>
      <c r="M205" s="55">
        <v>2825.3</v>
      </c>
      <c r="N205" s="55" t="s">
        <v>96</v>
      </c>
      <c r="O205" s="55">
        <v>6.5000000000000002E-2</v>
      </c>
      <c r="P205" s="55">
        <v>0.17</v>
      </c>
      <c r="Q205" s="55">
        <v>0.04</v>
      </c>
      <c r="R205" s="55">
        <v>1.9300000000000001E-2</v>
      </c>
      <c r="S205" s="55" t="s">
        <v>51</v>
      </c>
      <c r="T205" s="55" t="s">
        <v>10501</v>
      </c>
      <c r="U205" s="55">
        <v>18</v>
      </c>
      <c r="V205" s="55" t="s">
        <v>5046</v>
      </c>
      <c r="W205" s="55" t="s">
        <v>162</v>
      </c>
      <c r="X205" s="55">
        <v>20932.16</v>
      </c>
      <c r="Y205" s="55">
        <v>42300</v>
      </c>
      <c r="Z205" s="55" t="s">
        <v>5043</v>
      </c>
      <c r="AA205" s="55" t="s">
        <v>5009</v>
      </c>
      <c r="AB205" s="55" t="s">
        <v>5008</v>
      </c>
      <c r="AC205" s="55" t="s">
        <v>11836</v>
      </c>
      <c r="AD205" s="60">
        <f>IF(N205=$AD$1,_xlfn.XLOOKUP(LEFT(B205,18)&amp;C205&amp;D205,'Form CT'!I:I,'Form CT'!D:D,0)+_xlfn.XLOOKUP(LEFT(B205,18)&amp;C205&amp;D205,'Form CT'!I:I,'Form CT'!E:E,0),0)</f>
        <v>0</v>
      </c>
      <c r="AE205" s="60">
        <f>IF(N205=$AE$1,_xlfn.XLOOKUP(LEFT(B205,18)&amp;C205&amp;D205,'Form CT'!I:I,'Form CT'!D:D,0)+_xlfn.XLOOKUP(LEFT(B205,18)&amp;C205&amp;D205,'Form CT'!I:I,'Form CT'!E:E,0),0)</f>
        <v>0</v>
      </c>
      <c r="AF205" s="60">
        <f>IF(N205=$AF$1,_xlfn.XLOOKUP(LEFT(B205,18)&amp;C205&amp;D205,'Form CT'!I:I,'Form CT'!D:D,0)+_xlfn.XLOOKUP(LEFT(B205,18)&amp;C205&amp;D205,'Form CT'!I:I,'Form CT'!E:E,0),0)</f>
        <v>349.29693499964202</v>
      </c>
      <c r="AG205" s="60" t="e">
        <f t="shared" si="4"/>
        <v>#VALUE!</v>
      </c>
      <c r="AH205" s="60">
        <f>_xlfn.XLOOKUP(TRIM(CLEAN(B205))&amp;"-"&amp;TRIM(CLEAN(C205))&amp;"-"&amp;TRIM(CLEAN(D205)),'KS2'!A:A,'KS2'!B:B,0)</f>
        <v>0</v>
      </c>
      <c r="AI205" s="60">
        <f>IF(_xlfn.XLOOKUP(MID(B205,2,7)&amp;"/"&amp;MID(B205,10,3)&amp;TRIM(D205)&amp;MID(B205,15,4),Carouselwash!F:F,Carouselwash!I:I,0)=0,_xlfn.XLOOKUP((MID(C205,2,7)&amp;"/"&amp;MID(C205,10,3)&amp;TRIM(D205)),Carouselwash!G:G,Carouselwash!I:I,0),_xlfn.XLOOKUP(MID(B205,2,7)&amp;"/"&amp;MID(B205,10,3)&amp;TRIM(D205)&amp;MID(B205,15,4),Carouselwash!F:F,Carouselwash!I:I,0))</f>
        <v>3</v>
      </c>
    </row>
    <row r="206" spans="1:35" hidden="1">
      <c r="A206" s="67" t="s">
        <v>11837</v>
      </c>
      <c r="B206" s="69" t="s">
        <v>3204</v>
      </c>
      <c r="C206" s="69" t="s">
        <v>3203</v>
      </c>
      <c r="D206" s="55" t="s">
        <v>4428</v>
      </c>
      <c r="E206" s="122" t="s">
        <v>10639</v>
      </c>
      <c r="F206" s="72">
        <v>33000</v>
      </c>
      <c r="G206" s="121" t="s">
        <v>10537</v>
      </c>
      <c r="H206" s="121" t="s">
        <v>11474</v>
      </c>
      <c r="I206" s="67" t="s">
        <v>18</v>
      </c>
      <c r="J206" s="67">
        <v>8</v>
      </c>
      <c r="K206" s="67">
        <v>5</v>
      </c>
      <c r="L206" s="67" t="s">
        <v>11838</v>
      </c>
      <c r="M206" s="67">
        <v>4110.3</v>
      </c>
      <c r="N206" s="67" t="s">
        <v>96</v>
      </c>
      <c r="O206" s="67">
        <v>0.128</v>
      </c>
      <c r="P206" s="67">
        <v>0.17</v>
      </c>
      <c r="Q206" s="67">
        <v>3.3000000000000002E-2</v>
      </c>
      <c r="R206" s="67">
        <v>1.4999999999999999E-2</v>
      </c>
      <c r="S206" s="67" t="s">
        <v>51</v>
      </c>
      <c r="T206" s="67" t="s">
        <v>10519</v>
      </c>
      <c r="U206" s="67">
        <v>18</v>
      </c>
      <c r="V206" s="67" t="s">
        <v>5049</v>
      </c>
      <c r="W206" s="67" t="s">
        <v>162</v>
      </c>
      <c r="X206" s="67">
        <v>24146.12</v>
      </c>
      <c r="Y206" s="67">
        <v>33300</v>
      </c>
      <c r="Z206" s="67" t="s">
        <v>5043</v>
      </c>
      <c r="AA206" s="67" t="s">
        <v>5012</v>
      </c>
      <c r="AB206" s="75" t="s">
        <v>5014</v>
      </c>
      <c r="AC206" s="67" t="s">
        <v>11839</v>
      </c>
      <c r="AD206" s="60">
        <f>IF(N206=$AD$1,_xlfn.XLOOKUP(LEFT(B206,18)&amp;C206&amp;D206,'Form CT'!I:I,'Form CT'!D:D,0)+_xlfn.XLOOKUP(LEFT(B206,18)&amp;C206&amp;D206,'Form CT'!I:I,'Form CT'!E:E,0),0)</f>
        <v>0</v>
      </c>
      <c r="AE206" s="60">
        <f>IF(N206=$AE$1,_xlfn.XLOOKUP(LEFT(B206,18)&amp;C206&amp;D206,'Form CT'!I:I,'Form CT'!D:D,0)+_xlfn.XLOOKUP(LEFT(B206,18)&amp;C206&amp;D206,'Form CT'!I:I,'Form CT'!E:E,0),0)</f>
        <v>0</v>
      </c>
      <c r="AF206" s="60">
        <f>IF(N206=$AF$1,_xlfn.XLOOKUP(LEFT(B206,18)&amp;C206&amp;D206,'Form CT'!I:I,'Form CT'!D:D,0)+_xlfn.XLOOKUP(LEFT(B206,18)&amp;C206&amp;D206,'Form CT'!I:I,'Form CT'!E:E,0),0)</f>
        <v>405.16952399960718</v>
      </c>
      <c r="AG206" s="60" t="e">
        <f t="shared" si="4"/>
        <v>#VALUE!</v>
      </c>
      <c r="AH206" s="60">
        <f>_xlfn.XLOOKUP(TRIM(CLEAN(B206))&amp;"-"&amp;TRIM(CLEAN(C206))&amp;"-"&amp;TRIM(CLEAN(D206)),'KS2'!A:A,'KS2'!B:B,0)</f>
        <v>0</v>
      </c>
      <c r="AI206" s="60">
        <f>IF(_xlfn.XLOOKUP(MID(B206,2,7)&amp;"/"&amp;MID(B206,10,3)&amp;TRIM(D206)&amp;MID(B206,15,4),Carouselwash!F:F,Carouselwash!I:I,0)=0,_xlfn.XLOOKUP((MID(C206,2,7)&amp;"/"&amp;MID(C206,10,3)&amp;TRIM(D206)),Carouselwash!G:G,Carouselwash!I:I,0),_xlfn.XLOOKUP(MID(B206,2,7)&amp;"/"&amp;MID(B206,10,3)&amp;TRIM(D206)&amp;MID(B206,15,4),Carouselwash!F:F,Carouselwash!I:I,0))</f>
        <v>3</v>
      </c>
    </row>
    <row r="207" spans="1:35">
      <c r="A207" s="67" t="s">
        <v>11840</v>
      </c>
      <c r="B207" s="69" t="s">
        <v>4114</v>
      </c>
      <c r="C207" s="69" t="s">
        <v>4115</v>
      </c>
      <c r="D207" s="55" t="s">
        <v>4531</v>
      </c>
      <c r="E207" s="122" t="s">
        <v>10639</v>
      </c>
      <c r="F207" s="72">
        <v>50760</v>
      </c>
      <c r="G207" s="121" t="s">
        <v>10583</v>
      </c>
      <c r="H207" s="121" t="s">
        <v>10598</v>
      </c>
      <c r="I207" s="67" t="s">
        <v>10</v>
      </c>
      <c r="J207" s="67">
        <v>10</v>
      </c>
      <c r="K207" s="67">
        <v>5</v>
      </c>
      <c r="L207" s="67" t="s">
        <v>11841</v>
      </c>
      <c r="M207" s="67">
        <v>1403.9</v>
      </c>
      <c r="N207" s="67" t="s">
        <v>101</v>
      </c>
      <c r="O207" s="67">
        <v>9.4E-2</v>
      </c>
      <c r="P207" s="67">
        <v>7.5999999999999998E-2</v>
      </c>
      <c r="Q207" s="67">
        <v>2.0299999999999999E-2</v>
      </c>
      <c r="R207" s="67">
        <v>9.7999999999999997E-3</v>
      </c>
      <c r="S207" s="67" t="s">
        <v>52</v>
      </c>
      <c r="T207" s="67" t="s">
        <v>10501</v>
      </c>
      <c r="U207" s="67">
        <v>18</v>
      </c>
      <c r="V207" s="67" t="s">
        <v>9485</v>
      </c>
      <c r="W207" s="67" t="s">
        <v>163</v>
      </c>
      <c r="X207" s="67">
        <v>66066.73</v>
      </c>
      <c r="Y207" s="67">
        <v>50760</v>
      </c>
      <c r="Z207" s="67" t="s">
        <v>5043</v>
      </c>
      <c r="AA207" s="67" t="s">
        <v>5015</v>
      </c>
      <c r="AB207" s="123" t="s">
        <v>5014</v>
      </c>
      <c r="AC207" s="67" t="s">
        <v>11214</v>
      </c>
      <c r="AD207" s="60">
        <f>IF(N207=$AD$1,_xlfn.XLOOKUP(LEFT(B207,18)&amp;C207&amp;D207,'Form CT'!I:I,'Form CT'!D:D,0)+_xlfn.XLOOKUP(LEFT(B207,18)&amp;C207&amp;D207,'Form CT'!I:I,'Form CT'!E:E,0),0)</f>
        <v>770.0165722228121</v>
      </c>
      <c r="AE207" s="60">
        <f>IF(N207=$AE$1,_xlfn.XLOOKUP(LEFT(B207,18)&amp;C207&amp;D207,'Form CT'!I:I,'Form CT'!D:D,0)+_xlfn.XLOOKUP(LEFT(B207,18)&amp;C207&amp;D207,'Form CT'!I:I,'Form CT'!E:E,0),0)</f>
        <v>0</v>
      </c>
      <c r="AF207" s="60">
        <f>IF(N207=$AF$1,_xlfn.XLOOKUP(LEFT(B207,18)&amp;C207&amp;D207,'Form CT'!I:I,'Form CT'!D:D,0)+_xlfn.XLOOKUP(LEFT(B207,18)&amp;C207&amp;D207,'Form CT'!I:I,'Form CT'!E:E,0),0)</f>
        <v>0</v>
      </c>
      <c r="AG207" s="60" t="str">
        <f t="shared" si="4"/>
        <v>不符合</v>
      </c>
      <c r="AH207" s="60">
        <f>_xlfn.XLOOKUP(TRIM(CLEAN(B207))&amp;"-"&amp;TRIM(CLEAN(C207))&amp;"-"&amp;TRIM(CLEAN(D207)),'KS2'!A:A,'KS2'!B:B,0)</f>
        <v>0</v>
      </c>
      <c r="AI207" s="60">
        <f>IF(_xlfn.XLOOKUP(MID(B207,2,7)&amp;"/"&amp;MID(B207,10,3)&amp;TRIM(D207)&amp;MID(B207,15,4),Carouselwash!F:F,Carouselwash!I:I,0)=0,_xlfn.XLOOKUP((MID(C207,2,7)&amp;"/"&amp;MID(C207,10,3)&amp;TRIM(D207)),Carouselwash!G:G,Carouselwash!I:I,0),_xlfn.XLOOKUP(MID(B207,2,7)&amp;"/"&amp;MID(B207,10,3)&amp;TRIM(D207)&amp;MID(B207,15,4),Carouselwash!F:F,Carouselwash!I:I,0))</f>
        <v>3</v>
      </c>
    </row>
    <row r="208" spans="1:35" hidden="1">
      <c r="A208" s="67" t="s">
        <v>11842</v>
      </c>
      <c r="B208" s="69" t="s">
        <v>760</v>
      </c>
      <c r="C208" s="69" t="s">
        <v>10211</v>
      </c>
      <c r="D208" s="55"/>
      <c r="E208" s="122" t="s">
        <v>10639</v>
      </c>
      <c r="F208" s="72">
        <v>8500</v>
      </c>
      <c r="G208" s="121" t="s">
        <v>10511</v>
      </c>
      <c r="H208" s="121" t="s">
        <v>11162</v>
      </c>
      <c r="I208" s="67" t="s">
        <v>39</v>
      </c>
      <c r="J208" s="67">
        <v>3</v>
      </c>
      <c r="K208" s="67">
        <v>0</v>
      </c>
      <c r="L208" s="67" t="s">
        <v>11843</v>
      </c>
      <c r="M208" s="67">
        <v>8119.8</v>
      </c>
      <c r="N208" s="67" t="s">
        <v>23</v>
      </c>
      <c r="O208" s="67">
        <v>0.20599999999999999</v>
      </c>
      <c r="P208" s="67">
        <v>0.216</v>
      </c>
      <c r="Q208" s="67">
        <v>4.1000000000000002E-2</v>
      </c>
      <c r="R208" s="67">
        <v>1.18E-2</v>
      </c>
      <c r="S208" s="67" t="s">
        <v>50</v>
      </c>
      <c r="T208" s="67" t="s">
        <v>10504</v>
      </c>
      <c r="U208" s="67">
        <v>18</v>
      </c>
      <c r="V208" s="67" t="s">
        <v>8119</v>
      </c>
      <c r="W208" s="67" t="s">
        <v>162</v>
      </c>
      <c r="X208" s="67">
        <v>70015.25</v>
      </c>
      <c r="Y208" s="67">
        <v>13860</v>
      </c>
      <c r="Z208" s="67" t="s">
        <v>5043</v>
      </c>
      <c r="AA208" s="67" t="s">
        <v>5009</v>
      </c>
      <c r="AB208" s="75" t="s">
        <v>5008</v>
      </c>
      <c r="AC208" s="67" t="s">
        <v>11227</v>
      </c>
      <c r="AD208" s="60">
        <f>IF(N208=$AD$1,_xlfn.XLOOKUP(LEFT(B208,18)&amp;C208&amp;D208,'Form CT'!I:I,'Form CT'!D:D,0)+_xlfn.XLOOKUP(LEFT(B208,18)&amp;C208&amp;D208,'Form CT'!I:I,'Form CT'!E:E,0),0)</f>
        <v>0</v>
      </c>
      <c r="AE208" s="60">
        <f>IF(N208=$AE$1,_xlfn.XLOOKUP(LEFT(B208,18)&amp;C208&amp;D208,'Form CT'!I:I,'Form CT'!D:D,0)+_xlfn.XLOOKUP(LEFT(B208,18)&amp;C208&amp;D208,'Form CT'!I:I,'Form CT'!E:E,0),0)</f>
        <v>0</v>
      </c>
      <c r="AF208" s="60">
        <f>IF(N208=$AF$1,_xlfn.XLOOKUP(LEFT(B208,18)&amp;C208&amp;D208,'Form CT'!I:I,'Form CT'!D:D,0)+_xlfn.XLOOKUP(LEFT(B208,18)&amp;C208&amp;D208,'Form CT'!I:I,'Form CT'!E:E,0),0)</f>
        <v>0</v>
      </c>
      <c r="AG208" s="60" t="str">
        <f t="shared" si="4"/>
        <v>符合</v>
      </c>
      <c r="AH208" s="60">
        <f>_xlfn.XLOOKUP(TRIM(CLEAN(B208))&amp;"-"&amp;TRIM(CLEAN(C208))&amp;"-"&amp;TRIM(CLEAN(D208)),'KS2'!A:A,'KS2'!B:B,0)</f>
        <v>0</v>
      </c>
      <c r="AI208" s="60">
        <f>IF(_xlfn.XLOOKUP(MID(B208,2,7)&amp;"/"&amp;MID(B208,10,3)&amp;TRIM(D208)&amp;MID(B208,15,4),Carouselwash!F:F,Carouselwash!I:I,0)=0,_xlfn.XLOOKUP((MID(C208,2,7)&amp;"/"&amp;MID(C208,10,3)&amp;TRIM(D208)),Carouselwash!G:G,Carouselwash!I:I,0),_xlfn.XLOOKUP(MID(B208,2,7)&amp;"/"&amp;MID(B208,10,3)&amp;TRIM(D208)&amp;MID(B208,15,4),Carouselwash!F:F,Carouselwash!I:I,0))</f>
        <v>0</v>
      </c>
    </row>
    <row r="209" spans="1:35" hidden="1">
      <c r="A209" s="55" t="s">
        <v>11844</v>
      </c>
      <c r="B209" s="56" t="s">
        <v>1939</v>
      </c>
      <c r="C209" s="56" t="s">
        <v>1860</v>
      </c>
      <c r="D209" s="55" t="s">
        <v>4428</v>
      </c>
      <c r="E209" s="57" t="s">
        <v>10639</v>
      </c>
      <c r="F209" s="58">
        <v>42300</v>
      </c>
      <c r="G209" s="59" t="s">
        <v>10618</v>
      </c>
      <c r="H209" s="59" t="s">
        <v>10529</v>
      </c>
      <c r="I209" s="55" t="s">
        <v>25</v>
      </c>
      <c r="J209" s="55">
        <v>14</v>
      </c>
      <c r="K209" s="55">
        <v>9</v>
      </c>
      <c r="L209" s="55" t="s">
        <v>11845</v>
      </c>
      <c r="M209" s="55">
        <v>2142.1999999999998</v>
      </c>
      <c r="N209" s="55" t="s">
        <v>96</v>
      </c>
      <c r="O209" s="55">
        <v>7.0000000000000007E-2</v>
      </c>
      <c r="P209" s="55">
        <v>0.19</v>
      </c>
      <c r="Q209" s="55">
        <v>3.1E-2</v>
      </c>
      <c r="R209" s="55">
        <v>1.4999999999999999E-2</v>
      </c>
      <c r="S209" s="55" t="s">
        <v>51</v>
      </c>
      <c r="T209" s="55" t="s">
        <v>10501</v>
      </c>
      <c r="U209" s="55">
        <v>18</v>
      </c>
      <c r="V209" s="55" t="s">
        <v>5545</v>
      </c>
      <c r="W209" s="55" t="s">
        <v>162</v>
      </c>
      <c r="X209" s="55">
        <v>22695.61</v>
      </c>
      <c r="Y209" s="55">
        <v>42300</v>
      </c>
      <c r="Z209" s="55" t="s">
        <v>5043</v>
      </c>
      <c r="AA209" s="55" t="s">
        <v>5009</v>
      </c>
      <c r="AB209" s="61" t="s">
        <v>11846</v>
      </c>
      <c r="AC209" s="55" t="s">
        <v>11847</v>
      </c>
      <c r="AD209" s="60">
        <f>IF(N209=$AD$1,_xlfn.XLOOKUP(LEFT(B209,18)&amp;C209&amp;D209,'Form CT'!I:I,'Form CT'!D:D,0)+_xlfn.XLOOKUP(LEFT(B209,18)&amp;C209&amp;D209,'Form CT'!I:I,'Form CT'!E:E,0),0)</f>
        <v>0</v>
      </c>
      <c r="AE209" s="60">
        <f>IF(N209=$AE$1,_xlfn.XLOOKUP(LEFT(B209,18)&amp;C209&amp;D209,'Form CT'!I:I,'Form CT'!D:D,0)+_xlfn.XLOOKUP(LEFT(B209,18)&amp;C209&amp;D209,'Form CT'!I:I,'Form CT'!E:E,0),0)</f>
        <v>0</v>
      </c>
      <c r="AF209" s="60">
        <f>IF(N209=$AF$1,_xlfn.XLOOKUP(LEFT(B209,18)&amp;C209&amp;D209,'Form CT'!I:I,'Form CT'!D:D,0)+_xlfn.XLOOKUP(LEFT(B209,18)&amp;C209&amp;D209,'Form CT'!I:I,'Form CT'!E:E,0),0)</f>
        <v>360.52159165847115</v>
      </c>
      <c r="AG209" s="60" t="str">
        <f t="shared" si="4"/>
        <v>不符合</v>
      </c>
      <c r="AH209" s="60">
        <f>_xlfn.XLOOKUP(TRIM(CLEAN(B209))&amp;"-"&amp;TRIM(CLEAN(C209))&amp;"-"&amp;TRIM(CLEAN(D209)),'KS2'!A:A,'KS2'!B:B,0)</f>
        <v>0</v>
      </c>
      <c r="AI209" s="60">
        <f>IF(_xlfn.XLOOKUP(MID(B209,2,7)&amp;"/"&amp;MID(B209,10,3)&amp;TRIM(D209)&amp;MID(B209,15,4),Carouselwash!F:F,Carouselwash!I:I,0)=0,_xlfn.XLOOKUP((MID(C209,2,7)&amp;"/"&amp;MID(C209,10,3)&amp;TRIM(D209)),Carouselwash!G:G,Carouselwash!I:I,0),_xlfn.XLOOKUP(MID(B209,2,7)&amp;"/"&amp;MID(B209,10,3)&amp;TRIM(D209)&amp;MID(B209,15,4),Carouselwash!F:F,Carouselwash!I:I,0))</f>
        <v>3</v>
      </c>
    </row>
    <row r="210" spans="1:35" hidden="1">
      <c r="A210" s="55" t="s">
        <v>11848</v>
      </c>
      <c r="B210" s="56" t="s">
        <v>1563</v>
      </c>
      <c r="C210" s="56" t="s">
        <v>1063</v>
      </c>
      <c r="D210" s="55" t="s">
        <v>119</v>
      </c>
      <c r="E210" s="57" t="s">
        <v>10639</v>
      </c>
      <c r="F210" s="58">
        <v>16283</v>
      </c>
      <c r="G210" s="59" t="s">
        <v>10618</v>
      </c>
      <c r="H210" s="59" t="s">
        <v>10542</v>
      </c>
      <c r="I210" s="55" t="s">
        <v>17</v>
      </c>
      <c r="J210" s="55">
        <v>8</v>
      </c>
      <c r="K210" s="55">
        <v>4</v>
      </c>
      <c r="L210" s="55" t="s">
        <v>11849</v>
      </c>
      <c r="M210" s="55">
        <v>7877.2</v>
      </c>
      <c r="N210" s="55" t="s">
        <v>101</v>
      </c>
      <c r="O210" s="55">
        <v>0.128</v>
      </c>
      <c r="P210" s="55">
        <v>0.17</v>
      </c>
      <c r="Q210" s="55">
        <v>0.05</v>
      </c>
      <c r="R210" s="55">
        <v>1.4999999999999999E-2</v>
      </c>
      <c r="S210" s="55" t="s">
        <v>50</v>
      </c>
      <c r="T210" s="55" t="s">
        <v>10512</v>
      </c>
      <c r="U210" s="55">
        <v>18</v>
      </c>
      <c r="V210" s="55" t="s">
        <v>6071</v>
      </c>
      <c r="W210" s="55" t="s">
        <v>162</v>
      </c>
      <c r="X210" s="55">
        <v>41186.269999999997</v>
      </c>
      <c r="Y210" s="55">
        <v>16380</v>
      </c>
      <c r="Z210" s="55" t="s">
        <v>5043</v>
      </c>
      <c r="AA210" s="55" t="s">
        <v>5009</v>
      </c>
      <c r="AB210" s="55" t="s">
        <v>11850</v>
      </c>
      <c r="AC210" s="55" t="s">
        <v>11851</v>
      </c>
      <c r="AD210" s="60">
        <f>IF(N210=$AD$1,_xlfn.XLOOKUP(LEFT(B210,18)&amp;C210&amp;D210,'Form CT'!I:I,'Form CT'!D:D,0)+_xlfn.XLOOKUP(LEFT(B210,18)&amp;C210&amp;D210,'Form CT'!I:I,'Form CT'!E:E,0),0)</f>
        <v>669.49164866760839</v>
      </c>
      <c r="AE210" s="60">
        <f>IF(N210=$AE$1,_xlfn.XLOOKUP(LEFT(B210,18)&amp;C210&amp;D210,'Form CT'!I:I,'Form CT'!D:D,0)+_xlfn.XLOOKUP(LEFT(B210,18)&amp;C210&amp;D210,'Form CT'!I:I,'Form CT'!E:E,0),0)</f>
        <v>0</v>
      </c>
      <c r="AF210" s="60">
        <f>IF(N210=$AF$1,_xlfn.XLOOKUP(LEFT(B210,18)&amp;C210&amp;D210,'Form CT'!I:I,'Form CT'!D:D,0)+_xlfn.XLOOKUP(LEFT(B210,18)&amp;C210&amp;D210,'Form CT'!I:I,'Form CT'!E:E,0),0)</f>
        <v>0</v>
      </c>
      <c r="AG210" s="60" t="str">
        <f t="shared" si="4"/>
        <v>不符合</v>
      </c>
      <c r="AH210" s="60">
        <f>_xlfn.XLOOKUP(TRIM(CLEAN(B210))&amp;"-"&amp;TRIM(CLEAN(C210))&amp;"-"&amp;TRIM(CLEAN(D210)),'KS2'!A:A,'KS2'!B:B,0)</f>
        <v>0</v>
      </c>
      <c r="AI210" s="60">
        <f>IF(_xlfn.XLOOKUP(MID(B210,2,7)&amp;"/"&amp;MID(B210,10,3)&amp;TRIM(D210)&amp;MID(B210,15,4),Carouselwash!F:F,Carouselwash!I:I,0)=0,_xlfn.XLOOKUP((MID(C210,2,7)&amp;"/"&amp;MID(C210,10,3)&amp;TRIM(D210)),Carouselwash!G:G,Carouselwash!I:I,0),_xlfn.XLOOKUP(MID(B210,2,7)&amp;"/"&amp;MID(B210,10,3)&amp;TRIM(D210)&amp;MID(B210,15,4),Carouselwash!F:F,Carouselwash!I:I,0))</f>
        <v>3</v>
      </c>
    </row>
    <row r="211" spans="1:35" hidden="1">
      <c r="A211" s="55" t="s">
        <v>11852</v>
      </c>
      <c r="B211" s="56" t="s">
        <v>132</v>
      </c>
      <c r="C211" s="56" t="s">
        <v>4389</v>
      </c>
      <c r="D211" s="55" t="s">
        <v>82</v>
      </c>
      <c r="E211" s="57" t="s">
        <v>10639</v>
      </c>
      <c r="F211" s="58">
        <v>23400</v>
      </c>
      <c r="G211" s="59" t="s">
        <v>11208</v>
      </c>
      <c r="H211" s="59" t="s">
        <v>10500</v>
      </c>
      <c r="I211" s="55" t="s">
        <v>38</v>
      </c>
      <c r="J211" s="55">
        <v>3</v>
      </c>
      <c r="K211" s="55">
        <v>0</v>
      </c>
      <c r="L211" s="55" t="s">
        <v>11853</v>
      </c>
      <c r="M211" s="55">
        <v>4508.8</v>
      </c>
      <c r="N211" s="55" t="s">
        <v>23</v>
      </c>
      <c r="O211" s="55">
        <v>0.14000000000000001</v>
      </c>
      <c r="P211" s="55">
        <v>0.21</v>
      </c>
      <c r="Q211" s="55">
        <v>3.2000000000000001E-2</v>
      </c>
      <c r="R211" s="55">
        <v>1.4999999999999999E-2</v>
      </c>
      <c r="S211" s="55" t="s">
        <v>51</v>
      </c>
      <c r="T211" s="55" t="s">
        <v>10512</v>
      </c>
      <c r="U211" s="55">
        <v>18</v>
      </c>
      <c r="V211" s="55" t="s">
        <v>8140</v>
      </c>
      <c r="W211" s="55" t="s">
        <v>162</v>
      </c>
      <c r="X211" s="55">
        <v>68186.45</v>
      </c>
      <c r="Y211" s="55">
        <v>23400</v>
      </c>
      <c r="Z211" s="55" t="s">
        <v>5043</v>
      </c>
      <c r="AA211" s="55" t="s">
        <v>5009</v>
      </c>
      <c r="AB211" s="55" t="s">
        <v>11854</v>
      </c>
      <c r="AC211" s="55" t="s">
        <v>11855</v>
      </c>
      <c r="AD211" s="60">
        <f>IF(N211=$AD$1,_xlfn.XLOOKUP(LEFT(B211,18)&amp;C211&amp;D211,'Form CT'!I:I,'Form CT'!D:D,0)+_xlfn.XLOOKUP(LEFT(B211,18)&amp;C211&amp;D211,'Form CT'!I:I,'Form CT'!E:E,0),0)</f>
        <v>0</v>
      </c>
      <c r="AE211" s="60">
        <f>IF(N211=$AE$1,_xlfn.XLOOKUP(LEFT(B211,18)&amp;C211&amp;D211,'Form CT'!I:I,'Form CT'!D:D,0)+_xlfn.XLOOKUP(LEFT(B211,18)&amp;C211&amp;D211,'Form CT'!I:I,'Form CT'!E:E,0),0)</f>
        <v>1148.7495576677843</v>
      </c>
      <c r="AF211" s="60">
        <f>IF(N211=$AF$1,_xlfn.XLOOKUP(LEFT(B211,18)&amp;C211&amp;D211,'Form CT'!I:I,'Form CT'!D:D,0)+_xlfn.XLOOKUP(LEFT(B211,18)&amp;C211&amp;D211,'Form CT'!I:I,'Form CT'!E:E,0),0)</f>
        <v>0</v>
      </c>
      <c r="AG211" s="60" t="str">
        <f t="shared" si="4"/>
        <v>符合</v>
      </c>
      <c r="AH211" s="60">
        <f>_xlfn.XLOOKUP(TRIM(CLEAN(B211))&amp;"-"&amp;TRIM(CLEAN(C211))&amp;"-"&amp;TRIM(CLEAN(D211)),'KS2'!A:A,'KS2'!B:B,0)</f>
        <v>5</v>
      </c>
      <c r="AI211" s="60">
        <f>IF(_xlfn.XLOOKUP(MID(B211,2,7)&amp;"/"&amp;MID(B211,10,3)&amp;TRIM(D211)&amp;MID(B211,15,4),Carouselwash!F:F,Carouselwash!I:I,0)=0,_xlfn.XLOOKUP((MID(C211,2,7)&amp;"/"&amp;MID(C211,10,3)&amp;TRIM(D211)),Carouselwash!G:G,Carouselwash!I:I,0),_xlfn.XLOOKUP(MID(B211,2,7)&amp;"/"&amp;MID(B211,10,3)&amp;TRIM(D211)&amp;MID(B211,15,4),Carouselwash!F:F,Carouselwash!I:I,0))</f>
        <v>4</v>
      </c>
    </row>
    <row r="212" spans="1:35" hidden="1">
      <c r="A212" s="55" t="s">
        <v>11856</v>
      </c>
      <c r="B212" s="135" t="s">
        <v>129</v>
      </c>
      <c r="C212" s="56" t="s">
        <v>130</v>
      </c>
      <c r="D212" s="55" t="s">
        <v>131</v>
      </c>
      <c r="E212" s="57" t="s">
        <v>10639</v>
      </c>
      <c r="F212" s="58">
        <v>42300</v>
      </c>
      <c r="G212" s="59" t="s">
        <v>10734</v>
      </c>
      <c r="H212" s="59" t="s">
        <v>11161</v>
      </c>
      <c r="I212" s="55" t="s">
        <v>29</v>
      </c>
      <c r="J212" s="55">
        <v>14</v>
      </c>
      <c r="K212" s="55">
        <v>9</v>
      </c>
      <c r="L212" s="55" t="s">
        <v>11857</v>
      </c>
      <c r="M212" s="55">
        <v>2756.2</v>
      </c>
      <c r="N212" s="55" t="s">
        <v>96</v>
      </c>
      <c r="O212" s="55">
        <v>6.5000000000000002E-2</v>
      </c>
      <c r="P212" s="55">
        <v>0.17</v>
      </c>
      <c r="Q212" s="55">
        <v>0.04</v>
      </c>
      <c r="R212" s="55">
        <v>1.9300000000000001E-2</v>
      </c>
      <c r="S212" s="55" t="s">
        <v>51</v>
      </c>
      <c r="T212" s="55" t="s">
        <v>10501</v>
      </c>
      <c r="U212" s="55">
        <v>18</v>
      </c>
      <c r="V212" s="55" t="s">
        <v>5046</v>
      </c>
      <c r="W212" s="55" t="s">
        <v>162</v>
      </c>
      <c r="X212" s="55">
        <v>20932.16</v>
      </c>
      <c r="Y212" s="55">
        <v>42300</v>
      </c>
      <c r="Z212" s="55" t="s">
        <v>5043</v>
      </c>
      <c r="AA212" s="55" t="s">
        <v>5009</v>
      </c>
      <c r="AB212" s="55" t="s">
        <v>11858</v>
      </c>
      <c r="AC212" s="55" t="s">
        <v>11859</v>
      </c>
      <c r="AD212" s="60">
        <f>IF(N212=$AD$1,_xlfn.XLOOKUP(LEFT(B212,18)&amp;C212&amp;D212,'Form CT'!I:I,'Form CT'!D:D,0)+_xlfn.XLOOKUP(LEFT(B212,18)&amp;C212&amp;D212,'Form CT'!I:I,'Form CT'!E:E,0),0)</f>
        <v>0</v>
      </c>
      <c r="AE212" s="60">
        <f>IF(N212=$AE$1,_xlfn.XLOOKUP(LEFT(B212,18)&amp;C212&amp;D212,'Form CT'!I:I,'Form CT'!D:D,0)+_xlfn.XLOOKUP(LEFT(B212,18)&amp;C212&amp;D212,'Form CT'!I:I,'Form CT'!E:E,0),0)</f>
        <v>0</v>
      </c>
      <c r="AF212" s="60">
        <f>IF(N212=$AF$1,_xlfn.XLOOKUP(LEFT(B212,18)&amp;C212&amp;D212,'Form CT'!I:I,'Form CT'!D:D,0)+_xlfn.XLOOKUP(LEFT(B212,18)&amp;C212&amp;D212,'Form CT'!I:I,'Form CT'!E:E,0),0)</f>
        <v>349.29693499964202</v>
      </c>
      <c r="AG212" s="60" t="e">
        <f t="shared" si="4"/>
        <v>#VALUE!</v>
      </c>
      <c r="AH212" s="60">
        <f>_xlfn.XLOOKUP(TRIM(CLEAN(B212))&amp;"-"&amp;TRIM(CLEAN(C212))&amp;"-"&amp;TRIM(CLEAN(D212)),'KS2'!A:A,'KS2'!B:B,0)</f>
        <v>0</v>
      </c>
      <c r="AI212" s="60">
        <f>IF(_xlfn.XLOOKUP(MID(B212,2,7)&amp;"/"&amp;MID(B212,10,3)&amp;TRIM(D212)&amp;MID(B212,15,4),Carouselwash!F:F,Carouselwash!I:I,0)=0,_xlfn.XLOOKUP((MID(C212,2,7)&amp;"/"&amp;MID(C212,10,3)&amp;TRIM(D212)),Carouselwash!G:G,Carouselwash!I:I,0),_xlfn.XLOOKUP(MID(B212,2,7)&amp;"/"&amp;MID(B212,10,3)&amp;TRIM(D212)&amp;MID(B212,15,4),Carouselwash!F:F,Carouselwash!I:I,0))</f>
        <v>3</v>
      </c>
    </row>
    <row r="213" spans="1:35" hidden="1">
      <c r="A213" s="55" t="s">
        <v>11860</v>
      </c>
      <c r="B213" s="56" t="s">
        <v>132</v>
      </c>
      <c r="C213" s="56" t="s">
        <v>4389</v>
      </c>
      <c r="D213" s="55" t="s">
        <v>82</v>
      </c>
      <c r="E213" s="57" t="s">
        <v>10639</v>
      </c>
      <c r="F213" s="58">
        <v>23378</v>
      </c>
      <c r="G213" s="59" t="s">
        <v>11208</v>
      </c>
      <c r="H213" s="59" t="s">
        <v>10500</v>
      </c>
      <c r="I213" s="55" t="s">
        <v>38</v>
      </c>
      <c r="J213" s="55">
        <v>3</v>
      </c>
      <c r="K213" s="55">
        <v>0</v>
      </c>
      <c r="L213" s="55" t="s">
        <v>11861</v>
      </c>
      <c r="M213" s="55">
        <v>4635.3</v>
      </c>
      <c r="N213" s="55" t="s">
        <v>23</v>
      </c>
      <c r="O213" s="55">
        <v>0.14000000000000001</v>
      </c>
      <c r="P213" s="55">
        <v>0.21</v>
      </c>
      <c r="Q213" s="55">
        <v>3.2000000000000001E-2</v>
      </c>
      <c r="R213" s="55">
        <v>1.4999999999999999E-2</v>
      </c>
      <c r="S213" s="55" t="s">
        <v>51</v>
      </c>
      <c r="T213" s="55" t="s">
        <v>10512</v>
      </c>
      <c r="U213" s="55">
        <v>18</v>
      </c>
      <c r="V213" s="55" t="s">
        <v>8140</v>
      </c>
      <c r="W213" s="55" t="s">
        <v>162</v>
      </c>
      <c r="X213" s="55">
        <v>68186.45</v>
      </c>
      <c r="Y213" s="55">
        <v>23400</v>
      </c>
      <c r="Z213" s="55" t="s">
        <v>5043</v>
      </c>
      <c r="AA213" s="55" t="s">
        <v>5009</v>
      </c>
      <c r="AB213" s="55" t="s">
        <v>11862</v>
      </c>
      <c r="AC213" s="55" t="s">
        <v>11863</v>
      </c>
      <c r="AD213" s="60">
        <f>IF(N213=$AD$1,_xlfn.XLOOKUP(LEFT(B213,18)&amp;C213&amp;D213,'Form CT'!I:I,'Form CT'!D:D,0)+_xlfn.XLOOKUP(LEFT(B213,18)&amp;C213&amp;D213,'Form CT'!I:I,'Form CT'!E:E,0),0)</f>
        <v>0</v>
      </c>
      <c r="AE213" s="60">
        <f>IF(N213=$AE$1,_xlfn.XLOOKUP(LEFT(B213,18)&amp;C213&amp;D213,'Form CT'!I:I,'Form CT'!D:D,0)+_xlfn.XLOOKUP(LEFT(B213,18)&amp;C213&amp;D213,'Form CT'!I:I,'Form CT'!E:E,0),0)</f>
        <v>1148.7495576677843</v>
      </c>
      <c r="AF213" s="60">
        <f>IF(N213=$AF$1,_xlfn.XLOOKUP(LEFT(B213,18)&amp;C213&amp;D213,'Form CT'!I:I,'Form CT'!D:D,0)+_xlfn.XLOOKUP(LEFT(B213,18)&amp;C213&amp;D213,'Form CT'!I:I,'Form CT'!E:E,0),0)</f>
        <v>0</v>
      </c>
      <c r="AG213" s="60" t="str">
        <f t="shared" si="4"/>
        <v>符合</v>
      </c>
      <c r="AH213" s="60">
        <f>_xlfn.XLOOKUP(TRIM(CLEAN(B213))&amp;"-"&amp;TRIM(CLEAN(C213))&amp;"-"&amp;TRIM(CLEAN(D213)),'KS2'!A:A,'KS2'!B:B,0)</f>
        <v>5</v>
      </c>
      <c r="AI213" s="60">
        <f>IF(_xlfn.XLOOKUP(MID(B213,2,7)&amp;"/"&amp;MID(B213,10,3)&amp;TRIM(D213)&amp;MID(B213,15,4),Carouselwash!F:F,Carouselwash!I:I,0)=0,_xlfn.XLOOKUP((MID(C213,2,7)&amp;"/"&amp;MID(C213,10,3)&amp;TRIM(D213)),Carouselwash!G:G,Carouselwash!I:I,0),_xlfn.XLOOKUP(MID(B213,2,7)&amp;"/"&amp;MID(B213,10,3)&amp;TRIM(D213)&amp;MID(B213,15,4),Carouselwash!F:F,Carouselwash!I:I,0))</f>
        <v>4</v>
      </c>
    </row>
    <row r="214" spans="1:35" hidden="1">
      <c r="A214" s="55" t="s">
        <v>11864</v>
      </c>
      <c r="B214" s="56" t="s">
        <v>1563</v>
      </c>
      <c r="C214" s="56" t="s">
        <v>1063</v>
      </c>
      <c r="D214" s="106" t="s">
        <v>119</v>
      </c>
      <c r="E214" s="57" t="s">
        <v>10639</v>
      </c>
      <c r="F214" s="58">
        <v>16377</v>
      </c>
      <c r="G214" s="59" t="s">
        <v>11155</v>
      </c>
      <c r="H214" s="59" t="s">
        <v>10744</v>
      </c>
      <c r="I214" s="55" t="s">
        <v>17</v>
      </c>
      <c r="J214" s="55">
        <v>8</v>
      </c>
      <c r="K214" s="55">
        <v>4</v>
      </c>
      <c r="L214" s="55" t="s">
        <v>11865</v>
      </c>
      <c r="M214" s="55">
        <v>8181.6</v>
      </c>
      <c r="N214" s="55" t="s">
        <v>101</v>
      </c>
      <c r="O214" s="55">
        <v>0.128</v>
      </c>
      <c r="P214" s="55">
        <v>0.17</v>
      </c>
      <c r="Q214" s="55">
        <v>0.05</v>
      </c>
      <c r="R214" s="55">
        <v>1.4999999999999999E-2</v>
      </c>
      <c r="S214" s="55" t="s">
        <v>50</v>
      </c>
      <c r="T214" s="55" t="s">
        <v>10512</v>
      </c>
      <c r="U214" s="55">
        <v>18</v>
      </c>
      <c r="V214" s="55" t="s">
        <v>6071</v>
      </c>
      <c r="W214" s="55" t="s">
        <v>162</v>
      </c>
      <c r="X214" s="55">
        <v>41186.269999999997</v>
      </c>
      <c r="Y214" s="55">
        <v>16380</v>
      </c>
      <c r="Z214" s="55" t="s">
        <v>5043</v>
      </c>
      <c r="AA214" s="55" t="s">
        <v>5009</v>
      </c>
      <c r="AB214" s="55" t="s">
        <v>11866</v>
      </c>
      <c r="AC214" s="55" t="s">
        <v>11867</v>
      </c>
      <c r="AD214" s="60">
        <f>IF(N214=$AD$1,_xlfn.XLOOKUP(LEFT(B214,18)&amp;C214&amp;D214,'Form CT'!I:I,'Form CT'!D:D,0)+_xlfn.XLOOKUP(LEFT(B214,18)&amp;C214&amp;D214,'Form CT'!I:I,'Form CT'!E:E,0),0)</f>
        <v>669.49164866760839</v>
      </c>
      <c r="AE214" s="60">
        <f>IF(N214=$AE$1,_xlfn.XLOOKUP(LEFT(B214,18)&amp;C214&amp;D214,'Form CT'!I:I,'Form CT'!D:D,0)+_xlfn.XLOOKUP(LEFT(B214,18)&amp;C214&amp;D214,'Form CT'!I:I,'Form CT'!E:E,0),0)</f>
        <v>0</v>
      </c>
      <c r="AF214" s="60">
        <f>IF(N214=$AF$1,_xlfn.XLOOKUP(LEFT(B214,18)&amp;C214&amp;D214,'Form CT'!I:I,'Form CT'!D:D,0)+_xlfn.XLOOKUP(LEFT(B214,18)&amp;C214&amp;D214,'Form CT'!I:I,'Form CT'!E:E,0),0)</f>
        <v>0</v>
      </c>
      <c r="AG214" s="60" t="str">
        <f t="shared" si="4"/>
        <v>不符合</v>
      </c>
      <c r="AH214" s="60">
        <f>_xlfn.XLOOKUP(TRIM(CLEAN(B214))&amp;"-"&amp;TRIM(CLEAN(C214))&amp;"-"&amp;TRIM(CLEAN(D214)),'KS2'!A:A,'KS2'!B:B,0)</f>
        <v>0</v>
      </c>
      <c r="AI214" s="60">
        <f>IF(_xlfn.XLOOKUP(MID(B214,2,7)&amp;"/"&amp;MID(B214,10,3)&amp;TRIM(D214)&amp;MID(B214,15,4),Carouselwash!F:F,Carouselwash!I:I,0)=0,_xlfn.XLOOKUP((MID(C214,2,7)&amp;"/"&amp;MID(C214,10,3)&amp;TRIM(D214)),Carouselwash!G:G,Carouselwash!I:I,0),_xlfn.XLOOKUP(MID(B214,2,7)&amp;"/"&amp;MID(B214,10,3)&amp;TRIM(D214)&amp;MID(B214,15,4),Carouselwash!F:F,Carouselwash!I:I,0))</f>
        <v>3</v>
      </c>
    </row>
    <row r="215" spans="1:35" hidden="1">
      <c r="A215" s="55" t="s">
        <v>11868</v>
      </c>
      <c r="B215" s="56" t="s">
        <v>2207</v>
      </c>
      <c r="C215" s="56" t="s">
        <v>2208</v>
      </c>
      <c r="D215" s="55" t="s">
        <v>4428</v>
      </c>
      <c r="E215" s="57" t="s">
        <v>10583</v>
      </c>
      <c r="F215" s="58">
        <v>50760</v>
      </c>
      <c r="G215" s="59" t="s">
        <v>10516</v>
      </c>
      <c r="H215" s="59" t="s">
        <v>10529</v>
      </c>
      <c r="I215" s="55" t="s">
        <v>1</v>
      </c>
      <c r="J215" s="55">
        <v>6</v>
      </c>
      <c r="K215" s="55">
        <v>4</v>
      </c>
      <c r="L215" s="55" t="s">
        <v>11869</v>
      </c>
      <c r="M215" s="55">
        <v>1320.6</v>
      </c>
      <c r="N215" s="55" t="s">
        <v>101</v>
      </c>
      <c r="O215" s="55">
        <v>8.8999999999999996E-2</v>
      </c>
      <c r="P215" s="55">
        <v>6.4000000000000001E-2</v>
      </c>
      <c r="Q215" s="55">
        <v>4.1000000000000002E-2</v>
      </c>
      <c r="R215" s="55">
        <v>9.7999999999999997E-3</v>
      </c>
      <c r="S215" s="55" t="s">
        <v>52</v>
      </c>
      <c r="T215" s="55" t="s">
        <v>10501</v>
      </c>
      <c r="U215" s="55">
        <v>18</v>
      </c>
      <c r="V215" s="55" t="s">
        <v>5044</v>
      </c>
      <c r="W215" s="55" t="s">
        <v>163</v>
      </c>
      <c r="X215" s="55">
        <v>36502.04</v>
      </c>
      <c r="Y215" s="55">
        <v>50760</v>
      </c>
      <c r="Z215" s="55" t="s">
        <v>11169</v>
      </c>
      <c r="AA215" s="55" t="s">
        <v>5009</v>
      </c>
      <c r="AB215" s="61" t="s">
        <v>11870</v>
      </c>
      <c r="AC215" s="55" t="s">
        <v>11871</v>
      </c>
      <c r="AD215" s="60">
        <f>IF(N215=$AD$1,_xlfn.XLOOKUP(LEFT(B215,18)&amp;C215&amp;D215,'Form CT'!I:I,'Form CT'!D:D,0)+_xlfn.XLOOKUP(LEFT(B215,18)&amp;C215&amp;D215,'Form CT'!I:I,'Form CT'!E:E,0),0)</f>
        <v>613.26545133325271</v>
      </c>
      <c r="AE215" s="60">
        <f>IF(N215=$AE$1,_xlfn.XLOOKUP(LEFT(B215,18)&amp;C215&amp;D215,'Form CT'!I:I,'Form CT'!D:D,0)+_xlfn.XLOOKUP(LEFT(B215,18)&amp;C215&amp;D215,'Form CT'!I:I,'Form CT'!E:E,0),0)</f>
        <v>0</v>
      </c>
      <c r="AF215" s="60">
        <f>IF(N215=$AF$1,_xlfn.XLOOKUP(LEFT(B215,18)&amp;C215&amp;D215,'Form CT'!I:I,'Form CT'!D:D,0)+_xlfn.XLOOKUP(LEFT(B215,18)&amp;C215&amp;D215,'Form CT'!I:I,'Form CT'!E:E,0),0)</f>
        <v>0</v>
      </c>
      <c r="AG215" s="60" t="str">
        <f t="shared" si="4"/>
        <v>不符合</v>
      </c>
      <c r="AH215" s="60">
        <f>_xlfn.XLOOKUP(TRIM(CLEAN(B215))&amp;"-"&amp;TRIM(CLEAN(C215))&amp;"-"&amp;TRIM(CLEAN(D215)),'KS2'!A:A,'KS2'!B:B,0)</f>
        <v>0</v>
      </c>
      <c r="AI215" s="60">
        <f>IF(_xlfn.XLOOKUP(MID(B215,2,7)&amp;"/"&amp;MID(B215,10,3)&amp;TRIM(D215)&amp;MID(B215,15,4),Carouselwash!F:F,Carouselwash!I:I,0)=0,_xlfn.XLOOKUP((MID(C215,2,7)&amp;"/"&amp;MID(C215,10,3)&amp;TRIM(D215)),Carouselwash!G:G,Carouselwash!I:I,0),_xlfn.XLOOKUP(MID(B215,2,7)&amp;"/"&amp;MID(B215,10,3)&amp;TRIM(D215)&amp;MID(B215,15,4),Carouselwash!F:F,Carouselwash!I:I,0))</f>
        <v>3</v>
      </c>
    </row>
    <row r="216" spans="1:35" hidden="1">
      <c r="A216" s="67" t="s">
        <v>11872</v>
      </c>
      <c r="B216" s="69" t="s">
        <v>2207</v>
      </c>
      <c r="C216" s="69" t="s">
        <v>2208</v>
      </c>
      <c r="D216" s="55" t="s">
        <v>4428</v>
      </c>
      <c r="E216" s="122" t="s">
        <v>10639</v>
      </c>
      <c r="F216" s="72">
        <v>50760</v>
      </c>
      <c r="G216" s="121" t="s">
        <v>10516</v>
      </c>
      <c r="H216" s="121" t="s">
        <v>10529</v>
      </c>
      <c r="I216" s="67" t="s">
        <v>1</v>
      </c>
      <c r="J216" s="67">
        <v>6</v>
      </c>
      <c r="K216" s="67">
        <v>4</v>
      </c>
      <c r="L216" s="67" t="s">
        <v>11873</v>
      </c>
      <c r="M216" s="67">
        <v>1337.1</v>
      </c>
      <c r="N216" s="67" t="s">
        <v>101</v>
      </c>
      <c r="O216" s="67">
        <v>8.8999999999999996E-2</v>
      </c>
      <c r="P216" s="67">
        <v>6.4000000000000001E-2</v>
      </c>
      <c r="Q216" s="67">
        <v>4.1000000000000002E-2</v>
      </c>
      <c r="R216" s="67">
        <v>9.7999999999999997E-3</v>
      </c>
      <c r="S216" s="67" t="s">
        <v>52</v>
      </c>
      <c r="T216" s="67" t="s">
        <v>10501</v>
      </c>
      <c r="U216" s="67">
        <v>18</v>
      </c>
      <c r="V216" s="67" t="s">
        <v>5044</v>
      </c>
      <c r="W216" s="67" t="s">
        <v>163</v>
      </c>
      <c r="X216" s="67">
        <v>36502.04</v>
      </c>
      <c r="Y216" s="67">
        <v>50760</v>
      </c>
      <c r="Z216" s="67" t="s">
        <v>11169</v>
      </c>
      <c r="AA216" s="67" t="s">
        <v>5009</v>
      </c>
      <c r="AB216" s="123" t="s">
        <v>11874</v>
      </c>
      <c r="AC216" s="67" t="s">
        <v>11875</v>
      </c>
      <c r="AD216" s="60">
        <f>IF(N216=$AD$1,_xlfn.XLOOKUP(LEFT(B216,18)&amp;C216&amp;D216,'Form CT'!I:I,'Form CT'!D:D,0)+_xlfn.XLOOKUP(LEFT(B216,18)&amp;C216&amp;D216,'Form CT'!I:I,'Form CT'!E:E,0),0)</f>
        <v>613.26545133325271</v>
      </c>
      <c r="AE216" s="60">
        <f>IF(N216=$AE$1,_xlfn.XLOOKUP(LEFT(B216,18)&amp;C216&amp;D216,'Form CT'!I:I,'Form CT'!D:D,0)+_xlfn.XLOOKUP(LEFT(B216,18)&amp;C216&amp;D216,'Form CT'!I:I,'Form CT'!E:E,0),0)</f>
        <v>0</v>
      </c>
      <c r="AF216" s="60">
        <f>IF(N216=$AF$1,_xlfn.XLOOKUP(LEFT(B216,18)&amp;C216&amp;D216,'Form CT'!I:I,'Form CT'!D:D,0)+_xlfn.XLOOKUP(LEFT(B216,18)&amp;C216&amp;D216,'Form CT'!I:I,'Form CT'!E:E,0),0)</f>
        <v>0</v>
      </c>
      <c r="AG216" s="60" t="str">
        <f t="shared" si="4"/>
        <v>不符合</v>
      </c>
      <c r="AH216" s="60">
        <f>_xlfn.XLOOKUP(TRIM(CLEAN(B216))&amp;"-"&amp;TRIM(CLEAN(C216))&amp;"-"&amp;TRIM(CLEAN(D216)),'KS2'!A:A,'KS2'!B:B,0)</f>
        <v>0</v>
      </c>
      <c r="AI216" s="60">
        <f>IF(_xlfn.XLOOKUP(MID(B216,2,7)&amp;"/"&amp;MID(B216,10,3)&amp;TRIM(D216)&amp;MID(B216,15,4),Carouselwash!F:F,Carouselwash!I:I,0)=0,_xlfn.XLOOKUP((MID(C216,2,7)&amp;"/"&amp;MID(C216,10,3)&amp;TRIM(D216)),Carouselwash!G:G,Carouselwash!I:I,0),_xlfn.XLOOKUP(MID(B216,2,7)&amp;"/"&amp;MID(B216,10,3)&amp;TRIM(D216)&amp;MID(B216,15,4),Carouselwash!F:F,Carouselwash!I:I,0))</f>
        <v>3</v>
      </c>
    </row>
    <row r="217" spans="1:35" hidden="1">
      <c r="A217" s="55" t="s">
        <v>11876</v>
      </c>
      <c r="B217" s="56" t="s">
        <v>4132</v>
      </c>
      <c r="C217" s="56" t="s">
        <v>4110</v>
      </c>
      <c r="D217" s="55" t="s">
        <v>119</v>
      </c>
      <c r="E217" s="57" t="s">
        <v>10639</v>
      </c>
      <c r="F217" s="58">
        <v>54000</v>
      </c>
      <c r="G217" s="59" t="s">
        <v>11155</v>
      </c>
      <c r="H217" s="59" t="s">
        <v>10598</v>
      </c>
      <c r="I217" s="55" t="s">
        <v>7</v>
      </c>
      <c r="J217" s="55">
        <v>9</v>
      </c>
      <c r="K217" s="55">
        <v>5</v>
      </c>
      <c r="L217" s="55" t="s">
        <v>11877</v>
      </c>
      <c r="M217" s="55">
        <v>1100.7</v>
      </c>
      <c r="N217" s="55" t="s">
        <v>101</v>
      </c>
      <c r="O217" s="55">
        <v>9.4E-2</v>
      </c>
      <c r="P217" s="55">
        <v>7.0000000000000007E-2</v>
      </c>
      <c r="Q217" s="55">
        <v>1.9800000000000002E-2</v>
      </c>
      <c r="R217" s="55">
        <v>9.7999999999999997E-3</v>
      </c>
      <c r="S217" s="55" t="s">
        <v>52</v>
      </c>
      <c r="T217" s="55" t="s">
        <v>51</v>
      </c>
      <c r="U217" s="55">
        <v>18</v>
      </c>
      <c r="V217" s="55" t="s">
        <v>5047</v>
      </c>
      <c r="W217" s="55" t="s">
        <v>163</v>
      </c>
      <c r="X217" s="55">
        <v>43840.55</v>
      </c>
      <c r="Y217" s="55">
        <v>54000</v>
      </c>
      <c r="Z217" s="55" t="s">
        <v>5043</v>
      </c>
      <c r="AA217" s="55" t="s">
        <v>5009</v>
      </c>
      <c r="AB217" s="55" t="s">
        <v>11878</v>
      </c>
      <c r="AC217" s="55" t="s">
        <v>11879</v>
      </c>
      <c r="AD217" s="60">
        <f>IF(N217=$AD$1,_xlfn.XLOOKUP(LEFT(B217,18)&amp;C217&amp;D217,'Form CT'!I:I,'Form CT'!D:D,0)+_xlfn.XLOOKUP(LEFT(B217,18)&amp;C217&amp;D217,'Form CT'!I:I,'Form CT'!E:E,0),0)</f>
        <v>760.64358833322763</v>
      </c>
      <c r="AE217" s="60">
        <f>IF(N217=$AE$1,_xlfn.XLOOKUP(LEFT(B217,18)&amp;C217&amp;D217,'Form CT'!I:I,'Form CT'!D:D,0)+_xlfn.XLOOKUP(LEFT(B217,18)&amp;C217&amp;D217,'Form CT'!I:I,'Form CT'!E:E,0),0)</f>
        <v>0</v>
      </c>
      <c r="AF217" s="60">
        <f>IF(N217=$AF$1,_xlfn.XLOOKUP(LEFT(B217,18)&amp;C217&amp;D217,'Form CT'!I:I,'Form CT'!D:D,0)+_xlfn.XLOOKUP(LEFT(B217,18)&amp;C217&amp;D217,'Form CT'!I:I,'Form CT'!E:E,0),0)</f>
        <v>0</v>
      </c>
      <c r="AG217" s="60" t="str">
        <f t="shared" si="4"/>
        <v>不符合</v>
      </c>
      <c r="AH217" s="60">
        <f>_xlfn.XLOOKUP(TRIM(CLEAN(B217))&amp;"-"&amp;TRIM(CLEAN(C217))&amp;"-"&amp;TRIM(CLEAN(D217)),'KS2'!A:A,'KS2'!B:B,0)</f>
        <v>0</v>
      </c>
      <c r="AI217" s="60">
        <f>IF(_xlfn.XLOOKUP(MID(B217,2,7)&amp;"/"&amp;MID(B217,10,3)&amp;TRIM(D217)&amp;MID(B217,15,4),Carouselwash!F:F,Carouselwash!I:I,0)=0,_xlfn.XLOOKUP((MID(C217,2,7)&amp;"/"&amp;MID(C217,10,3)&amp;TRIM(D217)),Carouselwash!G:G,Carouselwash!I:I,0),_xlfn.XLOOKUP(MID(B217,2,7)&amp;"/"&amp;MID(B217,10,3)&amp;TRIM(D217)&amp;MID(B217,15,4),Carouselwash!F:F,Carouselwash!I:I,0))</f>
        <v>3</v>
      </c>
    </row>
    <row r="218" spans="1:35" hidden="1">
      <c r="A218" s="55" t="s">
        <v>11880</v>
      </c>
      <c r="B218" s="56" t="s">
        <v>1515</v>
      </c>
      <c r="C218" s="56" t="s">
        <v>130</v>
      </c>
      <c r="D218" s="55" t="s">
        <v>131</v>
      </c>
      <c r="E218" s="57" t="s">
        <v>10639</v>
      </c>
      <c r="F218" s="58">
        <v>42230</v>
      </c>
      <c r="G218" s="59" t="s">
        <v>11156</v>
      </c>
      <c r="H218" s="59" t="s">
        <v>11881</v>
      </c>
      <c r="I218" s="55" t="s">
        <v>29</v>
      </c>
      <c r="J218" s="55">
        <v>14</v>
      </c>
      <c r="K218" s="55">
        <v>9</v>
      </c>
      <c r="L218" s="55" t="s">
        <v>11882</v>
      </c>
      <c r="M218" s="55">
        <v>2728.4</v>
      </c>
      <c r="N218" s="55" t="s">
        <v>96</v>
      </c>
      <c r="O218" s="55">
        <v>6.5000000000000002E-2</v>
      </c>
      <c r="P218" s="55">
        <v>0.17</v>
      </c>
      <c r="Q218" s="55">
        <v>0.04</v>
      </c>
      <c r="R218" s="55">
        <v>1.9300000000000001E-2</v>
      </c>
      <c r="S218" s="55" t="s">
        <v>51</v>
      </c>
      <c r="T218" s="55" t="s">
        <v>10501</v>
      </c>
      <c r="U218" s="55">
        <v>18</v>
      </c>
      <c r="V218" s="55" t="s">
        <v>5046</v>
      </c>
      <c r="W218" s="55" t="s">
        <v>162</v>
      </c>
      <c r="X218" s="55">
        <v>20857</v>
      </c>
      <c r="Y218" s="55">
        <v>42300</v>
      </c>
      <c r="Z218" s="55" t="s">
        <v>5043</v>
      </c>
      <c r="AA218" s="55" t="s">
        <v>5009</v>
      </c>
      <c r="AB218" s="55" t="s">
        <v>5008</v>
      </c>
      <c r="AC218" s="55" t="s">
        <v>11883</v>
      </c>
      <c r="AD218" s="60">
        <f>IF(N218=$AD$1,_xlfn.XLOOKUP(LEFT(B218,18)&amp;C218&amp;D218,'Form CT'!I:I,'Form CT'!D:D,0)+_xlfn.XLOOKUP(LEFT(B218,18)&amp;C218&amp;D218,'Form CT'!I:I,'Form CT'!E:E,0),0)</f>
        <v>0</v>
      </c>
      <c r="AE218" s="60">
        <f>IF(N218=$AE$1,_xlfn.XLOOKUP(LEFT(B218,18)&amp;C218&amp;D218,'Form CT'!I:I,'Form CT'!D:D,0)+_xlfn.XLOOKUP(LEFT(B218,18)&amp;C218&amp;D218,'Form CT'!I:I,'Form CT'!E:E,0),0)</f>
        <v>0</v>
      </c>
      <c r="AF218" s="60">
        <f>IF(N218=$AF$1,_xlfn.XLOOKUP(LEFT(B218,18)&amp;C218&amp;D218,'Form CT'!I:I,'Form CT'!D:D,0)+_xlfn.XLOOKUP(LEFT(B218,18)&amp;C218&amp;D218,'Form CT'!I:I,'Form CT'!E:E,0),0)</f>
        <v>349.29693499964202</v>
      </c>
      <c r="AG218" s="60" t="e">
        <f t="shared" si="4"/>
        <v>#VALUE!</v>
      </c>
      <c r="AH218" s="60">
        <f>_xlfn.XLOOKUP(TRIM(CLEAN(B218))&amp;"-"&amp;TRIM(CLEAN(C218))&amp;"-"&amp;TRIM(CLEAN(D218)),'KS2'!A:A,'KS2'!B:B,0)</f>
        <v>0</v>
      </c>
      <c r="AI218" s="60">
        <f>IF(_xlfn.XLOOKUP(MID(B218,2,7)&amp;"/"&amp;MID(B218,10,3)&amp;TRIM(D218)&amp;MID(B218,15,4),Carouselwash!F:F,Carouselwash!I:I,0)=0,_xlfn.XLOOKUP((MID(C218,2,7)&amp;"/"&amp;MID(C218,10,3)&amp;TRIM(D218)),Carouselwash!G:G,Carouselwash!I:I,0),_xlfn.XLOOKUP(MID(B218,2,7)&amp;"/"&amp;MID(B218,10,3)&amp;TRIM(D218)&amp;MID(B218,15,4),Carouselwash!F:F,Carouselwash!I:I,0))</f>
        <v>3</v>
      </c>
    </row>
    <row r="219" spans="1:35" hidden="1">
      <c r="A219" s="55" t="s">
        <v>11884</v>
      </c>
      <c r="B219" s="56" t="s">
        <v>1321</v>
      </c>
      <c r="C219" s="56" t="s">
        <v>4489</v>
      </c>
      <c r="D219" s="55" t="s">
        <v>4490</v>
      </c>
      <c r="E219" s="57" t="s">
        <v>10639</v>
      </c>
      <c r="F219" s="58">
        <v>28900</v>
      </c>
      <c r="G219" s="59" t="s">
        <v>10499</v>
      </c>
      <c r="H219" s="59" t="s">
        <v>10570</v>
      </c>
      <c r="I219" s="55" t="s">
        <v>17</v>
      </c>
      <c r="J219" s="55">
        <v>6</v>
      </c>
      <c r="K219" s="55">
        <v>4</v>
      </c>
      <c r="L219" s="55" t="s">
        <v>11885</v>
      </c>
      <c r="M219" s="55">
        <v>5507.7</v>
      </c>
      <c r="N219" s="55" t="s">
        <v>101</v>
      </c>
      <c r="O219" s="55">
        <v>0.128</v>
      </c>
      <c r="P219" s="55">
        <v>0.17</v>
      </c>
      <c r="Q219" s="55">
        <v>6.4000000000000001E-2</v>
      </c>
      <c r="R219" s="55">
        <v>1.4999999999999999E-2</v>
      </c>
      <c r="S219" s="55" t="s">
        <v>51</v>
      </c>
      <c r="T219" s="55" t="s">
        <v>162</v>
      </c>
      <c r="U219" s="55">
        <v>18</v>
      </c>
      <c r="V219" s="55" t="s">
        <v>5044</v>
      </c>
      <c r="W219" s="55" t="s">
        <v>162</v>
      </c>
      <c r="X219" s="55">
        <v>34184.050000000003</v>
      </c>
      <c r="Y219" s="55">
        <v>28800</v>
      </c>
      <c r="Z219" s="55" t="s">
        <v>5043</v>
      </c>
      <c r="AA219" s="55" t="s">
        <v>5012</v>
      </c>
      <c r="AB219" s="55" t="s">
        <v>5014</v>
      </c>
      <c r="AC219" s="55" t="s">
        <v>11886</v>
      </c>
      <c r="AD219" s="60">
        <f>IF(N219=$AD$1,_xlfn.XLOOKUP(LEFT(B219,18)&amp;C219&amp;D219,'Form CT'!I:I,'Form CT'!D:D,0)+_xlfn.XLOOKUP(LEFT(B219,18)&amp;C219&amp;D219,'Form CT'!I:I,'Form CT'!E:E,0),0)</f>
        <v>582.32677100098215</v>
      </c>
      <c r="AE219" s="60">
        <f>IF(N219=$AE$1,_xlfn.XLOOKUP(LEFT(B219,18)&amp;C219&amp;D219,'Form CT'!I:I,'Form CT'!D:D,0)+_xlfn.XLOOKUP(LEFT(B219,18)&amp;C219&amp;D219,'Form CT'!I:I,'Form CT'!E:E,0),0)</f>
        <v>0</v>
      </c>
      <c r="AF219" s="60">
        <f>IF(N219=$AF$1,_xlfn.XLOOKUP(LEFT(B219,18)&amp;C219&amp;D219,'Form CT'!I:I,'Form CT'!D:D,0)+_xlfn.XLOOKUP(LEFT(B219,18)&amp;C219&amp;D219,'Form CT'!I:I,'Form CT'!E:E,0),0)</f>
        <v>0</v>
      </c>
      <c r="AG219" s="60" t="str">
        <f t="shared" si="4"/>
        <v>不符合</v>
      </c>
      <c r="AH219" s="60">
        <f>_xlfn.XLOOKUP(TRIM(CLEAN(B219))&amp;"-"&amp;TRIM(CLEAN(C219))&amp;"-"&amp;TRIM(CLEAN(D219)),'KS2'!A:A,'KS2'!B:B,0)</f>
        <v>0</v>
      </c>
      <c r="AI219" s="60">
        <f>IF(_xlfn.XLOOKUP(MID(B219,2,7)&amp;"/"&amp;MID(B219,10,3)&amp;TRIM(D219)&amp;MID(B219,15,4),Carouselwash!F:F,Carouselwash!I:I,0)=0,_xlfn.XLOOKUP((MID(C219,2,7)&amp;"/"&amp;MID(C219,10,3)&amp;TRIM(D219)),Carouselwash!G:G,Carouselwash!I:I,0),_xlfn.XLOOKUP(MID(B219,2,7)&amp;"/"&amp;MID(B219,10,3)&amp;TRIM(D219)&amp;MID(B219,15,4),Carouselwash!F:F,Carouselwash!I:I,0))</f>
        <v>3</v>
      </c>
    </row>
    <row r="220" spans="1:35" hidden="1">
      <c r="A220" s="62" t="s">
        <v>11887</v>
      </c>
      <c r="B220" s="56" t="s">
        <v>4208</v>
      </c>
      <c r="C220" s="56" t="s">
        <v>1170</v>
      </c>
      <c r="D220" s="55" t="s">
        <v>4441</v>
      </c>
      <c r="E220" s="57" t="s">
        <v>10639</v>
      </c>
      <c r="F220" s="58">
        <v>50715</v>
      </c>
      <c r="G220" s="59" t="s">
        <v>11155</v>
      </c>
      <c r="H220" s="59" t="s">
        <v>10506</v>
      </c>
      <c r="I220" s="55" t="s">
        <v>2</v>
      </c>
      <c r="J220" s="55">
        <v>9</v>
      </c>
      <c r="K220" s="55">
        <v>5</v>
      </c>
      <c r="L220" s="55" t="s">
        <v>11888</v>
      </c>
      <c r="M220" s="55">
        <v>2234.8000000000002</v>
      </c>
      <c r="N220" s="55" t="s">
        <v>101</v>
      </c>
      <c r="O220" s="55">
        <v>8.8999999999999996E-2</v>
      </c>
      <c r="P220" s="55">
        <v>5.3999999999999999E-2</v>
      </c>
      <c r="Q220" s="55">
        <v>4.1000000000000002E-2</v>
      </c>
      <c r="R220" s="55">
        <v>1.18E-2</v>
      </c>
      <c r="S220" s="55" t="s">
        <v>52</v>
      </c>
      <c r="T220" s="55" t="s">
        <v>10501</v>
      </c>
      <c r="U220" s="55">
        <v>18</v>
      </c>
      <c r="V220" s="55" t="s">
        <v>5114</v>
      </c>
      <c r="W220" s="55" t="s">
        <v>163</v>
      </c>
      <c r="X220" s="55">
        <v>53135.27</v>
      </c>
      <c r="Y220" s="55">
        <v>50760</v>
      </c>
      <c r="Z220" s="55" t="s">
        <v>11169</v>
      </c>
      <c r="AA220" s="55" t="s">
        <v>5009</v>
      </c>
      <c r="AB220" s="55" t="s">
        <v>11889</v>
      </c>
      <c r="AC220" s="55" t="s">
        <v>11890</v>
      </c>
      <c r="AD220" s="60">
        <f>IF(N220=$AD$1,_xlfn.XLOOKUP(LEFT(B220,18)&amp;C220&amp;D220,'Form CT'!I:I,'Form CT'!D:D,0)+_xlfn.XLOOKUP(LEFT(B220,18)&amp;C220&amp;D220,'Form CT'!I:I,'Form CT'!E:E,0),0)</f>
        <v>869.81818766815127</v>
      </c>
      <c r="AE220" s="60">
        <f>IF(N220=$AE$1,_xlfn.XLOOKUP(LEFT(B220,18)&amp;C220&amp;D220,'Form CT'!I:I,'Form CT'!D:D,0)+_xlfn.XLOOKUP(LEFT(B220,18)&amp;C220&amp;D220,'Form CT'!I:I,'Form CT'!E:E,0),0)</f>
        <v>0</v>
      </c>
      <c r="AF220" s="60">
        <f>IF(N220=$AF$1,_xlfn.XLOOKUP(LEFT(B220,18)&amp;C220&amp;D220,'Form CT'!I:I,'Form CT'!D:D,0)+_xlfn.XLOOKUP(LEFT(B220,18)&amp;C220&amp;D220,'Form CT'!I:I,'Form CT'!E:E,0),0)</f>
        <v>0</v>
      </c>
      <c r="AG220" s="60" t="str">
        <f t="shared" si="4"/>
        <v>不符合</v>
      </c>
      <c r="AH220" s="60">
        <f>_xlfn.XLOOKUP(TRIM(CLEAN(B220))&amp;"-"&amp;TRIM(CLEAN(C220))&amp;"-"&amp;TRIM(CLEAN(D220)),'KS2'!A:A,'KS2'!B:B,0)</f>
        <v>0</v>
      </c>
      <c r="AI220" s="60">
        <f>IF(_xlfn.XLOOKUP(MID(B220,2,7)&amp;"/"&amp;MID(B220,10,3)&amp;TRIM(D220)&amp;MID(B220,15,4),Carouselwash!F:F,Carouselwash!I:I,0)=0,_xlfn.XLOOKUP((MID(C220,2,7)&amp;"/"&amp;MID(C220,10,3)&amp;TRIM(D220)),Carouselwash!G:G,Carouselwash!I:I,0),_xlfn.XLOOKUP(MID(B220,2,7)&amp;"/"&amp;MID(B220,10,3)&amp;TRIM(D220)&amp;MID(B220,15,4),Carouselwash!F:F,Carouselwash!I:I,0))</f>
        <v>3</v>
      </c>
    </row>
    <row r="221" spans="1:35" hidden="1">
      <c r="A221" s="55" t="s">
        <v>11891</v>
      </c>
      <c r="B221" s="56" t="s">
        <v>4132</v>
      </c>
      <c r="C221" s="56" t="s">
        <v>4110</v>
      </c>
      <c r="D221" s="67" t="s">
        <v>119</v>
      </c>
      <c r="E221" s="57" t="s">
        <v>10639</v>
      </c>
      <c r="F221" s="58">
        <v>54000</v>
      </c>
      <c r="G221" s="59" t="s">
        <v>11155</v>
      </c>
      <c r="H221" s="59" t="s">
        <v>10598</v>
      </c>
      <c r="I221" s="55" t="s">
        <v>7</v>
      </c>
      <c r="J221" s="55">
        <v>9</v>
      </c>
      <c r="K221" s="55">
        <v>5</v>
      </c>
      <c r="L221" s="55" t="s">
        <v>11892</v>
      </c>
      <c r="M221" s="55">
        <v>1098.5</v>
      </c>
      <c r="N221" s="55" t="s">
        <v>101</v>
      </c>
      <c r="O221" s="55">
        <v>9.4E-2</v>
      </c>
      <c r="P221" s="55">
        <v>7.0000000000000007E-2</v>
      </c>
      <c r="Q221" s="55">
        <v>1.9800000000000002E-2</v>
      </c>
      <c r="R221" s="55">
        <v>9.7999999999999997E-3</v>
      </c>
      <c r="S221" s="55" t="s">
        <v>52</v>
      </c>
      <c r="T221" s="55" t="s">
        <v>51</v>
      </c>
      <c r="U221" s="55">
        <v>18</v>
      </c>
      <c r="V221" s="55" t="s">
        <v>5047</v>
      </c>
      <c r="W221" s="55" t="s">
        <v>163</v>
      </c>
      <c r="X221" s="55">
        <v>43840.55</v>
      </c>
      <c r="Y221" s="55">
        <v>54000</v>
      </c>
      <c r="Z221" s="55" t="s">
        <v>5043</v>
      </c>
      <c r="AA221" s="55" t="s">
        <v>5009</v>
      </c>
      <c r="AB221" s="55" t="s">
        <v>11893</v>
      </c>
      <c r="AC221" s="55" t="s">
        <v>11894</v>
      </c>
      <c r="AD221" s="60">
        <f>IF(N221=$AD$1,_xlfn.XLOOKUP(LEFT(B221,18)&amp;C221&amp;D221,'Form CT'!I:I,'Form CT'!D:D,0)+_xlfn.XLOOKUP(LEFT(B221,18)&amp;C221&amp;D221,'Form CT'!I:I,'Form CT'!E:E,0),0)</f>
        <v>760.64358833322763</v>
      </c>
      <c r="AE221" s="60">
        <f>IF(N221=$AE$1,_xlfn.XLOOKUP(LEFT(B221,18)&amp;C221&amp;D221,'Form CT'!I:I,'Form CT'!D:D,0)+_xlfn.XLOOKUP(LEFT(B221,18)&amp;C221&amp;D221,'Form CT'!I:I,'Form CT'!E:E,0),0)</f>
        <v>0</v>
      </c>
      <c r="AF221" s="60">
        <f>IF(N221=$AF$1,_xlfn.XLOOKUP(LEFT(B221,18)&amp;C221&amp;D221,'Form CT'!I:I,'Form CT'!D:D,0)+_xlfn.XLOOKUP(LEFT(B221,18)&amp;C221&amp;D221,'Form CT'!I:I,'Form CT'!E:E,0),0)</f>
        <v>0</v>
      </c>
      <c r="AG221" s="60" t="str">
        <f t="shared" si="4"/>
        <v>不符合</v>
      </c>
      <c r="AH221" s="60">
        <f>_xlfn.XLOOKUP(TRIM(CLEAN(B221))&amp;"-"&amp;TRIM(CLEAN(C221))&amp;"-"&amp;TRIM(CLEAN(D221)),'KS2'!A:A,'KS2'!B:B,0)</f>
        <v>0</v>
      </c>
      <c r="AI221" s="60">
        <f>IF(_xlfn.XLOOKUP(MID(B221,2,7)&amp;"/"&amp;MID(B221,10,3)&amp;TRIM(D221)&amp;MID(B221,15,4),Carouselwash!F:F,Carouselwash!I:I,0)=0,_xlfn.XLOOKUP((MID(C221,2,7)&amp;"/"&amp;MID(C221,10,3)&amp;TRIM(D221)),Carouselwash!G:G,Carouselwash!I:I,0),_xlfn.XLOOKUP(MID(B221,2,7)&amp;"/"&amp;MID(B221,10,3)&amp;TRIM(D221)&amp;MID(B221,15,4),Carouselwash!F:F,Carouselwash!I:I,0))</f>
        <v>3</v>
      </c>
    </row>
    <row r="222" spans="1:35" hidden="1">
      <c r="A222" s="55" t="s">
        <v>11895</v>
      </c>
      <c r="B222" s="56" t="s">
        <v>760</v>
      </c>
      <c r="C222" s="56" t="s">
        <v>10211</v>
      </c>
      <c r="D222" s="55"/>
      <c r="E222" s="57" t="s">
        <v>10639</v>
      </c>
      <c r="F222" s="58">
        <v>8263</v>
      </c>
      <c r="G222" s="59" t="s">
        <v>10511</v>
      </c>
      <c r="H222" s="59" t="s">
        <v>11162</v>
      </c>
      <c r="I222" s="55" t="s">
        <v>39</v>
      </c>
      <c r="J222" s="55">
        <v>3</v>
      </c>
      <c r="K222" s="55">
        <v>0</v>
      </c>
      <c r="L222" s="55" t="s">
        <v>11896</v>
      </c>
      <c r="M222" s="55">
        <v>8093.7</v>
      </c>
      <c r="N222" s="55" t="s">
        <v>23</v>
      </c>
      <c r="O222" s="55">
        <v>0.20599999999999999</v>
      </c>
      <c r="P222" s="55">
        <v>0.216</v>
      </c>
      <c r="Q222" s="55">
        <v>4.1000000000000002E-2</v>
      </c>
      <c r="R222" s="55">
        <v>1.18E-2</v>
      </c>
      <c r="S222" s="55" t="s">
        <v>50</v>
      </c>
      <c r="T222" s="55" t="s">
        <v>10504</v>
      </c>
      <c r="U222" s="55">
        <v>18</v>
      </c>
      <c r="V222" s="55" t="s">
        <v>8119</v>
      </c>
      <c r="W222" s="55" t="s">
        <v>162</v>
      </c>
      <c r="X222" s="55">
        <v>70015.25</v>
      </c>
      <c r="Y222" s="55">
        <v>13860</v>
      </c>
      <c r="Z222" s="55" t="s">
        <v>5043</v>
      </c>
      <c r="AA222" s="55" t="s">
        <v>5009</v>
      </c>
      <c r="AB222" s="55" t="s">
        <v>5008</v>
      </c>
      <c r="AC222" s="55" t="s">
        <v>11227</v>
      </c>
      <c r="AD222" s="60">
        <f>IF(N222=$AD$1,_xlfn.XLOOKUP(LEFT(B222,18)&amp;C222&amp;D222,'Form CT'!I:I,'Form CT'!D:D,0)+_xlfn.XLOOKUP(LEFT(B222,18)&amp;C222&amp;D222,'Form CT'!I:I,'Form CT'!E:E,0),0)</f>
        <v>0</v>
      </c>
      <c r="AE222" s="60">
        <f>IF(N222=$AE$1,_xlfn.XLOOKUP(LEFT(B222,18)&amp;C222&amp;D222,'Form CT'!I:I,'Form CT'!D:D,0)+_xlfn.XLOOKUP(LEFT(B222,18)&amp;C222&amp;D222,'Form CT'!I:I,'Form CT'!E:E,0),0)</f>
        <v>0</v>
      </c>
      <c r="AF222" s="60">
        <f>IF(N222=$AF$1,_xlfn.XLOOKUP(LEFT(B222,18)&amp;C222&amp;D222,'Form CT'!I:I,'Form CT'!D:D,0)+_xlfn.XLOOKUP(LEFT(B222,18)&amp;C222&amp;D222,'Form CT'!I:I,'Form CT'!E:E,0),0)</f>
        <v>0</v>
      </c>
      <c r="AG222" s="60" t="str">
        <f t="shared" si="4"/>
        <v>符合</v>
      </c>
      <c r="AH222" s="60">
        <f>_xlfn.XLOOKUP(TRIM(CLEAN(B222))&amp;"-"&amp;TRIM(CLEAN(C222))&amp;"-"&amp;TRIM(CLEAN(D222)),'KS2'!A:A,'KS2'!B:B,0)</f>
        <v>0</v>
      </c>
      <c r="AI222" s="60">
        <f>IF(_xlfn.XLOOKUP(MID(B222,2,7)&amp;"/"&amp;MID(B222,10,3)&amp;TRIM(D222)&amp;MID(B222,15,4),Carouselwash!F:F,Carouselwash!I:I,0)=0,_xlfn.XLOOKUP((MID(C222,2,7)&amp;"/"&amp;MID(C222,10,3)&amp;TRIM(D222)),Carouselwash!G:G,Carouselwash!I:I,0),_xlfn.XLOOKUP(MID(B222,2,7)&amp;"/"&amp;MID(B222,10,3)&amp;TRIM(D222)&amp;MID(B222,15,4),Carouselwash!F:F,Carouselwash!I:I,0))</f>
        <v>0</v>
      </c>
    </row>
    <row r="223" spans="1:35" hidden="1">
      <c r="A223" s="55" t="s">
        <v>11897</v>
      </c>
      <c r="B223" s="86" t="s">
        <v>4208</v>
      </c>
      <c r="C223" s="56" t="s">
        <v>1170</v>
      </c>
      <c r="D223" s="55" t="s">
        <v>4441</v>
      </c>
      <c r="E223" s="57" t="s">
        <v>10639</v>
      </c>
      <c r="F223" s="58">
        <v>50664</v>
      </c>
      <c r="G223" s="59" t="s">
        <v>11155</v>
      </c>
      <c r="H223" s="59" t="s">
        <v>10506</v>
      </c>
      <c r="I223" s="55" t="s">
        <v>2</v>
      </c>
      <c r="J223" s="55">
        <v>9</v>
      </c>
      <c r="K223" s="55">
        <v>5</v>
      </c>
      <c r="L223" s="55" t="s">
        <v>11898</v>
      </c>
      <c r="M223" s="55">
        <v>2196.6999999999998</v>
      </c>
      <c r="N223" s="55" t="s">
        <v>101</v>
      </c>
      <c r="O223" s="55">
        <v>8.8999999999999996E-2</v>
      </c>
      <c r="P223" s="55">
        <v>5.3999999999999999E-2</v>
      </c>
      <c r="Q223" s="55">
        <v>4.1000000000000002E-2</v>
      </c>
      <c r="R223" s="55">
        <v>1.18E-2</v>
      </c>
      <c r="S223" s="55" t="s">
        <v>52</v>
      </c>
      <c r="T223" s="55" t="s">
        <v>10501</v>
      </c>
      <c r="U223" s="55">
        <v>18</v>
      </c>
      <c r="V223" s="55" t="s">
        <v>5114</v>
      </c>
      <c r="W223" s="55" t="s">
        <v>163</v>
      </c>
      <c r="X223" s="55">
        <v>53135.27</v>
      </c>
      <c r="Y223" s="55">
        <v>50760</v>
      </c>
      <c r="Z223" s="55" t="s">
        <v>11169</v>
      </c>
      <c r="AA223" s="55" t="s">
        <v>5009</v>
      </c>
      <c r="AB223" s="55" t="s">
        <v>11899</v>
      </c>
      <c r="AC223" s="55" t="s">
        <v>11900</v>
      </c>
      <c r="AD223" s="60">
        <f>IF(N223=$AD$1,_xlfn.XLOOKUP(LEFT(B223,18)&amp;C223&amp;D223,'Form CT'!I:I,'Form CT'!D:D,0)+_xlfn.XLOOKUP(LEFT(B223,18)&amp;C223&amp;D223,'Form CT'!I:I,'Form CT'!E:E,0),0)</f>
        <v>869.81818766815127</v>
      </c>
      <c r="AE223" s="60">
        <f>IF(N223=$AE$1,_xlfn.XLOOKUP(LEFT(B223,18)&amp;C223&amp;D223,'Form CT'!I:I,'Form CT'!D:D,0)+_xlfn.XLOOKUP(LEFT(B223,18)&amp;C223&amp;D223,'Form CT'!I:I,'Form CT'!E:E,0),0)</f>
        <v>0</v>
      </c>
      <c r="AF223" s="60">
        <f>IF(N223=$AF$1,_xlfn.XLOOKUP(LEFT(B223,18)&amp;C223&amp;D223,'Form CT'!I:I,'Form CT'!D:D,0)+_xlfn.XLOOKUP(LEFT(B223,18)&amp;C223&amp;D223,'Form CT'!I:I,'Form CT'!E:E,0),0)</f>
        <v>0</v>
      </c>
      <c r="AG223" s="60" t="str">
        <f t="shared" si="4"/>
        <v>不符合</v>
      </c>
      <c r="AH223" s="60">
        <f>_xlfn.XLOOKUP(TRIM(CLEAN(B223))&amp;"-"&amp;TRIM(CLEAN(C223))&amp;"-"&amp;TRIM(CLEAN(D223)),'KS2'!A:A,'KS2'!B:B,0)</f>
        <v>0</v>
      </c>
      <c r="AI223" s="60">
        <f>IF(_xlfn.XLOOKUP(MID(B223,2,7)&amp;"/"&amp;MID(B223,10,3)&amp;TRIM(D223)&amp;MID(B223,15,4),Carouselwash!F:F,Carouselwash!I:I,0)=0,_xlfn.XLOOKUP((MID(C223,2,7)&amp;"/"&amp;MID(C223,10,3)&amp;TRIM(D223)),Carouselwash!G:G,Carouselwash!I:I,0),_xlfn.XLOOKUP(MID(B223,2,7)&amp;"/"&amp;MID(B223,10,3)&amp;TRIM(D223)&amp;MID(B223,15,4),Carouselwash!F:F,Carouselwash!I:I,0))</f>
        <v>3</v>
      </c>
    </row>
    <row r="224" spans="1:35" hidden="1">
      <c r="A224" s="55" t="s">
        <v>11901</v>
      </c>
      <c r="B224" s="56" t="s">
        <v>144</v>
      </c>
      <c r="C224" s="56" t="s">
        <v>145</v>
      </c>
      <c r="D224" s="55" t="s">
        <v>87</v>
      </c>
      <c r="E224" s="57" t="s">
        <v>10639</v>
      </c>
      <c r="F224" s="58">
        <v>28800</v>
      </c>
      <c r="G224" s="59" t="s">
        <v>10618</v>
      </c>
      <c r="H224" s="59" t="s">
        <v>10598</v>
      </c>
      <c r="I224" s="55" t="s">
        <v>17</v>
      </c>
      <c r="J224" s="55">
        <v>6</v>
      </c>
      <c r="K224" s="55">
        <v>4</v>
      </c>
      <c r="L224" s="55" t="s">
        <v>11902</v>
      </c>
      <c r="M224" s="55">
        <v>5733.5</v>
      </c>
      <c r="N224" s="55" t="s">
        <v>101</v>
      </c>
      <c r="O224" s="55">
        <v>0.128</v>
      </c>
      <c r="P224" s="55">
        <v>0.17</v>
      </c>
      <c r="Q224" s="55">
        <v>6.4000000000000001E-2</v>
      </c>
      <c r="R224" s="55">
        <v>1.4999999999999999E-2</v>
      </c>
      <c r="S224" s="55" t="s">
        <v>51</v>
      </c>
      <c r="T224" s="55" t="s">
        <v>162</v>
      </c>
      <c r="U224" s="55">
        <v>18</v>
      </c>
      <c r="V224" s="55" t="s">
        <v>5044</v>
      </c>
      <c r="W224" s="55" t="s">
        <v>162</v>
      </c>
      <c r="X224" s="55">
        <v>34325.82</v>
      </c>
      <c r="Y224" s="55">
        <v>28800</v>
      </c>
      <c r="Z224" s="55" t="s">
        <v>5043</v>
      </c>
      <c r="AA224" s="55" t="s">
        <v>5010</v>
      </c>
      <c r="AB224" s="55" t="s">
        <v>5008</v>
      </c>
      <c r="AC224" s="55" t="s">
        <v>11903</v>
      </c>
      <c r="AD224" s="60">
        <f>IF(N224=$AD$1,_xlfn.XLOOKUP(LEFT(B224,18)&amp;C224&amp;D224,'Form CT'!I:I,'Form CT'!D:D,0)+_xlfn.XLOOKUP(LEFT(B224,18)&amp;C224&amp;D224,'Form CT'!I:I,'Form CT'!E:E,0),0)</f>
        <v>582.15052566553936</v>
      </c>
      <c r="AE224" s="60">
        <f>IF(N224=$AE$1,_xlfn.XLOOKUP(LEFT(B224,18)&amp;C224&amp;D224,'Form CT'!I:I,'Form CT'!D:D,0)+_xlfn.XLOOKUP(LEFT(B224,18)&amp;C224&amp;D224,'Form CT'!I:I,'Form CT'!E:E,0),0)</f>
        <v>0</v>
      </c>
      <c r="AF224" s="60">
        <f>IF(N224=$AF$1,_xlfn.XLOOKUP(LEFT(B224,18)&amp;C224&amp;D224,'Form CT'!I:I,'Form CT'!D:D,0)+_xlfn.XLOOKUP(LEFT(B224,18)&amp;C224&amp;D224,'Form CT'!I:I,'Form CT'!E:E,0),0)</f>
        <v>0</v>
      </c>
      <c r="AG224" s="60" t="str">
        <f t="shared" si="4"/>
        <v>不符合</v>
      </c>
      <c r="AH224" s="60">
        <f>_xlfn.XLOOKUP(TRIM(CLEAN(B224))&amp;"-"&amp;TRIM(CLEAN(C224))&amp;"-"&amp;TRIM(CLEAN(D224)),'KS2'!A:A,'KS2'!B:B,0)</f>
        <v>0</v>
      </c>
      <c r="AI224" s="60">
        <f>IF(_xlfn.XLOOKUP(MID(B224,2,7)&amp;"/"&amp;MID(B224,10,3)&amp;TRIM(D224)&amp;MID(B224,15,4),Carouselwash!F:F,Carouselwash!I:I,0)=0,_xlfn.XLOOKUP((MID(C224,2,7)&amp;"/"&amp;MID(C224,10,3)&amp;TRIM(D224)),Carouselwash!G:G,Carouselwash!I:I,0),_xlfn.XLOOKUP(MID(B224,2,7)&amp;"/"&amp;MID(B224,10,3)&amp;TRIM(D224)&amp;MID(B224,15,4),Carouselwash!F:F,Carouselwash!I:I,0))</f>
        <v>3</v>
      </c>
    </row>
    <row r="225" spans="1:35">
      <c r="A225" s="55" t="s">
        <v>11904</v>
      </c>
      <c r="B225" s="56" t="s">
        <v>4114</v>
      </c>
      <c r="C225" s="56" t="s">
        <v>4115</v>
      </c>
      <c r="D225" s="55" t="s">
        <v>4531</v>
      </c>
      <c r="E225" s="57" t="s">
        <v>10639</v>
      </c>
      <c r="F225" s="58">
        <v>50760</v>
      </c>
      <c r="G225" s="59" t="s">
        <v>10583</v>
      </c>
      <c r="H225" s="59" t="s">
        <v>10598</v>
      </c>
      <c r="I225" s="55" t="s">
        <v>10</v>
      </c>
      <c r="J225" s="55">
        <v>10</v>
      </c>
      <c r="K225" s="55">
        <v>5</v>
      </c>
      <c r="L225" s="55" t="s">
        <v>11905</v>
      </c>
      <c r="M225" s="55">
        <v>1443.5</v>
      </c>
      <c r="N225" s="55" t="s">
        <v>101</v>
      </c>
      <c r="O225" s="55">
        <v>9.4E-2</v>
      </c>
      <c r="P225" s="55">
        <v>7.5999999999999998E-2</v>
      </c>
      <c r="Q225" s="55">
        <v>2.0299999999999999E-2</v>
      </c>
      <c r="R225" s="55">
        <v>9.7999999999999997E-3</v>
      </c>
      <c r="S225" s="55" t="s">
        <v>52</v>
      </c>
      <c r="T225" s="55" t="s">
        <v>10501</v>
      </c>
      <c r="U225" s="55">
        <v>18</v>
      </c>
      <c r="V225" s="55" t="s">
        <v>9485</v>
      </c>
      <c r="W225" s="55" t="s">
        <v>163</v>
      </c>
      <c r="X225" s="55">
        <v>66066.73</v>
      </c>
      <c r="Y225" s="55">
        <v>50760</v>
      </c>
      <c r="Z225" s="55" t="s">
        <v>5043</v>
      </c>
      <c r="AA225" s="55" t="s">
        <v>5015</v>
      </c>
      <c r="AB225" s="55" t="s">
        <v>5014</v>
      </c>
      <c r="AC225" s="55" t="s">
        <v>11214</v>
      </c>
      <c r="AD225" s="60">
        <f>IF(N225=$AD$1,_xlfn.XLOOKUP(LEFT(B225,18)&amp;C225&amp;D225,'Form CT'!I:I,'Form CT'!D:D,0)+_xlfn.XLOOKUP(LEFT(B225,18)&amp;C225&amp;D225,'Form CT'!I:I,'Form CT'!E:E,0),0)</f>
        <v>770.0165722228121</v>
      </c>
      <c r="AE225" s="60">
        <f>IF(N225=$AE$1,_xlfn.XLOOKUP(LEFT(B225,18)&amp;C225&amp;D225,'Form CT'!I:I,'Form CT'!D:D,0)+_xlfn.XLOOKUP(LEFT(B225,18)&amp;C225&amp;D225,'Form CT'!I:I,'Form CT'!E:E,0),0)</f>
        <v>0</v>
      </c>
      <c r="AF225" s="60">
        <f>IF(N225=$AF$1,_xlfn.XLOOKUP(LEFT(B225,18)&amp;C225&amp;D225,'Form CT'!I:I,'Form CT'!D:D,0)+_xlfn.XLOOKUP(LEFT(B225,18)&amp;C225&amp;D225,'Form CT'!I:I,'Form CT'!E:E,0),0)</f>
        <v>0</v>
      </c>
      <c r="AG225" s="60" t="str">
        <f t="shared" si="4"/>
        <v>不符合</v>
      </c>
      <c r="AH225" s="60">
        <f>_xlfn.XLOOKUP(TRIM(CLEAN(B225))&amp;"-"&amp;TRIM(CLEAN(C225))&amp;"-"&amp;TRIM(CLEAN(D225)),'KS2'!A:A,'KS2'!B:B,0)</f>
        <v>0</v>
      </c>
      <c r="AI225" s="60">
        <f>IF(_xlfn.XLOOKUP(MID(B225,2,7)&amp;"/"&amp;MID(B225,10,3)&amp;TRIM(D225)&amp;MID(B225,15,4),Carouselwash!F:F,Carouselwash!I:I,0)=0,_xlfn.XLOOKUP((MID(C225,2,7)&amp;"/"&amp;MID(C225,10,3)&amp;TRIM(D225)),Carouselwash!G:G,Carouselwash!I:I,0),_xlfn.XLOOKUP(MID(B225,2,7)&amp;"/"&amp;MID(B225,10,3)&amp;TRIM(D225)&amp;MID(B225,15,4),Carouselwash!F:F,Carouselwash!I:I,0))</f>
        <v>3</v>
      </c>
    </row>
    <row r="226" spans="1:35">
      <c r="A226" s="55" t="s">
        <v>11906</v>
      </c>
      <c r="B226" s="56" t="s">
        <v>4114</v>
      </c>
      <c r="C226" s="56" t="s">
        <v>4115</v>
      </c>
      <c r="D226" s="55" t="s">
        <v>4531</v>
      </c>
      <c r="E226" s="57" t="s">
        <v>10639</v>
      </c>
      <c r="F226" s="58">
        <v>50760</v>
      </c>
      <c r="G226" s="59" t="s">
        <v>10583</v>
      </c>
      <c r="H226" s="59" t="s">
        <v>10598</v>
      </c>
      <c r="I226" s="55" t="s">
        <v>10</v>
      </c>
      <c r="J226" s="55">
        <v>10</v>
      </c>
      <c r="K226" s="55">
        <v>5</v>
      </c>
      <c r="L226" s="55" t="s">
        <v>11907</v>
      </c>
      <c r="M226" s="55">
        <v>1421.9</v>
      </c>
      <c r="N226" s="55" t="s">
        <v>101</v>
      </c>
      <c r="O226" s="55">
        <v>9.4E-2</v>
      </c>
      <c r="P226" s="55">
        <v>7.5999999999999998E-2</v>
      </c>
      <c r="Q226" s="55">
        <v>2.0299999999999999E-2</v>
      </c>
      <c r="R226" s="55">
        <v>9.7999999999999997E-3</v>
      </c>
      <c r="S226" s="55" t="s">
        <v>52</v>
      </c>
      <c r="T226" s="55" t="s">
        <v>10501</v>
      </c>
      <c r="U226" s="55">
        <v>18</v>
      </c>
      <c r="V226" s="55" t="s">
        <v>9485</v>
      </c>
      <c r="W226" s="55" t="s">
        <v>163</v>
      </c>
      <c r="X226" s="55">
        <v>66066.73</v>
      </c>
      <c r="Y226" s="55">
        <v>50760</v>
      </c>
      <c r="Z226" s="55" t="s">
        <v>5043</v>
      </c>
      <c r="AA226" s="55" t="s">
        <v>5015</v>
      </c>
      <c r="AB226" s="55" t="s">
        <v>5014</v>
      </c>
      <c r="AC226" s="55" t="s">
        <v>11214</v>
      </c>
      <c r="AD226" s="60">
        <f>IF(N226=$AD$1,_xlfn.XLOOKUP(LEFT(B226,18)&amp;C226&amp;D226,'Form CT'!I:I,'Form CT'!D:D,0)+_xlfn.XLOOKUP(LEFT(B226,18)&amp;C226&amp;D226,'Form CT'!I:I,'Form CT'!E:E,0),0)</f>
        <v>770.0165722228121</v>
      </c>
      <c r="AE226" s="60">
        <f>IF(N226=$AE$1,_xlfn.XLOOKUP(LEFT(B226,18)&amp;C226&amp;D226,'Form CT'!I:I,'Form CT'!D:D,0)+_xlfn.XLOOKUP(LEFT(B226,18)&amp;C226&amp;D226,'Form CT'!I:I,'Form CT'!E:E,0),0)</f>
        <v>0</v>
      </c>
      <c r="AF226" s="60">
        <f>IF(N226=$AF$1,_xlfn.XLOOKUP(LEFT(B226,18)&amp;C226&amp;D226,'Form CT'!I:I,'Form CT'!D:D,0)+_xlfn.XLOOKUP(LEFT(B226,18)&amp;C226&amp;D226,'Form CT'!I:I,'Form CT'!E:E,0),0)</f>
        <v>0</v>
      </c>
      <c r="AG226" s="60" t="str">
        <f t="shared" si="4"/>
        <v>不符合</v>
      </c>
      <c r="AH226" s="60">
        <f>_xlfn.XLOOKUP(TRIM(CLEAN(B226))&amp;"-"&amp;TRIM(CLEAN(C226))&amp;"-"&amp;TRIM(CLEAN(D226)),'KS2'!A:A,'KS2'!B:B,0)</f>
        <v>0</v>
      </c>
      <c r="AI226" s="60">
        <f>IF(_xlfn.XLOOKUP(MID(B226,2,7)&amp;"/"&amp;MID(B226,10,3)&amp;TRIM(D226)&amp;MID(B226,15,4),Carouselwash!F:F,Carouselwash!I:I,0)=0,_xlfn.XLOOKUP((MID(C226,2,7)&amp;"/"&amp;MID(C226,10,3)&amp;TRIM(D226)),Carouselwash!G:G,Carouselwash!I:I,0),_xlfn.XLOOKUP(MID(B226,2,7)&amp;"/"&amp;MID(B226,10,3)&amp;TRIM(D226)&amp;MID(B226,15,4),Carouselwash!F:F,Carouselwash!I:I,0))</f>
        <v>3</v>
      </c>
    </row>
    <row r="227" spans="1:35" hidden="1">
      <c r="A227" s="55" t="s">
        <v>11908</v>
      </c>
      <c r="B227" s="56" t="s">
        <v>2938</v>
      </c>
      <c r="C227" s="56" t="s">
        <v>2935</v>
      </c>
      <c r="D227" s="55" t="s">
        <v>4428</v>
      </c>
      <c r="E227" s="57" t="s">
        <v>10639</v>
      </c>
      <c r="F227" s="58">
        <v>33290</v>
      </c>
      <c r="G227" s="59" t="s">
        <v>10537</v>
      </c>
      <c r="H227" s="59" t="s">
        <v>10542</v>
      </c>
      <c r="I227" s="55" t="s">
        <v>26</v>
      </c>
      <c r="J227" s="55">
        <v>14</v>
      </c>
      <c r="K227" s="55">
        <v>9</v>
      </c>
      <c r="L227" s="55" t="s">
        <v>11909</v>
      </c>
      <c r="M227" s="55">
        <v>4331.3999999999996</v>
      </c>
      <c r="N227" s="55" t="s">
        <v>101</v>
      </c>
      <c r="O227" s="55">
        <v>0.128</v>
      </c>
      <c r="P227" s="55">
        <v>0.185</v>
      </c>
      <c r="Q227" s="55">
        <v>3.2000000000000001E-2</v>
      </c>
      <c r="R227" s="55">
        <v>1.9300000000000001E-2</v>
      </c>
      <c r="S227" s="55" t="s">
        <v>51</v>
      </c>
      <c r="T227" s="55" t="s">
        <v>10519</v>
      </c>
      <c r="U227" s="55">
        <v>18</v>
      </c>
      <c r="V227" s="55" t="s">
        <v>9089</v>
      </c>
      <c r="W227" s="55" t="s">
        <v>162</v>
      </c>
      <c r="X227" s="55">
        <v>20664.46</v>
      </c>
      <c r="Y227" s="55">
        <v>33300</v>
      </c>
      <c r="Z227" s="55" t="s">
        <v>5043</v>
      </c>
      <c r="AA227" s="55" t="s">
        <v>5012</v>
      </c>
      <c r="AB227" s="55" t="s">
        <v>5014</v>
      </c>
      <c r="AC227" s="55" t="s">
        <v>11910</v>
      </c>
      <c r="AD227" s="60">
        <f>IF(N227=$AD$1,_xlfn.XLOOKUP(LEFT(B227,18)&amp;C227&amp;D227,'Form CT'!I:I,'Form CT'!D:D,0)+_xlfn.XLOOKUP(LEFT(B227,18)&amp;C227&amp;D227,'Form CT'!I:I,'Form CT'!E:E,0),0)</f>
        <v>334.29226799968166</v>
      </c>
      <c r="AE227" s="60">
        <f>IF(N227=$AE$1,_xlfn.XLOOKUP(LEFT(B227,18)&amp;C227&amp;D227,'Form CT'!I:I,'Form CT'!D:D,0)+_xlfn.XLOOKUP(LEFT(B227,18)&amp;C227&amp;D227,'Form CT'!I:I,'Form CT'!E:E,0),0)</f>
        <v>0</v>
      </c>
      <c r="AF227" s="60">
        <f>IF(N227=$AF$1,_xlfn.XLOOKUP(LEFT(B227,18)&amp;C227&amp;D227,'Form CT'!I:I,'Form CT'!D:D,0)+_xlfn.XLOOKUP(LEFT(B227,18)&amp;C227&amp;D227,'Form CT'!I:I,'Form CT'!E:E,0),0)</f>
        <v>0</v>
      </c>
      <c r="AG227" s="60" t="e">
        <f t="shared" si="4"/>
        <v>#VALUE!</v>
      </c>
      <c r="AH227" s="60">
        <f>_xlfn.XLOOKUP(TRIM(CLEAN(B227))&amp;"-"&amp;TRIM(CLEAN(C227))&amp;"-"&amp;TRIM(CLEAN(D227)),'KS2'!A:A,'KS2'!B:B,0)</f>
        <v>0</v>
      </c>
      <c r="AI227" s="60">
        <f>IF(_xlfn.XLOOKUP(MID(B227,2,7)&amp;"/"&amp;MID(B227,10,3)&amp;TRIM(D227)&amp;MID(B227,15,4),Carouselwash!F:F,Carouselwash!I:I,0)=0,_xlfn.XLOOKUP((MID(C227,2,7)&amp;"/"&amp;MID(C227,10,3)&amp;TRIM(D227)),Carouselwash!G:G,Carouselwash!I:I,0),_xlfn.XLOOKUP(MID(B227,2,7)&amp;"/"&amp;MID(B227,10,3)&amp;TRIM(D227)&amp;MID(B227,15,4),Carouselwash!F:F,Carouselwash!I:I,0))</f>
        <v>3</v>
      </c>
    </row>
    <row r="228" spans="1:35">
      <c r="A228" s="55" t="s">
        <v>11911</v>
      </c>
      <c r="B228" s="56" t="s">
        <v>4114</v>
      </c>
      <c r="C228" s="56" t="s">
        <v>4115</v>
      </c>
      <c r="D228" s="55" t="s">
        <v>4531</v>
      </c>
      <c r="E228" s="57" t="s">
        <v>10639</v>
      </c>
      <c r="F228" s="58">
        <v>50760</v>
      </c>
      <c r="G228" s="59" t="s">
        <v>11156</v>
      </c>
      <c r="H228" s="59" t="s">
        <v>10523</v>
      </c>
      <c r="I228" s="55" t="s">
        <v>10</v>
      </c>
      <c r="J228" s="55">
        <v>10</v>
      </c>
      <c r="K228" s="55">
        <v>5</v>
      </c>
      <c r="L228" s="55" t="s">
        <v>11912</v>
      </c>
      <c r="M228" s="55">
        <v>1364.3</v>
      </c>
      <c r="N228" s="55" t="s">
        <v>101</v>
      </c>
      <c r="O228" s="55">
        <v>9.4E-2</v>
      </c>
      <c r="P228" s="55">
        <v>7.5999999999999998E-2</v>
      </c>
      <c r="Q228" s="55">
        <v>2.0299999999999999E-2</v>
      </c>
      <c r="R228" s="55">
        <v>9.7999999999999997E-3</v>
      </c>
      <c r="S228" s="55" t="s">
        <v>52</v>
      </c>
      <c r="T228" s="55" t="s">
        <v>10501</v>
      </c>
      <c r="U228" s="55">
        <v>18</v>
      </c>
      <c r="V228" s="55" t="s">
        <v>9485</v>
      </c>
      <c r="W228" s="55" t="s">
        <v>163</v>
      </c>
      <c r="X228" s="55">
        <v>66066.73</v>
      </c>
      <c r="Y228" s="55">
        <v>50760</v>
      </c>
      <c r="Z228" s="55" t="s">
        <v>10374</v>
      </c>
      <c r="AA228" s="55" t="s">
        <v>5009</v>
      </c>
      <c r="AB228" s="55" t="s">
        <v>5008</v>
      </c>
      <c r="AC228" s="55" t="s">
        <v>11913</v>
      </c>
      <c r="AD228" s="60">
        <f>IF(N228=$AD$1,_xlfn.XLOOKUP(LEFT(B228,18)&amp;C228&amp;D228,'Form CT'!I:I,'Form CT'!D:D,0)+_xlfn.XLOOKUP(LEFT(B228,18)&amp;C228&amp;D228,'Form CT'!I:I,'Form CT'!E:E,0),0)</f>
        <v>770.0165722228121</v>
      </c>
      <c r="AE228" s="60">
        <f>IF(N228=$AE$1,_xlfn.XLOOKUP(LEFT(B228,18)&amp;C228&amp;D228,'Form CT'!I:I,'Form CT'!D:D,0)+_xlfn.XLOOKUP(LEFT(B228,18)&amp;C228&amp;D228,'Form CT'!I:I,'Form CT'!E:E,0),0)</f>
        <v>0</v>
      </c>
      <c r="AF228" s="60">
        <f>IF(N228=$AF$1,_xlfn.XLOOKUP(LEFT(B228,18)&amp;C228&amp;D228,'Form CT'!I:I,'Form CT'!D:D,0)+_xlfn.XLOOKUP(LEFT(B228,18)&amp;C228&amp;D228,'Form CT'!I:I,'Form CT'!E:E,0),0)</f>
        <v>0</v>
      </c>
      <c r="AG228" s="60" t="str">
        <f t="shared" si="4"/>
        <v>不符合</v>
      </c>
      <c r="AH228" s="60">
        <f>_xlfn.XLOOKUP(TRIM(CLEAN(B228))&amp;"-"&amp;TRIM(CLEAN(C228))&amp;"-"&amp;TRIM(CLEAN(D228)),'KS2'!A:A,'KS2'!B:B,0)</f>
        <v>0</v>
      </c>
      <c r="AI228" s="60">
        <f>IF(_xlfn.XLOOKUP(MID(B228,2,7)&amp;"/"&amp;MID(B228,10,3)&amp;TRIM(D228)&amp;MID(B228,15,4),Carouselwash!F:F,Carouselwash!I:I,0)=0,_xlfn.XLOOKUP((MID(C228,2,7)&amp;"/"&amp;MID(C228,10,3)&amp;TRIM(D228)),Carouselwash!G:G,Carouselwash!I:I,0),_xlfn.XLOOKUP(MID(B228,2,7)&amp;"/"&amp;MID(B228,10,3)&amp;TRIM(D228)&amp;MID(B228,15,4),Carouselwash!F:F,Carouselwash!I:I,0))</f>
        <v>3</v>
      </c>
    </row>
    <row r="229" spans="1:35" hidden="1">
      <c r="A229" s="55" t="s">
        <v>11914</v>
      </c>
      <c r="B229" s="56" t="s">
        <v>3204</v>
      </c>
      <c r="C229" s="56" t="s">
        <v>3203</v>
      </c>
      <c r="D229" s="55" t="s">
        <v>4428</v>
      </c>
      <c r="E229" s="57" t="s">
        <v>10639</v>
      </c>
      <c r="F229" s="58">
        <v>33000</v>
      </c>
      <c r="G229" s="59" t="s">
        <v>10537</v>
      </c>
      <c r="H229" s="59" t="s">
        <v>11474</v>
      </c>
      <c r="I229" s="55" t="s">
        <v>18</v>
      </c>
      <c r="J229" s="55">
        <v>8</v>
      </c>
      <c r="K229" s="55">
        <v>5</v>
      </c>
      <c r="L229" s="55" t="s">
        <v>11915</v>
      </c>
      <c r="M229" s="55">
        <v>4258.8</v>
      </c>
      <c r="N229" s="55" t="s">
        <v>96</v>
      </c>
      <c r="O229" s="55">
        <v>0.128</v>
      </c>
      <c r="P229" s="55">
        <v>0.17</v>
      </c>
      <c r="Q229" s="55">
        <v>3.3000000000000002E-2</v>
      </c>
      <c r="R229" s="55">
        <v>1.4999999999999999E-2</v>
      </c>
      <c r="S229" s="55" t="s">
        <v>51</v>
      </c>
      <c r="T229" s="55" t="s">
        <v>10519</v>
      </c>
      <c r="U229" s="55">
        <v>18</v>
      </c>
      <c r="V229" s="55" t="s">
        <v>5049</v>
      </c>
      <c r="W229" s="55" t="s">
        <v>162</v>
      </c>
      <c r="X229" s="55">
        <v>24146.12</v>
      </c>
      <c r="Y229" s="55">
        <v>33300</v>
      </c>
      <c r="Z229" s="55" t="s">
        <v>5043</v>
      </c>
      <c r="AA229" s="55" t="s">
        <v>5012</v>
      </c>
      <c r="AB229" s="55" t="s">
        <v>5014</v>
      </c>
      <c r="AC229" s="55" t="s">
        <v>11839</v>
      </c>
      <c r="AD229" s="60">
        <f>IF(N229=$AD$1,_xlfn.XLOOKUP(LEFT(B229,18)&amp;C229&amp;D229,'Form CT'!I:I,'Form CT'!D:D,0)+_xlfn.XLOOKUP(LEFT(B229,18)&amp;C229&amp;D229,'Form CT'!I:I,'Form CT'!E:E,0),0)</f>
        <v>0</v>
      </c>
      <c r="AE229" s="60">
        <f>IF(N229=$AE$1,_xlfn.XLOOKUP(LEFT(B229,18)&amp;C229&amp;D229,'Form CT'!I:I,'Form CT'!D:D,0)+_xlfn.XLOOKUP(LEFT(B229,18)&amp;C229&amp;D229,'Form CT'!I:I,'Form CT'!E:E,0),0)</f>
        <v>0</v>
      </c>
      <c r="AF229" s="60">
        <f>IF(N229=$AF$1,_xlfn.XLOOKUP(LEFT(B229,18)&amp;C229&amp;D229,'Form CT'!I:I,'Form CT'!D:D,0)+_xlfn.XLOOKUP(LEFT(B229,18)&amp;C229&amp;D229,'Form CT'!I:I,'Form CT'!E:E,0),0)</f>
        <v>405.16952399960718</v>
      </c>
      <c r="AG229" s="60" t="e">
        <f t="shared" si="4"/>
        <v>#VALUE!</v>
      </c>
      <c r="AH229" s="60">
        <f>_xlfn.XLOOKUP(TRIM(CLEAN(B229))&amp;"-"&amp;TRIM(CLEAN(C229))&amp;"-"&amp;TRIM(CLEAN(D229)),'KS2'!A:A,'KS2'!B:B,0)</f>
        <v>0</v>
      </c>
      <c r="AI229" s="60">
        <f>IF(_xlfn.XLOOKUP(MID(B229,2,7)&amp;"/"&amp;MID(B229,10,3)&amp;TRIM(D229)&amp;MID(B229,15,4),Carouselwash!F:F,Carouselwash!I:I,0)=0,_xlfn.XLOOKUP((MID(C229,2,7)&amp;"/"&amp;MID(C229,10,3)&amp;TRIM(D229)),Carouselwash!G:G,Carouselwash!I:I,0),_xlfn.XLOOKUP(MID(B229,2,7)&amp;"/"&amp;MID(B229,10,3)&amp;TRIM(D229)&amp;MID(B229,15,4),Carouselwash!F:F,Carouselwash!I:I,0))</f>
        <v>3</v>
      </c>
    </row>
    <row r="230" spans="1:35" hidden="1">
      <c r="A230" s="62" t="s">
        <v>11916</v>
      </c>
      <c r="B230" s="56" t="s">
        <v>1939</v>
      </c>
      <c r="C230" s="56" t="s">
        <v>1860</v>
      </c>
      <c r="D230" s="55" t="s">
        <v>4428</v>
      </c>
      <c r="E230" s="57" t="s">
        <v>10639</v>
      </c>
      <c r="F230" s="58">
        <v>42266</v>
      </c>
      <c r="G230" s="59" t="s">
        <v>10618</v>
      </c>
      <c r="H230" s="59" t="s">
        <v>10529</v>
      </c>
      <c r="I230" s="55" t="s">
        <v>25</v>
      </c>
      <c r="J230" s="55">
        <v>14</v>
      </c>
      <c r="K230" s="55">
        <v>9</v>
      </c>
      <c r="L230" s="55" t="s">
        <v>11917</v>
      </c>
      <c r="M230" s="55">
        <v>2197.8000000000002</v>
      </c>
      <c r="N230" s="55" t="s">
        <v>96</v>
      </c>
      <c r="O230" s="55">
        <v>7.0000000000000007E-2</v>
      </c>
      <c r="P230" s="55">
        <v>0.19</v>
      </c>
      <c r="Q230" s="55">
        <v>3.1E-2</v>
      </c>
      <c r="R230" s="55">
        <v>1.4999999999999999E-2</v>
      </c>
      <c r="S230" s="55" t="s">
        <v>51</v>
      </c>
      <c r="T230" s="55" t="s">
        <v>10501</v>
      </c>
      <c r="U230" s="55">
        <v>18</v>
      </c>
      <c r="V230" s="55" t="s">
        <v>5545</v>
      </c>
      <c r="W230" s="55" t="s">
        <v>162</v>
      </c>
      <c r="X230" s="55">
        <v>22695.61</v>
      </c>
      <c r="Y230" s="55">
        <v>42300</v>
      </c>
      <c r="Z230" s="55" t="s">
        <v>5043</v>
      </c>
      <c r="AA230" s="55" t="s">
        <v>5009</v>
      </c>
      <c r="AB230" s="55" t="s">
        <v>11918</v>
      </c>
      <c r="AC230" s="55" t="s">
        <v>11919</v>
      </c>
      <c r="AD230" s="60">
        <f>IF(N230=$AD$1,_xlfn.XLOOKUP(LEFT(B230,18)&amp;C230&amp;D230,'Form CT'!I:I,'Form CT'!D:D,0)+_xlfn.XLOOKUP(LEFT(B230,18)&amp;C230&amp;D230,'Form CT'!I:I,'Form CT'!E:E,0),0)</f>
        <v>0</v>
      </c>
      <c r="AE230" s="60">
        <f>IF(N230=$AE$1,_xlfn.XLOOKUP(LEFT(B230,18)&amp;C230&amp;D230,'Form CT'!I:I,'Form CT'!D:D,0)+_xlfn.XLOOKUP(LEFT(B230,18)&amp;C230&amp;D230,'Form CT'!I:I,'Form CT'!E:E,0),0)</f>
        <v>0</v>
      </c>
      <c r="AF230" s="60">
        <f>IF(N230=$AF$1,_xlfn.XLOOKUP(LEFT(B230,18)&amp;C230&amp;D230,'Form CT'!I:I,'Form CT'!D:D,0)+_xlfn.XLOOKUP(LEFT(B230,18)&amp;C230&amp;D230,'Form CT'!I:I,'Form CT'!E:E,0),0)</f>
        <v>360.52159165847115</v>
      </c>
      <c r="AG230" s="60" t="str">
        <f t="shared" si="4"/>
        <v>不符合</v>
      </c>
      <c r="AH230" s="60">
        <f>_xlfn.XLOOKUP(TRIM(CLEAN(B230))&amp;"-"&amp;TRIM(CLEAN(C230))&amp;"-"&amp;TRIM(CLEAN(D230)),'KS2'!A:A,'KS2'!B:B,0)</f>
        <v>0</v>
      </c>
      <c r="AI230" s="60">
        <f>IF(_xlfn.XLOOKUP(MID(B230,2,7)&amp;"/"&amp;MID(B230,10,3)&amp;TRIM(D230)&amp;MID(B230,15,4),Carouselwash!F:F,Carouselwash!I:I,0)=0,_xlfn.XLOOKUP((MID(C230,2,7)&amp;"/"&amp;MID(C230,10,3)&amp;TRIM(D230)),Carouselwash!G:G,Carouselwash!I:I,0),_xlfn.XLOOKUP(MID(B230,2,7)&amp;"/"&amp;MID(B230,10,3)&amp;TRIM(D230)&amp;MID(B230,15,4),Carouselwash!F:F,Carouselwash!I:I,0))</f>
        <v>3</v>
      </c>
    </row>
    <row r="231" spans="1:35" hidden="1">
      <c r="A231" s="55" t="s">
        <v>11920</v>
      </c>
      <c r="B231" s="56" t="s">
        <v>1939</v>
      </c>
      <c r="C231" s="56" t="s">
        <v>1860</v>
      </c>
      <c r="D231" s="55" t="s">
        <v>4428</v>
      </c>
      <c r="E231" s="57" t="s">
        <v>10639</v>
      </c>
      <c r="F231" s="58">
        <v>42272</v>
      </c>
      <c r="G231" s="59" t="s">
        <v>10618</v>
      </c>
      <c r="H231" s="59" t="s">
        <v>10529</v>
      </c>
      <c r="I231" s="55" t="s">
        <v>25</v>
      </c>
      <c r="J231" s="55">
        <v>14</v>
      </c>
      <c r="K231" s="55">
        <v>9</v>
      </c>
      <c r="L231" s="55" t="s">
        <v>11921</v>
      </c>
      <c r="M231" s="55">
        <v>2197.5</v>
      </c>
      <c r="N231" s="55" t="s">
        <v>96</v>
      </c>
      <c r="O231" s="55">
        <v>7.0000000000000007E-2</v>
      </c>
      <c r="P231" s="55">
        <v>0.19</v>
      </c>
      <c r="Q231" s="55">
        <v>3.1E-2</v>
      </c>
      <c r="R231" s="55">
        <v>1.4999999999999999E-2</v>
      </c>
      <c r="S231" s="55" t="s">
        <v>51</v>
      </c>
      <c r="T231" s="55" t="s">
        <v>10501</v>
      </c>
      <c r="U231" s="55">
        <v>18</v>
      </c>
      <c r="V231" s="55" t="s">
        <v>5545</v>
      </c>
      <c r="W231" s="55" t="s">
        <v>162</v>
      </c>
      <c r="X231" s="55">
        <v>22695.61</v>
      </c>
      <c r="Y231" s="55">
        <v>42300</v>
      </c>
      <c r="Z231" s="55" t="s">
        <v>5043</v>
      </c>
      <c r="AA231" s="55" t="s">
        <v>5009</v>
      </c>
      <c r="AB231" s="55" t="s">
        <v>11922</v>
      </c>
      <c r="AC231" s="55" t="s">
        <v>11923</v>
      </c>
      <c r="AD231" s="60">
        <f>IF(N231=$AD$1,_xlfn.XLOOKUP(LEFT(B231,18)&amp;C231&amp;D231,'Form CT'!I:I,'Form CT'!D:D,0)+_xlfn.XLOOKUP(LEFT(B231,18)&amp;C231&amp;D231,'Form CT'!I:I,'Form CT'!E:E,0),0)</f>
        <v>0</v>
      </c>
      <c r="AE231" s="60">
        <f>IF(N231=$AE$1,_xlfn.XLOOKUP(LEFT(B231,18)&amp;C231&amp;D231,'Form CT'!I:I,'Form CT'!D:D,0)+_xlfn.XLOOKUP(LEFT(B231,18)&amp;C231&amp;D231,'Form CT'!I:I,'Form CT'!E:E,0),0)</f>
        <v>0</v>
      </c>
      <c r="AF231" s="60">
        <f>IF(N231=$AF$1,_xlfn.XLOOKUP(LEFT(B231,18)&amp;C231&amp;D231,'Form CT'!I:I,'Form CT'!D:D,0)+_xlfn.XLOOKUP(LEFT(B231,18)&amp;C231&amp;D231,'Form CT'!I:I,'Form CT'!E:E,0),0)</f>
        <v>360.52159165847115</v>
      </c>
      <c r="AG231" s="60" t="str">
        <f t="shared" si="4"/>
        <v>不符合</v>
      </c>
      <c r="AH231" s="60">
        <f>_xlfn.XLOOKUP(TRIM(CLEAN(B231))&amp;"-"&amp;TRIM(CLEAN(C231))&amp;"-"&amp;TRIM(CLEAN(D231)),'KS2'!A:A,'KS2'!B:B,0)</f>
        <v>0</v>
      </c>
      <c r="AI231" s="60">
        <f>IF(_xlfn.XLOOKUP(MID(B231,2,7)&amp;"/"&amp;MID(B231,10,3)&amp;TRIM(D231)&amp;MID(B231,15,4),Carouselwash!F:F,Carouselwash!I:I,0)=0,_xlfn.XLOOKUP((MID(C231,2,7)&amp;"/"&amp;MID(C231,10,3)&amp;TRIM(D231)),Carouselwash!G:G,Carouselwash!I:I,0),_xlfn.XLOOKUP(MID(B231,2,7)&amp;"/"&amp;MID(B231,10,3)&amp;TRIM(D231)&amp;MID(B231,15,4),Carouselwash!F:F,Carouselwash!I:I,0))</f>
        <v>3</v>
      </c>
    </row>
    <row r="232" spans="1:35" hidden="1">
      <c r="A232" s="55" t="s">
        <v>11924</v>
      </c>
      <c r="B232" s="84" t="s">
        <v>1638</v>
      </c>
      <c r="C232" s="56" t="s">
        <v>1608</v>
      </c>
      <c r="D232" s="55" t="s">
        <v>152</v>
      </c>
      <c r="E232" s="57" t="s">
        <v>10639</v>
      </c>
      <c r="F232" s="58">
        <v>33300</v>
      </c>
      <c r="G232" s="59" t="s">
        <v>10499</v>
      </c>
      <c r="H232" s="59" t="s">
        <v>10598</v>
      </c>
      <c r="I232" s="55" t="s">
        <v>31</v>
      </c>
      <c r="J232" s="55">
        <v>7</v>
      </c>
      <c r="K232" s="55">
        <v>4</v>
      </c>
      <c r="L232" s="55" t="s">
        <v>11925</v>
      </c>
      <c r="M232" s="55">
        <v>5370.5</v>
      </c>
      <c r="N232" s="55" t="s">
        <v>101</v>
      </c>
      <c r="O232" s="55">
        <v>0.128</v>
      </c>
      <c r="P232" s="55">
        <v>0.185</v>
      </c>
      <c r="Q232" s="55">
        <v>3.3000000000000002E-2</v>
      </c>
      <c r="R232" s="55">
        <v>1.18E-2</v>
      </c>
      <c r="S232" s="55" t="s">
        <v>51</v>
      </c>
      <c r="T232" s="55" t="s">
        <v>10519</v>
      </c>
      <c r="U232" s="55">
        <v>18</v>
      </c>
      <c r="V232" s="55" t="s">
        <v>5051</v>
      </c>
      <c r="W232" s="55" t="s">
        <v>162</v>
      </c>
      <c r="X232" s="55">
        <v>35070.43</v>
      </c>
      <c r="Y232" s="55">
        <v>33300</v>
      </c>
      <c r="Z232" s="55" t="s">
        <v>5043</v>
      </c>
      <c r="AA232" s="55" t="s">
        <v>5013</v>
      </c>
      <c r="AB232" s="55" t="s">
        <v>11926</v>
      </c>
      <c r="AC232" s="55" t="s">
        <v>11927</v>
      </c>
      <c r="AD232" s="60">
        <f>IF(N232=$AD$1,_xlfn.XLOOKUP(LEFT(B232,18)&amp;C232&amp;D232,'Form CT'!I:I,'Form CT'!D:D,0)+_xlfn.XLOOKUP(LEFT(B232,18)&amp;C232&amp;D232,'Form CT'!I:I,'Form CT'!E:E,0),0)</f>
        <v>581.43038633333049</v>
      </c>
      <c r="AE232" s="60">
        <f>IF(N232=$AE$1,_xlfn.XLOOKUP(LEFT(B232,18)&amp;C232&amp;D232,'Form CT'!I:I,'Form CT'!D:D,0)+_xlfn.XLOOKUP(LEFT(B232,18)&amp;C232&amp;D232,'Form CT'!I:I,'Form CT'!E:E,0),0)</f>
        <v>0</v>
      </c>
      <c r="AF232" s="60">
        <f>IF(N232=$AF$1,_xlfn.XLOOKUP(LEFT(B232,18)&amp;C232&amp;D232,'Form CT'!I:I,'Form CT'!D:D,0)+_xlfn.XLOOKUP(LEFT(B232,18)&amp;C232&amp;D232,'Form CT'!I:I,'Form CT'!E:E,0),0)</f>
        <v>0</v>
      </c>
      <c r="AG232" s="60" t="str">
        <f t="shared" si="4"/>
        <v>不符合</v>
      </c>
      <c r="AH232" s="60">
        <f>_xlfn.XLOOKUP(TRIM(CLEAN(B232))&amp;"-"&amp;TRIM(CLEAN(C232))&amp;"-"&amp;TRIM(CLEAN(D232)),'KS2'!A:A,'KS2'!B:B,0)</f>
        <v>0</v>
      </c>
      <c r="AI232" s="60">
        <f>IF(_xlfn.XLOOKUP(MID(B232,2,7)&amp;"/"&amp;MID(B232,10,3)&amp;TRIM(D232)&amp;MID(B232,15,4),Carouselwash!F:F,Carouselwash!I:I,0)=0,_xlfn.XLOOKUP((MID(C232,2,7)&amp;"/"&amp;MID(C232,10,3)&amp;TRIM(D232)),Carouselwash!G:G,Carouselwash!I:I,0),_xlfn.XLOOKUP(MID(B232,2,7)&amp;"/"&amp;MID(B232,10,3)&amp;TRIM(D232)&amp;MID(B232,15,4),Carouselwash!F:F,Carouselwash!I:I,0))</f>
        <v>3</v>
      </c>
    </row>
    <row r="233" spans="1:35" hidden="1">
      <c r="A233" s="55" t="s">
        <v>11928</v>
      </c>
      <c r="B233" s="56" t="s">
        <v>1563</v>
      </c>
      <c r="C233" s="56" t="s">
        <v>1063</v>
      </c>
      <c r="D233" s="55" t="s">
        <v>119</v>
      </c>
      <c r="E233" s="57" t="s">
        <v>10639</v>
      </c>
      <c r="F233" s="58">
        <v>16343</v>
      </c>
      <c r="G233" s="59" t="s">
        <v>10618</v>
      </c>
      <c r="H233" s="59" t="s">
        <v>10542</v>
      </c>
      <c r="I233" s="55" t="s">
        <v>17</v>
      </c>
      <c r="J233" s="55">
        <v>8</v>
      </c>
      <c r="K233" s="55">
        <v>4</v>
      </c>
      <c r="L233" s="55" t="s">
        <v>11929</v>
      </c>
      <c r="M233" s="55">
        <v>7986.3</v>
      </c>
      <c r="N233" s="55" t="s">
        <v>101</v>
      </c>
      <c r="O233" s="55">
        <v>0.128</v>
      </c>
      <c r="P233" s="55">
        <v>0.17</v>
      </c>
      <c r="Q233" s="55">
        <v>0.05</v>
      </c>
      <c r="R233" s="55">
        <v>1.4999999999999999E-2</v>
      </c>
      <c r="S233" s="55" t="s">
        <v>50</v>
      </c>
      <c r="T233" s="55" t="s">
        <v>10512</v>
      </c>
      <c r="U233" s="55">
        <v>18</v>
      </c>
      <c r="V233" s="55" t="s">
        <v>6071</v>
      </c>
      <c r="W233" s="55" t="s">
        <v>162</v>
      </c>
      <c r="X233" s="55">
        <v>41186.269999999997</v>
      </c>
      <c r="Y233" s="55">
        <v>16380</v>
      </c>
      <c r="Z233" s="55" t="s">
        <v>5043</v>
      </c>
      <c r="AA233" s="55" t="s">
        <v>5009</v>
      </c>
      <c r="AB233" s="55" t="s">
        <v>11930</v>
      </c>
      <c r="AC233" s="55" t="s">
        <v>11931</v>
      </c>
      <c r="AD233" s="60">
        <f>IF(N233=$AD$1,_xlfn.XLOOKUP(LEFT(B233,18)&amp;C233&amp;D233,'Form CT'!I:I,'Form CT'!D:D,0)+_xlfn.XLOOKUP(LEFT(B233,18)&amp;C233&amp;D233,'Form CT'!I:I,'Form CT'!E:E,0),0)</f>
        <v>669.49164866760839</v>
      </c>
      <c r="AE233" s="60">
        <f>IF(N233=$AE$1,_xlfn.XLOOKUP(LEFT(B233,18)&amp;C233&amp;D233,'Form CT'!I:I,'Form CT'!D:D,0)+_xlfn.XLOOKUP(LEFT(B233,18)&amp;C233&amp;D233,'Form CT'!I:I,'Form CT'!E:E,0),0)</f>
        <v>0</v>
      </c>
      <c r="AF233" s="60">
        <f>IF(N233=$AF$1,_xlfn.XLOOKUP(LEFT(B233,18)&amp;C233&amp;D233,'Form CT'!I:I,'Form CT'!D:D,0)+_xlfn.XLOOKUP(LEFT(B233,18)&amp;C233&amp;D233,'Form CT'!I:I,'Form CT'!E:E,0),0)</f>
        <v>0</v>
      </c>
      <c r="AG233" s="60" t="str">
        <f t="shared" si="4"/>
        <v>不符合</v>
      </c>
      <c r="AH233" s="60">
        <f>_xlfn.XLOOKUP(TRIM(CLEAN(B233))&amp;"-"&amp;TRIM(CLEAN(C233))&amp;"-"&amp;TRIM(CLEAN(D233)),'KS2'!A:A,'KS2'!B:B,0)</f>
        <v>0</v>
      </c>
      <c r="AI233" s="60">
        <f>IF(_xlfn.XLOOKUP(MID(B233,2,7)&amp;"/"&amp;MID(B233,10,3)&amp;TRIM(D233)&amp;MID(B233,15,4),Carouselwash!F:F,Carouselwash!I:I,0)=0,_xlfn.XLOOKUP((MID(C233,2,7)&amp;"/"&amp;MID(C233,10,3)&amp;TRIM(D233)),Carouselwash!G:G,Carouselwash!I:I,0),_xlfn.XLOOKUP(MID(B233,2,7)&amp;"/"&amp;MID(B233,10,3)&amp;TRIM(D233)&amp;MID(B233,15,4),Carouselwash!F:F,Carouselwash!I:I,0))</f>
        <v>3</v>
      </c>
    </row>
    <row r="234" spans="1:35" hidden="1">
      <c r="A234" s="55" t="s">
        <v>11932</v>
      </c>
      <c r="B234" s="89" t="s">
        <v>132</v>
      </c>
      <c r="C234" s="56" t="s">
        <v>4389</v>
      </c>
      <c r="D234" s="55" t="s">
        <v>82</v>
      </c>
      <c r="E234" s="57" t="s">
        <v>10639</v>
      </c>
      <c r="F234" s="58">
        <v>23346</v>
      </c>
      <c r="G234" s="59" t="s">
        <v>11208</v>
      </c>
      <c r="H234" s="59" t="s">
        <v>10500</v>
      </c>
      <c r="I234" s="55" t="s">
        <v>38</v>
      </c>
      <c r="J234" s="55">
        <v>3</v>
      </c>
      <c r="K234" s="55">
        <v>0</v>
      </c>
      <c r="L234" s="55" t="s">
        <v>11933</v>
      </c>
      <c r="M234" s="55">
        <v>4547</v>
      </c>
      <c r="N234" s="55" t="s">
        <v>23</v>
      </c>
      <c r="O234" s="55">
        <v>0.14000000000000001</v>
      </c>
      <c r="P234" s="55">
        <v>0.21</v>
      </c>
      <c r="Q234" s="55">
        <v>3.2000000000000001E-2</v>
      </c>
      <c r="R234" s="55">
        <v>1.4999999999999999E-2</v>
      </c>
      <c r="S234" s="55" t="s">
        <v>51</v>
      </c>
      <c r="T234" s="55" t="s">
        <v>10512</v>
      </c>
      <c r="U234" s="55">
        <v>18</v>
      </c>
      <c r="V234" s="55" t="s">
        <v>8140</v>
      </c>
      <c r="W234" s="55" t="s">
        <v>162</v>
      </c>
      <c r="X234" s="55">
        <v>68186.45</v>
      </c>
      <c r="Y234" s="55">
        <v>23400</v>
      </c>
      <c r="Z234" s="55" t="s">
        <v>5043</v>
      </c>
      <c r="AA234" s="55" t="s">
        <v>5009</v>
      </c>
      <c r="AB234" s="55" t="s">
        <v>11934</v>
      </c>
      <c r="AC234" s="55" t="s">
        <v>11935</v>
      </c>
      <c r="AD234" s="60">
        <f>IF(N234=$AD$1,_xlfn.XLOOKUP(LEFT(B234,18)&amp;C234&amp;D234,'Form CT'!I:I,'Form CT'!D:D,0)+_xlfn.XLOOKUP(LEFT(B234,18)&amp;C234&amp;D234,'Form CT'!I:I,'Form CT'!E:E,0),0)</f>
        <v>0</v>
      </c>
      <c r="AE234" s="60">
        <f>IF(N234=$AE$1,_xlfn.XLOOKUP(LEFT(B234,18)&amp;C234&amp;D234,'Form CT'!I:I,'Form CT'!D:D,0)+_xlfn.XLOOKUP(LEFT(B234,18)&amp;C234&amp;D234,'Form CT'!I:I,'Form CT'!E:E,0),0)</f>
        <v>1148.7495576677843</v>
      </c>
      <c r="AF234" s="60">
        <f>IF(N234=$AF$1,_xlfn.XLOOKUP(LEFT(B234,18)&amp;C234&amp;D234,'Form CT'!I:I,'Form CT'!D:D,0)+_xlfn.XLOOKUP(LEFT(B234,18)&amp;C234&amp;D234,'Form CT'!I:I,'Form CT'!E:E,0),0)</f>
        <v>0</v>
      </c>
      <c r="AG234" s="60" t="str">
        <f t="shared" si="4"/>
        <v>符合</v>
      </c>
      <c r="AH234" s="60">
        <f>_xlfn.XLOOKUP(TRIM(CLEAN(B234))&amp;"-"&amp;TRIM(CLEAN(C234))&amp;"-"&amp;TRIM(CLEAN(D234)),'KS2'!A:A,'KS2'!B:B,0)</f>
        <v>5</v>
      </c>
      <c r="AI234" s="60">
        <f>IF(_xlfn.XLOOKUP(MID(B234,2,7)&amp;"/"&amp;MID(B234,10,3)&amp;TRIM(D234)&amp;MID(B234,15,4),Carouselwash!F:F,Carouselwash!I:I,0)=0,_xlfn.XLOOKUP((MID(C234,2,7)&amp;"/"&amp;MID(C234,10,3)&amp;TRIM(D234)),Carouselwash!G:G,Carouselwash!I:I,0),_xlfn.XLOOKUP(MID(B234,2,7)&amp;"/"&amp;MID(B234,10,3)&amp;TRIM(D234)&amp;MID(B234,15,4),Carouselwash!F:F,Carouselwash!I:I,0))</f>
        <v>4</v>
      </c>
    </row>
    <row r="235" spans="1:35" hidden="1">
      <c r="A235" s="55" t="s">
        <v>11936</v>
      </c>
      <c r="B235" s="56" t="s">
        <v>4009</v>
      </c>
      <c r="C235" s="56" t="s">
        <v>660</v>
      </c>
      <c r="D235" s="55" t="s">
        <v>4441</v>
      </c>
      <c r="E235" s="57" t="s">
        <v>10639</v>
      </c>
      <c r="F235" s="58">
        <v>50760</v>
      </c>
      <c r="G235" s="59" t="s">
        <v>10518</v>
      </c>
      <c r="H235" s="59" t="s">
        <v>10744</v>
      </c>
      <c r="I235" s="55" t="s">
        <v>1</v>
      </c>
      <c r="J235" s="55">
        <v>10</v>
      </c>
      <c r="K235" s="55">
        <v>5</v>
      </c>
      <c r="L235" s="55" t="s">
        <v>11937</v>
      </c>
      <c r="M235" s="55">
        <v>2808.6</v>
      </c>
      <c r="N235" s="55" t="s">
        <v>101</v>
      </c>
      <c r="O235" s="55">
        <v>8.8999999999999996E-2</v>
      </c>
      <c r="P235" s="55">
        <v>6.4000000000000001E-2</v>
      </c>
      <c r="Q235" s="55">
        <v>4.1000000000000002E-2</v>
      </c>
      <c r="R235" s="55">
        <v>1.18E-2</v>
      </c>
      <c r="S235" s="55" t="s">
        <v>52</v>
      </c>
      <c r="T235" s="55" t="s">
        <v>10501</v>
      </c>
      <c r="U235" s="55">
        <v>18</v>
      </c>
      <c r="V235" s="55" t="s">
        <v>5573</v>
      </c>
      <c r="W235" s="55" t="s">
        <v>163</v>
      </c>
      <c r="X235" s="55">
        <v>42929.599999999999</v>
      </c>
      <c r="Y235" s="55">
        <v>50760</v>
      </c>
      <c r="Z235" s="55" t="s">
        <v>11169</v>
      </c>
      <c r="AA235" s="55" t="s">
        <v>5009</v>
      </c>
      <c r="AB235" s="55" t="s">
        <v>11938</v>
      </c>
      <c r="AC235" s="55" t="s">
        <v>11939</v>
      </c>
      <c r="AD235" s="60">
        <f>IF(N235=$AD$1,_xlfn.XLOOKUP(LEFT(B235,18)&amp;C235&amp;D235,'Form CT'!I:I,'Form CT'!D:D,0)+_xlfn.XLOOKUP(LEFT(B235,18)&amp;C235&amp;D235,'Form CT'!I:I,'Form CT'!E:E,0),0)</f>
        <v>734.35044233298402</v>
      </c>
      <c r="AE235" s="60">
        <f>IF(N235=$AE$1,_xlfn.XLOOKUP(LEFT(B235,18)&amp;C235&amp;D235,'Form CT'!I:I,'Form CT'!D:D,0)+_xlfn.XLOOKUP(LEFT(B235,18)&amp;C235&amp;D235,'Form CT'!I:I,'Form CT'!E:E,0),0)</f>
        <v>0</v>
      </c>
      <c r="AF235" s="60">
        <f>IF(N235=$AF$1,_xlfn.XLOOKUP(LEFT(B235,18)&amp;C235&amp;D235,'Form CT'!I:I,'Form CT'!D:D,0)+_xlfn.XLOOKUP(LEFT(B235,18)&amp;C235&amp;D235,'Form CT'!I:I,'Form CT'!E:E,0),0)</f>
        <v>0</v>
      </c>
      <c r="AG235" s="60" t="str">
        <f t="shared" si="4"/>
        <v>不符合</v>
      </c>
      <c r="AH235" s="60">
        <f>_xlfn.XLOOKUP(TRIM(CLEAN(B235))&amp;"-"&amp;TRIM(CLEAN(C235))&amp;"-"&amp;TRIM(CLEAN(D235)),'KS2'!A:A,'KS2'!B:B,0)</f>
        <v>0</v>
      </c>
      <c r="AI235" s="60">
        <f>IF(_xlfn.XLOOKUP(MID(B235,2,7)&amp;"/"&amp;MID(B235,10,3)&amp;TRIM(D235)&amp;MID(B235,15,4),Carouselwash!F:F,Carouselwash!I:I,0)=0,_xlfn.XLOOKUP((MID(C235,2,7)&amp;"/"&amp;MID(C235,10,3)&amp;TRIM(D235)),Carouselwash!G:G,Carouselwash!I:I,0),_xlfn.XLOOKUP(MID(B235,2,7)&amp;"/"&amp;MID(B235,10,3)&amp;TRIM(D235)&amp;MID(B235,15,4),Carouselwash!F:F,Carouselwash!I:I,0))</f>
        <v>3</v>
      </c>
    </row>
    <row r="236" spans="1:35" hidden="1">
      <c r="A236" s="55" t="s">
        <v>11940</v>
      </c>
      <c r="B236" s="56" t="s">
        <v>1515</v>
      </c>
      <c r="C236" s="56" t="s">
        <v>130</v>
      </c>
      <c r="D236" s="55" t="s">
        <v>131</v>
      </c>
      <c r="E236" s="57" t="s">
        <v>10639</v>
      </c>
      <c r="F236" s="58">
        <v>41855</v>
      </c>
      <c r="G236" s="59" t="s">
        <v>11156</v>
      </c>
      <c r="H236" s="59" t="s">
        <v>11881</v>
      </c>
      <c r="I236" s="55" t="s">
        <v>29</v>
      </c>
      <c r="J236" s="55">
        <v>14</v>
      </c>
      <c r="K236" s="55">
        <v>9</v>
      </c>
      <c r="L236" s="55" t="s">
        <v>11941</v>
      </c>
      <c r="M236" s="55">
        <v>2854.7</v>
      </c>
      <c r="N236" s="55" t="s">
        <v>96</v>
      </c>
      <c r="O236" s="55">
        <v>6.5000000000000002E-2</v>
      </c>
      <c r="P236" s="55">
        <v>0.17</v>
      </c>
      <c r="Q236" s="55">
        <v>0.04</v>
      </c>
      <c r="R236" s="55">
        <v>1.9300000000000001E-2</v>
      </c>
      <c r="S236" s="55" t="s">
        <v>51</v>
      </c>
      <c r="T236" s="55" t="s">
        <v>10501</v>
      </c>
      <c r="U236" s="55">
        <v>18</v>
      </c>
      <c r="V236" s="55" t="s">
        <v>5046</v>
      </c>
      <c r="W236" s="55" t="s">
        <v>162</v>
      </c>
      <c r="X236" s="55">
        <v>20857</v>
      </c>
      <c r="Y236" s="55">
        <v>42300</v>
      </c>
      <c r="Z236" s="55" t="s">
        <v>5043</v>
      </c>
      <c r="AA236" s="55" t="s">
        <v>5009</v>
      </c>
      <c r="AB236" s="55" t="s">
        <v>11942</v>
      </c>
      <c r="AC236" s="55" t="s">
        <v>11883</v>
      </c>
      <c r="AD236" s="60">
        <f>IF(N236=$AD$1,_xlfn.XLOOKUP(LEFT(B236,18)&amp;C236&amp;D236,'Form CT'!I:I,'Form CT'!D:D,0)+_xlfn.XLOOKUP(LEFT(B236,18)&amp;C236&amp;D236,'Form CT'!I:I,'Form CT'!E:E,0),0)</f>
        <v>0</v>
      </c>
      <c r="AE236" s="60">
        <f>IF(N236=$AE$1,_xlfn.XLOOKUP(LEFT(B236,18)&amp;C236&amp;D236,'Form CT'!I:I,'Form CT'!D:D,0)+_xlfn.XLOOKUP(LEFT(B236,18)&amp;C236&amp;D236,'Form CT'!I:I,'Form CT'!E:E,0),0)</f>
        <v>0</v>
      </c>
      <c r="AF236" s="60">
        <f>IF(N236=$AF$1,_xlfn.XLOOKUP(LEFT(B236,18)&amp;C236&amp;D236,'Form CT'!I:I,'Form CT'!D:D,0)+_xlfn.XLOOKUP(LEFT(B236,18)&amp;C236&amp;D236,'Form CT'!I:I,'Form CT'!E:E,0),0)</f>
        <v>349.29693499964202</v>
      </c>
      <c r="AG236" s="60" t="e">
        <f t="shared" si="4"/>
        <v>#VALUE!</v>
      </c>
      <c r="AH236" s="60">
        <f>_xlfn.XLOOKUP(TRIM(CLEAN(B236))&amp;"-"&amp;TRIM(CLEAN(C236))&amp;"-"&amp;TRIM(CLEAN(D236)),'KS2'!A:A,'KS2'!B:B,0)</f>
        <v>0</v>
      </c>
      <c r="AI236" s="60">
        <f>IF(_xlfn.XLOOKUP(MID(B236,2,7)&amp;"/"&amp;MID(B236,10,3)&amp;TRIM(D236)&amp;MID(B236,15,4),Carouselwash!F:F,Carouselwash!I:I,0)=0,_xlfn.XLOOKUP((MID(C236,2,7)&amp;"/"&amp;MID(C236,10,3)&amp;TRIM(D236)),Carouselwash!G:G,Carouselwash!I:I,0),_xlfn.XLOOKUP(MID(B236,2,7)&amp;"/"&amp;MID(B236,10,3)&amp;TRIM(D236)&amp;MID(B236,15,4),Carouselwash!F:F,Carouselwash!I:I,0))</f>
        <v>3</v>
      </c>
    </row>
    <row r="237" spans="1:35" hidden="1">
      <c r="A237" s="55" t="s">
        <v>11943</v>
      </c>
      <c r="B237" s="56" t="s">
        <v>4208</v>
      </c>
      <c r="C237" s="56" t="s">
        <v>1170</v>
      </c>
      <c r="D237" s="55" t="s">
        <v>4441</v>
      </c>
      <c r="E237" s="57" t="s">
        <v>10639</v>
      </c>
      <c r="F237" s="58">
        <v>50702</v>
      </c>
      <c r="G237" s="59" t="s">
        <v>11155</v>
      </c>
      <c r="H237" s="59" t="s">
        <v>10506</v>
      </c>
      <c r="I237" s="55" t="s">
        <v>2</v>
      </c>
      <c r="J237" s="55">
        <v>9</v>
      </c>
      <c r="K237" s="55">
        <v>5</v>
      </c>
      <c r="L237" s="55" t="s">
        <v>11944</v>
      </c>
      <c r="M237" s="55">
        <v>2268.1999999999998</v>
      </c>
      <c r="N237" s="55" t="s">
        <v>101</v>
      </c>
      <c r="O237" s="55">
        <v>8.8999999999999996E-2</v>
      </c>
      <c r="P237" s="55">
        <v>5.3999999999999999E-2</v>
      </c>
      <c r="Q237" s="55">
        <v>4.1000000000000002E-2</v>
      </c>
      <c r="R237" s="55">
        <v>1.18E-2</v>
      </c>
      <c r="S237" s="55" t="s">
        <v>52</v>
      </c>
      <c r="T237" s="55" t="s">
        <v>10501</v>
      </c>
      <c r="U237" s="55">
        <v>18</v>
      </c>
      <c r="V237" s="55" t="s">
        <v>5114</v>
      </c>
      <c r="W237" s="55" t="s">
        <v>163</v>
      </c>
      <c r="X237" s="55">
        <v>53135.27</v>
      </c>
      <c r="Y237" s="55">
        <v>50760</v>
      </c>
      <c r="Z237" s="55" t="s">
        <v>11169</v>
      </c>
      <c r="AA237" s="55" t="s">
        <v>5009</v>
      </c>
      <c r="AB237" s="55" t="s">
        <v>11945</v>
      </c>
      <c r="AC237" s="55" t="s">
        <v>11946</v>
      </c>
      <c r="AD237" s="60">
        <f>IF(N237=$AD$1,_xlfn.XLOOKUP(LEFT(B237,18)&amp;C237&amp;D237,'Form CT'!I:I,'Form CT'!D:D,0)+_xlfn.XLOOKUP(LEFT(B237,18)&amp;C237&amp;D237,'Form CT'!I:I,'Form CT'!E:E,0),0)</f>
        <v>869.81818766815127</v>
      </c>
      <c r="AE237" s="60">
        <f>IF(N237=$AE$1,_xlfn.XLOOKUP(LEFT(B237,18)&amp;C237&amp;D237,'Form CT'!I:I,'Form CT'!D:D,0)+_xlfn.XLOOKUP(LEFT(B237,18)&amp;C237&amp;D237,'Form CT'!I:I,'Form CT'!E:E,0),0)</f>
        <v>0</v>
      </c>
      <c r="AF237" s="60">
        <f>IF(N237=$AF$1,_xlfn.XLOOKUP(LEFT(B237,18)&amp;C237&amp;D237,'Form CT'!I:I,'Form CT'!D:D,0)+_xlfn.XLOOKUP(LEFT(B237,18)&amp;C237&amp;D237,'Form CT'!I:I,'Form CT'!E:E,0),0)</f>
        <v>0</v>
      </c>
      <c r="AG237" s="60" t="str">
        <f t="shared" si="4"/>
        <v>不符合</v>
      </c>
      <c r="AH237" s="60">
        <f>_xlfn.XLOOKUP(TRIM(CLEAN(B237))&amp;"-"&amp;TRIM(CLEAN(C237))&amp;"-"&amp;TRIM(CLEAN(D237)),'KS2'!A:A,'KS2'!B:B,0)</f>
        <v>0</v>
      </c>
      <c r="AI237" s="60">
        <f>IF(_xlfn.XLOOKUP(MID(B237,2,7)&amp;"/"&amp;MID(B237,10,3)&amp;TRIM(D237)&amp;MID(B237,15,4),Carouselwash!F:F,Carouselwash!I:I,0)=0,_xlfn.XLOOKUP((MID(C237,2,7)&amp;"/"&amp;MID(C237,10,3)&amp;TRIM(D237)),Carouselwash!G:G,Carouselwash!I:I,0),_xlfn.XLOOKUP(MID(B237,2,7)&amp;"/"&amp;MID(B237,10,3)&amp;TRIM(D237)&amp;MID(B237,15,4),Carouselwash!F:F,Carouselwash!I:I,0))</f>
        <v>3</v>
      </c>
    </row>
    <row r="238" spans="1:35" hidden="1">
      <c r="A238" s="55" t="s">
        <v>11947</v>
      </c>
      <c r="B238" s="56" t="s">
        <v>144</v>
      </c>
      <c r="C238" s="56" t="s">
        <v>145</v>
      </c>
      <c r="D238" s="55" t="s">
        <v>87</v>
      </c>
      <c r="E238" s="57" t="s">
        <v>10639</v>
      </c>
      <c r="F238" s="58">
        <v>28893</v>
      </c>
      <c r="G238" s="59" t="s">
        <v>10618</v>
      </c>
      <c r="H238" s="59" t="s">
        <v>10598</v>
      </c>
      <c r="I238" s="55" t="s">
        <v>17</v>
      </c>
      <c r="J238" s="55">
        <v>6</v>
      </c>
      <c r="K238" s="55">
        <v>4</v>
      </c>
      <c r="L238" s="55" t="s">
        <v>11948</v>
      </c>
      <c r="M238" s="55">
        <v>5699.9</v>
      </c>
      <c r="N238" s="55" t="s">
        <v>101</v>
      </c>
      <c r="O238" s="55">
        <v>0.128</v>
      </c>
      <c r="P238" s="55">
        <v>0.17</v>
      </c>
      <c r="Q238" s="55">
        <v>6.4000000000000001E-2</v>
      </c>
      <c r="R238" s="55">
        <v>1.4999999999999999E-2</v>
      </c>
      <c r="S238" s="55" t="s">
        <v>51</v>
      </c>
      <c r="T238" s="55" t="s">
        <v>162</v>
      </c>
      <c r="U238" s="55">
        <v>18</v>
      </c>
      <c r="V238" s="55" t="s">
        <v>5044</v>
      </c>
      <c r="W238" s="55" t="s">
        <v>162</v>
      </c>
      <c r="X238" s="55">
        <v>34325.82</v>
      </c>
      <c r="Y238" s="55">
        <v>28800</v>
      </c>
      <c r="Z238" s="55" t="s">
        <v>5043</v>
      </c>
      <c r="AA238" s="55" t="s">
        <v>5010</v>
      </c>
      <c r="AB238" s="55" t="s">
        <v>5008</v>
      </c>
      <c r="AC238" s="55" t="s">
        <v>11949</v>
      </c>
      <c r="AD238" s="60">
        <f>IF(N238=$AD$1,_xlfn.XLOOKUP(LEFT(B238,18)&amp;C238&amp;D238,'Form CT'!I:I,'Form CT'!D:D,0)+_xlfn.XLOOKUP(LEFT(B238,18)&amp;C238&amp;D238,'Form CT'!I:I,'Form CT'!E:E,0),0)</f>
        <v>582.15052566553936</v>
      </c>
      <c r="AE238" s="60">
        <f>IF(N238=$AE$1,_xlfn.XLOOKUP(LEFT(B238,18)&amp;C238&amp;D238,'Form CT'!I:I,'Form CT'!D:D,0)+_xlfn.XLOOKUP(LEFT(B238,18)&amp;C238&amp;D238,'Form CT'!I:I,'Form CT'!E:E,0),0)</f>
        <v>0</v>
      </c>
      <c r="AF238" s="60">
        <f>IF(N238=$AF$1,_xlfn.XLOOKUP(LEFT(B238,18)&amp;C238&amp;D238,'Form CT'!I:I,'Form CT'!D:D,0)+_xlfn.XLOOKUP(LEFT(B238,18)&amp;C238&amp;D238,'Form CT'!I:I,'Form CT'!E:E,0),0)</f>
        <v>0</v>
      </c>
      <c r="AG238" s="60" t="str">
        <f t="shared" si="4"/>
        <v>不符合</v>
      </c>
      <c r="AH238" s="60">
        <f>_xlfn.XLOOKUP(TRIM(CLEAN(B238))&amp;"-"&amp;TRIM(CLEAN(C238))&amp;"-"&amp;TRIM(CLEAN(D238)),'KS2'!A:A,'KS2'!B:B,0)</f>
        <v>0</v>
      </c>
      <c r="AI238" s="60">
        <f>IF(_xlfn.XLOOKUP(MID(B238,2,7)&amp;"/"&amp;MID(B238,10,3)&amp;TRIM(D238)&amp;MID(B238,15,4),Carouselwash!F:F,Carouselwash!I:I,0)=0,_xlfn.XLOOKUP((MID(C238,2,7)&amp;"/"&amp;MID(C238,10,3)&amp;TRIM(D238)),Carouselwash!G:G,Carouselwash!I:I,0),_xlfn.XLOOKUP(MID(B238,2,7)&amp;"/"&amp;MID(B238,10,3)&amp;TRIM(D238)&amp;MID(B238,15,4),Carouselwash!F:F,Carouselwash!I:I,0))</f>
        <v>3</v>
      </c>
    </row>
    <row r="239" spans="1:35" hidden="1">
      <c r="A239" s="55" t="s">
        <v>11950</v>
      </c>
      <c r="B239" s="56" t="s">
        <v>129</v>
      </c>
      <c r="C239" s="56" t="s">
        <v>130</v>
      </c>
      <c r="D239" s="67" t="s">
        <v>131</v>
      </c>
      <c r="E239" s="57" t="s">
        <v>10639</v>
      </c>
      <c r="F239" s="58">
        <v>42300</v>
      </c>
      <c r="G239" s="59" t="s">
        <v>11156</v>
      </c>
      <c r="H239" s="59" t="s">
        <v>11159</v>
      </c>
      <c r="I239" s="55" t="s">
        <v>29</v>
      </c>
      <c r="J239" s="55">
        <v>14</v>
      </c>
      <c r="K239" s="55">
        <v>9</v>
      </c>
      <c r="L239" s="55" t="s">
        <v>11951</v>
      </c>
      <c r="M239" s="55">
        <v>2842.4</v>
      </c>
      <c r="N239" s="55" t="s">
        <v>96</v>
      </c>
      <c r="O239" s="55">
        <v>6.5000000000000002E-2</v>
      </c>
      <c r="P239" s="55">
        <v>0.17</v>
      </c>
      <c r="Q239" s="55">
        <v>0.04</v>
      </c>
      <c r="R239" s="55">
        <v>1.9300000000000001E-2</v>
      </c>
      <c r="S239" s="55" t="s">
        <v>51</v>
      </c>
      <c r="T239" s="55" t="s">
        <v>10501</v>
      </c>
      <c r="U239" s="55">
        <v>18</v>
      </c>
      <c r="V239" s="55" t="s">
        <v>5046</v>
      </c>
      <c r="W239" s="55" t="s">
        <v>162</v>
      </c>
      <c r="X239" s="55">
        <v>20932.16</v>
      </c>
      <c r="Y239" s="55">
        <v>42300</v>
      </c>
      <c r="Z239" s="55" t="s">
        <v>5043</v>
      </c>
      <c r="AA239" s="55" t="s">
        <v>5009</v>
      </c>
      <c r="AB239" s="55" t="s">
        <v>11952</v>
      </c>
      <c r="AC239" s="55" t="s">
        <v>11796</v>
      </c>
      <c r="AD239" s="60">
        <f>IF(N239=$AD$1,_xlfn.XLOOKUP(LEFT(B239,18)&amp;C239&amp;D239,'Form CT'!I:I,'Form CT'!D:D,0)+_xlfn.XLOOKUP(LEFT(B239,18)&amp;C239&amp;D239,'Form CT'!I:I,'Form CT'!E:E,0),0)</f>
        <v>0</v>
      </c>
      <c r="AE239" s="60">
        <f>IF(N239=$AE$1,_xlfn.XLOOKUP(LEFT(B239,18)&amp;C239&amp;D239,'Form CT'!I:I,'Form CT'!D:D,0)+_xlfn.XLOOKUP(LEFT(B239,18)&amp;C239&amp;D239,'Form CT'!I:I,'Form CT'!E:E,0),0)</f>
        <v>0</v>
      </c>
      <c r="AF239" s="60">
        <f>IF(N239=$AF$1,_xlfn.XLOOKUP(LEFT(B239,18)&amp;C239&amp;D239,'Form CT'!I:I,'Form CT'!D:D,0)+_xlfn.XLOOKUP(LEFT(B239,18)&amp;C239&amp;D239,'Form CT'!I:I,'Form CT'!E:E,0),0)</f>
        <v>349.29693499964202</v>
      </c>
      <c r="AG239" s="60" t="e">
        <f t="shared" si="4"/>
        <v>#VALUE!</v>
      </c>
      <c r="AH239" s="60">
        <f>_xlfn.XLOOKUP(TRIM(CLEAN(B239))&amp;"-"&amp;TRIM(CLEAN(C239))&amp;"-"&amp;TRIM(CLEAN(D239)),'KS2'!A:A,'KS2'!B:B,0)</f>
        <v>0</v>
      </c>
      <c r="AI239" s="60">
        <f>IF(_xlfn.XLOOKUP(MID(B239,2,7)&amp;"/"&amp;MID(B239,10,3)&amp;TRIM(D239)&amp;MID(B239,15,4),Carouselwash!F:F,Carouselwash!I:I,0)=0,_xlfn.XLOOKUP((MID(C239,2,7)&amp;"/"&amp;MID(C239,10,3)&amp;TRIM(D239)),Carouselwash!G:G,Carouselwash!I:I,0),_xlfn.XLOOKUP(MID(B239,2,7)&amp;"/"&amp;MID(B239,10,3)&amp;TRIM(D239)&amp;MID(B239,15,4),Carouselwash!F:F,Carouselwash!I:I,0))</f>
        <v>3</v>
      </c>
    </row>
    <row r="240" spans="1:35" hidden="1">
      <c r="A240" s="55" t="s">
        <v>11953</v>
      </c>
      <c r="B240" s="56" t="s">
        <v>2938</v>
      </c>
      <c r="C240" s="56" t="s">
        <v>2935</v>
      </c>
      <c r="D240" s="55" t="s">
        <v>4428</v>
      </c>
      <c r="E240" s="57" t="s">
        <v>10639</v>
      </c>
      <c r="F240" s="58">
        <v>33268</v>
      </c>
      <c r="G240" s="59" t="s">
        <v>10537</v>
      </c>
      <c r="H240" s="59" t="s">
        <v>10542</v>
      </c>
      <c r="I240" s="55" t="s">
        <v>26</v>
      </c>
      <c r="J240" s="55">
        <v>14</v>
      </c>
      <c r="K240" s="55">
        <v>9</v>
      </c>
      <c r="L240" s="55" t="s">
        <v>11954</v>
      </c>
      <c r="M240" s="55">
        <v>4487.7</v>
      </c>
      <c r="N240" s="55" t="s">
        <v>101</v>
      </c>
      <c r="O240" s="55">
        <v>0.128</v>
      </c>
      <c r="P240" s="55">
        <v>0.185</v>
      </c>
      <c r="Q240" s="55">
        <v>3.2000000000000001E-2</v>
      </c>
      <c r="R240" s="55">
        <v>1.9300000000000001E-2</v>
      </c>
      <c r="S240" s="55" t="s">
        <v>51</v>
      </c>
      <c r="T240" s="55" t="s">
        <v>10519</v>
      </c>
      <c r="U240" s="55">
        <v>18</v>
      </c>
      <c r="V240" s="55" t="s">
        <v>9089</v>
      </c>
      <c r="W240" s="55" t="s">
        <v>162</v>
      </c>
      <c r="X240" s="55">
        <v>20664.46</v>
      </c>
      <c r="Y240" s="55">
        <v>33300</v>
      </c>
      <c r="Z240" s="55" t="s">
        <v>5043</v>
      </c>
      <c r="AA240" s="55" t="s">
        <v>5012</v>
      </c>
      <c r="AB240" s="55" t="s">
        <v>5014</v>
      </c>
      <c r="AC240" s="55" t="s">
        <v>11955</v>
      </c>
      <c r="AD240" s="60">
        <f>IF(N240=$AD$1,_xlfn.XLOOKUP(LEFT(B240,18)&amp;C240&amp;D240,'Form CT'!I:I,'Form CT'!D:D,0)+_xlfn.XLOOKUP(LEFT(B240,18)&amp;C240&amp;D240,'Form CT'!I:I,'Form CT'!E:E,0),0)</f>
        <v>334.29226799968166</v>
      </c>
      <c r="AE240" s="60">
        <f>IF(N240=$AE$1,_xlfn.XLOOKUP(LEFT(B240,18)&amp;C240&amp;D240,'Form CT'!I:I,'Form CT'!D:D,0)+_xlfn.XLOOKUP(LEFT(B240,18)&amp;C240&amp;D240,'Form CT'!I:I,'Form CT'!E:E,0),0)</f>
        <v>0</v>
      </c>
      <c r="AF240" s="60">
        <f>IF(N240=$AF$1,_xlfn.XLOOKUP(LEFT(B240,18)&amp;C240&amp;D240,'Form CT'!I:I,'Form CT'!D:D,0)+_xlfn.XLOOKUP(LEFT(B240,18)&amp;C240&amp;D240,'Form CT'!I:I,'Form CT'!E:E,0),0)</f>
        <v>0</v>
      </c>
      <c r="AG240" s="60" t="e">
        <f t="shared" si="4"/>
        <v>#VALUE!</v>
      </c>
      <c r="AH240" s="60">
        <f>_xlfn.XLOOKUP(TRIM(CLEAN(B240))&amp;"-"&amp;TRIM(CLEAN(C240))&amp;"-"&amp;TRIM(CLEAN(D240)),'KS2'!A:A,'KS2'!B:B,0)</f>
        <v>0</v>
      </c>
      <c r="AI240" s="60">
        <f>IF(_xlfn.XLOOKUP(MID(B240,2,7)&amp;"/"&amp;MID(B240,10,3)&amp;TRIM(D240)&amp;MID(B240,15,4),Carouselwash!F:F,Carouselwash!I:I,0)=0,_xlfn.XLOOKUP((MID(C240,2,7)&amp;"/"&amp;MID(C240,10,3)&amp;TRIM(D240)),Carouselwash!G:G,Carouselwash!I:I,0),_xlfn.XLOOKUP(MID(B240,2,7)&amp;"/"&amp;MID(B240,10,3)&amp;TRIM(D240)&amp;MID(B240,15,4),Carouselwash!F:F,Carouselwash!I:I,0))</f>
        <v>3</v>
      </c>
    </row>
    <row r="241" spans="1:35" hidden="1">
      <c r="A241" s="67" t="s">
        <v>11956</v>
      </c>
      <c r="B241" s="69" t="s">
        <v>132</v>
      </c>
      <c r="C241" s="69" t="s">
        <v>4389</v>
      </c>
      <c r="D241" s="55" t="s">
        <v>82</v>
      </c>
      <c r="E241" s="122" t="s">
        <v>10639</v>
      </c>
      <c r="F241" s="72">
        <v>23388</v>
      </c>
      <c r="G241" s="121" t="s">
        <v>11208</v>
      </c>
      <c r="H241" s="121" t="s">
        <v>10500</v>
      </c>
      <c r="I241" s="67" t="s">
        <v>38</v>
      </c>
      <c r="J241" s="67">
        <v>3</v>
      </c>
      <c r="K241" s="67">
        <v>0</v>
      </c>
      <c r="L241" s="67" t="s">
        <v>11957</v>
      </c>
      <c r="M241" s="67">
        <v>4555.5</v>
      </c>
      <c r="N241" s="67" t="s">
        <v>23</v>
      </c>
      <c r="O241" s="67">
        <v>0.14000000000000001</v>
      </c>
      <c r="P241" s="67">
        <v>0.21</v>
      </c>
      <c r="Q241" s="67">
        <v>3.2000000000000001E-2</v>
      </c>
      <c r="R241" s="67">
        <v>1.4999999999999999E-2</v>
      </c>
      <c r="S241" s="67" t="s">
        <v>51</v>
      </c>
      <c r="T241" s="67" t="s">
        <v>10512</v>
      </c>
      <c r="U241" s="67">
        <v>18</v>
      </c>
      <c r="V241" s="67" t="s">
        <v>8140</v>
      </c>
      <c r="W241" s="67" t="s">
        <v>162</v>
      </c>
      <c r="X241" s="67">
        <v>68186.45</v>
      </c>
      <c r="Y241" s="67">
        <v>23400</v>
      </c>
      <c r="Z241" s="67" t="s">
        <v>5043</v>
      </c>
      <c r="AA241" s="67" t="s">
        <v>5009</v>
      </c>
      <c r="AB241" s="75" t="s">
        <v>11958</v>
      </c>
      <c r="AC241" s="67" t="s">
        <v>11959</v>
      </c>
      <c r="AD241" s="60">
        <f>IF(N241=$AD$1,_xlfn.XLOOKUP(LEFT(B241,18)&amp;C241&amp;D241,'Form CT'!I:I,'Form CT'!D:D,0)+_xlfn.XLOOKUP(LEFT(B241,18)&amp;C241&amp;D241,'Form CT'!I:I,'Form CT'!E:E,0),0)</f>
        <v>0</v>
      </c>
      <c r="AE241" s="60">
        <f>IF(N241=$AE$1,_xlfn.XLOOKUP(LEFT(B241,18)&amp;C241&amp;D241,'Form CT'!I:I,'Form CT'!D:D,0)+_xlfn.XLOOKUP(LEFT(B241,18)&amp;C241&amp;D241,'Form CT'!I:I,'Form CT'!E:E,0),0)</f>
        <v>1148.7495576677843</v>
      </c>
      <c r="AF241" s="60">
        <f>IF(N241=$AF$1,_xlfn.XLOOKUP(LEFT(B241,18)&amp;C241&amp;D241,'Form CT'!I:I,'Form CT'!D:D,0)+_xlfn.XLOOKUP(LEFT(B241,18)&amp;C241&amp;D241,'Form CT'!I:I,'Form CT'!E:E,0),0)</f>
        <v>0</v>
      </c>
      <c r="AG241" s="60" t="str">
        <f t="shared" si="4"/>
        <v>符合</v>
      </c>
      <c r="AH241" s="60">
        <f>_xlfn.XLOOKUP(TRIM(CLEAN(B241))&amp;"-"&amp;TRIM(CLEAN(C241))&amp;"-"&amp;TRIM(CLEAN(D241)),'KS2'!A:A,'KS2'!B:B,0)</f>
        <v>5</v>
      </c>
      <c r="AI241" s="60">
        <f>IF(_xlfn.XLOOKUP(MID(B241,2,7)&amp;"/"&amp;MID(B241,10,3)&amp;TRIM(D241)&amp;MID(B241,15,4),Carouselwash!F:F,Carouselwash!I:I,0)=0,_xlfn.XLOOKUP((MID(C241,2,7)&amp;"/"&amp;MID(C241,10,3)&amp;TRIM(D241)),Carouselwash!G:G,Carouselwash!I:I,0),_xlfn.XLOOKUP(MID(B241,2,7)&amp;"/"&amp;MID(B241,10,3)&amp;TRIM(D241)&amp;MID(B241,15,4),Carouselwash!F:F,Carouselwash!I:I,0))</f>
        <v>4</v>
      </c>
    </row>
    <row r="242" spans="1:35" hidden="1">
      <c r="A242" s="67" t="s">
        <v>11960</v>
      </c>
      <c r="B242" s="69" t="s">
        <v>4128</v>
      </c>
      <c r="C242" s="69" t="s">
        <v>4127</v>
      </c>
      <c r="D242" s="55" t="s">
        <v>126</v>
      </c>
      <c r="E242" s="122" t="s">
        <v>10639</v>
      </c>
      <c r="F242" s="72">
        <v>42300</v>
      </c>
      <c r="G242" s="121" t="s">
        <v>10749</v>
      </c>
      <c r="H242" s="121" t="s">
        <v>11707</v>
      </c>
      <c r="I242" s="67" t="s">
        <v>9</v>
      </c>
      <c r="J242" s="67">
        <v>4</v>
      </c>
      <c r="K242" s="67">
        <v>0</v>
      </c>
      <c r="L242" s="67" t="s">
        <v>11961</v>
      </c>
      <c r="M242" s="67">
        <v>589.6</v>
      </c>
      <c r="N242" s="67" t="s">
        <v>101</v>
      </c>
      <c r="O242" s="67">
        <v>9.4E-2</v>
      </c>
      <c r="P242" s="67">
        <v>0.08</v>
      </c>
      <c r="Q242" s="67">
        <v>1.9E-2</v>
      </c>
      <c r="R242" s="67">
        <v>9.7999999999999997E-3</v>
      </c>
      <c r="S242" s="67" t="s">
        <v>51</v>
      </c>
      <c r="T242" s="67" t="s">
        <v>10501</v>
      </c>
      <c r="U242" s="67">
        <v>18</v>
      </c>
      <c r="V242" s="67" t="s">
        <v>5623</v>
      </c>
      <c r="W242" s="67" t="s">
        <v>163</v>
      </c>
      <c r="X242" s="67">
        <v>45099.09</v>
      </c>
      <c r="Y242" s="67">
        <v>42300</v>
      </c>
      <c r="Z242" s="67" t="s">
        <v>5043</v>
      </c>
      <c r="AA242" s="67" t="s">
        <v>5009</v>
      </c>
      <c r="AB242" s="75" t="s">
        <v>11962</v>
      </c>
      <c r="AC242" s="67" t="s">
        <v>11963</v>
      </c>
      <c r="AD242" s="60">
        <f>IF(N242=$AD$1,_xlfn.XLOOKUP(LEFT(B242,18)&amp;C242&amp;D242,'Form CT'!I:I,'Form CT'!D:D,0)+_xlfn.XLOOKUP(LEFT(B242,18)&amp;C242&amp;D242,'Form CT'!I:I,'Form CT'!E:E,0),0)</f>
        <v>726.25624433413611</v>
      </c>
      <c r="AE242" s="60">
        <f>IF(N242=$AE$1,_xlfn.XLOOKUP(LEFT(B242,18)&amp;C242&amp;D242,'Form CT'!I:I,'Form CT'!D:D,0)+_xlfn.XLOOKUP(LEFT(B242,18)&amp;C242&amp;D242,'Form CT'!I:I,'Form CT'!E:E,0),0)</f>
        <v>0</v>
      </c>
      <c r="AF242" s="60">
        <f>IF(N242=$AF$1,_xlfn.XLOOKUP(LEFT(B242,18)&amp;C242&amp;D242,'Form CT'!I:I,'Form CT'!D:D,0)+_xlfn.XLOOKUP(LEFT(B242,18)&amp;C242&amp;D242,'Form CT'!I:I,'Form CT'!E:E,0),0)</f>
        <v>0</v>
      </c>
      <c r="AG242" s="60" t="str">
        <f t="shared" si="4"/>
        <v>不符合</v>
      </c>
      <c r="AH242" s="60">
        <f>_xlfn.XLOOKUP(TRIM(CLEAN(B242))&amp;"-"&amp;TRIM(CLEAN(C242))&amp;"-"&amp;TRIM(CLEAN(D242)),'KS2'!A:A,'KS2'!B:B,0)</f>
        <v>4</v>
      </c>
      <c r="AI242" s="60">
        <f>IF(_xlfn.XLOOKUP(MID(B242,2,7)&amp;"/"&amp;MID(B242,10,3)&amp;TRIM(D242)&amp;MID(B242,15,4),Carouselwash!F:F,Carouselwash!I:I,0)=0,_xlfn.XLOOKUP((MID(C242,2,7)&amp;"/"&amp;MID(C242,10,3)&amp;TRIM(D242)),Carouselwash!G:G,Carouselwash!I:I,0),_xlfn.XLOOKUP(MID(B242,2,7)&amp;"/"&amp;MID(B242,10,3)&amp;TRIM(D242)&amp;MID(B242,15,4),Carouselwash!F:F,Carouselwash!I:I,0))</f>
        <v>3</v>
      </c>
    </row>
    <row r="243" spans="1:35" hidden="1">
      <c r="A243" s="55" t="s">
        <v>11964</v>
      </c>
      <c r="B243" s="56" t="s">
        <v>1321</v>
      </c>
      <c r="C243" s="56" t="s">
        <v>4489</v>
      </c>
      <c r="D243" s="55" t="s">
        <v>4490</v>
      </c>
      <c r="E243" s="57" t="s">
        <v>10639</v>
      </c>
      <c r="F243" s="58">
        <v>28900</v>
      </c>
      <c r="G243" s="59" t="s">
        <v>10499</v>
      </c>
      <c r="H243" s="59" t="s">
        <v>10570</v>
      </c>
      <c r="I243" s="55" t="s">
        <v>17</v>
      </c>
      <c r="J243" s="55">
        <v>6</v>
      </c>
      <c r="K243" s="55">
        <v>4</v>
      </c>
      <c r="L243" s="55" t="s">
        <v>11965</v>
      </c>
      <c r="M243" s="55">
        <v>5679.8</v>
      </c>
      <c r="N243" s="55" t="s">
        <v>101</v>
      </c>
      <c r="O243" s="55">
        <v>0.128</v>
      </c>
      <c r="P243" s="55">
        <v>0.17</v>
      </c>
      <c r="Q243" s="55">
        <v>6.4000000000000001E-2</v>
      </c>
      <c r="R243" s="55">
        <v>1.4999999999999999E-2</v>
      </c>
      <c r="S243" s="55" t="s">
        <v>51</v>
      </c>
      <c r="T243" s="55" t="s">
        <v>162</v>
      </c>
      <c r="U243" s="55">
        <v>18</v>
      </c>
      <c r="V243" s="55" t="s">
        <v>5044</v>
      </c>
      <c r="W243" s="55" t="s">
        <v>162</v>
      </c>
      <c r="X243" s="55">
        <v>34184.050000000003</v>
      </c>
      <c r="Y243" s="55">
        <v>28800</v>
      </c>
      <c r="Z243" s="55" t="s">
        <v>5043</v>
      </c>
      <c r="AA243" s="55" t="s">
        <v>5012</v>
      </c>
      <c r="AB243" s="55" t="s">
        <v>5014</v>
      </c>
      <c r="AC243" s="55" t="s">
        <v>11966</v>
      </c>
      <c r="AD243" s="60">
        <f>IF(N243=$AD$1,_xlfn.XLOOKUP(LEFT(B243,18)&amp;C243&amp;D243,'Form CT'!I:I,'Form CT'!D:D,0)+_xlfn.XLOOKUP(LEFT(B243,18)&amp;C243&amp;D243,'Form CT'!I:I,'Form CT'!E:E,0),0)</f>
        <v>582.32677100098215</v>
      </c>
      <c r="AE243" s="60">
        <f>IF(N243=$AE$1,_xlfn.XLOOKUP(LEFT(B243,18)&amp;C243&amp;D243,'Form CT'!I:I,'Form CT'!D:D,0)+_xlfn.XLOOKUP(LEFT(B243,18)&amp;C243&amp;D243,'Form CT'!I:I,'Form CT'!E:E,0),0)</f>
        <v>0</v>
      </c>
      <c r="AF243" s="60">
        <f>IF(N243=$AF$1,_xlfn.XLOOKUP(LEFT(B243,18)&amp;C243&amp;D243,'Form CT'!I:I,'Form CT'!D:D,0)+_xlfn.XLOOKUP(LEFT(B243,18)&amp;C243&amp;D243,'Form CT'!I:I,'Form CT'!E:E,0),0)</f>
        <v>0</v>
      </c>
      <c r="AG243" s="60" t="str">
        <f t="shared" si="4"/>
        <v>不符合</v>
      </c>
      <c r="AH243" s="60">
        <f>_xlfn.XLOOKUP(TRIM(CLEAN(B243))&amp;"-"&amp;TRIM(CLEAN(C243))&amp;"-"&amp;TRIM(CLEAN(D243)),'KS2'!A:A,'KS2'!B:B,0)</f>
        <v>0</v>
      </c>
      <c r="AI243" s="60">
        <f>IF(_xlfn.XLOOKUP(MID(B243,2,7)&amp;"/"&amp;MID(B243,10,3)&amp;TRIM(D243)&amp;MID(B243,15,4),Carouselwash!F:F,Carouselwash!I:I,0)=0,_xlfn.XLOOKUP((MID(C243,2,7)&amp;"/"&amp;MID(C243,10,3)&amp;TRIM(D243)),Carouselwash!G:G,Carouselwash!I:I,0),_xlfn.XLOOKUP(MID(B243,2,7)&amp;"/"&amp;MID(B243,10,3)&amp;TRIM(D243)&amp;MID(B243,15,4),Carouselwash!F:F,Carouselwash!I:I,0))</f>
        <v>3</v>
      </c>
    </row>
    <row r="244" spans="1:35" hidden="1">
      <c r="A244" s="55" t="s">
        <v>11967</v>
      </c>
      <c r="B244" s="56" t="s">
        <v>1638</v>
      </c>
      <c r="C244" s="56" t="s">
        <v>1608</v>
      </c>
      <c r="D244" s="55" t="s">
        <v>152</v>
      </c>
      <c r="E244" s="57" t="s">
        <v>10639</v>
      </c>
      <c r="F244" s="58">
        <v>33119</v>
      </c>
      <c r="G244" s="59" t="s">
        <v>10499</v>
      </c>
      <c r="H244" s="59" t="s">
        <v>10598</v>
      </c>
      <c r="I244" s="55" t="s">
        <v>31</v>
      </c>
      <c r="J244" s="55">
        <v>7</v>
      </c>
      <c r="K244" s="55">
        <v>4</v>
      </c>
      <c r="L244" s="55" t="s">
        <v>11968</v>
      </c>
      <c r="M244" s="55">
        <v>5457.3</v>
      </c>
      <c r="N244" s="55" t="s">
        <v>101</v>
      </c>
      <c r="O244" s="55">
        <v>0.128</v>
      </c>
      <c r="P244" s="55">
        <v>0.185</v>
      </c>
      <c r="Q244" s="55">
        <v>3.3000000000000002E-2</v>
      </c>
      <c r="R244" s="55">
        <v>1.18E-2</v>
      </c>
      <c r="S244" s="55" t="s">
        <v>51</v>
      </c>
      <c r="T244" s="55" t="s">
        <v>10519</v>
      </c>
      <c r="U244" s="55">
        <v>18</v>
      </c>
      <c r="V244" s="55" t="s">
        <v>5051</v>
      </c>
      <c r="W244" s="55" t="s">
        <v>162</v>
      </c>
      <c r="X244" s="55">
        <v>35070.43</v>
      </c>
      <c r="Y244" s="55">
        <v>33300</v>
      </c>
      <c r="Z244" s="55" t="s">
        <v>5043</v>
      </c>
      <c r="AA244" s="55" t="s">
        <v>5013</v>
      </c>
      <c r="AB244" s="55" t="s">
        <v>11969</v>
      </c>
      <c r="AC244" s="55" t="s">
        <v>11970</v>
      </c>
      <c r="AD244" s="60">
        <f>IF(N244=$AD$1,_xlfn.XLOOKUP(LEFT(B244,18)&amp;C244&amp;D244,'Form CT'!I:I,'Form CT'!D:D,0)+_xlfn.XLOOKUP(LEFT(B244,18)&amp;C244&amp;D244,'Form CT'!I:I,'Form CT'!E:E,0),0)</f>
        <v>581.43038633333049</v>
      </c>
      <c r="AE244" s="60">
        <f>IF(N244=$AE$1,_xlfn.XLOOKUP(LEFT(B244,18)&amp;C244&amp;D244,'Form CT'!I:I,'Form CT'!D:D,0)+_xlfn.XLOOKUP(LEFT(B244,18)&amp;C244&amp;D244,'Form CT'!I:I,'Form CT'!E:E,0),0)</f>
        <v>0</v>
      </c>
      <c r="AF244" s="60">
        <f>IF(N244=$AF$1,_xlfn.XLOOKUP(LEFT(B244,18)&amp;C244&amp;D244,'Form CT'!I:I,'Form CT'!D:D,0)+_xlfn.XLOOKUP(LEFT(B244,18)&amp;C244&amp;D244,'Form CT'!I:I,'Form CT'!E:E,0),0)</f>
        <v>0</v>
      </c>
      <c r="AG244" s="60" t="str">
        <f t="shared" si="4"/>
        <v>不符合</v>
      </c>
      <c r="AH244" s="60">
        <f>_xlfn.XLOOKUP(TRIM(CLEAN(B244))&amp;"-"&amp;TRIM(CLEAN(C244))&amp;"-"&amp;TRIM(CLEAN(D244)),'KS2'!A:A,'KS2'!B:B,0)</f>
        <v>0</v>
      </c>
      <c r="AI244" s="60">
        <f>IF(_xlfn.XLOOKUP(MID(B244,2,7)&amp;"/"&amp;MID(B244,10,3)&amp;TRIM(D244)&amp;MID(B244,15,4),Carouselwash!F:F,Carouselwash!I:I,0)=0,_xlfn.XLOOKUP((MID(C244,2,7)&amp;"/"&amp;MID(C244,10,3)&amp;TRIM(D244)),Carouselwash!G:G,Carouselwash!I:I,0),_xlfn.XLOOKUP(MID(B244,2,7)&amp;"/"&amp;MID(B244,10,3)&amp;TRIM(D244)&amp;MID(B244,15,4),Carouselwash!F:F,Carouselwash!I:I,0))</f>
        <v>3</v>
      </c>
    </row>
    <row r="245" spans="1:35" hidden="1">
      <c r="A245" s="55" t="s">
        <v>11971</v>
      </c>
      <c r="B245" s="56" t="s">
        <v>2938</v>
      </c>
      <c r="C245" s="56" t="s">
        <v>2935</v>
      </c>
      <c r="D245" s="55" t="s">
        <v>4428</v>
      </c>
      <c r="E245" s="57" t="s">
        <v>10639</v>
      </c>
      <c r="F245" s="58">
        <v>33295</v>
      </c>
      <c r="G245" s="59" t="s">
        <v>10537</v>
      </c>
      <c r="H245" s="59" t="s">
        <v>10542</v>
      </c>
      <c r="I245" s="55" t="s">
        <v>26</v>
      </c>
      <c r="J245" s="55">
        <v>14</v>
      </c>
      <c r="K245" s="55">
        <v>9</v>
      </c>
      <c r="L245" s="55" t="s">
        <v>11972</v>
      </c>
      <c r="M245" s="55">
        <v>4689</v>
      </c>
      <c r="N245" s="55" t="s">
        <v>101</v>
      </c>
      <c r="O245" s="55">
        <v>0.128</v>
      </c>
      <c r="P245" s="55">
        <v>0.185</v>
      </c>
      <c r="Q245" s="55">
        <v>3.2000000000000001E-2</v>
      </c>
      <c r="R245" s="55">
        <v>1.9300000000000001E-2</v>
      </c>
      <c r="S245" s="55" t="s">
        <v>51</v>
      </c>
      <c r="T245" s="55" t="s">
        <v>10519</v>
      </c>
      <c r="U245" s="55">
        <v>18</v>
      </c>
      <c r="V245" s="55" t="s">
        <v>9089</v>
      </c>
      <c r="W245" s="55" t="s">
        <v>162</v>
      </c>
      <c r="X245" s="55">
        <v>20664.46</v>
      </c>
      <c r="Y245" s="55">
        <v>33300</v>
      </c>
      <c r="Z245" s="55" t="s">
        <v>5043</v>
      </c>
      <c r="AA245" s="55" t="s">
        <v>5012</v>
      </c>
      <c r="AB245" s="55" t="s">
        <v>5014</v>
      </c>
      <c r="AC245" s="55" t="s">
        <v>11973</v>
      </c>
      <c r="AD245" s="60">
        <f>IF(N245=$AD$1,_xlfn.XLOOKUP(LEFT(B245,18)&amp;C245&amp;D245,'Form CT'!I:I,'Form CT'!D:D,0)+_xlfn.XLOOKUP(LEFT(B245,18)&amp;C245&amp;D245,'Form CT'!I:I,'Form CT'!E:E,0),0)</f>
        <v>334.29226799968166</v>
      </c>
      <c r="AE245" s="60">
        <f>IF(N245=$AE$1,_xlfn.XLOOKUP(LEFT(B245,18)&amp;C245&amp;D245,'Form CT'!I:I,'Form CT'!D:D,0)+_xlfn.XLOOKUP(LEFT(B245,18)&amp;C245&amp;D245,'Form CT'!I:I,'Form CT'!E:E,0),0)</f>
        <v>0</v>
      </c>
      <c r="AF245" s="60">
        <f>IF(N245=$AF$1,_xlfn.XLOOKUP(LEFT(B245,18)&amp;C245&amp;D245,'Form CT'!I:I,'Form CT'!D:D,0)+_xlfn.XLOOKUP(LEFT(B245,18)&amp;C245&amp;D245,'Form CT'!I:I,'Form CT'!E:E,0),0)</f>
        <v>0</v>
      </c>
      <c r="AG245" s="60" t="e">
        <f t="shared" si="4"/>
        <v>#VALUE!</v>
      </c>
      <c r="AH245" s="60">
        <f>_xlfn.XLOOKUP(TRIM(CLEAN(B245))&amp;"-"&amp;TRIM(CLEAN(C245))&amp;"-"&amp;TRIM(CLEAN(D245)),'KS2'!A:A,'KS2'!B:B,0)</f>
        <v>0</v>
      </c>
      <c r="AI245" s="60">
        <f>IF(_xlfn.XLOOKUP(MID(B245,2,7)&amp;"/"&amp;MID(B245,10,3)&amp;TRIM(D245)&amp;MID(B245,15,4),Carouselwash!F:F,Carouselwash!I:I,0)=0,_xlfn.XLOOKUP((MID(C245,2,7)&amp;"/"&amp;MID(C245,10,3)&amp;TRIM(D245)),Carouselwash!G:G,Carouselwash!I:I,0),_xlfn.XLOOKUP(MID(B245,2,7)&amp;"/"&amp;MID(B245,10,3)&amp;TRIM(D245)&amp;MID(B245,15,4),Carouselwash!F:F,Carouselwash!I:I,0))</f>
        <v>3</v>
      </c>
    </row>
    <row r="246" spans="1:35" hidden="1">
      <c r="A246" s="55" t="s">
        <v>11974</v>
      </c>
      <c r="B246" s="56" t="s">
        <v>1511</v>
      </c>
      <c r="C246" s="56" t="s">
        <v>1512</v>
      </c>
      <c r="D246" s="67" t="s">
        <v>152</v>
      </c>
      <c r="E246" s="57" t="s">
        <v>10639</v>
      </c>
      <c r="F246" s="58">
        <v>42300</v>
      </c>
      <c r="G246" s="59" t="s">
        <v>11155</v>
      </c>
      <c r="H246" s="59" t="s">
        <v>10550</v>
      </c>
      <c r="I246" s="55" t="s">
        <v>29</v>
      </c>
      <c r="J246" s="55">
        <v>14</v>
      </c>
      <c r="K246" s="55">
        <v>9</v>
      </c>
      <c r="L246" s="55" t="s">
        <v>11975</v>
      </c>
      <c r="M246" s="55">
        <v>3407.1</v>
      </c>
      <c r="N246" s="55" t="s">
        <v>96</v>
      </c>
      <c r="O246" s="55">
        <v>6.5000000000000002E-2</v>
      </c>
      <c r="P246" s="55">
        <v>0.17</v>
      </c>
      <c r="Q246" s="55">
        <v>4.5999999999999999E-2</v>
      </c>
      <c r="R246" s="55">
        <v>1.9300000000000001E-2</v>
      </c>
      <c r="S246" s="55" t="s">
        <v>51</v>
      </c>
      <c r="T246" s="55" t="s">
        <v>10501</v>
      </c>
      <c r="U246" s="55">
        <v>18</v>
      </c>
      <c r="V246" s="55" t="s">
        <v>5046</v>
      </c>
      <c r="W246" s="55" t="s">
        <v>162</v>
      </c>
      <c r="X246" s="55">
        <v>33606.44</v>
      </c>
      <c r="Y246" s="55">
        <v>42300</v>
      </c>
      <c r="Z246" s="55" t="s">
        <v>5043</v>
      </c>
      <c r="AA246" s="55" t="s">
        <v>5010</v>
      </c>
      <c r="AB246" s="55" t="s">
        <v>5008</v>
      </c>
      <c r="AC246" s="55" t="s">
        <v>11765</v>
      </c>
      <c r="AD246" s="60">
        <f>IF(N246=$AD$1,_xlfn.XLOOKUP(LEFT(B246,18)&amp;C246&amp;D246,'Form CT'!I:I,'Form CT'!D:D,0)+_xlfn.XLOOKUP(LEFT(B246,18)&amp;C246&amp;D246,'Form CT'!I:I,'Form CT'!E:E,0),0)</f>
        <v>0</v>
      </c>
      <c r="AE246" s="60">
        <f>IF(N246=$AE$1,_xlfn.XLOOKUP(LEFT(B246,18)&amp;C246&amp;D246,'Form CT'!I:I,'Form CT'!D:D,0)+_xlfn.XLOOKUP(LEFT(B246,18)&amp;C246&amp;D246,'Form CT'!I:I,'Form CT'!E:E,0),0)</f>
        <v>0</v>
      </c>
      <c r="AF246" s="60">
        <f>IF(N246=$AF$1,_xlfn.XLOOKUP(LEFT(B246,18)&amp;C246&amp;D246,'Form CT'!I:I,'Form CT'!D:D,0)+_xlfn.XLOOKUP(LEFT(B246,18)&amp;C246&amp;D246,'Form CT'!I:I,'Form CT'!E:E,0),0)</f>
        <v>551.87430033388091</v>
      </c>
      <c r="AG246" s="60" t="e">
        <f t="shared" si="4"/>
        <v>#VALUE!</v>
      </c>
      <c r="AH246" s="60">
        <f>_xlfn.XLOOKUP(TRIM(CLEAN(B246))&amp;"-"&amp;TRIM(CLEAN(C246))&amp;"-"&amp;TRIM(CLEAN(D246)),'KS2'!A:A,'KS2'!B:B,0)</f>
        <v>0</v>
      </c>
      <c r="AI246" s="60">
        <f>IF(_xlfn.XLOOKUP(MID(B246,2,7)&amp;"/"&amp;MID(B246,10,3)&amp;TRIM(D246)&amp;MID(B246,15,4),Carouselwash!F:F,Carouselwash!I:I,0)=0,_xlfn.XLOOKUP((MID(C246,2,7)&amp;"/"&amp;MID(C246,10,3)&amp;TRIM(D246)),Carouselwash!G:G,Carouselwash!I:I,0),_xlfn.XLOOKUP(MID(B246,2,7)&amp;"/"&amp;MID(B246,10,3)&amp;TRIM(D246)&amp;MID(B246,15,4),Carouselwash!F:F,Carouselwash!I:I,0))</f>
        <v>3</v>
      </c>
    </row>
    <row r="247" spans="1:35" hidden="1">
      <c r="A247" s="55" t="s">
        <v>11976</v>
      </c>
      <c r="B247" s="56" t="s">
        <v>1638</v>
      </c>
      <c r="C247" s="56" t="s">
        <v>1608</v>
      </c>
      <c r="D247" s="55" t="s">
        <v>152</v>
      </c>
      <c r="E247" s="57" t="s">
        <v>10639</v>
      </c>
      <c r="F247" s="58">
        <v>33300</v>
      </c>
      <c r="G247" s="59" t="s">
        <v>10499</v>
      </c>
      <c r="H247" s="59" t="s">
        <v>10598</v>
      </c>
      <c r="I247" s="55" t="s">
        <v>31</v>
      </c>
      <c r="J247" s="55">
        <v>7</v>
      </c>
      <c r="K247" s="55">
        <v>4</v>
      </c>
      <c r="L247" s="55" t="s">
        <v>11977</v>
      </c>
      <c r="M247" s="55">
        <v>5218.3</v>
      </c>
      <c r="N247" s="55" t="s">
        <v>101</v>
      </c>
      <c r="O247" s="55">
        <v>0.128</v>
      </c>
      <c r="P247" s="55">
        <v>0.185</v>
      </c>
      <c r="Q247" s="55">
        <v>3.3000000000000002E-2</v>
      </c>
      <c r="R247" s="55">
        <v>1.18E-2</v>
      </c>
      <c r="S247" s="55" t="s">
        <v>51</v>
      </c>
      <c r="T247" s="55" t="s">
        <v>10519</v>
      </c>
      <c r="U247" s="55">
        <v>18</v>
      </c>
      <c r="V247" s="55" t="s">
        <v>5051</v>
      </c>
      <c r="W247" s="55" t="s">
        <v>162</v>
      </c>
      <c r="X247" s="55">
        <v>35070.43</v>
      </c>
      <c r="Y247" s="55">
        <v>33300</v>
      </c>
      <c r="Z247" s="55" t="s">
        <v>5043</v>
      </c>
      <c r="AA247" s="55" t="s">
        <v>5013</v>
      </c>
      <c r="AB247" s="55" t="s">
        <v>11978</v>
      </c>
      <c r="AC247" s="55" t="s">
        <v>11979</v>
      </c>
      <c r="AD247" s="60">
        <f>IF(N247=$AD$1,_xlfn.XLOOKUP(LEFT(B247,18)&amp;C247&amp;D247,'Form CT'!I:I,'Form CT'!D:D,0)+_xlfn.XLOOKUP(LEFT(B247,18)&amp;C247&amp;D247,'Form CT'!I:I,'Form CT'!E:E,0),0)</f>
        <v>581.43038633333049</v>
      </c>
      <c r="AE247" s="60">
        <f>IF(N247=$AE$1,_xlfn.XLOOKUP(LEFT(B247,18)&amp;C247&amp;D247,'Form CT'!I:I,'Form CT'!D:D,0)+_xlfn.XLOOKUP(LEFT(B247,18)&amp;C247&amp;D247,'Form CT'!I:I,'Form CT'!E:E,0),0)</f>
        <v>0</v>
      </c>
      <c r="AF247" s="60">
        <f>IF(N247=$AF$1,_xlfn.XLOOKUP(LEFT(B247,18)&amp;C247&amp;D247,'Form CT'!I:I,'Form CT'!D:D,0)+_xlfn.XLOOKUP(LEFT(B247,18)&amp;C247&amp;D247,'Form CT'!I:I,'Form CT'!E:E,0),0)</f>
        <v>0</v>
      </c>
      <c r="AG247" s="60" t="str">
        <f t="shared" si="4"/>
        <v>不符合</v>
      </c>
      <c r="AH247" s="60">
        <f>_xlfn.XLOOKUP(TRIM(CLEAN(B247))&amp;"-"&amp;TRIM(CLEAN(C247))&amp;"-"&amp;TRIM(CLEAN(D247)),'KS2'!A:A,'KS2'!B:B,0)</f>
        <v>0</v>
      </c>
      <c r="AI247" s="60">
        <f>IF(_xlfn.XLOOKUP(MID(B247,2,7)&amp;"/"&amp;MID(B247,10,3)&amp;TRIM(D247)&amp;MID(B247,15,4),Carouselwash!F:F,Carouselwash!I:I,0)=0,_xlfn.XLOOKUP((MID(C247,2,7)&amp;"/"&amp;MID(C247,10,3)&amp;TRIM(D247)),Carouselwash!G:G,Carouselwash!I:I,0),_xlfn.XLOOKUP(MID(B247,2,7)&amp;"/"&amp;MID(B247,10,3)&amp;TRIM(D247)&amp;MID(B247,15,4),Carouselwash!F:F,Carouselwash!I:I,0))</f>
        <v>3</v>
      </c>
    </row>
    <row r="248" spans="1:35" hidden="1">
      <c r="A248" s="67" t="s">
        <v>11980</v>
      </c>
      <c r="B248" s="69" t="s">
        <v>2938</v>
      </c>
      <c r="C248" s="69" t="s">
        <v>2935</v>
      </c>
      <c r="D248" s="55" t="s">
        <v>4428</v>
      </c>
      <c r="E248" s="122" t="s">
        <v>10639</v>
      </c>
      <c r="F248" s="72">
        <v>33300</v>
      </c>
      <c r="G248" s="121" t="s">
        <v>10537</v>
      </c>
      <c r="H248" s="121" t="s">
        <v>10542</v>
      </c>
      <c r="I248" s="67" t="s">
        <v>26</v>
      </c>
      <c r="J248" s="67">
        <v>14</v>
      </c>
      <c r="K248" s="67">
        <v>9</v>
      </c>
      <c r="L248" s="67" t="s">
        <v>11981</v>
      </c>
      <c r="M248" s="67">
        <v>4615.1000000000004</v>
      </c>
      <c r="N248" s="67" t="s">
        <v>101</v>
      </c>
      <c r="O248" s="67">
        <v>0.128</v>
      </c>
      <c r="P248" s="67">
        <v>0.185</v>
      </c>
      <c r="Q248" s="67">
        <v>3.2000000000000001E-2</v>
      </c>
      <c r="R248" s="67">
        <v>1.9300000000000001E-2</v>
      </c>
      <c r="S248" s="67" t="s">
        <v>51</v>
      </c>
      <c r="T248" s="67" t="s">
        <v>10519</v>
      </c>
      <c r="U248" s="67">
        <v>18</v>
      </c>
      <c r="V248" s="67" t="s">
        <v>9089</v>
      </c>
      <c r="W248" s="67" t="s">
        <v>162</v>
      </c>
      <c r="X248" s="67">
        <v>20664.46</v>
      </c>
      <c r="Y248" s="67">
        <v>33300</v>
      </c>
      <c r="Z248" s="67" t="s">
        <v>5043</v>
      </c>
      <c r="AA248" s="67" t="s">
        <v>5012</v>
      </c>
      <c r="AB248" s="75" t="s">
        <v>5014</v>
      </c>
      <c r="AC248" s="67" t="s">
        <v>11973</v>
      </c>
      <c r="AD248" s="60">
        <f>IF(N248=$AD$1,_xlfn.XLOOKUP(LEFT(B248,18)&amp;C248&amp;D248,'Form CT'!I:I,'Form CT'!D:D,0)+_xlfn.XLOOKUP(LEFT(B248,18)&amp;C248&amp;D248,'Form CT'!I:I,'Form CT'!E:E,0),0)</f>
        <v>334.29226799968166</v>
      </c>
      <c r="AE248" s="60">
        <f>IF(N248=$AE$1,_xlfn.XLOOKUP(LEFT(B248,18)&amp;C248&amp;D248,'Form CT'!I:I,'Form CT'!D:D,0)+_xlfn.XLOOKUP(LEFT(B248,18)&amp;C248&amp;D248,'Form CT'!I:I,'Form CT'!E:E,0),0)</f>
        <v>0</v>
      </c>
      <c r="AF248" s="60">
        <f>IF(N248=$AF$1,_xlfn.XLOOKUP(LEFT(B248,18)&amp;C248&amp;D248,'Form CT'!I:I,'Form CT'!D:D,0)+_xlfn.XLOOKUP(LEFT(B248,18)&amp;C248&amp;D248,'Form CT'!I:I,'Form CT'!E:E,0),0)</f>
        <v>0</v>
      </c>
      <c r="AG248" s="60" t="e">
        <f t="shared" si="4"/>
        <v>#VALUE!</v>
      </c>
      <c r="AH248" s="60">
        <f>_xlfn.XLOOKUP(TRIM(CLEAN(B248))&amp;"-"&amp;TRIM(CLEAN(C248))&amp;"-"&amp;TRIM(CLEAN(D248)),'KS2'!A:A,'KS2'!B:B,0)</f>
        <v>0</v>
      </c>
      <c r="AI248" s="60">
        <f>IF(_xlfn.XLOOKUP(MID(B248,2,7)&amp;"/"&amp;MID(B248,10,3)&amp;TRIM(D248)&amp;MID(B248,15,4),Carouselwash!F:F,Carouselwash!I:I,0)=0,_xlfn.XLOOKUP((MID(C248,2,7)&amp;"/"&amp;MID(C248,10,3)&amp;TRIM(D248)),Carouselwash!G:G,Carouselwash!I:I,0),_xlfn.XLOOKUP(MID(B248,2,7)&amp;"/"&amp;MID(B248,10,3)&amp;TRIM(D248)&amp;MID(B248,15,4),Carouselwash!F:F,Carouselwash!I:I,0))</f>
        <v>3</v>
      </c>
    </row>
    <row r="249" spans="1:35" hidden="1">
      <c r="A249" s="55" t="s">
        <v>11982</v>
      </c>
      <c r="B249" s="56" t="s">
        <v>1053</v>
      </c>
      <c r="C249" s="56" t="s">
        <v>1051</v>
      </c>
      <c r="D249" s="67" t="s">
        <v>107</v>
      </c>
      <c r="E249" s="57" t="s">
        <v>10639</v>
      </c>
      <c r="F249" s="58">
        <v>16297</v>
      </c>
      <c r="G249" s="59" t="s">
        <v>10516</v>
      </c>
      <c r="H249" s="59" t="s">
        <v>11191</v>
      </c>
      <c r="I249" s="55" t="s">
        <v>17</v>
      </c>
      <c r="J249" s="55">
        <v>2</v>
      </c>
      <c r="K249" s="55">
        <v>0</v>
      </c>
      <c r="L249" s="55" t="s">
        <v>11983</v>
      </c>
      <c r="M249" s="55">
        <v>1686.4</v>
      </c>
      <c r="N249" s="55" t="s">
        <v>23</v>
      </c>
      <c r="O249" s="55">
        <v>0.122</v>
      </c>
      <c r="P249" s="55">
        <v>0.18</v>
      </c>
      <c r="Q249" s="55">
        <v>5.6000000000000001E-2</v>
      </c>
      <c r="R249" s="55">
        <v>1.4999999999999999E-2</v>
      </c>
      <c r="S249" s="55" t="s">
        <v>50</v>
      </c>
      <c r="T249" s="55" t="s">
        <v>10512</v>
      </c>
      <c r="U249" s="55">
        <v>18</v>
      </c>
      <c r="V249" s="55" t="s">
        <v>5549</v>
      </c>
      <c r="W249" s="55" t="s">
        <v>162</v>
      </c>
      <c r="X249" s="55">
        <v>57063.87</v>
      </c>
      <c r="Y249" s="55">
        <v>16380</v>
      </c>
      <c r="Z249" s="55" t="s">
        <v>11169</v>
      </c>
      <c r="AA249" s="55" t="s">
        <v>5010</v>
      </c>
      <c r="AB249" s="55" t="s">
        <v>5008</v>
      </c>
      <c r="AC249" s="55" t="s">
        <v>11984</v>
      </c>
      <c r="AD249" s="60">
        <f>IF(N249=$AD$1,_xlfn.XLOOKUP(LEFT(B249,18)&amp;C249&amp;D249,'Form CT'!I:I,'Form CT'!D:D,0)+_xlfn.XLOOKUP(LEFT(B249,18)&amp;C249&amp;D249,'Form CT'!I:I,'Form CT'!E:E,0),0)</f>
        <v>0</v>
      </c>
      <c r="AE249" s="60">
        <f>IF(N249=$AE$1,_xlfn.XLOOKUP(LEFT(B249,18)&amp;C249&amp;D249,'Form CT'!I:I,'Form CT'!D:D,0)+_xlfn.XLOOKUP(LEFT(B249,18)&amp;C249&amp;D249,'Form CT'!I:I,'Form CT'!E:E,0),0)</f>
        <v>964.72306333200538</v>
      </c>
      <c r="AF249" s="60">
        <f>IF(N249=$AF$1,_xlfn.XLOOKUP(LEFT(B249,18)&amp;C249&amp;D249,'Form CT'!I:I,'Form CT'!D:D,0)+_xlfn.XLOOKUP(LEFT(B249,18)&amp;C249&amp;D249,'Form CT'!I:I,'Form CT'!E:E,0),0)</f>
        <v>0</v>
      </c>
      <c r="AG249" s="60" t="str">
        <f t="shared" si="4"/>
        <v>不符合</v>
      </c>
      <c r="AH249" s="60">
        <f>_xlfn.XLOOKUP(TRIM(CLEAN(B249))&amp;"-"&amp;TRIM(CLEAN(C249))&amp;"-"&amp;TRIM(CLEAN(D249)),'KS2'!A:A,'KS2'!B:B,0)</f>
        <v>1</v>
      </c>
      <c r="AI249" s="60">
        <f>IF(_xlfn.XLOOKUP(MID(B249,2,7)&amp;"/"&amp;MID(B249,10,3)&amp;TRIM(D249)&amp;MID(B249,15,4),Carouselwash!F:F,Carouselwash!I:I,0)=0,_xlfn.XLOOKUP((MID(C249,2,7)&amp;"/"&amp;MID(C249,10,3)&amp;TRIM(D249)),Carouselwash!G:G,Carouselwash!I:I,0),_xlfn.XLOOKUP(MID(B249,2,7)&amp;"/"&amp;MID(B249,10,3)&amp;TRIM(D249)&amp;MID(B249,15,4),Carouselwash!F:F,Carouselwash!I:I,0))</f>
        <v>2</v>
      </c>
    </row>
    <row r="250" spans="1:35" hidden="1">
      <c r="A250" s="55" t="s">
        <v>11985</v>
      </c>
      <c r="B250" s="56" t="s">
        <v>144</v>
      </c>
      <c r="C250" s="56" t="s">
        <v>145</v>
      </c>
      <c r="D250" s="55" t="s">
        <v>87</v>
      </c>
      <c r="E250" s="57" t="s">
        <v>10639</v>
      </c>
      <c r="F250" s="58">
        <v>28900</v>
      </c>
      <c r="G250" s="59" t="s">
        <v>10618</v>
      </c>
      <c r="H250" s="59" t="s">
        <v>10598</v>
      </c>
      <c r="I250" s="55" t="s">
        <v>17</v>
      </c>
      <c r="J250" s="55">
        <v>6</v>
      </c>
      <c r="K250" s="55">
        <v>4</v>
      </c>
      <c r="L250" s="55" t="s">
        <v>11986</v>
      </c>
      <c r="M250" s="55">
        <v>5715.6</v>
      </c>
      <c r="N250" s="55" t="s">
        <v>101</v>
      </c>
      <c r="O250" s="55">
        <v>0.128</v>
      </c>
      <c r="P250" s="55">
        <v>0.17</v>
      </c>
      <c r="Q250" s="55">
        <v>6.4000000000000001E-2</v>
      </c>
      <c r="R250" s="55">
        <v>1.4999999999999999E-2</v>
      </c>
      <c r="S250" s="55" t="s">
        <v>51</v>
      </c>
      <c r="T250" s="55" t="s">
        <v>162</v>
      </c>
      <c r="U250" s="55">
        <v>18</v>
      </c>
      <c r="V250" s="55" t="s">
        <v>5044</v>
      </c>
      <c r="W250" s="55" t="s">
        <v>162</v>
      </c>
      <c r="X250" s="55">
        <v>34325.82</v>
      </c>
      <c r="Y250" s="55">
        <v>28800</v>
      </c>
      <c r="Z250" s="55" t="s">
        <v>5043</v>
      </c>
      <c r="AA250" s="55" t="s">
        <v>5010</v>
      </c>
      <c r="AB250" s="61" t="s">
        <v>5008</v>
      </c>
      <c r="AC250" s="55" t="s">
        <v>11987</v>
      </c>
      <c r="AD250" s="60">
        <f>IF(N250=$AD$1,_xlfn.XLOOKUP(LEFT(B250,18)&amp;C250&amp;D250,'Form CT'!I:I,'Form CT'!D:D,0)+_xlfn.XLOOKUP(LEFT(B250,18)&amp;C250&amp;D250,'Form CT'!I:I,'Form CT'!E:E,0),0)</f>
        <v>582.15052566553936</v>
      </c>
      <c r="AE250" s="60">
        <f>IF(N250=$AE$1,_xlfn.XLOOKUP(LEFT(B250,18)&amp;C250&amp;D250,'Form CT'!I:I,'Form CT'!D:D,0)+_xlfn.XLOOKUP(LEFT(B250,18)&amp;C250&amp;D250,'Form CT'!I:I,'Form CT'!E:E,0),0)</f>
        <v>0</v>
      </c>
      <c r="AF250" s="60">
        <f>IF(N250=$AF$1,_xlfn.XLOOKUP(LEFT(B250,18)&amp;C250&amp;D250,'Form CT'!I:I,'Form CT'!D:D,0)+_xlfn.XLOOKUP(LEFT(B250,18)&amp;C250&amp;D250,'Form CT'!I:I,'Form CT'!E:E,0),0)</f>
        <v>0</v>
      </c>
      <c r="AG250" s="60" t="str">
        <f t="shared" si="4"/>
        <v>不符合</v>
      </c>
      <c r="AH250" s="60">
        <f>_xlfn.XLOOKUP(TRIM(CLEAN(B250))&amp;"-"&amp;TRIM(CLEAN(C250))&amp;"-"&amp;TRIM(CLEAN(D250)),'KS2'!A:A,'KS2'!B:B,0)</f>
        <v>0</v>
      </c>
      <c r="AI250" s="60">
        <f>IF(_xlfn.XLOOKUP(MID(B250,2,7)&amp;"/"&amp;MID(B250,10,3)&amp;TRIM(D250)&amp;MID(B250,15,4),Carouselwash!F:F,Carouselwash!I:I,0)=0,_xlfn.XLOOKUP((MID(C250,2,7)&amp;"/"&amp;MID(C250,10,3)&amp;TRIM(D250)),Carouselwash!G:G,Carouselwash!I:I,0),_xlfn.XLOOKUP(MID(B250,2,7)&amp;"/"&amp;MID(B250,10,3)&amp;TRIM(D250)&amp;MID(B250,15,4),Carouselwash!F:F,Carouselwash!I:I,0))</f>
        <v>3</v>
      </c>
    </row>
    <row r="251" spans="1:35" hidden="1">
      <c r="A251" s="67" t="s">
        <v>11988</v>
      </c>
      <c r="B251" s="69" t="s">
        <v>132</v>
      </c>
      <c r="C251" s="69" t="s">
        <v>4389</v>
      </c>
      <c r="D251" s="55" t="s">
        <v>82</v>
      </c>
      <c r="E251" s="122" t="s">
        <v>10639</v>
      </c>
      <c r="F251" s="72">
        <v>23329</v>
      </c>
      <c r="G251" s="121" t="s">
        <v>11208</v>
      </c>
      <c r="H251" s="121" t="s">
        <v>10500</v>
      </c>
      <c r="I251" s="67" t="s">
        <v>38</v>
      </c>
      <c r="J251" s="67">
        <v>3</v>
      </c>
      <c r="K251" s="67">
        <v>0</v>
      </c>
      <c r="L251" s="67" t="s">
        <v>11989</v>
      </c>
      <c r="M251" s="67">
        <v>4452.2</v>
      </c>
      <c r="N251" s="67" t="s">
        <v>23</v>
      </c>
      <c r="O251" s="67">
        <v>0.14000000000000001</v>
      </c>
      <c r="P251" s="67">
        <v>0.21</v>
      </c>
      <c r="Q251" s="67">
        <v>3.2000000000000001E-2</v>
      </c>
      <c r="R251" s="67">
        <v>1.4999999999999999E-2</v>
      </c>
      <c r="S251" s="67" t="s">
        <v>51</v>
      </c>
      <c r="T251" s="67" t="s">
        <v>10512</v>
      </c>
      <c r="U251" s="67">
        <v>18</v>
      </c>
      <c r="V251" s="67" t="s">
        <v>8140</v>
      </c>
      <c r="W251" s="67" t="s">
        <v>162</v>
      </c>
      <c r="X251" s="67">
        <v>68186.45</v>
      </c>
      <c r="Y251" s="67">
        <v>23400</v>
      </c>
      <c r="Z251" s="67" t="s">
        <v>5043</v>
      </c>
      <c r="AA251" s="67" t="s">
        <v>5009</v>
      </c>
      <c r="AB251" s="75" t="s">
        <v>11990</v>
      </c>
      <c r="AC251" s="67" t="s">
        <v>11991</v>
      </c>
      <c r="AD251" s="60">
        <f>IF(N251=$AD$1,_xlfn.XLOOKUP(LEFT(B251,18)&amp;C251&amp;D251,'Form CT'!I:I,'Form CT'!D:D,0)+_xlfn.XLOOKUP(LEFT(B251,18)&amp;C251&amp;D251,'Form CT'!I:I,'Form CT'!E:E,0),0)</f>
        <v>0</v>
      </c>
      <c r="AE251" s="60">
        <f>IF(N251=$AE$1,_xlfn.XLOOKUP(LEFT(B251,18)&amp;C251&amp;D251,'Form CT'!I:I,'Form CT'!D:D,0)+_xlfn.XLOOKUP(LEFT(B251,18)&amp;C251&amp;D251,'Form CT'!I:I,'Form CT'!E:E,0),0)</f>
        <v>1148.7495576677843</v>
      </c>
      <c r="AF251" s="60">
        <f>IF(N251=$AF$1,_xlfn.XLOOKUP(LEFT(B251,18)&amp;C251&amp;D251,'Form CT'!I:I,'Form CT'!D:D,0)+_xlfn.XLOOKUP(LEFT(B251,18)&amp;C251&amp;D251,'Form CT'!I:I,'Form CT'!E:E,0),0)</f>
        <v>0</v>
      </c>
      <c r="AG251" s="60" t="str">
        <f t="shared" si="4"/>
        <v>符合</v>
      </c>
      <c r="AH251" s="60">
        <f>_xlfn.XLOOKUP(TRIM(CLEAN(B251))&amp;"-"&amp;TRIM(CLEAN(C251))&amp;"-"&amp;TRIM(CLEAN(D251)),'KS2'!A:A,'KS2'!B:B,0)</f>
        <v>5</v>
      </c>
      <c r="AI251" s="60">
        <f>IF(_xlfn.XLOOKUP(MID(B251,2,7)&amp;"/"&amp;MID(B251,10,3)&amp;TRIM(D251)&amp;MID(B251,15,4),Carouselwash!F:F,Carouselwash!I:I,0)=0,_xlfn.XLOOKUP((MID(C251,2,7)&amp;"/"&amp;MID(C251,10,3)&amp;TRIM(D251)),Carouselwash!G:G,Carouselwash!I:I,0),_xlfn.XLOOKUP(MID(B251,2,7)&amp;"/"&amp;MID(B251,10,3)&amp;TRIM(D251)&amp;MID(B251,15,4),Carouselwash!F:F,Carouselwash!I:I,0))</f>
        <v>4</v>
      </c>
    </row>
    <row r="252" spans="1:35" hidden="1">
      <c r="A252" s="67" t="s">
        <v>11992</v>
      </c>
      <c r="B252" s="69" t="s">
        <v>1998</v>
      </c>
      <c r="C252" s="69" t="s">
        <v>1740</v>
      </c>
      <c r="D252" s="55" t="s">
        <v>4428</v>
      </c>
      <c r="E252" s="122" t="s">
        <v>10639</v>
      </c>
      <c r="F252" s="72">
        <v>33123</v>
      </c>
      <c r="G252" s="121" t="s">
        <v>11208</v>
      </c>
      <c r="H252" s="121" t="s">
        <v>10529</v>
      </c>
      <c r="I252" s="67" t="s">
        <v>17</v>
      </c>
      <c r="J252" s="67">
        <v>8</v>
      </c>
      <c r="K252" s="67">
        <v>5</v>
      </c>
      <c r="L252" s="67" t="s">
        <v>11993</v>
      </c>
      <c r="M252" s="67">
        <v>4193.3</v>
      </c>
      <c r="N252" s="67" t="s">
        <v>96</v>
      </c>
      <c r="O252" s="67">
        <v>0.128</v>
      </c>
      <c r="P252" s="67">
        <v>0.17</v>
      </c>
      <c r="Q252" s="67">
        <v>3.3000000000000002E-2</v>
      </c>
      <c r="R252" s="67">
        <v>1.9300000000000001E-2</v>
      </c>
      <c r="S252" s="67" t="s">
        <v>51</v>
      </c>
      <c r="T252" s="67" t="s">
        <v>10519</v>
      </c>
      <c r="U252" s="67">
        <v>18</v>
      </c>
      <c r="V252" s="67" t="s">
        <v>5580</v>
      </c>
      <c r="W252" s="67" t="s">
        <v>162</v>
      </c>
      <c r="X252" s="67">
        <v>24079.88</v>
      </c>
      <c r="Y252" s="67">
        <v>33300</v>
      </c>
      <c r="Z252" s="67" t="s">
        <v>11169</v>
      </c>
      <c r="AA252" s="67" t="s">
        <v>5009</v>
      </c>
      <c r="AB252" s="75" t="s">
        <v>11994</v>
      </c>
      <c r="AC252" s="67" t="s">
        <v>11995</v>
      </c>
      <c r="AD252" s="60">
        <f>IF(N252=$AD$1,_xlfn.XLOOKUP(LEFT(B252,18)&amp;C252&amp;D252,'Form CT'!I:I,'Form CT'!D:D,0)+_xlfn.XLOOKUP(LEFT(B252,18)&amp;C252&amp;D252,'Form CT'!I:I,'Form CT'!E:E,0),0)</f>
        <v>0</v>
      </c>
      <c r="AE252" s="60">
        <f>IF(N252=$AE$1,_xlfn.XLOOKUP(LEFT(B252,18)&amp;C252&amp;D252,'Form CT'!I:I,'Form CT'!D:D,0)+_xlfn.XLOOKUP(LEFT(B252,18)&amp;C252&amp;D252,'Form CT'!I:I,'Form CT'!E:E,0),0)</f>
        <v>0</v>
      </c>
      <c r="AF252" s="60">
        <f>IF(N252=$AF$1,_xlfn.XLOOKUP(LEFT(B252,18)&amp;C252&amp;D252,'Form CT'!I:I,'Form CT'!D:D,0)+_xlfn.XLOOKUP(LEFT(B252,18)&amp;C252&amp;D252,'Form CT'!I:I,'Form CT'!E:E,0),0)</f>
        <v>412.87275666575874</v>
      </c>
      <c r="AG252" s="60" t="str">
        <f t="shared" si="4"/>
        <v>不符合</v>
      </c>
      <c r="AH252" s="60">
        <f>_xlfn.XLOOKUP(TRIM(CLEAN(B252))&amp;"-"&amp;TRIM(CLEAN(C252))&amp;"-"&amp;TRIM(CLEAN(D252)),'KS2'!A:A,'KS2'!B:B,0)</f>
        <v>0</v>
      </c>
      <c r="AI252" s="60">
        <f>IF(_xlfn.XLOOKUP(MID(B252,2,7)&amp;"/"&amp;MID(B252,10,3)&amp;TRIM(D252)&amp;MID(B252,15,4),Carouselwash!F:F,Carouselwash!I:I,0)=0,_xlfn.XLOOKUP((MID(C252,2,7)&amp;"/"&amp;MID(C252,10,3)&amp;TRIM(D252)),Carouselwash!G:G,Carouselwash!I:I,0),_xlfn.XLOOKUP(MID(B252,2,7)&amp;"/"&amp;MID(B252,10,3)&amp;TRIM(D252)&amp;MID(B252,15,4),Carouselwash!F:F,Carouselwash!I:I,0))</f>
        <v>3</v>
      </c>
    </row>
    <row r="253" spans="1:35" hidden="1">
      <c r="A253" s="55" t="s">
        <v>11996</v>
      </c>
      <c r="B253" s="56" t="s">
        <v>2207</v>
      </c>
      <c r="C253" s="56" t="s">
        <v>2208</v>
      </c>
      <c r="D253" s="55" t="s">
        <v>4428</v>
      </c>
      <c r="E253" s="57" t="s">
        <v>10639</v>
      </c>
      <c r="F253" s="58">
        <v>50728</v>
      </c>
      <c r="G253" s="59" t="s">
        <v>10516</v>
      </c>
      <c r="H253" s="59" t="s">
        <v>10529</v>
      </c>
      <c r="I253" s="55" t="s">
        <v>1</v>
      </c>
      <c r="J253" s="55">
        <v>6</v>
      </c>
      <c r="K253" s="55">
        <v>4</v>
      </c>
      <c r="L253" s="55" t="s">
        <v>11997</v>
      </c>
      <c r="M253" s="55">
        <v>1314.2</v>
      </c>
      <c r="N253" s="55" t="s">
        <v>101</v>
      </c>
      <c r="O253" s="55">
        <v>8.8999999999999996E-2</v>
      </c>
      <c r="P253" s="55">
        <v>6.4000000000000001E-2</v>
      </c>
      <c r="Q253" s="55">
        <v>4.1000000000000002E-2</v>
      </c>
      <c r="R253" s="55">
        <v>9.7999999999999997E-3</v>
      </c>
      <c r="S253" s="55" t="s">
        <v>52</v>
      </c>
      <c r="T253" s="55" t="s">
        <v>10501</v>
      </c>
      <c r="U253" s="55">
        <v>18</v>
      </c>
      <c r="V253" s="55" t="s">
        <v>5044</v>
      </c>
      <c r="W253" s="55" t="s">
        <v>163</v>
      </c>
      <c r="X253" s="55">
        <v>36502.04</v>
      </c>
      <c r="Y253" s="55">
        <v>50760</v>
      </c>
      <c r="Z253" s="55" t="s">
        <v>11169</v>
      </c>
      <c r="AA253" s="55" t="s">
        <v>5009</v>
      </c>
      <c r="AB253" s="55" t="s">
        <v>11998</v>
      </c>
      <c r="AC253" s="55" t="s">
        <v>11999</v>
      </c>
      <c r="AD253" s="60">
        <f>IF(N253=$AD$1,_xlfn.XLOOKUP(LEFT(B253,18)&amp;C253&amp;D253,'Form CT'!I:I,'Form CT'!D:D,0)+_xlfn.XLOOKUP(LEFT(B253,18)&amp;C253&amp;D253,'Form CT'!I:I,'Form CT'!E:E,0),0)</f>
        <v>613.26545133325271</v>
      </c>
      <c r="AE253" s="60">
        <f>IF(N253=$AE$1,_xlfn.XLOOKUP(LEFT(B253,18)&amp;C253&amp;D253,'Form CT'!I:I,'Form CT'!D:D,0)+_xlfn.XLOOKUP(LEFT(B253,18)&amp;C253&amp;D253,'Form CT'!I:I,'Form CT'!E:E,0),0)</f>
        <v>0</v>
      </c>
      <c r="AF253" s="60">
        <f>IF(N253=$AF$1,_xlfn.XLOOKUP(LEFT(B253,18)&amp;C253&amp;D253,'Form CT'!I:I,'Form CT'!D:D,0)+_xlfn.XLOOKUP(LEFT(B253,18)&amp;C253&amp;D253,'Form CT'!I:I,'Form CT'!E:E,0),0)</f>
        <v>0</v>
      </c>
      <c r="AG253" s="60" t="str">
        <f t="shared" si="4"/>
        <v>不符合</v>
      </c>
      <c r="AH253" s="60">
        <f>_xlfn.XLOOKUP(TRIM(CLEAN(B253))&amp;"-"&amp;TRIM(CLEAN(C253))&amp;"-"&amp;TRIM(CLEAN(D253)),'KS2'!A:A,'KS2'!B:B,0)</f>
        <v>0</v>
      </c>
      <c r="AI253" s="60">
        <f>IF(_xlfn.XLOOKUP(MID(B253,2,7)&amp;"/"&amp;MID(B253,10,3)&amp;TRIM(D253)&amp;MID(B253,15,4),Carouselwash!F:F,Carouselwash!I:I,0)=0,_xlfn.XLOOKUP((MID(C253,2,7)&amp;"/"&amp;MID(C253,10,3)&amp;TRIM(D253)),Carouselwash!G:G,Carouselwash!I:I,0),_xlfn.XLOOKUP(MID(B253,2,7)&amp;"/"&amp;MID(B253,10,3)&amp;TRIM(D253)&amp;MID(B253,15,4),Carouselwash!F:F,Carouselwash!I:I,0))</f>
        <v>3</v>
      </c>
    </row>
    <row r="254" spans="1:35" hidden="1">
      <c r="A254" s="55" t="s">
        <v>12000</v>
      </c>
      <c r="B254" s="56" t="s">
        <v>282</v>
      </c>
      <c r="C254" s="56" t="s">
        <v>281</v>
      </c>
      <c r="D254" s="55" t="s">
        <v>5546</v>
      </c>
      <c r="E254" s="57" t="s">
        <v>10639</v>
      </c>
      <c r="F254" s="58">
        <v>16126</v>
      </c>
      <c r="G254" s="59" t="s">
        <v>10511</v>
      </c>
      <c r="H254" s="59" t="s">
        <v>11162</v>
      </c>
      <c r="I254" s="55" t="s">
        <v>27</v>
      </c>
      <c r="J254" s="55">
        <v>1</v>
      </c>
      <c r="K254" s="55">
        <v>0</v>
      </c>
      <c r="L254" s="55" t="s">
        <v>12001</v>
      </c>
      <c r="M254" s="55">
        <v>1481.2</v>
      </c>
      <c r="N254" s="55" t="s">
        <v>23</v>
      </c>
      <c r="O254" s="55">
        <v>0.128</v>
      </c>
      <c r="P254" s="55">
        <v>0.185</v>
      </c>
      <c r="Q254" s="55">
        <v>3.4000000000000002E-2</v>
      </c>
      <c r="R254" s="55">
        <v>1.18E-2</v>
      </c>
      <c r="S254" s="55" t="s">
        <v>50</v>
      </c>
      <c r="T254" s="55" t="s">
        <v>10512</v>
      </c>
      <c r="U254" s="55">
        <v>18</v>
      </c>
      <c r="V254" s="55" t="s">
        <v>5562</v>
      </c>
      <c r="W254" s="55" t="s">
        <v>162</v>
      </c>
      <c r="X254" s="55">
        <v>96997.68</v>
      </c>
      <c r="Y254" s="55">
        <v>16380</v>
      </c>
      <c r="Z254" s="55" t="s">
        <v>11169</v>
      </c>
      <c r="AA254" s="55" t="s">
        <v>5009</v>
      </c>
      <c r="AB254" s="55" t="s">
        <v>5008</v>
      </c>
      <c r="AC254" s="55" t="s">
        <v>12002</v>
      </c>
      <c r="AD254" s="60">
        <f>IF(N254=$AD$1,_xlfn.XLOOKUP(LEFT(B254,18)&amp;C254&amp;D254,'Form CT'!I:I,'Form CT'!D:D,0)+_xlfn.XLOOKUP(LEFT(B254,18)&amp;C254&amp;D254,'Form CT'!I:I,'Form CT'!E:E,0),0)</f>
        <v>0</v>
      </c>
      <c r="AE254" s="60">
        <f>IF(N254=$AE$1,_xlfn.XLOOKUP(LEFT(B254,18)&amp;C254&amp;D254,'Form CT'!I:I,'Form CT'!D:D,0)+_xlfn.XLOOKUP(LEFT(B254,18)&amp;C254&amp;D254,'Form CT'!I:I,'Form CT'!E:E,0),0)</f>
        <v>1650.8078910002719</v>
      </c>
      <c r="AF254" s="60">
        <f>IF(N254=$AF$1,_xlfn.XLOOKUP(LEFT(B254,18)&amp;C254&amp;D254,'Form CT'!I:I,'Form CT'!D:D,0)+_xlfn.XLOOKUP(LEFT(B254,18)&amp;C254&amp;D254,'Form CT'!I:I,'Form CT'!E:E,0),0)</f>
        <v>0</v>
      </c>
      <c r="AG254" s="60" t="str">
        <f t="shared" si="4"/>
        <v>符合</v>
      </c>
      <c r="AH254" s="60">
        <f>_xlfn.XLOOKUP(TRIM(CLEAN(B254))&amp;"-"&amp;TRIM(CLEAN(C254))&amp;"-"&amp;TRIM(CLEAN(D254)),'KS2'!A:A,'KS2'!B:B,0)</f>
        <v>0</v>
      </c>
      <c r="AI254" s="60">
        <f>IF(_xlfn.XLOOKUP(MID(B254,2,7)&amp;"/"&amp;MID(B254,10,3)&amp;TRIM(D254)&amp;MID(B254,15,4),Carouselwash!F:F,Carouselwash!I:I,0)=0,_xlfn.XLOOKUP((MID(C254,2,7)&amp;"/"&amp;MID(C254,10,3)&amp;TRIM(D254)),Carouselwash!G:G,Carouselwash!I:I,0),_xlfn.XLOOKUP(MID(B254,2,7)&amp;"/"&amp;MID(B254,10,3)&amp;TRIM(D254)&amp;MID(B254,15,4),Carouselwash!F:F,Carouselwash!I:I,0))</f>
        <v>2</v>
      </c>
    </row>
    <row r="255" spans="1:35" hidden="1">
      <c r="A255" s="55" t="s">
        <v>12003</v>
      </c>
      <c r="B255" s="56" t="s">
        <v>132</v>
      </c>
      <c r="C255" s="56" t="s">
        <v>4389</v>
      </c>
      <c r="D255" s="55" t="s">
        <v>82</v>
      </c>
      <c r="E255" s="57" t="s">
        <v>10639</v>
      </c>
      <c r="F255" s="58">
        <v>23368</v>
      </c>
      <c r="G255" s="59" t="s">
        <v>11208</v>
      </c>
      <c r="H255" s="59" t="s">
        <v>10500</v>
      </c>
      <c r="I255" s="55" t="s">
        <v>38</v>
      </c>
      <c r="J255" s="55">
        <v>3</v>
      </c>
      <c r="K255" s="55">
        <v>0</v>
      </c>
      <c r="L255" s="55" t="s">
        <v>12004</v>
      </c>
      <c r="M255" s="55">
        <v>4587.5</v>
      </c>
      <c r="N255" s="55" t="s">
        <v>23</v>
      </c>
      <c r="O255" s="55">
        <v>0.14000000000000001</v>
      </c>
      <c r="P255" s="55">
        <v>0.21</v>
      </c>
      <c r="Q255" s="55">
        <v>3.2000000000000001E-2</v>
      </c>
      <c r="R255" s="55">
        <v>1.4999999999999999E-2</v>
      </c>
      <c r="S255" s="55" t="s">
        <v>51</v>
      </c>
      <c r="T255" s="55" t="s">
        <v>10512</v>
      </c>
      <c r="U255" s="55">
        <v>18</v>
      </c>
      <c r="V255" s="55" t="s">
        <v>8140</v>
      </c>
      <c r="W255" s="55" t="s">
        <v>162</v>
      </c>
      <c r="X255" s="55">
        <v>68186.45</v>
      </c>
      <c r="Y255" s="55">
        <v>23400</v>
      </c>
      <c r="Z255" s="55" t="s">
        <v>5043</v>
      </c>
      <c r="AA255" s="55" t="s">
        <v>5009</v>
      </c>
      <c r="AB255" s="55" t="s">
        <v>12005</v>
      </c>
      <c r="AC255" s="55" t="s">
        <v>12006</v>
      </c>
      <c r="AD255" s="60">
        <f>IF(N255=$AD$1,_xlfn.XLOOKUP(LEFT(B255,18)&amp;C255&amp;D255,'Form CT'!I:I,'Form CT'!D:D,0)+_xlfn.XLOOKUP(LEFT(B255,18)&amp;C255&amp;D255,'Form CT'!I:I,'Form CT'!E:E,0),0)</f>
        <v>0</v>
      </c>
      <c r="AE255" s="60">
        <f>IF(N255=$AE$1,_xlfn.XLOOKUP(LEFT(B255,18)&amp;C255&amp;D255,'Form CT'!I:I,'Form CT'!D:D,0)+_xlfn.XLOOKUP(LEFT(B255,18)&amp;C255&amp;D255,'Form CT'!I:I,'Form CT'!E:E,0),0)</f>
        <v>1148.7495576677843</v>
      </c>
      <c r="AF255" s="60">
        <f>IF(N255=$AF$1,_xlfn.XLOOKUP(LEFT(B255,18)&amp;C255&amp;D255,'Form CT'!I:I,'Form CT'!D:D,0)+_xlfn.XLOOKUP(LEFT(B255,18)&amp;C255&amp;D255,'Form CT'!I:I,'Form CT'!E:E,0),0)</f>
        <v>0</v>
      </c>
      <c r="AG255" s="60" t="str">
        <f t="shared" si="4"/>
        <v>符合</v>
      </c>
      <c r="AH255" s="60">
        <f>_xlfn.XLOOKUP(TRIM(CLEAN(B255))&amp;"-"&amp;TRIM(CLEAN(C255))&amp;"-"&amp;TRIM(CLEAN(D255)),'KS2'!A:A,'KS2'!B:B,0)</f>
        <v>5</v>
      </c>
      <c r="AI255" s="60">
        <f>IF(_xlfn.XLOOKUP(MID(B255,2,7)&amp;"/"&amp;MID(B255,10,3)&amp;TRIM(D255)&amp;MID(B255,15,4),Carouselwash!F:F,Carouselwash!I:I,0)=0,_xlfn.XLOOKUP((MID(C255,2,7)&amp;"/"&amp;MID(C255,10,3)&amp;TRIM(D255)),Carouselwash!G:G,Carouselwash!I:I,0),_xlfn.XLOOKUP(MID(B255,2,7)&amp;"/"&amp;MID(B255,10,3)&amp;TRIM(D255)&amp;MID(B255,15,4),Carouselwash!F:F,Carouselwash!I:I,0))</f>
        <v>4</v>
      </c>
    </row>
    <row r="256" spans="1:35">
      <c r="A256" s="55" t="s">
        <v>12007</v>
      </c>
      <c r="B256" s="56" t="s">
        <v>4114</v>
      </c>
      <c r="C256" s="56" t="s">
        <v>4115</v>
      </c>
      <c r="D256" s="55" t="s">
        <v>4531</v>
      </c>
      <c r="E256" s="57" t="s">
        <v>10639</v>
      </c>
      <c r="F256" s="58">
        <v>50760</v>
      </c>
      <c r="G256" s="59" t="s">
        <v>10583</v>
      </c>
      <c r="H256" s="59" t="s">
        <v>10598</v>
      </c>
      <c r="I256" s="55" t="s">
        <v>10</v>
      </c>
      <c r="J256" s="55">
        <v>10</v>
      </c>
      <c r="K256" s="55">
        <v>5</v>
      </c>
      <c r="L256" s="55" t="s">
        <v>12008</v>
      </c>
      <c r="M256" s="55">
        <v>1384.9</v>
      </c>
      <c r="N256" s="55" t="s">
        <v>101</v>
      </c>
      <c r="O256" s="55">
        <v>9.4E-2</v>
      </c>
      <c r="P256" s="55">
        <v>7.5999999999999998E-2</v>
      </c>
      <c r="Q256" s="55">
        <v>2.0299999999999999E-2</v>
      </c>
      <c r="R256" s="55">
        <v>9.7999999999999997E-3</v>
      </c>
      <c r="S256" s="55" t="s">
        <v>52</v>
      </c>
      <c r="T256" s="55" t="s">
        <v>10501</v>
      </c>
      <c r="U256" s="55">
        <v>18</v>
      </c>
      <c r="V256" s="55" t="s">
        <v>9485</v>
      </c>
      <c r="W256" s="55" t="s">
        <v>163</v>
      </c>
      <c r="X256" s="55">
        <v>66066.73</v>
      </c>
      <c r="Y256" s="55">
        <v>50760</v>
      </c>
      <c r="Z256" s="55" t="s">
        <v>5043</v>
      </c>
      <c r="AA256" s="55" t="s">
        <v>5015</v>
      </c>
      <c r="AB256" s="55" t="s">
        <v>5014</v>
      </c>
      <c r="AC256" s="55" t="s">
        <v>11214</v>
      </c>
      <c r="AD256" s="60">
        <f>IF(N256=$AD$1,_xlfn.XLOOKUP(LEFT(B256,18)&amp;C256&amp;D256,'Form CT'!I:I,'Form CT'!D:D,0)+_xlfn.XLOOKUP(LEFT(B256,18)&amp;C256&amp;D256,'Form CT'!I:I,'Form CT'!E:E,0),0)</f>
        <v>770.0165722228121</v>
      </c>
      <c r="AE256" s="60">
        <f>IF(N256=$AE$1,_xlfn.XLOOKUP(LEFT(B256,18)&amp;C256&amp;D256,'Form CT'!I:I,'Form CT'!D:D,0)+_xlfn.XLOOKUP(LEFT(B256,18)&amp;C256&amp;D256,'Form CT'!I:I,'Form CT'!E:E,0),0)</f>
        <v>0</v>
      </c>
      <c r="AF256" s="60">
        <f>IF(N256=$AF$1,_xlfn.XLOOKUP(LEFT(B256,18)&amp;C256&amp;D256,'Form CT'!I:I,'Form CT'!D:D,0)+_xlfn.XLOOKUP(LEFT(B256,18)&amp;C256&amp;D256,'Form CT'!I:I,'Form CT'!E:E,0),0)</f>
        <v>0</v>
      </c>
      <c r="AG256" s="60" t="str">
        <f t="shared" si="4"/>
        <v>不符合</v>
      </c>
      <c r="AH256" s="60">
        <f>_xlfn.XLOOKUP(TRIM(CLEAN(B256))&amp;"-"&amp;TRIM(CLEAN(C256))&amp;"-"&amp;TRIM(CLEAN(D256)),'KS2'!A:A,'KS2'!B:B,0)</f>
        <v>0</v>
      </c>
      <c r="AI256" s="60">
        <f>IF(_xlfn.XLOOKUP(MID(B256,2,7)&amp;"/"&amp;MID(B256,10,3)&amp;TRIM(D256)&amp;MID(B256,15,4),Carouselwash!F:F,Carouselwash!I:I,0)=0,_xlfn.XLOOKUP((MID(C256,2,7)&amp;"/"&amp;MID(C256,10,3)&amp;TRIM(D256)),Carouselwash!G:G,Carouselwash!I:I,0),_xlfn.XLOOKUP(MID(B256,2,7)&amp;"/"&amp;MID(B256,10,3)&amp;TRIM(D256)&amp;MID(B256,15,4),Carouselwash!F:F,Carouselwash!I:I,0))</f>
        <v>3</v>
      </c>
    </row>
    <row r="257" spans="1:35" hidden="1">
      <c r="A257" s="62" t="s">
        <v>12009</v>
      </c>
      <c r="B257" s="56" t="s">
        <v>129</v>
      </c>
      <c r="C257" s="56" t="s">
        <v>130</v>
      </c>
      <c r="D257" s="55" t="s">
        <v>131</v>
      </c>
      <c r="E257" s="57" t="s">
        <v>10639</v>
      </c>
      <c r="F257" s="58">
        <v>42180</v>
      </c>
      <c r="G257" s="59" t="s">
        <v>11156</v>
      </c>
      <c r="H257" s="59" t="s">
        <v>11159</v>
      </c>
      <c r="I257" s="55" t="s">
        <v>29</v>
      </c>
      <c r="J257" s="55">
        <v>14</v>
      </c>
      <c r="K257" s="55">
        <v>9</v>
      </c>
      <c r="L257" s="55" t="s">
        <v>12010</v>
      </c>
      <c r="M257" s="55">
        <v>2899.1</v>
      </c>
      <c r="N257" s="55" t="s">
        <v>96</v>
      </c>
      <c r="O257" s="55">
        <v>6.5000000000000002E-2</v>
      </c>
      <c r="P257" s="55">
        <v>0.17</v>
      </c>
      <c r="Q257" s="55">
        <v>0.04</v>
      </c>
      <c r="R257" s="55">
        <v>1.9300000000000001E-2</v>
      </c>
      <c r="S257" s="55" t="s">
        <v>51</v>
      </c>
      <c r="T257" s="55" t="s">
        <v>10501</v>
      </c>
      <c r="U257" s="55">
        <v>18</v>
      </c>
      <c r="V257" s="55" t="s">
        <v>5046</v>
      </c>
      <c r="W257" s="55" t="s">
        <v>162</v>
      </c>
      <c r="X257" s="55">
        <v>20932.16</v>
      </c>
      <c r="Y257" s="55">
        <v>42300</v>
      </c>
      <c r="Z257" s="55" t="s">
        <v>5043</v>
      </c>
      <c r="AA257" s="55" t="s">
        <v>5009</v>
      </c>
      <c r="AB257" s="55" t="s">
        <v>5008</v>
      </c>
      <c r="AC257" s="55" t="s">
        <v>11779</v>
      </c>
      <c r="AD257" s="60">
        <f>IF(N257=$AD$1,_xlfn.XLOOKUP(LEFT(B257,18)&amp;C257&amp;D257,'Form CT'!I:I,'Form CT'!D:D,0)+_xlfn.XLOOKUP(LEFT(B257,18)&amp;C257&amp;D257,'Form CT'!I:I,'Form CT'!E:E,0),0)</f>
        <v>0</v>
      </c>
      <c r="AE257" s="60">
        <f>IF(N257=$AE$1,_xlfn.XLOOKUP(LEFT(B257,18)&amp;C257&amp;D257,'Form CT'!I:I,'Form CT'!D:D,0)+_xlfn.XLOOKUP(LEFT(B257,18)&amp;C257&amp;D257,'Form CT'!I:I,'Form CT'!E:E,0),0)</f>
        <v>0</v>
      </c>
      <c r="AF257" s="60">
        <f>IF(N257=$AF$1,_xlfn.XLOOKUP(LEFT(B257,18)&amp;C257&amp;D257,'Form CT'!I:I,'Form CT'!D:D,0)+_xlfn.XLOOKUP(LEFT(B257,18)&amp;C257&amp;D257,'Form CT'!I:I,'Form CT'!E:E,0),0)</f>
        <v>349.29693499964202</v>
      </c>
      <c r="AG257" s="60" t="e">
        <f t="shared" si="4"/>
        <v>#VALUE!</v>
      </c>
      <c r="AH257" s="60">
        <f>_xlfn.XLOOKUP(TRIM(CLEAN(B257))&amp;"-"&amp;TRIM(CLEAN(C257))&amp;"-"&amp;TRIM(CLEAN(D257)),'KS2'!A:A,'KS2'!B:B,0)</f>
        <v>0</v>
      </c>
      <c r="AI257" s="60">
        <f>IF(_xlfn.XLOOKUP(MID(B257,2,7)&amp;"/"&amp;MID(B257,10,3)&amp;TRIM(D257)&amp;MID(B257,15,4),Carouselwash!F:F,Carouselwash!I:I,0)=0,_xlfn.XLOOKUP((MID(C257,2,7)&amp;"/"&amp;MID(C257,10,3)&amp;TRIM(D257)),Carouselwash!G:G,Carouselwash!I:I,0),_xlfn.XLOOKUP(MID(B257,2,7)&amp;"/"&amp;MID(B257,10,3)&amp;TRIM(D257)&amp;MID(B257,15,4),Carouselwash!F:F,Carouselwash!I:I,0))</f>
        <v>3</v>
      </c>
    </row>
    <row r="258" spans="1:35" hidden="1">
      <c r="A258" s="55" t="s">
        <v>12011</v>
      </c>
      <c r="B258" s="56" t="s">
        <v>1321</v>
      </c>
      <c r="C258" s="56" t="s">
        <v>4489</v>
      </c>
      <c r="D258" s="55" t="s">
        <v>4490</v>
      </c>
      <c r="E258" s="57" t="s">
        <v>10639</v>
      </c>
      <c r="F258" s="58">
        <v>28851</v>
      </c>
      <c r="G258" s="59" t="s">
        <v>10499</v>
      </c>
      <c r="H258" s="59" t="s">
        <v>10570</v>
      </c>
      <c r="I258" s="55" t="s">
        <v>17</v>
      </c>
      <c r="J258" s="55">
        <v>6</v>
      </c>
      <c r="K258" s="55">
        <v>4</v>
      </c>
      <c r="L258" s="55" t="s">
        <v>12012</v>
      </c>
      <c r="M258" s="55">
        <v>5853.1</v>
      </c>
      <c r="N258" s="55" t="s">
        <v>101</v>
      </c>
      <c r="O258" s="55">
        <v>0.128</v>
      </c>
      <c r="P258" s="55">
        <v>0.17</v>
      </c>
      <c r="Q258" s="55">
        <v>6.4000000000000001E-2</v>
      </c>
      <c r="R258" s="55">
        <v>1.4999999999999999E-2</v>
      </c>
      <c r="S258" s="55" t="s">
        <v>51</v>
      </c>
      <c r="T258" s="55" t="s">
        <v>162</v>
      </c>
      <c r="U258" s="55">
        <v>18</v>
      </c>
      <c r="V258" s="55" t="s">
        <v>5044</v>
      </c>
      <c r="W258" s="55" t="s">
        <v>162</v>
      </c>
      <c r="X258" s="55">
        <v>34184.050000000003</v>
      </c>
      <c r="Y258" s="55">
        <v>28800</v>
      </c>
      <c r="Z258" s="55" t="s">
        <v>5043</v>
      </c>
      <c r="AA258" s="55" t="s">
        <v>5012</v>
      </c>
      <c r="AB258" s="55" t="s">
        <v>5014</v>
      </c>
      <c r="AC258" s="55" t="s">
        <v>12013</v>
      </c>
      <c r="AD258" s="60">
        <f>IF(N258=$AD$1,_xlfn.XLOOKUP(LEFT(B258,18)&amp;C258&amp;D258,'Form CT'!I:I,'Form CT'!D:D,0)+_xlfn.XLOOKUP(LEFT(B258,18)&amp;C258&amp;D258,'Form CT'!I:I,'Form CT'!E:E,0),0)</f>
        <v>582.32677100098215</v>
      </c>
      <c r="AE258" s="60">
        <f>IF(N258=$AE$1,_xlfn.XLOOKUP(LEFT(B258,18)&amp;C258&amp;D258,'Form CT'!I:I,'Form CT'!D:D,0)+_xlfn.XLOOKUP(LEFT(B258,18)&amp;C258&amp;D258,'Form CT'!I:I,'Form CT'!E:E,0),0)</f>
        <v>0</v>
      </c>
      <c r="AF258" s="60">
        <f>IF(N258=$AF$1,_xlfn.XLOOKUP(LEFT(B258,18)&amp;C258&amp;D258,'Form CT'!I:I,'Form CT'!D:D,0)+_xlfn.XLOOKUP(LEFT(B258,18)&amp;C258&amp;D258,'Form CT'!I:I,'Form CT'!E:E,0),0)</f>
        <v>0</v>
      </c>
      <c r="AG258" s="60" t="str">
        <f t="shared" si="4"/>
        <v>不符合</v>
      </c>
      <c r="AH258" s="60">
        <f>_xlfn.XLOOKUP(TRIM(CLEAN(B258))&amp;"-"&amp;TRIM(CLEAN(C258))&amp;"-"&amp;TRIM(CLEAN(D258)),'KS2'!A:A,'KS2'!B:B,0)</f>
        <v>0</v>
      </c>
      <c r="AI258" s="60">
        <f>IF(_xlfn.XLOOKUP(MID(B258,2,7)&amp;"/"&amp;MID(B258,10,3)&amp;TRIM(D258)&amp;MID(B258,15,4),Carouselwash!F:F,Carouselwash!I:I,0)=0,_xlfn.XLOOKUP((MID(C258,2,7)&amp;"/"&amp;MID(C258,10,3)&amp;TRIM(D258)),Carouselwash!G:G,Carouselwash!I:I,0),_xlfn.XLOOKUP(MID(B258,2,7)&amp;"/"&amp;MID(B258,10,3)&amp;TRIM(D258)&amp;MID(B258,15,4),Carouselwash!F:F,Carouselwash!I:I,0))</f>
        <v>3</v>
      </c>
    </row>
    <row r="259" spans="1:35" hidden="1">
      <c r="A259" s="55" t="s">
        <v>12014</v>
      </c>
      <c r="B259" s="84" t="s">
        <v>144</v>
      </c>
      <c r="C259" s="56" t="s">
        <v>145</v>
      </c>
      <c r="D259" s="55" t="s">
        <v>87</v>
      </c>
      <c r="E259" s="57" t="s">
        <v>10639</v>
      </c>
      <c r="F259" s="58">
        <v>28900</v>
      </c>
      <c r="G259" s="59" t="s">
        <v>10618</v>
      </c>
      <c r="H259" s="59" t="s">
        <v>10598</v>
      </c>
      <c r="I259" s="55" t="s">
        <v>17</v>
      </c>
      <c r="J259" s="55">
        <v>6</v>
      </c>
      <c r="K259" s="55">
        <v>4</v>
      </c>
      <c r="L259" s="55" t="s">
        <v>12015</v>
      </c>
      <c r="M259" s="55">
        <v>5619.6</v>
      </c>
      <c r="N259" s="55" t="s">
        <v>101</v>
      </c>
      <c r="O259" s="55">
        <v>0.128</v>
      </c>
      <c r="P259" s="55">
        <v>0.17</v>
      </c>
      <c r="Q259" s="55">
        <v>6.4000000000000001E-2</v>
      </c>
      <c r="R259" s="55">
        <v>1.4999999999999999E-2</v>
      </c>
      <c r="S259" s="55" t="s">
        <v>51</v>
      </c>
      <c r="T259" s="55" t="s">
        <v>162</v>
      </c>
      <c r="U259" s="55">
        <v>18</v>
      </c>
      <c r="V259" s="55" t="s">
        <v>5044</v>
      </c>
      <c r="W259" s="55" t="s">
        <v>162</v>
      </c>
      <c r="X259" s="55">
        <v>34325.82</v>
      </c>
      <c r="Y259" s="55">
        <v>28800</v>
      </c>
      <c r="Z259" s="55" t="s">
        <v>5043</v>
      </c>
      <c r="AA259" s="55" t="s">
        <v>5010</v>
      </c>
      <c r="AB259" s="55" t="s">
        <v>5008</v>
      </c>
      <c r="AC259" s="55" t="s">
        <v>12016</v>
      </c>
      <c r="AD259" s="60">
        <f>IF(N259=$AD$1,_xlfn.XLOOKUP(LEFT(B259,18)&amp;C259&amp;D259,'Form CT'!I:I,'Form CT'!D:D,0)+_xlfn.XLOOKUP(LEFT(B259,18)&amp;C259&amp;D259,'Form CT'!I:I,'Form CT'!E:E,0),0)</f>
        <v>582.15052566553936</v>
      </c>
      <c r="AE259" s="60">
        <f>IF(N259=$AE$1,_xlfn.XLOOKUP(LEFT(B259,18)&amp;C259&amp;D259,'Form CT'!I:I,'Form CT'!D:D,0)+_xlfn.XLOOKUP(LEFT(B259,18)&amp;C259&amp;D259,'Form CT'!I:I,'Form CT'!E:E,0),0)</f>
        <v>0</v>
      </c>
      <c r="AF259" s="60">
        <f>IF(N259=$AF$1,_xlfn.XLOOKUP(LEFT(B259,18)&amp;C259&amp;D259,'Form CT'!I:I,'Form CT'!D:D,0)+_xlfn.XLOOKUP(LEFT(B259,18)&amp;C259&amp;D259,'Form CT'!I:I,'Form CT'!E:E,0),0)</f>
        <v>0</v>
      </c>
      <c r="AG259" s="60" t="str">
        <f t="shared" si="4"/>
        <v>不符合</v>
      </c>
      <c r="AH259" s="60">
        <f>_xlfn.XLOOKUP(TRIM(CLEAN(B259))&amp;"-"&amp;TRIM(CLEAN(C259))&amp;"-"&amp;TRIM(CLEAN(D259)),'KS2'!A:A,'KS2'!B:B,0)</f>
        <v>0</v>
      </c>
      <c r="AI259" s="60">
        <f>IF(_xlfn.XLOOKUP(MID(B259,2,7)&amp;"/"&amp;MID(B259,10,3)&amp;TRIM(D259)&amp;MID(B259,15,4),Carouselwash!F:F,Carouselwash!I:I,0)=0,_xlfn.XLOOKUP((MID(C259,2,7)&amp;"/"&amp;MID(C259,10,3)&amp;TRIM(D259)),Carouselwash!G:G,Carouselwash!I:I,0),_xlfn.XLOOKUP(MID(B259,2,7)&amp;"/"&amp;MID(B259,10,3)&amp;TRIM(D259)&amp;MID(B259,15,4),Carouselwash!F:F,Carouselwash!I:I,0))</f>
        <v>3</v>
      </c>
    </row>
    <row r="260" spans="1:35" hidden="1">
      <c r="A260" s="55" t="s">
        <v>12017</v>
      </c>
      <c r="B260" s="56" t="s">
        <v>760</v>
      </c>
      <c r="C260" s="56" t="s">
        <v>10211</v>
      </c>
      <c r="D260" s="55" t="s">
        <v>82</v>
      </c>
      <c r="E260" s="57" t="s">
        <v>10639</v>
      </c>
      <c r="F260" s="58">
        <v>8489</v>
      </c>
      <c r="G260" s="59" t="s">
        <v>10511</v>
      </c>
      <c r="H260" s="59" t="s">
        <v>11162</v>
      </c>
      <c r="I260" s="55" t="s">
        <v>39</v>
      </c>
      <c r="J260" s="55">
        <v>3</v>
      </c>
      <c r="K260" s="55">
        <v>0</v>
      </c>
      <c r="L260" s="55" t="s">
        <v>12018</v>
      </c>
      <c r="M260" s="55">
        <v>8121.7</v>
      </c>
      <c r="N260" s="55" t="s">
        <v>23</v>
      </c>
      <c r="O260" s="55">
        <v>0.20599999999999999</v>
      </c>
      <c r="P260" s="55">
        <v>0.216</v>
      </c>
      <c r="Q260" s="55">
        <v>4.1000000000000002E-2</v>
      </c>
      <c r="R260" s="55">
        <v>1.18E-2</v>
      </c>
      <c r="S260" s="55" t="s">
        <v>50</v>
      </c>
      <c r="T260" s="55" t="s">
        <v>10504</v>
      </c>
      <c r="U260" s="55">
        <v>18</v>
      </c>
      <c r="V260" s="55" t="s">
        <v>8119</v>
      </c>
      <c r="W260" s="55" t="s">
        <v>162</v>
      </c>
      <c r="X260" s="55">
        <v>70015.25</v>
      </c>
      <c r="Y260" s="55">
        <v>13860</v>
      </c>
      <c r="Z260" s="55" t="s">
        <v>5043</v>
      </c>
      <c r="AA260" s="55" t="s">
        <v>5009</v>
      </c>
      <c r="AB260" s="55" t="s">
        <v>5008</v>
      </c>
      <c r="AC260" s="55" t="s">
        <v>11227</v>
      </c>
      <c r="AD260" s="60">
        <f>IF(N260=$AD$1,_xlfn.XLOOKUP(LEFT(B260,18)&amp;C260&amp;D260,'Form CT'!I:I,'Form CT'!D:D,0)+_xlfn.XLOOKUP(LEFT(B260,18)&amp;C260&amp;D260,'Form CT'!I:I,'Form CT'!E:E,0),0)</f>
        <v>0</v>
      </c>
      <c r="AE260" s="60">
        <f>IF(N260=$AE$1,_xlfn.XLOOKUP(LEFT(B260,18)&amp;C260&amp;D260,'Form CT'!I:I,'Form CT'!D:D,0)+_xlfn.XLOOKUP(LEFT(B260,18)&amp;C260&amp;D260,'Form CT'!I:I,'Form CT'!E:E,0),0)</f>
        <v>1135.8833333333334</v>
      </c>
      <c r="AF260" s="60">
        <f>IF(N260=$AF$1,_xlfn.XLOOKUP(LEFT(B260,18)&amp;C260&amp;D260,'Form CT'!I:I,'Form CT'!D:D,0)+_xlfn.XLOOKUP(LEFT(B260,18)&amp;C260&amp;D260,'Form CT'!I:I,'Form CT'!E:E,0),0)</f>
        <v>0</v>
      </c>
      <c r="AG260" s="60" t="str">
        <f t="shared" si="4"/>
        <v>符合</v>
      </c>
      <c r="AH260" s="60">
        <f>_xlfn.XLOOKUP(TRIM(CLEAN(B260))&amp;"-"&amp;TRIM(CLEAN(C260))&amp;"-"&amp;TRIM(CLEAN(D260)),'KS2'!A:A,'KS2'!B:B,0)</f>
        <v>7</v>
      </c>
      <c r="AI260" s="60">
        <f>IF(_xlfn.XLOOKUP(MID(B260,2,7)&amp;"/"&amp;MID(B260,10,3)&amp;TRIM(D260)&amp;MID(B260,15,4),Carouselwash!F:F,Carouselwash!I:I,0)=0,_xlfn.XLOOKUP((MID(C260,2,7)&amp;"/"&amp;MID(C260,10,3)&amp;TRIM(D260)),Carouselwash!G:G,Carouselwash!I:I,0),_xlfn.XLOOKUP(MID(B260,2,7)&amp;"/"&amp;MID(B260,10,3)&amp;TRIM(D260)&amp;MID(B260,15,4),Carouselwash!F:F,Carouselwash!I:I,0))</f>
        <v>3</v>
      </c>
    </row>
    <row r="261" spans="1:35" hidden="1">
      <c r="A261" s="55" t="s">
        <v>12019</v>
      </c>
      <c r="B261" s="89" t="s">
        <v>4118</v>
      </c>
      <c r="C261" s="56" t="s">
        <v>4103</v>
      </c>
      <c r="D261" s="55" t="s">
        <v>4492</v>
      </c>
      <c r="E261" s="57" t="s">
        <v>10639</v>
      </c>
      <c r="F261" s="58">
        <v>50760</v>
      </c>
      <c r="G261" s="59" t="s">
        <v>10577</v>
      </c>
      <c r="H261" s="59" t="s">
        <v>10500</v>
      </c>
      <c r="I261" s="55" t="s">
        <v>8</v>
      </c>
      <c r="J261" s="55">
        <v>5</v>
      </c>
      <c r="K261" s="55">
        <v>0</v>
      </c>
      <c r="L261" s="55" t="s">
        <v>12020</v>
      </c>
      <c r="M261" s="55">
        <v>621.20000000000005</v>
      </c>
      <c r="N261" s="55" t="s">
        <v>101</v>
      </c>
      <c r="O261" s="55">
        <v>9.4E-2</v>
      </c>
      <c r="P261" s="55">
        <v>7.0000000000000007E-2</v>
      </c>
      <c r="Q261" s="55">
        <v>1.9E-2</v>
      </c>
      <c r="R261" s="55">
        <v>9.7999999999999997E-3</v>
      </c>
      <c r="S261" s="55" t="s">
        <v>52</v>
      </c>
      <c r="T261" s="55" t="s">
        <v>10501</v>
      </c>
      <c r="U261" s="55">
        <v>18</v>
      </c>
      <c r="V261" s="55" t="s">
        <v>6911</v>
      </c>
      <c r="W261" s="55" t="s">
        <v>163</v>
      </c>
      <c r="X261" s="55">
        <v>42895.4</v>
      </c>
      <c r="Y261" s="55">
        <v>50760</v>
      </c>
      <c r="Z261" s="55" t="s">
        <v>11169</v>
      </c>
      <c r="AA261" s="55" t="s">
        <v>5009</v>
      </c>
      <c r="AB261" s="55" t="s">
        <v>12021</v>
      </c>
      <c r="AC261" s="55" t="s">
        <v>12022</v>
      </c>
      <c r="AD261" s="60">
        <f>IF(N261=$AD$1,_xlfn.XLOOKUP(LEFT(B261,18)&amp;C261&amp;D261,'Form CT'!I:I,'Form CT'!D:D,0)+_xlfn.XLOOKUP(LEFT(B261,18)&amp;C261&amp;D261,'Form CT'!I:I,'Form CT'!E:E,0),0)</f>
        <v>734.1666206663009</v>
      </c>
      <c r="AE261" s="60">
        <f>IF(N261=$AE$1,_xlfn.XLOOKUP(LEFT(B261,18)&amp;C261&amp;D261,'Form CT'!I:I,'Form CT'!D:D,0)+_xlfn.XLOOKUP(LEFT(B261,18)&amp;C261&amp;D261,'Form CT'!I:I,'Form CT'!E:E,0),0)</f>
        <v>0</v>
      </c>
      <c r="AF261" s="60">
        <f>IF(N261=$AF$1,_xlfn.XLOOKUP(LEFT(B261,18)&amp;C261&amp;D261,'Form CT'!I:I,'Form CT'!D:D,0)+_xlfn.XLOOKUP(LEFT(B261,18)&amp;C261&amp;D261,'Form CT'!I:I,'Form CT'!E:E,0),0)</f>
        <v>0</v>
      </c>
      <c r="AG261" s="60" t="str">
        <f t="shared" si="4"/>
        <v>不符合</v>
      </c>
      <c r="AH261" s="60">
        <f>_xlfn.XLOOKUP(TRIM(CLEAN(B261))&amp;"-"&amp;TRIM(CLEAN(C261))&amp;"-"&amp;TRIM(CLEAN(D261)),'KS2'!A:A,'KS2'!B:B,0)</f>
        <v>4</v>
      </c>
      <c r="AI261" s="60">
        <f>IF(_xlfn.XLOOKUP(MID(B261,2,7)&amp;"/"&amp;MID(B261,10,3)&amp;TRIM(D261)&amp;MID(B261,15,4),Carouselwash!F:F,Carouselwash!I:I,0)=0,_xlfn.XLOOKUP((MID(C261,2,7)&amp;"/"&amp;MID(C261,10,3)&amp;TRIM(D261)),Carouselwash!G:G,Carouselwash!I:I,0),_xlfn.XLOOKUP(MID(B261,2,7)&amp;"/"&amp;MID(B261,10,3)&amp;TRIM(D261)&amp;MID(B261,15,4),Carouselwash!F:F,Carouselwash!I:I,0))</f>
        <v>3</v>
      </c>
    </row>
    <row r="262" spans="1:35">
      <c r="A262" s="67" t="s">
        <v>12023</v>
      </c>
      <c r="B262" s="69" t="s">
        <v>4114</v>
      </c>
      <c r="C262" s="69" t="s">
        <v>4115</v>
      </c>
      <c r="D262" s="55" t="s">
        <v>4531</v>
      </c>
      <c r="E262" s="122" t="s">
        <v>10639</v>
      </c>
      <c r="F262" s="72">
        <v>50760</v>
      </c>
      <c r="G262" s="121" t="s">
        <v>10583</v>
      </c>
      <c r="H262" s="121" t="s">
        <v>10598</v>
      </c>
      <c r="I262" s="67" t="s">
        <v>10</v>
      </c>
      <c r="J262" s="67">
        <v>10</v>
      </c>
      <c r="K262" s="67">
        <v>5</v>
      </c>
      <c r="L262" s="67" t="s">
        <v>12024</v>
      </c>
      <c r="M262" s="67">
        <v>1416.6</v>
      </c>
      <c r="N262" s="67" t="s">
        <v>101</v>
      </c>
      <c r="O262" s="67">
        <v>9.4E-2</v>
      </c>
      <c r="P262" s="67">
        <v>7.5999999999999998E-2</v>
      </c>
      <c r="Q262" s="67">
        <v>2.0299999999999999E-2</v>
      </c>
      <c r="R262" s="67">
        <v>9.7999999999999997E-3</v>
      </c>
      <c r="S262" s="67" t="s">
        <v>52</v>
      </c>
      <c r="T262" s="67" t="s">
        <v>10501</v>
      </c>
      <c r="U262" s="67">
        <v>18</v>
      </c>
      <c r="V262" s="67" t="s">
        <v>9485</v>
      </c>
      <c r="W262" s="67" t="s">
        <v>163</v>
      </c>
      <c r="X262" s="67">
        <v>66066.73</v>
      </c>
      <c r="Y262" s="67">
        <v>50760</v>
      </c>
      <c r="Z262" s="67" t="s">
        <v>10374</v>
      </c>
      <c r="AA262" s="67" t="s">
        <v>5015</v>
      </c>
      <c r="AB262" s="75" t="s">
        <v>5014</v>
      </c>
      <c r="AC262" s="67" t="s">
        <v>11214</v>
      </c>
      <c r="AD262" s="60">
        <f>IF(N262=$AD$1,_xlfn.XLOOKUP(LEFT(B262,18)&amp;C262&amp;D262,'Form CT'!I:I,'Form CT'!D:D,0)+_xlfn.XLOOKUP(LEFT(B262,18)&amp;C262&amp;D262,'Form CT'!I:I,'Form CT'!E:E,0),0)</f>
        <v>770.0165722228121</v>
      </c>
      <c r="AE262" s="60">
        <f>IF(N262=$AE$1,_xlfn.XLOOKUP(LEFT(B262,18)&amp;C262&amp;D262,'Form CT'!I:I,'Form CT'!D:D,0)+_xlfn.XLOOKUP(LEFT(B262,18)&amp;C262&amp;D262,'Form CT'!I:I,'Form CT'!E:E,0),0)</f>
        <v>0</v>
      </c>
      <c r="AF262" s="60">
        <f>IF(N262=$AF$1,_xlfn.XLOOKUP(LEFT(B262,18)&amp;C262&amp;D262,'Form CT'!I:I,'Form CT'!D:D,0)+_xlfn.XLOOKUP(LEFT(B262,18)&amp;C262&amp;D262,'Form CT'!I:I,'Form CT'!E:E,0),0)</f>
        <v>0</v>
      </c>
      <c r="AG262" s="60" t="str">
        <f t="shared" ref="AG262:AG324" si="5">IF(OR(
    AND(MID(B262,2,2)="59", VALUE(MID(B262,11,2))&gt;24),
    AND(LEFT(B262,4)="T521", VALUE(MID(B262,11,2))&gt;62),
    LEFT(B262,4)="T523"
), "符合", "不符合")</f>
        <v>不符合</v>
      </c>
      <c r="AH262" s="60">
        <f>_xlfn.XLOOKUP(TRIM(CLEAN(B262))&amp;"-"&amp;TRIM(CLEAN(C262))&amp;"-"&amp;TRIM(CLEAN(D262)),'KS2'!A:A,'KS2'!B:B,0)</f>
        <v>0</v>
      </c>
      <c r="AI262" s="60">
        <f>IF(_xlfn.XLOOKUP(MID(B262,2,7)&amp;"/"&amp;MID(B262,10,3)&amp;TRIM(D262)&amp;MID(B262,15,4),Carouselwash!F:F,Carouselwash!I:I,0)=0,_xlfn.XLOOKUP((MID(C262,2,7)&amp;"/"&amp;MID(C262,10,3)&amp;TRIM(D262)),Carouselwash!G:G,Carouselwash!I:I,0),_xlfn.XLOOKUP(MID(B262,2,7)&amp;"/"&amp;MID(B262,10,3)&amp;TRIM(D262)&amp;MID(B262,15,4),Carouselwash!F:F,Carouselwash!I:I,0))</f>
        <v>3</v>
      </c>
    </row>
    <row r="263" spans="1:35">
      <c r="A263" s="55" t="s">
        <v>12025</v>
      </c>
      <c r="B263" s="56" t="s">
        <v>4114</v>
      </c>
      <c r="C263" s="56" t="s">
        <v>4115</v>
      </c>
      <c r="D263" s="55" t="s">
        <v>4531</v>
      </c>
      <c r="E263" s="57" t="s">
        <v>10639</v>
      </c>
      <c r="F263" s="58">
        <v>50699</v>
      </c>
      <c r="G263" s="59" t="s">
        <v>10583</v>
      </c>
      <c r="H263" s="59" t="s">
        <v>10598</v>
      </c>
      <c r="I263" s="55" t="s">
        <v>10</v>
      </c>
      <c r="J263" s="55">
        <v>10</v>
      </c>
      <c r="K263" s="55">
        <v>5</v>
      </c>
      <c r="L263" s="55" t="s">
        <v>12026</v>
      </c>
      <c r="M263" s="55">
        <v>1400.2</v>
      </c>
      <c r="N263" s="55" t="s">
        <v>101</v>
      </c>
      <c r="O263" s="55">
        <v>9.4E-2</v>
      </c>
      <c r="P263" s="55">
        <v>7.5999999999999998E-2</v>
      </c>
      <c r="Q263" s="55">
        <v>2.0299999999999999E-2</v>
      </c>
      <c r="R263" s="55">
        <v>9.7999999999999997E-3</v>
      </c>
      <c r="S263" s="55" t="s">
        <v>52</v>
      </c>
      <c r="T263" s="55" t="s">
        <v>10501</v>
      </c>
      <c r="U263" s="55">
        <v>18</v>
      </c>
      <c r="V263" s="55" t="s">
        <v>9485</v>
      </c>
      <c r="W263" s="55" t="s">
        <v>163</v>
      </c>
      <c r="X263" s="55">
        <v>66066.73</v>
      </c>
      <c r="Y263" s="55">
        <v>50760</v>
      </c>
      <c r="Z263" s="55" t="s">
        <v>5043</v>
      </c>
      <c r="AA263" s="55" t="s">
        <v>5015</v>
      </c>
      <c r="AB263" s="55" t="s">
        <v>5014</v>
      </c>
      <c r="AC263" s="55" t="s">
        <v>11214</v>
      </c>
      <c r="AD263" s="60">
        <f>IF(N263=$AD$1,_xlfn.XLOOKUP(LEFT(B263,18)&amp;C263&amp;D263,'Form CT'!I:I,'Form CT'!D:D,0)+_xlfn.XLOOKUP(LEFT(B263,18)&amp;C263&amp;D263,'Form CT'!I:I,'Form CT'!E:E,0),0)</f>
        <v>770.0165722228121</v>
      </c>
      <c r="AE263" s="60">
        <f>IF(N263=$AE$1,_xlfn.XLOOKUP(LEFT(B263,18)&amp;C263&amp;D263,'Form CT'!I:I,'Form CT'!D:D,0)+_xlfn.XLOOKUP(LEFT(B263,18)&amp;C263&amp;D263,'Form CT'!I:I,'Form CT'!E:E,0),0)</f>
        <v>0</v>
      </c>
      <c r="AF263" s="60">
        <f>IF(N263=$AF$1,_xlfn.XLOOKUP(LEFT(B263,18)&amp;C263&amp;D263,'Form CT'!I:I,'Form CT'!D:D,0)+_xlfn.XLOOKUP(LEFT(B263,18)&amp;C263&amp;D263,'Form CT'!I:I,'Form CT'!E:E,0),0)</f>
        <v>0</v>
      </c>
      <c r="AG263" s="60" t="str">
        <f t="shared" si="5"/>
        <v>不符合</v>
      </c>
      <c r="AH263" s="60">
        <f>_xlfn.XLOOKUP(TRIM(CLEAN(B263))&amp;"-"&amp;TRIM(CLEAN(C263))&amp;"-"&amp;TRIM(CLEAN(D263)),'KS2'!A:A,'KS2'!B:B,0)</f>
        <v>0</v>
      </c>
      <c r="AI263" s="60">
        <f>IF(_xlfn.XLOOKUP(MID(B263,2,7)&amp;"/"&amp;MID(B263,10,3)&amp;TRIM(D263)&amp;MID(B263,15,4),Carouselwash!F:F,Carouselwash!I:I,0)=0,_xlfn.XLOOKUP((MID(C263,2,7)&amp;"/"&amp;MID(C263,10,3)&amp;TRIM(D263)),Carouselwash!G:G,Carouselwash!I:I,0),_xlfn.XLOOKUP(MID(B263,2,7)&amp;"/"&amp;MID(B263,10,3)&amp;TRIM(D263)&amp;MID(B263,15,4),Carouselwash!F:F,Carouselwash!I:I,0))</f>
        <v>3</v>
      </c>
    </row>
    <row r="264" spans="1:35" hidden="1">
      <c r="A264" s="55" t="s">
        <v>12027</v>
      </c>
      <c r="B264" s="56" t="s">
        <v>3802</v>
      </c>
      <c r="C264" s="56" t="s">
        <v>3683</v>
      </c>
      <c r="D264" s="55" t="s">
        <v>4469</v>
      </c>
      <c r="E264" s="57" t="s">
        <v>10583</v>
      </c>
      <c r="F264" s="58">
        <v>50760</v>
      </c>
      <c r="G264" s="59" t="s">
        <v>10724</v>
      </c>
      <c r="H264" s="59" t="s">
        <v>10548</v>
      </c>
      <c r="I264" s="55" t="s">
        <v>1</v>
      </c>
      <c r="J264" s="55">
        <v>8</v>
      </c>
      <c r="K264" s="55">
        <v>5</v>
      </c>
      <c r="L264" s="55" t="s">
        <v>12028</v>
      </c>
      <c r="M264" s="55">
        <v>1593.3</v>
      </c>
      <c r="N264" s="55" t="s">
        <v>96</v>
      </c>
      <c r="O264" s="55">
        <v>8.8999999999999996E-2</v>
      </c>
      <c r="P264" s="55">
        <v>5.3999999999999999E-2</v>
      </c>
      <c r="Q264" s="55">
        <v>4.1000000000000002E-2</v>
      </c>
      <c r="R264" s="55">
        <v>1.18E-2</v>
      </c>
      <c r="S264" s="55" t="s">
        <v>52</v>
      </c>
      <c r="T264" s="55" t="s">
        <v>10501</v>
      </c>
      <c r="U264" s="55">
        <v>18</v>
      </c>
      <c r="V264" s="55" t="s">
        <v>5559</v>
      </c>
      <c r="W264" s="55" t="s">
        <v>163</v>
      </c>
      <c r="X264" s="55">
        <v>34557.78</v>
      </c>
      <c r="Y264" s="55">
        <v>50760</v>
      </c>
      <c r="Z264" s="55" t="s">
        <v>11169</v>
      </c>
      <c r="AA264" s="55" t="s">
        <v>5009</v>
      </c>
      <c r="AB264" s="55" t="s">
        <v>12029</v>
      </c>
      <c r="AC264" s="55" t="s">
        <v>12030</v>
      </c>
      <c r="AD264" s="60">
        <f>IF(N264=$AD$1,_xlfn.XLOOKUP(LEFT(B264,18)&amp;C264&amp;D264,'Form CT'!I:I,'Form CT'!D:D,0)+_xlfn.XLOOKUP(LEFT(B264,18)&amp;C264&amp;D264,'Form CT'!I:I,'Form CT'!E:E,0),0)</f>
        <v>0</v>
      </c>
      <c r="AE264" s="60">
        <f>IF(N264=$AE$1,_xlfn.XLOOKUP(LEFT(B264,18)&amp;C264&amp;D264,'Form CT'!I:I,'Form CT'!D:D,0)+_xlfn.XLOOKUP(LEFT(B264,18)&amp;C264&amp;D264,'Form CT'!I:I,'Form CT'!E:E,0),0)</f>
        <v>0</v>
      </c>
      <c r="AF264" s="60">
        <f>IF(N264=$AF$1,_xlfn.XLOOKUP(LEFT(B264,18)&amp;C264&amp;D264,'Form CT'!I:I,'Form CT'!D:D,0)+_xlfn.XLOOKUP(LEFT(B264,18)&amp;C264&amp;D264,'Form CT'!I:I,'Form CT'!E:E,0),0)</f>
        <v>575.83471133206035</v>
      </c>
      <c r="AG264" s="60" t="str">
        <f t="shared" si="5"/>
        <v>不符合</v>
      </c>
      <c r="AH264" s="60">
        <f>_xlfn.XLOOKUP(TRIM(CLEAN(B264))&amp;"-"&amp;TRIM(CLEAN(C264))&amp;"-"&amp;TRIM(CLEAN(D264)),'KS2'!A:A,'KS2'!B:B,0)</f>
        <v>0</v>
      </c>
      <c r="AI264" s="60">
        <f>IF(_xlfn.XLOOKUP(MID(B264,2,7)&amp;"/"&amp;MID(B264,10,3)&amp;TRIM(D264)&amp;MID(B264,15,4),Carouselwash!F:F,Carouselwash!I:I,0)=0,_xlfn.XLOOKUP((MID(C264,2,7)&amp;"/"&amp;MID(C264,10,3)&amp;TRIM(D264)),Carouselwash!G:G,Carouselwash!I:I,0),_xlfn.XLOOKUP(MID(B264,2,7)&amp;"/"&amp;MID(B264,10,3)&amp;TRIM(D264)&amp;MID(B264,15,4),Carouselwash!F:F,Carouselwash!I:I,0))</f>
        <v>3</v>
      </c>
    </row>
    <row r="265" spans="1:35" hidden="1">
      <c r="A265" s="55" t="s">
        <v>12031</v>
      </c>
      <c r="B265" s="56" t="s">
        <v>1638</v>
      </c>
      <c r="C265" s="56" t="s">
        <v>1608</v>
      </c>
      <c r="D265" s="55" t="s">
        <v>152</v>
      </c>
      <c r="E265" s="57" t="s">
        <v>10639</v>
      </c>
      <c r="F265" s="58">
        <v>32736</v>
      </c>
      <c r="G265" s="59" t="s">
        <v>10499</v>
      </c>
      <c r="H265" s="59" t="s">
        <v>10598</v>
      </c>
      <c r="I265" s="55" t="s">
        <v>31</v>
      </c>
      <c r="J265" s="55">
        <v>7</v>
      </c>
      <c r="K265" s="55">
        <v>4</v>
      </c>
      <c r="L265" s="55" t="s">
        <v>12032</v>
      </c>
      <c r="M265" s="55">
        <v>5365.2</v>
      </c>
      <c r="N265" s="55" t="s">
        <v>101</v>
      </c>
      <c r="O265" s="55">
        <v>0.128</v>
      </c>
      <c r="P265" s="55">
        <v>0.185</v>
      </c>
      <c r="Q265" s="55">
        <v>3.3000000000000002E-2</v>
      </c>
      <c r="R265" s="55">
        <v>1.18E-2</v>
      </c>
      <c r="S265" s="55" t="s">
        <v>51</v>
      </c>
      <c r="T265" s="55" t="s">
        <v>10519</v>
      </c>
      <c r="U265" s="55">
        <v>18</v>
      </c>
      <c r="V265" s="55" t="s">
        <v>5051</v>
      </c>
      <c r="W265" s="55" t="s">
        <v>162</v>
      </c>
      <c r="X265" s="55">
        <v>35070.43</v>
      </c>
      <c r="Y265" s="55">
        <v>33300</v>
      </c>
      <c r="Z265" s="55" t="s">
        <v>5043</v>
      </c>
      <c r="AA265" s="55" t="s">
        <v>5013</v>
      </c>
      <c r="AB265" s="55" t="s">
        <v>12033</v>
      </c>
      <c r="AC265" s="55" t="s">
        <v>12034</v>
      </c>
      <c r="AD265" s="60">
        <f>IF(N265=$AD$1,_xlfn.XLOOKUP(LEFT(B265,18)&amp;C265&amp;D265,'Form CT'!I:I,'Form CT'!D:D,0)+_xlfn.XLOOKUP(LEFT(B265,18)&amp;C265&amp;D265,'Form CT'!I:I,'Form CT'!E:E,0),0)</f>
        <v>581.43038633333049</v>
      </c>
      <c r="AE265" s="60">
        <f>IF(N265=$AE$1,_xlfn.XLOOKUP(LEFT(B265,18)&amp;C265&amp;D265,'Form CT'!I:I,'Form CT'!D:D,0)+_xlfn.XLOOKUP(LEFT(B265,18)&amp;C265&amp;D265,'Form CT'!I:I,'Form CT'!E:E,0),0)</f>
        <v>0</v>
      </c>
      <c r="AF265" s="60">
        <f>IF(N265=$AF$1,_xlfn.XLOOKUP(LEFT(B265,18)&amp;C265&amp;D265,'Form CT'!I:I,'Form CT'!D:D,0)+_xlfn.XLOOKUP(LEFT(B265,18)&amp;C265&amp;D265,'Form CT'!I:I,'Form CT'!E:E,0),0)</f>
        <v>0</v>
      </c>
      <c r="AG265" s="60" t="str">
        <f t="shared" si="5"/>
        <v>不符合</v>
      </c>
      <c r="AH265" s="60">
        <f>_xlfn.XLOOKUP(TRIM(CLEAN(B265))&amp;"-"&amp;TRIM(CLEAN(C265))&amp;"-"&amp;TRIM(CLEAN(D265)),'KS2'!A:A,'KS2'!B:B,0)</f>
        <v>0</v>
      </c>
      <c r="AI265" s="60">
        <f>IF(_xlfn.XLOOKUP(MID(B265,2,7)&amp;"/"&amp;MID(B265,10,3)&amp;TRIM(D265)&amp;MID(B265,15,4),Carouselwash!F:F,Carouselwash!I:I,0)=0,_xlfn.XLOOKUP((MID(C265,2,7)&amp;"/"&amp;MID(C265,10,3)&amp;TRIM(D265)),Carouselwash!G:G,Carouselwash!I:I,0),_xlfn.XLOOKUP(MID(B265,2,7)&amp;"/"&amp;MID(B265,10,3)&amp;TRIM(D265)&amp;MID(B265,15,4),Carouselwash!F:F,Carouselwash!I:I,0))</f>
        <v>3</v>
      </c>
    </row>
    <row r="266" spans="1:35" hidden="1">
      <c r="A266" s="67" t="s">
        <v>12035</v>
      </c>
      <c r="B266" s="69" t="s">
        <v>285</v>
      </c>
      <c r="C266" s="69" t="s">
        <v>284</v>
      </c>
      <c r="D266" s="55" t="s">
        <v>90</v>
      </c>
      <c r="E266" s="122" t="s">
        <v>10639</v>
      </c>
      <c r="F266" s="72">
        <v>16233</v>
      </c>
      <c r="G266" s="121" t="s">
        <v>10522</v>
      </c>
      <c r="H266" s="121" t="s">
        <v>11160</v>
      </c>
      <c r="I266" s="67" t="s">
        <v>27</v>
      </c>
      <c r="J266" s="67">
        <v>2</v>
      </c>
      <c r="K266" s="67">
        <v>0</v>
      </c>
      <c r="L266" s="67" t="s">
        <v>12036</v>
      </c>
      <c r="M266" s="67">
        <v>2370.1</v>
      </c>
      <c r="N266" s="67" t="s">
        <v>23</v>
      </c>
      <c r="O266" s="67">
        <v>0.122</v>
      </c>
      <c r="P266" s="67">
        <v>0.18</v>
      </c>
      <c r="Q266" s="67">
        <v>5.6000000000000001E-2</v>
      </c>
      <c r="R266" s="67">
        <v>1.4999999999999999E-2</v>
      </c>
      <c r="S266" s="67" t="s">
        <v>50</v>
      </c>
      <c r="T266" s="67" t="s">
        <v>10512</v>
      </c>
      <c r="U266" s="67">
        <v>18</v>
      </c>
      <c r="V266" s="67" t="s">
        <v>6178</v>
      </c>
      <c r="W266" s="67" t="s">
        <v>162</v>
      </c>
      <c r="X266" s="67">
        <v>53648.24</v>
      </c>
      <c r="Y266" s="67">
        <v>16380</v>
      </c>
      <c r="Z266" s="67" t="s">
        <v>11169</v>
      </c>
      <c r="AA266" s="67" t="s">
        <v>5009</v>
      </c>
      <c r="AB266" s="75" t="s">
        <v>12037</v>
      </c>
      <c r="AC266" s="67" t="s">
        <v>12038</v>
      </c>
      <c r="AD266" s="60">
        <f>IF(N266=$AD$1,_xlfn.XLOOKUP(LEFT(B266,18)&amp;C266&amp;D266,'Form CT'!I:I,'Form CT'!D:D,0)+_xlfn.XLOOKUP(LEFT(B266,18)&amp;C266&amp;D266,'Form CT'!I:I,'Form CT'!E:E,0),0)</f>
        <v>0</v>
      </c>
      <c r="AE266" s="60">
        <f>IF(N266=$AE$1,_xlfn.XLOOKUP(LEFT(B266,18)&amp;C266&amp;D266,'Form CT'!I:I,'Form CT'!D:D,0)+_xlfn.XLOOKUP(LEFT(B266,18)&amp;C266&amp;D266,'Form CT'!I:I,'Form CT'!E:E,0),0)</f>
        <v>853.81155733319474</v>
      </c>
      <c r="AF266" s="60">
        <f>IF(N266=$AF$1,_xlfn.XLOOKUP(LEFT(B266,18)&amp;C266&amp;D266,'Form CT'!I:I,'Form CT'!D:D,0)+_xlfn.XLOOKUP(LEFT(B266,18)&amp;C266&amp;D266,'Form CT'!I:I,'Form CT'!E:E,0),0)</f>
        <v>0</v>
      </c>
      <c r="AG266" s="60" t="str">
        <f t="shared" si="5"/>
        <v>不符合</v>
      </c>
      <c r="AH266" s="60">
        <f>_xlfn.XLOOKUP(TRIM(CLEAN(B266))&amp;"-"&amp;TRIM(CLEAN(C266))&amp;"-"&amp;TRIM(CLEAN(D266)),'KS2'!A:A,'KS2'!B:B,0)</f>
        <v>0</v>
      </c>
      <c r="AI266" s="60">
        <f>IF(_xlfn.XLOOKUP(MID(B266,2,7)&amp;"/"&amp;MID(B266,10,3)&amp;TRIM(D266)&amp;MID(B266,15,4),Carouselwash!F:F,Carouselwash!I:I,0)=0,_xlfn.XLOOKUP((MID(C266,2,7)&amp;"/"&amp;MID(C266,10,3)&amp;TRIM(D266)),Carouselwash!G:G,Carouselwash!I:I,0),_xlfn.XLOOKUP(MID(B266,2,7)&amp;"/"&amp;MID(B266,10,3)&amp;TRIM(D266)&amp;MID(B266,15,4),Carouselwash!F:F,Carouselwash!I:I,0))</f>
        <v>2</v>
      </c>
    </row>
    <row r="267" spans="1:35" hidden="1">
      <c r="A267" s="55" t="s">
        <v>12039</v>
      </c>
      <c r="B267" s="56" t="s">
        <v>282</v>
      </c>
      <c r="C267" s="56" t="s">
        <v>281</v>
      </c>
      <c r="D267" s="55" t="s">
        <v>5546</v>
      </c>
      <c r="E267" s="57" t="s">
        <v>10639</v>
      </c>
      <c r="F267" s="58">
        <v>15251</v>
      </c>
      <c r="G267" s="59" t="s">
        <v>10511</v>
      </c>
      <c r="H267" s="59" t="s">
        <v>11162</v>
      </c>
      <c r="I267" s="55" t="s">
        <v>27</v>
      </c>
      <c r="J267" s="55">
        <v>1</v>
      </c>
      <c r="K267" s="55">
        <v>0</v>
      </c>
      <c r="L267" s="55" t="s">
        <v>12040</v>
      </c>
      <c r="M267" s="55">
        <v>1442</v>
      </c>
      <c r="N267" s="55" t="s">
        <v>23</v>
      </c>
      <c r="O267" s="55">
        <v>0.128</v>
      </c>
      <c r="P267" s="55">
        <v>0.185</v>
      </c>
      <c r="Q267" s="55">
        <v>3.4000000000000002E-2</v>
      </c>
      <c r="R267" s="55">
        <v>1.18E-2</v>
      </c>
      <c r="S267" s="55" t="s">
        <v>50</v>
      </c>
      <c r="T267" s="55" t="s">
        <v>10512</v>
      </c>
      <c r="U267" s="55">
        <v>18</v>
      </c>
      <c r="V267" s="55" t="s">
        <v>5562</v>
      </c>
      <c r="W267" s="55" t="s">
        <v>162</v>
      </c>
      <c r="X267" s="55">
        <v>96997.68</v>
      </c>
      <c r="Y267" s="55">
        <v>16380</v>
      </c>
      <c r="Z267" s="55" t="s">
        <v>11169</v>
      </c>
      <c r="AA267" s="55" t="s">
        <v>5009</v>
      </c>
      <c r="AB267" s="55" t="s">
        <v>5008</v>
      </c>
      <c r="AC267" s="55" t="s">
        <v>12002</v>
      </c>
      <c r="AD267" s="60">
        <f>IF(N267=$AD$1,_xlfn.XLOOKUP(LEFT(B267,18)&amp;C267&amp;D267,'Form CT'!I:I,'Form CT'!D:D,0)+_xlfn.XLOOKUP(LEFT(B267,18)&amp;C267&amp;D267,'Form CT'!I:I,'Form CT'!E:E,0),0)</f>
        <v>0</v>
      </c>
      <c r="AE267" s="60">
        <f>IF(N267=$AE$1,_xlfn.XLOOKUP(LEFT(B267,18)&amp;C267&amp;D267,'Form CT'!I:I,'Form CT'!D:D,0)+_xlfn.XLOOKUP(LEFT(B267,18)&amp;C267&amp;D267,'Form CT'!I:I,'Form CT'!E:E,0),0)</f>
        <v>1650.8078910002719</v>
      </c>
      <c r="AF267" s="60">
        <f>IF(N267=$AF$1,_xlfn.XLOOKUP(LEFT(B267,18)&amp;C267&amp;D267,'Form CT'!I:I,'Form CT'!D:D,0)+_xlfn.XLOOKUP(LEFT(B267,18)&amp;C267&amp;D267,'Form CT'!I:I,'Form CT'!E:E,0),0)</f>
        <v>0</v>
      </c>
      <c r="AG267" s="60" t="str">
        <f t="shared" si="5"/>
        <v>符合</v>
      </c>
      <c r="AH267" s="60">
        <f>_xlfn.XLOOKUP(TRIM(CLEAN(B267))&amp;"-"&amp;TRIM(CLEAN(C267))&amp;"-"&amp;TRIM(CLEAN(D267)),'KS2'!A:A,'KS2'!B:B,0)</f>
        <v>0</v>
      </c>
      <c r="AI267" s="60">
        <f>IF(_xlfn.XLOOKUP(MID(B267,2,7)&amp;"/"&amp;MID(B267,10,3)&amp;TRIM(D267)&amp;MID(B267,15,4),Carouselwash!F:F,Carouselwash!I:I,0)=0,_xlfn.XLOOKUP((MID(C267,2,7)&amp;"/"&amp;MID(C267,10,3)&amp;TRIM(D267)),Carouselwash!G:G,Carouselwash!I:I,0),_xlfn.XLOOKUP(MID(B267,2,7)&amp;"/"&amp;MID(B267,10,3)&amp;TRIM(D267)&amp;MID(B267,15,4),Carouselwash!F:F,Carouselwash!I:I,0))</f>
        <v>2</v>
      </c>
    </row>
    <row r="268" spans="1:35">
      <c r="A268" s="67" t="s">
        <v>12041</v>
      </c>
      <c r="B268" s="69" t="s">
        <v>4114</v>
      </c>
      <c r="C268" s="69" t="s">
        <v>4115</v>
      </c>
      <c r="D268" s="55" t="s">
        <v>4531</v>
      </c>
      <c r="E268" s="122" t="s">
        <v>10639</v>
      </c>
      <c r="F268" s="72">
        <v>50760</v>
      </c>
      <c r="G268" s="121" t="s">
        <v>10583</v>
      </c>
      <c r="H268" s="121" t="s">
        <v>10598</v>
      </c>
      <c r="I268" s="67" t="s">
        <v>10</v>
      </c>
      <c r="J268" s="67">
        <v>10</v>
      </c>
      <c r="K268" s="67">
        <v>5</v>
      </c>
      <c r="L268" s="67" t="s">
        <v>12042</v>
      </c>
      <c r="M268" s="67">
        <v>1393.2</v>
      </c>
      <c r="N268" s="67" t="s">
        <v>101</v>
      </c>
      <c r="O268" s="67">
        <v>9.4E-2</v>
      </c>
      <c r="P268" s="67">
        <v>7.5999999999999998E-2</v>
      </c>
      <c r="Q268" s="67">
        <v>2.0299999999999999E-2</v>
      </c>
      <c r="R268" s="67">
        <v>9.7999999999999997E-3</v>
      </c>
      <c r="S268" s="67" t="s">
        <v>52</v>
      </c>
      <c r="T268" s="67" t="s">
        <v>10501</v>
      </c>
      <c r="U268" s="67">
        <v>18</v>
      </c>
      <c r="V268" s="67" t="s">
        <v>9485</v>
      </c>
      <c r="W268" s="67" t="s">
        <v>163</v>
      </c>
      <c r="X268" s="67">
        <v>66066.73</v>
      </c>
      <c r="Y268" s="67">
        <v>50760</v>
      </c>
      <c r="Z268" s="67" t="s">
        <v>5043</v>
      </c>
      <c r="AA268" s="67" t="s">
        <v>5015</v>
      </c>
      <c r="AB268" s="75" t="s">
        <v>5014</v>
      </c>
      <c r="AC268" s="67" t="s">
        <v>11214</v>
      </c>
      <c r="AD268" s="60">
        <f>IF(N268=$AD$1,_xlfn.XLOOKUP(LEFT(B268,18)&amp;C268&amp;D268,'Form CT'!I:I,'Form CT'!D:D,0)+_xlfn.XLOOKUP(LEFT(B268,18)&amp;C268&amp;D268,'Form CT'!I:I,'Form CT'!E:E,0),0)</f>
        <v>770.0165722228121</v>
      </c>
      <c r="AE268" s="60">
        <f>IF(N268=$AE$1,_xlfn.XLOOKUP(LEFT(B268,18)&amp;C268&amp;D268,'Form CT'!I:I,'Form CT'!D:D,0)+_xlfn.XLOOKUP(LEFT(B268,18)&amp;C268&amp;D268,'Form CT'!I:I,'Form CT'!E:E,0),0)</f>
        <v>0</v>
      </c>
      <c r="AF268" s="60">
        <f>IF(N268=$AF$1,_xlfn.XLOOKUP(LEFT(B268,18)&amp;C268&amp;D268,'Form CT'!I:I,'Form CT'!D:D,0)+_xlfn.XLOOKUP(LEFT(B268,18)&amp;C268&amp;D268,'Form CT'!I:I,'Form CT'!E:E,0),0)</f>
        <v>0</v>
      </c>
      <c r="AG268" s="60" t="str">
        <f t="shared" si="5"/>
        <v>不符合</v>
      </c>
      <c r="AH268" s="60">
        <f>_xlfn.XLOOKUP(TRIM(CLEAN(B268))&amp;"-"&amp;TRIM(CLEAN(C268))&amp;"-"&amp;TRIM(CLEAN(D268)),'KS2'!A:A,'KS2'!B:B,0)</f>
        <v>0</v>
      </c>
      <c r="AI268" s="60">
        <f>IF(_xlfn.XLOOKUP(MID(B268,2,7)&amp;"/"&amp;MID(B268,10,3)&amp;TRIM(D268)&amp;MID(B268,15,4),Carouselwash!F:F,Carouselwash!I:I,0)=0,_xlfn.XLOOKUP((MID(C268,2,7)&amp;"/"&amp;MID(C268,10,3)&amp;TRIM(D268)),Carouselwash!G:G,Carouselwash!I:I,0),_xlfn.XLOOKUP(MID(B268,2,7)&amp;"/"&amp;MID(B268,10,3)&amp;TRIM(D268)&amp;MID(B268,15,4),Carouselwash!F:F,Carouselwash!I:I,0))</f>
        <v>3</v>
      </c>
    </row>
    <row r="269" spans="1:35" hidden="1">
      <c r="A269" s="67" t="s">
        <v>12043</v>
      </c>
      <c r="B269" s="69" t="s">
        <v>3629</v>
      </c>
      <c r="C269" s="69" t="s">
        <v>1544</v>
      </c>
      <c r="D269" s="55" t="s">
        <v>5059</v>
      </c>
      <c r="E269" s="122" t="s">
        <v>10639</v>
      </c>
      <c r="F269" s="72">
        <v>16245</v>
      </c>
      <c r="G269" s="121" t="s">
        <v>10744</v>
      </c>
      <c r="H269" s="121" t="s">
        <v>12044</v>
      </c>
      <c r="I269" s="67" t="s">
        <v>27</v>
      </c>
      <c r="J269" s="67">
        <v>1</v>
      </c>
      <c r="K269" s="67">
        <v>0</v>
      </c>
      <c r="L269" s="67" t="s">
        <v>12045</v>
      </c>
      <c r="M269" s="67">
        <v>920.3</v>
      </c>
      <c r="N269" s="67" t="s">
        <v>23</v>
      </c>
      <c r="O269" s="67">
        <v>0.128</v>
      </c>
      <c r="P269" s="67">
        <v>0.185</v>
      </c>
      <c r="Q269" s="67">
        <v>3.2000000000000001E-2</v>
      </c>
      <c r="R269" s="67">
        <v>1.18E-2</v>
      </c>
      <c r="S269" s="67" t="s">
        <v>50</v>
      </c>
      <c r="T269" s="67" t="s">
        <v>10512</v>
      </c>
      <c r="U269" s="67">
        <v>18</v>
      </c>
      <c r="V269" s="67" t="s">
        <v>5562</v>
      </c>
      <c r="W269" s="67" t="s">
        <v>162</v>
      </c>
      <c r="X269" s="67">
        <v>62656.81</v>
      </c>
      <c r="Y269" s="67">
        <v>16380</v>
      </c>
      <c r="Z269" s="67" t="s">
        <v>10374</v>
      </c>
      <c r="AA269" s="67" t="s">
        <v>5009</v>
      </c>
      <c r="AB269" s="75" t="s">
        <v>5008</v>
      </c>
      <c r="AC269" s="67" t="s">
        <v>12046</v>
      </c>
      <c r="AD269" s="60">
        <f>IF(N269=$AD$1,_xlfn.XLOOKUP(LEFT(B269,18)&amp;C269&amp;D269,'Form CT'!I:I,'Form CT'!D:D,0)+_xlfn.XLOOKUP(LEFT(B269,18)&amp;C269&amp;D269,'Form CT'!I:I,'Form CT'!E:E,0),0)</f>
        <v>0</v>
      </c>
      <c r="AE269" s="60">
        <f>IF(N269=$AE$1,_xlfn.XLOOKUP(LEFT(B269,18)&amp;C269&amp;D269,'Form CT'!I:I,'Form CT'!D:D,0)+_xlfn.XLOOKUP(LEFT(B269,18)&amp;C269&amp;D269,'Form CT'!I:I,'Form CT'!E:E,0),0)</f>
        <v>1095.3520727267658</v>
      </c>
      <c r="AF269" s="60">
        <f>IF(N269=$AF$1,_xlfn.XLOOKUP(LEFT(B269,18)&amp;C269&amp;D269,'Form CT'!I:I,'Form CT'!D:D,0)+_xlfn.XLOOKUP(LEFT(B269,18)&amp;C269&amp;D269,'Form CT'!I:I,'Form CT'!E:E,0),0)</f>
        <v>0</v>
      </c>
      <c r="AG269" s="60" t="str">
        <f t="shared" si="5"/>
        <v>符合</v>
      </c>
      <c r="AH269" s="60">
        <f>_xlfn.XLOOKUP(TRIM(CLEAN(B269))&amp;"-"&amp;TRIM(CLEAN(C269))&amp;"-"&amp;TRIM(CLEAN(D269)),'KS2'!A:A,'KS2'!B:B,0)</f>
        <v>0</v>
      </c>
      <c r="AI269" s="60">
        <f>IF(_xlfn.XLOOKUP(MID(B269,2,7)&amp;"/"&amp;MID(B269,10,3)&amp;TRIM(D269)&amp;MID(B269,15,4),Carouselwash!F:F,Carouselwash!I:I,0)=0,_xlfn.XLOOKUP((MID(C269,2,7)&amp;"/"&amp;MID(C269,10,3)&amp;TRIM(D269)),Carouselwash!G:G,Carouselwash!I:I,0),_xlfn.XLOOKUP(MID(B269,2,7)&amp;"/"&amp;MID(B269,10,3)&amp;TRIM(D269)&amp;MID(B269,15,4),Carouselwash!F:F,Carouselwash!I:I,0))</f>
        <v>2</v>
      </c>
    </row>
    <row r="270" spans="1:35" hidden="1">
      <c r="A270" s="60" t="s">
        <v>12047</v>
      </c>
      <c r="B270" s="63" t="s">
        <v>3064</v>
      </c>
      <c r="C270" s="63" t="s">
        <v>3062</v>
      </c>
      <c r="D270" s="55" t="s">
        <v>152</v>
      </c>
      <c r="E270" s="115" t="s">
        <v>10639</v>
      </c>
      <c r="F270" s="65">
        <v>43000</v>
      </c>
      <c r="G270" s="124" t="s">
        <v>10734</v>
      </c>
      <c r="H270" s="124" t="s">
        <v>10523</v>
      </c>
      <c r="I270" s="60" t="s">
        <v>28</v>
      </c>
      <c r="J270" s="60">
        <v>8</v>
      </c>
      <c r="K270" s="60">
        <v>5</v>
      </c>
      <c r="L270" s="60" t="s">
        <v>12048</v>
      </c>
      <c r="M270" s="60">
        <v>3688.9</v>
      </c>
      <c r="N270" s="60" t="s">
        <v>96</v>
      </c>
      <c r="O270" s="60">
        <v>9.8000000000000004E-2</v>
      </c>
      <c r="P270" s="60">
        <v>0.16300000000000001</v>
      </c>
      <c r="Q270" s="60">
        <v>3.3000000000000002E-2</v>
      </c>
      <c r="R270" s="60">
        <v>1.4999999999999999E-2</v>
      </c>
      <c r="S270" s="60" t="s">
        <v>52</v>
      </c>
      <c r="T270" s="60" t="s">
        <v>163</v>
      </c>
      <c r="U270" s="60">
        <v>18</v>
      </c>
      <c r="V270" s="60" t="s">
        <v>5049</v>
      </c>
      <c r="W270" s="60" t="s">
        <v>162</v>
      </c>
      <c r="X270" s="60">
        <v>25484.15</v>
      </c>
      <c r="Y270" s="60">
        <v>45360</v>
      </c>
      <c r="Z270" s="60" t="s">
        <v>10374</v>
      </c>
      <c r="AA270" s="60" t="s">
        <v>5009</v>
      </c>
      <c r="AB270" s="66" t="s">
        <v>12049</v>
      </c>
      <c r="AC270" s="60" t="s">
        <v>12050</v>
      </c>
      <c r="AD270" s="60">
        <f>IF(N270=$AD$1,_xlfn.XLOOKUP(LEFT(B270,18)&amp;C270&amp;D270,'Form CT'!I:I,'Form CT'!D:D,0)+_xlfn.XLOOKUP(LEFT(B270,18)&amp;C270&amp;D270,'Form CT'!I:I,'Form CT'!E:E,0),0)</f>
        <v>0</v>
      </c>
      <c r="AE270" s="60">
        <f>IF(N270=$AE$1,_xlfn.XLOOKUP(LEFT(B270,18)&amp;C270&amp;D270,'Form CT'!I:I,'Form CT'!D:D,0)+_xlfn.XLOOKUP(LEFT(B270,18)&amp;C270&amp;D270,'Form CT'!I:I,'Form CT'!E:E,0),0)</f>
        <v>0</v>
      </c>
      <c r="AF270" s="60">
        <f>IF(N270=$AF$1,_xlfn.XLOOKUP(LEFT(B270,18)&amp;C270&amp;D270,'Form CT'!I:I,'Form CT'!D:D,0)+_xlfn.XLOOKUP(LEFT(B270,18)&amp;C270&amp;D270,'Form CT'!I:I,'Form CT'!E:E,0),0)</f>
        <v>452.42727299930993</v>
      </c>
      <c r="AG270" s="60" t="str">
        <f t="shared" si="5"/>
        <v>不符合</v>
      </c>
      <c r="AH270" s="60">
        <f>_xlfn.XLOOKUP(TRIM(CLEAN(B270))&amp;"-"&amp;TRIM(CLEAN(C270))&amp;"-"&amp;TRIM(CLEAN(D270)),'KS2'!A:A,'KS2'!B:B,0)</f>
        <v>0</v>
      </c>
      <c r="AI270" s="60">
        <f>IF(_xlfn.XLOOKUP(MID(B270,2,7)&amp;"/"&amp;MID(B270,10,3)&amp;TRIM(D270)&amp;MID(B270,15,4),Carouselwash!F:F,Carouselwash!I:I,0)=0,_xlfn.XLOOKUP((MID(C270,2,7)&amp;"/"&amp;MID(C270,10,3)&amp;TRIM(D270)),Carouselwash!G:G,Carouselwash!I:I,0),_xlfn.XLOOKUP(MID(B270,2,7)&amp;"/"&amp;MID(B270,10,3)&amp;TRIM(D270)&amp;MID(B270,15,4),Carouselwash!F:F,Carouselwash!I:I,0))</f>
        <v>3</v>
      </c>
    </row>
    <row r="271" spans="1:35" hidden="1">
      <c r="A271" s="60" t="s">
        <v>12051</v>
      </c>
      <c r="B271" s="63" t="s">
        <v>2938</v>
      </c>
      <c r="C271" s="63" t="s">
        <v>2935</v>
      </c>
      <c r="D271" s="55" t="s">
        <v>4428</v>
      </c>
      <c r="E271" s="115" t="s">
        <v>10639</v>
      </c>
      <c r="F271" s="65">
        <v>33271</v>
      </c>
      <c r="G271" s="124" t="s">
        <v>10537</v>
      </c>
      <c r="H271" s="124" t="s">
        <v>10542</v>
      </c>
      <c r="I271" s="60" t="s">
        <v>26</v>
      </c>
      <c r="J271" s="60">
        <v>14</v>
      </c>
      <c r="K271" s="60">
        <v>9</v>
      </c>
      <c r="L271" s="60" t="s">
        <v>12052</v>
      </c>
      <c r="M271" s="60">
        <v>4476.7</v>
      </c>
      <c r="N271" s="60" t="s">
        <v>101</v>
      </c>
      <c r="O271" s="60">
        <v>0.128</v>
      </c>
      <c r="P271" s="60">
        <v>0.185</v>
      </c>
      <c r="Q271" s="60">
        <v>3.2000000000000001E-2</v>
      </c>
      <c r="R271" s="60">
        <v>1.9300000000000001E-2</v>
      </c>
      <c r="S271" s="60" t="s">
        <v>51</v>
      </c>
      <c r="T271" s="60" t="s">
        <v>10519</v>
      </c>
      <c r="U271" s="60">
        <v>18</v>
      </c>
      <c r="V271" s="60" t="s">
        <v>9089</v>
      </c>
      <c r="W271" s="60" t="s">
        <v>162</v>
      </c>
      <c r="X271" s="60">
        <v>20664.46</v>
      </c>
      <c r="Y271" s="60">
        <v>33300</v>
      </c>
      <c r="Z271" s="60" t="s">
        <v>5043</v>
      </c>
      <c r="AA271" s="60" t="s">
        <v>5012</v>
      </c>
      <c r="AB271" s="66" t="s">
        <v>5014</v>
      </c>
      <c r="AC271" s="60" t="s">
        <v>11955</v>
      </c>
      <c r="AD271" s="60">
        <f>IF(N271=$AD$1,_xlfn.XLOOKUP(LEFT(B271,18)&amp;C271&amp;D271,'Form CT'!I:I,'Form CT'!D:D,0)+_xlfn.XLOOKUP(LEFT(B271,18)&amp;C271&amp;D271,'Form CT'!I:I,'Form CT'!E:E,0),0)</f>
        <v>334.29226799968166</v>
      </c>
      <c r="AE271" s="60">
        <f>IF(N271=$AE$1,_xlfn.XLOOKUP(LEFT(B271,18)&amp;C271&amp;D271,'Form CT'!I:I,'Form CT'!D:D,0)+_xlfn.XLOOKUP(LEFT(B271,18)&amp;C271&amp;D271,'Form CT'!I:I,'Form CT'!E:E,0),0)</f>
        <v>0</v>
      </c>
      <c r="AF271" s="60">
        <f>IF(N271=$AF$1,_xlfn.XLOOKUP(LEFT(B271,18)&amp;C271&amp;D271,'Form CT'!I:I,'Form CT'!D:D,0)+_xlfn.XLOOKUP(LEFT(B271,18)&amp;C271&amp;D271,'Form CT'!I:I,'Form CT'!E:E,0),0)</f>
        <v>0</v>
      </c>
      <c r="AG271" s="60" t="e">
        <f t="shared" si="5"/>
        <v>#VALUE!</v>
      </c>
      <c r="AH271" s="60">
        <f>_xlfn.XLOOKUP(TRIM(CLEAN(B271))&amp;"-"&amp;TRIM(CLEAN(C271))&amp;"-"&amp;TRIM(CLEAN(D271)),'KS2'!A:A,'KS2'!B:B,0)</f>
        <v>0</v>
      </c>
      <c r="AI271" s="60">
        <f>IF(_xlfn.XLOOKUP(MID(B271,2,7)&amp;"/"&amp;MID(B271,10,3)&amp;TRIM(D271)&amp;MID(B271,15,4),Carouselwash!F:F,Carouselwash!I:I,0)=0,_xlfn.XLOOKUP((MID(C271,2,7)&amp;"/"&amp;MID(C271,10,3)&amp;TRIM(D271)),Carouselwash!G:G,Carouselwash!I:I,0),_xlfn.XLOOKUP(MID(B271,2,7)&amp;"/"&amp;MID(B271,10,3)&amp;TRIM(D271)&amp;MID(B271,15,4),Carouselwash!F:F,Carouselwash!I:I,0))</f>
        <v>3</v>
      </c>
    </row>
    <row r="272" spans="1:35" hidden="1">
      <c r="A272" s="55" t="s">
        <v>12053</v>
      </c>
      <c r="B272" s="56" t="s">
        <v>3168</v>
      </c>
      <c r="C272" s="56" t="s">
        <v>3169</v>
      </c>
      <c r="D272" s="55" t="s">
        <v>126</v>
      </c>
      <c r="E272" s="115" t="s">
        <v>10639</v>
      </c>
      <c r="F272" s="58">
        <v>23379</v>
      </c>
      <c r="G272" s="59" t="s">
        <v>10503</v>
      </c>
      <c r="H272" s="59" t="s">
        <v>12054</v>
      </c>
      <c r="I272" s="55" t="s">
        <v>20</v>
      </c>
      <c r="J272" s="55">
        <v>4</v>
      </c>
      <c r="K272" s="55">
        <v>0</v>
      </c>
      <c r="L272" s="55" t="s">
        <v>12055</v>
      </c>
      <c r="M272" s="55">
        <v>2312.1999999999998</v>
      </c>
      <c r="N272" s="55" t="s">
        <v>101</v>
      </c>
      <c r="O272" s="55">
        <v>0.14000000000000001</v>
      </c>
      <c r="P272" s="55">
        <v>0.19</v>
      </c>
      <c r="Q272" s="55">
        <v>2.1000000000000001E-2</v>
      </c>
      <c r="R272" s="55">
        <v>9.7999999999999997E-3</v>
      </c>
      <c r="S272" s="55" t="s">
        <v>51</v>
      </c>
      <c r="T272" s="55" t="s">
        <v>10512</v>
      </c>
      <c r="U272" s="55">
        <v>18</v>
      </c>
      <c r="V272" s="55" t="s">
        <v>5099</v>
      </c>
      <c r="W272" s="55" t="s">
        <v>162</v>
      </c>
      <c r="X272" s="55">
        <v>44202.400000000001</v>
      </c>
      <c r="Y272" s="55">
        <v>23400</v>
      </c>
      <c r="Z272" s="55" t="s">
        <v>5043</v>
      </c>
      <c r="AA272" s="55" t="s">
        <v>5009</v>
      </c>
      <c r="AB272" s="55" t="s">
        <v>5008</v>
      </c>
      <c r="AC272" s="55" t="s">
        <v>12056</v>
      </c>
      <c r="AD272" s="60">
        <f>IF(N272=$AD$1,_xlfn.XLOOKUP(LEFT(B272,18)&amp;C272&amp;D272,'Form CT'!I:I,'Form CT'!D:D,0)+_xlfn.XLOOKUP(LEFT(B272,18)&amp;C272&amp;D272,'Form CT'!I:I,'Form CT'!E:E,0),0)</f>
        <v>734.09413299935397</v>
      </c>
      <c r="AE272" s="60">
        <f>IF(N272=$AE$1,_xlfn.XLOOKUP(LEFT(B272,18)&amp;C272&amp;D272,'Form CT'!I:I,'Form CT'!D:D,0)+_xlfn.XLOOKUP(LEFT(B272,18)&amp;C272&amp;D272,'Form CT'!I:I,'Form CT'!E:E,0),0)</f>
        <v>0</v>
      </c>
      <c r="AF272" s="60">
        <f>IF(N272=$AF$1,_xlfn.XLOOKUP(LEFT(B272,18)&amp;C272&amp;D272,'Form CT'!I:I,'Form CT'!D:D,0)+_xlfn.XLOOKUP(LEFT(B272,18)&amp;C272&amp;D272,'Form CT'!I:I,'Form CT'!E:E,0),0)</f>
        <v>0</v>
      </c>
      <c r="AG272" s="60" t="str">
        <f t="shared" si="5"/>
        <v>不符合</v>
      </c>
      <c r="AH272" s="60">
        <f>_xlfn.XLOOKUP(TRIM(CLEAN(B272))&amp;"-"&amp;TRIM(CLEAN(C272))&amp;"-"&amp;TRIM(CLEAN(D272)),'KS2'!A:A,'KS2'!B:B,0)</f>
        <v>6</v>
      </c>
      <c r="AI272" s="60">
        <f>IF(_xlfn.XLOOKUP(MID(B272,2,7)&amp;"/"&amp;MID(B272,10,3)&amp;TRIM(D272)&amp;MID(B272,15,4),Carouselwash!F:F,Carouselwash!I:I,0)=0,_xlfn.XLOOKUP((MID(C272,2,7)&amp;"/"&amp;MID(C272,10,3)&amp;TRIM(D272)),Carouselwash!G:G,Carouselwash!I:I,0),_xlfn.XLOOKUP(MID(B272,2,7)&amp;"/"&amp;MID(B272,10,3)&amp;TRIM(D272)&amp;MID(B272,15,4),Carouselwash!F:F,Carouselwash!I:I,0))</f>
        <v>3</v>
      </c>
    </row>
    <row r="273" spans="1:35" hidden="1">
      <c r="A273" s="55" t="s">
        <v>12057</v>
      </c>
      <c r="B273" s="56" t="s">
        <v>129</v>
      </c>
      <c r="C273" s="56" t="s">
        <v>130</v>
      </c>
      <c r="D273" s="55" t="s">
        <v>131</v>
      </c>
      <c r="E273" s="122" t="s">
        <v>10639</v>
      </c>
      <c r="F273" s="58">
        <v>41995</v>
      </c>
      <c r="G273" s="59" t="s">
        <v>11156</v>
      </c>
      <c r="H273" s="59" t="s">
        <v>11159</v>
      </c>
      <c r="I273" s="55" t="s">
        <v>29</v>
      </c>
      <c r="J273" s="55">
        <v>14</v>
      </c>
      <c r="K273" s="55">
        <v>9</v>
      </c>
      <c r="L273" s="55" t="s">
        <v>12058</v>
      </c>
      <c r="M273" s="55">
        <v>2787.1</v>
      </c>
      <c r="N273" s="55" t="s">
        <v>96</v>
      </c>
      <c r="O273" s="55">
        <v>6.5000000000000002E-2</v>
      </c>
      <c r="P273" s="55">
        <v>0.17</v>
      </c>
      <c r="Q273" s="55">
        <v>0.04</v>
      </c>
      <c r="R273" s="55">
        <v>1.9300000000000001E-2</v>
      </c>
      <c r="S273" s="55" t="s">
        <v>51</v>
      </c>
      <c r="T273" s="55" t="s">
        <v>10501</v>
      </c>
      <c r="U273" s="55">
        <v>18</v>
      </c>
      <c r="V273" s="55" t="s">
        <v>5046</v>
      </c>
      <c r="W273" s="55" t="s">
        <v>162</v>
      </c>
      <c r="X273" s="55">
        <v>20932.16</v>
      </c>
      <c r="Y273" s="55">
        <v>42300</v>
      </c>
      <c r="Z273" s="55" t="s">
        <v>5043</v>
      </c>
      <c r="AA273" s="55" t="s">
        <v>5009</v>
      </c>
      <c r="AB273" s="55" t="s">
        <v>5008</v>
      </c>
      <c r="AC273" s="55" t="s">
        <v>12059</v>
      </c>
      <c r="AD273" s="60">
        <f>IF(N273=$AD$1,_xlfn.XLOOKUP(LEFT(B273,18)&amp;C273&amp;D273,'Form CT'!I:I,'Form CT'!D:D,0)+_xlfn.XLOOKUP(LEFT(B273,18)&amp;C273&amp;D273,'Form CT'!I:I,'Form CT'!E:E,0),0)</f>
        <v>0</v>
      </c>
      <c r="AE273" s="60">
        <f>IF(N273=$AE$1,_xlfn.XLOOKUP(LEFT(B273,18)&amp;C273&amp;D273,'Form CT'!I:I,'Form CT'!D:D,0)+_xlfn.XLOOKUP(LEFT(B273,18)&amp;C273&amp;D273,'Form CT'!I:I,'Form CT'!E:E,0),0)</f>
        <v>0</v>
      </c>
      <c r="AF273" s="60">
        <f>IF(N273=$AF$1,_xlfn.XLOOKUP(LEFT(B273,18)&amp;C273&amp;D273,'Form CT'!I:I,'Form CT'!D:D,0)+_xlfn.XLOOKUP(LEFT(B273,18)&amp;C273&amp;D273,'Form CT'!I:I,'Form CT'!E:E,0),0)</f>
        <v>349.29693499964202</v>
      </c>
      <c r="AG273" s="60" t="e">
        <f t="shared" si="5"/>
        <v>#VALUE!</v>
      </c>
      <c r="AH273" s="60">
        <f>_xlfn.XLOOKUP(TRIM(CLEAN(B273))&amp;"-"&amp;TRIM(CLEAN(C273))&amp;"-"&amp;TRIM(CLEAN(D273)),'KS2'!A:A,'KS2'!B:B,0)</f>
        <v>0</v>
      </c>
      <c r="AI273" s="60">
        <f>IF(_xlfn.XLOOKUP(MID(B273,2,7)&amp;"/"&amp;MID(B273,10,3)&amp;TRIM(D273)&amp;MID(B273,15,4),Carouselwash!F:F,Carouselwash!I:I,0)=0,_xlfn.XLOOKUP((MID(C273,2,7)&amp;"/"&amp;MID(C273,10,3)&amp;TRIM(D273)),Carouselwash!G:G,Carouselwash!I:I,0),_xlfn.XLOOKUP(MID(B273,2,7)&amp;"/"&amp;MID(B273,10,3)&amp;TRIM(D273)&amp;MID(B273,15,4),Carouselwash!F:F,Carouselwash!I:I,0))</f>
        <v>3</v>
      </c>
    </row>
    <row r="274" spans="1:35" hidden="1">
      <c r="A274" s="67" t="s">
        <v>12060</v>
      </c>
      <c r="B274" s="69" t="s">
        <v>129</v>
      </c>
      <c r="C274" s="69" t="s">
        <v>130</v>
      </c>
      <c r="D274" s="55" t="s">
        <v>131</v>
      </c>
      <c r="E274" s="122" t="s">
        <v>10639</v>
      </c>
      <c r="F274" s="72">
        <v>42272</v>
      </c>
      <c r="G274" s="121" t="s">
        <v>11156</v>
      </c>
      <c r="H274" s="121" t="s">
        <v>11159</v>
      </c>
      <c r="I274" s="67" t="s">
        <v>29</v>
      </c>
      <c r="J274" s="67">
        <v>14</v>
      </c>
      <c r="K274" s="67">
        <v>9</v>
      </c>
      <c r="L274" s="67" t="s">
        <v>12061</v>
      </c>
      <c r="M274" s="67">
        <v>2738.1</v>
      </c>
      <c r="N274" s="67" t="s">
        <v>96</v>
      </c>
      <c r="O274" s="67">
        <v>6.5000000000000002E-2</v>
      </c>
      <c r="P274" s="67">
        <v>0.17</v>
      </c>
      <c r="Q274" s="67">
        <v>0.04</v>
      </c>
      <c r="R274" s="67">
        <v>1.9300000000000001E-2</v>
      </c>
      <c r="S274" s="67" t="s">
        <v>51</v>
      </c>
      <c r="T274" s="67" t="s">
        <v>10501</v>
      </c>
      <c r="U274" s="67">
        <v>18</v>
      </c>
      <c r="V274" s="67" t="s">
        <v>5046</v>
      </c>
      <c r="W274" s="67" t="s">
        <v>162</v>
      </c>
      <c r="X274" s="67">
        <v>20932.16</v>
      </c>
      <c r="Y274" s="67">
        <v>42300</v>
      </c>
      <c r="Z274" s="67" t="s">
        <v>5043</v>
      </c>
      <c r="AA274" s="67" t="s">
        <v>5009</v>
      </c>
      <c r="AB274" s="123" t="s">
        <v>12062</v>
      </c>
      <c r="AC274" s="67" t="s">
        <v>11768</v>
      </c>
      <c r="AD274" s="60">
        <f>IF(N274=$AD$1,_xlfn.XLOOKUP(LEFT(B274,18)&amp;C274&amp;D274,'Form CT'!I:I,'Form CT'!D:D,0)+_xlfn.XLOOKUP(LEFT(B274,18)&amp;C274&amp;D274,'Form CT'!I:I,'Form CT'!E:E,0),0)</f>
        <v>0</v>
      </c>
      <c r="AE274" s="60">
        <f>IF(N274=$AE$1,_xlfn.XLOOKUP(LEFT(B274,18)&amp;C274&amp;D274,'Form CT'!I:I,'Form CT'!D:D,0)+_xlfn.XLOOKUP(LEFT(B274,18)&amp;C274&amp;D274,'Form CT'!I:I,'Form CT'!E:E,0),0)</f>
        <v>0</v>
      </c>
      <c r="AF274" s="60">
        <f>IF(N274=$AF$1,_xlfn.XLOOKUP(LEFT(B274,18)&amp;C274&amp;D274,'Form CT'!I:I,'Form CT'!D:D,0)+_xlfn.XLOOKUP(LEFT(B274,18)&amp;C274&amp;D274,'Form CT'!I:I,'Form CT'!E:E,0),0)</f>
        <v>349.29693499964202</v>
      </c>
      <c r="AG274" s="60" t="e">
        <f t="shared" si="5"/>
        <v>#VALUE!</v>
      </c>
      <c r="AH274" s="60">
        <f>_xlfn.XLOOKUP(TRIM(CLEAN(B274))&amp;"-"&amp;TRIM(CLEAN(C274))&amp;"-"&amp;TRIM(CLEAN(D274)),'KS2'!A:A,'KS2'!B:B,0)</f>
        <v>0</v>
      </c>
      <c r="AI274" s="60">
        <f>IF(_xlfn.XLOOKUP(MID(B274,2,7)&amp;"/"&amp;MID(B274,10,3)&amp;TRIM(D274)&amp;MID(B274,15,4),Carouselwash!F:F,Carouselwash!I:I,0)=0,_xlfn.XLOOKUP((MID(C274,2,7)&amp;"/"&amp;MID(C274,10,3)&amp;TRIM(D274)),Carouselwash!G:G,Carouselwash!I:I,0),_xlfn.XLOOKUP(MID(B274,2,7)&amp;"/"&amp;MID(B274,10,3)&amp;TRIM(D274)&amp;MID(B274,15,4),Carouselwash!F:F,Carouselwash!I:I,0))</f>
        <v>3</v>
      </c>
    </row>
    <row r="275" spans="1:35">
      <c r="A275" s="55" t="s">
        <v>12063</v>
      </c>
      <c r="B275" s="84" t="s">
        <v>4114</v>
      </c>
      <c r="C275" s="56" t="s">
        <v>4115</v>
      </c>
      <c r="D275" s="55" t="s">
        <v>4531</v>
      </c>
      <c r="E275" s="57" t="s">
        <v>10639</v>
      </c>
      <c r="F275" s="58">
        <v>50724</v>
      </c>
      <c r="G275" s="59" t="s">
        <v>10583</v>
      </c>
      <c r="H275" s="59" t="s">
        <v>10598</v>
      </c>
      <c r="I275" s="55" t="s">
        <v>10</v>
      </c>
      <c r="J275" s="55">
        <v>10</v>
      </c>
      <c r="K275" s="55">
        <v>5</v>
      </c>
      <c r="L275" s="55" t="s">
        <v>12064</v>
      </c>
      <c r="M275" s="55">
        <v>1402.8</v>
      </c>
      <c r="N275" s="55" t="s">
        <v>101</v>
      </c>
      <c r="O275" s="55">
        <v>9.4E-2</v>
      </c>
      <c r="P275" s="55">
        <v>7.5999999999999998E-2</v>
      </c>
      <c r="Q275" s="55">
        <v>2.0299999999999999E-2</v>
      </c>
      <c r="R275" s="55">
        <v>9.7999999999999997E-3</v>
      </c>
      <c r="S275" s="55" t="s">
        <v>52</v>
      </c>
      <c r="T275" s="55" t="s">
        <v>10501</v>
      </c>
      <c r="U275" s="55">
        <v>18</v>
      </c>
      <c r="V275" s="55" t="s">
        <v>9485</v>
      </c>
      <c r="W275" s="55" t="s">
        <v>163</v>
      </c>
      <c r="X275" s="55">
        <v>66066.73</v>
      </c>
      <c r="Y275" s="55">
        <v>50760</v>
      </c>
      <c r="Z275" s="55" t="s">
        <v>10374</v>
      </c>
      <c r="AA275" s="55" t="s">
        <v>5015</v>
      </c>
      <c r="AB275" s="55" t="s">
        <v>12065</v>
      </c>
      <c r="AC275" s="55" t="s">
        <v>11214</v>
      </c>
      <c r="AD275" s="60">
        <f>IF(N275=$AD$1,_xlfn.XLOOKUP(LEFT(B275,18)&amp;C275&amp;D275,'Form CT'!I:I,'Form CT'!D:D,0)+_xlfn.XLOOKUP(LEFT(B275,18)&amp;C275&amp;D275,'Form CT'!I:I,'Form CT'!E:E,0),0)</f>
        <v>770.0165722228121</v>
      </c>
      <c r="AE275" s="60">
        <f>IF(N275=$AE$1,_xlfn.XLOOKUP(LEFT(B275,18)&amp;C275&amp;D275,'Form CT'!I:I,'Form CT'!D:D,0)+_xlfn.XLOOKUP(LEFT(B275,18)&amp;C275&amp;D275,'Form CT'!I:I,'Form CT'!E:E,0),0)</f>
        <v>0</v>
      </c>
      <c r="AF275" s="60">
        <f>IF(N275=$AF$1,_xlfn.XLOOKUP(LEFT(B275,18)&amp;C275&amp;D275,'Form CT'!I:I,'Form CT'!D:D,0)+_xlfn.XLOOKUP(LEFT(B275,18)&amp;C275&amp;D275,'Form CT'!I:I,'Form CT'!E:E,0),0)</f>
        <v>0</v>
      </c>
      <c r="AG275" s="60" t="str">
        <f t="shared" si="5"/>
        <v>不符合</v>
      </c>
      <c r="AH275" s="60">
        <f>_xlfn.XLOOKUP(TRIM(CLEAN(B275))&amp;"-"&amp;TRIM(CLEAN(C275))&amp;"-"&amp;TRIM(CLEAN(D275)),'KS2'!A:A,'KS2'!B:B,0)</f>
        <v>0</v>
      </c>
      <c r="AI275" s="60">
        <f>IF(_xlfn.XLOOKUP(MID(B275,2,7)&amp;"/"&amp;MID(B275,10,3)&amp;TRIM(D275)&amp;MID(B275,15,4),Carouselwash!F:F,Carouselwash!I:I,0)=0,_xlfn.XLOOKUP((MID(C275,2,7)&amp;"/"&amp;MID(C275,10,3)&amp;TRIM(D275)),Carouselwash!G:G,Carouselwash!I:I,0),_xlfn.XLOOKUP(MID(B275,2,7)&amp;"/"&amp;MID(B275,10,3)&amp;TRIM(D275)&amp;MID(B275,15,4),Carouselwash!F:F,Carouselwash!I:I,0))</f>
        <v>3</v>
      </c>
    </row>
    <row r="276" spans="1:35" hidden="1">
      <c r="A276" s="62" t="s">
        <v>12066</v>
      </c>
      <c r="B276" s="136" t="s">
        <v>760</v>
      </c>
      <c r="C276" s="56" t="s">
        <v>10211</v>
      </c>
      <c r="D276" s="55" t="s">
        <v>82</v>
      </c>
      <c r="E276" s="57" t="s">
        <v>10639</v>
      </c>
      <c r="F276" s="58">
        <v>8500</v>
      </c>
      <c r="G276" s="59" t="s">
        <v>10511</v>
      </c>
      <c r="H276" s="59" t="s">
        <v>11162</v>
      </c>
      <c r="I276" s="55" t="s">
        <v>39</v>
      </c>
      <c r="J276" s="55">
        <v>3</v>
      </c>
      <c r="K276" s="55">
        <v>0</v>
      </c>
      <c r="L276" s="55" t="s">
        <v>12067</v>
      </c>
      <c r="M276" s="55">
        <v>8159.1</v>
      </c>
      <c r="N276" s="55" t="s">
        <v>23</v>
      </c>
      <c r="O276" s="55">
        <v>0.20599999999999999</v>
      </c>
      <c r="P276" s="55">
        <v>0.216</v>
      </c>
      <c r="Q276" s="55">
        <v>4.1000000000000002E-2</v>
      </c>
      <c r="R276" s="55">
        <v>1.18E-2</v>
      </c>
      <c r="S276" s="55" t="s">
        <v>50</v>
      </c>
      <c r="T276" s="55" t="s">
        <v>10504</v>
      </c>
      <c r="U276" s="55">
        <v>18</v>
      </c>
      <c r="V276" s="55" t="s">
        <v>8119</v>
      </c>
      <c r="W276" s="55" t="s">
        <v>162</v>
      </c>
      <c r="X276" s="55">
        <v>70015.25</v>
      </c>
      <c r="Y276" s="55">
        <v>13860</v>
      </c>
      <c r="Z276" s="55" t="s">
        <v>5043</v>
      </c>
      <c r="AA276" s="55" t="s">
        <v>5009</v>
      </c>
      <c r="AB276" s="55" t="s">
        <v>5008</v>
      </c>
      <c r="AC276" s="55" t="s">
        <v>11227</v>
      </c>
      <c r="AD276" s="60">
        <f>IF(N276=$AD$1,_xlfn.XLOOKUP(LEFT(B276,18)&amp;C276&amp;D276,'Form CT'!I:I,'Form CT'!D:D,0)+_xlfn.XLOOKUP(LEFT(B276,18)&amp;C276&amp;D276,'Form CT'!I:I,'Form CT'!E:E,0),0)</f>
        <v>0</v>
      </c>
      <c r="AE276" s="60">
        <f>IF(N276=$AE$1,_xlfn.XLOOKUP(LEFT(B276,18)&amp;C276&amp;D276,'Form CT'!I:I,'Form CT'!D:D,0)+_xlfn.XLOOKUP(LEFT(B276,18)&amp;C276&amp;D276,'Form CT'!I:I,'Form CT'!E:E,0),0)</f>
        <v>1135.8833333333334</v>
      </c>
      <c r="AF276" s="60">
        <f>IF(N276=$AF$1,_xlfn.XLOOKUP(LEFT(B276,18)&amp;C276&amp;D276,'Form CT'!I:I,'Form CT'!D:D,0)+_xlfn.XLOOKUP(LEFT(B276,18)&amp;C276&amp;D276,'Form CT'!I:I,'Form CT'!E:E,0),0)</f>
        <v>0</v>
      </c>
      <c r="AG276" s="60" t="str">
        <f t="shared" si="5"/>
        <v>符合</v>
      </c>
      <c r="AH276" s="60">
        <f>_xlfn.XLOOKUP(TRIM(CLEAN(B276))&amp;"-"&amp;TRIM(CLEAN(C276))&amp;"-"&amp;TRIM(CLEAN(D276)),'KS2'!A:A,'KS2'!B:B,0)</f>
        <v>7</v>
      </c>
      <c r="AI276" s="60">
        <f>IF(_xlfn.XLOOKUP(MID(B276,2,7)&amp;"/"&amp;MID(B276,10,3)&amp;TRIM(D276)&amp;MID(B276,15,4),Carouselwash!F:F,Carouselwash!I:I,0)=0,_xlfn.XLOOKUP((MID(C276,2,7)&amp;"/"&amp;MID(C276,10,3)&amp;TRIM(D276)),Carouselwash!G:G,Carouselwash!I:I,0),_xlfn.XLOOKUP(MID(B276,2,7)&amp;"/"&amp;MID(B276,10,3)&amp;TRIM(D276)&amp;MID(B276,15,4),Carouselwash!F:F,Carouselwash!I:I,0))</f>
        <v>3</v>
      </c>
    </row>
    <row r="277" spans="1:35" hidden="1">
      <c r="A277" s="55" t="s">
        <v>12068</v>
      </c>
      <c r="B277" s="56" t="s">
        <v>1638</v>
      </c>
      <c r="C277" s="56" t="s">
        <v>1608</v>
      </c>
      <c r="D277" s="55" t="s">
        <v>152</v>
      </c>
      <c r="E277" s="57" t="s">
        <v>10639</v>
      </c>
      <c r="F277" s="58">
        <v>33300</v>
      </c>
      <c r="G277" s="59" t="s">
        <v>10499</v>
      </c>
      <c r="H277" s="59" t="s">
        <v>10598</v>
      </c>
      <c r="I277" s="55" t="s">
        <v>31</v>
      </c>
      <c r="J277" s="55">
        <v>7</v>
      </c>
      <c r="K277" s="55">
        <v>4</v>
      </c>
      <c r="L277" s="55" t="s">
        <v>12069</v>
      </c>
      <c r="M277" s="55">
        <v>5487.9</v>
      </c>
      <c r="N277" s="55" t="s">
        <v>101</v>
      </c>
      <c r="O277" s="55">
        <v>0.128</v>
      </c>
      <c r="P277" s="55">
        <v>0.185</v>
      </c>
      <c r="Q277" s="55">
        <v>3.3000000000000002E-2</v>
      </c>
      <c r="R277" s="55">
        <v>1.18E-2</v>
      </c>
      <c r="S277" s="55" t="s">
        <v>51</v>
      </c>
      <c r="T277" s="55" t="s">
        <v>10519</v>
      </c>
      <c r="U277" s="55">
        <v>18</v>
      </c>
      <c r="V277" s="55" t="s">
        <v>5051</v>
      </c>
      <c r="W277" s="55" t="s">
        <v>162</v>
      </c>
      <c r="X277" s="55">
        <v>35070.43</v>
      </c>
      <c r="Y277" s="55">
        <v>33300</v>
      </c>
      <c r="Z277" s="55" t="s">
        <v>5043</v>
      </c>
      <c r="AA277" s="55" t="s">
        <v>5013</v>
      </c>
      <c r="AB277" s="55" t="s">
        <v>12070</v>
      </c>
      <c r="AC277" s="55" t="s">
        <v>12071</v>
      </c>
      <c r="AD277" s="60">
        <f>IF(N277=$AD$1,_xlfn.XLOOKUP(LEFT(B277,18)&amp;C277&amp;D277,'Form CT'!I:I,'Form CT'!D:D,0)+_xlfn.XLOOKUP(LEFT(B277,18)&amp;C277&amp;D277,'Form CT'!I:I,'Form CT'!E:E,0),0)</f>
        <v>581.43038633333049</v>
      </c>
      <c r="AE277" s="60">
        <f>IF(N277=$AE$1,_xlfn.XLOOKUP(LEFT(B277,18)&amp;C277&amp;D277,'Form CT'!I:I,'Form CT'!D:D,0)+_xlfn.XLOOKUP(LEFT(B277,18)&amp;C277&amp;D277,'Form CT'!I:I,'Form CT'!E:E,0),0)</f>
        <v>0</v>
      </c>
      <c r="AF277" s="60">
        <f>IF(N277=$AF$1,_xlfn.XLOOKUP(LEFT(B277,18)&amp;C277&amp;D277,'Form CT'!I:I,'Form CT'!D:D,0)+_xlfn.XLOOKUP(LEFT(B277,18)&amp;C277&amp;D277,'Form CT'!I:I,'Form CT'!E:E,0),0)</f>
        <v>0</v>
      </c>
      <c r="AG277" s="60" t="str">
        <f t="shared" si="5"/>
        <v>不符合</v>
      </c>
      <c r="AH277" s="60">
        <f>_xlfn.XLOOKUP(TRIM(CLEAN(B277))&amp;"-"&amp;TRIM(CLEAN(C277))&amp;"-"&amp;TRIM(CLEAN(D277)),'KS2'!A:A,'KS2'!B:B,0)</f>
        <v>0</v>
      </c>
      <c r="AI277" s="60">
        <f>IF(_xlfn.XLOOKUP(MID(B277,2,7)&amp;"/"&amp;MID(B277,10,3)&amp;TRIM(D277)&amp;MID(B277,15,4),Carouselwash!F:F,Carouselwash!I:I,0)=0,_xlfn.XLOOKUP((MID(C277,2,7)&amp;"/"&amp;MID(C277,10,3)&amp;TRIM(D277)),Carouselwash!G:G,Carouselwash!I:I,0),_xlfn.XLOOKUP(MID(B277,2,7)&amp;"/"&amp;MID(B277,10,3)&amp;TRIM(D277)&amp;MID(B277,15,4),Carouselwash!F:F,Carouselwash!I:I,0))</f>
        <v>3</v>
      </c>
    </row>
    <row r="278" spans="1:35">
      <c r="A278" s="55" t="s">
        <v>12072</v>
      </c>
      <c r="B278" s="56" t="s">
        <v>4114</v>
      </c>
      <c r="C278" s="56" t="s">
        <v>4115</v>
      </c>
      <c r="D278" s="55" t="s">
        <v>4531</v>
      </c>
      <c r="E278" s="57" t="s">
        <v>10639</v>
      </c>
      <c r="F278" s="58">
        <v>50704</v>
      </c>
      <c r="G278" s="59" t="s">
        <v>10583</v>
      </c>
      <c r="H278" s="59" t="s">
        <v>10598</v>
      </c>
      <c r="I278" s="55" t="s">
        <v>10</v>
      </c>
      <c r="J278" s="55">
        <v>10</v>
      </c>
      <c r="K278" s="55">
        <v>5</v>
      </c>
      <c r="L278" s="55" t="s">
        <v>12073</v>
      </c>
      <c r="M278" s="55">
        <v>1420</v>
      </c>
      <c r="N278" s="55" t="s">
        <v>101</v>
      </c>
      <c r="O278" s="55">
        <v>9.4E-2</v>
      </c>
      <c r="P278" s="55">
        <v>7.5999999999999998E-2</v>
      </c>
      <c r="Q278" s="55">
        <v>2.0299999999999999E-2</v>
      </c>
      <c r="R278" s="55">
        <v>9.7999999999999997E-3</v>
      </c>
      <c r="S278" s="55" t="s">
        <v>52</v>
      </c>
      <c r="T278" s="55" t="s">
        <v>10501</v>
      </c>
      <c r="U278" s="55">
        <v>18</v>
      </c>
      <c r="V278" s="55" t="s">
        <v>9485</v>
      </c>
      <c r="W278" s="55" t="s">
        <v>163</v>
      </c>
      <c r="X278" s="55">
        <v>66066.73</v>
      </c>
      <c r="Y278" s="55">
        <v>50760</v>
      </c>
      <c r="Z278" s="55" t="s">
        <v>5043</v>
      </c>
      <c r="AA278" s="55" t="s">
        <v>5015</v>
      </c>
      <c r="AB278" s="55" t="s">
        <v>5014</v>
      </c>
      <c r="AC278" s="55" t="s">
        <v>11214</v>
      </c>
      <c r="AD278" s="60">
        <f>IF(N278=$AD$1,_xlfn.XLOOKUP(LEFT(B278,18)&amp;C278&amp;D278,'Form CT'!I:I,'Form CT'!D:D,0)+_xlfn.XLOOKUP(LEFT(B278,18)&amp;C278&amp;D278,'Form CT'!I:I,'Form CT'!E:E,0),0)</f>
        <v>770.0165722228121</v>
      </c>
      <c r="AE278" s="60">
        <f>IF(N278=$AE$1,_xlfn.XLOOKUP(LEFT(B278,18)&amp;C278&amp;D278,'Form CT'!I:I,'Form CT'!D:D,0)+_xlfn.XLOOKUP(LEFT(B278,18)&amp;C278&amp;D278,'Form CT'!I:I,'Form CT'!E:E,0),0)</f>
        <v>0</v>
      </c>
      <c r="AF278" s="60">
        <f>IF(N278=$AF$1,_xlfn.XLOOKUP(LEFT(B278,18)&amp;C278&amp;D278,'Form CT'!I:I,'Form CT'!D:D,0)+_xlfn.XLOOKUP(LEFT(B278,18)&amp;C278&amp;D278,'Form CT'!I:I,'Form CT'!E:E,0),0)</f>
        <v>0</v>
      </c>
      <c r="AG278" s="60" t="str">
        <f t="shared" si="5"/>
        <v>不符合</v>
      </c>
      <c r="AH278" s="60">
        <f>_xlfn.XLOOKUP(TRIM(CLEAN(B278))&amp;"-"&amp;TRIM(CLEAN(C278))&amp;"-"&amp;TRIM(CLEAN(D278)),'KS2'!A:A,'KS2'!B:B,0)</f>
        <v>0</v>
      </c>
      <c r="AI278" s="60">
        <f>IF(_xlfn.XLOOKUP(MID(B278,2,7)&amp;"/"&amp;MID(B278,10,3)&amp;TRIM(D278)&amp;MID(B278,15,4),Carouselwash!F:F,Carouselwash!I:I,0)=0,_xlfn.XLOOKUP((MID(C278,2,7)&amp;"/"&amp;MID(C278,10,3)&amp;TRIM(D278)),Carouselwash!G:G,Carouselwash!I:I,0),_xlfn.XLOOKUP(MID(B278,2,7)&amp;"/"&amp;MID(B278,10,3)&amp;TRIM(D278)&amp;MID(B278,15,4),Carouselwash!F:F,Carouselwash!I:I,0))</f>
        <v>3</v>
      </c>
    </row>
    <row r="279" spans="1:35" hidden="1">
      <c r="A279" s="55" t="s">
        <v>12074</v>
      </c>
      <c r="B279" s="56" t="s">
        <v>4009</v>
      </c>
      <c r="C279" s="56" t="s">
        <v>660</v>
      </c>
      <c r="D279" s="55" t="s">
        <v>4441</v>
      </c>
      <c r="E279" s="57" t="s">
        <v>10639</v>
      </c>
      <c r="F279" s="58">
        <v>50459</v>
      </c>
      <c r="G279" s="59" t="s">
        <v>11157</v>
      </c>
      <c r="H279" s="59" t="s">
        <v>10529</v>
      </c>
      <c r="I279" s="55" t="s">
        <v>1</v>
      </c>
      <c r="J279" s="55">
        <v>10</v>
      </c>
      <c r="K279" s="55">
        <v>5</v>
      </c>
      <c r="L279" s="55" t="s">
        <v>12075</v>
      </c>
      <c r="M279" s="55">
        <v>2652.3</v>
      </c>
      <c r="N279" s="55" t="s">
        <v>101</v>
      </c>
      <c r="O279" s="55">
        <v>8.8999999999999996E-2</v>
      </c>
      <c r="P279" s="55">
        <v>6.4000000000000001E-2</v>
      </c>
      <c r="Q279" s="55">
        <v>4.1000000000000002E-2</v>
      </c>
      <c r="R279" s="55">
        <v>1.18E-2</v>
      </c>
      <c r="S279" s="55" t="s">
        <v>52</v>
      </c>
      <c r="T279" s="55" t="s">
        <v>10501</v>
      </c>
      <c r="U279" s="55">
        <v>18</v>
      </c>
      <c r="V279" s="55" t="s">
        <v>5573</v>
      </c>
      <c r="W279" s="55" t="s">
        <v>163</v>
      </c>
      <c r="X279" s="55">
        <v>42929.599999999999</v>
      </c>
      <c r="Y279" s="55">
        <v>50760</v>
      </c>
      <c r="Z279" s="55" t="s">
        <v>11169</v>
      </c>
      <c r="AA279" s="55" t="s">
        <v>5009</v>
      </c>
      <c r="AB279" s="55" t="s">
        <v>12076</v>
      </c>
      <c r="AC279" s="55" t="s">
        <v>12077</v>
      </c>
      <c r="AD279" s="60">
        <f>IF(N279=$AD$1,_xlfn.XLOOKUP(LEFT(B279,18)&amp;C279&amp;D279,'Form CT'!I:I,'Form CT'!D:D,0)+_xlfn.XLOOKUP(LEFT(B279,18)&amp;C279&amp;D279,'Form CT'!I:I,'Form CT'!E:E,0),0)</f>
        <v>734.35044233298402</v>
      </c>
      <c r="AE279" s="60">
        <f>IF(N279=$AE$1,_xlfn.XLOOKUP(LEFT(B279,18)&amp;C279&amp;D279,'Form CT'!I:I,'Form CT'!D:D,0)+_xlfn.XLOOKUP(LEFT(B279,18)&amp;C279&amp;D279,'Form CT'!I:I,'Form CT'!E:E,0),0)</f>
        <v>0</v>
      </c>
      <c r="AF279" s="60">
        <f>IF(N279=$AF$1,_xlfn.XLOOKUP(LEFT(B279,18)&amp;C279&amp;D279,'Form CT'!I:I,'Form CT'!D:D,0)+_xlfn.XLOOKUP(LEFT(B279,18)&amp;C279&amp;D279,'Form CT'!I:I,'Form CT'!E:E,0),0)</f>
        <v>0</v>
      </c>
      <c r="AG279" s="60" t="str">
        <f t="shared" si="5"/>
        <v>不符合</v>
      </c>
      <c r="AH279" s="60">
        <f>_xlfn.XLOOKUP(TRIM(CLEAN(B279))&amp;"-"&amp;TRIM(CLEAN(C279))&amp;"-"&amp;TRIM(CLEAN(D279)),'KS2'!A:A,'KS2'!B:B,0)</f>
        <v>0</v>
      </c>
      <c r="AI279" s="60">
        <f>IF(_xlfn.XLOOKUP(MID(B279,2,7)&amp;"/"&amp;MID(B279,10,3)&amp;TRIM(D279)&amp;MID(B279,15,4),Carouselwash!F:F,Carouselwash!I:I,0)=0,_xlfn.XLOOKUP((MID(C279,2,7)&amp;"/"&amp;MID(C279,10,3)&amp;TRIM(D279)),Carouselwash!G:G,Carouselwash!I:I,0),_xlfn.XLOOKUP(MID(B279,2,7)&amp;"/"&amp;MID(B279,10,3)&amp;TRIM(D279)&amp;MID(B279,15,4),Carouselwash!F:F,Carouselwash!I:I,0))</f>
        <v>3</v>
      </c>
    </row>
    <row r="280" spans="1:35" hidden="1">
      <c r="A280" s="55" t="s">
        <v>12078</v>
      </c>
      <c r="B280" s="56" t="s">
        <v>1674</v>
      </c>
      <c r="C280" s="56" t="s">
        <v>1671</v>
      </c>
      <c r="D280" s="67" t="s">
        <v>152</v>
      </c>
      <c r="E280" s="57" t="s">
        <v>10639</v>
      </c>
      <c r="F280" s="58">
        <v>45500</v>
      </c>
      <c r="G280" s="59" t="s">
        <v>10598</v>
      </c>
      <c r="H280" s="59" t="s">
        <v>11159</v>
      </c>
      <c r="I280" s="55" t="s">
        <v>19</v>
      </c>
      <c r="J280" s="55">
        <v>7</v>
      </c>
      <c r="K280" s="55">
        <v>5</v>
      </c>
      <c r="L280" s="55" t="s">
        <v>12079</v>
      </c>
      <c r="M280" s="55">
        <v>3058.7</v>
      </c>
      <c r="N280" s="55" t="s">
        <v>101</v>
      </c>
      <c r="O280" s="55">
        <v>9.8000000000000004E-2</v>
      </c>
      <c r="P280" s="55">
        <v>0.16300000000000001</v>
      </c>
      <c r="Q280" s="55">
        <v>0.03</v>
      </c>
      <c r="R280" s="55">
        <v>1.4999999999999999E-2</v>
      </c>
      <c r="S280" s="55" t="s">
        <v>52</v>
      </c>
      <c r="T280" s="55" t="s">
        <v>163</v>
      </c>
      <c r="U280" s="55">
        <v>18</v>
      </c>
      <c r="V280" s="55" t="s">
        <v>5081</v>
      </c>
      <c r="W280" s="55" t="s">
        <v>162</v>
      </c>
      <c r="X280" s="55">
        <v>29525.9</v>
      </c>
      <c r="Y280" s="55">
        <v>45360</v>
      </c>
      <c r="Z280" s="55" t="s">
        <v>5043</v>
      </c>
      <c r="AA280" s="55" t="s">
        <v>5009</v>
      </c>
      <c r="AB280" s="55" t="s">
        <v>12080</v>
      </c>
      <c r="AC280" s="55" t="s">
        <v>12081</v>
      </c>
      <c r="AD280" s="60">
        <f>IF(N280=$AD$1,_xlfn.XLOOKUP(LEFT(B280,18)&amp;C280&amp;D280,'Form CT'!I:I,'Form CT'!D:D,0)+_xlfn.XLOOKUP(LEFT(B280,18)&amp;C280&amp;D280,'Form CT'!I:I,'Form CT'!E:E,0),0)</f>
        <v>488.64354866647625</v>
      </c>
      <c r="AE280" s="60">
        <f>IF(N280=$AE$1,_xlfn.XLOOKUP(LEFT(B280,18)&amp;C280&amp;D280,'Form CT'!I:I,'Form CT'!D:D,0)+_xlfn.XLOOKUP(LEFT(B280,18)&amp;C280&amp;D280,'Form CT'!I:I,'Form CT'!E:E,0),0)</f>
        <v>0</v>
      </c>
      <c r="AF280" s="60">
        <f>IF(N280=$AF$1,_xlfn.XLOOKUP(LEFT(B280,18)&amp;C280&amp;D280,'Form CT'!I:I,'Form CT'!D:D,0)+_xlfn.XLOOKUP(LEFT(B280,18)&amp;C280&amp;D280,'Form CT'!I:I,'Form CT'!E:E,0),0)</f>
        <v>0</v>
      </c>
      <c r="AG280" s="60" t="str">
        <f t="shared" si="5"/>
        <v>不符合</v>
      </c>
      <c r="AH280" s="60">
        <f>_xlfn.XLOOKUP(TRIM(CLEAN(B280))&amp;"-"&amp;TRIM(CLEAN(C280))&amp;"-"&amp;TRIM(CLEAN(D280)),'KS2'!A:A,'KS2'!B:B,0)</f>
        <v>0</v>
      </c>
      <c r="AI280" s="60">
        <f>IF(_xlfn.XLOOKUP(MID(B280,2,7)&amp;"/"&amp;MID(B280,10,3)&amp;TRIM(D280)&amp;MID(B280,15,4),Carouselwash!F:F,Carouselwash!I:I,0)=0,_xlfn.XLOOKUP((MID(C280,2,7)&amp;"/"&amp;MID(C280,10,3)&amp;TRIM(D280)),Carouselwash!G:G,Carouselwash!I:I,0),_xlfn.XLOOKUP(MID(B280,2,7)&amp;"/"&amp;MID(B280,10,3)&amp;TRIM(D280)&amp;MID(B280,15,4),Carouselwash!F:F,Carouselwash!I:I,0))</f>
        <v>3</v>
      </c>
    </row>
    <row r="281" spans="1:35" hidden="1">
      <c r="A281" s="62" t="s">
        <v>12082</v>
      </c>
      <c r="B281" s="56" t="s">
        <v>129</v>
      </c>
      <c r="C281" s="56" t="s">
        <v>130</v>
      </c>
      <c r="D281" s="55" t="s">
        <v>131</v>
      </c>
      <c r="E281" s="57" t="s">
        <v>10639</v>
      </c>
      <c r="F281" s="58">
        <v>42198</v>
      </c>
      <c r="G281" s="59" t="s">
        <v>11156</v>
      </c>
      <c r="H281" s="59" t="s">
        <v>11159</v>
      </c>
      <c r="I281" s="55" t="s">
        <v>29</v>
      </c>
      <c r="J281" s="55">
        <v>14</v>
      </c>
      <c r="K281" s="55">
        <v>9</v>
      </c>
      <c r="L281" s="55" t="s">
        <v>12083</v>
      </c>
      <c r="M281" s="55">
        <v>2786</v>
      </c>
      <c r="N281" s="55" t="s">
        <v>96</v>
      </c>
      <c r="O281" s="55">
        <v>6.5000000000000002E-2</v>
      </c>
      <c r="P281" s="55">
        <v>0.17</v>
      </c>
      <c r="Q281" s="55">
        <v>0.04</v>
      </c>
      <c r="R281" s="55">
        <v>1.9300000000000001E-2</v>
      </c>
      <c r="S281" s="55" t="s">
        <v>51</v>
      </c>
      <c r="T281" s="55" t="s">
        <v>10501</v>
      </c>
      <c r="U281" s="55">
        <v>18</v>
      </c>
      <c r="V281" s="55" t="s">
        <v>5046</v>
      </c>
      <c r="W281" s="55" t="s">
        <v>162</v>
      </c>
      <c r="X281" s="55">
        <v>20932.16</v>
      </c>
      <c r="Y281" s="55">
        <v>42300</v>
      </c>
      <c r="Z281" s="55" t="s">
        <v>5043</v>
      </c>
      <c r="AA281" s="55" t="s">
        <v>5009</v>
      </c>
      <c r="AB281" s="55" t="s">
        <v>12084</v>
      </c>
      <c r="AC281" s="55" t="s">
        <v>12059</v>
      </c>
      <c r="AD281" s="60">
        <f>IF(N281=$AD$1,_xlfn.XLOOKUP(LEFT(B281,18)&amp;C281&amp;D281,'Form CT'!I:I,'Form CT'!D:D,0)+_xlfn.XLOOKUP(LEFT(B281,18)&amp;C281&amp;D281,'Form CT'!I:I,'Form CT'!E:E,0),0)</f>
        <v>0</v>
      </c>
      <c r="AE281" s="60">
        <f>IF(N281=$AE$1,_xlfn.XLOOKUP(LEFT(B281,18)&amp;C281&amp;D281,'Form CT'!I:I,'Form CT'!D:D,0)+_xlfn.XLOOKUP(LEFT(B281,18)&amp;C281&amp;D281,'Form CT'!I:I,'Form CT'!E:E,0),0)</f>
        <v>0</v>
      </c>
      <c r="AF281" s="60">
        <f>IF(N281=$AF$1,_xlfn.XLOOKUP(LEFT(B281,18)&amp;C281&amp;D281,'Form CT'!I:I,'Form CT'!D:D,0)+_xlfn.XLOOKUP(LEFT(B281,18)&amp;C281&amp;D281,'Form CT'!I:I,'Form CT'!E:E,0),0)</f>
        <v>349.29693499964202</v>
      </c>
      <c r="AG281" s="60" t="e">
        <f t="shared" si="5"/>
        <v>#VALUE!</v>
      </c>
      <c r="AH281" s="60">
        <f>_xlfn.XLOOKUP(TRIM(CLEAN(B281))&amp;"-"&amp;TRIM(CLEAN(C281))&amp;"-"&amp;TRIM(CLEAN(D281)),'KS2'!A:A,'KS2'!B:B,0)</f>
        <v>0</v>
      </c>
      <c r="AI281" s="60">
        <f>IF(_xlfn.XLOOKUP(MID(B281,2,7)&amp;"/"&amp;MID(B281,10,3)&amp;TRIM(D281)&amp;MID(B281,15,4),Carouselwash!F:F,Carouselwash!I:I,0)=0,_xlfn.XLOOKUP((MID(C281,2,7)&amp;"/"&amp;MID(C281,10,3)&amp;TRIM(D281)),Carouselwash!G:G,Carouselwash!I:I,0),_xlfn.XLOOKUP(MID(B281,2,7)&amp;"/"&amp;MID(B281,10,3)&amp;TRIM(D281)&amp;MID(B281,15,4),Carouselwash!F:F,Carouselwash!I:I,0))</f>
        <v>3</v>
      </c>
    </row>
    <row r="282" spans="1:35" hidden="1">
      <c r="A282" s="55" t="s">
        <v>12085</v>
      </c>
      <c r="B282" s="56" t="s">
        <v>4132</v>
      </c>
      <c r="C282" s="56" t="s">
        <v>4110</v>
      </c>
      <c r="D282" s="55" t="s">
        <v>119</v>
      </c>
      <c r="E282" s="57" t="s">
        <v>10639</v>
      </c>
      <c r="F282" s="58">
        <v>53643</v>
      </c>
      <c r="G282" s="59" t="s">
        <v>11155</v>
      </c>
      <c r="H282" s="59" t="s">
        <v>10598</v>
      </c>
      <c r="I282" s="55" t="s">
        <v>7</v>
      </c>
      <c r="J282" s="55">
        <v>9</v>
      </c>
      <c r="K282" s="55">
        <v>5</v>
      </c>
      <c r="L282" s="55" t="s">
        <v>12086</v>
      </c>
      <c r="M282" s="55">
        <v>1106.2</v>
      </c>
      <c r="N282" s="55" t="s">
        <v>101</v>
      </c>
      <c r="O282" s="55">
        <v>9.4E-2</v>
      </c>
      <c r="P282" s="55">
        <v>7.0000000000000007E-2</v>
      </c>
      <c r="Q282" s="55">
        <v>1.9800000000000002E-2</v>
      </c>
      <c r="R282" s="55">
        <v>9.7999999999999997E-3</v>
      </c>
      <c r="S282" s="55" t="s">
        <v>52</v>
      </c>
      <c r="T282" s="55" t="s">
        <v>51</v>
      </c>
      <c r="U282" s="55">
        <v>18</v>
      </c>
      <c r="V282" s="55" t="s">
        <v>5047</v>
      </c>
      <c r="W282" s="55" t="s">
        <v>163</v>
      </c>
      <c r="X282" s="55">
        <v>43840.55</v>
      </c>
      <c r="Y282" s="55">
        <v>54000</v>
      </c>
      <c r="Z282" s="55" t="s">
        <v>5043</v>
      </c>
      <c r="AA282" s="55" t="s">
        <v>5009</v>
      </c>
      <c r="AB282" s="55" t="s">
        <v>12087</v>
      </c>
      <c r="AC282" s="55" t="s">
        <v>12088</v>
      </c>
      <c r="AD282" s="60">
        <f>IF(N282=$AD$1,_xlfn.XLOOKUP(LEFT(B282,18)&amp;C282&amp;D282,'Form CT'!I:I,'Form CT'!D:D,0)+_xlfn.XLOOKUP(LEFT(B282,18)&amp;C282&amp;D282,'Form CT'!I:I,'Form CT'!E:E,0),0)</f>
        <v>760.64358833322763</v>
      </c>
      <c r="AE282" s="60">
        <f>IF(N282=$AE$1,_xlfn.XLOOKUP(LEFT(B282,18)&amp;C282&amp;D282,'Form CT'!I:I,'Form CT'!D:D,0)+_xlfn.XLOOKUP(LEFT(B282,18)&amp;C282&amp;D282,'Form CT'!I:I,'Form CT'!E:E,0),0)</f>
        <v>0</v>
      </c>
      <c r="AF282" s="60">
        <f>IF(N282=$AF$1,_xlfn.XLOOKUP(LEFT(B282,18)&amp;C282&amp;D282,'Form CT'!I:I,'Form CT'!D:D,0)+_xlfn.XLOOKUP(LEFT(B282,18)&amp;C282&amp;D282,'Form CT'!I:I,'Form CT'!E:E,0),0)</f>
        <v>0</v>
      </c>
      <c r="AG282" s="60" t="str">
        <f t="shared" si="5"/>
        <v>不符合</v>
      </c>
      <c r="AH282" s="60">
        <f>_xlfn.XLOOKUP(TRIM(CLEAN(B282))&amp;"-"&amp;TRIM(CLEAN(C282))&amp;"-"&amp;TRIM(CLEAN(D282)),'KS2'!A:A,'KS2'!B:B,0)</f>
        <v>0</v>
      </c>
      <c r="AI282" s="60">
        <f>IF(_xlfn.XLOOKUP(MID(B282,2,7)&amp;"/"&amp;MID(B282,10,3)&amp;TRIM(D282)&amp;MID(B282,15,4),Carouselwash!F:F,Carouselwash!I:I,0)=0,_xlfn.XLOOKUP((MID(C282,2,7)&amp;"/"&amp;MID(C282,10,3)&amp;TRIM(D282)),Carouselwash!G:G,Carouselwash!I:I,0),_xlfn.XLOOKUP(MID(B282,2,7)&amp;"/"&amp;MID(B282,10,3)&amp;TRIM(D282)&amp;MID(B282,15,4),Carouselwash!F:F,Carouselwash!I:I,0))</f>
        <v>3</v>
      </c>
    </row>
    <row r="283" spans="1:35" hidden="1">
      <c r="A283" s="55" t="s">
        <v>12089</v>
      </c>
      <c r="B283" s="84" t="s">
        <v>2207</v>
      </c>
      <c r="C283" s="56" t="s">
        <v>2208</v>
      </c>
      <c r="D283" s="55" t="s">
        <v>4428</v>
      </c>
      <c r="E283" s="57" t="s">
        <v>10639</v>
      </c>
      <c r="F283" s="58">
        <v>50760</v>
      </c>
      <c r="G283" s="59" t="s">
        <v>10516</v>
      </c>
      <c r="H283" s="59" t="s">
        <v>10529</v>
      </c>
      <c r="I283" s="55" t="s">
        <v>1</v>
      </c>
      <c r="J283" s="55">
        <v>6</v>
      </c>
      <c r="K283" s="55">
        <v>4</v>
      </c>
      <c r="L283" s="55" t="s">
        <v>12090</v>
      </c>
      <c r="M283" s="55">
        <v>1323.3</v>
      </c>
      <c r="N283" s="55" t="s">
        <v>101</v>
      </c>
      <c r="O283" s="55">
        <v>8.8999999999999996E-2</v>
      </c>
      <c r="P283" s="55">
        <v>6.4000000000000001E-2</v>
      </c>
      <c r="Q283" s="55">
        <v>4.1000000000000002E-2</v>
      </c>
      <c r="R283" s="55">
        <v>9.7999999999999997E-3</v>
      </c>
      <c r="S283" s="55" t="s">
        <v>52</v>
      </c>
      <c r="T283" s="55" t="s">
        <v>10501</v>
      </c>
      <c r="U283" s="55">
        <v>18</v>
      </c>
      <c r="V283" s="55" t="s">
        <v>5044</v>
      </c>
      <c r="W283" s="55" t="s">
        <v>163</v>
      </c>
      <c r="X283" s="55">
        <v>36502.04</v>
      </c>
      <c r="Y283" s="55">
        <v>50760</v>
      </c>
      <c r="Z283" s="55" t="s">
        <v>11169</v>
      </c>
      <c r="AA283" s="55" t="s">
        <v>5009</v>
      </c>
      <c r="AB283" s="55" t="s">
        <v>12091</v>
      </c>
      <c r="AC283" s="55" t="s">
        <v>12092</v>
      </c>
      <c r="AD283" s="60">
        <f>IF(N283=$AD$1,_xlfn.XLOOKUP(LEFT(B283,18)&amp;C283&amp;D283,'Form CT'!I:I,'Form CT'!D:D,0)+_xlfn.XLOOKUP(LEFT(B283,18)&amp;C283&amp;D283,'Form CT'!I:I,'Form CT'!E:E,0),0)</f>
        <v>613.26545133325271</v>
      </c>
      <c r="AE283" s="60">
        <f>IF(N283=$AE$1,_xlfn.XLOOKUP(LEFT(B283,18)&amp;C283&amp;D283,'Form CT'!I:I,'Form CT'!D:D,0)+_xlfn.XLOOKUP(LEFT(B283,18)&amp;C283&amp;D283,'Form CT'!I:I,'Form CT'!E:E,0),0)</f>
        <v>0</v>
      </c>
      <c r="AF283" s="60">
        <f>IF(N283=$AF$1,_xlfn.XLOOKUP(LEFT(B283,18)&amp;C283&amp;D283,'Form CT'!I:I,'Form CT'!D:D,0)+_xlfn.XLOOKUP(LEFT(B283,18)&amp;C283&amp;D283,'Form CT'!I:I,'Form CT'!E:E,0),0)</f>
        <v>0</v>
      </c>
      <c r="AG283" s="60" t="str">
        <f t="shared" si="5"/>
        <v>不符合</v>
      </c>
      <c r="AH283" s="60">
        <f>_xlfn.XLOOKUP(TRIM(CLEAN(B283))&amp;"-"&amp;TRIM(CLEAN(C283))&amp;"-"&amp;TRIM(CLEAN(D283)),'KS2'!A:A,'KS2'!B:B,0)</f>
        <v>0</v>
      </c>
      <c r="AI283" s="60">
        <f>IF(_xlfn.XLOOKUP(MID(B283,2,7)&amp;"/"&amp;MID(B283,10,3)&amp;TRIM(D283)&amp;MID(B283,15,4),Carouselwash!F:F,Carouselwash!I:I,0)=0,_xlfn.XLOOKUP((MID(C283,2,7)&amp;"/"&amp;MID(C283,10,3)&amp;TRIM(D283)),Carouselwash!G:G,Carouselwash!I:I,0),_xlfn.XLOOKUP(MID(B283,2,7)&amp;"/"&amp;MID(B283,10,3)&amp;TRIM(D283)&amp;MID(B283,15,4),Carouselwash!F:F,Carouselwash!I:I,0))</f>
        <v>3</v>
      </c>
    </row>
    <row r="284" spans="1:35" hidden="1">
      <c r="A284" s="55" t="s">
        <v>12093</v>
      </c>
      <c r="B284" s="56" t="s">
        <v>1638</v>
      </c>
      <c r="C284" s="56" t="s">
        <v>1608</v>
      </c>
      <c r="D284" s="55" t="s">
        <v>152</v>
      </c>
      <c r="E284" s="57" t="s">
        <v>10639</v>
      </c>
      <c r="F284" s="58">
        <v>33300</v>
      </c>
      <c r="G284" s="59" t="s">
        <v>10499</v>
      </c>
      <c r="H284" s="59" t="s">
        <v>10598</v>
      </c>
      <c r="I284" s="55" t="s">
        <v>31</v>
      </c>
      <c r="J284" s="55">
        <v>7</v>
      </c>
      <c r="K284" s="55">
        <v>4</v>
      </c>
      <c r="L284" s="55" t="s">
        <v>12094</v>
      </c>
      <c r="M284" s="55">
        <v>5618</v>
      </c>
      <c r="N284" s="55" t="s">
        <v>101</v>
      </c>
      <c r="O284" s="55">
        <v>0.128</v>
      </c>
      <c r="P284" s="55">
        <v>0.185</v>
      </c>
      <c r="Q284" s="55">
        <v>3.3000000000000002E-2</v>
      </c>
      <c r="R284" s="55">
        <v>1.18E-2</v>
      </c>
      <c r="S284" s="55" t="s">
        <v>51</v>
      </c>
      <c r="T284" s="55" t="s">
        <v>10519</v>
      </c>
      <c r="U284" s="55">
        <v>18</v>
      </c>
      <c r="V284" s="55" t="s">
        <v>5051</v>
      </c>
      <c r="W284" s="55" t="s">
        <v>162</v>
      </c>
      <c r="X284" s="55">
        <v>35070.43</v>
      </c>
      <c r="Y284" s="55">
        <v>33300</v>
      </c>
      <c r="Z284" s="55" t="s">
        <v>5043</v>
      </c>
      <c r="AA284" s="55" t="s">
        <v>5013</v>
      </c>
      <c r="AB284" s="55" t="s">
        <v>12095</v>
      </c>
      <c r="AC284" s="55" t="s">
        <v>12096</v>
      </c>
      <c r="AD284" s="60">
        <f>IF(N284=$AD$1,_xlfn.XLOOKUP(LEFT(B284,18)&amp;C284&amp;D284,'Form CT'!I:I,'Form CT'!D:D,0)+_xlfn.XLOOKUP(LEFT(B284,18)&amp;C284&amp;D284,'Form CT'!I:I,'Form CT'!E:E,0),0)</f>
        <v>581.43038633333049</v>
      </c>
      <c r="AE284" s="60">
        <f>IF(N284=$AE$1,_xlfn.XLOOKUP(LEFT(B284,18)&amp;C284&amp;D284,'Form CT'!I:I,'Form CT'!D:D,0)+_xlfn.XLOOKUP(LEFT(B284,18)&amp;C284&amp;D284,'Form CT'!I:I,'Form CT'!E:E,0),0)</f>
        <v>0</v>
      </c>
      <c r="AF284" s="60">
        <f>IF(N284=$AF$1,_xlfn.XLOOKUP(LEFT(B284,18)&amp;C284&amp;D284,'Form CT'!I:I,'Form CT'!D:D,0)+_xlfn.XLOOKUP(LEFT(B284,18)&amp;C284&amp;D284,'Form CT'!I:I,'Form CT'!E:E,0),0)</f>
        <v>0</v>
      </c>
      <c r="AG284" s="60" t="str">
        <f t="shared" si="5"/>
        <v>不符合</v>
      </c>
      <c r="AH284" s="60">
        <f>_xlfn.XLOOKUP(TRIM(CLEAN(B284))&amp;"-"&amp;TRIM(CLEAN(C284))&amp;"-"&amp;TRIM(CLEAN(D284)),'KS2'!A:A,'KS2'!B:B,0)</f>
        <v>0</v>
      </c>
      <c r="AI284" s="60">
        <f>IF(_xlfn.XLOOKUP(MID(B284,2,7)&amp;"/"&amp;MID(B284,10,3)&amp;TRIM(D284)&amp;MID(B284,15,4),Carouselwash!F:F,Carouselwash!I:I,0)=0,_xlfn.XLOOKUP((MID(C284,2,7)&amp;"/"&amp;MID(C284,10,3)&amp;TRIM(D284)),Carouselwash!G:G,Carouselwash!I:I,0),_xlfn.XLOOKUP(MID(B284,2,7)&amp;"/"&amp;MID(B284,10,3)&amp;TRIM(D284)&amp;MID(B284,15,4),Carouselwash!F:F,Carouselwash!I:I,0))</f>
        <v>3</v>
      </c>
    </row>
    <row r="285" spans="1:35" hidden="1">
      <c r="A285" s="60" t="s">
        <v>12097</v>
      </c>
      <c r="B285" s="63" t="s">
        <v>1321</v>
      </c>
      <c r="C285" s="63" t="s">
        <v>4489</v>
      </c>
      <c r="D285" s="67" t="s">
        <v>4490</v>
      </c>
      <c r="E285" s="115" t="s">
        <v>10639</v>
      </c>
      <c r="F285" s="65">
        <v>28900</v>
      </c>
      <c r="G285" s="124" t="s">
        <v>10499</v>
      </c>
      <c r="H285" s="124" t="s">
        <v>10570</v>
      </c>
      <c r="I285" s="60" t="s">
        <v>17</v>
      </c>
      <c r="J285" s="60">
        <v>6</v>
      </c>
      <c r="K285" s="60">
        <v>4</v>
      </c>
      <c r="L285" s="60" t="s">
        <v>12098</v>
      </c>
      <c r="M285" s="60">
        <v>5624.5</v>
      </c>
      <c r="N285" s="60" t="s">
        <v>101</v>
      </c>
      <c r="O285" s="60">
        <v>0.128</v>
      </c>
      <c r="P285" s="60">
        <v>0.17</v>
      </c>
      <c r="Q285" s="60">
        <v>6.4000000000000001E-2</v>
      </c>
      <c r="R285" s="60">
        <v>1.4999999999999999E-2</v>
      </c>
      <c r="S285" s="60" t="s">
        <v>51</v>
      </c>
      <c r="T285" s="60" t="s">
        <v>162</v>
      </c>
      <c r="U285" s="60">
        <v>18</v>
      </c>
      <c r="V285" s="60" t="s">
        <v>5044</v>
      </c>
      <c r="W285" s="60" t="s">
        <v>162</v>
      </c>
      <c r="X285" s="60">
        <v>34184.050000000003</v>
      </c>
      <c r="Y285" s="60">
        <v>28800</v>
      </c>
      <c r="Z285" s="60" t="s">
        <v>5043</v>
      </c>
      <c r="AA285" s="60" t="s">
        <v>5012</v>
      </c>
      <c r="AB285" s="66" t="s">
        <v>5014</v>
      </c>
      <c r="AC285" s="60" t="s">
        <v>12099</v>
      </c>
      <c r="AD285" s="60">
        <f>IF(N285=$AD$1,_xlfn.XLOOKUP(LEFT(B285,18)&amp;C285&amp;D285,'Form CT'!I:I,'Form CT'!D:D,0)+_xlfn.XLOOKUP(LEFT(B285,18)&amp;C285&amp;D285,'Form CT'!I:I,'Form CT'!E:E,0),0)</f>
        <v>582.32677100098215</v>
      </c>
      <c r="AE285" s="60">
        <f>IF(N285=$AE$1,_xlfn.XLOOKUP(LEFT(B285,18)&amp;C285&amp;D285,'Form CT'!I:I,'Form CT'!D:D,0)+_xlfn.XLOOKUP(LEFT(B285,18)&amp;C285&amp;D285,'Form CT'!I:I,'Form CT'!E:E,0),0)</f>
        <v>0</v>
      </c>
      <c r="AF285" s="60">
        <f>IF(N285=$AF$1,_xlfn.XLOOKUP(LEFT(B285,18)&amp;C285&amp;D285,'Form CT'!I:I,'Form CT'!D:D,0)+_xlfn.XLOOKUP(LEFT(B285,18)&amp;C285&amp;D285,'Form CT'!I:I,'Form CT'!E:E,0),0)</f>
        <v>0</v>
      </c>
      <c r="AG285" s="60" t="str">
        <f t="shared" si="5"/>
        <v>不符合</v>
      </c>
      <c r="AH285" s="60">
        <f>_xlfn.XLOOKUP(TRIM(CLEAN(B285))&amp;"-"&amp;TRIM(CLEAN(C285))&amp;"-"&amp;TRIM(CLEAN(D285)),'KS2'!A:A,'KS2'!B:B,0)</f>
        <v>0</v>
      </c>
      <c r="AI285" s="60">
        <f>IF(_xlfn.XLOOKUP(MID(B285,2,7)&amp;"/"&amp;MID(B285,10,3)&amp;TRIM(D285)&amp;MID(B285,15,4),Carouselwash!F:F,Carouselwash!I:I,0)=0,_xlfn.XLOOKUP((MID(C285,2,7)&amp;"/"&amp;MID(C285,10,3)&amp;TRIM(D285)),Carouselwash!G:G,Carouselwash!I:I,0),_xlfn.XLOOKUP(MID(B285,2,7)&amp;"/"&amp;MID(B285,10,3)&amp;TRIM(D285)&amp;MID(B285,15,4),Carouselwash!F:F,Carouselwash!I:I,0))</f>
        <v>3</v>
      </c>
    </row>
    <row r="286" spans="1:35" hidden="1">
      <c r="A286" s="60" t="s">
        <v>12100</v>
      </c>
      <c r="B286" s="63" t="s">
        <v>144</v>
      </c>
      <c r="C286" s="63" t="s">
        <v>145</v>
      </c>
      <c r="D286" s="55" t="s">
        <v>87</v>
      </c>
      <c r="E286" s="92" t="s">
        <v>10639</v>
      </c>
      <c r="F286" s="65">
        <v>28880</v>
      </c>
      <c r="G286" s="124" t="s">
        <v>10618</v>
      </c>
      <c r="H286" s="124" t="s">
        <v>10598</v>
      </c>
      <c r="I286" s="60" t="s">
        <v>17</v>
      </c>
      <c r="J286" s="60">
        <v>6</v>
      </c>
      <c r="K286" s="60">
        <v>4</v>
      </c>
      <c r="L286" s="60" t="s">
        <v>12101</v>
      </c>
      <c r="M286" s="60">
        <v>5671.5</v>
      </c>
      <c r="N286" s="60" t="s">
        <v>101</v>
      </c>
      <c r="O286" s="60">
        <v>0.128</v>
      </c>
      <c r="P286" s="60">
        <v>0.17</v>
      </c>
      <c r="Q286" s="60">
        <v>6.4000000000000001E-2</v>
      </c>
      <c r="R286" s="60">
        <v>1.4999999999999999E-2</v>
      </c>
      <c r="S286" s="60" t="s">
        <v>51</v>
      </c>
      <c r="T286" s="60" t="s">
        <v>162</v>
      </c>
      <c r="U286" s="60">
        <v>18</v>
      </c>
      <c r="V286" s="60" t="s">
        <v>5044</v>
      </c>
      <c r="W286" s="60" t="s">
        <v>162</v>
      </c>
      <c r="X286" s="60">
        <v>34325.82</v>
      </c>
      <c r="Y286" s="60">
        <v>28800</v>
      </c>
      <c r="Z286" s="60" t="s">
        <v>5043</v>
      </c>
      <c r="AA286" s="60" t="s">
        <v>5010</v>
      </c>
      <c r="AB286" s="66" t="s">
        <v>5008</v>
      </c>
      <c r="AC286" s="60" t="s">
        <v>12102</v>
      </c>
      <c r="AD286" s="60">
        <f>IF(N286=$AD$1,_xlfn.XLOOKUP(LEFT(B286,18)&amp;C286&amp;D286,'Form CT'!I:I,'Form CT'!D:D,0)+_xlfn.XLOOKUP(LEFT(B286,18)&amp;C286&amp;D286,'Form CT'!I:I,'Form CT'!E:E,0),0)</f>
        <v>582.15052566553936</v>
      </c>
      <c r="AE286" s="60">
        <f>IF(N286=$AE$1,_xlfn.XLOOKUP(LEFT(B286,18)&amp;C286&amp;D286,'Form CT'!I:I,'Form CT'!D:D,0)+_xlfn.XLOOKUP(LEFT(B286,18)&amp;C286&amp;D286,'Form CT'!I:I,'Form CT'!E:E,0),0)</f>
        <v>0</v>
      </c>
      <c r="AF286" s="60">
        <f>IF(N286=$AF$1,_xlfn.XLOOKUP(LEFT(B286,18)&amp;C286&amp;D286,'Form CT'!I:I,'Form CT'!D:D,0)+_xlfn.XLOOKUP(LEFT(B286,18)&amp;C286&amp;D286,'Form CT'!I:I,'Form CT'!E:E,0),0)</f>
        <v>0</v>
      </c>
      <c r="AG286" s="60" t="str">
        <f t="shared" si="5"/>
        <v>不符合</v>
      </c>
      <c r="AH286" s="60">
        <f>_xlfn.XLOOKUP(TRIM(CLEAN(B286))&amp;"-"&amp;TRIM(CLEAN(C286))&amp;"-"&amp;TRIM(CLEAN(D286)),'KS2'!A:A,'KS2'!B:B,0)</f>
        <v>0</v>
      </c>
      <c r="AI286" s="60">
        <f>IF(_xlfn.XLOOKUP(MID(B286,2,7)&amp;"/"&amp;MID(B286,10,3)&amp;TRIM(D286)&amp;MID(B286,15,4),Carouselwash!F:F,Carouselwash!I:I,0)=0,_xlfn.XLOOKUP((MID(C286,2,7)&amp;"/"&amp;MID(C286,10,3)&amp;TRIM(D286)),Carouselwash!G:G,Carouselwash!I:I,0),_xlfn.XLOOKUP(MID(B286,2,7)&amp;"/"&amp;MID(B286,10,3)&amp;TRIM(D286)&amp;MID(B286,15,4),Carouselwash!F:F,Carouselwash!I:I,0))</f>
        <v>3</v>
      </c>
    </row>
    <row r="287" spans="1:35" hidden="1">
      <c r="A287" s="60" t="s">
        <v>12103</v>
      </c>
      <c r="B287" s="63" t="s">
        <v>1321</v>
      </c>
      <c r="C287" s="63" t="s">
        <v>4489</v>
      </c>
      <c r="D287" s="55" t="s">
        <v>4490</v>
      </c>
      <c r="E287" s="115" t="s">
        <v>10639</v>
      </c>
      <c r="F287" s="65">
        <v>28900</v>
      </c>
      <c r="G287" s="124" t="s">
        <v>10499</v>
      </c>
      <c r="H287" s="124" t="s">
        <v>10570</v>
      </c>
      <c r="I287" s="60" t="s">
        <v>17</v>
      </c>
      <c r="J287" s="60">
        <v>6</v>
      </c>
      <c r="K287" s="60">
        <v>4</v>
      </c>
      <c r="L287" s="60" t="s">
        <v>12104</v>
      </c>
      <c r="M287" s="60">
        <v>5557.4</v>
      </c>
      <c r="N287" s="60" t="s">
        <v>101</v>
      </c>
      <c r="O287" s="60">
        <v>0.128</v>
      </c>
      <c r="P287" s="60">
        <v>0.17</v>
      </c>
      <c r="Q287" s="60">
        <v>6.4000000000000001E-2</v>
      </c>
      <c r="R287" s="60">
        <v>1.4999999999999999E-2</v>
      </c>
      <c r="S287" s="60" t="s">
        <v>51</v>
      </c>
      <c r="T287" s="60" t="s">
        <v>162</v>
      </c>
      <c r="U287" s="60">
        <v>18</v>
      </c>
      <c r="V287" s="60" t="s">
        <v>5044</v>
      </c>
      <c r="W287" s="60" t="s">
        <v>162</v>
      </c>
      <c r="X287" s="60">
        <v>34184.050000000003</v>
      </c>
      <c r="Y287" s="60">
        <v>28800</v>
      </c>
      <c r="Z287" s="60" t="s">
        <v>5043</v>
      </c>
      <c r="AA287" s="60" t="s">
        <v>5012</v>
      </c>
      <c r="AB287" s="66" t="s">
        <v>5014</v>
      </c>
      <c r="AC287" s="60" t="s">
        <v>12105</v>
      </c>
      <c r="AD287" s="60">
        <f>IF(N287=$AD$1,_xlfn.XLOOKUP(LEFT(B287,18)&amp;C287&amp;D287,'Form CT'!I:I,'Form CT'!D:D,0)+_xlfn.XLOOKUP(LEFT(B287,18)&amp;C287&amp;D287,'Form CT'!I:I,'Form CT'!E:E,0),0)</f>
        <v>582.32677100098215</v>
      </c>
      <c r="AE287" s="60">
        <f>IF(N287=$AE$1,_xlfn.XLOOKUP(LEFT(B287,18)&amp;C287&amp;D287,'Form CT'!I:I,'Form CT'!D:D,0)+_xlfn.XLOOKUP(LEFT(B287,18)&amp;C287&amp;D287,'Form CT'!I:I,'Form CT'!E:E,0),0)</f>
        <v>0</v>
      </c>
      <c r="AF287" s="60">
        <f>IF(N287=$AF$1,_xlfn.XLOOKUP(LEFT(B287,18)&amp;C287&amp;D287,'Form CT'!I:I,'Form CT'!D:D,0)+_xlfn.XLOOKUP(LEFT(B287,18)&amp;C287&amp;D287,'Form CT'!I:I,'Form CT'!E:E,0),0)</f>
        <v>0</v>
      </c>
      <c r="AG287" s="60" t="str">
        <f t="shared" si="5"/>
        <v>不符合</v>
      </c>
      <c r="AH287" s="60">
        <f>_xlfn.XLOOKUP(TRIM(CLEAN(B287))&amp;"-"&amp;TRIM(CLEAN(C287))&amp;"-"&amp;TRIM(CLEAN(D287)),'KS2'!A:A,'KS2'!B:B,0)</f>
        <v>0</v>
      </c>
      <c r="AI287" s="60">
        <f>IF(_xlfn.XLOOKUP(MID(B287,2,7)&amp;"/"&amp;MID(B287,10,3)&amp;TRIM(D287)&amp;MID(B287,15,4),Carouselwash!F:F,Carouselwash!I:I,0)=0,_xlfn.XLOOKUP((MID(C287,2,7)&amp;"/"&amp;MID(C287,10,3)&amp;TRIM(D287)),Carouselwash!G:G,Carouselwash!I:I,0),_xlfn.XLOOKUP(MID(B287,2,7)&amp;"/"&amp;MID(B287,10,3)&amp;TRIM(D287)&amp;MID(B287,15,4),Carouselwash!F:F,Carouselwash!I:I,0))</f>
        <v>3</v>
      </c>
    </row>
    <row r="288" spans="1:35" hidden="1">
      <c r="A288" s="60" t="s">
        <v>12106</v>
      </c>
      <c r="B288" s="69" t="s">
        <v>2207</v>
      </c>
      <c r="C288" s="69" t="s">
        <v>2208</v>
      </c>
      <c r="D288" s="55" t="s">
        <v>4428</v>
      </c>
      <c r="E288" s="115" t="s">
        <v>10639</v>
      </c>
      <c r="F288" s="65">
        <v>50760</v>
      </c>
      <c r="G288" s="124" t="s">
        <v>10516</v>
      </c>
      <c r="H288" s="124" t="s">
        <v>10529</v>
      </c>
      <c r="I288" s="60" t="s">
        <v>1</v>
      </c>
      <c r="J288" s="60">
        <v>6</v>
      </c>
      <c r="K288" s="60">
        <v>4</v>
      </c>
      <c r="L288" s="60" t="s">
        <v>12107</v>
      </c>
      <c r="M288" s="60">
        <v>1300.0999999999999</v>
      </c>
      <c r="N288" s="60" t="s">
        <v>101</v>
      </c>
      <c r="O288" s="60">
        <v>8.8999999999999996E-2</v>
      </c>
      <c r="P288" s="60">
        <v>6.4000000000000001E-2</v>
      </c>
      <c r="Q288" s="60">
        <v>4.1000000000000002E-2</v>
      </c>
      <c r="R288" s="60">
        <v>9.7999999999999997E-3</v>
      </c>
      <c r="S288" s="60" t="s">
        <v>52</v>
      </c>
      <c r="T288" s="60" t="s">
        <v>10501</v>
      </c>
      <c r="U288" s="60">
        <v>18</v>
      </c>
      <c r="V288" s="60" t="s">
        <v>5044</v>
      </c>
      <c r="W288" s="60" t="s">
        <v>163</v>
      </c>
      <c r="X288" s="60">
        <v>36502.04</v>
      </c>
      <c r="Y288" s="60">
        <v>50760</v>
      </c>
      <c r="Z288" s="60" t="s">
        <v>11169</v>
      </c>
      <c r="AA288" s="60" t="s">
        <v>5009</v>
      </c>
      <c r="AB288" s="66" t="s">
        <v>12108</v>
      </c>
      <c r="AC288" s="60" t="s">
        <v>12109</v>
      </c>
      <c r="AD288" s="60">
        <f>IF(N288=$AD$1,_xlfn.XLOOKUP(LEFT(B288,18)&amp;C288&amp;D288,'Form CT'!I:I,'Form CT'!D:D,0)+_xlfn.XLOOKUP(LEFT(B288,18)&amp;C288&amp;D288,'Form CT'!I:I,'Form CT'!E:E,0),0)</f>
        <v>613.26545133325271</v>
      </c>
      <c r="AE288" s="60">
        <f>IF(N288=$AE$1,_xlfn.XLOOKUP(LEFT(B288,18)&amp;C288&amp;D288,'Form CT'!I:I,'Form CT'!D:D,0)+_xlfn.XLOOKUP(LEFT(B288,18)&amp;C288&amp;D288,'Form CT'!I:I,'Form CT'!E:E,0),0)</f>
        <v>0</v>
      </c>
      <c r="AF288" s="60">
        <f>IF(N288=$AF$1,_xlfn.XLOOKUP(LEFT(B288,18)&amp;C288&amp;D288,'Form CT'!I:I,'Form CT'!D:D,0)+_xlfn.XLOOKUP(LEFT(B288,18)&amp;C288&amp;D288,'Form CT'!I:I,'Form CT'!E:E,0),0)</f>
        <v>0</v>
      </c>
      <c r="AG288" s="60" t="str">
        <f t="shared" si="5"/>
        <v>不符合</v>
      </c>
      <c r="AH288" s="60">
        <f>_xlfn.XLOOKUP(TRIM(CLEAN(B288))&amp;"-"&amp;TRIM(CLEAN(C288))&amp;"-"&amp;TRIM(CLEAN(D288)),'KS2'!A:A,'KS2'!B:B,0)</f>
        <v>0</v>
      </c>
      <c r="AI288" s="60">
        <f>IF(_xlfn.XLOOKUP(MID(B288,2,7)&amp;"/"&amp;MID(B288,10,3)&amp;TRIM(D288)&amp;MID(B288,15,4),Carouselwash!F:F,Carouselwash!I:I,0)=0,_xlfn.XLOOKUP((MID(C288,2,7)&amp;"/"&amp;MID(C288,10,3)&amp;TRIM(D288)),Carouselwash!G:G,Carouselwash!I:I,0),_xlfn.XLOOKUP(MID(B288,2,7)&amp;"/"&amp;MID(B288,10,3)&amp;TRIM(D288)&amp;MID(B288,15,4),Carouselwash!F:F,Carouselwash!I:I,0))</f>
        <v>3</v>
      </c>
    </row>
    <row r="289" spans="1:35" hidden="1">
      <c r="A289" s="60" t="s">
        <v>12110</v>
      </c>
      <c r="B289" s="69" t="s">
        <v>2207</v>
      </c>
      <c r="C289" s="69" t="s">
        <v>2208</v>
      </c>
      <c r="D289" s="67" t="s">
        <v>4428</v>
      </c>
      <c r="E289" s="115" t="s">
        <v>10639</v>
      </c>
      <c r="F289" s="65">
        <v>50760</v>
      </c>
      <c r="G289" s="124" t="s">
        <v>10516</v>
      </c>
      <c r="H289" s="124" t="s">
        <v>10529</v>
      </c>
      <c r="I289" s="60" t="s">
        <v>1</v>
      </c>
      <c r="J289" s="60">
        <v>6</v>
      </c>
      <c r="K289" s="60">
        <v>4</v>
      </c>
      <c r="L289" s="60" t="s">
        <v>12111</v>
      </c>
      <c r="M289" s="60">
        <v>1365.2</v>
      </c>
      <c r="N289" s="60" t="s">
        <v>101</v>
      </c>
      <c r="O289" s="60">
        <v>8.8999999999999996E-2</v>
      </c>
      <c r="P289" s="60">
        <v>6.4000000000000001E-2</v>
      </c>
      <c r="Q289" s="60">
        <v>4.1000000000000002E-2</v>
      </c>
      <c r="R289" s="60">
        <v>9.7999999999999997E-3</v>
      </c>
      <c r="S289" s="60" t="s">
        <v>52</v>
      </c>
      <c r="T289" s="60" t="s">
        <v>10501</v>
      </c>
      <c r="U289" s="60">
        <v>18</v>
      </c>
      <c r="V289" s="60" t="s">
        <v>5044</v>
      </c>
      <c r="W289" s="60" t="s">
        <v>163</v>
      </c>
      <c r="X289" s="60">
        <v>36502.04</v>
      </c>
      <c r="Y289" s="60">
        <v>50760</v>
      </c>
      <c r="Z289" s="60" t="s">
        <v>11169</v>
      </c>
      <c r="AA289" s="60" t="s">
        <v>5009</v>
      </c>
      <c r="AB289" s="66" t="s">
        <v>12112</v>
      </c>
      <c r="AC289" s="60" t="s">
        <v>12113</v>
      </c>
      <c r="AD289" s="60">
        <f>IF(N289=$AD$1,_xlfn.XLOOKUP(LEFT(B289,18)&amp;C289&amp;D289,'Form CT'!I:I,'Form CT'!D:D,0)+_xlfn.XLOOKUP(LEFT(B289,18)&amp;C289&amp;D289,'Form CT'!I:I,'Form CT'!E:E,0),0)</f>
        <v>613.26545133325271</v>
      </c>
      <c r="AE289" s="60">
        <f>IF(N289=$AE$1,_xlfn.XLOOKUP(LEFT(B289,18)&amp;C289&amp;D289,'Form CT'!I:I,'Form CT'!D:D,0)+_xlfn.XLOOKUP(LEFT(B289,18)&amp;C289&amp;D289,'Form CT'!I:I,'Form CT'!E:E,0),0)</f>
        <v>0</v>
      </c>
      <c r="AF289" s="60">
        <f>IF(N289=$AF$1,_xlfn.XLOOKUP(LEFT(B289,18)&amp;C289&amp;D289,'Form CT'!I:I,'Form CT'!D:D,0)+_xlfn.XLOOKUP(LEFT(B289,18)&amp;C289&amp;D289,'Form CT'!I:I,'Form CT'!E:E,0),0)</f>
        <v>0</v>
      </c>
      <c r="AG289" s="60" t="str">
        <f t="shared" si="5"/>
        <v>不符合</v>
      </c>
      <c r="AH289" s="60">
        <f>_xlfn.XLOOKUP(TRIM(CLEAN(B289))&amp;"-"&amp;TRIM(CLEAN(C289))&amp;"-"&amp;TRIM(CLEAN(D289)),'KS2'!A:A,'KS2'!B:B,0)</f>
        <v>0</v>
      </c>
      <c r="AI289" s="60">
        <f>IF(_xlfn.XLOOKUP(MID(B289,2,7)&amp;"/"&amp;MID(B289,10,3)&amp;TRIM(D289)&amp;MID(B289,15,4),Carouselwash!F:F,Carouselwash!I:I,0)=0,_xlfn.XLOOKUP((MID(C289,2,7)&amp;"/"&amp;MID(C289,10,3)&amp;TRIM(D289)),Carouselwash!G:G,Carouselwash!I:I,0),_xlfn.XLOOKUP(MID(B289,2,7)&amp;"/"&amp;MID(B289,10,3)&amp;TRIM(D289)&amp;MID(B289,15,4),Carouselwash!F:F,Carouselwash!I:I,0))</f>
        <v>3</v>
      </c>
    </row>
    <row r="290" spans="1:35">
      <c r="A290" s="60" t="s">
        <v>12114</v>
      </c>
      <c r="B290" s="69" t="s">
        <v>4114</v>
      </c>
      <c r="C290" s="69" t="s">
        <v>4115</v>
      </c>
      <c r="D290" s="55" t="s">
        <v>4531</v>
      </c>
      <c r="E290" s="115" t="s">
        <v>10639</v>
      </c>
      <c r="F290" s="65">
        <v>50687</v>
      </c>
      <c r="G290" s="124" t="s">
        <v>10583</v>
      </c>
      <c r="H290" s="124" t="s">
        <v>10598</v>
      </c>
      <c r="I290" s="60" t="s">
        <v>10</v>
      </c>
      <c r="J290" s="60">
        <v>10</v>
      </c>
      <c r="K290" s="60">
        <v>5</v>
      </c>
      <c r="L290" s="60" t="s">
        <v>12115</v>
      </c>
      <c r="M290" s="60">
        <v>1426.8</v>
      </c>
      <c r="N290" s="60" t="s">
        <v>101</v>
      </c>
      <c r="O290" s="60">
        <v>9.4E-2</v>
      </c>
      <c r="P290" s="60">
        <v>7.5999999999999998E-2</v>
      </c>
      <c r="Q290" s="60">
        <v>2.0299999999999999E-2</v>
      </c>
      <c r="R290" s="60">
        <v>9.7999999999999997E-3</v>
      </c>
      <c r="S290" s="60" t="s">
        <v>52</v>
      </c>
      <c r="T290" s="60" t="s">
        <v>10501</v>
      </c>
      <c r="U290" s="60">
        <v>18</v>
      </c>
      <c r="V290" s="60" t="s">
        <v>9485</v>
      </c>
      <c r="W290" s="60" t="s">
        <v>163</v>
      </c>
      <c r="X290" s="60">
        <v>66066.73</v>
      </c>
      <c r="Y290" s="60">
        <v>50760</v>
      </c>
      <c r="Z290" s="60" t="s">
        <v>5043</v>
      </c>
      <c r="AA290" s="60" t="s">
        <v>5015</v>
      </c>
      <c r="AB290" s="66" t="s">
        <v>5014</v>
      </c>
      <c r="AC290" s="60" t="s">
        <v>11214</v>
      </c>
      <c r="AD290" s="60">
        <f>IF(N290=$AD$1,_xlfn.XLOOKUP(LEFT(B290,18)&amp;C290&amp;D290,'Form CT'!I:I,'Form CT'!D:D,0)+_xlfn.XLOOKUP(LEFT(B290,18)&amp;C290&amp;D290,'Form CT'!I:I,'Form CT'!E:E,0),0)</f>
        <v>770.0165722228121</v>
      </c>
      <c r="AE290" s="60">
        <f>IF(N290=$AE$1,_xlfn.XLOOKUP(LEFT(B290,18)&amp;C290&amp;D290,'Form CT'!I:I,'Form CT'!D:D,0)+_xlfn.XLOOKUP(LEFT(B290,18)&amp;C290&amp;D290,'Form CT'!I:I,'Form CT'!E:E,0),0)</f>
        <v>0</v>
      </c>
      <c r="AF290" s="60">
        <f>IF(N290=$AF$1,_xlfn.XLOOKUP(LEFT(B290,18)&amp;C290&amp;D290,'Form CT'!I:I,'Form CT'!D:D,0)+_xlfn.XLOOKUP(LEFT(B290,18)&amp;C290&amp;D290,'Form CT'!I:I,'Form CT'!E:E,0),0)</f>
        <v>0</v>
      </c>
      <c r="AG290" s="60" t="str">
        <f t="shared" si="5"/>
        <v>不符合</v>
      </c>
      <c r="AH290" s="60">
        <f>_xlfn.XLOOKUP(TRIM(CLEAN(B290))&amp;"-"&amp;TRIM(CLEAN(C290))&amp;"-"&amp;TRIM(CLEAN(D290)),'KS2'!A:A,'KS2'!B:B,0)</f>
        <v>0</v>
      </c>
      <c r="AI290" s="60">
        <f>IF(_xlfn.XLOOKUP(MID(B290,2,7)&amp;"/"&amp;MID(B290,10,3)&amp;TRIM(D290)&amp;MID(B290,15,4),Carouselwash!F:F,Carouselwash!I:I,0)=0,_xlfn.XLOOKUP((MID(C290,2,7)&amp;"/"&amp;MID(C290,10,3)&amp;TRIM(D290)),Carouselwash!G:G,Carouselwash!I:I,0),_xlfn.XLOOKUP(MID(B290,2,7)&amp;"/"&amp;MID(B290,10,3)&amp;TRIM(D290)&amp;MID(B290,15,4),Carouselwash!F:F,Carouselwash!I:I,0))</f>
        <v>3</v>
      </c>
    </row>
    <row r="291" spans="1:35" hidden="1">
      <c r="A291" s="60" t="s">
        <v>12116</v>
      </c>
      <c r="B291" s="69" t="s">
        <v>144</v>
      </c>
      <c r="C291" s="69" t="s">
        <v>145</v>
      </c>
      <c r="D291" s="55" t="s">
        <v>87</v>
      </c>
      <c r="E291" s="115" t="s">
        <v>10639</v>
      </c>
      <c r="F291" s="108">
        <v>28840</v>
      </c>
      <c r="G291" s="124" t="s">
        <v>10618</v>
      </c>
      <c r="H291" s="124" t="s">
        <v>10598</v>
      </c>
      <c r="I291" s="60" t="s">
        <v>17</v>
      </c>
      <c r="J291" s="60">
        <v>6</v>
      </c>
      <c r="K291" s="60">
        <v>4</v>
      </c>
      <c r="L291" s="60" t="s">
        <v>12117</v>
      </c>
      <c r="M291" s="60">
        <v>5772</v>
      </c>
      <c r="N291" s="60" t="s">
        <v>101</v>
      </c>
      <c r="O291" s="60">
        <v>0.128</v>
      </c>
      <c r="P291" s="60">
        <v>0.17</v>
      </c>
      <c r="Q291" s="60">
        <v>6.4000000000000001E-2</v>
      </c>
      <c r="R291" s="60">
        <v>1.4999999999999999E-2</v>
      </c>
      <c r="S291" s="60" t="s">
        <v>51</v>
      </c>
      <c r="T291" s="60" t="s">
        <v>162</v>
      </c>
      <c r="U291" s="60">
        <v>18</v>
      </c>
      <c r="V291" s="60" t="s">
        <v>5044</v>
      </c>
      <c r="W291" s="60" t="s">
        <v>162</v>
      </c>
      <c r="X291" s="60">
        <v>34325.82</v>
      </c>
      <c r="Y291" s="60">
        <v>28800</v>
      </c>
      <c r="Z291" s="60" t="s">
        <v>5043</v>
      </c>
      <c r="AA291" s="60" t="s">
        <v>5010</v>
      </c>
      <c r="AB291" s="66" t="s">
        <v>5008</v>
      </c>
      <c r="AC291" s="60" t="s">
        <v>12118</v>
      </c>
      <c r="AD291" s="60">
        <f>IF(N291=$AD$1,_xlfn.XLOOKUP(LEFT(B291,18)&amp;C291&amp;D291,'Form CT'!I:I,'Form CT'!D:D,0)+_xlfn.XLOOKUP(LEFT(B291,18)&amp;C291&amp;D291,'Form CT'!I:I,'Form CT'!E:E,0),0)</f>
        <v>582.15052566553936</v>
      </c>
      <c r="AE291" s="60">
        <f>IF(N291=$AE$1,_xlfn.XLOOKUP(LEFT(B291,18)&amp;C291&amp;D291,'Form CT'!I:I,'Form CT'!D:D,0)+_xlfn.XLOOKUP(LEFT(B291,18)&amp;C291&amp;D291,'Form CT'!I:I,'Form CT'!E:E,0),0)</f>
        <v>0</v>
      </c>
      <c r="AF291" s="60">
        <f>IF(N291=$AF$1,_xlfn.XLOOKUP(LEFT(B291,18)&amp;C291&amp;D291,'Form CT'!I:I,'Form CT'!D:D,0)+_xlfn.XLOOKUP(LEFT(B291,18)&amp;C291&amp;D291,'Form CT'!I:I,'Form CT'!E:E,0),0)</f>
        <v>0</v>
      </c>
      <c r="AG291" s="60" t="str">
        <f t="shared" si="5"/>
        <v>不符合</v>
      </c>
      <c r="AH291" s="60">
        <f>_xlfn.XLOOKUP(TRIM(CLEAN(B291))&amp;"-"&amp;TRIM(CLEAN(C291))&amp;"-"&amp;TRIM(CLEAN(D291)),'KS2'!A:A,'KS2'!B:B,0)</f>
        <v>0</v>
      </c>
      <c r="AI291" s="60">
        <f>IF(_xlfn.XLOOKUP(MID(B291,2,7)&amp;"/"&amp;MID(B291,10,3)&amp;TRIM(D291)&amp;MID(B291,15,4),Carouselwash!F:F,Carouselwash!I:I,0)=0,_xlfn.XLOOKUP((MID(C291,2,7)&amp;"/"&amp;MID(C291,10,3)&amp;TRIM(D291)),Carouselwash!G:G,Carouselwash!I:I,0),_xlfn.XLOOKUP(MID(B291,2,7)&amp;"/"&amp;MID(B291,10,3)&amp;TRIM(D291)&amp;MID(B291,15,4),Carouselwash!F:F,Carouselwash!I:I,0))</f>
        <v>3</v>
      </c>
    </row>
    <row r="292" spans="1:35" hidden="1">
      <c r="A292" s="60" t="s">
        <v>12119</v>
      </c>
      <c r="B292" s="69" t="s">
        <v>3064</v>
      </c>
      <c r="C292" s="69" t="s">
        <v>3062</v>
      </c>
      <c r="D292" s="55" t="s">
        <v>152</v>
      </c>
      <c r="E292" s="115" t="s">
        <v>10639</v>
      </c>
      <c r="F292" s="65">
        <v>43000</v>
      </c>
      <c r="G292" s="124" t="s">
        <v>10734</v>
      </c>
      <c r="H292" s="124" t="s">
        <v>10523</v>
      </c>
      <c r="I292" s="60" t="s">
        <v>28</v>
      </c>
      <c r="J292" s="60">
        <v>8</v>
      </c>
      <c r="K292" s="60">
        <v>5</v>
      </c>
      <c r="L292" s="60" t="s">
        <v>12120</v>
      </c>
      <c r="M292" s="60">
        <v>3679.1</v>
      </c>
      <c r="N292" s="60" t="s">
        <v>96</v>
      </c>
      <c r="O292" s="60">
        <v>9.8000000000000004E-2</v>
      </c>
      <c r="P292" s="60">
        <v>0.16300000000000001</v>
      </c>
      <c r="Q292" s="60">
        <v>3.3000000000000002E-2</v>
      </c>
      <c r="R292" s="60">
        <v>1.4999999999999999E-2</v>
      </c>
      <c r="S292" s="60" t="s">
        <v>52</v>
      </c>
      <c r="T292" s="60" t="s">
        <v>163</v>
      </c>
      <c r="U292" s="60">
        <v>18</v>
      </c>
      <c r="V292" s="60" t="s">
        <v>5049</v>
      </c>
      <c r="W292" s="60" t="s">
        <v>162</v>
      </c>
      <c r="X292" s="60">
        <v>25484.15</v>
      </c>
      <c r="Y292" s="60">
        <v>45360</v>
      </c>
      <c r="Z292" s="60" t="s">
        <v>10374</v>
      </c>
      <c r="AA292" s="60" t="s">
        <v>5009</v>
      </c>
      <c r="AB292" s="126" t="s">
        <v>12121</v>
      </c>
      <c r="AC292" s="60" t="s">
        <v>12122</v>
      </c>
      <c r="AD292" s="60">
        <f>IF(N292=$AD$1,_xlfn.XLOOKUP(LEFT(B292,18)&amp;C292&amp;D292,'Form CT'!I:I,'Form CT'!D:D,0)+_xlfn.XLOOKUP(LEFT(B292,18)&amp;C292&amp;D292,'Form CT'!I:I,'Form CT'!E:E,0),0)</f>
        <v>0</v>
      </c>
      <c r="AE292" s="60">
        <f>IF(N292=$AE$1,_xlfn.XLOOKUP(LEFT(B292,18)&amp;C292&amp;D292,'Form CT'!I:I,'Form CT'!D:D,0)+_xlfn.XLOOKUP(LEFT(B292,18)&amp;C292&amp;D292,'Form CT'!I:I,'Form CT'!E:E,0),0)</f>
        <v>0</v>
      </c>
      <c r="AF292" s="60">
        <f>IF(N292=$AF$1,_xlfn.XLOOKUP(LEFT(B292,18)&amp;C292&amp;D292,'Form CT'!I:I,'Form CT'!D:D,0)+_xlfn.XLOOKUP(LEFT(B292,18)&amp;C292&amp;D292,'Form CT'!I:I,'Form CT'!E:E,0),0)</f>
        <v>452.42727299930993</v>
      </c>
      <c r="AG292" s="60" t="str">
        <f t="shared" si="5"/>
        <v>不符合</v>
      </c>
      <c r="AH292" s="60">
        <f>_xlfn.XLOOKUP(TRIM(CLEAN(B292))&amp;"-"&amp;TRIM(CLEAN(C292))&amp;"-"&amp;TRIM(CLEAN(D292)),'KS2'!A:A,'KS2'!B:B,0)</f>
        <v>0</v>
      </c>
      <c r="AI292" s="60">
        <f>IF(_xlfn.XLOOKUP(MID(B292,2,7)&amp;"/"&amp;MID(B292,10,3)&amp;TRIM(D292)&amp;MID(B292,15,4),Carouselwash!F:F,Carouselwash!I:I,0)=0,_xlfn.XLOOKUP((MID(C292,2,7)&amp;"/"&amp;MID(C292,10,3)&amp;TRIM(D292)),Carouselwash!G:G,Carouselwash!I:I,0),_xlfn.XLOOKUP(MID(B292,2,7)&amp;"/"&amp;MID(B292,10,3)&amp;TRIM(D292)&amp;MID(B292,15,4),Carouselwash!F:F,Carouselwash!I:I,0))</f>
        <v>3</v>
      </c>
    </row>
    <row r="293" spans="1:35" ht="13" hidden="1" customHeight="1">
      <c r="A293" s="55" t="s">
        <v>12123</v>
      </c>
      <c r="B293" s="100" t="s">
        <v>4119</v>
      </c>
      <c r="C293" s="56" t="s">
        <v>4103</v>
      </c>
      <c r="D293" s="55" t="s">
        <v>4492</v>
      </c>
      <c r="E293" s="57" t="s">
        <v>10639</v>
      </c>
      <c r="F293" s="58">
        <v>50760</v>
      </c>
      <c r="G293" s="59" t="s">
        <v>10503</v>
      </c>
      <c r="H293" s="59" t="s">
        <v>11158</v>
      </c>
      <c r="I293" s="55" t="s">
        <v>8</v>
      </c>
      <c r="J293" s="55">
        <v>5</v>
      </c>
      <c r="K293" s="55">
        <v>0</v>
      </c>
      <c r="L293" s="55" t="s">
        <v>12124</v>
      </c>
      <c r="M293" s="55">
        <v>590.70000000000005</v>
      </c>
      <c r="N293" s="55" t="s">
        <v>101</v>
      </c>
      <c r="O293" s="55">
        <v>9.4E-2</v>
      </c>
      <c r="P293" s="55">
        <v>7.0000000000000007E-2</v>
      </c>
      <c r="Q293" s="55">
        <v>1.9E-2</v>
      </c>
      <c r="R293" s="55">
        <v>9.7999999999999997E-3</v>
      </c>
      <c r="S293" s="55" t="s">
        <v>52</v>
      </c>
      <c r="T293" s="55" t="s">
        <v>10501</v>
      </c>
      <c r="U293" s="55">
        <v>18</v>
      </c>
      <c r="V293" s="55" t="s">
        <v>6911</v>
      </c>
      <c r="W293" s="55" t="s">
        <v>163</v>
      </c>
      <c r="X293" s="55">
        <v>42804.22</v>
      </c>
      <c r="Y293" s="55">
        <v>50760</v>
      </c>
      <c r="Z293" s="55" t="s">
        <v>11169</v>
      </c>
      <c r="AA293" s="55" t="s">
        <v>5009</v>
      </c>
      <c r="AB293" s="55" t="s">
        <v>5008</v>
      </c>
      <c r="AC293" s="55" t="s">
        <v>12125</v>
      </c>
      <c r="AD293" s="60">
        <f>IF(N293=$AD$1,_xlfn.XLOOKUP(LEFT(B293,18)&amp;C293&amp;D293,'Form CT'!I:I,'Form CT'!D:D,0)+_xlfn.XLOOKUP(LEFT(B293,18)&amp;C293&amp;D293,'Form CT'!I:I,'Form CT'!E:E,0),0)</f>
        <v>734.1666206663009</v>
      </c>
      <c r="AE293" s="60">
        <f>IF(N293=$AE$1,_xlfn.XLOOKUP(LEFT(B293,18)&amp;C293&amp;D293,'Form CT'!I:I,'Form CT'!D:D,0)+_xlfn.XLOOKUP(LEFT(B293,18)&amp;C293&amp;D293,'Form CT'!I:I,'Form CT'!E:E,0),0)</f>
        <v>0</v>
      </c>
      <c r="AF293" s="60">
        <f>IF(N293=$AF$1,_xlfn.XLOOKUP(LEFT(B293,18)&amp;C293&amp;D293,'Form CT'!I:I,'Form CT'!D:D,0)+_xlfn.XLOOKUP(LEFT(B293,18)&amp;C293&amp;D293,'Form CT'!I:I,'Form CT'!E:E,0),0)</f>
        <v>0</v>
      </c>
      <c r="AG293" s="60" t="str">
        <f t="shared" si="5"/>
        <v>不符合</v>
      </c>
      <c r="AH293" s="60">
        <f>_xlfn.XLOOKUP(TRIM(CLEAN(B293))&amp;"-"&amp;TRIM(CLEAN(C293))&amp;"-"&amp;TRIM(CLEAN(D293)),'KS2'!A:A,'KS2'!B:B,0)</f>
        <v>4</v>
      </c>
      <c r="AI293" s="60">
        <f>IF(_xlfn.XLOOKUP(MID(B293,2,7)&amp;"/"&amp;MID(B293,10,3)&amp;TRIM(D293)&amp;MID(B293,15,4),Carouselwash!F:F,Carouselwash!I:I,0)=0,_xlfn.XLOOKUP((MID(C293,2,7)&amp;"/"&amp;MID(C293,10,3)&amp;TRIM(D293)),Carouselwash!G:G,Carouselwash!I:I,0),_xlfn.XLOOKUP(MID(B293,2,7)&amp;"/"&amp;MID(B293,10,3)&amp;TRIM(D293)&amp;MID(B293,15,4),Carouselwash!F:F,Carouselwash!I:I,0))</f>
        <v>3</v>
      </c>
    </row>
    <row r="294" spans="1:35">
      <c r="A294" s="55" t="s">
        <v>12126</v>
      </c>
      <c r="B294" s="56" t="s">
        <v>4114</v>
      </c>
      <c r="C294" s="56" t="s">
        <v>4115</v>
      </c>
      <c r="D294" s="55" t="s">
        <v>4531</v>
      </c>
      <c r="E294" s="57" t="s">
        <v>10639</v>
      </c>
      <c r="F294" s="58">
        <v>50669</v>
      </c>
      <c r="G294" s="59" t="s">
        <v>10583</v>
      </c>
      <c r="H294" s="59" t="s">
        <v>10598</v>
      </c>
      <c r="I294" s="55" t="s">
        <v>10</v>
      </c>
      <c r="J294" s="55">
        <v>10</v>
      </c>
      <c r="K294" s="55">
        <v>5</v>
      </c>
      <c r="L294" s="55" t="s">
        <v>12127</v>
      </c>
      <c r="M294" s="55">
        <v>1398.1</v>
      </c>
      <c r="N294" s="55" t="s">
        <v>101</v>
      </c>
      <c r="O294" s="55">
        <v>9.4E-2</v>
      </c>
      <c r="P294" s="55">
        <v>7.5999999999999998E-2</v>
      </c>
      <c r="Q294" s="55">
        <v>2.0299999999999999E-2</v>
      </c>
      <c r="R294" s="55">
        <v>9.7999999999999997E-3</v>
      </c>
      <c r="S294" s="55" t="s">
        <v>52</v>
      </c>
      <c r="T294" s="55" t="s">
        <v>10501</v>
      </c>
      <c r="U294" s="55">
        <v>18</v>
      </c>
      <c r="V294" s="55" t="s">
        <v>9485</v>
      </c>
      <c r="W294" s="55" t="s">
        <v>163</v>
      </c>
      <c r="X294" s="55">
        <v>66066.73</v>
      </c>
      <c r="Y294" s="55">
        <v>50760</v>
      </c>
      <c r="Z294" s="55" t="s">
        <v>10374</v>
      </c>
      <c r="AA294" s="55" t="s">
        <v>5015</v>
      </c>
      <c r="AB294" s="61" t="s">
        <v>5014</v>
      </c>
      <c r="AC294" s="55" t="s">
        <v>11214</v>
      </c>
      <c r="AD294" s="60">
        <f>IF(N294=$AD$1,_xlfn.XLOOKUP(LEFT(B294,18)&amp;C294&amp;D294,'Form CT'!I:I,'Form CT'!D:D,0)+_xlfn.XLOOKUP(LEFT(B294,18)&amp;C294&amp;D294,'Form CT'!I:I,'Form CT'!E:E,0),0)</f>
        <v>770.0165722228121</v>
      </c>
      <c r="AE294" s="60">
        <f>IF(N294=$AE$1,_xlfn.XLOOKUP(LEFT(B294,18)&amp;C294&amp;D294,'Form CT'!I:I,'Form CT'!D:D,0)+_xlfn.XLOOKUP(LEFT(B294,18)&amp;C294&amp;D294,'Form CT'!I:I,'Form CT'!E:E,0),0)</f>
        <v>0</v>
      </c>
      <c r="AF294" s="60">
        <f>IF(N294=$AF$1,_xlfn.XLOOKUP(LEFT(B294,18)&amp;C294&amp;D294,'Form CT'!I:I,'Form CT'!D:D,0)+_xlfn.XLOOKUP(LEFT(B294,18)&amp;C294&amp;D294,'Form CT'!I:I,'Form CT'!E:E,0),0)</f>
        <v>0</v>
      </c>
      <c r="AG294" s="60" t="str">
        <f t="shared" si="5"/>
        <v>不符合</v>
      </c>
      <c r="AH294" s="60">
        <f>_xlfn.XLOOKUP(TRIM(CLEAN(B294))&amp;"-"&amp;TRIM(CLEAN(C294))&amp;"-"&amp;TRIM(CLEAN(D294)),'KS2'!A:A,'KS2'!B:B,0)</f>
        <v>0</v>
      </c>
      <c r="AI294" s="60">
        <f>IF(_xlfn.XLOOKUP(MID(B294,2,7)&amp;"/"&amp;MID(B294,10,3)&amp;TRIM(D294)&amp;MID(B294,15,4),Carouselwash!F:F,Carouselwash!I:I,0)=0,_xlfn.XLOOKUP((MID(C294,2,7)&amp;"/"&amp;MID(C294,10,3)&amp;TRIM(D294)),Carouselwash!G:G,Carouselwash!I:I,0),_xlfn.XLOOKUP(MID(B294,2,7)&amp;"/"&amp;MID(B294,10,3)&amp;TRIM(D294)&amp;MID(B294,15,4),Carouselwash!F:F,Carouselwash!I:I,0))</f>
        <v>3</v>
      </c>
    </row>
    <row r="295" spans="1:35" hidden="1">
      <c r="A295" s="55" t="s">
        <v>12128</v>
      </c>
      <c r="B295" s="82" t="s">
        <v>3064</v>
      </c>
      <c r="C295" s="56" t="s">
        <v>3062</v>
      </c>
      <c r="D295" s="55" t="s">
        <v>152</v>
      </c>
      <c r="E295" s="57" t="s">
        <v>10639</v>
      </c>
      <c r="F295" s="58">
        <v>43000</v>
      </c>
      <c r="G295" s="59" t="s">
        <v>10734</v>
      </c>
      <c r="H295" s="59" t="s">
        <v>10523</v>
      </c>
      <c r="I295" s="55" t="s">
        <v>28</v>
      </c>
      <c r="J295" s="55">
        <v>8</v>
      </c>
      <c r="K295" s="55">
        <v>5</v>
      </c>
      <c r="L295" s="55" t="s">
        <v>12129</v>
      </c>
      <c r="M295" s="55">
        <v>3711.1</v>
      </c>
      <c r="N295" s="55" t="s">
        <v>96</v>
      </c>
      <c r="O295" s="55">
        <v>9.8000000000000004E-2</v>
      </c>
      <c r="P295" s="55">
        <v>0.16300000000000001</v>
      </c>
      <c r="Q295" s="55">
        <v>3.3000000000000002E-2</v>
      </c>
      <c r="R295" s="55">
        <v>1.4999999999999999E-2</v>
      </c>
      <c r="S295" s="55" t="s">
        <v>52</v>
      </c>
      <c r="T295" s="55" t="s">
        <v>163</v>
      </c>
      <c r="U295" s="55">
        <v>18</v>
      </c>
      <c r="V295" s="55" t="s">
        <v>5049</v>
      </c>
      <c r="W295" s="55" t="s">
        <v>162</v>
      </c>
      <c r="X295" s="55">
        <v>25484.15</v>
      </c>
      <c r="Y295" s="55">
        <v>45360</v>
      </c>
      <c r="Z295" s="55" t="s">
        <v>10374</v>
      </c>
      <c r="AA295" s="55" t="s">
        <v>5009</v>
      </c>
      <c r="AB295" s="55" t="s">
        <v>12130</v>
      </c>
      <c r="AC295" s="55" t="s">
        <v>12131</v>
      </c>
      <c r="AD295" s="60">
        <f>IF(N295=$AD$1,_xlfn.XLOOKUP(LEFT(B295,18)&amp;C295&amp;D295,'Form CT'!I:I,'Form CT'!D:D,0)+_xlfn.XLOOKUP(LEFT(B295,18)&amp;C295&amp;D295,'Form CT'!I:I,'Form CT'!E:E,0),0)</f>
        <v>0</v>
      </c>
      <c r="AE295" s="60">
        <f>IF(N295=$AE$1,_xlfn.XLOOKUP(LEFT(B295,18)&amp;C295&amp;D295,'Form CT'!I:I,'Form CT'!D:D,0)+_xlfn.XLOOKUP(LEFT(B295,18)&amp;C295&amp;D295,'Form CT'!I:I,'Form CT'!E:E,0),0)</f>
        <v>0</v>
      </c>
      <c r="AF295" s="60">
        <f>IF(N295=$AF$1,_xlfn.XLOOKUP(LEFT(B295,18)&amp;C295&amp;D295,'Form CT'!I:I,'Form CT'!D:D,0)+_xlfn.XLOOKUP(LEFT(B295,18)&amp;C295&amp;D295,'Form CT'!I:I,'Form CT'!E:E,0),0)</f>
        <v>452.42727299930993</v>
      </c>
      <c r="AG295" s="60" t="str">
        <f t="shared" si="5"/>
        <v>不符合</v>
      </c>
      <c r="AH295" s="60">
        <f>_xlfn.XLOOKUP(TRIM(CLEAN(B295))&amp;"-"&amp;TRIM(CLEAN(C295))&amp;"-"&amp;TRIM(CLEAN(D295)),'KS2'!A:A,'KS2'!B:B,0)</f>
        <v>0</v>
      </c>
      <c r="AI295" s="60">
        <f>IF(_xlfn.XLOOKUP(MID(B295,2,7)&amp;"/"&amp;MID(B295,10,3)&amp;TRIM(D295)&amp;MID(B295,15,4),Carouselwash!F:F,Carouselwash!I:I,0)=0,_xlfn.XLOOKUP((MID(C295,2,7)&amp;"/"&amp;MID(C295,10,3)&amp;TRIM(D295)),Carouselwash!G:G,Carouselwash!I:I,0),_xlfn.XLOOKUP(MID(B295,2,7)&amp;"/"&amp;MID(B295,10,3)&amp;TRIM(D295)&amp;MID(B295,15,4),Carouselwash!F:F,Carouselwash!I:I,0))</f>
        <v>3</v>
      </c>
    </row>
    <row r="296" spans="1:35" hidden="1">
      <c r="A296" s="55" t="s">
        <v>12132</v>
      </c>
      <c r="B296" s="56" t="s">
        <v>1687</v>
      </c>
      <c r="C296" s="56" t="s">
        <v>1234</v>
      </c>
      <c r="D296" s="55" t="s">
        <v>119</v>
      </c>
      <c r="E296" s="57" t="s">
        <v>10639</v>
      </c>
      <c r="F296" s="58">
        <v>28800</v>
      </c>
      <c r="G296" s="59" t="s">
        <v>10537</v>
      </c>
      <c r="H296" s="59" t="s">
        <v>10570</v>
      </c>
      <c r="I296" s="55" t="s">
        <v>31</v>
      </c>
      <c r="J296" s="55">
        <v>7</v>
      </c>
      <c r="K296" s="55">
        <v>4</v>
      </c>
      <c r="L296" s="55" t="s">
        <v>12133</v>
      </c>
      <c r="M296" s="55">
        <v>6321.2</v>
      </c>
      <c r="N296" s="55" t="s">
        <v>101</v>
      </c>
      <c r="O296" s="55">
        <v>0.128</v>
      </c>
      <c r="P296" s="55">
        <v>0.185</v>
      </c>
      <c r="Q296" s="55">
        <v>3.3000000000000002E-2</v>
      </c>
      <c r="R296" s="55">
        <v>1.4999999999999999E-2</v>
      </c>
      <c r="S296" s="55" t="s">
        <v>51</v>
      </c>
      <c r="T296" s="55" t="s">
        <v>162</v>
      </c>
      <c r="U296" s="55">
        <v>18</v>
      </c>
      <c r="V296" s="55" t="s">
        <v>5575</v>
      </c>
      <c r="W296" s="55" t="s">
        <v>162</v>
      </c>
      <c r="X296" s="55">
        <v>38084.83</v>
      </c>
      <c r="Y296" s="55">
        <v>28800</v>
      </c>
      <c r="Z296" s="55" t="s">
        <v>5043</v>
      </c>
      <c r="AA296" s="55" t="s">
        <v>5013</v>
      </c>
      <c r="AB296" s="55" t="s">
        <v>5014</v>
      </c>
      <c r="AC296" s="55" t="s">
        <v>12134</v>
      </c>
      <c r="AD296" s="60">
        <f>IF(N296=$AD$1,_xlfn.XLOOKUP(LEFT(B296,18)&amp;C296&amp;D296,'Form CT'!I:I,'Form CT'!D:D,0)+_xlfn.XLOOKUP(LEFT(B296,18)&amp;C296&amp;D296,'Form CT'!I:I,'Form CT'!E:E,0),0)</f>
        <v>639.42942533267194</v>
      </c>
      <c r="AE296" s="60">
        <f>IF(N296=$AE$1,_xlfn.XLOOKUP(LEFT(B296,18)&amp;C296&amp;D296,'Form CT'!I:I,'Form CT'!D:D,0)+_xlfn.XLOOKUP(LEFT(B296,18)&amp;C296&amp;D296,'Form CT'!I:I,'Form CT'!E:E,0),0)</f>
        <v>0</v>
      </c>
      <c r="AF296" s="60">
        <f>IF(N296=$AF$1,_xlfn.XLOOKUP(LEFT(B296,18)&amp;C296&amp;D296,'Form CT'!I:I,'Form CT'!D:D,0)+_xlfn.XLOOKUP(LEFT(B296,18)&amp;C296&amp;D296,'Form CT'!I:I,'Form CT'!E:E,0),0)</f>
        <v>0</v>
      </c>
      <c r="AG296" s="60" t="str">
        <f t="shared" si="5"/>
        <v>不符合</v>
      </c>
      <c r="AH296" s="60">
        <f>_xlfn.XLOOKUP(TRIM(CLEAN(B296))&amp;"-"&amp;TRIM(CLEAN(C296))&amp;"-"&amp;TRIM(CLEAN(D296)),'KS2'!A:A,'KS2'!B:B,0)</f>
        <v>0</v>
      </c>
      <c r="AI296" s="60">
        <f>IF(_xlfn.XLOOKUP(MID(B296,2,7)&amp;"/"&amp;MID(B296,10,3)&amp;TRIM(D296)&amp;MID(B296,15,4),Carouselwash!F:F,Carouselwash!I:I,0)=0,_xlfn.XLOOKUP((MID(C296,2,7)&amp;"/"&amp;MID(C296,10,3)&amp;TRIM(D296)),Carouselwash!G:G,Carouselwash!I:I,0),_xlfn.XLOOKUP(MID(B296,2,7)&amp;"/"&amp;MID(B296,10,3)&amp;TRIM(D296)&amp;MID(B296,15,4),Carouselwash!F:F,Carouselwash!I:I,0))</f>
        <v>3</v>
      </c>
    </row>
    <row r="297" spans="1:35" hidden="1">
      <c r="A297" s="55" t="s">
        <v>12135</v>
      </c>
      <c r="B297" s="56" t="s">
        <v>1321</v>
      </c>
      <c r="C297" s="56" t="s">
        <v>4489</v>
      </c>
      <c r="D297" s="55" t="s">
        <v>4490</v>
      </c>
      <c r="E297" s="57" t="s">
        <v>10639</v>
      </c>
      <c r="F297" s="58">
        <v>28865</v>
      </c>
      <c r="G297" s="59" t="s">
        <v>10499</v>
      </c>
      <c r="H297" s="59" t="s">
        <v>10570</v>
      </c>
      <c r="I297" s="55" t="s">
        <v>17</v>
      </c>
      <c r="J297" s="55">
        <v>6</v>
      </c>
      <c r="K297" s="55">
        <v>4</v>
      </c>
      <c r="L297" s="55" t="s">
        <v>12136</v>
      </c>
      <c r="M297" s="55">
        <v>5649.7</v>
      </c>
      <c r="N297" s="55" t="s">
        <v>101</v>
      </c>
      <c r="O297" s="55">
        <v>0.128</v>
      </c>
      <c r="P297" s="55">
        <v>0.17</v>
      </c>
      <c r="Q297" s="55">
        <v>6.4000000000000001E-2</v>
      </c>
      <c r="R297" s="55">
        <v>1.4999999999999999E-2</v>
      </c>
      <c r="S297" s="55" t="s">
        <v>51</v>
      </c>
      <c r="T297" s="55" t="s">
        <v>162</v>
      </c>
      <c r="U297" s="55">
        <v>18</v>
      </c>
      <c r="V297" s="55" t="s">
        <v>5044</v>
      </c>
      <c r="W297" s="55" t="s">
        <v>162</v>
      </c>
      <c r="X297" s="55">
        <v>34184.050000000003</v>
      </c>
      <c r="Y297" s="55">
        <v>28800</v>
      </c>
      <c r="Z297" s="55" t="s">
        <v>5043</v>
      </c>
      <c r="AA297" s="55" t="s">
        <v>5012</v>
      </c>
      <c r="AB297" s="55" t="s">
        <v>5014</v>
      </c>
      <c r="AC297" s="55" t="s">
        <v>12137</v>
      </c>
      <c r="AD297" s="60">
        <f>IF(N297=$AD$1,_xlfn.XLOOKUP(LEFT(B297,18)&amp;C297&amp;D297,'Form CT'!I:I,'Form CT'!D:D,0)+_xlfn.XLOOKUP(LEFT(B297,18)&amp;C297&amp;D297,'Form CT'!I:I,'Form CT'!E:E,0),0)</f>
        <v>582.32677100098215</v>
      </c>
      <c r="AE297" s="60">
        <f>IF(N297=$AE$1,_xlfn.XLOOKUP(LEFT(B297,18)&amp;C297&amp;D297,'Form CT'!I:I,'Form CT'!D:D,0)+_xlfn.XLOOKUP(LEFT(B297,18)&amp;C297&amp;D297,'Form CT'!I:I,'Form CT'!E:E,0),0)</f>
        <v>0</v>
      </c>
      <c r="AF297" s="60">
        <f>IF(N297=$AF$1,_xlfn.XLOOKUP(LEFT(B297,18)&amp;C297&amp;D297,'Form CT'!I:I,'Form CT'!D:D,0)+_xlfn.XLOOKUP(LEFT(B297,18)&amp;C297&amp;D297,'Form CT'!I:I,'Form CT'!E:E,0),0)</f>
        <v>0</v>
      </c>
      <c r="AG297" s="60" t="str">
        <f t="shared" si="5"/>
        <v>不符合</v>
      </c>
      <c r="AH297" s="60">
        <f>_xlfn.XLOOKUP(TRIM(CLEAN(B297))&amp;"-"&amp;TRIM(CLEAN(C297))&amp;"-"&amp;TRIM(CLEAN(D297)),'KS2'!A:A,'KS2'!B:B,0)</f>
        <v>0</v>
      </c>
      <c r="AI297" s="60">
        <f>IF(_xlfn.XLOOKUP(MID(B297,2,7)&amp;"/"&amp;MID(B297,10,3)&amp;TRIM(D297)&amp;MID(B297,15,4),Carouselwash!F:F,Carouselwash!I:I,0)=0,_xlfn.XLOOKUP((MID(C297,2,7)&amp;"/"&amp;MID(C297,10,3)&amp;TRIM(D297)),Carouselwash!G:G,Carouselwash!I:I,0),_xlfn.XLOOKUP(MID(B297,2,7)&amp;"/"&amp;MID(B297,10,3)&amp;TRIM(D297)&amp;MID(B297,15,4),Carouselwash!F:F,Carouselwash!I:I,0))</f>
        <v>3</v>
      </c>
    </row>
    <row r="298" spans="1:35" hidden="1">
      <c r="A298" s="67" t="s">
        <v>12138</v>
      </c>
      <c r="B298" s="69" t="s">
        <v>1939</v>
      </c>
      <c r="C298" s="69" t="s">
        <v>1860</v>
      </c>
      <c r="D298" s="55" t="s">
        <v>4428</v>
      </c>
      <c r="E298" s="122" t="s">
        <v>10639</v>
      </c>
      <c r="F298" s="72">
        <v>42300</v>
      </c>
      <c r="G298" s="121" t="s">
        <v>10618</v>
      </c>
      <c r="H298" s="121" t="s">
        <v>10529</v>
      </c>
      <c r="I298" s="67" t="s">
        <v>25</v>
      </c>
      <c r="J298" s="67">
        <v>14</v>
      </c>
      <c r="K298" s="67">
        <v>9</v>
      </c>
      <c r="L298" s="67" t="s">
        <v>12139</v>
      </c>
      <c r="M298" s="67">
        <v>2187.8000000000002</v>
      </c>
      <c r="N298" s="67" t="s">
        <v>96</v>
      </c>
      <c r="O298" s="67">
        <v>7.0000000000000007E-2</v>
      </c>
      <c r="P298" s="67">
        <v>0.19</v>
      </c>
      <c r="Q298" s="67">
        <v>3.1E-2</v>
      </c>
      <c r="R298" s="67">
        <v>1.4999999999999999E-2</v>
      </c>
      <c r="S298" s="67" t="s">
        <v>51</v>
      </c>
      <c r="T298" s="67" t="s">
        <v>10501</v>
      </c>
      <c r="U298" s="67">
        <v>18</v>
      </c>
      <c r="V298" s="67" t="s">
        <v>5545</v>
      </c>
      <c r="W298" s="67" t="s">
        <v>162</v>
      </c>
      <c r="X298" s="67">
        <v>22695.61</v>
      </c>
      <c r="Y298" s="67">
        <v>42300</v>
      </c>
      <c r="Z298" s="67" t="s">
        <v>5043</v>
      </c>
      <c r="AA298" s="67" t="s">
        <v>5009</v>
      </c>
      <c r="AB298" s="75" t="s">
        <v>12140</v>
      </c>
      <c r="AC298" s="67" t="s">
        <v>12141</v>
      </c>
      <c r="AD298" s="60">
        <f>IF(N298=$AD$1,_xlfn.XLOOKUP(LEFT(B298,18)&amp;C298&amp;D298,'Form CT'!I:I,'Form CT'!D:D,0)+_xlfn.XLOOKUP(LEFT(B298,18)&amp;C298&amp;D298,'Form CT'!I:I,'Form CT'!E:E,0),0)</f>
        <v>0</v>
      </c>
      <c r="AE298" s="60">
        <f>IF(N298=$AE$1,_xlfn.XLOOKUP(LEFT(B298,18)&amp;C298&amp;D298,'Form CT'!I:I,'Form CT'!D:D,0)+_xlfn.XLOOKUP(LEFT(B298,18)&amp;C298&amp;D298,'Form CT'!I:I,'Form CT'!E:E,0),0)</f>
        <v>0</v>
      </c>
      <c r="AF298" s="60">
        <f>IF(N298=$AF$1,_xlfn.XLOOKUP(LEFT(B298,18)&amp;C298&amp;D298,'Form CT'!I:I,'Form CT'!D:D,0)+_xlfn.XLOOKUP(LEFT(B298,18)&amp;C298&amp;D298,'Form CT'!I:I,'Form CT'!E:E,0),0)</f>
        <v>360.52159165847115</v>
      </c>
      <c r="AG298" s="60" t="str">
        <f t="shared" si="5"/>
        <v>不符合</v>
      </c>
      <c r="AH298" s="60">
        <f>_xlfn.XLOOKUP(TRIM(CLEAN(B298))&amp;"-"&amp;TRIM(CLEAN(C298))&amp;"-"&amp;TRIM(CLEAN(D298)),'KS2'!A:A,'KS2'!B:B,0)</f>
        <v>0</v>
      </c>
      <c r="AI298" s="60">
        <f>IF(_xlfn.XLOOKUP(MID(B298,2,7)&amp;"/"&amp;MID(B298,10,3)&amp;TRIM(D298)&amp;MID(B298,15,4),Carouselwash!F:F,Carouselwash!I:I,0)=0,_xlfn.XLOOKUP((MID(C298,2,7)&amp;"/"&amp;MID(C298,10,3)&amp;TRIM(D298)),Carouselwash!G:G,Carouselwash!I:I,0),_xlfn.XLOOKUP(MID(B298,2,7)&amp;"/"&amp;MID(B298,10,3)&amp;TRIM(D298)&amp;MID(B298,15,4),Carouselwash!F:F,Carouselwash!I:I,0))</f>
        <v>3</v>
      </c>
    </row>
    <row r="299" spans="1:35" hidden="1">
      <c r="A299" s="60" t="s">
        <v>12142</v>
      </c>
      <c r="B299" s="63" t="s">
        <v>1053</v>
      </c>
      <c r="C299" s="63" t="s">
        <v>1051</v>
      </c>
      <c r="D299" s="55" t="s">
        <v>107</v>
      </c>
      <c r="E299" s="115" t="s">
        <v>10639</v>
      </c>
      <c r="F299" s="108">
        <v>15996</v>
      </c>
      <c r="G299" s="124" t="s">
        <v>10516</v>
      </c>
      <c r="H299" s="124" t="s">
        <v>11191</v>
      </c>
      <c r="I299" s="60" t="s">
        <v>17</v>
      </c>
      <c r="J299" s="60">
        <v>2</v>
      </c>
      <c r="K299" s="60">
        <v>0</v>
      </c>
      <c r="L299" s="60" t="s">
        <v>12143</v>
      </c>
      <c r="M299" s="60">
        <v>1686.4</v>
      </c>
      <c r="N299" s="60" t="s">
        <v>23</v>
      </c>
      <c r="O299" s="60">
        <v>0.122</v>
      </c>
      <c r="P299" s="60">
        <v>0.18</v>
      </c>
      <c r="Q299" s="60">
        <v>5.6000000000000001E-2</v>
      </c>
      <c r="R299" s="60">
        <v>1.4999999999999999E-2</v>
      </c>
      <c r="S299" s="60" t="s">
        <v>50</v>
      </c>
      <c r="T299" s="60" t="s">
        <v>10512</v>
      </c>
      <c r="U299" s="60">
        <v>18</v>
      </c>
      <c r="V299" s="60" t="s">
        <v>5549</v>
      </c>
      <c r="W299" s="60" t="s">
        <v>162</v>
      </c>
      <c r="X299" s="60">
        <v>57063.87</v>
      </c>
      <c r="Y299" s="60">
        <v>16380</v>
      </c>
      <c r="Z299" s="60" t="s">
        <v>11169</v>
      </c>
      <c r="AA299" s="60" t="s">
        <v>5010</v>
      </c>
      <c r="AB299" s="66" t="s">
        <v>5008</v>
      </c>
      <c r="AC299" s="60" t="s">
        <v>12144</v>
      </c>
      <c r="AD299" s="60">
        <f>IF(N299=$AD$1,_xlfn.XLOOKUP(LEFT(B299,18)&amp;C299&amp;D299,'Form CT'!I:I,'Form CT'!D:D,0)+_xlfn.XLOOKUP(LEFT(B299,18)&amp;C299&amp;D299,'Form CT'!I:I,'Form CT'!E:E,0),0)</f>
        <v>0</v>
      </c>
      <c r="AE299" s="60">
        <f>IF(N299=$AE$1,_xlfn.XLOOKUP(LEFT(B299,18)&amp;C299&amp;D299,'Form CT'!I:I,'Form CT'!D:D,0)+_xlfn.XLOOKUP(LEFT(B299,18)&amp;C299&amp;D299,'Form CT'!I:I,'Form CT'!E:E,0),0)</f>
        <v>964.72306333200538</v>
      </c>
      <c r="AF299" s="60">
        <f>IF(N299=$AF$1,_xlfn.XLOOKUP(LEFT(B299,18)&amp;C299&amp;D299,'Form CT'!I:I,'Form CT'!D:D,0)+_xlfn.XLOOKUP(LEFT(B299,18)&amp;C299&amp;D299,'Form CT'!I:I,'Form CT'!E:E,0),0)</f>
        <v>0</v>
      </c>
      <c r="AG299" s="60" t="str">
        <f t="shared" si="5"/>
        <v>不符合</v>
      </c>
      <c r="AH299" s="60">
        <f>_xlfn.XLOOKUP(TRIM(CLEAN(B299))&amp;"-"&amp;TRIM(CLEAN(C299))&amp;"-"&amp;TRIM(CLEAN(D299)),'KS2'!A:A,'KS2'!B:B,0)</f>
        <v>1</v>
      </c>
      <c r="AI299" s="60">
        <f>IF(_xlfn.XLOOKUP(MID(B299,2,7)&amp;"/"&amp;MID(B299,10,3)&amp;TRIM(D299)&amp;MID(B299,15,4),Carouselwash!F:F,Carouselwash!I:I,0)=0,_xlfn.XLOOKUP((MID(C299,2,7)&amp;"/"&amp;MID(C299,10,3)&amp;TRIM(D299)),Carouselwash!G:G,Carouselwash!I:I,0),_xlfn.XLOOKUP(MID(B299,2,7)&amp;"/"&amp;MID(B299,10,3)&amp;TRIM(D299)&amp;MID(B299,15,4),Carouselwash!F:F,Carouselwash!I:I,0))</f>
        <v>2</v>
      </c>
    </row>
    <row r="300" spans="1:35" hidden="1">
      <c r="A300" s="60" t="s">
        <v>12145</v>
      </c>
      <c r="B300" s="63" t="s">
        <v>1321</v>
      </c>
      <c r="C300" s="63" t="s">
        <v>4489</v>
      </c>
      <c r="D300" s="55" t="s">
        <v>4490</v>
      </c>
      <c r="E300" s="115" t="s">
        <v>10639</v>
      </c>
      <c r="F300" s="65">
        <v>28869</v>
      </c>
      <c r="G300" s="124" t="s">
        <v>10499</v>
      </c>
      <c r="H300" s="124" t="s">
        <v>10570</v>
      </c>
      <c r="I300" s="60" t="s">
        <v>17</v>
      </c>
      <c r="J300" s="60">
        <v>6</v>
      </c>
      <c r="K300" s="60">
        <v>4</v>
      </c>
      <c r="L300" s="60" t="s">
        <v>12146</v>
      </c>
      <c r="M300" s="60">
        <v>5482.7</v>
      </c>
      <c r="N300" s="60" t="s">
        <v>101</v>
      </c>
      <c r="O300" s="60">
        <v>0.128</v>
      </c>
      <c r="P300" s="60">
        <v>0.17</v>
      </c>
      <c r="Q300" s="60">
        <v>6.4000000000000001E-2</v>
      </c>
      <c r="R300" s="60">
        <v>1.4999999999999999E-2</v>
      </c>
      <c r="S300" s="60" t="s">
        <v>51</v>
      </c>
      <c r="T300" s="60" t="s">
        <v>162</v>
      </c>
      <c r="U300" s="60">
        <v>18</v>
      </c>
      <c r="V300" s="60" t="s">
        <v>5044</v>
      </c>
      <c r="W300" s="60" t="s">
        <v>162</v>
      </c>
      <c r="X300" s="60">
        <v>34184.050000000003</v>
      </c>
      <c r="Y300" s="60">
        <v>28800</v>
      </c>
      <c r="Z300" s="60" t="s">
        <v>5043</v>
      </c>
      <c r="AA300" s="60" t="s">
        <v>5012</v>
      </c>
      <c r="AB300" s="126" t="s">
        <v>5014</v>
      </c>
      <c r="AC300" s="60" t="s">
        <v>12147</v>
      </c>
      <c r="AD300" s="60">
        <f>IF(N300=$AD$1,_xlfn.XLOOKUP(LEFT(B300,18)&amp;C300&amp;D300,'Form CT'!I:I,'Form CT'!D:D,0)+_xlfn.XLOOKUP(LEFT(B300,18)&amp;C300&amp;D300,'Form CT'!I:I,'Form CT'!E:E,0),0)</f>
        <v>582.32677100098215</v>
      </c>
      <c r="AE300" s="60">
        <f>IF(N300=$AE$1,_xlfn.XLOOKUP(LEFT(B300,18)&amp;C300&amp;D300,'Form CT'!I:I,'Form CT'!D:D,0)+_xlfn.XLOOKUP(LEFT(B300,18)&amp;C300&amp;D300,'Form CT'!I:I,'Form CT'!E:E,0),0)</f>
        <v>0</v>
      </c>
      <c r="AF300" s="60">
        <f>IF(N300=$AF$1,_xlfn.XLOOKUP(LEFT(B300,18)&amp;C300&amp;D300,'Form CT'!I:I,'Form CT'!D:D,0)+_xlfn.XLOOKUP(LEFT(B300,18)&amp;C300&amp;D300,'Form CT'!I:I,'Form CT'!E:E,0),0)</f>
        <v>0</v>
      </c>
      <c r="AG300" s="60" t="str">
        <f t="shared" si="5"/>
        <v>不符合</v>
      </c>
      <c r="AH300" s="60">
        <f>_xlfn.XLOOKUP(TRIM(CLEAN(B300))&amp;"-"&amp;TRIM(CLEAN(C300))&amp;"-"&amp;TRIM(CLEAN(D300)),'KS2'!A:A,'KS2'!B:B,0)</f>
        <v>0</v>
      </c>
      <c r="AI300" s="60">
        <f>IF(_xlfn.XLOOKUP(MID(B300,2,7)&amp;"/"&amp;MID(B300,10,3)&amp;TRIM(D300)&amp;MID(B300,15,4),Carouselwash!F:F,Carouselwash!I:I,0)=0,_xlfn.XLOOKUP((MID(C300,2,7)&amp;"/"&amp;MID(C300,10,3)&amp;TRIM(D300)),Carouselwash!G:G,Carouselwash!I:I,0),_xlfn.XLOOKUP(MID(B300,2,7)&amp;"/"&amp;MID(B300,10,3)&amp;TRIM(D300)&amp;MID(B300,15,4),Carouselwash!F:F,Carouselwash!I:I,0))</f>
        <v>3</v>
      </c>
    </row>
    <row r="301" spans="1:35" hidden="1">
      <c r="A301" s="60" t="s">
        <v>12148</v>
      </c>
      <c r="B301" s="63" t="s">
        <v>285</v>
      </c>
      <c r="C301" s="63" t="s">
        <v>284</v>
      </c>
      <c r="D301" s="55" t="s">
        <v>90</v>
      </c>
      <c r="E301" s="115" t="s">
        <v>10639</v>
      </c>
      <c r="F301" s="65">
        <v>16011</v>
      </c>
      <c r="G301" s="124" t="s">
        <v>10522</v>
      </c>
      <c r="H301" s="124" t="s">
        <v>11160</v>
      </c>
      <c r="I301" s="60" t="s">
        <v>27</v>
      </c>
      <c r="J301" s="60">
        <v>2</v>
      </c>
      <c r="K301" s="60">
        <v>0</v>
      </c>
      <c r="L301" s="60" t="s">
        <v>12149</v>
      </c>
      <c r="M301" s="60">
        <v>2361.5</v>
      </c>
      <c r="N301" s="60" t="s">
        <v>23</v>
      </c>
      <c r="O301" s="60">
        <v>0.122</v>
      </c>
      <c r="P301" s="60">
        <v>0.18</v>
      </c>
      <c r="Q301" s="60">
        <v>5.6000000000000001E-2</v>
      </c>
      <c r="R301" s="60">
        <v>1.4999999999999999E-2</v>
      </c>
      <c r="S301" s="60" t="s">
        <v>50</v>
      </c>
      <c r="T301" s="60" t="s">
        <v>10512</v>
      </c>
      <c r="U301" s="60">
        <v>18</v>
      </c>
      <c r="V301" s="60" t="s">
        <v>6178</v>
      </c>
      <c r="W301" s="60" t="s">
        <v>162</v>
      </c>
      <c r="X301" s="60">
        <v>53648.24</v>
      </c>
      <c r="Y301" s="60">
        <v>16380</v>
      </c>
      <c r="Z301" s="60" t="s">
        <v>11169</v>
      </c>
      <c r="AA301" s="60" t="s">
        <v>5009</v>
      </c>
      <c r="AB301" s="66" t="s">
        <v>12150</v>
      </c>
      <c r="AC301" s="60" t="s">
        <v>12151</v>
      </c>
      <c r="AD301" s="60">
        <f>IF(N301=$AD$1,_xlfn.XLOOKUP(LEFT(B301,18)&amp;C301&amp;D301,'Form CT'!I:I,'Form CT'!D:D,0)+_xlfn.XLOOKUP(LEFT(B301,18)&amp;C301&amp;D301,'Form CT'!I:I,'Form CT'!E:E,0),0)</f>
        <v>0</v>
      </c>
      <c r="AE301" s="60">
        <f>IF(N301=$AE$1,_xlfn.XLOOKUP(LEFT(B301,18)&amp;C301&amp;D301,'Form CT'!I:I,'Form CT'!D:D,0)+_xlfn.XLOOKUP(LEFT(B301,18)&amp;C301&amp;D301,'Form CT'!I:I,'Form CT'!E:E,0),0)</f>
        <v>853.81155733319474</v>
      </c>
      <c r="AF301" s="60">
        <f>IF(N301=$AF$1,_xlfn.XLOOKUP(LEFT(B301,18)&amp;C301&amp;D301,'Form CT'!I:I,'Form CT'!D:D,0)+_xlfn.XLOOKUP(LEFT(B301,18)&amp;C301&amp;D301,'Form CT'!I:I,'Form CT'!E:E,0),0)</f>
        <v>0</v>
      </c>
      <c r="AG301" s="60" t="str">
        <f t="shared" si="5"/>
        <v>不符合</v>
      </c>
      <c r="AH301" s="60">
        <f>_xlfn.XLOOKUP(TRIM(CLEAN(B301))&amp;"-"&amp;TRIM(CLEAN(C301))&amp;"-"&amp;TRIM(CLEAN(D301)),'KS2'!A:A,'KS2'!B:B,0)</f>
        <v>0</v>
      </c>
      <c r="AI301" s="60">
        <f>IF(_xlfn.XLOOKUP(MID(B301,2,7)&amp;"/"&amp;MID(B301,10,3)&amp;TRIM(D301)&amp;MID(B301,15,4),Carouselwash!F:F,Carouselwash!I:I,0)=0,_xlfn.XLOOKUP((MID(C301,2,7)&amp;"/"&amp;MID(C301,10,3)&amp;TRIM(D301)),Carouselwash!G:G,Carouselwash!I:I,0),_xlfn.XLOOKUP(MID(B301,2,7)&amp;"/"&amp;MID(B301,10,3)&amp;TRIM(D301)&amp;MID(B301,15,4),Carouselwash!F:F,Carouselwash!I:I,0))</f>
        <v>2</v>
      </c>
    </row>
    <row r="302" spans="1:35">
      <c r="A302" s="60" t="s">
        <v>12152</v>
      </c>
      <c r="B302" s="63" t="s">
        <v>4114</v>
      </c>
      <c r="C302" s="63" t="s">
        <v>4115</v>
      </c>
      <c r="D302" s="55" t="s">
        <v>4531</v>
      </c>
      <c r="E302" s="115" t="s">
        <v>10639</v>
      </c>
      <c r="F302" s="65">
        <v>50760</v>
      </c>
      <c r="G302" s="124" t="s">
        <v>10583</v>
      </c>
      <c r="H302" s="124" t="s">
        <v>10598</v>
      </c>
      <c r="I302" s="60" t="s">
        <v>10</v>
      </c>
      <c r="J302" s="60">
        <v>10</v>
      </c>
      <c r="K302" s="60">
        <v>5</v>
      </c>
      <c r="L302" s="60" t="s">
        <v>12153</v>
      </c>
      <c r="M302" s="60">
        <v>1451.8</v>
      </c>
      <c r="N302" s="60" t="s">
        <v>101</v>
      </c>
      <c r="O302" s="60">
        <v>9.4E-2</v>
      </c>
      <c r="P302" s="60">
        <v>7.5999999999999998E-2</v>
      </c>
      <c r="Q302" s="60">
        <v>2.0299999999999999E-2</v>
      </c>
      <c r="R302" s="60">
        <v>9.7999999999999997E-3</v>
      </c>
      <c r="S302" s="60" t="s">
        <v>52</v>
      </c>
      <c r="T302" s="60" t="s">
        <v>10501</v>
      </c>
      <c r="U302" s="60">
        <v>18</v>
      </c>
      <c r="V302" s="60" t="s">
        <v>9485</v>
      </c>
      <c r="W302" s="60" t="s">
        <v>163</v>
      </c>
      <c r="X302" s="60">
        <v>66066.73</v>
      </c>
      <c r="Y302" s="60">
        <v>50760</v>
      </c>
      <c r="Z302" s="60" t="s">
        <v>5043</v>
      </c>
      <c r="AA302" s="60" t="s">
        <v>5015</v>
      </c>
      <c r="AB302" s="66" t="s">
        <v>5014</v>
      </c>
      <c r="AC302" s="60" t="s">
        <v>11214</v>
      </c>
      <c r="AD302" s="60">
        <f>IF(N302=$AD$1,_xlfn.XLOOKUP(LEFT(B302,18)&amp;C302&amp;D302,'Form CT'!I:I,'Form CT'!D:D,0)+_xlfn.XLOOKUP(LEFT(B302,18)&amp;C302&amp;D302,'Form CT'!I:I,'Form CT'!E:E,0),0)</f>
        <v>770.0165722228121</v>
      </c>
      <c r="AE302" s="60">
        <f>IF(N302=$AE$1,_xlfn.XLOOKUP(LEFT(B302,18)&amp;C302&amp;D302,'Form CT'!I:I,'Form CT'!D:D,0)+_xlfn.XLOOKUP(LEFT(B302,18)&amp;C302&amp;D302,'Form CT'!I:I,'Form CT'!E:E,0),0)</f>
        <v>0</v>
      </c>
      <c r="AF302" s="60">
        <f>IF(N302=$AF$1,_xlfn.XLOOKUP(LEFT(B302,18)&amp;C302&amp;D302,'Form CT'!I:I,'Form CT'!D:D,0)+_xlfn.XLOOKUP(LEFT(B302,18)&amp;C302&amp;D302,'Form CT'!I:I,'Form CT'!E:E,0),0)</f>
        <v>0</v>
      </c>
      <c r="AG302" s="60" t="str">
        <f t="shared" si="5"/>
        <v>不符合</v>
      </c>
      <c r="AH302" s="60">
        <f>_xlfn.XLOOKUP(TRIM(CLEAN(B302))&amp;"-"&amp;TRIM(CLEAN(C302))&amp;"-"&amp;TRIM(CLEAN(D302)),'KS2'!A:A,'KS2'!B:B,0)</f>
        <v>0</v>
      </c>
      <c r="AI302" s="60">
        <f>IF(_xlfn.XLOOKUP(MID(B302,2,7)&amp;"/"&amp;MID(B302,10,3)&amp;TRIM(D302)&amp;MID(B302,15,4),Carouselwash!F:F,Carouselwash!I:I,0)=0,_xlfn.XLOOKUP((MID(C302,2,7)&amp;"/"&amp;MID(C302,10,3)&amp;TRIM(D302)),Carouselwash!G:G,Carouselwash!I:I,0),_xlfn.XLOOKUP(MID(B302,2,7)&amp;"/"&amp;MID(B302,10,3)&amp;TRIM(D302)&amp;MID(B302,15,4),Carouselwash!F:F,Carouselwash!I:I,0))</f>
        <v>3</v>
      </c>
    </row>
    <row r="303" spans="1:35" hidden="1">
      <c r="A303" s="60" t="s">
        <v>12154</v>
      </c>
      <c r="B303" s="63" t="s">
        <v>1638</v>
      </c>
      <c r="C303" s="63" t="s">
        <v>1608</v>
      </c>
      <c r="D303" s="55" t="s">
        <v>152</v>
      </c>
      <c r="E303" s="115" t="s">
        <v>10639</v>
      </c>
      <c r="F303" s="65">
        <v>33247</v>
      </c>
      <c r="G303" s="124" t="s">
        <v>10499</v>
      </c>
      <c r="H303" s="124" t="s">
        <v>10598</v>
      </c>
      <c r="I303" s="60" t="s">
        <v>31</v>
      </c>
      <c r="J303" s="60">
        <v>7</v>
      </c>
      <c r="K303" s="60">
        <v>4</v>
      </c>
      <c r="L303" s="60" t="s">
        <v>12155</v>
      </c>
      <c r="M303" s="60">
        <v>5524.8</v>
      </c>
      <c r="N303" s="60" t="s">
        <v>101</v>
      </c>
      <c r="O303" s="60">
        <v>0.128</v>
      </c>
      <c r="P303" s="60">
        <v>0.185</v>
      </c>
      <c r="Q303" s="60">
        <v>3.3000000000000002E-2</v>
      </c>
      <c r="R303" s="60">
        <v>1.18E-2</v>
      </c>
      <c r="S303" s="60" t="s">
        <v>51</v>
      </c>
      <c r="T303" s="60" t="s">
        <v>10519</v>
      </c>
      <c r="U303" s="60">
        <v>18</v>
      </c>
      <c r="V303" s="60" t="s">
        <v>5051</v>
      </c>
      <c r="W303" s="60" t="s">
        <v>162</v>
      </c>
      <c r="X303" s="60">
        <v>35070.43</v>
      </c>
      <c r="Y303" s="60">
        <v>33300</v>
      </c>
      <c r="Z303" s="60" t="s">
        <v>5043</v>
      </c>
      <c r="AA303" s="60" t="s">
        <v>5013</v>
      </c>
      <c r="AB303" s="66" t="s">
        <v>12156</v>
      </c>
      <c r="AC303" s="60" t="s">
        <v>12157</v>
      </c>
      <c r="AD303" s="60">
        <f>IF(N303=$AD$1,_xlfn.XLOOKUP(LEFT(B303,18)&amp;C303&amp;D303,'Form CT'!I:I,'Form CT'!D:D,0)+_xlfn.XLOOKUP(LEFT(B303,18)&amp;C303&amp;D303,'Form CT'!I:I,'Form CT'!E:E,0),0)</f>
        <v>581.43038633333049</v>
      </c>
      <c r="AE303" s="60">
        <f>IF(N303=$AE$1,_xlfn.XLOOKUP(LEFT(B303,18)&amp;C303&amp;D303,'Form CT'!I:I,'Form CT'!D:D,0)+_xlfn.XLOOKUP(LEFT(B303,18)&amp;C303&amp;D303,'Form CT'!I:I,'Form CT'!E:E,0),0)</f>
        <v>0</v>
      </c>
      <c r="AF303" s="60">
        <f>IF(N303=$AF$1,_xlfn.XLOOKUP(LEFT(B303,18)&amp;C303&amp;D303,'Form CT'!I:I,'Form CT'!D:D,0)+_xlfn.XLOOKUP(LEFT(B303,18)&amp;C303&amp;D303,'Form CT'!I:I,'Form CT'!E:E,0),0)</f>
        <v>0</v>
      </c>
      <c r="AG303" s="60" t="str">
        <f t="shared" si="5"/>
        <v>不符合</v>
      </c>
      <c r="AH303" s="60">
        <f>_xlfn.XLOOKUP(TRIM(CLEAN(B303))&amp;"-"&amp;TRIM(CLEAN(C303))&amp;"-"&amp;TRIM(CLEAN(D303)),'KS2'!A:A,'KS2'!B:B,0)</f>
        <v>0</v>
      </c>
      <c r="AI303" s="60">
        <f>IF(_xlfn.XLOOKUP(MID(B303,2,7)&amp;"/"&amp;MID(B303,10,3)&amp;TRIM(D303)&amp;MID(B303,15,4),Carouselwash!F:F,Carouselwash!I:I,0)=0,_xlfn.XLOOKUP((MID(C303,2,7)&amp;"/"&amp;MID(C303,10,3)&amp;TRIM(D303)),Carouselwash!G:G,Carouselwash!I:I,0),_xlfn.XLOOKUP(MID(B303,2,7)&amp;"/"&amp;MID(B303,10,3)&amp;TRIM(D303)&amp;MID(B303,15,4),Carouselwash!F:F,Carouselwash!I:I,0))</f>
        <v>3</v>
      </c>
    </row>
    <row r="304" spans="1:35" hidden="1">
      <c r="A304" s="60" t="s">
        <v>12158</v>
      </c>
      <c r="B304" s="63" t="s">
        <v>3168</v>
      </c>
      <c r="C304" s="63" t="s">
        <v>3169</v>
      </c>
      <c r="D304" s="55" t="s">
        <v>126</v>
      </c>
      <c r="E304" s="115" t="s">
        <v>10639</v>
      </c>
      <c r="F304" s="65">
        <v>23359</v>
      </c>
      <c r="G304" s="124" t="s">
        <v>11156</v>
      </c>
      <c r="H304" s="124" t="s">
        <v>11159</v>
      </c>
      <c r="I304" s="60" t="s">
        <v>20</v>
      </c>
      <c r="J304" s="60">
        <v>4</v>
      </c>
      <c r="K304" s="60">
        <v>0</v>
      </c>
      <c r="L304" s="60" t="s">
        <v>12159</v>
      </c>
      <c r="M304" s="60">
        <v>2247.1</v>
      </c>
      <c r="N304" s="60" t="s">
        <v>101</v>
      </c>
      <c r="O304" s="60">
        <v>0.14000000000000001</v>
      </c>
      <c r="P304" s="60">
        <v>0.19</v>
      </c>
      <c r="Q304" s="60">
        <v>2.1000000000000001E-2</v>
      </c>
      <c r="R304" s="60">
        <v>9.7999999999999997E-3</v>
      </c>
      <c r="S304" s="60" t="s">
        <v>51</v>
      </c>
      <c r="T304" s="60" t="s">
        <v>10512</v>
      </c>
      <c r="U304" s="60">
        <v>18</v>
      </c>
      <c r="V304" s="60" t="s">
        <v>5099</v>
      </c>
      <c r="W304" s="60" t="s">
        <v>162</v>
      </c>
      <c r="X304" s="60">
        <v>44202.400000000001</v>
      </c>
      <c r="Y304" s="60">
        <v>23400</v>
      </c>
      <c r="Z304" s="60" t="s">
        <v>5043</v>
      </c>
      <c r="AA304" s="60" t="s">
        <v>5009</v>
      </c>
      <c r="AB304" s="66" t="s">
        <v>12160</v>
      </c>
      <c r="AC304" s="60" t="s">
        <v>12161</v>
      </c>
      <c r="AD304" s="60">
        <f>IF(N304=$AD$1,_xlfn.XLOOKUP(LEFT(B304,18)&amp;C304&amp;D304,'Form CT'!I:I,'Form CT'!D:D,0)+_xlfn.XLOOKUP(LEFT(B304,18)&amp;C304&amp;D304,'Form CT'!I:I,'Form CT'!E:E,0),0)</f>
        <v>734.09413299935397</v>
      </c>
      <c r="AE304" s="60">
        <f>IF(N304=$AE$1,_xlfn.XLOOKUP(LEFT(B304,18)&amp;C304&amp;D304,'Form CT'!I:I,'Form CT'!D:D,0)+_xlfn.XLOOKUP(LEFT(B304,18)&amp;C304&amp;D304,'Form CT'!I:I,'Form CT'!E:E,0),0)</f>
        <v>0</v>
      </c>
      <c r="AF304" s="60">
        <f>IF(N304=$AF$1,_xlfn.XLOOKUP(LEFT(B304,18)&amp;C304&amp;D304,'Form CT'!I:I,'Form CT'!D:D,0)+_xlfn.XLOOKUP(LEFT(B304,18)&amp;C304&amp;D304,'Form CT'!I:I,'Form CT'!E:E,0),0)</f>
        <v>0</v>
      </c>
      <c r="AG304" s="60" t="str">
        <f t="shared" si="5"/>
        <v>不符合</v>
      </c>
      <c r="AH304" s="60">
        <f>_xlfn.XLOOKUP(TRIM(CLEAN(B304))&amp;"-"&amp;TRIM(CLEAN(C304))&amp;"-"&amp;TRIM(CLEAN(D304)),'KS2'!A:A,'KS2'!B:B,0)</f>
        <v>6</v>
      </c>
      <c r="AI304" s="60">
        <f>IF(_xlfn.XLOOKUP(MID(B304,2,7)&amp;"/"&amp;MID(B304,10,3)&amp;TRIM(D304)&amp;MID(B304,15,4),Carouselwash!F:F,Carouselwash!I:I,0)=0,_xlfn.XLOOKUP((MID(C304,2,7)&amp;"/"&amp;MID(C304,10,3)&amp;TRIM(D304)),Carouselwash!G:G,Carouselwash!I:I,0),_xlfn.XLOOKUP(MID(B304,2,7)&amp;"/"&amp;MID(B304,10,3)&amp;TRIM(D304)&amp;MID(B304,15,4),Carouselwash!F:F,Carouselwash!I:I,0))</f>
        <v>3</v>
      </c>
    </row>
    <row r="305" spans="1:35" hidden="1">
      <c r="A305" s="60" t="s">
        <v>12162</v>
      </c>
      <c r="B305" s="63" t="s">
        <v>3064</v>
      </c>
      <c r="C305" s="63" t="s">
        <v>3062</v>
      </c>
      <c r="D305" s="55" t="s">
        <v>152</v>
      </c>
      <c r="E305" s="115" t="s">
        <v>10639</v>
      </c>
      <c r="F305" s="65">
        <v>42914</v>
      </c>
      <c r="G305" s="124" t="s">
        <v>10734</v>
      </c>
      <c r="H305" s="124" t="s">
        <v>10523</v>
      </c>
      <c r="I305" s="60" t="s">
        <v>28</v>
      </c>
      <c r="J305" s="60">
        <v>8</v>
      </c>
      <c r="K305" s="60">
        <v>5</v>
      </c>
      <c r="L305" s="60" t="s">
        <v>12163</v>
      </c>
      <c r="M305" s="60">
        <v>3655.1</v>
      </c>
      <c r="N305" s="60" t="s">
        <v>96</v>
      </c>
      <c r="O305" s="60">
        <v>9.8000000000000004E-2</v>
      </c>
      <c r="P305" s="60">
        <v>0.16300000000000001</v>
      </c>
      <c r="Q305" s="60">
        <v>3.3000000000000002E-2</v>
      </c>
      <c r="R305" s="60">
        <v>1.4999999999999999E-2</v>
      </c>
      <c r="S305" s="60" t="s">
        <v>52</v>
      </c>
      <c r="T305" s="60" t="s">
        <v>163</v>
      </c>
      <c r="U305" s="60">
        <v>18</v>
      </c>
      <c r="V305" s="60" t="s">
        <v>5049</v>
      </c>
      <c r="W305" s="60" t="s">
        <v>162</v>
      </c>
      <c r="X305" s="60">
        <v>25484.15</v>
      </c>
      <c r="Y305" s="60">
        <v>45360</v>
      </c>
      <c r="Z305" s="60" t="s">
        <v>10374</v>
      </c>
      <c r="AA305" s="60" t="s">
        <v>5009</v>
      </c>
      <c r="AB305" s="66" t="s">
        <v>12164</v>
      </c>
      <c r="AC305" s="60" t="s">
        <v>12165</v>
      </c>
      <c r="AD305" s="60">
        <f>IF(N305=$AD$1,_xlfn.XLOOKUP(LEFT(B305,18)&amp;C305&amp;D305,'Form CT'!I:I,'Form CT'!D:D,0)+_xlfn.XLOOKUP(LEFT(B305,18)&amp;C305&amp;D305,'Form CT'!I:I,'Form CT'!E:E,0),0)</f>
        <v>0</v>
      </c>
      <c r="AE305" s="60">
        <f>IF(N305=$AE$1,_xlfn.XLOOKUP(LEFT(B305,18)&amp;C305&amp;D305,'Form CT'!I:I,'Form CT'!D:D,0)+_xlfn.XLOOKUP(LEFT(B305,18)&amp;C305&amp;D305,'Form CT'!I:I,'Form CT'!E:E,0),0)</f>
        <v>0</v>
      </c>
      <c r="AF305" s="60">
        <f>IF(N305=$AF$1,_xlfn.XLOOKUP(LEFT(B305,18)&amp;C305&amp;D305,'Form CT'!I:I,'Form CT'!D:D,0)+_xlfn.XLOOKUP(LEFT(B305,18)&amp;C305&amp;D305,'Form CT'!I:I,'Form CT'!E:E,0),0)</f>
        <v>452.42727299930993</v>
      </c>
      <c r="AG305" s="60" t="str">
        <f t="shared" si="5"/>
        <v>不符合</v>
      </c>
      <c r="AH305" s="60">
        <f>_xlfn.XLOOKUP(TRIM(CLEAN(B305))&amp;"-"&amp;TRIM(CLEAN(C305))&amp;"-"&amp;TRIM(CLEAN(D305)),'KS2'!A:A,'KS2'!B:B,0)</f>
        <v>0</v>
      </c>
      <c r="AI305" s="60">
        <f>IF(_xlfn.XLOOKUP(MID(B305,2,7)&amp;"/"&amp;MID(B305,10,3)&amp;TRIM(D305)&amp;MID(B305,15,4),Carouselwash!F:F,Carouselwash!I:I,0)=0,_xlfn.XLOOKUP((MID(C305,2,7)&amp;"/"&amp;MID(C305,10,3)&amp;TRIM(D305)),Carouselwash!G:G,Carouselwash!I:I,0),_xlfn.XLOOKUP(MID(B305,2,7)&amp;"/"&amp;MID(B305,10,3)&amp;TRIM(D305)&amp;MID(B305,15,4),Carouselwash!F:F,Carouselwash!I:I,0))</f>
        <v>3</v>
      </c>
    </row>
    <row r="306" spans="1:35" hidden="1">
      <c r="A306" s="60" t="s">
        <v>12166</v>
      </c>
      <c r="B306" s="63" t="s">
        <v>1291</v>
      </c>
      <c r="C306" s="63" t="s">
        <v>145</v>
      </c>
      <c r="D306" s="68" t="s">
        <v>87</v>
      </c>
      <c r="E306" s="115" t="s">
        <v>10639</v>
      </c>
      <c r="F306" s="65">
        <v>28854</v>
      </c>
      <c r="G306" s="124" t="s">
        <v>10514</v>
      </c>
      <c r="H306" s="124" t="s">
        <v>10531</v>
      </c>
      <c r="I306" s="60" t="s">
        <v>17</v>
      </c>
      <c r="J306" s="60">
        <v>6</v>
      </c>
      <c r="K306" s="60">
        <v>4</v>
      </c>
      <c r="L306" s="60" t="s">
        <v>12167</v>
      </c>
      <c r="M306" s="60">
        <v>5724.9</v>
      </c>
      <c r="N306" s="60" t="s">
        <v>101</v>
      </c>
      <c r="O306" s="60">
        <v>0.128</v>
      </c>
      <c r="P306" s="60">
        <v>0.17</v>
      </c>
      <c r="Q306" s="60">
        <v>6.4000000000000001E-2</v>
      </c>
      <c r="R306" s="60">
        <v>1.4999999999999999E-2</v>
      </c>
      <c r="S306" s="60" t="s">
        <v>51</v>
      </c>
      <c r="T306" s="60" t="s">
        <v>162</v>
      </c>
      <c r="U306" s="60">
        <v>18</v>
      </c>
      <c r="V306" s="60" t="s">
        <v>5044</v>
      </c>
      <c r="W306" s="60" t="s">
        <v>162</v>
      </c>
      <c r="X306" s="60">
        <v>33106.25</v>
      </c>
      <c r="Y306" s="60">
        <v>28800</v>
      </c>
      <c r="Z306" s="60" t="s">
        <v>5043</v>
      </c>
      <c r="AA306" s="60" t="s">
        <v>5012</v>
      </c>
      <c r="AB306" s="66" t="s">
        <v>5014</v>
      </c>
      <c r="AC306" s="60" t="s">
        <v>12168</v>
      </c>
      <c r="AD306" s="60">
        <f>IF(N306=$AD$1,_xlfn.XLOOKUP(LEFT(B306,18)&amp;C306&amp;D306,'Form CT'!I:I,'Form CT'!D:D,0)+_xlfn.XLOOKUP(LEFT(B306,18)&amp;C306&amp;D306,'Form CT'!I:I,'Form CT'!E:E,0),0)</f>
        <v>545.36616299890443</v>
      </c>
      <c r="AE306" s="60">
        <f>IF(N306=$AE$1,_xlfn.XLOOKUP(LEFT(B306,18)&amp;C306&amp;D306,'Form CT'!I:I,'Form CT'!D:D,0)+_xlfn.XLOOKUP(LEFT(B306,18)&amp;C306&amp;D306,'Form CT'!I:I,'Form CT'!E:E,0),0)</f>
        <v>0</v>
      </c>
      <c r="AF306" s="60">
        <f>IF(N306=$AF$1,_xlfn.XLOOKUP(LEFT(B306,18)&amp;C306&amp;D306,'Form CT'!I:I,'Form CT'!D:D,0)+_xlfn.XLOOKUP(LEFT(B306,18)&amp;C306&amp;D306,'Form CT'!I:I,'Form CT'!E:E,0),0)</f>
        <v>0</v>
      </c>
      <c r="AG306" s="60" t="str">
        <f t="shared" si="5"/>
        <v>不符合</v>
      </c>
      <c r="AH306" s="60">
        <f>_xlfn.XLOOKUP(TRIM(CLEAN(B306))&amp;"-"&amp;TRIM(CLEAN(C306))&amp;"-"&amp;TRIM(CLEAN(D306)),'KS2'!A:A,'KS2'!B:B,0)</f>
        <v>0</v>
      </c>
      <c r="AI306" s="60">
        <f>IF(_xlfn.XLOOKUP(MID(B306,2,7)&amp;"/"&amp;MID(B306,10,3)&amp;TRIM(D306)&amp;MID(B306,15,4),Carouselwash!F:F,Carouselwash!I:I,0)=0,_xlfn.XLOOKUP((MID(C306,2,7)&amp;"/"&amp;MID(C306,10,3)&amp;TRIM(D306)),Carouselwash!G:G,Carouselwash!I:I,0),_xlfn.XLOOKUP(MID(B306,2,7)&amp;"/"&amp;MID(B306,10,3)&amp;TRIM(D306)&amp;MID(B306,15,4),Carouselwash!F:F,Carouselwash!I:I,0))</f>
        <v>3</v>
      </c>
    </row>
    <row r="307" spans="1:35" hidden="1">
      <c r="A307" s="60" t="s">
        <v>12169</v>
      </c>
      <c r="B307" s="63" t="s">
        <v>1638</v>
      </c>
      <c r="C307" s="63" t="s">
        <v>1608</v>
      </c>
      <c r="D307" s="67" t="s">
        <v>152</v>
      </c>
      <c r="E307" s="115" t="s">
        <v>10639</v>
      </c>
      <c r="F307" s="65">
        <v>33300</v>
      </c>
      <c r="G307" s="124" t="s">
        <v>10499</v>
      </c>
      <c r="H307" s="124" t="s">
        <v>10598</v>
      </c>
      <c r="I307" s="60" t="s">
        <v>31</v>
      </c>
      <c r="J307" s="60">
        <v>7</v>
      </c>
      <c r="K307" s="60">
        <v>4</v>
      </c>
      <c r="L307" s="60" t="s">
        <v>12170</v>
      </c>
      <c r="M307" s="60">
        <v>5550.9</v>
      </c>
      <c r="N307" s="60" t="s">
        <v>101</v>
      </c>
      <c r="O307" s="60">
        <v>0.128</v>
      </c>
      <c r="P307" s="60">
        <v>0.185</v>
      </c>
      <c r="Q307" s="60">
        <v>3.3000000000000002E-2</v>
      </c>
      <c r="R307" s="60">
        <v>1.18E-2</v>
      </c>
      <c r="S307" s="60" t="s">
        <v>51</v>
      </c>
      <c r="T307" s="60" t="s">
        <v>10519</v>
      </c>
      <c r="U307" s="60">
        <v>18</v>
      </c>
      <c r="V307" s="60" t="s">
        <v>5051</v>
      </c>
      <c r="W307" s="60" t="s">
        <v>162</v>
      </c>
      <c r="X307" s="60">
        <v>35070.43</v>
      </c>
      <c r="Y307" s="60">
        <v>33300</v>
      </c>
      <c r="Z307" s="60" t="s">
        <v>5043</v>
      </c>
      <c r="AA307" s="60" t="s">
        <v>5013</v>
      </c>
      <c r="AB307" s="66" t="s">
        <v>12171</v>
      </c>
      <c r="AC307" s="60" t="s">
        <v>12172</v>
      </c>
      <c r="AD307" s="60">
        <f>IF(N307=$AD$1,_xlfn.XLOOKUP(LEFT(B307,18)&amp;C307&amp;D307,'Form CT'!I:I,'Form CT'!D:D,0)+_xlfn.XLOOKUP(LEFT(B307,18)&amp;C307&amp;D307,'Form CT'!I:I,'Form CT'!E:E,0),0)</f>
        <v>581.43038633333049</v>
      </c>
      <c r="AE307" s="60">
        <f>IF(N307=$AE$1,_xlfn.XLOOKUP(LEFT(B307,18)&amp;C307&amp;D307,'Form CT'!I:I,'Form CT'!D:D,0)+_xlfn.XLOOKUP(LEFT(B307,18)&amp;C307&amp;D307,'Form CT'!I:I,'Form CT'!E:E,0),0)</f>
        <v>0</v>
      </c>
      <c r="AF307" s="60">
        <f>IF(N307=$AF$1,_xlfn.XLOOKUP(LEFT(B307,18)&amp;C307&amp;D307,'Form CT'!I:I,'Form CT'!D:D,0)+_xlfn.XLOOKUP(LEFT(B307,18)&amp;C307&amp;D307,'Form CT'!I:I,'Form CT'!E:E,0),0)</f>
        <v>0</v>
      </c>
      <c r="AG307" s="60" t="str">
        <f t="shared" si="5"/>
        <v>不符合</v>
      </c>
      <c r="AH307" s="60">
        <f>_xlfn.XLOOKUP(TRIM(CLEAN(B307))&amp;"-"&amp;TRIM(CLEAN(C307))&amp;"-"&amp;TRIM(CLEAN(D307)),'KS2'!A:A,'KS2'!B:B,0)</f>
        <v>0</v>
      </c>
      <c r="AI307" s="60">
        <f>IF(_xlfn.XLOOKUP(MID(B307,2,7)&amp;"/"&amp;MID(B307,10,3)&amp;TRIM(D307)&amp;MID(B307,15,4),Carouselwash!F:F,Carouselwash!I:I,0)=0,_xlfn.XLOOKUP((MID(C307,2,7)&amp;"/"&amp;MID(C307,10,3)&amp;TRIM(D307)),Carouselwash!G:G,Carouselwash!I:I,0),_xlfn.XLOOKUP(MID(B307,2,7)&amp;"/"&amp;MID(B307,10,3)&amp;TRIM(D307)&amp;MID(B307,15,4),Carouselwash!F:F,Carouselwash!I:I,0))</f>
        <v>3</v>
      </c>
    </row>
    <row r="308" spans="1:35" hidden="1">
      <c r="A308" s="60" t="s">
        <v>12173</v>
      </c>
      <c r="B308" s="63" t="s">
        <v>2790</v>
      </c>
      <c r="C308" s="63" t="s">
        <v>2791</v>
      </c>
      <c r="D308" s="55" t="s">
        <v>4441</v>
      </c>
      <c r="E308" s="115" t="s">
        <v>10639</v>
      </c>
      <c r="F308" s="65">
        <v>67500</v>
      </c>
      <c r="G308" s="124" t="s">
        <v>10503</v>
      </c>
      <c r="H308" s="124" t="s">
        <v>11363</v>
      </c>
      <c r="I308" s="60" t="s">
        <v>5</v>
      </c>
      <c r="J308" s="60">
        <v>14</v>
      </c>
      <c r="K308" s="60">
        <v>9</v>
      </c>
      <c r="L308" s="60" t="s">
        <v>12174</v>
      </c>
      <c r="M308" s="60">
        <v>1105.4000000000001</v>
      </c>
      <c r="N308" s="60" t="s">
        <v>101</v>
      </c>
      <c r="O308" s="60">
        <v>5.7000000000000002E-2</v>
      </c>
      <c r="P308" s="60">
        <v>7.3999999999999996E-2</v>
      </c>
      <c r="Q308" s="60">
        <v>2.1999999999999999E-2</v>
      </c>
      <c r="R308" s="60">
        <v>1.3299999999999999E-2</v>
      </c>
      <c r="S308" s="60" t="s">
        <v>10543</v>
      </c>
      <c r="T308" s="60" t="s">
        <v>10544</v>
      </c>
      <c r="U308" s="60">
        <v>18</v>
      </c>
      <c r="V308" s="60" t="s">
        <v>6860</v>
      </c>
      <c r="W308" s="60" t="s">
        <v>163</v>
      </c>
      <c r="X308" s="60">
        <v>38983.54</v>
      </c>
      <c r="Y308" s="60">
        <v>67536</v>
      </c>
      <c r="Z308" s="60" t="s">
        <v>5043</v>
      </c>
      <c r="AA308" s="60" t="s">
        <v>5009</v>
      </c>
      <c r="AB308" s="66" t="s">
        <v>12175</v>
      </c>
      <c r="AC308" s="60" t="s">
        <v>12176</v>
      </c>
      <c r="AD308" s="60">
        <f>IF(N308=$AD$1,_xlfn.XLOOKUP(LEFT(B308,18)&amp;C308&amp;D308,'Form CT'!I:I,'Form CT'!D:D,0)+_xlfn.XLOOKUP(LEFT(B308,18)&amp;C308&amp;D308,'Form CT'!I:I,'Form CT'!E:E,0),0)</f>
        <v>661.90899743662715</v>
      </c>
      <c r="AE308" s="60">
        <f>IF(N308=$AE$1,_xlfn.XLOOKUP(LEFT(B308,18)&amp;C308&amp;D308,'Form CT'!I:I,'Form CT'!D:D,0)+_xlfn.XLOOKUP(LEFT(B308,18)&amp;C308&amp;D308,'Form CT'!I:I,'Form CT'!E:E,0),0)</f>
        <v>0</v>
      </c>
      <c r="AF308" s="60">
        <f>IF(N308=$AF$1,_xlfn.XLOOKUP(LEFT(B308,18)&amp;C308&amp;D308,'Form CT'!I:I,'Form CT'!D:D,0)+_xlfn.XLOOKUP(LEFT(B308,18)&amp;C308&amp;D308,'Form CT'!I:I,'Form CT'!E:E,0),0)</f>
        <v>0</v>
      </c>
      <c r="AG308" s="60" t="e">
        <f t="shared" si="5"/>
        <v>#VALUE!</v>
      </c>
      <c r="AH308" s="60">
        <f>_xlfn.XLOOKUP(TRIM(CLEAN(B308))&amp;"-"&amp;TRIM(CLEAN(C308))&amp;"-"&amp;TRIM(CLEAN(D308)),'KS2'!A:A,'KS2'!B:B,0)</f>
        <v>0</v>
      </c>
      <c r="AI308" s="60">
        <f>IF(_xlfn.XLOOKUP(MID(B308,2,7)&amp;"/"&amp;MID(B308,10,3)&amp;TRIM(D308)&amp;MID(B308,15,4),Carouselwash!F:F,Carouselwash!I:I,0)=0,_xlfn.XLOOKUP((MID(C308,2,7)&amp;"/"&amp;MID(C308,10,3)&amp;TRIM(D308)),Carouselwash!G:G,Carouselwash!I:I,0),_xlfn.XLOOKUP(MID(B308,2,7)&amp;"/"&amp;MID(B308,10,3)&amp;TRIM(D308)&amp;MID(B308,15,4),Carouselwash!F:F,Carouselwash!I:I,0))</f>
        <v>3</v>
      </c>
    </row>
    <row r="309" spans="1:35" hidden="1">
      <c r="A309" s="60" t="s">
        <v>12177</v>
      </c>
      <c r="B309" s="63" t="s">
        <v>3629</v>
      </c>
      <c r="C309" s="63" t="s">
        <v>1544</v>
      </c>
      <c r="D309" s="55" t="s">
        <v>5059</v>
      </c>
      <c r="E309" s="115" t="s">
        <v>10639</v>
      </c>
      <c r="F309" s="65">
        <v>16004</v>
      </c>
      <c r="G309" s="124" t="s">
        <v>10744</v>
      </c>
      <c r="H309" s="124" t="s">
        <v>12044</v>
      </c>
      <c r="I309" s="60" t="s">
        <v>27</v>
      </c>
      <c r="J309" s="60">
        <v>1</v>
      </c>
      <c r="K309" s="60">
        <v>0</v>
      </c>
      <c r="L309" s="60" t="s">
        <v>12178</v>
      </c>
      <c r="M309" s="60">
        <v>933.2</v>
      </c>
      <c r="N309" s="60" t="s">
        <v>23</v>
      </c>
      <c r="O309" s="60">
        <v>0.128</v>
      </c>
      <c r="P309" s="60">
        <v>0.185</v>
      </c>
      <c r="Q309" s="60">
        <v>3.2000000000000001E-2</v>
      </c>
      <c r="R309" s="60">
        <v>1.18E-2</v>
      </c>
      <c r="S309" s="60" t="s">
        <v>50</v>
      </c>
      <c r="T309" s="60" t="s">
        <v>10512</v>
      </c>
      <c r="U309" s="60">
        <v>18</v>
      </c>
      <c r="V309" s="60" t="s">
        <v>5562</v>
      </c>
      <c r="W309" s="60" t="s">
        <v>162</v>
      </c>
      <c r="X309" s="60">
        <v>62656.81</v>
      </c>
      <c r="Y309" s="60">
        <v>16380</v>
      </c>
      <c r="Z309" s="60" t="s">
        <v>10374</v>
      </c>
      <c r="AA309" s="60" t="s">
        <v>5009</v>
      </c>
      <c r="AB309" s="66" t="s">
        <v>12179</v>
      </c>
      <c r="AC309" s="60" t="s">
        <v>12180</v>
      </c>
      <c r="AD309" s="60">
        <f>IF(N309=$AD$1,_xlfn.XLOOKUP(LEFT(B309,18)&amp;C309&amp;D309,'Form CT'!I:I,'Form CT'!D:D,0)+_xlfn.XLOOKUP(LEFT(B309,18)&amp;C309&amp;D309,'Form CT'!I:I,'Form CT'!E:E,0),0)</f>
        <v>0</v>
      </c>
      <c r="AE309" s="60">
        <f>IF(N309=$AE$1,_xlfn.XLOOKUP(LEFT(B309,18)&amp;C309&amp;D309,'Form CT'!I:I,'Form CT'!D:D,0)+_xlfn.XLOOKUP(LEFT(B309,18)&amp;C309&amp;D309,'Form CT'!I:I,'Form CT'!E:E,0),0)</f>
        <v>1095.3520727267658</v>
      </c>
      <c r="AF309" s="60">
        <f>IF(N309=$AF$1,_xlfn.XLOOKUP(LEFT(B309,18)&amp;C309&amp;D309,'Form CT'!I:I,'Form CT'!D:D,0)+_xlfn.XLOOKUP(LEFT(B309,18)&amp;C309&amp;D309,'Form CT'!I:I,'Form CT'!E:E,0),0)</f>
        <v>0</v>
      </c>
      <c r="AG309" s="60" t="str">
        <f t="shared" si="5"/>
        <v>符合</v>
      </c>
      <c r="AH309" s="60">
        <f>_xlfn.XLOOKUP(TRIM(CLEAN(B309))&amp;"-"&amp;TRIM(CLEAN(C309))&amp;"-"&amp;TRIM(CLEAN(D309)),'KS2'!A:A,'KS2'!B:B,0)</f>
        <v>0</v>
      </c>
      <c r="AI309" s="60">
        <f>IF(_xlfn.XLOOKUP(MID(B309,2,7)&amp;"/"&amp;MID(B309,10,3)&amp;TRIM(D309)&amp;MID(B309,15,4),Carouselwash!F:F,Carouselwash!I:I,0)=0,_xlfn.XLOOKUP((MID(C309,2,7)&amp;"/"&amp;MID(C309,10,3)&amp;TRIM(D309)),Carouselwash!G:G,Carouselwash!I:I,0),_xlfn.XLOOKUP(MID(B309,2,7)&amp;"/"&amp;MID(B309,10,3)&amp;TRIM(D309)&amp;MID(B309,15,4),Carouselwash!F:F,Carouselwash!I:I,0))</f>
        <v>2</v>
      </c>
    </row>
    <row r="310" spans="1:35" hidden="1">
      <c r="A310" s="60" t="s">
        <v>12181</v>
      </c>
      <c r="B310" s="63" t="s">
        <v>3802</v>
      </c>
      <c r="C310" s="63" t="s">
        <v>3683</v>
      </c>
      <c r="D310" s="60" t="s">
        <v>4469</v>
      </c>
      <c r="E310" s="115" t="s">
        <v>10583</v>
      </c>
      <c r="F310" s="65">
        <v>50628</v>
      </c>
      <c r="G310" s="124" t="s">
        <v>10724</v>
      </c>
      <c r="H310" s="124" t="s">
        <v>10548</v>
      </c>
      <c r="I310" s="60" t="s">
        <v>1</v>
      </c>
      <c r="J310" s="60">
        <v>8</v>
      </c>
      <c r="K310" s="60">
        <v>5</v>
      </c>
      <c r="L310" s="60" t="s">
        <v>12182</v>
      </c>
      <c r="M310" s="60">
        <v>1595</v>
      </c>
      <c r="N310" s="60" t="s">
        <v>96</v>
      </c>
      <c r="O310" s="60">
        <v>8.8999999999999996E-2</v>
      </c>
      <c r="P310" s="60">
        <v>5.3999999999999999E-2</v>
      </c>
      <c r="Q310" s="60">
        <v>4.1000000000000002E-2</v>
      </c>
      <c r="R310" s="60">
        <v>1.18E-2</v>
      </c>
      <c r="S310" s="60" t="s">
        <v>52</v>
      </c>
      <c r="T310" s="60" t="s">
        <v>10501</v>
      </c>
      <c r="U310" s="60">
        <v>18</v>
      </c>
      <c r="V310" s="60" t="s">
        <v>5559</v>
      </c>
      <c r="W310" s="60" t="s">
        <v>163</v>
      </c>
      <c r="X310" s="60">
        <v>34557.78</v>
      </c>
      <c r="Y310" s="60">
        <v>50760</v>
      </c>
      <c r="Z310" s="60" t="s">
        <v>11169</v>
      </c>
      <c r="AA310" s="60" t="s">
        <v>5009</v>
      </c>
      <c r="AB310" s="66" t="s">
        <v>12183</v>
      </c>
      <c r="AC310" s="60" t="s">
        <v>12184</v>
      </c>
      <c r="AD310" s="60">
        <f>IF(N310=$AD$1,_xlfn.XLOOKUP(LEFT(B310,18)&amp;C310&amp;D310,'Form CT'!I:I,'Form CT'!D:D,0)+_xlfn.XLOOKUP(LEFT(B310,18)&amp;C310&amp;D310,'Form CT'!I:I,'Form CT'!E:E,0),0)</f>
        <v>0</v>
      </c>
      <c r="AE310" s="60">
        <f>IF(N310=$AE$1,_xlfn.XLOOKUP(LEFT(B310,18)&amp;C310&amp;D310,'Form CT'!I:I,'Form CT'!D:D,0)+_xlfn.XLOOKUP(LEFT(B310,18)&amp;C310&amp;D310,'Form CT'!I:I,'Form CT'!E:E,0),0)</f>
        <v>0</v>
      </c>
      <c r="AF310" s="60">
        <f>IF(N310=$AF$1,_xlfn.XLOOKUP(LEFT(B310,18)&amp;C310&amp;D310,'Form CT'!I:I,'Form CT'!D:D,0)+_xlfn.XLOOKUP(LEFT(B310,18)&amp;C310&amp;D310,'Form CT'!I:I,'Form CT'!E:E,0),0)</f>
        <v>575.83471133206035</v>
      </c>
      <c r="AG310" s="60" t="str">
        <f t="shared" si="5"/>
        <v>不符合</v>
      </c>
      <c r="AH310" s="60">
        <f>_xlfn.XLOOKUP(TRIM(CLEAN(B310))&amp;"-"&amp;TRIM(CLEAN(C310))&amp;"-"&amp;TRIM(CLEAN(D310)),'KS2'!A:A,'KS2'!B:B,0)</f>
        <v>0</v>
      </c>
      <c r="AI310" s="60">
        <f>IF(_xlfn.XLOOKUP(MID(B310,2,7)&amp;"/"&amp;MID(B310,10,3)&amp;TRIM(D310)&amp;MID(B310,15,4),Carouselwash!F:F,Carouselwash!I:I,0)=0,_xlfn.XLOOKUP((MID(C310,2,7)&amp;"/"&amp;MID(C310,10,3)&amp;TRIM(D310)),Carouselwash!G:G,Carouselwash!I:I,0),_xlfn.XLOOKUP(MID(B310,2,7)&amp;"/"&amp;MID(B310,10,3)&amp;TRIM(D310)&amp;MID(B310,15,4),Carouselwash!F:F,Carouselwash!I:I,0))</f>
        <v>3</v>
      </c>
    </row>
    <row r="311" spans="1:35" hidden="1">
      <c r="A311" s="60" t="s">
        <v>12185</v>
      </c>
      <c r="B311" s="63" t="s">
        <v>2207</v>
      </c>
      <c r="C311" s="63" t="s">
        <v>2208</v>
      </c>
      <c r="D311" s="55" t="s">
        <v>4428</v>
      </c>
      <c r="E311" s="115" t="s">
        <v>10639</v>
      </c>
      <c r="F311" s="65">
        <v>50760</v>
      </c>
      <c r="G311" s="124" t="s">
        <v>10516</v>
      </c>
      <c r="H311" s="124" t="s">
        <v>10529</v>
      </c>
      <c r="I311" s="60" t="s">
        <v>1</v>
      </c>
      <c r="J311" s="60">
        <v>6</v>
      </c>
      <c r="K311" s="60">
        <v>4</v>
      </c>
      <c r="L311" s="60" t="s">
        <v>12186</v>
      </c>
      <c r="M311" s="60">
        <v>1302.4000000000001</v>
      </c>
      <c r="N311" s="60" t="s">
        <v>101</v>
      </c>
      <c r="O311" s="60">
        <v>8.8999999999999996E-2</v>
      </c>
      <c r="P311" s="60">
        <v>6.4000000000000001E-2</v>
      </c>
      <c r="Q311" s="60">
        <v>4.1000000000000002E-2</v>
      </c>
      <c r="R311" s="60">
        <v>9.7999999999999997E-3</v>
      </c>
      <c r="S311" s="60" t="s">
        <v>52</v>
      </c>
      <c r="T311" s="60" t="s">
        <v>10501</v>
      </c>
      <c r="U311" s="60">
        <v>18</v>
      </c>
      <c r="V311" s="60" t="s">
        <v>5044</v>
      </c>
      <c r="W311" s="60" t="s">
        <v>163</v>
      </c>
      <c r="X311" s="60">
        <v>36502.04</v>
      </c>
      <c r="Y311" s="60">
        <v>50760</v>
      </c>
      <c r="Z311" s="60" t="s">
        <v>11169</v>
      </c>
      <c r="AA311" s="60" t="s">
        <v>5009</v>
      </c>
      <c r="AB311" s="66" t="s">
        <v>12187</v>
      </c>
      <c r="AC311" s="60" t="s">
        <v>12188</v>
      </c>
      <c r="AD311" s="60">
        <f>IF(N311=$AD$1,_xlfn.XLOOKUP(LEFT(B311,18)&amp;C311&amp;D311,'Form CT'!I:I,'Form CT'!D:D,0)+_xlfn.XLOOKUP(LEFT(B311,18)&amp;C311&amp;D311,'Form CT'!I:I,'Form CT'!E:E,0),0)</f>
        <v>613.26545133325271</v>
      </c>
      <c r="AE311" s="60">
        <f>IF(N311=$AE$1,_xlfn.XLOOKUP(LEFT(B311,18)&amp;C311&amp;D311,'Form CT'!I:I,'Form CT'!D:D,0)+_xlfn.XLOOKUP(LEFT(B311,18)&amp;C311&amp;D311,'Form CT'!I:I,'Form CT'!E:E,0),0)</f>
        <v>0</v>
      </c>
      <c r="AF311" s="60">
        <f>IF(N311=$AF$1,_xlfn.XLOOKUP(LEFT(B311,18)&amp;C311&amp;D311,'Form CT'!I:I,'Form CT'!D:D,0)+_xlfn.XLOOKUP(LEFT(B311,18)&amp;C311&amp;D311,'Form CT'!I:I,'Form CT'!E:E,0),0)</f>
        <v>0</v>
      </c>
      <c r="AG311" s="60" t="str">
        <f t="shared" si="5"/>
        <v>不符合</v>
      </c>
      <c r="AH311" s="60">
        <f>_xlfn.XLOOKUP(TRIM(CLEAN(B311))&amp;"-"&amp;TRIM(CLEAN(C311))&amp;"-"&amp;TRIM(CLEAN(D311)),'KS2'!A:A,'KS2'!B:B,0)</f>
        <v>0</v>
      </c>
      <c r="AI311" s="60">
        <f>IF(_xlfn.XLOOKUP(MID(B311,2,7)&amp;"/"&amp;MID(B311,10,3)&amp;TRIM(D311)&amp;MID(B311,15,4),Carouselwash!F:F,Carouselwash!I:I,0)=0,_xlfn.XLOOKUP((MID(C311,2,7)&amp;"/"&amp;MID(C311,10,3)&amp;TRIM(D311)),Carouselwash!G:G,Carouselwash!I:I,0),_xlfn.XLOOKUP(MID(B311,2,7)&amp;"/"&amp;MID(B311,10,3)&amp;TRIM(D311)&amp;MID(B311,15,4),Carouselwash!F:F,Carouselwash!I:I,0))</f>
        <v>3</v>
      </c>
    </row>
    <row r="312" spans="1:35" ht="13" hidden="1" customHeight="1">
      <c r="A312" s="55" t="s">
        <v>12189</v>
      </c>
      <c r="B312" s="100" t="s">
        <v>1356</v>
      </c>
      <c r="C312" s="56" t="s">
        <v>1047</v>
      </c>
      <c r="D312" s="55" t="s">
        <v>90</v>
      </c>
      <c r="E312" s="57" t="s">
        <v>10639</v>
      </c>
      <c r="F312" s="58">
        <v>23037</v>
      </c>
      <c r="G312" s="59" t="s">
        <v>11156</v>
      </c>
      <c r="H312" s="59" t="s">
        <v>10548</v>
      </c>
      <c r="I312" s="55" t="s">
        <v>17</v>
      </c>
      <c r="J312" s="55">
        <v>2</v>
      </c>
      <c r="K312" s="55">
        <v>0</v>
      </c>
      <c r="L312" s="55" t="s">
        <v>12190</v>
      </c>
      <c r="M312" s="55">
        <v>1462.7</v>
      </c>
      <c r="N312" s="55" t="s">
        <v>23</v>
      </c>
      <c r="O312" s="55">
        <v>0.128</v>
      </c>
      <c r="P312" s="55">
        <v>0.185</v>
      </c>
      <c r="Q312" s="55">
        <v>3.2000000000000001E-2</v>
      </c>
      <c r="R312" s="55">
        <v>1.4999999999999999E-2</v>
      </c>
      <c r="S312" s="55" t="s">
        <v>50</v>
      </c>
      <c r="T312" s="55" t="s">
        <v>10519</v>
      </c>
      <c r="U312" s="55">
        <v>18</v>
      </c>
      <c r="V312" s="55" t="s">
        <v>5853</v>
      </c>
      <c r="W312" s="55" t="s">
        <v>162</v>
      </c>
      <c r="X312" s="55">
        <v>61316.86</v>
      </c>
      <c r="Y312" s="55">
        <v>23310</v>
      </c>
      <c r="Z312" s="55" t="s">
        <v>11169</v>
      </c>
      <c r="AA312" s="55" t="s">
        <v>5009</v>
      </c>
      <c r="AB312" s="55" t="s">
        <v>12191</v>
      </c>
      <c r="AC312" s="55" t="s">
        <v>12192</v>
      </c>
      <c r="AD312" s="60">
        <f>IF(N312=$AD$1,_xlfn.XLOOKUP(LEFT(B312,18)&amp;C312&amp;D312,'Form CT'!I:I,'Form CT'!D:D,0)+_xlfn.XLOOKUP(LEFT(B312,18)&amp;C312&amp;D312,'Form CT'!I:I,'Form CT'!E:E,0),0)</f>
        <v>0</v>
      </c>
      <c r="AE312" s="60">
        <f>IF(N312=$AE$1,_xlfn.XLOOKUP(LEFT(B312,18)&amp;C312&amp;D312,'Form CT'!I:I,'Form CT'!D:D,0)+_xlfn.XLOOKUP(LEFT(B312,18)&amp;C312&amp;D312,'Form CT'!I:I,'Form CT'!E:E,0),0)</f>
        <v>866.40060138786794</v>
      </c>
      <c r="AF312" s="60">
        <f>IF(N312=$AF$1,_xlfn.XLOOKUP(LEFT(B312,18)&amp;C312&amp;D312,'Form CT'!I:I,'Form CT'!D:D,0)+_xlfn.XLOOKUP(LEFT(B312,18)&amp;C312&amp;D312,'Form CT'!I:I,'Form CT'!E:E,0),0)</f>
        <v>0</v>
      </c>
      <c r="AG312" s="60" t="str">
        <f t="shared" si="5"/>
        <v>不符合</v>
      </c>
      <c r="AH312" s="60">
        <f>_xlfn.XLOOKUP(TRIM(CLEAN(B312))&amp;"-"&amp;TRIM(CLEAN(C312))&amp;"-"&amp;TRIM(CLEAN(D312)),'KS2'!A:A,'KS2'!B:B,0)</f>
        <v>0</v>
      </c>
      <c r="AI312" s="60">
        <f>IF(_xlfn.XLOOKUP(MID(B312,2,7)&amp;"/"&amp;MID(B312,10,3)&amp;TRIM(D312)&amp;MID(B312,15,4),Carouselwash!F:F,Carouselwash!I:I,0)=0,_xlfn.XLOOKUP((MID(C312,2,7)&amp;"/"&amp;MID(C312,10,3)&amp;TRIM(D312)),Carouselwash!G:G,Carouselwash!I:I,0),_xlfn.XLOOKUP(MID(B312,2,7)&amp;"/"&amp;MID(B312,10,3)&amp;TRIM(D312)&amp;MID(B312,15,4),Carouselwash!F:F,Carouselwash!I:I,0))</f>
        <v>2</v>
      </c>
    </row>
    <row r="313" spans="1:35">
      <c r="A313" s="55" t="s">
        <v>12193</v>
      </c>
      <c r="B313" s="56" t="s">
        <v>4114</v>
      </c>
      <c r="C313" s="56" t="s">
        <v>4115</v>
      </c>
      <c r="D313" s="55" t="s">
        <v>4531</v>
      </c>
      <c r="E313" s="57" t="s">
        <v>10639</v>
      </c>
      <c r="F313" s="58">
        <v>50760</v>
      </c>
      <c r="G313" s="59" t="s">
        <v>10583</v>
      </c>
      <c r="H313" s="59" t="s">
        <v>10598</v>
      </c>
      <c r="I313" s="55" t="s">
        <v>10</v>
      </c>
      <c r="J313" s="55">
        <v>10</v>
      </c>
      <c r="K313" s="55">
        <v>5</v>
      </c>
      <c r="L313" s="55" t="s">
        <v>12194</v>
      </c>
      <c r="M313" s="55">
        <v>1424.7</v>
      </c>
      <c r="N313" s="55" t="s">
        <v>101</v>
      </c>
      <c r="O313" s="55">
        <v>9.4E-2</v>
      </c>
      <c r="P313" s="55">
        <v>7.5999999999999998E-2</v>
      </c>
      <c r="Q313" s="55">
        <v>2.0299999999999999E-2</v>
      </c>
      <c r="R313" s="55">
        <v>9.7999999999999997E-3</v>
      </c>
      <c r="S313" s="55" t="s">
        <v>52</v>
      </c>
      <c r="T313" s="55" t="s">
        <v>10501</v>
      </c>
      <c r="U313" s="55">
        <v>18</v>
      </c>
      <c r="V313" s="55" t="s">
        <v>9485</v>
      </c>
      <c r="W313" s="55" t="s">
        <v>163</v>
      </c>
      <c r="X313" s="55">
        <v>66066.73</v>
      </c>
      <c r="Y313" s="55">
        <v>50760</v>
      </c>
      <c r="Z313" s="55" t="s">
        <v>5043</v>
      </c>
      <c r="AA313" s="55" t="s">
        <v>5015</v>
      </c>
      <c r="AB313" s="61" t="s">
        <v>5014</v>
      </c>
      <c r="AC313" s="55" t="s">
        <v>11214</v>
      </c>
      <c r="AD313" s="60">
        <f>IF(N313=$AD$1,_xlfn.XLOOKUP(LEFT(B313,18)&amp;C313&amp;D313,'Form CT'!I:I,'Form CT'!D:D,0)+_xlfn.XLOOKUP(LEFT(B313,18)&amp;C313&amp;D313,'Form CT'!I:I,'Form CT'!E:E,0),0)</f>
        <v>770.0165722228121</v>
      </c>
      <c r="AE313" s="60">
        <f>IF(N313=$AE$1,_xlfn.XLOOKUP(LEFT(B313,18)&amp;C313&amp;D313,'Form CT'!I:I,'Form CT'!D:D,0)+_xlfn.XLOOKUP(LEFT(B313,18)&amp;C313&amp;D313,'Form CT'!I:I,'Form CT'!E:E,0),0)</f>
        <v>0</v>
      </c>
      <c r="AF313" s="60">
        <f>IF(N313=$AF$1,_xlfn.XLOOKUP(LEFT(B313,18)&amp;C313&amp;D313,'Form CT'!I:I,'Form CT'!D:D,0)+_xlfn.XLOOKUP(LEFT(B313,18)&amp;C313&amp;D313,'Form CT'!I:I,'Form CT'!E:E,0),0)</f>
        <v>0</v>
      </c>
      <c r="AG313" s="60" t="str">
        <f t="shared" si="5"/>
        <v>不符合</v>
      </c>
      <c r="AH313" s="60">
        <f>_xlfn.XLOOKUP(TRIM(CLEAN(B313))&amp;"-"&amp;TRIM(CLEAN(C313))&amp;"-"&amp;TRIM(CLEAN(D313)),'KS2'!A:A,'KS2'!B:B,0)</f>
        <v>0</v>
      </c>
      <c r="AI313" s="60">
        <f>IF(_xlfn.XLOOKUP(MID(B313,2,7)&amp;"/"&amp;MID(B313,10,3)&amp;TRIM(D313)&amp;MID(B313,15,4),Carouselwash!F:F,Carouselwash!I:I,0)=0,_xlfn.XLOOKUP((MID(C313,2,7)&amp;"/"&amp;MID(C313,10,3)&amp;TRIM(D313)),Carouselwash!G:G,Carouselwash!I:I,0),_xlfn.XLOOKUP(MID(B313,2,7)&amp;"/"&amp;MID(B313,10,3)&amp;TRIM(D313)&amp;MID(B313,15,4),Carouselwash!F:F,Carouselwash!I:I,0))</f>
        <v>3</v>
      </c>
    </row>
    <row r="314" spans="1:35" hidden="1">
      <c r="A314" s="55" t="s">
        <v>12195</v>
      </c>
      <c r="B314" s="56" t="s">
        <v>2938</v>
      </c>
      <c r="C314" s="56" t="s">
        <v>2935</v>
      </c>
      <c r="D314" s="55" t="s">
        <v>4428</v>
      </c>
      <c r="E314" s="115" t="s">
        <v>10639</v>
      </c>
      <c r="F314" s="58">
        <v>33300</v>
      </c>
      <c r="G314" s="59" t="s">
        <v>10537</v>
      </c>
      <c r="H314" s="59" t="s">
        <v>10542</v>
      </c>
      <c r="I314" s="55" t="s">
        <v>26</v>
      </c>
      <c r="J314" s="55">
        <v>14</v>
      </c>
      <c r="K314" s="55">
        <v>9</v>
      </c>
      <c r="L314" s="55" t="s">
        <v>12196</v>
      </c>
      <c r="M314" s="55">
        <v>4518.6000000000004</v>
      </c>
      <c r="N314" s="55" t="s">
        <v>101</v>
      </c>
      <c r="O314" s="55">
        <v>0.128</v>
      </c>
      <c r="P314" s="55">
        <v>0.185</v>
      </c>
      <c r="Q314" s="55">
        <v>3.2000000000000001E-2</v>
      </c>
      <c r="R314" s="55">
        <v>1.9300000000000001E-2</v>
      </c>
      <c r="S314" s="55" t="s">
        <v>51</v>
      </c>
      <c r="T314" s="55" t="s">
        <v>10519</v>
      </c>
      <c r="U314" s="55">
        <v>18</v>
      </c>
      <c r="V314" s="55" t="s">
        <v>9089</v>
      </c>
      <c r="W314" s="55" t="s">
        <v>162</v>
      </c>
      <c r="X314" s="55">
        <v>20664.46</v>
      </c>
      <c r="Y314" s="55">
        <v>33300</v>
      </c>
      <c r="Z314" s="55" t="s">
        <v>5043</v>
      </c>
      <c r="AA314" s="55" t="s">
        <v>5012</v>
      </c>
      <c r="AB314" s="55" t="s">
        <v>5014</v>
      </c>
      <c r="AC314" s="55" t="s">
        <v>11910</v>
      </c>
      <c r="AD314" s="60">
        <f>IF(N314=$AD$1,_xlfn.XLOOKUP(LEFT(B314,18)&amp;C314&amp;D314,'Form CT'!I:I,'Form CT'!D:D,0)+_xlfn.XLOOKUP(LEFT(B314,18)&amp;C314&amp;D314,'Form CT'!I:I,'Form CT'!E:E,0),0)</f>
        <v>334.29226799968166</v>
      </c>
      <c r="AE314" s="60">
        <f>IF(N314=$AE$1,_xlfn.XLOOKUP(LEFT(B314,18)&amp;C314&amp;D314,'Form CT'!I:I,'Form CT'!D:D,0)+_xlfn.XLOOKUP(LEFT(B314,18)&amp;C314&amp;D314,'Form CT'!I:I,'Form CT'!E:E,0),0)</f>
        <v>0</v>
      </c>
      <c r="AF314" s="60">
        <f>IF(N314=$AF$1,_xlfn.XLOOKUP(LEFT(B314,18)&amp;C314&amp;D314,'Form CT'!I:I,'Form CT'!D:D,0)+_xlfn.XLOOKUP(LEFT(B314,18)&amp;C314&amp;D314,'Form CT'!I:I,'Form CT'!E:E,0),0)</f>
        <v>0</v>
      </c>
      <c r="AG314" s="60" t="e">
        <f t="shared" si="5"/>
        <v>#VALUE!</v>
      </c>
      <c r="AH314" s="60">
        <f>_xlfn.XLOOKUP(TRIM(CLEAN(B314))&amp;"-"&amp;TRIM(CLEAN(C314))&amp;"-"&amp;TRIM(CLEAN(D314)),'KS2'!A:A,'KS2'!B:B,0)</f>
        <v>0</v>
      </c>
      <c r="AI314" s="60">
        <f>IF(_xlfn.XLOOKUP(MID(B314,2,7)&amp;"/"&amp;MID(B314,10,3)&amp;TRIM(D314)&amp;MID(B314,15,4),Carouselwash!F:F,Carouselwash!I:I,0)=0,_xlfn.XLOOKUP((MID(C314,2,7)&amp;"/"&amp;MID(C314,10,3)&amp;TRIM(D314)),Carouselwash!G:G,Carouselwash!I:I,0),_xlfn.XLOOKUP(MID(B314,2,7)&amp;"/"&amp;MID(B314,10,3)&amp;TRIM(D314)&amp;MID(B314,15,4),Carouselwash!F:F,Carouselwash!I:I,0))</f>
        <v>3</v>
      </c>
    </row>
    <row r="315" spans="1:35" hidden="1">
      <c r="A315" s="62" t="s">
        <v>12197</v>
      </c>
      <c r="B315" s="56" t="s">
        <v>3802</v>
      </c>
      <c r="C315" s="56" t="s">
        <v>3683</v>
      </c>
      <c r="D315" s="55" t="s">
        <v>4469</v>
      </c>
      <c r="E315" s="57" t="s">
        <v>10583</v>
      </c>
      <c r="F315" s="58">
        <v>50759</v>
      </c>
      <c r="G315" s="59" t="s">
        <v>10724</v>
      </c>
      <c r="H315" s="59" t="s">
        <v>10548</v>
      </c>
      <c r="I315" s="55" t="s">
        <v>1</v>
      </c>
      <c r="J315" s="55">
        <v>8</v>
      </c>
      <c r="K315" s="55">
        <v>5</v>
      </c>
      <c r="L315" s="55" t="s">
        <v>12198</v>
      </c>
      <c r="M315" s="55">
        <v>1629.7</v>
      </c>
      <c r="N315" s="55" t="s">
        <v>96</v>
      </c>
      <c r="O315" s="55">
        <v>8.8999999999999996E-2</v>
      </c>
      <c r="P315" s="55">
        <v>5.3999999999999999E-2</v>
      </c>
      <c r="Q315" s="55">
        <v>4.1000000000000002E-2</v>
      </c>
      <c r="R315" s="55">
        <v>1.18E-2</v>
      </c>
      <c r="S315" s="55" t="s">
        <v>52</v>
      </c>
      <c r="T315" s="55" t="s">
        <v>10501</v>
      </c>
      <c r="U315" s="55">
        <v>18</v>
      </c>
      <c r="V315" s="55" t="s">
        <v>5559</v>
      </c>
      <c r="W315" s="55" t="s">
        <v>163</v>
      </c>
      <c r="X315" s="55">
        <v>34557.78</v>
      </c>
      <c r="Y315" s="55">
        <v>50760</v>
      </c>
      <c r="Z315" s="55" t="s">
        <v>11169</v>
      </c>
      <c r="AA315" s="55" t="s">
        <v>5009</v>
      </c>
      <c r="AB315" s="55" t="s">
        <v>12199</v>
      </c>
      <c r="AC315" s="55" t="s">
        <v>12200</v>
      </c>
      <c r="AD315" s="60">
        <f>IF(N315=$AD$1,_xlfn.XLOOKUP(LEFT(B315,18)&amp;C315&amp;D315,'Form CT'!I:I,'Form CT'!D:D,0)+_xlfn.XLOOKUP(LEFT(B315,18)&amp;C315&amp;D315,'Form CT'!I:I,'Form CT'!E:E,0),0)</f>
        <v>0</v>
      </c>
      <c r="AE315" s="60">
        <f>IF(N315=$AE$1,_xlfn.XLOOKUP(LEFT(B315,18)&amp;C315&amp;D315,'Form CT'!I:I,'Form CT'!D:D,0)+_xlfn.XLOOKUP(LEFT(B315,18)&amp;C315&amp;D315,'Form CT'!I:I,'Form CT'!E:E,0),0)</f>
        <v>0</v>
      </c>
      <c r="AF315" s="60">
        <f>IF(N315=$AF$1,_xlfn.XLOOKUP(LEFT(B315,18)&amp;C315&amp;D315,'Form CT'!I:I,'Form CT'!D:D,0)+_xlfn.XLOOKUP(LEFT(B315,18)&amp;C315&amp;D315,'Form CT'!I:I,'Form CT'!E:E,0),0)</f>
        <v>575.83471133206035</v>
      </c>
      <c r="AG315" s="60" t="str">
        <f t="shared" si="5"/>
        <v>不符合</v>
      </c>
      <c r="AH315" s="60">
        <f>_xlfn.XLOOKUP(TRIM(CLEAN(B315))&amp;"-"&amp;TRIM(CLEAN(C315))&amp;"-"&amp;TRIM(CLEAN(D315)),'KS2'!A:A,'KS2'!B:B,0)</f>
        <v>0</v>
      </c>
      <c r="AI315" s="60">
        <f>IF(_xlfn.XLOOKUP(MID(B315,2,7)&amp;"/"&amp;MID(B315,10,3)&amp;TRIM(D315)&amp;MID(B315,15,4),Carouselwash!F:F,Carouselwash!I:I,0)=0,_xlfn.XLOOKUP((MID(C315,2,7)&amp;"/"&amp;MID(C315,10,3)&amp;TRIM(D315)),Carouselwash!G:G,Carouselwash!I:I,0),_xlfn.XLOOKUP(MID(B315,2,7)&amp;"/"&amp;MID(B315,10,3)&amp;TRIM(D315)&amp;MID(B315,15,4),Carouselwash!F:F,Carouselwash!I:I,0))</f>
        <v>3</v>
      </c>
    </row>
    <row r="316" spans="1:35" hidden="1">
      <c r="A316" s="55" t="s">
        <v>12201</v>
      </c>
      <c r="B316" s="56" t="s">
        <v>1053</v>
      </c>
      <c r="C316" s="56" t="s">
        <v>1051</v>
      </c>
      <c r="D316" s="55" t="s">
        <v>107</v>
      </c>
      <c r="E316" s="115" t="s">
        <v>10639</v>
      </c>
      <c r="F316" s="58">
        <v>16348</v>
      </c>
      <c r="G316" s="59" t="s">
        <v>10516</v>
      </c>
      <c r="H316" s="59" t="s">
        <v>11191</v>
      </c>
      <c r="I316" s="55" t="s">
        <v>17</v>
      </c>
      <c r="J316" s="55">
        <v>2</v>
      </c>
      <c r="K316" s="55">
        <v>0</v>
      </c>
      <c r="L316" s="55" t="s">
        <v>12202</v>
      </c>
      <c r="M316" s="55">
        <v>1683.9</v>
      </c>
      <c r="N316" s="55" t="s">
        <v>23</v>
      </c>
      <c r="O316" s="55">
        <v>0.122</v>
      </c>
      <c r="P316" s="55">
        <v>0.18</v>
      </c>
      <c r="Q316" s="55">
        <v>5.6000000000000001E-2</v>
      </c>
      <c r="R316" s="55">
        <v>1.4999999999999999E-2</v>
      </c>
      <c r="S316" s="55" t="s">
        <v>50</v>
      </c>
      <c r="T316" s="55" t="s">
        <v>10512</v>
      </c>
      <c r="U316" s="55">
        <v>18</v>
      </c>
      <c r="V316" s="55" t="s">
        <v>5549</v>
      </c>
      <c r="W316" s="55" t="s">
        <v>162</v>
      </c>
      <c r="X316" s="55">
        <v>57063.87</v>
      </c>
      <c r="Y316" s="55">
        <v>16380</v>
      </c>
      <c r="Z316" s="55" t="s">
        <v>11169</v>
      </c>
      <c r="AA316" s="55" t="s">
        <v>5010</v>
      </c>
      <c r="AB316" s="55" t="s">
        <v>5008</v>
      </c>
      <c r="AC316" s="55" t="s">
        <v>11546</v>
      </c>
      <c r="AD316" s="60">
        <f>IF(N316=$AD$1,_xlfn.XLOOKUP(LEFT(B316,18)&amp;C316&amp;D316,'Form CT'!I:I,'Form CT'!D:D,0)+_xlfn.XLOOKUP(LEFT(B316,18)&amp;C316&amp;D316,'Form CT'!I:I,'Form CT'!E:E,0),0)</f>
        <v>0</v>
      </c>
      <c r="AE316" s="60">
        <f>IF(N316=$AE$1,_xlfn.XLOOKUP(LEFT(B316,18)&amp;C316&amp;D316,'Form CT'!I:I,'Form CT'!D:D,0)+_xlfn.XLOOKUP(LEFT(B316,18)&amp;C316&amp;D316,'Form CT'!I:I,'Form CT'!E:E,0),0)</f>
        <v>964.72306333200538</v>
      </c>
      <c r="AF316" s="60">
        <f>IF(N316=$AF$1,_xlfn.XLOOKUP(LEFT(B316,18)&amp;C316&amp;D316,'Form CT'!I:I,'Form CT'!D:D,0)+_xlfn.XLOOKUP(LEFT(B316,18)&amp;C316&amp;D316,'Form CT'!I:I,'Form CT'!E:E,0),0)</f>
        <v>0</v>
      </c>
      <c r="AG316" s="60" t="str">
        <f t="shared" si="5"/>
        <v>不符合</v>
      </c>
      <c r="AH316" s="60">
        <f>_xlfn.XLOOKUP(TRIM(CLEAN(B316))&amp;"-"&amp;TRIM(CLEAN(C316))&amp;"-"&amp;TRIM(CLEAN(D316)),'KS2'!A:A,'KS2'!B:B,0)</f>
        <v>1</v>
      </c>
      <c r="AI316" s="60">
        <f>IF(_xlfn.XLOOKUP(MID(B316,2,7)&amp;"/"&amp;MID(B316,10,3)&amp;TRIM(D316)&amp;MID(B316,15,4),Carouselwash!F:F,Carouselwash!I:I,0)=0,_xlfn.XLOOKUP((MID(C316,2,7)&amp;"/"&amp;MID(C316,10,3)&amp;TRIM(D316)),Carouselwash!G:G,Carouselwash!I:I,0),_xlfn.XLOOKUP(MID(B316,2,7)&amp;"/"&amp;MID(B316,10,3)&amp;TRIM(D316)&amp;MID(B316,15,4),Carouselwash!F:F,Carouselwash!I:I,0))</f>
        <v>2</v>
      </c>
    </row>
    <row r="317" spans="1:35" hidden="1">
      <c r="A317" s="62" t="s">
        <v>12203</v>
      </c>
      <c r="B317" s="56" t="s">
        <v>2207</v>
      </c>
      <c r="C317" s="56" t="s">
        <v>2208</v>
      </c>
      <c r="D317" s="55" t="s">
        <v>4428</v>
      </c>
      <c r="E317" s="57" t="s">
        <v>10639</v>
      </c>
      <c r="F317" s="58">
        <v>50619</v>
      </c>
      <c r="G317" s="59" t="s">
        <v>10516</v>
      </c>
      <c r="H317" s="59" t="s">
        <v>10529</v>
      </c>
      <c r="I317" s="55" t="s">
        <v>1</v>
      </c>
      <c r="J317" s="55">
        <v>6</v>
      </c>
      <c r="K317" s="55">
        <v>4</v>
      </c>
      <c r="L317" s="55" t="s">
        <v>12204</v>
      </c>
      <c r="M317" s="55">
        <v>1310.5</v>
      </c>
      <c r="N317" s="55" t="s">
        <v>101</v>
      </c>
      <c r="O317" s="55">
        <v>8.8999999999999996E-2</v>
      </c>
      <c r="P317" s="55">
        <v>6.4000000000000001E-2</v>
      </c>
      <c r="Q317" s="55">
        <v>4.1000000000000002E-2</v>
      </c>
      <c r="R317" s="55">
        <v>9.7999999999999997E-3</v>
      </c>
      <c r="S317" s="55" t="s">
        <v>52</v>
      </c>
      <c r="T317" s="55" t="s">
        <v>10501</v>
      </c>
      <c r="U317" s="55">
        <v>18</v>
      </c>
      <c r="V317" s="55" t="s">
        <v>5044</v>
      </c>
      <c r="W317" s="55" t="s">
        <v>163</v>
      </c>
      <c r="X317" s="55">
        <v>36502.04</v>
      </c>
      <c r="Y317" s="55">
        <v>50760</v>
      </c>
      <c r="Z317" s="55" t="s">
        <v>11169</v>
      </c>
      <c r="AA317" s="55" t="s">
        <v>5009</v>
      </c>
      <c r="AB317" s="55" t="s">
        <v>12205</v>
      </c>
      <c r="AC317" s="55" t="s">
        <v>12206</v>
      </c>
      <c r="AD317" s="60">
        <f>IF(N317=$AD$1,_xlfn.XLOOKUP(LEFT(B317,18)&amp;C317&amp;D317,'Form CT'!I:I,'Form CT'!D:D,0)+_xlfn.XLOOKUP(LEFT(B317,18)&amp;C317&amp;D317,'Form CT'!I:I,'Form CT'!E:E,0),0)</f>
        <v>613.26545133325271</v>
      </c>
      <c r="AE317" s="60">
        <f>IF(N317=$AE$1,_xlfn.XLOOKUP(LEFT(B317,18)&amp;C317&amp;D317,'Form CT'!I:I,'Form CT'!D:D,0)+_xlfn.XLOOKUP(LEFT(B317,18)&amp;C317&amp;D317,'Form CT'!I:I,'Form CT'!E:E,0),0)</f>
        <v>0</v>
      </c>
      <c r="AF317" s="60">
        <f>IF(N317=$AF$1,_xlfn.XLOOKUP(LEFT(B317,18)&amp;C317&amp;D317,'Form CT'!I:I,'Form CT'!D:D,0)+_xlfn.XLOOKUP(LEFT(B317,18)&amp;C317&amp;D317,'Form CT'!I:I,'Form CT'!E:E,0),0)</f>
        <v>0</v>
      </c>
      <c r="AG317" s="60" t="str">
        <f t="shared" si="5"/>
        <v>不符合</v>
      </c>
      <c r="AH317" s="60">
        <f>_xlfn.XLOOKUP(TRIM(CLEAN(B317))&amp;"-"&amp;TRIM(CLEAN(C317))&amp;"-"&amp;TRIM(CLEAN(D317)),'KS2'!A:A,'KS2'!B:B,0)</f>
        <v>0</v>
      </c>
      <c r="AI317" s="60">
        <f>IF(_xlfn.XLOOKUP(MID(B317,2,7)&amp;"/"&amp;MID(B317,10,3)&amp;TRIM(D317)&amp;MID(B317,15,4),Carouselwash!F:F,Carouselwash!I:I,0)=0,_xlfn.XLOOKUP((MID(C317,2,7)&amp;"/"&amp;MID(C317,10,3)&amp;TRIM(D317)),Carouselwash!G:G,Carouselwash!I:I,0),_xlfn.XLOOKUP(MID(B317,2,7)&amp;"/"&amp;MID(B317,10,3)&amp;TRIM(D317)&amp;MID(B317,15,4),Carouselwash!F:F,Carouselwash!I:I,0))</f>
        <v>3</v>
      </c>
    </row>
    <row r="318" spans="1:35" hidden="1">
      <c r="A318" s="67" t="s">
        <v>12207</v>
      </c>
      <c r="B318" s="69" t="s">
        <v>3629</v>
      </c>
      <c r="C318" s="69" t="s">
        <v>1544</v>
      </c>
      <c r="D318" s="55" t="s">
        <v>5059</v>
      </c>
      <c r="E318" s="122" t="s">
        <v>10639</v>
      </c>
      <c r="F318" s="72">
        <v>16227</v>
      </c>
      <c r="G318" s="121" t="s">
        <v>10744</v>
      </c>
      <c r="H318" s="121" t="s">
        <v>12044</v>
      </c>
      <c r="I318" s="67" t="s">
        <v>27</v>
      </c>
      <c r="J318" s="67">
        <v>1</v>
      </c>
      <c r="K318" s="67">
        <v>0</v>
      </c>
      <c r="L318" s="67" t="s">
        <v>12208</v>
      </c>
      <c r="M318" s="67">
        <v>987.8</v>
      </c>
      <c r="N318" s="67" t="s">
        <v>23</v>
      </c>
      <c r="O318" s="67">
        <v>0.128</v>
      </c>
      <c r="P318" s="67">
        <v>0.185</v>
      </c>
      <c r="Q318" s="67">
        <v>3.2000000000000001E-2</v>
      </c>
      <c r="R318" s="67">
        <v>1.18E-2</v>
      </c>
      <c r="S318" s="67" t="s">
        <v>50</v>
      </c>
      <c r="T318" s="67" t="s">
        <v>10512</v>
      </c>
      <c r="U318" s="67">
        <v>18</v>
      </c>
      <c r="V318" s="67" t="s">
        <v>5562</v>
      </c>
      <c r="W318" s="67" t="s">
        <v>162</v>
      </c>
      <c r="X318" s="67">
        <v>62656.81</v>
      </c>
      <c r="Y318" s="67">
        <v>16380</v>
      </c>
      <c r="Z318" s="67" t="s">
        <v>10374</v>
      </c>
      <c r="AA318" s="67" t="s">
        <v>5009</v>
      </c>
      <c r="AB318" s="123" t="s">
        <v>5008</v>
      </c>
      <c r="AC318" s="67" t="s">
        <v>12046</v>
      </c>
      <c r="AD318" s="60">
        <f>IF(N318=$AD$1,_xlfn.XLOOKUP(LEFT(B318,18)&amp;C318&amp;D318,'Form CT'!I:I,'Form CT'!D:D,0)+_xlfn.XLOOKUP(LEFT(B318,18)&amp;C318&amp;D318,'Form CT'!I:I,'Form CT'!E:E,0),0)</f>
        <v>0</v>
      </c>
      <c r="AE318" s="60">
        <f>IF(N318=$AE$1,_xlfn.XLOOKUP(LEFT(B318,18)&amp;C318&amp;D318,'Form CT'!I:I,'Form CT'!D:D,0)+_xlfn.XLOOKUP(LEFT(B318,18)&amp;C318&amp;D318,'Form CT'!I:I,'Form CT'!E:E,0),0)</f>
        <v>1095.3520727267658</v>
      </c>
      <c r="AF318" s="60">
        <f>IF(N318=$AF$1,_xlfn.XLOOKUP(LEFT(B318,18)&amp;C318&amp;D318,'Form CT'!I:I,'Form CT'!D:D,0)+_xlfn.XLOOKUP(LEFT(B318,18)&amp;C318&amp;D318,'Form CT'!I:I,'Form CT'!E:E,0),0)</f>
        <v>0</v>
      </c>
      <c r="AG318" s="60" t="str">
        <f t="shared" si="5"/>
        <v>符合</v>
      </c>
      <c r="AH318" s="60">
        <f>_xlfn.XLOOKUP(TRIM(CLEAN(B318))&amp;"-"&amp;TRIM(CLEAN(C318))&amp;"-"&amp;TRIM(CLEAN(D318)),'KS2'!A:A,'KS2'!B:B,0)</f>
        <v>0</v>
      </c>
      <c r="AI318" s="60">
        <f>IF(_xlfn.XLOOKUP(MID(B318,2,7)&amp;"/"&amp;MID(B318,10,3)&amp;TRIM(D318)&amp;MID(B318,15,4),Carouselwash!F:F,Carouselwash!I:I,0)=0,_xlfn.XLOOKUP((MID(C318,2,7)&amp;"/"&amp;MID(C318,10,3)&amp;TRIM(D318)),Carouselwash!G:G,Carouselwash!I:I,0),_xlfn.XLOOKUP(MID(B318,2,7)&amp;"/"&amp;MID(B318,10,3)&amp;TRIM(D318)&amp;MID(B318,15,4),Carouselwash!F:F,Carouselwash!I:I,0))</f>
        <v>2</v>
      </c>
    </row>
    <row r="319" spans="1:35" hidden="1">
      <c r="A319" s="55" t="s">
        <v>12209</v>
      </c>
      <c r="B319" s="84" t="s">
        <v>760</v>
      </c>
      <c r="C319" s="56" t="s">
        <v>10211</v>
      </c>
      <c r="D319" s="67" t="s">
        <v>82</v>
      </c>
      <c r="E319" s="57" t="s">
        <v>10639</v>
      </c>
      <c r="F319" s="58">
        <v>8500</v>
      </c>
      <c r="G319" s="59" t="s">
        <v>10511</v>
      </c>
      <c r="H319" s="59" t="s">
        <v>11162</v>
      </c>
      <c r="I319" s="55" t="s">
        <v>39</v>
      </c>
      <c r="J319" s="55">
        <v>3</v>
      </c>
      <c r="K319" s="55">
        <v>0</v>
      </c>
      <c r="L319" s="55" t="s">
        <v>12210</v>
      </c>
      <c r="M319" s="55">
        <v>8169.6</v>
      </c>
      <c r="N319" s="55" t="s">
        <v>23</v>
      </c>
      <c r="O319" s="55">
        <v>0.20599999999999999</v>
      </c>
      <c r="P319" s="55">
        <v>0.216</v>
      </c>
      <c r="Q319" s="55">
        <v>4.1000000000000002E-2</v>
      </c>
      <c r="R319" s="55">
        <v>1.18E-2</v>
      </c>
      <c r="S319" s="55" t="s">
        <v>50</v>
      </c>
      <c r="T319" s="55" t="s">
        <v>10504</v>
      </c>
      <c r="U319" s="55">
        <v>18</v>
      </c>
      <c r="V319" s="55" t="s">
        <v>8119</v>
      </c>
      <c r="W319" s="55" t="s">
        <v>162</v>
      </c>
      <c r="X319" s="55">
        <v>70015.25</v>
      </c>
      <c r="Y319" s="55">
        <v>13860</v>
      </c>
      <c r="Z319" s="55" t="s">
        <v>5043</v>
      </c>
      <c r="AA319" s="55" t="s">
        <v>5009</v>
      </c>
      <c r="AB319" s="55" t="s">
        <v>5008</v>
      </c>
      <c r="AC319" s="55" t="s">
        <v>11227</v>
      </c>
      <c r="AD319" s="60">
        <f>IF(N319=$AD$1,_xlfn.XLOOKUP(LEFT(B319,18)&amp;C319&amp;D319,'Form CT'!I:I,'Form CT'!D:D,0)+_xlfn.XLOOKUP(LEFT(B319,18)&amp;C319&amp;D319,'Form CT'!I:I,'Form CT'!E:E,0),0)</f>
        <v>0</v>
      </c>
      <c r="AE319" s="60">
        <f>IF(N319=$AE$1,_xlfn.XLOOKUP(LEFT(B319,18)&amp;C319&amp;D319,'Form CT'!I:I,'Form CT'!D:D,0)+_xlfn.XLOOKUP(LEFT(B319,18)&amp;C319&amp;D319,'Form CT'!I:I,'Form CT'!E:E,0),0)</f>
        <v>1135.8833333333334</v>
      </c>
      <c r="AF319" s="60">
        <f>IF(N319=$AF$1,_xlfn.XLOOKUP(LEFT(B319,18)&amp;C319&amp;D319,'Form CT'!I:I,'Form CT'!D:D,0)+_xlfn.XLOOKUP(LEFT(B319,18)&amp;C319&amp;D319,'Form CT'!I:I,'Form CT'!E:E,0),0)</f>
        <v>0</v>
      </c>
      <c r="AG319" s="60" t="str">
        <f t="shared" si="5"/>
        <v>符合</v>
      </c>
      <c r="AH319" s="60">
        <f>_xlfn.XLOOKUP(TRIM(CLEAN(B319))&amp;"-"&amp;TRIM(CLEAN(C319))&amp;"-"&amp;TRIM(CLEAN(D319)),'KS2'!A:A,'KS2'!B:B,0)</f>
        <v>7</v>
      </c>
      <c r="AI319" s="60">
        <f>IF(_xlfn.XLOOKUP(MID(B319,2,7)&amp;"/"&amp;MID(B319,10,3)&amp;TRIM(D319)&amp;MID(B319,15,4),Carouselwash!F:F,Carouselwash!I:I,0)=0,_xlfn.XLOOKUP((MID(C319,2,7)&amp;"/"&amp;MID(C319,10,3)&amp;TRIM(D319)),Carouselwash!G:G,Carouselwash!I:I,0),_xlfn.XLOOKUP(MID(B319,2,7)&amp;"/"&amp;MID(B319,10,3)&amp;TRIM(D319)&amp;MID(B319,15,4),Carouselwash!F:F,Carouselwash!I:I,0))</f>
        <v>3</v>
      </c>
    </row>
    <row r="320" spans="1:35" hidden="1">
      <c r="A320" s="62" t="s">
        <v>12211</v>
      </c>
      <c r="B320" s="136" t="s">
        <v>1563</v>
      </c>
      <c r="C320" s="56" t="s">
        <v>1063</v>
      </c>
      <c r="D320" s="55" t="s">
        <v>119</v>
      </c>
      <c r="E320" s="57" t="s">
        <v>10639</v>
      </c>
      <c r="F320" s="58">
        <v>16269</v>
      </c>
      <c r="G320" s="59" t="s">
        <v>11155</v>
      </c>
      <c r="H320" s="59" t="s">
        <v>10744</v>
      </c>
      <c r="I320" s="55" t="s">
        <v>17</v>
      </c>
      <c r="J320" s="55">
        <v>8</v>
      </c>
      <c r="K320" s="55">
        <v>4</v>
      </c>
      <c r="L320" s="55" t="s">
        <v>12212</v>
      </c>
      <c r="M320" s="55">
        <v>8369.1</v>
      </c>
      <c r="N320" s="55" t="s">
        <v>101</v>
      </c>
      <c r="O320" s="55">
        <v>0.128</v>
      </c>
      <c r="P320" s="55">
        <v>0.17</v>
      </c>
      <c r="Q320" s="55">
        <v>0.05</v>
      </c>
      <c r="R320" s="55">
        <v>1.4999999999999999E-2</v>
      </c>
      <c r="S320" s="55" t="s">
        <v>50</v>
      </c>
      <c r="T320" s="55" t="s">
        <v>10512</v>
      </c>
      <c r="U320" s="55">
        <v>18</v>
      </c>
      <c r="V320" s="55" t="s">
        <v>6071</v>
      </c>
      <c r="W320" s="55" t="s">
        <v>162</v>
      </c>
      <c r="X320" s="55">
        <v>41186.269999999997</v>
      </c>
      <c r="Y320" s="55">
        <v>16380</v>
      </c>
      <c r="Z320" s="55" t="s">
        <v>10374</v>
      </c>
      <c r="AA320" s="55" t="s">
        <v>5009</v>
      </c>
      <c r="AB320" s="55" t="s">
        <v>12213</v>
      </c>
      <c r="AC320" s="55" t="s">
        <v>12214</v>
      </c>
      <c r="AD320" s="60">
        <f>IF(N320=$AD$1,_xlfn.XLOOKUP(LEFT(B320,18)&amp;C320&amp;D320,'Form CT'!I:I,'Form CT'!D:D,0)+_xlfn.XLOOKUP(LEFT(B320,18)&amp;C320&amp;D320,'Form CT'!I:I,'Form CT'!E:E,0),0)</f>
        <v>669.49164866760839</v>
      </c>
      <c r="AE320" s="60">
        <f>IF(N320=$AE$1,_xlfn.XLOOKUP(LEFT(B320,18)&amp;C320&amp;D320,'Form CT'!I:I,'Form CT'!D:D,0)+_xlfn.XLOOKUP(LEFT(B320,18)&amp;C320&amp;D320,'Form CT'!I:I,'Form CT'!E:E,0),0)</f>
        <v>0</v>
      </c>
      <c r="AF320" s="60">
        <f>IF(N320=$AF$1,_xlfn.XLOOKUP(LEFT(B320,18)&amp;C320&amp;D320,'Form CT'!I:I,'Form CT'!D:D,0)+_xlfn.XLOOKUP(LEFT(B320,18)&amp;C320&amp;D320,'Form CT'!I:I,'Form CT'!E:E,0),0)</f>
        <v>0</v>
      </c>
      <c r="AG320" s="60" t="str">
        <f t="shared" si="5"/>
        <v>不符合</v>
      </c>
      <c r="AH320" s="60">
        <f>_xlfn.XLOOKUP(TRIM(CLEAN(B320))&amp;"-"&amp;TRIM(CLEAN(C320))&amp;"-"&amp;TRIM(CLEAN(D320)),'KS2'!A:A,'KS2'!B:B,0)</f>
        <v>0</v>
      </c>
      <c r="AI320" s="60">
        <f>IF(_xlfn.XLOOKUP(MID(B320,2,7)&amp;"/"&amp;MID(B320,10,3)&amp;TRIM(D320)&amp;MID(B320,15,4),Carouselwash!F:F,Carouselwash!I:I,0)=0,_xlfn.XLOOKUP((MID(C320,2,7)&amp;"/"&amp;MID(C320,10,3)&amp;TRIM(D320)),Carouselwash!G:G,Carouselwash!I:I,0),_xlfn.XLOOKUP(MID(B320,2,7)&amp;"/"&amp;MID(B320,10,3)&amp;TRIM(D320)&amp;MID(B320,15,4),Carouselwash!F:F,Carouselwash!I:I,0))</f>
        <v>3</v>
      </c>
    </row>
    <row r="321" spans="1:35" hidden="1">
      <c r="A321" s="55" t="s">
        <v>12215</v>
      </c>
      <c r="B321" s="56" t="s">
        <v>1687</v>
      </c>
      <c r="C321" s="56" t="s">
        <v>1234</v>
      </c>
      <c r="D321" s="55" t="s">
        <v>119</v>
      </c>
      <c r="E321" s="57" t="s">
        <v>10639</v>
      </c>
      <c r="F321" s="58">
        <v>23246</v>
      </c>
      <c r="G321" s="59" t="s">
        <v>10537</v>
      </c>
      <c r="H321" s="59" t="s">
        <v>10570</v>
      </c>
      <c r="I321" s="55" t="s">
        <v>31</v>
      </c>
      <c r="J321" s="55">
        <v>7</v>
      </c>
      <c r="K321" s="55">
        <v>4</v>
      </c>
      <c r="L321" s="55" t="s">
        <v>12216</v>
      </c>
      <c r="M321" s="55">
        <v>6142.6</v>
      </c>
      <c r="N321" s="55" t="s">
        <v>101</v>
      </c>
      <c r="O321" s="55">
        <v>0.128</v>
      </c>
      <c r="P321" s="55">
        <v>0.185</v>
      </c>
      <c r="Q321" s="55">
        <v>3.3000000000000002E-2</v>
      </c>
      <c r="R321" s="55">
        <v>1.4999999999999999E-2</v>
      </c>
      <c r="S321" s="55" t="s">
        <v>51</v>
      </c>
      <c r="T321" s="55" t="s">
        <v>162</v>
      </c>
      <c r="U321" s="55">
        <v>18</v>
      </c>
      <c r="V321" s="55" t="s">
        <v>5575</v>
      </c>
      <c r="W321" s="55" t="s">
        <v>162</v>
      </c>
      <c r="X321" s="55">
        <v>38084.83</v>
      </c>
      <c r="Y321" s="55">
        <v>28800</v>
      </c>
      <c r="Z321" s="55" t="s">
        <v>5043</v>
      </c>
      <c r="AA321" s="55" t="s">
        <v>5013</v>
      </c>
      <c r="AB321" s="55" t="s">
        <v>5014</v>
      </c>
      <c r="AC321" s="55" t="s">
        <v>12134</v>
      </c>
      <c r="AD321" s="60">
        <f>IF(N321=$AD$1,_xlfn.XLOOKUP(LEFT(B321,18)&amp;C321&amp;D321,'Form CT'!I:I,'Form CT'!D:D,0)+_xlfn.XLOOKUP(LEFT(B321,18)&amp;C321&amp;D321,'Form CT'!I:I,'Form CT'!E:E,0),0)</f>
        <v>639.42942533267194</v>
      </c>
      <c r="AE321" s="60">
        <f>IF(N321=$AE$1,_xlfn.XLOOKUP(LEFT(B321,18)&amp;C321&amp;D321,'Form CT'!I:I,'Form CT'!D:D,0)+_xlfn.XLOOKUP(LEFT(B321,18)&amp;C321&amp;D321,'Form CT'!I:I,'Form CT'!E:E,0),0)</f>
        <v>0</v>
      </c>
      <c r="AF321" s="60">
        <f>IF(N321=$AF$1,_xlfn.XLOOKUP(LEFT(B321,18)&amp;C321&amp;D321,'Form CT'!I:I,'Form CT'!D:D,0)+_xlfn.XLOOKUP(LEFT(B321,18)&amp;C321&amp;D321,'Form CT'!I:I,'Form CT'!E:E,0),0)</f>
        <v>0</v>
      </c>
      <c r="AG321" s="60" t="str">
        <f t="shared" si="5"/>
        <v>不符合</v>
      </c>
      <c r="AH321" s="60">
        <f>_xlfn.XLOOKUP(TRIM(CLEAN(B321))&amp;"-"&amp;TRIM(CLEAN(C321))&amp;"-"&amp;TRIM(CLEAN(D321)),'KS2'!A:A,'KS2'!B:B,0)</f>
        <v>0</v>
      </c>
      <c r="AI321" s="60">
        <f>IF(_xlfn.XLOOKUP(MID(B321,2,7)&amp;"/"&amp;MID(B321,10,3)&amp;TRIM(D321)&amp;MID(B321,15,4),Carouselwash!F:F,Carouselwash!I:I,0)=0,_xlfn.XLOOKUP((MID(C321,2,7)&amp;"/"&amp;MID(C321,10,3)&amp;TRIM(D321)),Carouselwash!G:G,Carouselwash!I:I,0),_xlfn.XLOOKUP(MID(B321,2,7)&amp;"/"&amp;MID(B321,10,3)&amp;TRIM(D321)&amp;MID(B321,15,4),Carouselwash!F:F,Carouselwash!I:I,0))</f>
        <v>3</v>
      </c>
    </row>
    <row r="322" spans="1:35" hidden="1">
      <c r="A322" s="55" t="s">
        <v>12217</v>
      </c>
      <c r="B322" s="56" t="s">
        <v>1638</v>
      </c>
      <c r="C322" s="56" t="s">
        <v>1608</v>
      </c>
      <c r="D322" s="55" t="s">
        <v>152</v>
      </c>
      <c r="E322" s="57" t="s">
        <v>10639</v>
      </c>
      <c r="F322" s="58">
        <v>33300</v>
      </c>
      <c r="G322" s="59" t="s">
        <v>10499</v>
      </c>
      <c r="H322" s="59" t="s">
        <v>10598</v>
      </c>
      <c r="I322" s="55" t="s">
        <v>31</v>
      </c>
      <c r="J322" s="55">
        <v>7</v>
      </c>
      <c r="K322" s="55">
        <v>4</v>
      </c>
      <c r="L322" s="55" t="s">
        <v>12218</v>
      </c>
      <c r="M322" s="55">
        <v>5294.6</v>
      </c>
      <c r="N322" s="55" t="s">
        <v>101</v>
      </c>
      <c r="O322" s="55">
        <v>0.128</v>
      </c>
      <c r="P322" s="55">
        <v>0.185</v>
      </c>
      <c r="Q322" s="55">
        <v>3.3000000000000002E-2</v>
      </c>
      <c r="R322" s="55">
        <v>1.18E-2</v>
      </c>
      <c r="S322" s="55" t="s">
        <v>51</v>
      </c>
      <c r="T322" s="55" t="s">
        <v>10519</v>
      </c>
      <c r="U322" s="55">
        <v>18</v>
      </c>
      <c r="V322" s="55" t="s">
        <v>5051</v>
      </c>
      <c r="W322" s="55" t="s">
        <v>162</v>
      </c>
      <c r="X322" s="55">
        <v>35070.43</v>
      </c>
      <c r="Y322" s="55">
        <v>33300</v>
      </c>
      <c r="Z322" s="55" t="s">
        <v>5043</v>
      </c>
      <c r="AA322" s="55" t="s">
        <v>5013</v>
      </c>
      <c r="AB322" s="55" t="s">
        <v>12219</v>
      </c>
      <c r="AC322" s="55" t="s">
        <v>12220</v>
      </c>
      <c r="AD322" s="60">
        <f>IF(N322=$AD$1,_xlfn.XLOOKUP(LEFT(B322,18)&amp;C322&amp;D322,'Form CT'!I:I,'Form CT'!D:D,0)+_xlfn.XLOOKUP(LEFT(B322,18)&amp;C322&amp;D322,'Form CT'!I:I,'Form CT'!E:E,0),0)</f>
        <v>581.43038633333049</v>
      </c>
      <c r="AE322" s="60">
        <f>IF(N322=$AE$1,_xlfn.XLOOKUP(LEFT(B322,18)&amp;C322&amp;D322,'Form CT'!I:I,'Form CT'!D:D,0)+_xlfn.XLOOKUP(LEFT(B322,18)&amp;C322&amp;D322,'Form CT'!I:I,'Form CT'!E:E,0),0)</f>
        <v>0</v>
      </c>
      <c r="AF322" s="60">
        <f>IF(N322=$AF$1,_xlfn.XLOOKUP(LEFT(B322,18)&amp;C322&amp;D322,'Form CT'!I:I,'Form CT'!D:D,0)+_xlfn.XLOOKUP(LEFT(B322,18)&amp;C322&amp;D322,'Form CT'!I:I,'Form CT'!E:E,0),0)</f>
        <v>0</v>
      </c>
      <c r="AG322" s="60" t="str">
        <f t="shared" si="5"/>
        <v>不符合</v>
      </c>
      <c r="AH322" s="60">
        <f>_xlfn.XLOOKUP(TRIM(CLEAN(B322))&amp;"-"&amp;TRIM(CLEAN(C322))&amp;"-"&amp;TRIM(CLEAN(D322)),'KS2'!A:A,'KS2'!B:B,0)</f>
        <v>0</v>
      </c>
      <c r="AI322" s="60">
        <f>IF(_xlfn.XLOOKUP(MID(B322,2,7)&amp;"/"&amp;MID(B322,10,3)&amp;TRIM(D322)&amp;MID(B322,15,4),Carouselwash!F:F,Carouselwash!I:I,0)=0,_xlfn.XLOOKUP((MID(C322,2,7)&amp;"/"&amp;MID(C322,10,3)&amp;TRIM(D322)),Carouselwash!G:G,Carouselwash!I:I,0),_xlfn.XLOOKUP(MID(B322,2,7)&amp;"/"&amp;MID(B322,10,3)&amp;TRIM(D322)&amp;MID(B322,15,4),Carouselwash!F:F,Carouselwash!I:I,0))</f>
        <v>3</v>
      </c>
    </row>
    <row r="323" spans="1:35" hidden="1">
      <c r="A323" s="55" t="s">
        <v>12221</v>
      </c>
      <c r="B323" s="56" t="s">
        <v>144</v>
      </c>
      <c r="C323" s="56" t="s">
        <v>145</v>
      </c>
      <c r="D323" s="55" t="s">
        <v>87</v>
      </c>
      <c r="E323" s="57" t="s">
        <v>10639</v>
      </c>
      <c r="F323" s="58">
        <v>28900</v>
      </c>
      <c r="G323" s="59" t="s">
        <v>10618</v>
      </c>
      <c r="H323" s="59" t="s">
        <v>10598</v>
      </c>
      <c r="I323" s="55" t="s">
        <v>17</v>
      </c>
      <c r="J323" s="55">
        <v>6</v>
      </c>
      <c r="K323" s="55">
        <v>4</v>
      </c>
      <c r="L323" s="55" t="s">
        <v>12222</v>
      </c>
      <c r="M323" s="55">
        <v>5660.1</v>
      </c>
      <c r="N323" s="55" t="s">
        <v>101</v>
      </c>
      <c r="O323" s="55">
        <v>0.128</v>
      </c>
      <c r="P323" s="55">
        <v>0.17</v>
      </c>
      <c r="Q323" s="55">
        <v>6.4000000000000001E-2</v>
      </c>
      <c r="R323" s="55">
        <v>1.4999999999999999E-2</v>
      </c>
      <c r="S323" s="55" t="s">
        <v>51</v>
      </c>
      <c r="T323" s="55" t="s">
        <v>162</v>
      </c>
      <c r="U323" s="55">
        <v>18</v>
      </c>
      <c r="V323" s="55" t="s">
        <v>5044</v>
      </c>
      <c r="W323" s="55" t="s">
        <v>162</v>
      </c>
      <c r="X323" s="55">
        <v>34325.82</v>
      </c>
      <c r="Y323" s="55">
        <v>28800</v>
      </c>
      <c r="Z323" s="55" t="s">
        <v>5043</v>
      </c>
      <c r="AA323" s="55" t="s">
        <v>5010</v>
      </c>
      <c r="AB323" s="55" t="s">
        <v>5008</v>
      </c>
      <c r="AC323" s="55" t="s">
        <v>12223</v>
      </c>
      <c r="AD323" s="60">
        <f>IF(N323=$AD$1,_xlfn.XLOOKUP(LEFT(B323,18)&amp;C323&amp;D323,'Form CT'!I:I,'Form CT'!D:D,0)+_xlfn.XLOOKUP(LEFT(B323,18)&amp;C323&amp;D323,'Form CT'!I:I,'Form CT'!E:E,0),0)</f>
        <v>582.15052566553936</v>
      </c>
      <c r="AE323" s="60">
        <f>IF(N323=$AE$1,_xlfn.XLOOKUP(LEFT(B323,18)&amp;C323&amp;D323,'Form CT'!I:I,'Form CT'!D:D,0)+_xlfn.XLOOKUP(LEFT(B323,18)&amp;C323&amp;D323,'Form CT'!I:I,'Form CT'!E:E,0),0)</f>
        <v>0</v>
      </c>
      <c r="AF323" s="60">
        <f>IF(N323=$AF$1,_xlfn.XLOOKUP(LEFT(B323,18)&amp;C323&amp;D323,'Form CT'!I:I,'Form CT'!D:D,0)+_xlfn.XLOOKUP(LEFT(B323,18)&amp;C323&amp;D323,'Form CT'!I:I,'Form CT'!E:E,0),0)</f>
        <v>0</v>
      </c>
      <c r="AG323" s="60" t="str">
        <f t="shared" si="5"/>
        <v>不符合</v>
      </c>
      <c r="AH323" s="60">
        <f>_xlfn.XLOOKUP(TRIM(CLEAN(B323))&amp;"-"&amp;TRIM(CLEAN(C323))&amp;"-"&amp;TRIM(CLEAN(D323)),'KS2'!A:A,'KS2'!B:B,0)</f>
        <v>0</v>
      </c>
      <c r="AI323" s="60">
        <f>IF(_xlfn.XLOOKUP(MID(B323,2,7)&amp;"/"&amp;MID(B323,10,3)&amp;TRIM(D323)&amp;MID(B323,15,4),Carouselwash!F:F,Carouselwash!I:I,0)=0,_xlfn.XLOOKUP((MID(C323,2,7)&amp;"/"&amp;MID(C323,10,3)&amp;TRIM(D323)),Carouselwash!G:G,Carouselwash!I:I,0),_xlfn.XLOOKUP(MID(B323,2,7)&amp;"/"&amp;MID(B323,10,3)&amp;TRIM(D323)&amp;MID(B323,15,4),Carouselwash!F:F,Carouselwash!I:I,0))</f>
        <v>3</v>
      </c>
    </row>
    <row r="324" spans="1:35">
      <c r="A324" s="55" t="s">
        <v>12224</v>
      </c>
      <c r="B324" s="56" t="s">
        <v>4114</v>
      </c>
      <c r="C324" s="56" t="s">
        <v>4115</v>
      </c>
      <c r="D324" s="55" t="s">
        <v>4531</v>
      </c>
      <c r="E324" s="57" t="s">
        <v>10639</v>
      </c>
      <c r="F324" s="58">
        <v>50760</v>
      </c>
      <c r="G324" s="59" t="s">
        <v>11156</v>
      </c>
      <c r="H324" s="59" t="s">
        <v>10523</v>
      </c>
      <c r="I324" s="55" t="s">
        <v>10</v>
      </c>
      <c r="J324" s="55">
        <v>10</v>
      </c>
      <c r="K324" s="55">
        <v>5</v>
      </c>
      <c r="L324" s="55" t="s">
        <v>12225</v>
      </c>
      <c r="M324" s="55">
        <v>1438</v>
      </c>
      <c r="N324" s="55" t="s">
        <v>101</v>
      </c>
      <c r="O324" s="55">
        <v>9.4E-2</v>
      </c>
      <c r="P324" s="55">
        <v>7.5999999999999998E-2</v>
      </c>
      <c r="Q324" s="55">
        <v>2.0299999999999999E-2</v>
      </c>
      <c r="R324" s="55">
        <v>9.7999999999999997E-3</v>
      </c>
      <c r="S324" s="55" t="s">
        <v>52</v>
      </c>
      <c r="T324" s="55" t="s">
        <v>10501</v>
      </c>
      <c r="U324" s="55">
        <v>18</v>
      </c>
      <c r="V324" s="55" t="s">
        <v>9485</v>
      </c>
      <c r="W324" s="55" t="s">
        <v>163</v>
      </c>
      <c r="X324" s="55">
        <v>66066.73</v>
      </c>
      <c r="Y324" s="55">
        <v>50760</v>
      </c>
      <c r="Z324" s="55" t="s">
        <v>10374</v>
      </c>
      <c r="AA324" s="55" t="s">
        <v>5009</v>
      </c>
      <c r="AB324" s="55" t="s">
        <v>5008</v>
      </c>
      <c r="AC324" s="55" t="s">
        <v>11913</v>
      </c>
      <c r="AD324" s="60">
        <f>IF(N324=$AD$1,_xlfn.XLOOKUP(LEFT(B324,18)&amp;C324&amp;D324,'Form CT'!I:I,'Form CT'!D:D,0)+_xlfn.XLOOKUP(LEFT(B324,18)&amp;C324&amp;D324,'Form CT'!I:I,'Form CT'!E:E,0),0)</f>
        <v>770.0165722228121</v>
      </c>
      <c r="AE324" s="60">
        <f>IF(N324=$AE$1,_xlfn.XLOOKUP(LEFT(B324,18)&amp;C324&amp;D324,'Form CT'!I:I,'Form CT'!D:D,0)+_xlfn.XLOOKUP(LEFT(B324,18)&amp;C324&amp;D324,'Form CT'!I:I,'Form CT'!E:E,0),0)</f>
        <v>0</v>
      </c>
      <c r="AF324" s="60">
        <f>IF(N324=$AF$1,_xlfn.XLOOKUP(LEFT(B324,18)&amp;C324&amp;D324,'Form CT'!I:I,'Form CT'!D:D,0)+_xlfn.XLOOKUP(LEFT(B324,18)&amp;C324&amp;D324,'Form CT'!I:I,'Form CT'!E:E,0),0)</f>
        <v>0</v>
      </c>
      <c r="AG324" s="60" t="str">
        <f t="shared" si="5"/>
        <v>不符合</v>
      </c>
      <c r="AH324" s="60">
        <f>_xlfn.XLOOKUP(TRIM(CLEAN(B324))&amp;"-"&amp;TRIM(CLEAN(C324))&amp;"-"&amp;TRIM(CLEAN(D324)),'KS2'!A:A,'KS2'!B:B,0)</f>
        <v>0</v>
      </c>
      <c r="AI324" s="60">
        <f>IF(_xlfn.XLOOKUP(MID(B324,2,7)&amp;"/"&amp;MID(B324,10,3)&amp;TRIM(D324)&amp;MID(B324,15,4),Carouselwash!F:F,Carouselwash!I:I,0)=0,_xlfn.XLOOKUP((MID(C324,2,7)&amp;"/"&amp;MID(C324,10,3)&amp;TRIM(D324)),Carouselwash!G:G,Carouselwash!I:I,0),_xlfn.XLOOKUP(MID(B324,2,7)&amp;"/"&amp;MID(B324,10,3)&amp;TRIM(D324)&amp;MID(B324,15,4),Carouselwash!F:F,Carouselwash!I:I,0))</f>
        <v>3</v>
      </c>
    </row>
    <row r="325" spans="1:35" hidden="1">
      <c r="A325" s="62" t="s">
        <v>12226</v>
      </c>
      <c r="B325" s="56" t="s">
        <v>760</v>
      </c>
      <c r="C325" s="56" t="s">
        <v>10211</v>
      </c>
      <c r="D325" s="55" t="s">
        <v>82</v>
      </c>
      <c r="E325" s="57" t="s">
        <v>10639</v>
      </c>
      <c r="F325" s="58">
        <v>8464</v>
      </c>
      <c r="G325" s="59" t="s">
        <v>10511</v>
      </c>
      <c r="H325" s="59" t="s">
        <v>11162</v>
      </c>
      <c r="I325" s="55" t="s">
        <v>39</v>
      </c>
      <c r="J325" s="55">
        <v>3</v>
      </c>
      <c r="K325" s="55">
        <v>0</v>
      </c>
      <c r="L325" s="55" t="s">
        <v>12227</v>
      </c>
      <c r="M325" s="55">
        <v>8119.9</v>
      </c>
      <c r="N325" s="55" t="s">
        <v>23</v>
      </c>
      <c r="O325" s="55">
        <v>0.20599999999999999</v>
      </c>
      <c r="P325" s="55">
        <v>0.216</v>
      </c>
      <c r="Q325" s="55">
        <v>4.1000000000000002E-2</v>
      </c>
      <c r="R325" s="55">
        <v>1.18E-2</v>
      </c>
      <c r="S325" s="55" t="s">
        <v>50</v>
      </c>
      <c r="T325" s="55" t="s">
        <v>10504</v>
      </c>
      <c r="U325" s="55">
        <v>18</v>
      </c>
      <c r="V325" s="55" t="s">
        <v>8119</v>
      </c>
      <c r="W325" s="55" t="s">
        <v>162</v>
      </c>
      <c r="X325" s="55">
        <v>70015.25</v>
      </c>
      <c r="Y325" s="55">
        <v>13860</v>
      </c>
      <c r="Z325" s="55" t="s">
        <v>5043</v>
      </c>
      <c r="AA325" s="55" t="s">
        <v>5009</v>
      </c>
      <c r="AB325" s="55" t="s">
        <v>5008</v>
      </c>
      <c r="AC325" s="55" t="s">
        <v>11227</v>
      </c>
      <c r="AD325" s="60">
        <f>IF(N325=$AD$1,_xlfn.XLOOKUP(LEFT(B325,18)&amp;C325&amp;D325,'Form CT'!I:I,'Form CT'!D:D,0)+_xlfn.XLOOKUP(LEFT(B325,18)&amp;C325&amp;D325,'Form CT'!I:I,'Form CT'!E:E,0),0)</f>
        <v>0</v>
      </c>
      <c r="AE325" s="60">
        <f>IF(N325=$AE$1,_xlfn.XLOOKUP(LEFT(B325,18)&amp;C325&amp;D325,'Form CT'!I:I,'Form CT'!D:D,0)+_xlfn.XLOOKUP(LEFT(B325,18)&amp;C325&amp;D325,'Form CT'!I:I,'Form CT'!E:E,0),0)</f>
        <v>1135.8833333333334</v>
      </c>
      <c r="AF325" s="60">
        <f>IF(N325=$AF$1,_xlfn.XLOOKUP(LEFT(B325,18)&amp;C325&amp;D325,'Form CT'!I:I,'Form CT'!D:D,0)+_xlfn.XLOOKUP(LEFT(B325,18)&amp;C325&amp;D325,'Form CT'!I:I,'Form CT'!E:E,0),0)</f>
        <v>0</v>
      </c>
      <c r="AG325" s="60" t="str">
        <f t="shared" ref="AG325:AG339" si="6">IF(OR(
    AND(MID(B325,2,2)="59", VALUE(MID(B325,11,2))&gt;24),
    AND(LEFT(B325,4)="T521", VALUE(MID(B325,11,2))&gt;62),
    LEFT(B325,4)="T523"
), "符合", "不符合")</f>
        <v>符合</v>
      </c>
      <c r="AH325" s="60">
        <f>_xlfn.XLOOKUP(TRIM(CLEAN(B325))&amp;"-"&amp;TRIM(CLEAN(C325))&amp;"-"&amp;TRIM(CLEAN(D325)),'KS2'!A:A,'KS2'!B:B,0)</f>
        <v>7</v>
      </c>
      <c r="AI325" s="60">
        <f>IF(_xlfn.XLOOKUP(MID(B325,2,7)&amp;"/"&amp;MID(B325,10,3)&amp;TRIM(D325)&amp;MID(B325,15,4),Carouselwash!F:F,Carouselwash!I:I,0)=0,_xlfn.XLOOKUP((MID(C325,2,7)&amp;"/"&amp;MID(C325,10,3)&amp;TRIM(D325)),Carouselwash!G:G,Carouselwash!I:I,0),_xlfn.XLOOKUP(MID(B325,2,7)&amp;"/"&amp;MID(B325,10,3)&amp;TRIM(D325)&amp;MID(B325,15,4),Carouselwash!F:F,Carouselwash!I:I,0))</f>
        <v>3</v>
      </c>
    </row>
    <row r="326" spans="1:35" hidden="1">
      <c r="A326" s="55" t="s">
        <v>12228</v>
      </c>
      <c r="B326" s="56" t="s">
        <v>3426</v>
      </c>
      <c r="C326" s="56" t="s">
        <v>2694</v>
      </c>
      <c r="D326" s="55" t="s">
        <v>126</v>
      </c>
      <c r="E326" s="57" t="s">
        <v>10639</v>
      </c>
      <c r="F326" s="58">
        <v>33534</v>
      </c>
      <c r="G326" s="59" t="s">
        <v>10537</v>
      </c>
      <c r="H326" s="59" t="s">
        <v>10548</v>
      </c>
      <c r="I326" s="55" t="s">
        <v>18</v>
      </c>
      <c r="J326" s="55">
        <v>14</v>
      </c>
      <c r="K326" s="55">
        <v>9</v>
      </c>
      <c r="L326" s="55" t="s">
        <v>12229</v>
      </c>
      <c r="M326" s="55">
        <v>3431</v>
      </c>
      <c r="N326" s="55" t="s">
        <v>96</v>
      </c>
      <c r="O326" s="55">
        <v>0.14000000000000001</v>
      </c>
      <c r="P326" s="55">
        <v>0.19</v>
      </c>
      <c r="Q326" s="55">
        <v>3.5999999999999997E-2</v>
      </c>
      <c r="R326" s="55">
        <v>1.9300000000000001E-2</v>
      </c>
      <c r="S326" s="55" t="s">
        <v>51</v>
      </c>
      <c r="T326" s="55" t="s">
        <v>10519</v>
      </c>
      <c r="U326" s="55">
        <v>18</v>
      </c>
      <c r="V326" s="55" t="s">
        <v>5046</v>
      </c>
      <c r="W326" s="55" t="s">
        <v>162</v>
      </c>
      <c r="X326" s="55">
        <v>25027.37</v>
      </c>
      <c r="Y326" s="55">
        <v>33300</v>
      </c>
      <c r="Z326" s="55" t="s">
        <v>5043</v>
      </c>
      <c r="AA326" s="55" t="s">
        <v>5009</v>
      </c>
      <c r="AB326" s="55" t="s">
        <v>12230</v>
      </c>
      <c r="AC326" s="55" t="s">
        <v>12231</v>
      </c>
      <c r="AD326" s="60">
        <f>IF(N326=$AD$1,_xlfn.XLOOKUP(LEFT(B326,18)&amp;C326&amp;D326,'Form CT'!I:I,'Form CT'!D:D,0)+_xlfn.XLOOKUP(LEFT(B326,18)&amp;C326&amp;D326,'Form CT'!I:I,'Form CT'!E:E,0),0)</f>
        <v>0</v>
      </c>
      <c r="AE326" s="60">
        <f>IF(N326=$AE$1,_xlfn.XLOOKUP(LEFT(B326,18)&amp;C326&amp;D326,'Form CT'!I:I,'Form CT'!D:D,0)+_xlfn.XLOOKUP(LEFT(B326,18)&amp;C326&amp;D326,'Form CT'!I:I,'Form CT'!E:E,0),0)</f>
        <v>0</v>
      </c>
      <c r="AF326" s="60">
        <f>IF(N326=$AF$1,_xlfn.XLOOKUP(LEFT(B326,18)&amp;C326&amp;D326,'Form CT'!I:I,'Form CT'!D:D,0)+_xlfn.XLOOKUP(LEFT(B326,18)&amp;C326&amp;D326,'Form CT'!I:I,'Form CT'!E:E,0),0)</f>
        <v>0</v>
      </c>
      <c r="AG326" s="60" t="str">
        <f t="shared" si="6"/>
        <v>不符合</v>
      </c>
      <c r="AH326" s="60">
        <f>_xlfn.XLOOKUP(TRIM(CLEAN(B326))&amp;"-"&amp;TRIM(CLEAN(C326))&amp;"-"&amp;TRIM(CLEAN(D326)),'KS2'!A:A,'KS2'!B:B,0)</f>
        <v>0</v>
      </c>
      <c r="AI326" s="60">
        <f>IF(_xlfn.XLOOKUP(MID(B326,2,7)&amp;"/"&amp;MID(B326,10,3)&amp;TRIM(D326)&amp;MID(B326,15,4),Carouselwash!F:F,Carouselwash!I:I,0)=0,_xlfn.XLOOKUP((MID(C326,2,7)&amp;"/"&amp;MID(C326,10,3)&amp;TRIM(D326)),Carouselwash!G:G,Carouselwash!I:I,0),_xlfn.XLOOKUP(MID(B326,2,7)&amp;"/"&amp;MID(B326,10,3)&amp;TRIM(D326)&amp;MID(B326,15,4),Carouselwash!F:F,Carouselwash!I:I,0))</f>
        <v>3</v>
      </c>
    </row>
    <row r="327" spans="1:35" hidden="1">
      <c r="A327" s="55" t="s">
        <v>12232</v>
      </c>
      <c r="B327" s="84" t="s">
        <v>3064</v>
      </c>
      <c r="C327" s="56" t="s">
        <v>3062</v>
      </c>
      <c r="D327" s="55" t="s">
        <v>152</v>
      </c>
      <c r="E327" s="57" t="s">
        <v>10639</v>
      </c>
      <c r="F327" s="58">
        <v>43000</v>
      </c>
      <c r="G327" s="59" t="s">
        <v>10734</v>
      </c>
      <c r="H327" s="59" t="s">
        <v>10523</v>
      </c>
      <c r="I327" s="55" t="s">
        <v>28</v>
      </c>
      <c r="J327" s="55">
        <v>8</v>
      </c>
      <c r="K327" s="55">
        <v>5</v>
      </c>
      <c r="L327" s="55" t="s">
        <v>12233</v>
      </c>
      <c r="M327" s="55">
        <v>3495.4</v>
      </c>
      <c r="N327" s="55" t="s">
        <v>96</v>
      </c>
      <c r="O327" s="55">
        <v>9.8000000000000004E-2</v>
      </c>
      <c r="P327" s="55">
        <v>0.16300000000000001</v>
      </c>
      <c r="Q327" s="55">
        <v>3.3000000000000002E-2</v>
      </c>
      <c r="R327" s="55">
        <v>1.4999999999999999E-2</v>
      </c>
      <c r="S327" s="55" t="s">
        <v>52</v>
      </c>
      <c r="T327" s="55" t="s">
        <v>163</v>
      </c>
      <c r="U327" s="55">
        <v>18</v>
      </c>
      <c r="V327" s="55" t="s">
        <v>5049</v>
      </c>
      <c r="W327" s="55" t="s">
        <v>162</v>
      </c>
      <c r="X327" s="55">
        <v>25484.15</v>
      </c>
      <c r="Y327" s="55">
        <v>45360</v>
      </c>
      <c r="Z327" s="55" t="s">
        <v>10374</v>
      </c>
      <c r="AA327" s="55" t="s">
        <v>5009</v>
      </c>
      <c r="AB327" s="55" t="s">
        <v>12234</v>
      </c>
      <c r="AC327" s="55" t="s">
        <v>12235</v>
      </c>
      <c r="AD327" s="60">
        <f>IF(N327=$AD$1,_xlfn.XLOOKUP(LEFT(B327,18)&amp;C327&amp;D327,'Form CT'!I:I,'Form CT'!D:D,0)+_xlfn.XLOOKUP(LEFT(B327,18)&amp;C327&amp;D327,'Form CT'!I:I,'Form CT'!E:E,0),0)</f>
        <v>0</v>
      </c>
      <c r="AE327" s="60">
        <f>IF(N327=$AE$1,_xlfn.XLOOKUP(LEFT(B327,18)&amp;C327&amp;D327,'Form CT'!I:I,'Form CT'!D:D,0)+_xlfn.XLOOKUP(LEFT(B327,18)&amp;C327&amp;D327,'Form CT'!I:I,'Form CT'!E:E,0),0)</f>
        <v>0</v>
      </c>
      <c r="AF327" s="60">
        <f>IF(N327=$AF$1,_xlfn.XLOOKUP(LEFT(B327,18)&amp;C327&amp;D327,'Form CT'!I:I,'Form CT'!D:D,0)+_xlfn.XLOOKUP(LEFT(B327,18)&amp;C327&amp;D327,'Form CT'!I:I,'Form CT'!E:E,0),0)</f>
        <v>452.42727299930993</v>
      </c>
      <c r="AG327" s="60" t="str">
        <f t="shared" si="6"/>
        <v>不符合</v>
      </c>
      <c r="AH327" s="60">
        <f>_xlfn.XLOOKUP(TRIM(CLEAN(B327))&amp;"-"&amp;TRIM(CLEAN(C327))&amp;"-"&amp;TRIM(CLEAN(D327)),'KS2'!A:A,'KS2'!B:B,0)</f>
        <v>0</v>
      </c>
      <c r="AI327" s="60">
        <f>IF(_xlfn.XLOOKUP(MID(B327,2,7)&amp;"/"&amp;MID(B327,10,3)&amp;TRIM(D327)&amp;MID(B327,15,4),Carouselwash!F:F,Carouselwash!I:I,0)=0,_xlfn.XLOOKUP((MID(C327,2,7)&amp;"/"&amp;MID(C327,10,3)&amp;TRIM(D327)),Carouselwash!G:G,Carouselwash!I:I,0),_xlfn.XLOOKUP(MID(B327,2,7)&amp;"/"&amp;MID(B327,10,3)&amp;TRIM(D327)&amp;MID(B327,15,4),Carouselwash!F:F,Carouselwash!I:I,0))</f>
        <v>3</v>
      </c>
    </row>
    <row r="328" spans="1:35" hidden="1">
      <c r="A328" s="55" t="s">
        <v>12236</v>
      </c>
      <c r="B328" s="56" t="s">
        <v>1053</v>
      </c>
      <c r="C328" s="56" t="s">
        <v>1051</v>
      </c>
      <c r="D328" s="55" t="s">
        <v>107</v>
      </c>
      <c r="E328" s="57" t="s">
        <v>10639</v>
      </c>
      <c r="F328" s="58">
        <v>16301</v>
      </c>
      <c r="G328" s="59" t="s">
        <v>10516</v>
      </c>
      <c r="H328" s="59" t="s">
        <v>11191</v>
      </c>
      <c r="I328" s="55" t="s">
        <v>17</v>
      </c>
      <c r="J328" s="55">
        <v>2</v>
      </c>
      <c r="K328" s="55">
        <v>0</v>
      </c>
      <c r="L328" s="55" t="s">
        <v>12237</v>
      </c>
      <c r="M328" s="55">
        <v>1700.5</v>
      </c>
      <c r="N328" s="55" t="s">
        <v>23</v>
      </c>
      <c r="O328" s="55">
        <v>0.122</v>
      </c>
      <c r="P328" s="55">
        <v>0.18</v>
      </c>
      <c r="Q328" s="55">
        <v>5.6000000000000001E-2</v>
      </c>
      <c r="R328" s="55">
        <v>1.4999999999999999E-2</v>
      </c>
      <c r="S328" s="55" t="s">
        <v>50</v>
      </c>
      <c r="T328" s="55" t="s">
        <v>10512</v>
      </c>
      <c r="U328" s="55">
        <v>18</v>
      </c>
      <c r="V328" s="55" t="s">
        <v>5549</v>
      </c>
      <c r="W328" s="55" t="s">
        <v>162</v>
      </c>
      <c r="X328" s="55">
        <v>57063.87</v>
      </c>
      <c r="Y328" s="55">
        <v>16380</v>
      </c>
      <c r="Z328" s="55" t="s">
        <v>11169</v>
      </c>
      <c r="AA328" s="55" t="s">
        <v>5010</v>
      </c>
      <c r="AB328" s="55" t="s">
        <v>5008</v>
      </c>
      <c r="AC328" s="55" t="s">
        <v>12144</v>
      </c>
      <c r="AD328" s="60">
        <f>IF(N328=$AD$1,_xlfn.XLOOKUP(LEFT(B328,18)&amp;C328&amp;D328,'Form CT'!I:I,'Form CT'!D:D,0)+_xlfn.XLOOKUP(LEFT(B328,18)&amp;C328&amp;D328,'Form CT'!I:I,'Form CT'!E:E,0),0)</f>
        <v>0</v>
      </c>
      <c r="AE328" s="60">
        <f>IF(N328=$AE$1,_xlfn.XLOOKUP(LEFT(B328,18)&amp;C328&amp;D328,'Form CT'!I:I,'Form CT'!D:D,0)+_xlfn.XLOOKUP(LEFT(B328,18)&amp;C328&amp;D328,'Form CT'!I:I,'Form CT'!E:E,0),0)</f>
        <v>964.72306333200538</v>
      </c>
      <c r="AF328" s="60">
        <f>IF(N328=$AF$1,_xlfn.XLOOKUP(LEFT(B328,18)&amp;C328&amp;D328,'Form CT'!I:I,'Form CT'!D:D,0)+_xlfn.XLOOKUP(LEFT(B328,18)&amp;C328&amp;D328,'Form CT'!I:I,'Form CT'!E:E,0),0)</f>
        <v>0</v>
      </c>
      <c r="AG328" s="60" t="str">
        <f t="shared" si="6"/>
        <v>不符合</v>
      </c>
      <c r="AH328" s="60">
        <f>_xlfn.XLOOKUP(TRIM(CLEAN(B328))&amp;"-"&amp;TRIM(CLEAN(C328))&amp;"-"&amp;TRIM(CLEAN(D328)),'KS2'!A:A,'KS2'!B:B,0)</f>
        <v>1</v>
      </c>
      <c r="AI328" s="60">
        <f>IF(_xlfn.XLOOKUP(MID(B328,2,7)&amp;"/"&amp;MID(B328,10,3)&amp;TRIM(D328)&amp;MID(B328,15,4),Carouselwash!F:F,Carouselwash!I:I,0)=0,_xlfn.XLOOKUP((MID(C328,2,7)&amp;"/"&amp;MID(C328,10,3)&amp;TRIM(D328)),Carouselwash!G:G,Carouselwash!I:I,0),_xlfn.XLOOKUP(MID(B328,2,7)&amp;"/"&amp;MID(B328,10,3)&amp;TRIM(D328)&amp;MID(B328,15,4),Carouselwash!F:F,Carouselwash!I:I,0))</f>
        <v>2</v>
      </c>
    </row>
    <row r="329" spans="1:35">
      <c r="A329" s="55" t="s">
        <v>12238</v>
      </c>
      <c r="B329" s="56" t="s">
        <v>4114</v>
      </c>
      <c r="C329" s="56" t="s">
        <v>4115</v>
      </c>
      <c r="D329" s="55" t="s">
        <v>4531</v>
      </c>
      <c r="E329" s="57" t="s">
        <v>10639</v>
      </c>
      <c r="F329" s="58">
        <v>50760</v>
      </c>
      <c r="G329" s="59" t="s">
        <v>10583</v>
      </c>
      <c r="H329" s="59" t="s">
        <v>10598</v>
      </c>
      <c r="I329" s="55" t="s">
        <v>10</v>
      </c>
      <c r="J329" s="55">
        <v>10</v>
      </c>
      <c r="K329" s="55">
        <v>5</v>
      </c>
      <c r="L329" s="55" t="s">
        <v>12239</v>
      </c>
      <c r="M329" s="55">
        <v>1458.5</v>
      </c>
      <c r="N329" s="55" t="s">
        <v>101</v>
      </c>
      <c r="O329" s="55">
        <v>9.4E-2</v>
      </c>
      <c r="P329" s="55">
        <v>7.5999999999999998E-2</v>
      </c>
      <c r="Q329" s="55">
        <v>2.0299999999999999E-2</v>
      </c>
      <c r="R329" s="55">
        <v>9.7999999999999997E-3</v>
      </c>
      <c r="S329" s="55" t="s">
        <v>52</v>
      </c>
      <c r="T329" s="55" t="s">
        <v>10501</v>
      </c>
      <c r="U329" s="55">
        <v>18</v>
      </c>
      <c r="V329" s="55" t="s">
        <v>9485</v>
      </c>
      <c r="W329" s="55" t="s">
        <v>163</v>
      </c>
      <c r="X329" s="55">
        <v>66066.73</v>
      </c>
      <c r="Y329" s="55">
        <v>50760</v>
      </c>
      <c r="Z329" s="55" t="s">
        <v>5043</v>
      </c>
      <c r="AA329" s="55" t="s">
        <v>5015</v>
      </c>
      <c r="AB329" s="55" t="s">
        <v>5014</v>
      </c>
      <c r="AC329" s="55" t="s">
        <v>11214</v>
      </c>
      <c r="AD329" s="60">
        <f>IF(N329=$AD$1,_xlfn.XLOOKUP(LEFT(B329,18)&amp;C329&amp;D329,'Form CT'!I:I,'Form CT'!D:D,0)+_xlfn.XLOOKUP(LEFT(B329,18)&amp;C329&amp;D329,'Form CT'!I:I,'Form CT'!E:E,0),0)</f>
        <v>770.0165722228121</v>
      </c>
      <c r="AE329" s="60">
        <f>IF(N329=$AE$1,_xlfn.XLOOKUP(LEFT(B329,18)&amp;C329&amp;D329,'Form CT'!I:I,'Form CT'!D:D,0)+_xlfn.XLOOKUP(LEFT(B329,18)&amp;C329&amp;D329,'Form CT'!I:I,'Form CT'!E:E,0),0)</f>
        <v>0</v>
      </c>
      <c r="AF329" s="60">
        <f>IF(N329=$AF$1,_xlfn.XLOOKUP(LEFT(B329,18)&amp;C329&amp;D329,'Form CT'!I:I,'Form CT'!D:D,0)+_xlfn.XLOOKUP(LEFT(B329,18)&amp;C329&amp;D329,'Form CT'!I:I,'Form CT'!E:E,0),0)</f>
        <v>0</v>
      </c>
      <c r="AG329" s="60" t="str">
        <f t="shared" si="6"/>
        <v>不符合</v>
      </c>
      <c r="AH329" s="60">
        <f>_xlfn.XLOOKUP(TRIM(CLEAN(B329))&amp;"-"&amp;TRIM(CLEAN(C329))&amp;"-"&amp;TRIM(CLEAN(D329)),'KS2'!A:A,'KS2'!B:B,0)</f>
        <v>0</v>
      </c>
      <c r="AI329" s="60">
        <f>IF(_xlfn.XLOOKUP(MID(B329,2,7)&amp;"/"&amp;MID(B329,10,3)&amp;TRIM(D329)&amp;MID(B329,15,4),Carouselwash!F:F,Carouselwash!I:I,0)=0,_xlfn.XLOOKUP((MID(C329,2,7)&amp;"/"&amp;MID(C329,10,3)&amp;TRIM(D329)),Carouselwash!G:G,Carouselwash!I:I,0),_xlfn.XLOOKUP(MID(B329,2,7)&amp;"/"&amp;MID(B329,10,3)&amp;TRIM(D329)&amp;MID(B329,15,4),Carouselwash!F:F,Carouselwash!I:I,0))</f>
        <v>3</v>
      </c>
    </row>
    <row r="330" spans="1:35" hidden="1">
      <c r="A330" s="67" t="s">
        <v>12240</v>
      </c>
      <c r="B330" s="69" t="s">
        <v>1437</v>
      </c>
      <c r="C330" s="69" t="s">
        <v>130</v>
      </c>
      <c r="D330" s="55" t="s">
        <v>131</v>
      </c>
      <c r="E330" s="122" t="s">
        <v>10639</v>
      </c>
      <c r="F330" s="72">
        <v>42300</v>
      </c>
      <c r="G330" s="121" t="s">
        <v>10734</v>
      </c>
      <c r="H330" s="121" t="s">
        <v>10500</v>
      </c>
      <c r="I330" s="67" t="s">
        <v>29</v>
      </c>
      <c r="J330" s="67">
        <v>14</v>
      </c>
      <c r="K330" s="67">
        <v>9</v>
      </c>
      <c r="L330" s="67" t="s">
        <v>12241</v>
      </c>
      <c r="M330" s="67">
        <v>2838.9</v>
      </c>
      <c r="N330" s="67" t="s">
        <v>96</v>
      </c>
      <c r="O330" s="67">
        <v>6.5000000000000002E-2</v>
      </c>
      <c r="P330" s="67">
        <v>0.17</v>
      </c>
      <c r="Q330" s="67">
        <v>0.04</v>
      </c>
      <c r="R330" s="67">
        <v>1.9300000000000001E-2</v>
      </c>
      <c r="S330" s="67" t="s">
        <v>51</v>
      </c>
      <c r="T330" s="67" t="s">
        <v>10501</v>
      </c>
      <c r="U330" s="67">
        <v>18</v>
      </c>
      <c r="V330" s="67" t="s">
        <v>5046</v>
      </c>
      <c r="W330" s="67" t="s">
        <v>162</v>
      </c>
      <c r="X330" s="67">
        <v>20634.599999999999</v>
      </c>
      <c r="Y330" s="67">
        <v>42300</v>
      </c>
      <c r="Z330" s="67" t="s">
        <v>5043</v>
      </c>
      <c r="AA330" s="67" t="s">
        <v>5009</v>
      </c>
      <c r="AB330" s="75" t="s">
        <v>12242</v>
      </c>
      <c r="AC330" s="67" t="s">
        <v>12243</v>
      </c>
      <c r="AD330" s="60">
        <f>IF(N330=$AD$1,_xlfn.XLOOKUP(LEFT(B330,18)&amp;C330&amp;D330,'Form CT'!I:I,'Form CT'!D:D,0)+_xlfn.XLOOKUP(LEFT(B330,18)&amp;C330&amp;D330,'Form CT'!I:I,'Form CT'!E:E,0),0)</f>
        <v>0</v>
      </c>
      <c r="AE330" s="60">
        <f>IF(N330=$AE$1,_xlfn.XLOOKUP(LEFT(B330,18)&amp;C330&amp;D330,'Form CT'!I:I,'Form CT'!D:D,0)+_xlfn.XLOOKUP(LEFT(B330,18)&amp;C330&amp;D330,'Form CT'!I:I,'Form CT'!E:E,0),0)</f>
        <v>0</v>
      </c>
      <c r="AF330" s="60">
        <f>IF(N330=$AF$1,_xlfn.XLOOKUP(LEFT(B330,18)&amp;C330&amp;D330,'Form CT'!I:I,'Form CT'!D:D,0)+_xlfn.XLOOKUP(LEFT(B330,18)&amp;C330&amp;D330,'Form CT'!I:I,'Form CT'!E:E,0),0)</f>
        <v>350.89719966743144</v>
      </c>
      <c r="AG330" s="60" t="e">
        <f t="shared" si="6"/>
        <v>#VALUE!</v>
      </c>
      <c r="AH330" s="60">
        <f>_xlfn.XLOOKUP(TRIM(CLEAN(B330))&amp;"-"&amp;TRIM(CLEAN(C330))&amp;"-"&amp;TRIM(CLEAN(D330)),'KS2'!A:A,'KS2'!B:B,0)</f>
        <v>0</v>
      </c>
      <c r="AI330" s="60">
        <f>IF(_xlfn.XLOOKUP(MID(B330,2,7)&amp;"/"&amp;MID(B330,10,3)&amp;TRIM(D330)&amp;MID(B330,15,4),Carouselwash!F:F,Carouselwash!I:I,0)=0,_xlfn.XLOOKUP((MID(C330,2,7)&amp;"/"&amp;MID(C330,10,3)&amp;TRIM(D330)),Carouselwash!G:G,Carouselwash!I:I,0),_xlfn.XLOOKUP(MID(B330,2,7)&amp;"/"&amp;MID(B330,10,3)&amp;TRIM(D330)&amp;MID(B330,15,4),Carouselwash!F:F,Carouselwash!I:I,0))</f>
        <v>3</v>
      </c>
    </row>
    <row r="331" spans="1:35" hidden="1">
      <c r="A331" s="55" t="s">
        <v>12244</v>
      </c>
      <c r="B331" s="56" t="s">
        <v>132</v>
      </c>
      <c r="C331" s="56" t="s">
        <v>4389</v>
      </c>
      <c r="D331" s="67" t="s">
        <v>82</v>
      </c>
      <c r="E331" s="115" t="s">
        <v>10639</v>
      </c>
      <c r="F331" s="58">
        <v>23365</v>
      </c>
      <c r="G331" s="59" t="s">
        <v>11208</v>
      </c>
      <c r="H331" s="59" t="s">
        <v>10500</v>
      </c>
      <c r="I331" s="55" t="s">
        <v>38</v>
      </c>
      <c r="J331" s="55">
        <v>3</v>
      </c>
      <c r="K331" s="55">
        <v>0</v>
      </c>
      <c r="L331" s="55" t="s">
        <v>12245</v>
      </c>
      <c r="M331" s="55">
        <v>4566.8999999999996</v>
      </c>
      <c r="N331" s="55" t="s">
        <v>23</v>
      </c>
      <c r="O331" s="55">
        <v>0.14000000000000001</v>
      </c>
      <c r="P331" s="55">
        <v>0.21</v>
      </c>
      <c r="Q331" s="55">
        <v>3.2000000000000001E-2</v>
      </c>
      <c r="R331" s="55">
        <v>1.4999999999999999E-2</v>
      </c>
      <c r="S331" s="55" t="s">
        <v>51</v>
      </c>
      <c r="T331" s="55" t="s">
        <v>10512</v>
      </c>
      <c r="U331" s="55">
        <v>18</v>
      </c>
      <c r="V331" s="55" t="s">
        <v>8140</v>
      </c>
      <c r="W331" s="55" t="s">
        <v>162</v>
      </c>
      <c r="X331" s="55">
        <v>68186.45</v>
      </c>
      <c r="Y331" s="55">
        <v>23400</v>
      </c>
      <c r="Z331" s="55" t="s">
        <v>5043</v>
      </c>
      <c r="AA331" s="55" t="s">
        <v>5009</v>
      </c>
      <c r="AB331" s="55" t="s">
        <v>12246</v>
      </c>
      <c r="AC331" s="55" t="s">
        <v>12247</v>
      </c>
      <c r="AD331" s="60">
        <f>IF(N331=$AD$1,_xlfn.XLOOKUP(LEFT(B331,18)&amp;C331&amp;D331,'Form CT'!I:I,'Form CT'!D:D,0)+_xlfn.XLOOKUP(LEFT(B331,18)&amp;C331&amp;D331,'Form CT'!I:I,'Form CT'!E:E,0),0)</f>
        <v>0</v>
      </c>
      <c r="AE331" s="60">
        <f>IF(N331=$AE$1,_xlfn.XLOOKUP(LEFT(B331,18)&amp;C331&amp;D331,'Form CT'!I:I,'Form CT'!D:D,0)+_xlfn.XLOOKUP(LEFT(B331,18)&amp;C331&amp;D331,'Form CT'!I:I,'Form CT'!E:E,0),0)</f>
        <v>1148.7495576677843</v>
      </c>
      <c r="AF331" s="60">
        <f>IF(N331=$AF$1,_xlfn.XLOOKUP(LEFT(B331,18)&amp;C331&amp;D331,'Form CT'!I:I,'Form CT'!D:D,0)+_xlfn.XLOOKUP(LEFT(B331,18)&amp;C331&amp;D331,'Form CT'!I:I,'Form CT'!E:E,0),0)</f>
        <v>0</v>
      </c>
      <c r="AG331" s="60" t="str">
        <f t="shared" si="6"/>
        <v>符合</v>
      </c>
      <c r="AH331" s="60">
        <f>_xlfn.XLOOKUP(TRIM(CLEAN(B331))&amp;"-"&amp;TRIM(CLEAN(C331))&amp;"-"&amp;TRIM(CLEAN(D331)),'KS2'!A:A,'KS2'!B:B,0)</f>
        <v>5</v>
      </c>
      <c r="AI331" s="60">
        <f>IF(_xlfn.XLOOKUP(MID(B331,2,7)&amp;"/"&amp;MID(B331,10,3)&amp;TRIM(D331)&amp;MID(B331,15,4),Carouselwash!F:F,Carouselwash!I:I,0)=0,_xlfn.XLOOKUP((MID(C331,2,7)&amp;"/"&amp;MID(C331,10,3)&amp;TRIM(D331)),Carouselwash!G:G,Carouselwash!I:I,0),_xlfn.XLOOKUP(MID(B331,2,7)&amp;"/"&amp;MID(B331,10,3)&amp;TRIM(D331)&amp;MID(B331,15,4),Carouselwash!F:F,Carouselwash!I:I,0))</f>
        <v>4</v>
      </c>
    </row>
    <row r="332" spans="1:35">
      <c r="A332" s="62" t="s">
        <v>12248</v>
      </c>
      <c r="B332" s="56" t="s">
        <v>4114</v>
      </c>
      <c r="C332" s="56" t="s">
        <v>4115</v>
      </c>
      <c r="D332" s="55" t="s">
        <v>4531</v>
      </c>
      <c r="E332" s="57" t="s">
        <v>10639</v>
      </c>
      <c r="F332" s="58">
        <v>50749</v>
      </c>
      <c r="G332" s="59" t="s">
        <v>10583</v>
      </c>
      <c r="H332" s="59" t="s">
        <v>10598</v>
      </c>
      <c r="I332" s="55" t="s">
        <v>10</v>
      </c>
      <c r="J332" s="55">
        <v>10</v>
      </c>
      <c r="K332" s="55">
        <v>5</v>
      </c>
      <c r="L332" s="55" t="s">
        <v>12249</v>
      </c>
      <c r="M332" s="55">
        <v>1496.5</v>
      </c>
      <c r="N332" s="55" t="s">
        <v>101</v>
      </c>
      <c r="O332" s="55">
        <v>9.4E-2</v>
      </c>
      <c r="P332" s="55">
        <v>7.5999999999999998E-2</v>
      </c>
      <c r="Q332" s="55">
        <v>2.0299999999999999E-2</v>
      </c>
      <c r="R332" s="55">
        <v>9.7999999999999997E-3</v>
      </c>
      <c r="S332" s="55" t="s">
        <v>52</v>
      </c>
      <c r="T332" s="55" t="s">
        <v>10501</v>
      </c>
      <c r="U332" s="55">
        <v>18</v>
      </c>
      <c r="V332" s="55" t="s">
        <v>9485</v>
      </c>
      <c r="W332" s="55" t="s">
        <v>163</v>
      </c>
      <c r="X332" s="55">
        <v>66066.73</v>
      </c>
      <c r="Y332" s="55">
        <v>50760</v>
      </c>
      <c r="Z332" s="55" t="s">
        <v>5043</v>
      </c>
      <c r="AA332" s="55" t="s">
        <v>5015</v>
      </c>
      <c r="AB332" s="55" t="s">
        <v>5014</v>
      </c>
      <c r="AC332" s="55" t="s">
        <v>11214</v>
      </c>
      <c r="AD332" s="60">
        <f>IF(N332=$AD$1,_xlfn.XLOOKUP(LEFT(B332,18)&amp;C332&amp;D332,'Form CT'!I:I,'Form CT'!D:D,0)+_xlfn.XLOOKUP(LEFT(B332,18)&amp;C332&amp;D332,'Form CT'!I:I,'Form CT'!E:E,0),0)</f>
        <v>770.0165722228121</v>
      </c>
      <c r="AE332" s="60">
        <f>IF(N332=$AE$1,_xlfn.XLOOKUP(LEFT(B332,18)&amp;C332&amp;D332,'Form CT'!I:I,'Form CT'!D:D,0)+_xlfn.XLOOKUP(LEFT(B332,18)&amp;C332&amp;D332,'Form CT'!I:I,'Form CT'!E:E,0),0)</f>
        <v>0</v>
      </c>
      <c r="AF332" s="60">
        <f>IF(N332=$AF$1,_xlfn.XLOOKUP(LEFT(B332,18)&amp;C332&amp;D332,'Form CT'!I:I,'Form CT'!D:D,0)+_xlfn.XLOOKUP(LEFT(B332,18)&amp;C332&amp;D332,'Form CT'!I:I,'Form CT'!E:E,0),0)</f>
        <v>0</v>
      </c>
      <c r="AG332" s="60" t="str">
        <f t="shared" si="6"/>
        <v>不符合</v>
      </c>
      <c r="AH332" s="60">
        <f>_xlfn.XLOOKUP(TRIM(CLEAN(B332))&amp;"-"&amp;TRIM(CLEAN(C332))&amp;"-"&amp;TRIM(CLEAN(D332)),'KS2'!A:A,'KS2'!B:B,0)</f>
        <v>0</v>
      </c>
      <c r="AI332" s="60">
        <f>IF(_xlfn.XLOOKUP(MID(B332,2,7)&amp;"/"&amp;MID(B332,10,3)&amp;TRIM(D332)&amp;MID(B332,15,4),Carouselwash!F:F,Carouselwash!I:I,0)=0,_xlfn.XLOOKUP((MID(C332,2,7)&amp;"/"&amp;MID(C332,10,3)&amp;TRIM(D332)),Carouselwash!G:G,Carouselwash!I:I,0),_xlfn.XLOOKUP(MID(B332,2,7)&amp;"/"&amp;MID(B332,10,3)&amp;TRIM(D332)&amp;MID(B332,15,4),Carouselwash!F:F,Carouselwash!I:I,0))</f>
        <v>3</v>
      </c>
    </row>
    <row r="333" spans="1:35" hidden="1">
      <c r="A333" s="67" t="s">
        <v>12250</v>
      </c>
      <c r="B333" s="69" t="s">
        <v>1321</v>
      </c>
      <c r="C333" s="69" t="s">
        <v>4489</v>
      </c>
      <c r="D333" s="55" t="s">
        <v>4490</v>
      </c>
      <c r="E333" s="122" t="s">
        <v>10639</v>
      </c>
      <c r="F333" s="72">
        <v>28900</v>
      </c>
      <c r="G333" s="121" t="s">
        <v>10499</v>
      </c>
      <c r="H333" s="121" t="s">
        <v>10570</v>
      </c>
      <c r="I333" s="67" t="s">
        <v>17</v>
      </c>
      <c r="J333" s="67">
        <v>6</v>
      </c>
      <c r="K333" s="67">
        <v>4</v>
      </c>
      <c r="L333" s="67" t="s">
        <v>12251</v>
      </c>
      <c r="M333" s="67">
        <v>5650.1</v>
      </c>
      <c r="N333" s="67" t="s">
        <v>101</v>
      </c>
      <c r="O333" s="67">
        <v>0.128</v>
      </c>
      <c r="P333" s="67">
        <v>0.17</v>
      </c>
      <c r="Q333" s="67">
        <v>6.4000000000000001E-2</v>
      </c>
      <c r="R333" s="67">
        <v>1.4999999999999999E-2</v>
      </c>
      <c r="S333" s="67" t="s">
        <v>51</v>
      </c>
      <c r="T333" s="67" t="s">
        <v>162</v>
      </c>
      <c r="U333" s="67">
        <v>18</v>
      </c>
      <c r="V333" s="67" t="s">
        <v>5044</v>
      </c>
      <c r="W333" s="67" t="s">
        <v>162</v>
      </c>
      <c r="X333" s="67">
        <v>34184.050000000003</v>
      </c>
      <c r="Y333" s="67">
        <v>28800</v>
      </c>
      <c r="Z333" s="67" t="s">
        <v>5043</v>
      </c>
      <c r="AA333" s="67" t="s">
        <v>5012</v>
      </c>
      <c r="AB333" s="123" t="s">
        <v>5014</v>
      </c>
      <c r="AC333" s="67" t="s">
        <v>12252</v>
      </c>
      <c r="AD333" s="60">
        <f>IF(N333=$AD$1,_xlfn.XLOOKUP(LEFT(B333,18)&amp;C333&amp;D333,'Form CT'!I:I,'Form CT'!D:D,0)+_xlfn.XLOOKUP(LEFT(B333,18)&amp;C333&amp;D333,'Form CT'!I:I,'Form CT'!E:E,0),0)</f>
        <v>582.32677100098215</v>
      </c>
      <c r="AE333" s="60">
        <f>IF(N333=$AE$1,_xlfn.XLOOKUP(LEFT(B333,18)&amp;C333&amp;D333,'Form CT'!I:I,'Form CT'!D:D,0)+_xlfn.XLOOKUP(LEFT(B333,18)&amp;C333&amp;D333,'Form CT'!I:I,'Form CT'!E:E,0),0)</f>
        <v>0</v>
      </c>
      <c r="AF333" s="60">
        <f>IF(N333=$AF$1,_xlfn.XLOOKUP(LEFT(B333,18)&amp;C333&amp;D333,'Form CT'!I:I,'Form CT'!D:D,0)+_xlfn.XLOOKUP(LEFT(B333,18)&amp;C333&amp;D333,'Form CT'!I:I,'Form CT'!E:E,0),0)</f>
        <v>0</v>
      </c>
      <c r="AG333" s="60" t="str">
        <f t="shared" si="6"/>
        <v>不符合</v>
      </c>
      <c r="AH333" s="60">
        <f>_xlfn.XLOOKUP(TRIM(CLEAN(B333))&amp;"-"&amp;TRIM(CLEAN(C333))&amp;"-"&amp;TRIM(CLEAN(D333)),'KS2'!A:A,'KS2'!B:B,0)</f>
        <v>0</v>
      </c>
      <c r="AI333" s="60">
        <f>IF(_xlfn.XLOOKUP(MID(B333,2,7)&amp;"/"&amp;MID(B333,10,3)&amp;TRIM(D333)&amp;MID(B333,15,4),Carouselwash!F:F,Carouselwash!I:I,0)=0,_xlfn.XLOOKUP((MID(C333,2,7)&amp;"/"&amp;MID(C333,10,3)&amp;TRIM(D333)),Carouselwash!G:G,Carouselwash!I:I,0),_xlfn.XLOOKUP(MID(B333,2,7)&amp;"/"&amp;MID(B333,10,3)&amp;TRIM(D333)&amp;MID(B333,15,4),Carouselwash!F:F,Carouselwash!I:I,0))</f>
        <v>3</v>
      </c>
    </row>
    <row r="334" spans="1:35" hidden="1">
      <c r="A334" s="55" t="s">
        <v>12253</v>
      </c>
      <c r="B334" s="84" t="s">
        <v>144</v>
      </c>
      <c r="C334" s="56" t="s">
        <v>145</v>
      </c>
      <c r="D334" s="55" t="s">
        <v>87</v>
      </c>
      <c r="E334" s="57" t="s">
        <v>10639</v>
      </c>
      <c r="F334" s="58">
        <v>28898</v>
      </c>
      <c r="G334" s="59" t="s">
        <v>10618</v>
      </c>
      <c r="H334" s="59" t="s">
        <v>10598</v>
      </c>
      <c r="I334" s="55" t="s">
        <v>17</v>
      </c>
      <c r="J334" s="55">
        <v>6</v>
      </c>
      <c r="K334" s="55">
        <v>4</v>
      </c>
      <c r="L334" s="55" t="s">
        <v>12254</v>
      </c>
      <c r="M334" s="55">
        <v>5679.9</v>
      </c>
      <c r="N334" s="55" t="s">
        <v>101</v>
      </c>
      <c r="O334" s="55">
        <v>0.128</v>
      </c>
      <c r="P334" s="55">
        <v>0.17</v>
      </c>
      <c r="Q334" s="55">
        <v>6.4000000000000001E-2</v>
      </c>
      <c r="R334" s="55">
        <v>1.4999999999999999E-2</v>
      </c>
      <c r="S334" s="55" t="s">
        <v>51</v>
      </c>
      <c r="T334" s="55" t="s">
        <v>162</v>
      </c>
      <c r="U334" s="55">
        <v>18</v>
      </c>
      <c r="V334" s="55" t="s">
        <v>5044</v>
      </c>
      <c r="W334" s="55" t="s">
        <v>162</v>
      </c>
      <c r="X334" s="55">
        <v>34325.82</v>
      </c>
      <c r="Y334" s="55">
        <v>28800</v>
      </c>
      <c r="Z334" s="55" t="s">
        <v>5043</v>
      </c>
      <c r="AA334" s="55" t="s">
        <v>5010</v>
      </c>
      <c r="AB334" s="55" t="s">
        <v>5008</v>
      </c>
      <c r="AC334" s="55" t="s">
        <v>12255</v>
      </c>
      <c r="AD334" s="60">
        <f>IF(N334=$AD$1,_xlfn.XLOOKUP(LEFT(B334,18)&amp;C334&amp;D334,'Form CT'!I:I,'Form CT'!D:D,0)+_xlfn.XLOOKUP(LEFT(B334,18)&amp;C334&amp;D334,'Form CT'!I:I,'Form CT'!E:E,0),0)</f>
        <v>582.15052566553936</v>
      </c>
      <c r="AE334" s="60">
        <f>IF(N334=$AE$1,_xlfn.XLOOKUP(LEFT(B334,18)&amp;C334&amp;D334,'Form CT'!I:I,'Form CT'!D:D,0)+_xlfn.XLOOKUP(LEFT(B334,18)&amp;C334&amp;D334,'Form CT'!I:I,'Form CT'!E:E,0),0)</f>
        <v>0</v>
      </c>
      <c r="AF334" s="60">
        <f>IF(N334=$AF$1,_xlfn.XLOOKUP(LEFT(B334,18)&amp;C334&amp;D334,'Form CT'!I:I,'Form CT'!D:D,0)+_xlfn.XLOOKUP(LEFT(B334,18)&amp;C334&amp;D334,'Form CT'!I:I,'Form CT'!E:E,0),0)</f>
        <v>0</v>
      </c>
      <c r="AG334" s="60" t="str">
        <f t="shared" si="6"/>
        <v>不符合</v>
      </c>
      <c r="AH334" s="60">
        <f>_xlfn.XLOOKUP(TRIM(CLEAN(B334))&amp;"-"&amp;TRIM(CLEAN(C334))&amp;"-"&amp;TRIM(CLEAN(D334)),'KS2'!A:A,'KS2'!B:B,0)</f>
        <v>0</v>
      </c>
      <c r="AI334" s="60">
        <f>IF(_xlfn.XLOOKUP(MID(B334,2,7)&amp;"/"&amp;MID(B334,10,3)&amp;TRIM(D334)&amp;MID(B334,15,4),Carouselwash!F:F,Carouselwash!I:I,0)=0,_xlfn.XLOOKUP((MID(C334,2,7)&amp;"/"&amp;MID(C334,10,3)&amp;TRIM(D334)),Carouselwash!G:G,Carouselwash!I:I,0),_xlfn.XLOOKUP(MID(B334,2,7)&amp;"/"&amp;MID(B334,10,3)&amp;TRIM(D334)&amp;MID(B334,15,4),Carouselwash!F:F,Carouselwash!I:I,0))</f>
        <v>3</v>
      </c>
    </row>
    <row r="335" spans="1:35" hidden="1">
      <c r="A335" s="55" t="s">
        <v>12256</v>
      </c>
      <c r="B335" s="56" t="s">
        <v>4009</v>
      </c>
      <c r="C335" s="56" t="s">
        <v>660</v>
      </c>
      <c r="D335" s="55" t="s">
        <v>4441</v>
      </c>
      <c r="E335" s="57" t="s">
        <v>10639</v>
      </c>
      <c r="F335" s="58">
        <v>50512</v>
      </c>
      <c r="G335" s="59" t="s">
        <v>11157</v>
      </c>
      <c r="H335" s="59" t="s">
        <v>10529</v>
      </c>
      <c r="I335" s="55" t="s">
        <v>1</v>
      </c>
      <c r="J335" s="55">
        <v>10</v>
      </c>
      <c r="K335" s="55">
        <v>5</v>
      </c>
      <c r="L335" s="55" t="s">
        <v>12257</v>
      </c>
      <c r="M335" s="55">
        <v>2668</v>
      </c>
      <c r="N335" s="55" t="s">
        <v>101</v>
      </c>
      <c r="O335" s="55">
        <v>8.8999999999999996E-2</v>
      </c>
      <c r="P335" s="55">
        <v>6.4000000000000001E-2</v>
      </c>
      <c r="Q335" s="55">
        <v>4.1000000000000002E-2</v>
      </c>
      <c r="R335" s="55">
        <v>1.18E-2</v>
      </c>
      <c r="S335" s="55" t="s">
        <v>52</v>
      </c>
      <c r="T335" s="55" t="s">
        <v>10501</v>
      </c>
      <c r="U335" s="55">
        <v>18</v>
      </c>
      <c r="V335" s="55" t="s">
        <v>5573</v>
      </c>
      <c r="W335" s="55" t="s">
        <v>163</v>
      </c>
      <c r="X335" s="55">
        <v>42929.599999999999</v>
      </c>
      <c r="Y335" s="55">
        <v>50760</v>
      </c>
      <c r="Z335" s="55" t="s">
        <v>11169</v>
      </c>
      <c r="AA335" s="55" t="s">
        <v>5009</v>
      </c>
      <c r="AB335" s="55" t="s">
        <v>12258</v>
      </c>
      <c r="AC335" s="55" t="s">
        <v>12259</v>
      </c>
      <c r="AD335" s="60">
        <f>IF(N335=$AD$1,_xlfn.XLOOKUP(LEFT(B335,18)&amp;C335&amp;D335,'Form CT'!I:I,'Form CT'!D:D,0)+_xlfn.XLOOKUP(LEFT(B335,18)&amp;C335&amp;D335,'Form CT'!I:I,'Form CT'!E:E,0),0)</f>
        <v>734.35044233298402</v>
      </c>
      <c r="AE335" s="60">
        <f>IF(N335=$AE$1,_xlfn.XLOOKUP(LEFT(B335,18)&amp;C335&amp;D335,'Form CT'!I:I,'Form CT'!D:D,0)+_xlfn.XLOOKUP(LEFT(B335,18)&amp;C335&amp;D335,'Form CT'!I:I,'Form CT'!E:E,0),0)</f>
        <v>0</v>
      </c>
      <c r="AF335" s="60">
        <f>IF(N335=$AF$1,_xlfn.XLOOKUP(LEFT(B335,18)&amp;C335&amp;D335,'Form CT'!I:I,'Form CT'!D:D,0)+_xlfn.XLOOKUP(LEFT(B335,18)&amp;C335&amp;D335,'Form CT'!I:I,'Form CT'!E:E,0),0)</f>
        <v>0</v>
      </c>
      <c r="AG335" s="60" t="str">
        <f t="shared" si="6"/>
        <v>不符合</v>
      </c>
      <c r="AH335" s="60">
        <f>_xlfn.XLOOKUP(TRIM(CLEAN(B335))&amp;"-"&amp;TRIM(CLEAN(C335))&amp;"-"&amp;TRIM(CLEAN(D335)),'KS2'!A:A,'KS2'!B:B,0)</f>
        <v>0</v>
      </c>
      <c r="AI335" s="60">
        <f>IF(_xlfn.XLOOKUP(MID(B335,2,7)&amp;"/"&amp;MID(B335,10,3)&amp;TRIM(D335)&amp;MID(B335,15,4),Carouselwash!F:F,Carouselwash!I:I,0)=0,_xlfn.XLOOKUP((MID(C335,2,7)&amp;"/"&amp;MID(C335,10,3)&amp;TRIM(D335)),Carouselwash!G:G,Carouselwash!I:I,0),_xlfn.XLOOKUP(MID(B335,2,7)&amp;"/"&amp;MID(B335,10,3)&amp;TRIM(D335)&amp;MID(B335,15,4),Carouselwash!F:F,Carouselwash!I:I,0))</f>
        <v>3</v>
      </c>
    </row>
    <row r="336" spans="1:35" hidden="1">
      <c r="A336" s="55" t="s">
        <v>12260</v>
      </c>
      <c r="B336" s="56" t="s">
        <v>4119</v>
      </c>
      <c r="C336" s="56" t="s">
        <v>4103</v>
      </c>
      <c r="D336" s="55" t="s">
        <v>4492</v>
      </c>
      <c r="E336" s="57" t="s">
        <v>10639</v>
      </c>
      <c r="F336" s="58">
        <v>50760</v>
      </c>
      <c r="G336" s="59" t="s">
        <v>10531</v>
      </c>
      <c r="H336" s="59" t="s">
        <v>12261</v>
      </c>
      <c r="I336" s="55" t="s">
        <v>8</v>
      </c>
      <c r="J336" s="55">
        <v>5</v>
      </c>
      <c r="K336" s="55">
        <v>0</v>
      </c>
      <c r="L336" s="55" t="s">
        <v>12262</v>
      </c>
      <c r="M336" s="55">
        <v>613.4</v>
      </c>
      <c r="N336" s="55" t="s">
        <v>101</v>
      </c>
      <c r="O336" s="55">
        <v>9.4E-2</v>
      </c>
      <c r="P336" s="55">
        <v>7.0000000000000007E-2</v>
      </c>
      <c r="Q336" s="55">
        <v>1.9E-2</v>
      </c>
      <c r="R336" s="55">
        <v>9.7999999999999997E-3</v>
      </c>
      <c r="S336" s="55" t="s">
        <v>52</v>
      </c>
      <c r="T336" s="55" t="s">
        <v>10501</v>
      </c>
      <c r="U336" s="55">
        <v>18</v>
      </c>
      <c r="V336" s="55" t="s">
        <v>6911</v>
      </c>
      <c r="W336" s="55" t="s">
        <v>163</v>
      </c>
      <c r="X336" s="55">
        <v>42804.22</v>
      </c>
      <c r="Y336" s="55">
        <v>50760</v>
      </c>
      <c r="Z336" s="55" t="s">
        <v>11169</v>
      </c>
      <c r="AA336" s="55" t="s">
        <v>5009</v>
      </c>
      <c r="AB336" s="55" t="s">
        <v>12263</v>
      </c>
      <c r="AC336" s="55" t="s">
        <v>12264</v>
      </c>
      <c r="AD336" s="60">
        <f>IF(N336=$AD$1,_xlfn.XLOOKUP(LEFT(B336,18)&amp;C336&amp;D336,'Form CT'!I:I,'Form CT'!D:D,0)+_xlfn.XLOOKUP(LEFT(B336,18)&amp;C336&amp;D336,'Form CT'!I:I,'Form CT'!E:E,0),0)</f>
        <v>734.1666206663009</v>
      </c>
      <c r="AE336" s="60">
        <f>IF(N336=$AE$1,_xlfn.XLOOKUP(LEFT(B336,18)&amp;C336&amp;D336,'Form CT'!I:I,'Form CT'!D:D,0)+_xlfn.XLOOKUP(LEFT(B336,18)&amp;C336&amp;D336,'Form CT'!I:I,'Form CT'!E:E,0),0)</f>
        <v>0</v>
      </c>
      <c r="AF336" s="60">
        <f>IF(N336=$AF$1,_xlfn.XLOOKUP(LEFT(B336,18)&amp;C336&amp;D336,'Form CT'!I:I,'Form CT'!D:D,0)+_xlfn.XLOOKUP(LEFT(B336,18)&amp;C336&amp;D336,'Form CT'!I:I,'Form CT'!E:E,0),0)</f>
        <v>0</v>
      </c>
      <c r="AG336" s="60" t="str">
        <f t="shared" si="6"/>
        <v>不符合</v>
      </c>
      <c r="AH336" s="60">
        <f>_xlfn.XLOOKUP(TRIM(CLEAN(B336))&amp;"-"&amp;TRIM(CLEAN(C336))&amp;"-"&amp;TRIM(CLEAN(D336)),'KS2'!A:A,'KS2'!B:B,0)</f>
        <v>4</v>
      </c>
      <c r="AI336" s="60">
        <f>IF(_xlfn.XLOOKUP(MID(B336,2,7)&amp;"/"&amp;MID(B336,10,3)&amp;TRIM(D336)&amp;MID(B336,15,4),Carouselwash!F:F,Carouselwash!I:I,0)=0,_xlfn.XLOOKUP((MID(C336,2,7)&amp;"/"&amp;MID(C336,10,3)&amp;TRIM(D336)),Carouselwash!G:G,Carouselwash!I:I,0),_xlfn.XLOOKUP(MID(B336,2,7)&amp;"/"&amp;MID(B336,10,3)&amp;TRIM(D336)&amp;MID(B336,15,4),Carouselwash!F:F,Carouselwash!I:I,0))</f>
        <v>3</v>
      </c>
    </row>
    <row r="337" spans="1:35" hidden="1">
      <c r="A337" s="55" t="s">
        <v>12265</v>
      </c>
      <c r="B337" s="56" t="s">
        <v>282</v>
      </c>
      <c r="C337" s="56" t="s">
        <v>281</v>
      </c>
      <c r="D337" s="55" t="s">
        <v>5546</v>
      </c>
      <c r="E337" s="57" t="s">
        <v>10639</v>
      </c>
      <c r="F337" s="58">
        <v>16025</v>
      </c>
      <c r="G337" s="59" t="s">
        <v>10511</v>
      </c>
      <c r="H337" s="59" t="s">
        <v>11162</v>
      </c>
      <c r="I337" s="55" t="s">
        <v>27</v>
      </c>
      <c r="J337" s="55">
        <v>1</v>
      </c>
      <c r="K337" s="55">
        <v>0</v>
      </c>
      <c r="L337" s="55" t="s">
        <v>12266</v>
      </c>
      <c r="M337" s="55">
        <v>1475.9</v>
      </c>
      <c r="N337" s="55" t="s">
        <v>23</v>
      </c>
      <c r="O337" s="55">
        <v>0.128</v>
      </c>
      <c r="P337" s="55">
        <v>0.185</v>
      </c>
      <c r="Q337" s="55">
        <v>3.4000000000000002E-2</v>
      </c>
      <c r="R337" s="55">
        <v>1.18E-2</v>
      </c>
      <c r="S337" s="55" t="s">
        <v>50</v>
      </c>
      <c r="T337" s="55" t="s">
        <v>10512</v>
      </c>
      <c r="U337" s="55">
        <v>18</v>
      </c>
      <c r="V337" s="55" t="s">
        <v>5562</v>
      </c>
      <c r="W337" s="55" t="s">
        <v>162</v>
      </c>
      <c r="X337" s="55">
        <v>96997.68</v>
      </c>
      <c r="Y337" s="55">
        <v>16380</v>
      </c>
      <c r="Z337" s="55" t="s">
        <v>11169</v>
      </c>
      <c r="AA337" s="55" t="s">
        <v>5009</v>
      </c>
      <c r="AB337" s="55" t="s">
        <v>5008</v>
      </c>
      <c r="AC337" s="55" t="s">
        <v>12002</v>
      </c>
      <c r="AD337" s="60">
        <f>IF(N337=$AD$1,_xlfn.XLOOKUP(LEFT(B337,18)&amp;C337&amp;D337,'Form CT'!I:I,'Form CT'!D:D,0)+_xlfn.XLOOKUP(LEFT(B337,18)&amp;C337&amp;D337,'Form CT'!I:I,'Form CT'!E:E,0),0)</f>
        <v>0</v>
      </c>
      <c r="AE337" s="60">
        <f>IF(N337=$AE$1,_xlfn.XLOOKUP(LEFT(B337,18)&amp;C337&amp;D337,'Form CT'!I:I,'Form CT'!D:D,0)+_xlfn.XLOOKUP(LEFT(B337,18)&amp;C337&amp;D337,'Form CT'!I:I,'Form CT'!E:E,0),0)</f>
        <v>1650.8078910002719</v>
      </c>
      <c r="AF337" s="60">
        <f>IF(N337=$AF$1,_xlfn.XLOOKUP(LEFT(B337,18)&amp;C337&amp;D337,'Form CT'!I:I,'Form CT'!D:D,0)+_xlfn.XLOOKUP(LEFT(B337,18)&amp;C337&amp;D337,'Form CT'!I:I,'Form CT'!E:E,0),0)</f>
        <v>0</v>
      </c>
      <c r="AG337" s="60" t="str">
        <f t="shared" si="6"/>
        <v>符合</v>
      </c>
      <c r="AH337" s="60">
        <f>_xlfn.XLOOKUP(TRIM(CLEAN(B337))&amp;"-"&amp;TRIM(CLEAN(C337))&amp;"-"&amp;TRIM(CLEAN(D337)),'KS2'!A:A,'KS2'!B:B,0)</f>
        <v>0</v>
      </c>
      <c r="AI337" s="60">
        <f>IF(_xlfn.XLOOKUP(MID(B337,2,7)&amp;"/"&amp;MID(B337,10,3)&amp;TRIM(D337)&amp;MID(B337,15,4),Carouselwash!F:F,Carouselwash!I:I,0)=0,_xlfn.XLOOKUP((MID(C337,2,7)&amp;"/"&amp;MID(C337,10,3)&amp;TRIM(D337)),Carouselwash!G:G,Carouselwash!I:I,0),_xlfn.XLOOKUP(MID(B337,2,7)&amp;"/"&amp;MID(B337,10,3)&amp;TRIM(D337)&amp;MID(B337,15,4),Carouselwash!F:F,Carouselwash!I:I,0))</f>
        <v>2</v>
      </c>
    </row>
    <row r="338" spans="1:35" hidden="1">
      <c r="A338" s="55" t="s">
        <v>12267</v>
      </c>
      <c r="B338" s="56" t="s">
        <v>1321</v>
      </c>
      <c r="C338" s="56" t="s">
        <v>4489</v>
      </c>
      <c r="D338" s="55" t="s">
        <v>4490</v>
      </c>
      <c r="E338" s="57" t="s">
        <v>10639</v>
      </c>
      <c r="F338" s="58">
        <v>28881</v>
      </c>
      <c r="G338" s="59" t="s">
        <v>10499</v>
      </c>
      <c r="H338" s="59" t="s">
        <v>10570</v>
      </c>
      <c r="I338" s="55" t="s">
        <v>17</v>
      </c>
      <c r="J338" s="55">
        <v>6</v>
      </c>
      <c r="K338" s="55">
        <v>4</v>
      </c>
      <c r="L338" s="55" t="s">
        <v>12268</v>
      </c>
      <c r="M338" s="55">
        <v>5710.4</v>
      </c>
      <c r="N338" s="55" t="s">
        <v>101</v>
      </c>
      <c r="O338" s="55">
        <v>0.128</v>
      </c>
      <c r="P338" s="55">
        <v>0.17</v>
      </c>
      <c r="Q338" s="55">
        <v>6.4000000000000001E-2</v>
      </c>
      <c r="R338" s="55">
        <v>1.4999999999999999E-2</v>
      </c>
      <c r="S338" s="55" t="s">
        <v>51</v>
      </c>
      <c r="T338" s="55" t="s">
        <v>162</v>
      </c>
      <c r="U338" s="55">
        <v>18</v>
      </c>
      <c r="V338" s="55" t="s">
        <v>5044</v>
      </c>
      <c r="W338" s="55" t="s">
        <v>162</v>
      </c>
      <c r="X338" s="55">
        <v>34184.050000000003</v>
      </c>
      <c r="Y338" s="55">
        <v>28800</v>
      </c>
      <c r="Z338" s="55" t="s">
        <v>5043</v>
      </c>
      <c r="AA338" s="55" t="s">
        <v>5012</v>
      </c>
      <c r="AB338" s="55" t="s">
        <v>5014</v>
      </c>
      <c r="AC338" s="55" t="s">
        <v>12269</v>
      </c>
      <c r="AD338" s="60">
        <f>IF(N338=$AD$1,_xlfn.XLOOKUP(LEFT(B338,18)&amp;C338&amp;D338,'Form CT'!I:I,'Form CT'!D:D,0)+_xlfn.XLOOKUP(LEFT(B338,18)&amp;C338&amp;D338,'Form CT'!I:I,'Form CT'!E:E,0),0)</f>
        <v>582.32677100098215</v>
      </c>
      <c r="AE338" s="60">
        <f>IF(N338=$AE$1,_xlfn.XLOOKUP(LEFT(B338,18)&amp;C338&amp;D338,'Form CT'!I:I,'Form CT'!D:D,0)+_xlfn.XLOOKUP(LEFT(B338,18)&amp;C338&amp;D338,'Form CT'!I:I,'Form CT'!E:E,0),0)</f>
        <v>0</v>
      </c>
      <c r="AF338" s="60">
        <f>IF(N338=$AF$1,_xlfn.XLOOKUP(LEFT(B338,18)&amp;C338&amp;D338,'Form CT'!I:I,'Form CT'!D:D,0)+_xlfn.XLOOKUP(LEFT(B338,18)&amp;C338&amp;D338,'Form CT'!I:I,'Form CT'!E:E,0),0)</f>
        <v>0</v>
      </c>
      <c r="AG338" s="60" t="str">
        <f t="shared" si="6"/>
        <v>不符合</v>
      </c>
      <c r="AH338" s="60">
        <f>_xlfn.XLOOKUP(TRIM(CLEAN(B338))&amp;"-"&amp;TRIM(CLEAN(C338))&amp;"-"&amp;TRIM(CLEAN(D338)),'KS2'!A:A,'KS2'!B:B,0)</f>
        <v>0</v>
      </c>
      <c r="AI338" s="60">
        <f>IF(_xlfn.XLOOKUP(MID(B338,2,7)&amp;"/"&amp;MID(B338,10,3)&amp;TRIM(D338)&amp;MID(B338,15,4),Carouselwash!F:F,Carouselwash!I:I,0)=0,_xlfn.XLOOKUP((MID(C338,2,7)&amp;"/"&amp;MID(C338,10,3)&amp;TRIM(D338)),Carouselwash!G:G,Carouselwash!I:I,0),_xlfn.XLOOKUP(MID(B338,2,7)&amp;"/"&amp;MID(B338,10,3)&amp;TRIM(D338)&amp;MID(B338,15,4),Carouselwash!F:F,Carouselwash!I:I,0))</f>
        <v>3</v>
      </c>
    </row>
    <row r="339" spans="1:35" hidden="1">
      <c r="A339" s="67" t="s">
        <v>12270</v>
      </c>
      <c r="B339" s="69" t="s">
        <v>839</v>
      </c>
      <c r="C339" s="69" t="s">
        <v>717</v>
      </c>
      <c r="D339" s="55" t="s">
        <v>152</v>
      </c>
      <c r="E339" s="122" t="s">
        <v>10639</v>
      </c>
      <c r="F339" s="72">
        <v>33527</v>
      </c>
      <c r="G339" s="121" t="s">
        <v>10503</v>
      </c>
      <c r="H339" s="121" t="s">
        <v>11363</v>
      </c>
      <c r="I339" s="67" t="s">
        <v>33</v>
      </c>
      <c r="J339" s="67">
        <v>14</v>
      </c>
      <c r="K339" s="67">
        <v>9</v>
      </c>
      <c r="L339" s="67" t="s">
        <v>12271</v>
      </c>
      <c r="M339" s="67">
        <v>5153.3999999999996</v>
      </c>
      <c r="N339" s="67" t="s">
        <v>96</v>
      </c>
      <c r="O339" s="67">
        <v>0.14000000000000001</v>
      </c>
      <c r="P339" s="67">
        <v>0.19</v>
      </c>
      <c r="Q339" s="67">
        <v>3.5999999999999997E-2</v>
      </c>
      <c r="R339" s="67">
        <v>1.8499999999999999E-2</v>
      </c>
      <c r="S339" s="67" t="s">
        <v>51</v>
      </c>
      <c r="T339" s="67" t="s">
        <v>10519</v>
      </c>
      <c r="U339" s="67">
        <v>18</v>
      </c>
      <c r="V339" s="67" t="s">
        <v>5046</v>
      </c>
      <c r="W339" s="67" t="s">
        <v>162</v>
      </c>
      <c r="X339" s="67">
        <v>24031.05</v>
      </c>
      <c r="Y339" s="67">
        <v>33300</v>
      </c>
      <c r="Z339" s="67" t="s">
        <v>5043</v>
      </c>
      <c r="AA339" s="67" t="s">
        <v>5009</v>
      </c>
      <c r="AB339" s="75" t="s">
        <v>12272</v>
      </c>
      <c r="AC339" s="67" t="s">
        <v>12273</v>
      </c>
      <c r="AD339" s="60">
        <f>IF(N339=$AD$1,_xlfn.XLOOKUP(LEFT(B339,18)&amp;C339&amp;D339,'Form CT'!I:I,'Form CT'!D:D,0)+_xlfn.XLOOKUP(LEFT(B339,18)&amp;C339&amp;D339,'Form CT'!I:I,'Form CT'!E:E,0),0)</f>
        <v>0</v>
      </c>
      <c r="AE339" s="60">
        <f>IF(N339=$AE$1,_xlfn.XLOOKUP(LEFT(B339,18)&amp;C339&amp;D339,'Form CT'!I:I,'Form CT'!D:D,0)+_xlfn.XLOOKUP(LEFT(B339,18)&amp;C339&amp;D339,'Form CT'!I:I,'Form CT'!E:E,0),0)</f>
        <v>0</v>
      </c>
      <c r="AF339" s="60">
        <f>IF(N339=$AF$1,_xlfn.XLOOKUP(LEFT(B339,18)&amp;C339&amp;D339,'Form CT'!I:I,'Form CT'!D:D,0)+_xlfn.XLOOKUP(LEFT(B339,18)&amp;C339&amp;D339,'Form CT'!I:I,'Form CT'!E:E,0),0)</f>
        <v>400.99957962947281</v>
      </c>
      <c r="AG339" s="60" t="e">
        <f t="shared" si="6"/>
        <v>#VALUE!</v>
      </c>
      <c r="AH339" s="60">
        <f>_xlfn.XLOOKUP(TRIM(CLEAN(B339))&amp;"-"&amp;TRIM(CLEAN(C339))&amp;"-"&amp;TRIM(CLEAN(D339)),'KS2'!A:A,'KS2'!B:B,0)</f>
        <v>0</v>
      </c>
      <c r="AI339" s="60">
        <f>IF(_xlfn.XLOOKUP(MID(B339,2,7)&amp;"/"&amp;MID(B339,10,3)&amp;TRIM(D339)&amp;MID(B339,15,4),Carouselwash!F:F,Carouselwash!I:I,0)=0,_xlfn.XLOOKUP((MID(C339,2,7)&amp;"/"&amp;MID(C339,10,3)&amp;TRIM(D339)),Carouselwash!G:G,Carouselwash!I:I,0),_xlfn.XLOOKUP(MID(B339,2,7)&amp;"/"&amp;MID(B339,10,3)&amp;TRIM(D339)&amp;MID(B339,15,4),Carouselwash!F:F,Carouselwash!I:I,0))</f>
        <v>3</v>
      </c>
    </row>
    <row r="340" spans="1:35" hidden="1">
      <c r="A340" s="55" t="s">
        <v>12274</v>
      </c>
      <c r="B340" s="56" t="s">
        <v>1998</v>
      </c>
      <c r="C340" s="56" t="s">
        <v>1740</v>
      </c>
      <c r="D340" s="55" t="s">
        <v>4428</v>
      </c>
      <c r="E340" s="57" t="s">
        <v>10639</v>
      </c>
      <c r="F340" s="58">
        <v>33237</v>
      </c>
      <c r="G340" s="59" t="s">
        <v>11208</v>
      </c>
      <c r="H340" s="59" t="s">
        <v>10529</v>
      </c>
      <c r="I340" s="55" t="s">
        <v>17</v>
      </c>
      <c r="J340" s="55">
        <v>8</v>
      </c>
      <c r="K340" s="55">
        <v>5</v>
      </c>
      <c r="L340" s="55" t="s">
        <v>12275</v>
      </c>
      <c r="M340" s="55">
        <v>4113.1000000000004</v>
      </c>
      <c r="N340" s="55" t="s">
        <v>96</v>
      </c>
      <c r="O340" s="55">
        <v>0.128</v>
      </c>
      <c r="P340" s="55">
        <v>0.17</v>
      </c>
      <c r="Q340" s="55">
        <v>3.3000000000000002E-2</v>
      </c>
      <c r="R340" s="55">
        <v>1.9300000000000001E-2</v>
      </c>
      <c r="S340" s="55" t="s">
        <v>51</v>
      </c>
      <c r="T340" s="55" t="s">
        <v>10519</v>
      </c>
      <c r="U340" s="55">
        <v>18</v>
      </c>
      <c r="V340" s="55" t="s">
        <v>5580</v>
      </c>
      <c r="W340" s="55" t="s">
        <v>162</v>
      </c>
      <c r="X340" s="55">
        <v>24079.88</v>
      </c>
      <c r="Y340" s="55">
        <v>33300</v>
      </c>
      <c r="Z340" s="55" t="s">
        <v>11169</v>
      </c>
      <c r="AA340" s="55" t="s">
        <v>5009</v>
      </c>
      <c r="AB340" s="55" t="s">
        <v>12276</v>
      </c>
      <c r="AC340" s="55" t="s">
        <v>12277</v>
      </c>
      <c r="AD340" s="60">
        <f>IF(N340=$AD$1,_xlfn.XLOOKUP(LEFT(B340,18)&amp;C340&amp;D340,'Form CT'!I:I,'Form CT'!D:D,0)+_xlfn.XLOOKUP(LEFT(B340,18)&amp;C340&amp;D340,'Form CT'!I:I,'Form CT'!E:E,0),0)</f>
        <v>0</v>
      </c>
      <c r="AE340" s="60">
        <f>IF(N340=$AE$1,_xlfn.XLOOKUP(LEFT(B340,18)&amp;C340&amp;D340,'Form CT'!I:I,'Form CT'!D:D,0)+_xlfn.XLOOKUP(LEFT(B340,18)&amp;C340&amp;D340,'Form CT'!I:I,'Form CT'!E:E,0),0)</f>
        <v>0</v>
      </c>
      <c r="AF340" s="60">
        <f>IF(N340=$AF$1,_xlfn.XLOOKUP(LEFT(B340,18)&amp;C340&amp;D340,'Form CT'!I:I,'Form CT'!D:D,0)+_xlfn.XLOOKUP(LEFT(B340,18)&amp;C340&amp;D340,'Form CT'!I:I,'Form CT'!E:E,0),0)</f>
        <v>412.87275666575874</v>
      </c>
      <c r="AG340" s="60" t="str">
        <f t="shared" ref="AG340:AG350" si="7">IF(OR(
    AND(MID(B340,2,2)="59", VALUE(MID(B340,11,2))&gt;24),
    AND(LEFT(B340,4)="T521", VALUE(MID(B340,11,2))&gt;62),
    LEFT(B340,4)="T523"
), "符合", "不符合")</f>
        <v>不符合</v>
      </c>
      <c r="AH340" s="60">
        <f>_xlfn.XLOOKUP(TRIM(CLEAN(B340))&amp;"-"&amp;TRIM(CLEAN(C340))&amp;"-"&amp;TRIM(CLEAN(D340)),'KS2'!A:A,'KS2'!B:B,0)</f>
        <v>0</v>
      </c>
      <c r="AI340" s="60">
        <f>IF(_xlfn.XLOOKUP(MID(B340,2,7)&amp;"/"&amp;MID(B340,10,3)&amp;TRIM(D340)&amp;MID(B340,15,4),Carouselwash!F:F,Carouselwash!I:I,0)=0,_xlfn.XLOOKUP((MID(C340,2,7)&amp;"/"&amp;MID(C340,10,3)&amp;TRIM(D340)),Carouselwash!G:G,Carouselwash!I:I,0),_xlfn.XLOOKUP(MID(B340,2,7)&amp;"/"&amp;MID(B340,10,3)&amp;TRIM(D340)&amp;MID(B340,15,4),Carouselwash!F:F,Carouselwash!I:I,0))</f>
        <v>3</v>
      </c>
    </row>
    <row r="341" spans="1:35" hidden="1">
      <c r="A341" s="55" t="s">
        <v>12335</v>
      </c>
      <c r="B341" s="84" t="s">
        <v>4421</v>
      </c>
      <c r="C341" s="56" t="s">
        <v>5074</v>
      </c>
      <c r="D341" s="55" t="s">
        <v>4474</v>
      </c>
      <c r="E341" s="57" t="s">
        <v>10639</v>
      </c>
      <c r="F341" s="58">
        <v>50759</v>
      </c>
      <c r="G341" s="59" t="s">
        <v>12336</v>
      </c>
      <c r="H341" s="59" t="s">
        <v>5043</v>
      </c>
      <c r="I341" s="55" t="s">
        <v>3</v>
      </c>
      <c r="J341" s="55"/>
      <c r="K341" s="55"/>
      <c r="L341" s="55"/>
      <c r="M341" s="55"/>
      <c r="N341" s="55" t="s">
        <v>12334</v>
      </c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  <c r="AC341" s="55"/>
      <c r="AD341" s="60">
        <f>IF(N341=$AD$1,_xlfn.XLOOKUP(LEFT(B341,18)&amp;C341&amp;D341,'Form CT'!I:I,'Form CT'!D:D,0)+_xlfn.XLOOKUP(LEFT(B341,18)&amp;C341&amp;D341,'Form CT'!I:I,'Form CT'!E:E,0),0)</f>
        <v>666.19025087664102</v>
      </c>
      <c r="AE341" s="60">
        <f>IF(N341=$AE$1,_xlfn.XLOOKUP(LEFT(B341,18)&amp;C341&amp;D341,'Form CT'!I:I,'Form CT'!D:D,0)+_xlfn.XLOOKUP(LEFT(B341,18)&amp;C341&amp;D341,'Form CT'!I:I,'Form CT'!E:E,0),0)</f>
        <v>0</v>
      </c>
      <c r="AF341" s="60">
        <f>IF(N341=$AF$1,_xlfn.XLOOKUP(LEFT(B341,18)&amp;C341&amp;D341,'Form CT'!I:I,'Form CT'!D:D,0)+_xlfn.XLOOKUP(LEFT(B341,18)&amp;C341&amp;D341,'Form CT'!I:I,'Form CT'!E:E,0),0)</f>
        <v>0</v>
      </c>
      <c r="AG341" s="60" t="e">
        <f t="shared" si="7"/>
        <v>#VALUE!</v>
      </c>
      <c r="AH341" s="60">
        <f>_xlfn.XLOOKUP(TRIM(CLEAN(B341))&amp;"-"&amp;TRIM(CLEAN(C341))&amp;"-"&amp;TRIM(CLEAN(D341)),'KS2'!A:A,'KS2'!B:B,0)</f>
        <v>0</v>
      </c>
      <c r="AI341" s="60">
        <f>IF(_xlfn.XLOOKUP(MID(B341,2,7)&amp;"/"&amp;MID(B341,10,3)&amp;TRIM(D341)&amp;MID(B341,15,4),Carouselwash!F:F,Carouselwash!I:I,0)=0,_xlfn.XLOOKUP((MID(C341,2,7)&amp;"/"&amp;MID(C341,10,3)&amp;TRIM(D341)),Carouselwash!G:G,Carouselwash!I:I,0),_xlfn.XLOOKUP(MID(B341,2,7)&amp;"/"&amp;MID(B341,10,3)&amp;TRIM(D341)&amp;MID(B341,15,4),Carouselwash!F:F,Carouselwash!I:I,0))</f>
        <v>3</v>
      </c>
    </row>
    <row r="342" spans="1:35" hidden="1">
      <c r="A342" s="55" t="s">
        <v>12337</v>
      </c>
      <c r="B342" s="56" t="s">
        <v>4421</v>
      </c>
      <c r="C342" s="56" t="s">
        <v>5074</v>
      </c>
      <c r="D342" s="55" t="s">
        <v>4474</v>
      </c>
      <c r="E342" s="57" t="s">
        <v>10639</v>
      </c>
      <c r="F342" s="58">
        <v>50736</v>
      </c>
      <c r="G342" s="59" t="s">
        <v>12336</v>
      </c>
      <c r="H342" s="59" t="s">
        <v>5043</v>
      </c>
      <c r="I342" s="55" t="s">
        <v>3</v>
      </c>
      <c r="J342" s="55"/>
      <c r="K342" s="55"/>
      <c r="L342" s="55"/>
      <c r="M342" s="55"/>
      <c r="N342" s="55" t="s">
        <v>12334</v>
      </c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  <c r="AC342" s="55"/>
      <c r="AD342" s="60">
        <f>IF(N342=$AD$1,_xlfn.XLOOKUP(LEFT(B342,18)&amp;C342&amp;D342,'Form CT'!I:I,'Form CT'!D:D,0)+_xlfn.XLOOKUP(LEFT(B342,18)&amp;C342&amp;D342,'Form CT'!I:I,'Form CT'!E:E,0),0)</f>
        <v>666.19025087664102</v>
      </c>
      <c r="AE342" s="60">
        <f>IF(N342=$AE$1,_xlfn.XLOOKUP(LEFT(B342,18)&amp;C342&amp;D342,'Form CT'!I:I,'Form CT'!D:D,0)+_xlfn.XLOOKUP(LEFT(B342,18)&amp;C342&amp;D342,'Form CT'!I:I,'Form CT'!E:E,0),0)</f>
        <v>0</v>
      </c>
      <c r="AF342" s="60">
        <f>IF(N342=$AF$1,_xlfn.XLOOKUP(LEFT(B342,18)&amp;C342&amp;D342,'Form CT'!I:I,'Form CT'!D:D,0)+_xlfn.XLOOKUP(LEFT(B342,18)&amp;C342&amp;D342,'Form CT'!I:I,'Form CT'!E:E,0),0)</f>
        <v>0</v>
      </c>
      <c r="AG342" s="60" t="e">
        <f t="shared" si="7"/>
        <v>#VALUE!</v>
      </c>
      <c r="AH342" s="60">
        <f>_xlfn.XLOOKUP(TRIM(CLEAN(B342))&amp;"-"&amp;TRIM(CLEAN(C342))&amp;"-"&amp;TRIM(CLEAN(D342)),'KS2'!A:A,'KS2'!B:B,0)</f>
        <v>0</v>
      </c>
      <c r="AI342" s="60">
        <f>IF(_xlfn.XLOOKUP(MID(B342,2,7)&amp;"/"&amp;MID(B342,10,3)&amp;TRIM(D342)&amp;MID(B342,15,4),Carouselwash!F:F,Carouselwash!I:I,0)=0,_xlfn.XLOOKUP((MID(C342,2,7)&amp;"/"&amp;MID(C342,10,3)&amp;TRIM(D342)),Carouselwash!G:G,Carouselwash!I:I,0),_xlfn.XLOOKUP(MID(B342,2,7)&amp;"/"&amp;MID(B342,10,3)&amp;TRIM(D342)&amp;MID(B342,15,4),Carouselwash!F:F,Carouselwash!I:I,0))</f>
        <v>3</v>
      </c>
    </row>
    <row r="343" spans="1:35" hidden="1">
      <c r="A343" s="68" t="s">
        <v>12338</v>
      </c>
      <c r="B343" s="70" t="s">
        <v>4421</v>
      </c>
      <c r="C343" s="70" t="s">
        <v>5074</v>
      </c>
      <c r="D343" s="55" t="s">
        <v>4474</v>
      </c>
      <c r="E343" s="71" t="s">
        <v>10639</v>
      </c>
      <c r="F343" s="73">
        <v>50649</v>
      </c>
      <c r="G343" s="74" t="s">
        <v>12336</v>
      </c>
      <c r="H343" s="74" t="s">
        <v>5043</v>
      </c>
      <c r="I343" s="68" t="s">
        <v>3</v>
      </c>
      <c r="J343" s="68"/>
      <c r="K343" s="68"/>
      <c r="L343" s="68"/>
      <c r="M343" s="68"/>
      <c r="N343" s="68" t="s">
        <v>12334</v>
      </c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  <c r="AA343" s="68"/>
      <c r="AB343" s="68"/>
      <c r="AC343" s="68"/>
      <c r="AD343" s="60">
        <f>IF(N343=$AD$1,_xlfn.XLOOKUP(LEFT(B343,18)&amp;C343&amp;D343,'Form CT'!I:I,'Form CT'!D:D,0)+_xlfn.XLOOKUP(LEFT(B343,18)&amp;C343&amp;D343,'Form CT'!I:I,'Form CT'!E:E,0),0)</f>
        <v>666.19025087664102</v>
      </c>
      <c r="AE343" s="60">
        <f>IF(N343=$AE$1,_xlfn.XLOOKUP(LEFT(B343,18)&amp;C343&amp;D343,'Form CT'!I:I,'Form CT'!D:D,0)+_xlfn.XLOOKUP(LEFT(B343,18)&amp;C343&amp;D343,'Form CT'!I:I,'Form CT'!E:E,0),0)</f>
        <v>0</v>
      </c>
      <c r="AF343" s="60">
        <f>IF(N343=$AF$1,_xlfn.XLOOKUP(LEFT(B343,18)&amp;C343&amp;D343,'Form CT'!I:I,'Form CT'!D:D,0)+_xlfn.XLOOKUP(LEFT(B343,18)&amp;C343&amp;D343,'Form CT'!I:I,'Form CT'!E:E,0),0)</f>
        <v>0</v>
      </c>
      <c r="AG343" s="60" t="e">
        <f t="shared" si="7"/>
        <v>#VALUE!</v>
      </c>
      <c r="AH343" s="60">
        <f>_xlfn.XLOOKUP(TRIM(CLEAN(B343))&amp;"-"&amp;TRIM(CLEAN(C343))&amp;"-"&amp;TRIM(CLEAN(D343)),'KS2'!A:A,'KS2'!B:B,0)</f>
        <v>0</v>
      </c>
      <c r="AI343" s="60">
        <f>IF(_xlfn.XLOOKUP(MID(B343,2,7)&amp;"/"&amp;MID(B343,10,3)&amp;TRIM(D343)&amp;MID(B343,15,4),Carouselwash!F:F,Carouselwash!I:I,0)=0,_xlfn.XLOOKUP((MID(C343,2,7)&amp;"/"&amp;MID(C343,10,3)&amp;TRIM(D343)),Carouselwash!G:G,Carouselwash!I:I,0),_xlfn.XLOOKUP(MID(B343,2,7)&amp;"/"&amp;MID(B343,10,3)&amp;TRIM(D343)&amp;MID(B343,15,4),Carouselwash!F:F,Carouselwash!I:I,0))</f>
        <v>3</v>
      </c>
    </row>
    <row r="344" spans="1:35" hidden="1">
      <c r="A344" s="68" t="s">
        <v>12341</v>
      </c>
      <c r="B344" s="70" t="s">
        <v>1085</v>
      </c>
      <c r="C344" s="70" t="s">
        <v>1083</v>
      </c>
      <c r="D344" s="55" t="s">
        <v>90</v>
      </c>
      <c r="E344" s="71" t="s">
        <v>10583</v>
      </c>
      <c r="F344" s="73">
        <v>16371</v>
      </c>
      <c r="G344" s="74" t="s">
        <v>12342</v>
      </c>
      <c r="H344" s="74" t="s">
        <v>11169</v>
      </c>
      <c r="I344" s="68" t="s">
        <v>30</v>
      </c>
      <c r="J344" s="68">
        <v>2</v>
      </c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  <c r="AA344" s="68"/>
      <c r="AB344" s="68"/>
      <c r="AC344" s="68"/>
      <c r="AD344" s="60">
        <f>IF(N344=$AD$1,_xlfn.XLOOKUP(LEFT(B344,18)&amp;C344&amp;D344,'Form CT'!I:I,'Form CT'!D:D,0)+_xlfn.XLOOKUP(LEFT(B344,18)&amp;C344&amp;D344,'Form CT'!I:I,'Form CT'!E:E,0),0)</f>
        <v>0</v>
      </c>
      <c r="AE344" s="60">
        <f>IF(N344=$AE$1,_xlfn.XLOOKUP(LEFT(B344,18)&amp;C344&amp;D344,'Form CT'!I:I,'Form CT'!D:D,0)+_xlfn.XLOOKUP(LEFT(B344,18)&amp;C344&amp;D344,'Form CT'!I:I,'Form CT'!E:E,0),0)</f>
        <v>0</v>
      </c>
      <c r="AF344" s="60">
        <f>IF(N344=$AF$1,_xlfn.XLOOKUP(LEFT(B344,18)&amp;C344&amp;D344,'Form CT'!I:I,'Form CT'!D:D,0)+_xlfn.XLOOKUP(LEFT(B344,18)&amp;C344&amp;D344,'Form CT'!I:I,'Form CT'!E:E,0),0)</f>
        <v>0</v>
      </c>
      <c r="AG344" s="60" t="str">
        <f t="shared" si="7"/>
        <v>符合</v>
      </c>
      <c r="AH344" s="60">
        <f>_xlfn.XLOOKUP(TRIM(CLEAN(B344))&amp;"-"&amp;TRIM(CLEAN(C344))&amp;"-"&amp;TRIM(CLEAN(D344)),'KS2'!A:A,'KS2'!B:B,0)</f>
        <v>7</v>
      </c>
      <c r="AI344" s="60">
        <f>IF(_xlfn.XLOOKUP(MID(B344,2,7)&amp;"/"&amp;MID(B344,10,3)&amp;TRIM(D344)&amp;MID(B344,15,4),Carouselwash!F:F,Carouselwash!I:I,0)=0,_xlfn.XLOOKUP((MID(C344,2,7)&amp;"/"&amp;MID(C344,10,3)&amp;TRIM(D344)),Carouselwash!G:G,Carouselwash!I:I,0),_xlfn.XLOOKUP(MID(B344,2,7)&amp;"/"&amp;MID(B344,10,3)&amp;TRIM(D344)&amp;MID(B344,15,4),Carouselwash!F:F,Carouselwash!I:I,0))</f>
        <v>3</v>
      </c>
    </row>
    <row r="345" spans="1:35" hidden="1">
      <c r="A345" s="68" t="s">
        <v>12343</v>
      </c>
      <c r="B345" s="70" t="s">
        <v>1563</v>
      </c>
      <c r="C345" s="70" t="s">
        <v>1063</v>
      </c>
      <c r="D345" s="67" t="s">
        <v>119</v>
      </c>
      <c r="E345" s="71" t="s">
        <v>10583</v>
      </c>
      <c r="F345" s="73">
        <v>16371</v>
      </c>
      <c r="G345" s="74" t="s">
        <v>11155</v>
      </c>
      <c r="H345" s="74" t="s">
        <v>10744</v>
      </c>
      <c r="I345" s="68" t="s">
        <v>17</v>
      </c>
      <c r="J345" s="68">
        <v>8</v>
      </c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  <c r="AB345" s="68"/>
      <c r="AC345" s="68"/>
      <c r="AD345" s="60">
        <f>IF(N345=$AD$1,_xlfn.XLOOKUP(LEFT(B345,18)&amp;C345&amp;D345,'Form CT'!I:I,'Form CT'!D:D,0)+_xlfn.XLOOKUP(LEFT(B345,18)&amp;C345&amp;D345,'Form CT'!I:I,'Form CT'!E:E,0),0)</f>
        <v>0</v>
      </c>
      <c r="AE345" s="60">
        <f>IF(N345=$AE$1,_xlfn.XLOOKUP(LEFT(B345,18)&amp;C345&amp;D345,'Form CT'!I:I,'Form CT'!D:D,0)+_xlfn.XLOOKUP(LEFT(B345,18)&amp;C345&amp;D345,'Form CT'!I:I,'Form CT'!E:E,0),0)</f>
        <v>0</v>
      </c>
      <c r="AF345" s="60">
        <f>IF(N345=$AF$1,_xlfn.XLOOKUP(LEFT(B345,18)&amp;C345&amp;D345,'Form CT'!I:I,'Form CT'!D:D,0)+_xlfn.XLOOKUP(LEFT(B345,18)&amp;C345&amp;D345,'Form CT'!I:I,'Form CT'!E:E,0),0)</f>
        <v>0</v>
      </c>
      <c r="AG345" s="60" t="str">
        <f t="shared" si="7"/>
        <v>不符合</v>
      </c>
      <c r="AH345" s="60">
        <f>_xlfn.XLOOKUP(TRIM(CLEAN(B345))&amp;"-"&amp;TRIM(CLEAN(C345))&amp;"-"&amp;TRIM(CLEAN(D345)),'KS2'!A:A,'KS2'!B:B,0)</f>
        <v>0</v>
      </c>
      <c r="AI345" s="60">
        <f>IF(_xlfn.XLOOKUP(MID(B345,2,7)&amp;"/"&amp;MID(B345,10,3)&amp;TRIM(D345)&amp;MID(B345,15,4),Carouselwash!F:F,Carouselwash!I:I,0)=0,_xlfn.XLOOKUP((MID(C345,2,7)&amp;"/"&amp;MID(C345,10,3)&amp;TRIM(D345)),Carouselwash!G:G,Carouselwash!I:I,0),_xlfn.XLOOKUP(MID(B345,2,7)&amp;"/"&amp;MID(B345,10,3)&amp;TRIM(D345)&amp;MID(B345,15,4),Carouselwash!F:F,Carouselwash!I:I,0))</f>
        <v>3</v>
      </c>
    </row>
    <row r="346" spans="1:35" hidden="1">
      <c r="A346" s="68" t="s">
        <v>12324</v>
      </c>
      <c r="B346" s="70" t="s">
        <v>772</v>
      </c>
      <c r="C346" s="70" t="s">
        <v>773</v>
      </c>
      <c r="D346" s="68" t="s">
        <v>131</v>
      </c>
      <c r="E346" s="71" t="s">
        <v>10583</v>
      </c>
      <c r="F346" s="73">
        <v>8500</v>
      </c>
      <c r="G346" s="74" t="s">
        <v>12325</v>
      </c>
      <c r="H346" s="74" t="s">
        <v>5043</v>
      </c>
      <c r="I346" s="68" t="s">
        <v>39</v>
      </c>
      <c r="J346" s="68">
        <v>9</v>
      </c>
      <c r="K346" s="68"/>
      <c r="L346" s="68"/>
      <c r="M346" s="68"/>
      <c r="N346" s="68" t="s">
        <v>101</v>
      </c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  <c r="AA346" s="68"/>
      <c r="AB346" s="68"/>
      <c r="AC346" s="68"/>
      <c r="AD346" s="60">
        <f>IF(N346=$AD$1,_xlfn.XLOOKUP(LEFT(B346,18)&amp;C346&amp;D346,'Form CT'!I:I,'Form CT'!D:D,0)+_xlfn.XLOOKUP(LEFT(B346,18)&amp;C346&amp;D346,'Form CT'!I:I,'Form CT'!E:E,0),0)</f>
        <v>1129.5409436666407</v>
      </c>
      <c r="AE346" s="60">
        <f>IF(N346=$AE$1,_xlfn.XLOOKUP(LEFT(B346,18)&amp;C346&amp;D346,'Form CT'!I:I,'Form CT'!D:D,0)+_xlfn.XLOOKUP(LEFT(B346,18)&amp;C346&amp;D346,'Form CT'!I:I,'Form CT'!E:E,0),0)</f>
        <v>0</v>
      </c>
      <c r="AF346" s="60">
        <f>IF(N346=$AF$1,_xlfn.XLOOKUP(LEFT(B346,18)&amp;C346&amp;D346,'Form CT'!I:I,'Form CT'!D:D,0)+_xlfn.XLOOKUP(LEFT(B346,18)&amp;C346&amp;D346,'Form CT'!I:I,'Form CT'!E:E,0),0)</f>
        <v>0</v>
      </c>
      <c r="AG346" s="60" t="str">
        <f t="shared" si="7"/>
        <v>符合</v>
      </c>
      <c r="AH346" s="60">
        <f>_xlfn.XLOOKUP(TRIM(CLEAN(B346))&amp;"-"&amp;TRIM(CLEAN(C346))&amp;"-"&amp;TRIM(CLEAN(D346)),'KS2'!A:A,'KS2'!B:B,0)</f>
        <v>0</v>
      </c>
      <c r="AI346" s="60">
        <f>IF(_xlfn.XLOOKUP(MID(B346,2,7)&amp;"/"&amp;MID(B346,10,3)&amp;TRIM(D346)&amp;MID(B346,15,4),Carouselwash!F:F,Carouselwash!I:I,0)=0,_xlfn.XLOOKUP((MID(C346,2,7)&amp;"/"&amp;MID(C346,10,3)&amp;TRIM(D346)),Carouselwash!G:G,Carouselwash!I:I,0),_xlfn.XLOOKUP(MID(B346,2,7)&amp;"/"&amp;MID(B346,10,3)&amp;TRIM(D346)&amp;MID(B346,15,4),Carouselwash!F:F,Carouselwash!I:I,0))</f>
        <v>3</v>
      </c>
    </row>
    <row r="347" spans="1:35" hidden="1">
      <c r="A347" s="68" t="s">
        <v>12326</v>
      </c>
      <c r="B347" s="70" t="s">
        <v>772</v>
      </c>
      <c r="C347" s="70" t="s">
        <v>773</v>
      </c>
      <c r="D347" s="55" t="s">
        <v>131</v>
      </c>
      <c r="E347" s="71" t="s">
        <v>10583</v>
      </c>
      <c r="F347" s="73">
        <v>8490</v>
      </c>
      <c r="G347" s="74" t="s">
        <v>12327</v>
      </c>
      <c r="H347" s="74" t="s">
        <v>5043</v>
      </c>
      <c r="I347" s="68" t="s">
        <v>39</v>
      </c>
      <c r="J347" s="68"/>
      <c r="K347" s="68"/>
      <c r="L347" s="68"/>
      <c r="M347" s="68"/>
      <c r="N347" s="68" t="s">
        <v>101</v>
      </c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  <c r="AA347" s="68"/>
      <c r="AB347" s="76"/>
      <c r="AC347" s="68"/>
      <c r="AD347" s="60">
        <f>IF(N347=$AD$1,_xlfn.XLOOKUP(LEFT(B347,18)&amp;C347&amp;D347,'Form CT'!I:I,'Form CT'!D:D,0)+_xlfn.XLOOKUP(LEFT(B347,18)&amp;C347&amp;D347,'Form CT'!I:I,'Form CT'!E:E,0),0)</f>
        <v>1129.5409436666407</v>
      </c>
      <c r="AE347" s="60">
        <f>IF(N347=$AE$1,_xlfn.XLOOKUP(LEFT(B347,18)&amp;C347&amp;D347,'Form CT'!I:I,'Form CT'!D:D,0)+_xlfn.XLOOKUP(LEFT(B347,18)&amp;C347&amp;D347,'Form CT'!I:I,'Form CT'!E:E,0),0)</f>
        <v>0</v>
      </c>
      <c r="AF347" s="60">
        <f>IF(N347=$AF$1,_xlfn.XLOOKUP(LEFT(B347,18)&amp;C347&amp;D347,'Form CT'!I:I,'Form CT'!D:D,0)+_xlfn.XLOOKUP(LEFT(B347,18)&amp;C347&amp;D347,'Form CT'!I:I,'Form CT'!E:E,0),0)</f>
        <v>0</v>
      </c>
      <c r="AG347" s="60" t="str">
        <f t="shared" si="7"/>
        <v>符合</v>
      </c>
      <c r="AH347" s="60">
        <f>_xlfn.XLOOKUP(TRIM(CLEAN(B347))&amp;"-"&amp;TRIM(CLEAN(C347))&amp;"-"&amp;TRIM(CLEAN(D347)),'KS2'!A:A,'KS2'!B:B,0)</f>
        <v>0</v>
      </c>
      <c r="AI347" s="60">
        <f>IF(_xlfn.XLOOKUP(MID(B347,2,7)&amp;"/"&amp;MID(B347,10,3)&amp;TRIM(D347)&amp;MID(B347,15,4),Carouselwash!F:F,Carouselwash!I:I,0)=0,_xlfn.XLOOKUP((MID(C347,2,7)&amp;"/"&amp;MID(C347,10,3)&amp;TRIM(D347)),Carouselwash!G:G,Carouselwash!I:I,0),_xlfn.XLOOKUP(MID(B347,2,7)&amp;"/"&amp;MID(B347,10,3)&amp;TRIM(D347)&amp;MID(B347,15,4),Carouselwash!F:F,Carouselwash!I:I,0))</f>
        <v>3</v>
      </c>
    </row>
    <row r="348" spans="1:35" hidden="1">
      <c r="A348" s="60" t="s">
        <v>12328</v>
      </c>
      <c r="B348" s="63" t="s">
        <v>772</v>
      </c>
      <c r="C348" s="63" t="s">
        <v>773</v>
      </c>
      <c r="E348" s="71" t="s">
        <v>10583</v>
      </c>
      <c r="F348" s="65">
        <v>8474</v>
      </c>
      <c r="G348" s="124" t="s">
        <v>12327</v>
      </c>
      <c r="H348" s="124" t="s">
        <v>5043</v>
      </c>
      <c r="I348" s="60" t="s">
        <v>39</v>
      </c>
      <c r="J348" s="60">
        <v>9</v>
      </c>
      <c r="N348" s="68" t="s">
        <v>101</v>
      </c>
      <c r="AD348" s="60">
        <f>IF(N348=$AD$1,_xlfn.XLOOKUP(LEFT(B348,18)&amp;C348&amp;D348,'Form CT'!I:I,'Form CT'!D:D,0)+_xlfn.XLOOKUP(LEFT(B348,18)&amp;C348&amp;D348,'Form CT'!I:I,'Form CT'!E:E,0),0)</f>
        <v>0</v>
      </c>
      <c r="AE348" s="60">
        <f>IF(N348=$AE$1,_xlfn.XLOOKUP(LEFT(B348,18)&amp;C348&amp;D348,'Form CT'!I:I,'Form CT'!D:D,0)+_xlfn.XLOOKUP(LEFT(B348,18)&amp;C348&amp;D348,'Form CT'!I:I,'Form CT'!E:E,0),0)</f>
        <v>0</v>
      </c>
      <c r="AF348" s="60">
        <f>IF(N348=$AF$1,_xlfn.XLOOKUP(LEFT(B348,18)&amp;C348&amp;D348,'Form CT'!I:I,'Form CT'!D:D,0)+_xlfn.XLOOKUP(LEFT(B348,18)&amp;C348&amp;D348,'Form CT'!I:I,'Form CT'!E:E,0),0)</f>
        <v>0</v>
      </c>
      <c r="AG348" s="60" t="str">
        <f t="shared" si="7"/>
        <v>符合</v>
      </c>
      <c r="AH348" s="60">
        <f>_xlfn.XLOOKUP(TRIM(CLEAN(B348))&amp;"-"&amp;TRIM(CLEAN(C348))&amp;"-"&amp;TRIM(CLEAN(D348)),'KS2'!A:A,'KS2'!B:B,0)</f>
        <v>0</v>
      </c>
      <c r="AI348" s="60">
        <f>IF(_xlfn.XLOOKUP(MID(B348,2,7)&amp;"/"&amp;MID(B348,10,3)&amp;TRIM(D348)&amp;MID(B348,15,4),Carouselwash!F:F,Carouselwash!I:I,0)=0,_xlfn.XLOOKUP((MID(C348,2,7)&amp;"/"&amp;MID(C348,10,3)&amp;TRIM(D348)),Carouselwash!G:G,Carouselwash!I:I,0),_xlfn.XLOOKUP(MID(B348,2,7)&amp;"/"&amp;MID(B348,10,3)&amp;TRIM(D348)&amp;MID(B348,15,4),Carouselwash!F:F,Carouselwash!I:I,0))</f>
        <v>0</v>
      </c>
    </row>
    <row r="349" spans="1:35" hidden="1">
      <c r="A349" s="68" t="s">
        <v>12329</v>
      </c>
      <c r="B349" s="70" t="s">
        <v>772</v>
      </c>
      <c r="C349" s="70" t="s">
        <v>773</v>
      </c>
      <c r="D349" s="68"/>
      <c r="E349" s="71" t="s">
        <v>10583</v>
      </c>
      <c r="F349" s="73">
        <v>7971</v>
      </c>
      <c r="G349" s="74" t="s">
        <v>12327</v>
      </c>
      <c r="H349" s="74" t="s">
        <v>5043</v>
      </c>
      <c r="I349" s="45" t="s">
        <v>39</v>
      </c>
      <c r="J349" s="68"/>
      <c r="K349" s="68"/>
      <c r="L349" s="68"/>
      <c r="M349" s="68"/>
      <c r="N349" s="68" t="s">
        <v>101</v>
      </c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  <c r="AA349" s="68"/>
      <c r="AB349" s="68"/>
      <c r="AC349" s="68"/>
      <c r="AD349" s="60">
        <f>IF(N349=$AD$1,_xlfn.XLOOKUP(LEFT(B349,18)&amp;C349&amp;D349,'Form CT'!I:I,'Form CT'!D:D,0)+_xlfn.XLOOKUP(LEFT(B349,18)&amp;C349&amp;D349,'Form CT'!I:I,'Form CT'!E:E,0),0)</f>
        <v>0</v>
      </c>
      <c r="AE349" s="60">
        <f>IF(N349=$AE$1,_xlfn.XLOOKUP(LEFT(B349,18)&amp;C349&amp;D349,'Form CT'!I:I,'Form CT'!D:D,0)+_xlfn.XLOOKUP(LEFT(B349,18)&amp;C349&amp;D349,'Form CT'!I:I,'Form CT'!E:E,0),0)</f>
        <v>0</v>
      </c>
      <c r="AF349" s="60">
        <f>IF(N349=$AF$1,_xlfn.XLOOKUP(LEFT(B349,18)&amp;C349&amp;D349,'Form CT'!I:I,'Form CT'!D:D,0)+_xlfn.XLOOKUP(LEFT(B349,18)&amp;C349&amp;D349,'Form CT'!I:I,'Form CT'!E:E,0),0)</f>
        <v>0</v>
      </c>
      <c r="AG349" s="60" t="str">
        <f t="shared" si="7"/>
        <v>符合</v>
      </c>
      <c r="AH349" s="60">
        <f>_xlfn.XLOOKUP(TRIM(CLEAN(B349))&amp;"-"&amp;TRIM(CLEAN(C349))&amp;"-"&amp;TRIM(CLEAN(D349)),'KS2'!A:A,'KS2'!B:B,0)</f>
        <v>0</v>
      </c>
      <c r="AI349" s="60">
        <f>IF(_xlfn.XLOOKUP(MID(B349,2,7)&amp;"/"&amp;MID(B349,10,3)&amp;TRIM(D349)&amp;MID(B349,15,4),Carouselwash!F:F,Carouselwash!I:I,0)=0,_xlfn.XLOOKUP((MID(C349,2,7)&amp;"/"&amp;MID(C349,10,3)&amp;TRIM(D349)),Carouselwash!G:G,Carouselwash!I:I,0),_xlfn.XLOOKUP(MID(B349,2,7)&amp;"/"&amp;MID(B349,10,3)&amp;TRIM(D349)&amp;MID(B349,15,4),Carouselwash!F:F,Carouselwash!I:I,0))</f>
        <v>0</v>
      </c>
    </row>
    <row r="350" spans="1:35" hidden="1">
      <c r="A350" s="60" t="s">
        <v>12330</v>
      </c>
      <c r="B350" s="63" t="s">
        <v>772</v>
      </c>
      <c r="C350" s="63" t="s">
        <v>773</v>
      </c>
      <c r="D350" s="55" t="s">
        <v>131</v>
      </c>
      <c r="E350" s="71" t="s">
        <v>10639</v>
      </c>
      <c r="F350" s="65">
        <v>8496</v>
      </c>
      <c r="G350" s="124" t="s">
        <v>12327</v>
      </c>
      <c r="H350" s="124" t="s">
        <v>5043</v>
      </c>
      <c r="I350" s="45" t="s">
        <v>39</v>
      </c>
      <c r="J350" s="60">
        <v>9</v>
      </c>
      <c r="N350" s="68" t="s">
        <v>101</v>
      </c>
      <c r="AD350" s="60">
        <f>IF(N350=$AD$1,_xlfn.XLOOKUP(LEFT(B350,18)&amp;C350&amp;D350,'Form CT'!I:I,'Form CT'!D:D,0)+_xlfn.XLOOKUP(LEFT(B350,18)&amp;C350&amp;D350,'Form CT'!I:I,'Form CT'!E:E,0),0)</f>
        <v>1129.5409436666407</v>
      </c>
      <c r="AE350" s="60">
        <f>IF(N350=$AE$1,_xlfn.XLOOKUP(LEFT(B350,18)&amp;C350&amp;D350,'Form CT'!I:I,'Form CT'!D:D,0)+_xlfn.XLOOKUP(LEFT(B350,18)&amp;C350&amp;D350,'Form CT'!I:I,'Form CT'!E:E,0),0)</f>
        <v>0</v>
      </c>
      <c r="AF350" s="60">
        <f>IF(N350=$AF$1,_xlfn.XLOOKUP(LEFT(B350,18)&amp;C350&amp;D350,'Form CT'!I:I,'Form CT'!D:D,0)+_xlfn.XLOOKUP(LEFT(B350,18)&amp;C350&amp;D350,'Form CT'!I:I,'Form CT'!E:E,0),0)</f>
        <v>0</v>
      </c>
      <c r="AG350" s="60" t="str">
        <f t="shared" si="7"/>
        <v>符合</v>
      </c>
      <c r="AH350" s="60">
        <f>_xlfn.XLOOKUP(TRIM(CLEAN(B350))&amp;"-"&amp;TRIM(CLEAN(C350))&amp;"-"&amp;TRIM(CLEAN(D350)),'KS2'!A:A,'KS2'!B:B,0)</f>
        <v>0</v>
      </c>
      <c r="AI350" s="60">
        <f>IF(_xlfn.XLOOKUP(MID(B350,2,7)&amp;"/"&amp;MID(B350,10,3)&amp;TRIM(D350)&amp;MID(B350,15,4),Carouselwash!F:F,Carouselwash!I:I,0)=0,_xlfn.XLOOKUP((MID(C350,2,7)&amp;"/"&amp;MID(C350,10,3)&amp;TRIM(D350)),Carouselwash!G:G,Carouselwash!I:I,0),_xlfn.XLOOKUP(MID(B350,2,7)&amp;"/"&amp;MID(B350,10,3)&amp;TRIM(D350)&amp;MID(B350,15,4),Carouselwash!F:F,Carouselwash!I:I,0))</f>
        <v>3</v>
      </c>
    </row>
    <row r="351" spans="1:35" hidden="1">
      <c r="A351" s="68" t="s">
        <v>12331</v>
      </c>
      <c r="B351" s="70" t="s">
        <v>772</v>
      </c>
      <c r="C351" s="70" t="s">
        <v>773</v>
      </c>
      <c r="D351" s="55" t="s">
        <v>131</v>
      </c>
      <c r="E351" s="71" t="s">
        <v>10639</v>
      </c>
      <c r="F351" s="73">
        <v>8482</v>
      </c>
      <c r="G351" s="74" t="s">
        <v>12327</v>
      </c>
      <c r="H351" s="74" t="s">
        <v>5043</v>
      </c>
      <c r="I351" s="68" t="s">
        <v>39</v>
      </c>
      <c r="J351" s="68"/>
      <c r="K351" s="68"/>
      <c r="L351" s="68"/>
      <c r="M351" s="68"/>
      <c r="N351" s="68" t="s">
        <v>101</v>
      </c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  <c r="AA351" s="68"/>
      <c r="AB351" s="68"/>
      <c r="AC351" s="68"/>
      <c r="AD351" s="60">
        <f>IF(N351=$AD$1,_xlfn.XLOOKUP(LEFT(B351,18)&amp;C351&amp;D351,'Form CT'!I:I,'Form CT'!D:D,0)+_xlfn.XLOOKUP(LEFT(B351,18)&amp;C351&amp;D351,'Form CT'!I:I,'Form CT'!E:E,0),0)</f>
        <v>1129.5409436666407</v>
      </c>
      <c r="AE351" s="60">
        <f>IF(N351=$AE$1,_xlfn.XLOOKUP(LEFT(B351,18)&amp;C351&amp;D351,'Form CT'!I:I,'Form CT'!D:D,0)+_xlfn.XLOOKUP(LEFT(B351,18)&amp;C351&amp;D351,'Form CT'!I:I,'Form CT'!E:E,0),0)</f>
        <v>0</v>
      </c>
      <c r="AF351" s="60">
        <f>IF(N351=$AF$1,_xlfn.XLOOKUP(LEFT(B351,18)&amp;C351&amp;D351,'Form CT'!I:I,'Form CT'!D:D,0)+_xlfn.XLOOKUP(LEFT(B351,18)&amp;C351&amp;D351,'Form CT'!I:I,'Form CT'!E:E,0),0)</f>
        <v>0</v>
      </c>
      <c r="AG351" s="60" t="str">
        <f t="shared" ref="AG351:AG386" si="8">IF(OR(
    AND(MID(B351,2,2)="59", VALUE(MID(B351,11,2))&gt;24),
    AND(LEFT(B351,4)="T521", VALUE(MID(B351,11,2))&gt;62),
    LEFT(B351,4)="T523"
), "符合", "不符合")</f>
        <v>符合</v>
      </c>
      <c r="AH351" s="60">
        <f>_xlfn.XLOOKUP(TRIM(CLEAN(B351))&amp;"-"&amp;TRIM(CLEAN(C351))&amp;"-"&amp;TRIM(CLEAN(D351)),'KS2'!A:A,'KS2'!B:B,0)</f>
        <v>0</v>
      </c>
      <c r="AI351" s="60">
        <f>IF(_xlfn.XLOOKUP(MID(B351,2,7)&amp;"/"&amp;MID(B351,10,3)&amp;TRIM(D351)&amp;MID(B351,15,4),Carouselwash!F:F,Carouselwash!I:I,0)=0,_xlfn.XLOOKUP((MID(C351,2,7)&amp;"/"&amp;MID(C351,10,3)&amp;TRIM(D351)),Carouselwash!G:G,Carouselwash!I:I,0),_xlfn.XLOOKUP(MID(B351,2,7)&amp;"/"&amp;MID(B351,10,3)&amp;TRIM(D351)&amp;MID(B351,15,4),Carouselwash!F:F,Carouselwash!I:I,0))</f>
        <v>3</v>
      </c>
    </row>
    <row r="352" spans="1:35" hidden="1">
      <c r="A352" s="60" t="s">
        <v>12332</v>
      </c>
      <c r="B352" s="63" t="s">
        <v>772</v>
      </c>
      <c r="C352" s="63" t="s">
        <v>773</v>
      </c>
      <c r="D352" s="55"/>
      <c r="E352" s="115" t="s">
        <v>10639</v>
      </c>
      <c r="F352" s="65">
        <v>8026</v>
      </c>
      <c r="G352" s="124" t="s">
        <v>12327</v>
      </c>
      <c r="H352" s="124" t="s">
        <v>5043</v>
      </c>
      <c r="I352" s="60" t="s">
        <v>39</v>
      </c>
      <c r="J352" s="60">
        <v>9</v>
      </c>
      <c r="N352" s="68" t="s">
        <v>101</v>
      </c>
      <c r="AD352" s="60">
        <f>IF(N352=$AD$1,_xlfn.XLOOKUP(LEFT(B352,18)&amp;C352&amp;D352,'Form CT'!I:I,'Form CT'!D:D,0)+_xlfn.XLOOKUP(LEFT(B352,18)&amp;C352&amp;D352,'Form CT'!I:I,'Form CT'!E:E,0),0)</f>
        <v>0</v>
      </c>
      <c r="AE352" s="60">
        <f>IF(N352=$AE$1,_xlfn.XLOOKUP(LEFT(B352,18)&amp;C352&amp;D352,'Form CT'!I:I,'Form CT'!D:D,0)+_xlfn.XLOOKUP(LEFT(B352,18)&amp;C352&amp;D352,'Form CT'!I:I,'Form CT'!E:E,0),0)</f>
        <v>0</v>
      </c>
      <c r="AF352" s="60">
        <f>IF(N352=$AF$1,_xlfn.XLOOKUP(LEFT(B352,18)&amp;C352&amp;D352,'Form CT'!I:I,'Form CT'!D:D,0)+_xlfn.XLOOKUP(LEFT(B352,18)&amp;C352&amp;D352,'Form CT'!I:I,'Form CT'!E:E,0),0)</f>
        <v>0</v>
      </c>
      <c r="AG352" s="60" t="str">
        <f t="shared" si="8"/>
        <v>符合</v>
      </c>
      <c r="AH352" s="60">
        <f>_xlfn.XLOOKUP(TRIM(CLEAN(B352))&amp;"-"&amp;TRIM(CLEAN(C352))&amp;"-"&amp;TRIM(CLEAN(D352)),'KS2'!A:A,'KS2'!B:B,0)</f>
        <v>0</v>
      </c>
      <c r="AI352" s="60">
        <f>IF(_xlfn.XLOOKUP(MID(B352,2,7)&amp;"/"&amp;MID(B352,10,3)&amp;TRIM(D352)&amp;MID(B352,15,4),Carouselwash!F:F,Carouselwash!I:I,0)=0,_xlfn.XLOOKUP((MID(C352,2,7)&amp;"/"&amp;MID(C352,10,3)&amp;TRIM(D352)),Carouselwash!G:G,Carouselwash!I:I,0),_xlfn.XLOOKUP(MID(B352,2,7)&amp;"/"&amp;MID(B352,10,3)&amp;TRIM(D352)&amp;MID(B352,15,4),Carouselwash!F:F,Carouselwash!I:I,0))</f>
        <v>0</v>
      </c>
    </row>
    <row r="353" spans="1:35" hidden="1">
      <c r="A353" s="60" t="s">
        <v>12333</v>
      </c>
      <c r="B353" s="63" t="s">
        <v>772</v>
      </c>
      <c r="C353" s="63" t="s">
        <v>773</v>
      </c>
      <c r="E353" s="115" t="s">
        <v>10639</v>
      </c>
      <c r="F353" s="65">
        <v>6830</v>
      </c>
      <c r="G353" s="124" t="s">
        <v>12327</v>
      </c>
      <c r="H353" s="124" t="s">
        <v>5043</v>
      </c>
      <c r="I353" s="60" t="s">
        <v>39</v>
      </c>
      <c r="N353" s="68" t="s">
        <v>101</v>
      </c>
      <c r="AD353" s="60">
        <f>IF(N353=$AD$1,_xlfn.XLOOKUP(LEFT(B353,18)&amp;C353&amp;D353,'Form CT'!I:I,'Form CT'!D:D,0)+_xlfn.XLOOKUP(LEFT(B353,18)&amp;C353&amp;D353,'Form CT'!I:I,'Form CT'!E:E,0),0)</f>
        <v>0</v>
      </c>
      <c r="AE353" s="60">
        <f>IF(N353=$AE$1,_xlfn.XLOOKUP(LEFT(B353,18)&amp;C353&amp;D353,'Form CT'!I:I,'Form CT'!D:D,0)+_xlfn.XLOOKUP(LEFT(B353,18)&amp;C353&amp;D353,'Form CT'!I:I,'Form CT'!E:E,0),0)</f>
        <v>0</v>
      </c>
      <c r="AF353" s="60">
        <f>IF(N353=$AF$1,_xlfn.XLOOKUP(LEFT(B353,18)&amp;C353&amp;D353,'Form CT'!I:I,'Form CT'!D:D,0)+_xlfn.XLOOKUP(LEFT(B353,18)&amp;C353&amp;D353,'Form CT'!I:I,'Form CT'!E:E,0),0)</f>
        <v>0</v>
      </c>
      <c r="AG353" s="60" t="str">
        <f t="shared" si="8"/>
        <v>符合</v>
      </c>
      <c r="AH353" s="60">
        <f>_xlfn.XLOOKUP(TRIM(CLEAN(B353))&amp;"-"&amp;TRIM(CLEAN(C353))&amp;"-"&amp;TRIM(CLEAN(D353)),'KS2'!A:A,'KS2'!B:B,0)</f>
        <v>0</v>
      </c>
      <c r="AI353" s="60">
        <f>IF(_xlfn.XLOOKUP(MID(B353,2,7)&amp;"/"&amp;MID(B353,10,3)&amp;TRIM(D353)&amp;MID(B353,15,4),Carouselwash!F:F,Carouselwash!I:I,0)=0,_xlfn.XLOOKUP((MID(C353,2,7)&amp;"/"&amp;MID(C353,10,3)&amp;TRIM(D353)),Carouselwash!G:G,Carouselwash!I:I,0),_xlfn.XLOOKUP(MID(B353,2,7)&amp;"/"&amp;MID(B353,10,3)&amp;TRIM(D353)&amp;MID(B353,15,4),Carouselwash!F:F,Carouselwash!I:I,0))</f>
        <v>0</v>
      </c>
    </row>
    <row r="354" spans="1:35" hidden="1">
      <c r="D354" s="55"/>
      <c r="E354" s="115"/>
      <c r="G354" s="124"/>
      <c r="H354" s="124"/>
      <c r="AA354" s="60" t="s">
        <v>5009</v>
      </c>
      <c r="AB354" s="66" t="s">
        <v>10663</v>
      </c>
      <c r="AC354" s="60" t="s">
        <v>10664</v>
      </c>
      <c r="AD354" s="60">
        <f>IF(N354=$AD$1,_xlfn.XLOOKUP(LEFT(B354,18)&amp;C354&amp;D354,'Form CT'!I:I,'Form CT'!D:D,0)+_xlfn.XLOOKUP(LEFT(B354,18)&amp;C354&amp;D354,'Form CT'!I:I,'Form CT'!E:E,0),0)</f>
        <v>0</v>
      </c>
      <c r="AE354" s="60">
        <f>IF(N354=$AE$1,_xlfn.XLOOKUP(LEFT(B354,18)&amp;C354&amp;D354,'Form CT'!I:I,'Form CT'!D:D,0)+_xlfn.XLOOKUP(LEFT(B354,18)&amp;C354&amp;D354,'Form CT'!I:I,'Form CT'!E:E,0),0)</f>
        <v>0</v>
      </c>
      <c r="AF354" s="60">
        <f>IF(N354=$AF$1,_xlfn.XLOOKUP(LEFT(B354,18)&amp;C354&amp;D354,'Form CT'!I:I,'Form CT'!D:D,0)+_xlfn.XLOOKUP(LEFT(B354,18)&amp;C354&amp;D354,'Form CT'!I:I,'Form CT'!E:E,0),0)</f>
        <v>0</v>
      </c>
      <c r="AG354" s="60" t="e">
        <f t="shared" si="8"/>
        <v>#VALUE!</v>
      </c>
      <c r="AH354" s="60">
        <f>_xlfn.XLOOKUP(TRIM(CLEAN(B354))&amp;"-"&amp;TRIM(CLEAN(C354))&amp;"-"&amp;TRIM(CLEAN(D354)),'KS2'!A:A,'KS2'!B:B,0)</f>
        <v>0</v>
      </c>
      <c r="AI354" s="60">
        <f>IF(_xlfn.XLOOKUP(MID(B354,2,7)&amp;"/"&amp;MID(B354,10,3)&amp;TRIM(D354)&amp;MID(B354,15,4),Carouselwash!F:F,Carouselwash!I:I,0)=0,_xlfn.XLOOKUP((MID(C354,2,7)&amp;"/"&amp;MID(C354,10,3)&amp;TRIM(D354)),Carouselwash!G:G,Carouselwash!I:I,0),_xlfn.XLOOKUP(MID(B354,2,7)&amp;"/"&amp;MID(B354,10,3)&amp;TRIM(D354)&amp;MID(B354,15,4),Carouselwash!F:F,Carouselwash!I:I,0))</f>
        <v>0</v>
      </c>
    </row>
    <row r="355" spans="1:35" hidden="1">
      <c r="D355" s="55"/>
      <c r="E355" s="115"/>
      <c r="G355" s="124"/>
      <c r="H355" s="124"/>
      <c r="AA355" s="60" t="s">
        <v>5011</v>
      </c>
      <c r="AB355" s="66" t="s">
        <v>5014</v>
      </c>
      <c r="AC355" s="60" t="s">
        <v>10675</v>
      </c>
      <c r="AD355" s="60">
        <f>IF(N355=$AD$1,_xlfn.XLOOKUP(LEFT(B355,18)&amp;C355&amp;D355,'Form CT'!I:I,'Form CT'!D:D,0)+_xlfn.XLOOKUP(LEFT(B355,18)&amp;C355&amp;D355,'Form CT'!I:I,'Form CT'!E:E,0),0)</f>
        <v>0</v>
      </c>
      <c r="AE355" s="60">
        <f>IF(N355=$AE$1,_xlfn.XLOOKUP(LEFT(B355,18)&amp;C355&amp;D355,'Form CT'!I:I,'Form CT'!D:D,0)+_xlfn.XLOOKUP(LEFT(B355,18)&amp;C355&amp;D355,'Form CT'!I:I,'Form CT'!E:E,0),0)</f>
        <v>0</v>
      </c>
      <c r="AF355" s="60">
        <f>IF(N355=$AF$1,_xlfn.XLOOKUP(LEFT(B355,18)&amp;C355&amp;D355,'Form CT'!I:I,'Form CT'!D:D,0)+_xlfn.XLOOKUP(LEFT(B355,18)&amp;C355&amp;D355,'Form CT'!I:I,'Form CT'!E:E,0),0)</f>
        <v>0</v>
      </c>
      <c r="AG355" s="60" t="e">
        <f t="shared" si="8"/>
        <v>#VALUE!</v>
      </c>
      <c r="AH355" s="60">
        <f>_xlfn.XLOOKUP(TRIM(CLEAN(B355))&amp;"-"&amp;TRIM(CLEAN(C355))&amp;"-"&amp;TRIM(CLEAN(D355)),'KS2'!A:A,'KS2'!B:B,0)</f>
        <v>0</v>
      </c>
      <c r="AI355" s="60">
        <f>IF(_xlfn.XLOOKUP(MID(B355,2,7)&amp;"/"&amp;MID(B355,10,3)&amp;TRIM(D355)&amp;MID(B355,15,4),Carouselwash!F:F,Carouselwash!I:I,0)=0,_xlfn.XLOOKUP((MID(C355,2,7)&amp;"/"&amp;MID(C355,10,3)&amp;TRIM(D355)),Carouselwash!G:G,Carouselwash!I:I,0),_xlfn.XLOOKUP(MID(B355,2,7)&amp;"/"&amp;MID(B355,10,3)&amp;TRIM(D355)&amp;MID(B355,15,4),Carouselwash!F:F,Carouselwash!I:I,0))</f>
        <v>0</v>
      </c>
    </row>
    <row r="356" spans="1:35" hidden="1">
      <c r="D356" s="55"/>
      <c r="E356" s="115"/>
      <c r="G356" s="124"/>
      <c r="H356" s="124"/>
      <c r="AA356" s="60" t="s">
        <v>5098</v>
      </c>
      <c r="AB356" s="66" t="s">
        <v>5008</v>
      </c>
      <c r="AC356" s="60" t="s">
        <v>10600</v>
      </c>
      <c r="AD356" s="60">
        <f>IF(N356=$AD$1,_xlfn.XLOOKUP(LEFT(B356,18)&amp;C356&amp;D356,'Form CT'!I:I,'Form CT'!D:D,0)+_xlfn.XLOOKUP(LEFT(B356,18)&amp;C356&amp;D356,'Form CT'!I:I,'Form CT'!E:E,0),0)</f>
        <v>0</v>
      </c>
      <c r="AE356" s="60">
        <f>IF(N356=$AE$1,_xlfn.XLOOKUP(LEFT(B356,18)&amp;C356&amp;D356,'Form CT'!I:I,'Form CT'!D:D,0)+_xlfn.XLOOKUP(LEFT(B356,18)&amp;C356&amp;D356,'Form CT'!I:I,'Form CT'!E:E,0),0)</f>
        <v>0</v>
      </c>
      <c r="AF356" s="60">
        <f>IF(N356=$AF$1,_xlfn.XLOOKUP(LEFT(B356,18)&amp;C356&amp;D356,'Form CT'!I:I,'Form CT'!D:D,0)+_xlfn.XLOOKUP(LEFT(B356,18)&amp;C356&amp;D356,'Form CT'!I:I,'Form CT'!E:E,0),0)</f>
        <v>0</v>
      </c>
      <c r="AG356" s="60" t="e">
        <f t="shared" si="8"/>
        <v>#VALUE!</v>
      </c>
      <c r="AH356" s="60">
        <f>_xlfn.XLOOKUP(TRIM(CLEAN(B356))&amp;"-"&amp;TRIM(CLEAN(C356))&amp;"-"&amp;TRIM(CLEAN(D356)),'KS2'!A:A,'KS2'!B:B,0)</f>
        <v>0</v>
      </c>
      <c r="AI356" s="60">
        <f>IF(_xlfn.XLOOKUP(MID(B356,2,7)&amp;"/"&amp;MID(B356,10,3)&amp;TRIM(D356)&amp;MID(B356,15,4),Carouselwash!F:F,Carouselwash!I:I,0)=0,_xlfn.XLOOKUP((MID(C356,2,7)&amp;"/"&amp;MID(C356,10,3)&amp;TRIM(D356)),Carouselwash!G:G,Carouselwash!I:I,0),_xlfn.XLOOKUP(MID(B356,2,7)&amp;"/"&amp;MID(B356,10,3)&amp;TRIM(D356)&amp;MID(B356,15,4),Carouselwash!F:F,Carouselwash!I:I,0))</f>
        <v>0</v>
      </c>
    </row>
    <row r="357" spans="1:35" hidden="1">
      <c r="D357" s="55"/>
      <c r="E357" s="115"/>
      <c r="G357" s="124"/>
      <c r="H357" s="124"/>
      <c r="AA357" s="60" t="s">
        <v>5009</v>
      </c>
      <c r="AB357" s="66" t="s">
        <v>5008</v>
      </c>
      <c r="AC357" s="60" t="s">
        <v>10515</v>
      </c>
      <c r="AD357" s="60">
        <f>IF(N357=$AD$1,_xlfn.XLOOKUP(LEFT(B357,18)&amp;C357&amp;D357,'Form CT'!I:I,'Form CT'!D:D,0)+_xlfn.XLOOKUP(LEFT(B357,18)&amp;C357&amp;D357,'Form CT'!I:I,'Form CT'!E:E,0),0)</f>
        <v>0</v>
      </c>
      <c r="AE357" s="60">
        <f>IF(N357=$AE$1,_xlfn.XLOOKUP(LEFT(B357,18)&amp;C357&amp;D357,'Form CT'!I:I,'Form CT'!D:D,0)+_xlfn.XLOOKUP(LEFT(B357,18)&amp;C357&amp;D357,'Form CT'!I:I,'Form CT'!E:E,0),0)</f>
        <v>0</v>
      </c>
      <c r="AF357" s="60">
        <f>IF(N357=$AF$1,_xlfn.XLOOKUP(LEFT(B357,18)&amp;C357&amp;D357,'Form CT'!I:I,'Form CT'!D:D,0)+_xlfn.XLOOKUP(LEFT(B357,18)&amp;C357&amp;D357,'Form CT'!I:I,'Form CT'!E:E,0),0)</f>
        <v>0</v>
      </c>
      <c r="AG357" s="60" t="e">
        <f t="shared" si="8"/>
        <v>#VALUE!</v>
      </c>
      <c r="AH357" s="60">
        <f>_xlfn.XLOOKUP(TRIM(CLEAN(B357))&amp;"-"&amp;TRIM(CLEAN(C357))&amp;"-"&amp;TRIM(CLEAN(D357)),'KS2'!A:A,'KS2'!B:B,0)</f>
        <v>0</v>
      </c>
      <c r="AI357" s="60">
        <f>IF(_xlfn.XLOOKUP(MID(B357,2,7)&amp;"/"&amp;MID(B357,10,3)&amp;TRIM(D357)&amp;MID(B357,15,4),Carouselwash!F:F,Carouselwash!I:I,0)=0,_xlfn.XLOOKUP((MID(C357,2,7)&amp;"/"&amp;MID(C357,10,3)&amp;TRIM(D357)),Carouselwash!G:G,Carouselwash!I:I,0),_xlfn.XLOOKUP(MID(B357,2,7)&amp;"/"&amp;MID(B357,10,3)&amp;TRIM(D357)&amp;MID(B357,15,4),Carouselwash!F:F,Carouselwash!I:I,0))</f>
        <v>0</v>
      </c>
    </row>
    <row r="358" spans="1:35" hidden="1">
      <c r="D358" s="55"/>
      <c r="E358" s="115"/>
      <c r="G358" s="124"/>
      <c r="H358" s="124"/>
      <c r="AA358" s="60" t="s">
        <v>5010</v>
      </c>
      <c r="AB358" s="66" t="s">
        <v>5008</v>
      </c>
      <c r="AC358" s="60" t="s">
        <v>10502</v>
      </c>
      <c r="AD358" s="60">
        <f>IF(N358=$AD$1,_xlfn.XLOOKUP(LEFT(B358,18)&amp;C358&amp;D358,'Form CT'!I:I,'Form CT'!D:D,0)+_xlfn.XLOOKUP(LEFT(B358,18)&amp;C358&amp;D358,'Form CT'!I:I,'Form CT'!E:E,0),0)</f>
        <v>0</v>
      </c>
      <c r="AE358" s="60">
        <f>IF(N358=$AE$1,_xlfn.XLOOKUP(LEFT(B358,18)&amp;C358&amp;D358,'Form CT'!I:I,'Form CT'!D:D,0)+_xlfn.XLOOKUP(LEFT(B358,18)&amp;C358&amp;D358,'Form CT'!I:I,'Form CT'!E:E,0),0)</f>
        <v>0</v>
      </c>
      <c r="AF358" s="60">
        <f>IF(N358=$AF$1,_xlfn.XLOOKUP(LEFT(B358,18)&amp;C358&amp;D358,'Form CT'!I:I,'Form CT'!D:D,0)+_xlfn.XLOOKUP(LEFT(B358,18)&amp;C358&amp;D358,'Form CT'!I:I,'Form CT'!E:E,0),0)</f>
        <v>0</v>
      </c>
      <c r="AG358" s="60" t="e">
        <f t="shared" si="8"/>
        <v>#VALUE!</v>
      </c>
      <c r="AH358" s="60">
        <f>_xlfn.XLOOKUP(TRIM(CLEAN(B358))&amp;"-"&amp;TRIM(CLEAN(C358))&amp;"-"&amp;TRIM(CLEAN(D358)),'KS2'!A:A,'KS2'!B:B,0)</f>
        <v>0</v>
      </c>
      <c r="AI358" s="60">
        <f>IF(_xlfn.XLOOKUP(MID(B358,2,7)&amp;"/"&amp;MID(B358,10,3)&amp;TRIM(D358)&amp;MID(B358,15,4),Carouselwash!F:F,Carouselwash!I:I,0)=0,_xlfn.XLOOKUP((MID(C358,2,7)&amp;"/"&amp;MID(C358,10,3)&amp;TRIM(D358)),Carouselwash!G:G,Carouselwash!I:I,0),_xlfn.XLOOKUP(MID(B358,2,7)&amp;"/"&amp;MID(B358,10,3)&amp;TRIM(D358)&amp;MID(B358,15,4),Carouselwash!F:F,Carouselwash!I:I,0))</f>
        <v>0</v>
      </c>
    </row>
    <row r="359" spans="1:35" hidden="1">
      <c r="D359" s="55"/>
      <c r="E359" s="115"/>
      <c r="G359" s="124"/>
      <c r="H359" s="124"/>
      <c r="AA359" s="60" t="s">
        <v>5011</v>
      </c>
      <c r="AB359" s="66" t="s">
        <v>5014</v>
      </c>
      <c r="AC359" s="60" t="s">
        <v>10680</v>
      </c>
      <c r="AD359" s="60">
        <f>IF(N359=$AD$1,_xlfn.XLOOKUP(LEFT(B359,18)&amp;C359&amp;D359,'Form CT'!I:I,'Form CT'!D:D,0)+_xlfn.XLOOKUP(LEFT(B359,18)&amp;C359&amp;D359,'Form CT'!I:I,'Form CT'!E:E,0),0)</f>
        <v>0</v>
      </c>
      <c r="AE359" s="60">
        <f>IF(N359=$AE$1,_xlfn.XLOOKUP(LEFT(B359,18)&amp;C359&amp;D359,'Form CT'!I:I,'Form CT'!D:D,0)+_xlfn.XLOOKUP(LEFT(B359,18)&amp;C359&amp;D359,'Form CT'!I:I,'Form CT'!E:E,0),0)</f>
        <v>0</v>
      </c>
      <c r="AF359" s="60">
        <f>IF(N359=$AF$1,_xlfn.XLOOKUP(LEFT(B359,18)&amp;C359&amp;D359,'Form CT'!I:I,'Form CT'!D:D,0)+_xlfn.XLOOKUP(LEFT(B359,18)&amp;C359&amp;D359,'Form CT'!I:I,'Form CT'!E:E,0),0)</f>
        <v>0</v>
      </c>
      <c r="AG359" s="60" t="e">
        <f t="shared" si="8"/>
        <v>#VALUE!</v>
      </c>
      <c r="AH359" s="60">
        <f>_xlfn.XLOOKUP(TRIM(CLEAN(B359))&amp;"-"&amp;TRIM(CLEAN(C359))&amp;"-"&amp;TRIM(CLEAN(D359)),'KS2'!A:A,'KS2'!B:B,0)</f>
        <v>0</v>
      </c>
      <c r="AI359" s="60">
        <f>IF(_xlfn.XLOOKUP(MID(B359,2,7)&amp;"/"&amp;MID(B359,10,3)&amp;TRIM(D359)&amp;MID(B359,15,4),Carouselwash!F:F,Carouselwash!I:I,0)=0,_xlfn.XLOOKUP((MID(C359,2,7)&amp;"/"&amp;MID(C359,10,3)&amp;TRIM(D359)),Carouselwash!G:G,Carouselwash!I:I,0),_xlfn.XLOOKUP(MID(B359,2,7)&amp;"/"&amp;MID(B359,10,3)&amp;TRIM(D359)&amp;MID(B359,15,4),Carouselwash!F:F,Carouselwash!I:I,0))</f>
        <v>0</v>
      </c>
    </row>
    <row r="360" spans="1:35" hidden="1">
      <c r="D360" s="55"/>
      <c r="E360" s="115"/>
      <c r="G360" s="124"/>
      <c r="H360" s="124"/>
      <c r="AA360" s="60" t="s">
        <v>5009</v>
      </c>
      <c r="AB360" s="126" t="s">
        <v>10683</v>
      </c>
      <c r="AC360" s="60" t="s">
        <v>10684</v>
      </c>
      <c r="AD360" s="60">
        <f>IF(N360=$AD$1,_xlfn.XLOOKUP(LEFT(B360,18)&amp;C360&amp;D360,'Form CT'!I:I,'Form CT'!D:D,0)+_xlfn.XLOOKUP(LEFT(B360,18)&amp;C360&amp;D360,'Form CT'!I:I,'Form CT'!E:E,0),0)</f>
        <v>0</v>
      </c>
      <c r="AE360" s="60">
        <f>IF(N360=$AE$1,_xlfn.XLOOKUP(LEFT(B360,18)&amp;C360&amp;D360,'Form CT'!I:I,'Form CT'!D:D,0)+_xlfn.XLOOKUP(LEFT(B360,18)&amp;C360&amp;D360,'Form CT'!I:I,'Form CT'!E:E,0),0)</f>
        <v>0</v>
      </c>
      <c r="AF360" s="60">
        <f>IF(N360=$AF$1,_xlfn.XLOOKUP(LEFT(B360,18)&amp;C360&amp;D360,'Form CT'!I:I,'Form CT'!D:D,0)+_xlfn.XLOOKUP(LEFT(B360,18)&amp;C360&amp;D360,'Form CT'!I:I,'Form CT'!E:E,0),0)</f>
        <v>0</v>
      </c>
      <c r="AG360" s="60" t="e">
        <f t="shared" si="8"/>
        <v>#VALUE!</v>
      </c>
      <c r="AH360" s="60">
        <f>_xlfn.XLOOKUP(TRIM(CLEAN(B360))&amp;"-"&amp;TRIM(CLEAN(C360))&amp;"-"&amp;TRIM(CLEAN(D360)),'KS2'!A:A,'KS2'!B:B,0)</f>
        <v>0</v>
      </c>
      <c r="AI360" s="60">
        <f>IF(_xlfn.XLOOKUP(MID(B360,2,7)&amp;"/"&amp;MID(B360,10,3)&amp;TRIM(D360)&amp;MID(B360,15,4),Carouselwash!F:F,Carouselwash!I:I,0)=0,_xlfn.XLOOKUP((MID(C360,2,7)&amp;"/"&amp;MID(C360,10,3)&amp;TRIM(D360)),Carouselwash!G:G,Carouselwash!I:I,0),_xlfn.XLOOKUP(MID(B360,2,7)&amp;"/"&amp;MID(B360,10,3)&amp;TRIM(D360)&amp;MID(B360,15,4),Carouselwash!F:F,Carouselwash!I:I,0))</f>
        <v>0</v>
      </c>
    </row>
    <row r="361" spans="1:35" hidden="1">
      <c r="D361" s="106"/>
      <c r="E361" s="115"/>
      <c r="G361" s="124"/>
      <c r="H361" s="124"/>
      <c r="AA361" s="60" t="s">
        <v>5009</v>
      </c>
      <c r="AB361" s="66" t="s">
        <v>10676</v>
      </c>
      <c r="AC361" s="60" t="s">
        <v>10677</v>
      </c>
      <c r="AD361" s="60">
        <f>IF(N361=$AD$1,_xlfn.XLOOKUP(LEFT(B361,18)&amp;C361&amp;D361,'Form CT'!I:I,'Form CT'!D:D,0)+_xlfn.XLOOKUP(LEFT(B361,18)&amp;C361&amp;D361,'Form CT'!I:I,'Form CT'!E:E,0),0)</f>
        <v>0</v>
      </c>
      <c r="AE361" s="60">
        <f>IF(N361=$AE$1,_xlfn.XLOOKUP(LEFT(B361,18)&amp;C361&amp;D361,'Form CT'!I:I,'Form CT'!D:D,0)+_xlfn.XLOOKUP(LEFT(B361,18)&amp;C361&amp;D361,'Form CT'!I:I,'Form CT'!E:E,0),0)</f>
        <v>0</v>
      </c>
      <c r="AF361" s="60">
        <f>IF(N361=$AF$1,_xlfn.XLOOKUP(LEFT(B361,18)&amp;C361&amp;D361,'Form CT'!I:I,'Form CT'!D:D,0)+_xlfn.XLOOKUP(LEFT(B361,18)&amp;C361&amp;D361,'Form CT'!I:I,'Form CT'!E:E,0),0)</f>
        <v>0</v>
      </c>
      <c r="AG361" s="60" t="e">
        <f t="shared" si="8"/>
        <v>#VALUE!</v>
      </c>
      <c r="AH361" s="60">
        <f>_xlfn.XLOOKUP(TRIM(CLEAN(B361))&amp;"-"&amp;TRIM(CLEAN(C361))&amp;"-"&amp;TRIM(CLEAN(D361)),'KS2'!A:A,'KS2'!B:B,0)</f>
        <v>0</v>
      </c>
      <c r="AI361" s="60">
        <f>IF(_xlfn.XLOOKUP(MID(B361,2,7)&amp;"/"&amp;MID(B361,10,3)&amp;TRIM(D361)&amp;MID(B361,15,4),Carouselwash!F:F,Carouselwash!I:I,0)=0,_xlfn.XLOOKUP((MID(C361,2,7)&amp;"/"&amp;MID(C361,10,3)&amp;TRIM(D361)),Carouselwash!G:G,Carouselwash!I:I,0),_xlfn.XLOOKUP(MID(B361,2,7)&amp;"/"&amp;MID(B361,10,3)&amp;TRIM(D361)&amp;MID(B361,15,4),Carouselwash!F:F,Carouselwash!I:I,0))</f>
        <v>0</v>
      </c>
    </row>
    <row r="362" spans="1:35" hidden="1">
      <c r="D362" s="55"/>
      <c r="E362" s="115"/>
      <c r="G362" s="124"/>
      <c r="H362" s="124"/>
      <c r="AA362" s="60" t="s">
        <v>5009</v>
      </c>
      <c r="AB362" s="66" t="s">
        <v>5008</v>
      </c>
      <c r="AC362" s="60" t="s">
        <v>10508</v>
      </c>
      <c r="AD362" s="60">
        <f>IF(N362=$AD$1,_xlfn.XLOOKUP(LEFT(B362,18)&amp;C362&amp;D362,'Form CT'!I:I,'Form CT'!D:D,0)+_xlfn.XLOOKUP(LEFT(B362,18)&amp;C362&amp;D362,'Form CT'!I:I,'Form CT'!E:E,0),0)</f>
        <v>0</v>
      </c>
      <c r="AE362" s="60">
        <f>IF(N362=$AE$1,_xlfn.XLOOKUP(LEFT(B362,18)&amp;C362&amp;D362,'Form CT'!I:I,'Form CT'!D:D,0)+_xlfn.XLOOKUP(LEFT(B362,18)&amp;C362&amp;D362,'Form CT'!I:I,'Form CT'!E:E,0),0)</f>
        <v>0</v>
      </c>
      <c r="AF362" s="60">
        <f>IF(N362=$AF$1,_xlfn.XLOOKUP(LEFT(B362,18)&amp;C362&amp;D362,'Form CT'!I:I,'Form CT'!D:D,0)+_xlfn.XLOOKUP(LEFT(B362,18)&amp;C362&amp;D362,'Form CT'!I:I,'Form CT'!E:E,0),0)</f>
        <v>0</v>
      </c>
      <c r="AG362" s="60" t="e">
        <f t="shared" si="8"/>
        <v>#VALUE!</v>
      </c>
      <c r="AH362" s="60">
        <f>_xlfn.XLOOKUP(TRIM(CLEAN(B362))&amp;"-"&amp;TRIM(CLEAN(C362))&amp;"-"&amp;TRIM(CLEAN(D362)),'KS2'!A:A,'KS2'!B:B,0)</f>
        <v>0</v>
      </c>
      <c r="AI362" s="60">
        <f>IF(_xlfn.XLOOKUP(MID(B362,2,7)&amp;"/"&amp;MID(B362,10,3)&amp;TRIM(D362)&amp;MID(B362,15,4),Carouselwash!F:F,Carouselwash!I:I,0)=0,_xlfn.XLOOKUP((MID(C362,2,7)&amp;"/"&amp;MID(C362,10,3)&amp;TRIM(D362)),Carouselwash!G:G,Carouselwash!I:I,0),_xlfn.XLOOKUP(MID(B362,2,7)&amp;"/"&amp;MID(B362,10,3)&amp;TRIM(D362)&amp;MID(B362,15,4),Carouselwash!F:F,Carouselwash!I:I,0))</f>
        <v>0</v>
      </c>
    </row>
    <row r="363" spans="1:35" hidden="1">
      <c r="D363" s="55"/>
      <c r="E363" s="115"/>
      <c r="G363" s="124"/>
      <c r="H363" s="124"/>
      <c r="AA363" s="60" t="s">
        <v>5009</v>
      </c>
      <c r="AB363" s="126" t="s">
        <v>5008</v>
      </c>
      <c r="AC363" s="60" t="s">
        <v>10606</v>
      </c>
      <c r="AD363" s="60">
        <f>IF(N363=$AD$1,_xlfn.XLOOKUP(LEFT(B363,18)&amp;C363&amp;D363,'Form CT'!I:I,'Form CT'!D:D,0)+_xlfn.XLOOKUP(LEFT(B363,18)&amp;C363&amp;D363,'Form CT'!I:I,'Form CT'!E:E,0),0)</f>
        <v>0</v>
      </c>
      <c r="AE363" s="60">
        <f>IF(N363=$AE$1,_xlfn.XLOOKUP(LEFT(B363,18)&amp;C363&amp;D363,'Form CT'!I:I,'Form CT'!D:D,0)+_xlfn.XLOOKUP(LEFT(B363,18)&amp;C363&amp;D363,'Form CT'!I:I,'Form CT'!E:E,0),0)</f>
        <v>0</v>
      </c>
      <c r="AF363" s="60">
        <f>IF(N363=$AF$1,_xlfn.XLOOKUP(LEFT(B363,18)&amp;C363&amp;D363,'Form CT'!I:I,'Form CT'!D:D,0)+_xlfn.XLOOKUP(LEFT(B363,18)&amp;C363&amp;D363,'Form CT'!I:I,'Form CT'!E:E,0),0)</f>
        <v>0</v>
      </c>
      <c r="AG363" s="60" t="e">
        <f t="shared" si="8"/>
        <v>#VALUE!</v>
      </c>
      <c r="AH363" s="60">
        <f>_xlfn.XLOOKUP(TRIM(CLEAN(B363))&amp;"-"&amp;TRIM(CLEAN(C363))&amp;"-"&amp;TRIM(CLEAN(D363)),'KS2'!A:A,'KS2'!B:B,0)</f>
        <v>0</v>
      </c>
      <c r="AI363" s="60">
        <f>IF(_xlfn.XLOOKUP(MID(B363,2,7)&amp;"/"&amp;MID(B363,10,3)&amp;TRIM(D363)&amp;MID(B363,15,4),Carouselwash!F:F,Carouselwash!I:I,0)=0,_xlfn.XLOOKUP((MID(C363,2,7)&amp;"/"&amp;MID(C363,10,3)&amp;TRIM(D363)),Carouselwash!G:G,Carouselwash!I:I,0),_xlfn.XLOOKUP(MID(B363,2,7)&amp;"/"&amp;MID(B363,10,3)&amp;TRIM(D363)&amp;MID(B363,15,4),Carouselwash!F:F,Carouselwash!I:I,0))</f>
        <v>0</v>
      </c>
    </row>
    <row r="364" spans="1:35" hidden="1">
      <c r="D364" s="55"/>
      <c r="E364" s="115"/>
      <c r="G364" s="124"/>
      <c r="H364" s="124"/>
      <c r="AA364" s="60" t="s">
        <v>5009</v>
      </c>
      <c r="AB364" s="66" t="s">
        <v>5008</v>
      </c>
      <c r="AC364" s="60" t="s">
        <v>10515</v>
      </c>
      <c r="AD364" s="60">
        <f>IF(N364=$AD$1,_xlfn.XLOOKUP(LEFT(B364,18)&amp;C364&amp;D364,'Form CT'!I:I,'Form CT'!D:D,0)+_xlfn.XLOOKUP(LEFT(B364,18)&amp;C364&amp;D364,'Form CT'!I:I,'Form CT'!E:E,0),0)</f>
        <v>0</v>
      </c>
      <c r="AE364" s="60">
        <f>IF(N364=$AE$1,_xlfn.XLOOKUP(LEFT(B364,18)&amp;C364&amp;D364,'Form CT'!I:I,'Form CT'!D:D,0)+_xlfn.XLOOKUP(LEFT(B364,18)&amp;C364&amp;D364,'Form CT'!I:I,'Form CT'!E:E,0),0)</f>
        <v>0</v>
      </c>
      <c r="AF364" s="60">
        <f>IF(N364=$AF$1,_xlfn.XLOOKUP(LEFT(B364,18)&amp;C364&amp;D364,'Form CT'!I:I,'Form CT'!D:D,0)+_xlfn.XLOOKUP(LEFT(B364,18)&amp;C364&amp;D364,'Form CT'!I:I,'Form CT'!E:E,0),0)</f>
        <v>0</v>
      </c>
      <c r="AG364" s="60" t="e">
        <f t="shared" si="8"/>
        <v>#VALUE!</v>
      </c>
      <c r="AH364" s="60">
        <f>_xlfn.XLOOKUP(TRIM(CLEAN(B364))&amp;"-"&amp;TRIM(CLEAN(C364))&amp;"-"&amp;TRIM(CLEAN(D364)),'KS2'!A:A,'KS2'!B:B,0)</f>
        <v>0</v>
      </c>
      <c r="AI364" s="60">
        <f>IF(_xlfn.XLOOKUP(MID(B364,2,7)&amp;"/"&amp;MID(B364,10,3)&amp;TRIM(D364)&amp;MID(B364,15,4),Carouselwash!F:F,Carouselwash!I:I,0)=0,_xlfn.XLOOKUP((MID(C364,2,7)&amp;"/"&amp;MID(C364,10,3)&amp;TRIM(D364)),Carouselwash!G:G,Carouselwash!I:I,0),_xlfn.XLOOKUP(MID(B364,2,7)&amp;"/"&amp;MID(B364,10,3)&amp;TRIM(D364)&amp;MID(B364,15,4),Carouselwash!F:F,Carouselwash!I:I,0))</f>
        <v>0</v>
      </c>
    </row>
    <row r="365" spans="1:35" hidden="1">
      <c r="D365" s="55"/>
      <c r="E365" s="115"/>
      <c r="G365" s="124"/>
      <c r="H365" s="124"/>
      <c r="AA365" s="60" t="s">
        <v>5009</v>
      </c>
      <c r="AB365" s="66" t="s">
        <v>5008</v>
      </c>
      <c r="AC365" s="60" t="s">
        <v>10674</v>
      </c>
      <c r="AD365" s="60">
        <f>IF(N365=$AD$1,_xlfn.XLOOKUP(LEFT(B365,18)&amp;C365&amp;D365,'Form CT'!I:I,'Form CT'!D:D,0)+_xlfn.XLOOKUP(LEFT(B365,18)&amp;C365&amp;D365,'Form CT'!I:I,'Form CT'!E:E,0),0)</f>
        <v>0</v>
      </c>
      <c r="AE365" s="60">
        <f>IF(N365=$AE$1,_xlfn.XLOOKUP(LEFT(B365,18)&amp;C365&amp;D365,'Form CT'!I:I,'Form CT'!D:D,0)+_xlfn.XLOOKUP(LEFT(B365,18)&amp;C365&amp;D365,'Form CT'!I:I,'Form CT'!E:E,0),0)</f>
        <v>0</v>
      </c>
      <c r="AF365" s="60">
        <f>IF(N365=$AF$1,_xlfn.XLOOKUP(LEFT(B365,18)&amp;C365&amp;D365,'Form CT'!I:I,'Form CT'!D:D,0)+_xlfn.XLOOKUP(LEFT(B365,18)&amp;C365&amp;D365,'Form CT'!I:I,'Form CT'!E:E,0),0)</f>
        <v>0</v>
      </c>
      <c r="AG365" s="60" t="e">
        <f t="shared" si="8"/>
        <v>#VALUE!</v>
      </c>
      <c r="AH365" s="60">
        <f>_xlfn.XLOOKUP(TRIM(CLEAN(B365))&amp;"-"&amp;TRIM(CLEAN(C365))&amp;"-"&amp;TRIM(CLEAN(D365)),'KS2'!A:A,'KS2'!B:B,0)</f>
        <v>0</v>
      </c>
      <c r="AI365" s="60">
        <f>IF(_xlfn.XLOOKUP(MID(B365,2,7)&amp;"/"&amp;MID(B365,10,3)&amp;TRIM(D365)&amp;MID(B365,15,4),Carouselwash!F:F,Carouselwash!I:I,0)=0,_xlfn.XLOOKUP((MID(C365,2,7)&amp;"/"&amp;MID(C365,10,3)&amp;TRIM(D365)),Carouselwash!G:G,Carouselwash!I:I,0),_xlfn.XLOOKUP(MID(B365,2,7)&amp;"/"&amp;MID(B365,10,3)&amp;TRIM(D365)&amp;MID(B365,15,4),Carouselwash!F:F,Carouselwash!I:I,0))</f>
        <v>0</v>
      </c>
    </row>
    <row r="366" spans="1:35" hidden="1">
      <c r="D366" s="55"/>
      <c r="E366" s="115"/>
      <c r="G366" s="124"/>
      <c r="H366" s="124"/>
      <c r="AA366" s="60" t="s">
        <v>5009</v>
      </c>
      <c r="AB366" s="66" t="s">
        <v>5008</v>
      </c>
      <c r="AC366" s="60" t="s">
        <v>10515</v>
      </c>
      <c r="AD366" s="60">
        <f>IF(N366=$AD$1,_xlfn.XLOOKUP(LEFT(B366,18)&amp;C366&amp;D366,'Form CT'!I:I,'Form CT'!D:D,0)+_xlfn.XLOOKUP(LEFT(B366,18)&amp;C366&amp;D366,'Form CT'!I:I,'Form CT'!E:E,0),0)</f>
        <v>0</v>
      </c>
      <c r="AE366" s="60">
        <f>IF(N366=$AE$1,_xlfn.XLOOKUP(LEFT(B366,18)&amp;C366&amp;D366,'Form CT'!I:I,'Form CT'!D:D,0)+_xlfn.XLOOKUP(LEFT(B366,18)&amp;C366&amp;D366,'Form CT'!I:I,'Form CT'!E:E,0),0)</f>
        <v>0</v>
      </c>
      <c r="AF366" s="60">
        <f>IF(N366=$AF$1,_xlfn.XLOOKUP(LEFT(B366,18)&amp;C366&amp;D366,'Form CT'!I:I,'Form CT'!D:D,0)+_xlfn.XLOOKUP(LEFT(B366,18)&amp;C366&amp;D366,'Form CT'!I:I,'Form CT'!E:E,0),0)</f>
        <v>0</v>
      </c>
      <c r="AG366" s="60" t="e">
        <f t="shared" si="8"/>
        <v>#VALUE!</v>
      </c>
      <c r="AH366" s="60">
        <f>_xlfn.XLOOKUP(TRIM(CLEAN(B366))&amp;"-"&amp;TRIM(CLEAN(C366))&amp;"-"&amp;TRIM(CLEAN(D366)),'KS2'!A:A,'KS2'!B:B,0)</f>
        <v>0</v>
      </c>
      <c r="AI366" s="60">
        <f>IF(_xlfn.XLOOKUP(MID(B366,2,7)&amp;"/"&amp;MID(B366,10,3)&amp;TRIM(D366)&amp;MID(B366,15,4),Carouselwash!F:F,Carouselwash!I:I,0)=0,_xlfn.XLOOKUP((MID(C366,2,7)&amp;"/"&amp;MID(C366,10,3)&amp;TRIM(D366)),Carouselwash!G:G,Carouselwash!I:I,0),_xlfn.XLOOKUP(MID(B366,2,7)&amp;"/"&amp;MID(B366,10,3)&amp;TRIM(D366)&amp;MID(B366,15,4),Carouselwash!F:F,Carouselwash!I:I,0))</f>
        <v>0</v>
      </c>
    </row>
    <row r="367" spans="1:35" hidden="1">
      <c r="D367" s="55"/>
      <c r="E367" s="115"/>
      <c r="G367" s="124"/>
      <c r="H367" s="124"/>
      <c r="AA367" s="60" t="s">
        <v>5010</v>
      </c>
      <c r="AB367" s="126" t="s">
        <v>5008</v>
      </c>
      <c r="AC367" s="60" t="s">
        <v>10586</v>
      </c>
      <c r="AD367" s="60">
        <f>IF(N367=$AD$1,_xlfn.XLOOKUP(LEFT(B367,18)&amp;C367&amp;D367,'Form CT'!I:I,'Form CT'!D:D,0)+_xlfn.XLOOKUP(LEFT(B367,18)&amp;C367&amp;D367,'Form CT'!I:I,'Form CT'!E:E,0),0)</f>
        <v>0</v>
      </c>
      <c r="AE367" s="60">
        <f>IF(N367=$AE$1,_xlfn.XLOOKUP(LEFT(B367,18)&amp;C367&amp;D367,'Form CT'!I:I,'Form CT'!D:D,0)+_xlfn.XLOOKUP(LEFT(B367,18)&amp;C367&amp;D367,'Form CT'!I:I,'Form CT'!E:E,0),0)</f>
        <v>0</v>
      </c>
      <c r="AF367" s="60">
        <f>IF(N367=$AF$1,_xlfn.XLOOKUP(LEFT(B367,18)&amp;C367&amp;D367,'Form CT'!I:I,'Form CT'!D:D,0)+_xlfn.XLOOKUP(LEFT(B367,18)&amp;C367&amp;D367,'Form CT'!I:I,'Form CT'!E:E,0),0)</f>
        <v>0</v>
      </c>
      <c r="AG367" s="60" t="e">
        <f t="shared" si="8"/>
        <v>#VALUE!</v>
      </c>
      <c r="AH367" s="60">
        <f>_xlfn.XLOOKUP(TRIM(CLEAN(B367))&amp;"-"&amp;TRIM(CLEAN(C367))&amp;"-"&amp;TRIM(CLEAN(D367)),'KS2'!A:A,'KS2'!B:B,0)</f>
        <v>0</v>
      </c>
      <c r="AI367" s="60">
        <f>IF(_xlfn.XLOOKUP(MID(B367,2,7)&amp;"/"&amp;MID(B367,10,3)&amp;TRIM(D367)&amp;MID(B367,15,4),Carouselwash!F:F,Carouselwash!I:I,0)=0,_xlfn.XLOOKUP((MID(C367,2,7)&amp;"/"&amp;MID(C367,10,3)&amp;TRIM(D367)),Carouselwash!G:G,Carouselwash!I:I,0),_xlfn.XLOOKUP(MID(B367,2,7)&amp;"/"&amp;MID(B367,10,3)&amp;TRIM(D367)&amp;MID(B367,15,4),Carouselwash!F:F,Carouselwash!I:I,0))</f>
        <v>0</v>
      </c>
    </row>
    <row r="368" spans="1:35" hidden="1">
      <c r="E368" s="115"/>
      <c r="G368" s="124"/>
      <c r="H368" s="124"/>
      <c r="AA368" s="60" t="s">
        <v>5009</v>
      </c>
      <c r="AB368" s="66" t="s">
        <v>10655</v>
      </c>
      <c r="AC368" s="60" t="s">
        <v>10656</v>
      </c>
      <c r="AD368" s="60">
        <f>IF(N368=$AD$1,_xlfn.XLOOKUP(LEFT(B368,18)&amp;C368&amp;D368,'Form CT'!I:I,'Form CT'!D:D,0)+_xlfn.XLOOKUP(LEFT(B368,18)&amp;C368&amp;D368,'Form CT'!I:I,'Form CT'!E:E,0),0)</f>
        <v>0</v>
      </c>
      <c r="AE368" s="60">
        <f>IF(N368=$AE$1,_xlfn.XLOOKUP(LEFT(B368,18)&amp;C368&amp;D368,'Form CT'!I:I,'Form CT'!D:D,0)+_xlfn.XLOOKUP(LEFT(B368,18)&amp;C368&amp;D368,'Form CT'!I:I,'Form CT'!E:E,0),0)</f>
        <v>0</v>
      </c>
      <c r="AF368" s="60">
        <f>IF(N368=$AF$1,_xlfn.XLOOKUP(LEFT(B368,18)&amp;C368&amp;D368,'Form CT'!I:I,'Form CT'!D:D,0)+_xlfn.XLOOKUP(LEFT(B368,18)&amp;C368&amp;D368,'Form CT'!I:I,'Form CT'!E:E,0),0)</f>
        <v>0</v>
      </c>
      <c r="AG368" s="60" t="e">
        <f t="shared" si="8"/>
        <v>#VALUE!</v>
      </c>
      <c r="AH368" s="60">
        <f>_xlfn.XLOOKUP(TRIM(CLEAN(B368))&amp;"-"&amp;TRIM(CLEAN(C368))&amp;"-"&amp;TRIM(CLEAN(D368)),'KS2'!A:A,'KS2'!B:B,0)</f>
        <v>0</v>
      </c>
      <c r="AI368" s="60">
        <f>IF(_xlfn.XLOOKUP(MID(B368,2,7)&amp;"/"&amp;MID(B368,10,3)&amp;TRIM(D368)&amp;MID(B368,15,4),Carouselwash!F:F,Carouselwash!I:I,0)=0,_xlfn.XLOOKUP((MID(C368,2,7)&amp;"/"&amp;MID(C368,10,3)&amp;TRIM(D368)),Carouselwash!G:G,Carouselwash!I:I,0),_xlfn.XLOOKUP(MID(B368,2,7)&amp;"/"&amp;MID(B368,10,3)&amp;TRIM(D368)&amp;MID(B368,15,4),Carouselwash!F:F,Carouselwash!I:I,0))</f>
        <v>0</v>
      </c>
    </row>
    <row r="369" spans="1:35" hidden="1">
      <c r="A369" s="68"/>
      <c r="B369" s="70"/>
      <c r="C369" s="70"/>
      <c r="D369" s="68"/>
      <c r="E369" s="71"/>
      <c r="F369" s="73"/>
      <c r="G369" s="74"/>
      <c r="H369" s="74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  <c r="AA369" s="68" t="s">
        <v>5009</v>
      </c>
      <c r="AB369" s="68" t="s">
        <v>10669</v>
      </c>
      <c r="AC369" s="68" t="s">
        <v>10670</v>
      </c>
      <c r="AD369" s="60">
        <f>IF(N369=$AD$1,_xlfn.XLOOKUP(LEFT(B369,18)&amp;C369&amp;D369,'Form CT'!I:I,'Form CT'!D:D,0)+_xlfn.XLOOKUP(LEFT(B369,18)&amp;C369&amp;D369,'Form CT'!I:I,'Form CT'!E:E,0),0)</f>
        <v>0</v>
      </c>
      <c r="AE369" s="60">
        <f>IF(N369=$AE$1,_xlfn.XLOOKUP(LEFT(B369,18)&amp;C369&amp;D369,'Form CT'!I:I,'Form CT'!D:D,0)+_xlfn.XLOOKUP(LEFT(B369,18)&amp;C369&amp;D369,'Form CT'!I:I,'Form CT'!E:E,0),0)</f>
        <v>0</v>
      </c>
      <c r="AF369" s="60">
        <f>IF(N369=$AF$1,_xlfn.XLOOKUP(LEFT(B369,18)&amp;C369&amp;D369,'Form CT'!I:I,'Form CT'!D:D,0)+_xlfn.XLOOKUP(LEFT(B369,18)&amp;C369&amp;D369,'Form CT'!I:I,'Form CT'!E:E,0),0)</f>
        <v>0</v>
      </c>
      <c r="AG369" s="60" t="e">
        <f t="shared" si="8"/>
        <v>#VALUE!</v>
      </c>
      <c r="AH369" s="60">
        <f>_xlfn.XLOOKUP(TRIM(CLEAN(B369))&amp;"-"&amp;TRIM(CLEAN(C369))&amp;"-"&amp;TRIM(CLEAN(D369)),'KS2'!A:A,'KS2'!B:B,0)</f>
        <v>0</v>
      </c>
      <c r="AI369" s="60">
        <f>IF(_xlfn.XLOOKUP(MID(B369,2,7)&amp;"/"&amp;MID(B369,10,3)&amp;TRIM(D369)&amp;MID(B369,15,4),Carouselwash!F:F,Carouselwash!I:I,0)=0,_xlfn.XLOOKUP((MID(C369,2,7)&amp;"/"&amp;MID(C369,10,3)&amp;TRIM(D369)),Carouselwash!G:G,Carouselwash!I:I,0),_xlfn.XLOOKUP(MID(B369,2,7)&amp;"/"&amp;MID(B369,10,3)&amp;TRIM(D369)&amp;MID(B369,15,4),Carouselwash!F:F,Carouselwash!I:I,0))</f>
        <v>0</v>
      </c>
    </row>
    <row r="370" spans="1:35" hidden="1">
      <c r="D370" s="55"/>
      <c r="E370" s="115"/>
      <c r="G370" s="124"/>
      <c r="H370" s="124"/>
      <c r="AA370" s="60" t="s">
        <v>5009</v>
      </c>
      <c r="AB370" s="66" t="s">
        <v>5008</v>
      </c>
      <c r="AC370" s="60" t="s">
        <v>10515</v>
      </c>
      <c r="AD370" s="60">
        <f>IF(N370=$AD$1,_xlfn.XLOOKUP(LEFT(B370,18)&amp;C370&amp;D370,'Form CT'!I:I,'Form CT'!D:D,0)+_xlfn.XLOOKUP(LEFT(B370,18)&amp;C370&amp;D370,'Form CT'!I:I,'Form CT'!E:E,0),0)</f>
        <v>0</v>
      </c>
      <c r="AE370" s="60">
        <f>IF(N370=$AE$1,_xlfn.XLOOKUP(LEFT(B370,18)&amp;C370&amp;D370,'Form CT'!I:I,'Form CT'!D:D,0)+_xlfn.XLOOKUP(LEFT(B370,18)&amp;C370&amp;D370,'Form CT'!I:I,'Form CT'!E:E,0),0)</f>
        <v>0</v>
      </c>
      <c r="AF370" s="60">
        <f>IF(N370=$AF$1,_xlfn.XLOOKUP(LEFT(B370,18)&amp;C370&amp;D370,'Form CT'!I:I,'Form CT'!D:D,0)+_xlfn.XLOOKUP(LEFT(B370,18)&amp;C370&amp;D370,'Form CT'!I:I,'Form CT'!E:E,0),0)</f>
        <v>0</v>
      </c>
      <c r="AG370" s="60" t="e">
        <f t="shared" si="8"/>
        <v>#VALUE!</v>
      </c>
      <c r="AH370" s="60">
        <f>_xlfn.XLOOKUP(TRIM(CLEAN(B370))&amp;"-"&amp;TRIM(CLEAN(C370))&amp;"-"&amp;TRIM(CLEAN(D370)),'KS2'!A:A,'KS2'!B:B,0)</f>
        <v>0</v>
      </c>
      <c r="AI370" s="60">
        <f>IF(_xlfn.XLOOKUP(MID(B370,2,7)&amp;"/"&amp;MID(B370,10,3)&amp;TRIM(D370)&amp;MID(B370,15,4),Carouselwash!F:F,Carouselwash!I:I,0)=0,_xlfn.XLOOKUP((MID(C370,2,7)&amp;"/"&amp;MID(C370,10,3)&amp;TRIM(D370)),Carouselwash!G:G,Carouselwash!I:I,0),_xlfn.XLOOKUP(MID(B370,2,7)&amp;"/"&amp;MID(B370,10,3)&amp;TRIM(D370)&amp;MID(B370,15,4),Carouselwash!F:F,Carouselwash!I:I,0))</f>
        <v>0</v>
      </c>
    </row>
    <row r="371" spans="1:35" hidden="1">
      <c r="D371" s="55"/>
      <c r="E371" s="115"/>
      <c r="G371" s="124"/>
      <c r="H371" s="124"/>
      <c r="AA371" s="60" t="s">
        <v>5009</v>
      </c>
      <c r="AB371" s="66" t="s">
        <v>5008</v>
      </c>
      <c r="AC371" s="60" t="s">
        <v>10515</v>
      </c>
      <c r="AD371" s="60">
        <f>IF(N371=$AD$1,_xlfn.XLOOKUP(LEFT(B371,18)&amp;C371&amp;D371,'Form CT'!I:I,'Form CT'!D:D,0)+_xlfn.XLOOKUP(LEFT(B371,18)&amp;C371&amp;D371,'Form CT'!I:I,'Form CT'!E:E,0),0)</f>
        <v>0</v>
      </c>
      <c r="AE371" s="60">
        <f>IF(N371=$AE$1,_xlfn.XLOOKUP(LEFT(B371,18)&amp;C371&amp;D371,'Form CT'!I:I,'Form CT'!D:D,0)+_xlfn.XLOOKUP(LEFT(B371,18)&amp;C371&amp;D371,'Form CT'!I:I,'Form CT'!E:E,0),0)</f>
        <v>0</v>
      </c>
      <c r="AF371" s="60">
        <f>IF(N371=$AF$1,_xlfn.XLOOKUP(LEFT(B371,18)&amp;C371&amp;D371,'Form CT'!I:I,'Form CT'!D:D,0)+_xlfn.XLOOKUP(LEFT(B371,18)&amp;C371&amp;D371,'Form CT'!I:I,'Form CT'!E:E,0),0)</f>
        <v>0</v>
      </c>
      <c r="AG371" s="60" t="e">
        <f t="shared" si="8"/>
        <v>#VALUE!</v>
      </c>
      <c r="AH371" s="60">
        <f>_xlfn.XLOOKUP(TRIM(CLEAN(B371))&amp;"-"&amp;TRIM(CLEAN(C371))&amp;"-"&amp;TRIM(CLEAN(D371)),'KS2'!A:A,'KS2'!B:B,0)</f>
        <v>0</v>
      </c>
      <c r="AI371" s="60">
        <f>IF(_xlfn.XLOOKUP(MID(B371,2,7)&amp;"/"&amp;MID(B371,10,3)&amp;TRIM(D371)&amp;MID(B371,15,4),Carouselwash!F:F,Carouselwash!I:I,0)=0,_xlfn.XLOOKUP((MID(C371,2,7)&amp;"/"&amp;MID(C371,10,3)&amp;TRIM(D371)),Carouselwash!G:G,Carouselwash!I:I,0),_xlfn.XLOOKUP(MID(B371,2,7)&amp;"/"&amp;MID(B371,10,3)&amp;TRIM(D371)&amp;MID(B371,15,4),Carouselwash!F:F,Carouselwash!I:I,0))</f>
        <v>0</v>
      </c>
    </row>
    <row r="372" spans="1:35" hidden="1">
      <c r="E372" s="115"/>
      <c r="G372" s="124"/>
      <c r="H372" s="124"/>
      <c r="AA372" s="60" t="s">
        <v>5009</v>
      </c>
      <c r="AB372" s="66" t="s">
        <v>5008</v>
      </c>
      <c r="AC372" s="60" t="s">
        <v>10653</v>
      </c>
      <c r="AD372" s="60">
        <f>IF(N372=$AD$1,_xlfn.XLOOKUP(LEFT(B372,18)&amp;C372&amp;D372,'Form CT'!I:I,'Form CT'!D:D,0)+_xlfn.XLOOKUP(LEFT(B372,18)&amp;C372&amp;D372,'Form CT'!I:I,'Form CT'!E:E,0),0)</f>
        <v>0</v>
      </c>
      <c r="AE372" s="60">
        <f>IF(N372=$AE$1,_xlfn.XLOOKUP(LEFT(B372,18)&amp;C372&amp;D372,'Form CT'!I:I,'Form CT'!D:D,0)+_xlfn.XLOOKUP(LEFT(B372,18)&amp;C372&amp;D372,'Form CT'!I:I,'Form CT'!E:E,0),0)</f>
        <v>0</v>
      </c>
      <c r="AF372" s="60">
        <f>IF(N372=$AF$1,_xlfn.XLOOKUP(LEFT(B372,18)&amp;C372&amp;D372,'Form CT'!I:I,'Form CT'!D:D,0)+_xlfn.XLOOKUP(LEFT(B372,18)&amp;C372&amp;D372,'Form CT'!I:I,'Form CT'!E:E,0),0)</f>
        <v>0</v>
      </c>
      <c r="AG372" s="60" t="e">
        <f t="shared" si="8"/>
        <v>#VALUE!</v>
      </c>
      <c r="AH372" s="60">
        <f>_xlfn.XLOOKUP(TRIM(CLEAN(B372))&amp;"-"&amp;TRIM(CLEAN(C372))&amp;"-"&amp;TRIM(CLEAN(D372)),'KS2'!A:A,'KS2'!B:B,0)</f>
        <v>0</v>
      </c>
      <c r="AI372" s="60">
        <f>IF(_xlfn.XLOOKUP(MID(B372,2,7)&amp;"/"&amp;MID(B372,10,3)&amp;TRIM(D372)&amp;MID(B372,15,4),Carouselwash!F:F,Carouselwash!I:I,0)=0,_xlfn.XLOOKUP((MID(C372,2,7)&amp;"/"&amp;MID(C372,10,3)&amp;TRIM(D372)),Carouselwash!G:G,Carouselwash!I:I,0),_xlfn.XLOOKUP(MID(B372,2,7)&amp;"/"&amp;MID(B372,10,3)&amp;TRIM(D372)&amp;MID(B372,15,4),Carouselwash!F:F,Carouselwash!I:I,0))</f>
        <v>0</v>
      </c>
    </row>
    <row r="373" spans="1:35" hidden="1">
      <c r="D373" s="55"/>
      <c r="E373" s="115"/>
      <c r="G373" s="124"/>
      <c r="H373" s="124"/>
      <c r="AA373" s="60" t="s">
        <v>5009</v>
      </c>
      <c r="AB373" s="66" t="s">
        <v>5008</v>
      </c>
      <c r="AC373" s="60" t="s">
        <v>10505</v>
      </c>
      <c r="AD373" s="60">
        <f>IF(N373=$AD$1,_xlfn.XLOOKUP(LEFT(B373,18)&amp;C373&amp;D373,'Form CT'!I:I,'Form CT'!D:D,0)+_xlfn.XLOOKUP(LEFT(B373,18)&amp;C373&amp;D373,'Form CT'!I:I,'Form CT'!E:E,0),0)</f>
        <v>0</v>
      </c>
      <c r="AE373" s="60">
        <f>IF(N373=$AE$1,_xlfn.XLOOKUP(LEFT(B373,18)&amp;C373&amp;D373,'Form CT'!I:I,'Form CT'!D:D,0)+_xlfn.XLOOKUP(LEFT(B373,18)&amp;C373&amp;D373,'Form CT'!I:I,'Form CT'!E:E,0),0)</f>
        <v>0</v>
      </c>
      <c r="AF373" s="60">
        <f>IF(N373=$AF$1,_xlfn.XLOOKUP(LEFT(B373,18)&amp;C373&amp;D373,'Form CT'!I:I,'Form CT'!D:D,0)+_xlfn.XLOOKUP(LEFT(B373,18)&amp;C373&amp;D373,'Form CT'!I:I,'Form CT'!E:E,0),0)</f>
        <v>0</v>
      </c>
      <c r="AG373" s="60" t="e">
        <f t="shared" si="8"/>
        <v>#VALUE!</v>
      </c>
      <c r="AH373" s="60">
        <f>_xlfn.XLOOKUP(TRIM(CLEAN(B373))&amp;"-"&amp;TRIM(CLEAN(C373))&amp;"-"&amp;TRIM(CLEAN(D373)),'KS2'!A:A,'KS2'!B:B,0)</f>
        <v>0</v>
      </c>
      <c r="AI373" s="60">
        <f>IF(_xlfn.XLOOKUP(MID(B373,2,7)&amp;"/"&amp;MID(B373,10,3)&amp;TRIM(D373)&amp;MID(B373,15,4),Carouselwash!F:F,Carouselwash!I:I,0)=0,_xlfn.XLOOKUP((MID(C373,2,7)&amp;"/"&amp;MID(C373,10,3)&amp;TRIM(D373)),Carouselwash!G:G,Carouselwash!I:I,0),_xlfn.XLOOKUP(MID(B373,2,7)&amp;"/"&amp;MID(B373,10,3)&amp;TRIM(D373)&amp;MID(B373,15,4),Carouselwash!F:F,Carouselwash!I:I,0))</f>
        <v>0</v>
      </c>
    </row>
    <row r="374" spans="1:35" hidden="1">
      <c r="D374" s="55"/>
      <c r="E374" s="115"/>
      <c r="G374" s="124"/>
      <c r="H374" s="124"/>
      <c r="AA374" s="60" t="s">
        <v>5009</v>
      </c>
      <c r="AB374" s="66" t="s">
        <v>5008</v>
      </c>
      <c r="AC374" s="60" t="s">
        <v>10515</v>
      </c>
      <c r="AD374" s="60">
        <f>IF(N374=$AD$1,_xlfn.XLOOKUP(LEFT(B374,18)&amp;C374&amp;D374,'Form CT'!I:I,'Form CT'!D:D,0)+_xlfn.XLOOKUP(LEFT(B374,18)&amp;C374&amp;D374,'Form CT'!I:I,'Form CT'!E:E,0),0)</f>
        <v>0</v>
      </c>
      <c r="AE374" s="60">
        <f>IF(N374=$AE$1,_xlfn.XLOOKUP(LEFT(B374,18)&amp;C374&amp;D374,'Form CT'!I:I,'Form CT'!D:D,0)+_xlfn.XLOOKUP(LEFT(B374,18)&amp;C374&amp;D374,'Form CT'!I:I,'Form CT'!E:E,0),0)</f>
        <v>0</v>
      </c>
      <c r="AF374" s="60">
        <f>IF(N374=$AF$1,_xlfn.XLOOKUP(LEFT(B374,18)&amp;C374&amp;D374,'Form CT'!I:I,'Form CT'!D:D,0)+_xlfn.XLOOKUP(LEFT(B374,18)&amp;C374&amp;D374,'Form CT'!I:I,'Form CT'!E:E,0),0)</f>
        <v>0</v>
      </c>
      <c r="AG374" s="60" t="e">
        <f t="shared" si="8"/>
        <v>#VALUE!</v>
      </c>
      <c r="AH374" s="60">
        <f>_xlfn.XLOOKUP(TRIM(CLEAN(B374))&amp;"-"&amp;TRIM(CLEAN(C374))&amp;"-"&amp;TRIM(CLEAN(D374)),'KS2'!A:A,'KS2'!B:B,0)</f>
        <v>0</v>
      </c>
      <c r="AI374" s="60">
        <f>IF(_xlfn.XLOOKUP(MID(B374,2,7)&amp;"/"&amp;MID(B374,10,3)&amp;TRIM(D374)&amp;MID(B374,15,4),Carouselwash!F:F,Carouselwash!I:I,0)=0,_xlfn.XLOOKUP((MID(C374,2,7)&amp;"/"&amp;MID(C374,10,3)&amp;TRIM(D374)),Carouselwash!G:G,Carouselwash!I:I,0),_xlfn.XLOOKUP(MID(B374,2,7)&amp;"/"&amp;MID(B374,10,3)&amp;TRIM(D374)&amp;MID(B374,15,4),Carouselwash!F:F,Carouselwash!I:I,0))</f>
        <v>0</v>
      </c>
    </row>
    <row r="375" spans="1:35" hidden="1">
      <c r="E375" s="115"/>
      <c r="G375" s="124"/>
      <c r="H375" s="124"/>
      <c r="AA375" s="60" t="s">
        <v>5009</v>
      </c>
      <c r="AB375" s="66" t="s">
        <v>10657</v>
      </c>
      <c r="AC375" s="60" t="s">
        <v>10658</v>
      </c>
      <c r="AD375" s="60">
        <f>IF(N375=$AD$1,_xlfn.XLOOKUP(LEFT(B375,18)&amp;C375&amp;D375,'Form CT'!I:I,'Form CT'!D:D,0)+_xlfn.XLOOKUP(LEFT(B375,18)&amp;C375&amp;D375,'Form CT'!I:I,'Form CT'!E:E,0),0)</f>
        <v>0</v>
      </c>
      <c r="AE375" s="60">
        <f>IF(N375=$AE$1,_xlfn.XLOOKUP(LEFT(B375,18)&amp;C375&amp;D375,'Form CT'!I:I,'Form CT'!D:D,0)+_xlfn.XLOOKUP(LEFT(B375,18)&amp;C375&amp;D375,'Form CT'!I:I,'Form CT'!E:E,0),0)</f>
        <v>0</v>
      </c>
      <c r="AF375" s="60">
        <f>IF(N375=$AF$1,_xlfn.XLOOKUP(LEFT(B375,18)&amp;C375&amp;D375,'Form CT'!I:I,'Form CT'!D:D,0)+_xlfn.XLOOKUP(LEFT(B375,18)&amp;C375&amp;D375,'Form CT'!I:I,'Form CT'!E:E,0),0)</f>
        <v>0</v>
      </c>
      <c r="AG375" s="60" t="e">
        <f t="shared" si="8"/>
        <v>#VALUE!</v>
      </c>
      <c r="AH375" s="60">
        <f>_xlfn.XLOOKUP(TRIM(CLEAN(B375))&amp;"-"&amp;TRIM(CLEAN(C375))&amp;"-"&amp;TRIM(CLEAN(D375)),'KS2'!A:A,'KS2'!B:B,0)</f>
        <v>0</v>
      </c>
      <c r="AI375" s="60">
        <f>IF(_xlfn.XLOOKUP(MID(B375,2,7)&amp;"/"&amp;MID(B375,10,3)&amp;TRIM(D375)&amp;MID(B375,15,4),Carouselwash!F:F,Carouselwash!I:I,0)=0,_xlfn.XLOOKUP((MID(C375,2,7)&amp;"/"&amp;MID(C375,10,3)&amp;TRIM(D375)),Carouselwash!G:G,Carouselwash!I:I,0),_xlfn.XLOOKUP(MID(B375,2,7)&amp;"/"&amp;MID(B375,10,3)&amp;TRIM(D375)&amp;MID(B375,15,4),Carouselwash!F:F,Carouselwash!I:I,0))</f>
        <v>0</v>
      </c>
    </row>
    <row r="376" spans="1:35" hidden="1">
      <c r="D376" s="55"/>
      <c r="E376" s="115"/>
      <c r="G376" s="124"/>
      <c r="H376" s="124"/>
      <c r="AA376" s="60" t="s">
        <v>5009</v>
      </c>
      <c r="AB376" s="66" t="s">
        <v>5008</v>
      </c>
      <c r="AC376" s="60" t="s">
        <v>10735</v>
      </c>
      <c r="AD376" s="60">
        <f>IF(N376=$AD$1,_xlfn.XLOOKUP(LEFT(B376,18)&amp;C376&amp;D376,'Form CT'!I:I,'Form CT'!D:D,0)+_xlfn.XLOOKUP(LEFT(B376,18)&amp;C376&amp;D376,'Form CT'!I:I,'Form CT'!E:E,0),0)</f>
        <v>0</v>
      </c>
      <c r="AE376" s="60">
        <f>IF(N376=$AE$1,_xlfn.XLOOKUP(LEFT(B376,18)&amp;C376&amp;D376,'Form CT'!I:I,'Form CT'!D:D,0)+_xlfn.XLOOKUP(LEFT(B376,18)&amp;C376&amp;D376,'Form CT'!I:I,'Form CT'!E:E,0),0)</f>
        <v>0</v>
      </c>
      <c r="AF376" s="60">
        <f>IF(N376=$AF$1,_xlfn.XLOOKUP(LEFT(B376,18)&amp;C376&amp;D376,'Form CT'!I:I,'Form CT'!D:D,0)+_xlfn.XLOOKUP(LEFT(B376,18)&amp;C376&amp;D376,'Form CT'!I:I,'Form CT'!E:E,0),0)</f>
        <v>0</v>
      </c>
      <c r="AG376" s="60" t="e">
        <f t="shared" si="8"/>
        <v>#VALUE!</v>
      </c>
      <c r="AH376" s="60">
        <f>_xlfn.XLOOKUP(TRIM(CLEAN(B376))&amp;"-"&amp;TRIM(CLEAN(C376))&amp;"-"&amp;TRIM(CLEAN(D376)),'KS2'!A:A,'KS2'!B:B,0)</f>
        <v>0</v>
      </c>
      <c r="AI376" s="60">
        <f>IF(_xlfn.XLOOKUP(MID(B376,2,7)&amp;"/"&amp;MID(B376,10,3)&amp;TRIM(D376)&amp;MID(B376,15,4),Carouselwash!F:F,Carouselwash!I:I,0)=0,_xlfn.XLOOKUP((MID(C376,2,7)&amp;"/"&amp;MID(C376,10,3)&amp;TRIM(D376)),Carouselwash!G:G,Carouselwash!I:I,0),_xlfn.XLOOKUP(MID(B376,2,7)&amp;"/"&amp;MID(B376,10,3)&amp;TRIM(D376)&amp;MID(B376,15,4),Carouselwash!F:F,Carouselwash!I:I,0))</f>
        <v>0</v>
      </c>
    </row>
    <row r="377" spans="1:35" hidden="1">
      <c r="E377" s="115"/>
      <c r="G377" s="124"/>
      <c r="H377" s="124"/>
      <c r="AA377" s="60" t="s">
        <v>5009</v>
      </c>
      <c r="AB377" s="126" t="s">
        <v>10661</v>
      </c>
      <c r="AC377" s="60" t="s">
        <v>10662</v>
      </c>
      <c r="AD377" s="60">
        <f>IF(N377=$AD$1,_xlfn.XLOOKUP(LEFT(B377,18)&amp;C377&amp;D377,'Form CT'!I:I,'Form CT'!D:D,0)+_xlfn.XLOOKUP(LEFT(B377,18)&amp;C377&amp;D377,'Form CT'!I:I,'Form CT'!E:E,0),0)</f>
        <v>0</v>
      </c>
      <c r="AE377" s="60">
        <f>IF(N377=$AE$1,_xlfn.XLOOKUP(LEFT(B377,18)&amp;C377&amp;D377,'Form CT'!I:I,'Form CT'!D:D,0)+_xlfn.XLOOKUP(LEFT(B377,18)&amp;C377&amp;D377,'Form CT'!I:I,'Form CT'!E:E,0),0)</f>
        <v>0</v>
      </c>
      <c r="AF377" s="60">
        <f>IF(N377=$AF$1,_xlfn.XLOOKUP(LEFT(B377,18)&amp;C377&amp;D377,'Form CT'!I:I,'Form CT'!D:D,0)+_xlfn.XLOOKUP(LEFT(B377,18)&amp;C377&amp;D377,'Form CT'!I:I,'Form CT'!E:E,0),0)</f>
        <v>0</v>
      </c>
      <c r="AG377" s="60" t="e">
        <f t="shared" si="8"/>
        <v>#VALUE!</v>
      </c>
      <c r="AH377" s="60">
        <f>_xlfn.XLOOKUP(TRIM(CLEAN(B377))&amp;"-"&amp;TRIM(CLEAN(C377))&amp;"-"&amp;TRIM(CLEAN(D377)),'KS2'!A:A,'KS2'!B:B,0)</f>
        <v>0</v>
      </c>
      <c r="AI377" s="60">
        <f>IF(_xlfn.XLOOKUP(MID(B377,2,7)&amp;"/"&amp;MID(B377,10,3)&amp;TRIM(D377)&amp;MID(B377,15,4),Carouselwash!F:F,Carouselwash!I:I,0)=0,_xlfn.XLOOKUP((MID(C377,2,7)&amp;"/"&amp;MID(C377,10,3)&amp;TRIM(D377)),Carouselwash!G:G,Carouselwash!I:I,0),_xlfn.XLOOKUP(MID(B377,2,7)&amp;"/"&amp;MID(B377,10,3)&amp;TRIM(D377)&amp;MID(B377,15,4),Carouselwash!F:F,Carouselwash!I:I,0))</f>
        <v>0</v>
      </c>
    </row>
    <row r="378" spans="1:35" hidden="1">
      <c r="D378" s="55"/>
      <c r="E378" s="115"/>
      <c r="G378" s="124"/>
      <c r="H378" s="124"/>
      <c r="AA378" s="60" t="s">
        <v>5011</v>
      </c>
      <c r="AB378" s="66" t="s">
        <v>5014</v>
      </c>
      <c r="AC378" s="60" t="s">
        <v>10567</v>
      </c>
      <c r="AD378" s="60">
        <f>IF(N378=$AD$1,_xlfn.XLOOKUP(LEFT(B378,18)&amp;C378&amp;D378,'Form CT'!I:I,'Form CT'!D:D,0)+_xlfn.XLOOKUP(LEFT(B378,18)&amp;C378&amp;D378,'Form CT'!I:I,'Form CT'!E:E,0),0)</f>
        <v>0</v>
      </c>
      <c r="AE378" s="60">
        <f>IF(N378=$AE$1,_xlfn.XLOOKUP(LEFT(B378,18)&amp;C378&amp;D378,'Form CT'!I:I,'Form CT'!D:D,0)+_xlfn.XLOOKUP(LEFT(B378,18)&amp;C378&amp;D378,'Form CT'!I:I,'Form CT'!E:E,0),0)</f>
        <v>0</v>
      </c>
      <c r="AF378" s="60">
        <f>IF(N378=$AF$1,_xlfn.XLOOKUP(LEFT(B378,18)&amp;C378&amp;D378,'Form CT'!I:I,'Form CT'!D:D,0)+_xlfn.XLOOKUP(LEFT(B378,18)&amp;C378&amp;D378,'Form CT'!I:I,'Form CT'!E:E,0),0)</f>
        <v>0</v>
      </c>
      <c r="AG378" s="60" t="e">
        <f t="shared" si="8"/>
        <v>#VALUE!</v>
      </c>
      <c r="AH378" s="60">
        <f>_xlfn.XLOOKUP(TRIM(CLEAN(B378))&amp;"-"&amp;TRIM(CLEAN(C378))&amp;"-"&amp;TRIM(CLEAN(D378)),'KS2'!A:A,'KS2'!B:B,0)</f>
        <v>0</v>
      </c>
      <c r="AI378" s="60">
        <f>IF(_xlfn.XLOOKUP(MID(B378,2,7)&amp;"/"&amp;MID(B378,10,3)&amp;TRIM(D378)&amp;MID(B378,15,4),Carouselwash!F:F,Carouselwash!I:I,0)=0,_xlfn.XLOOKUP((MID(C378,2,7)&amp;"/"&amp;MID(C378,10,3)&amp;TRIM(D378)),Carouselwash!G:G,Carouselwash!I:I,0),_xlfn.XLOOKUP(MID(B378,2,7)&amp;"/"&amp;MID(B378,10,3)&amp;TRIM(D378)&amp;MID(B378,15,4),Carouselwash!F:F,Carouselwash!I:I,0))</f>
        <v>0</v>
      </c>
    </row>
    <row r="379" spans="1:35" hidden="1">
      <c r="D379" s="55"/>
      <c r="E379" s="115"/>
      <c r="G379" s="124"/>
      <c r="H379" s="124"/>
      <c r="AA379" s="60" t="s">
        <v>5011</v>
      </c>
      <c r="AB379" s="66" t="s">
        <v>5014</v>
      </c>
      <c r="AC379" s="60" t="s">
        <v>10654</v>
      </c>
      <c r="AD379" s="60">
        <f>IF(N379=$AD$1,_xlfn.XLOOKUP(LEFT(B379,18)&amp;C379&amp;D379,'Form CT'!I:I,'Form CT'!D:D,0)+_xlfn.XLOOKUP(LEFT(B379,18)&amp;C379&amp;D379,'Form CT'!I:I,'Form CT'!E:E,0),0)</f>
        <v>0</v>
      </c>
      <c r="AE379" s="60">
        <f>IF(N379=$AE$1,_xlfn.XLOOKUP(LEFT(B379,18)&amp;C379&amp;D379,'Form CT'!I:I,'Form CT'!D:D,0)+_xlfn.XLOOKUP(LEFT(B379,18)&amp;C379&amp;D379,'Form CT'!I:I,'Form CT'!E:E,0),0)</f>
        <v>0</v>
      </c>
      <c r="AF379" s="60">
        <f>IF(N379=$AF$1,_xlfn.XLOOKUP(LEFT(B379,18)&amp;C379&amp;D379,'Form CT'!I:I,'Form CT'!D:D,0)+_xlfn.XLOOKUP(LEFT(B379,18)&amp;C379&amp;D379,'Form CT'!I:I,'Form CT'!E:E,0),0)</f>
        <v>0</v>
      </c>
      <c r="AG379" s="60" t="e">
        <f t="shared" si="8"/>
        <v>#VALUE!</v>
      </c>
      <c r="AH379" s="60">
        <f>_xlfn.XLOOKUP(TRIM(CLEAN(B379))&amp;"-"&amp;TRIM(CLEAN(C379))&amp;"-"&amp;TRIM(CLEAN(D379)),'KS2'!A:A,'KS2'!B:B,0)</f>
        <v>0</v>
      </c>
      <c r="AI379" s="60">
        <f>IF(_xlfn.XLOOKUP(MID(B379,2,7)&amp;"/"&amp;MID(B379,10,3)&amp;TRIM(D379)&amp;MID(B379,15,4),Carouselwash!F:F,Carouselwash!I:I,0)=0,_xlfn.XLOOKUP((MID(C379,2,7)&amp;"/"&amp;MID(C379,10,3)&amp;TRIM(D379)),Carouselwash!G:G,Carouselwash!I:I,0),_xlfn.XLOOKUP(MID(B379,2,7)&amp;"/"&amp;MID(B379,10,3)&amp;TRIM(D379)&amp;MID(B379,15,4),Carouselwash!F:F,Carouselwash!I:I,0))</f>
        <v>0</v>
      </c>
    </row>
    <row r="380" spans="1:35" hidden="1">
      <c r="D380" s="55"/>
      <c r="E380" s="115"/>
      <c r="G380" s="124"/>
      <c r="H380" s="124"/>
      <c r="AA380" s="60" t="s">
        <v>5013</v>
      </c>
      <c r="AB380" s="130" t="s">
        <v>5014</v>
      </c>
      <c r="AC380" s="60" t="s">
        <v>10558</v>
      </c>
      <c r="AD380" s="60">
        <f>IF(N380=$AD$1,_xlfn.XLOOKUP(LEFT(B380,18)&amp;C380&amp;D380,'Form CT'!I:I,'Form CT'!D:D,0)+_xlfn.XLOOKUP(LEFT(B380,18)&amp;C380&amp;D380,'Form CT'!I:I,'Form CT'!E:E,0),0)</f>
        <v>0</v>
      </c>
      <c r="AE380" s="60">
        <f>IF(N380=$AE$1,_xlfn.XLOOKUP(LEFT(B380,18)&amp;C380&amp;D380,'Form CT'!I:I,'Form CT'!D:D,0)+_xlfn.XLOOKUP(LEFT(B380,18)&amp;C380&amp;D380,'Form CT'!I:I,'Form CT'!E:E,0),0)</f>
        <v>0</v>
      </c>
      <c r="AF380" s="60">
        <f>IF(N380=$AF$1,_xlfn.XLOOKUP(LEFT(B380,18)&amp;C380&amp;D380,'Form CT'!I:I,'Form CT'!D:D,0)+_xlfn.XLOOKUP(LEFT(B380,18)&amp;C380&amp;D380,'Form CT'!I:I,'Form CT'!E:E,0),0)</f>
        <v>0</v>
      </c>
      <c r="AG380" s="60" t="e">
        <f t="shared" si="8"/>
        <v>#VALUE!</v>
      </c>
      <c r="AH380" s="60">
        <f>_xlfn.XLOOKUP(TRIM(CLEAN(B380))&amp;"-"&amp;TRIM(CLEAN(C380))&amp;"-"&amp;TRIM(CLEAN(D380)),'KS2'!A:A,'KS2'!B:B,0)</f>
        <v>0</v>
      </c>
      <c r="AI380" s="60">
        <f>IF(_xlfn.XLOOKUP(MID(B380,2,7)&amp;"/"&amp;MID(B380,10,3)&amp;TRIM(D380)&amp;MID(B380,15,4),Carouselwash!F:F,Carouselwash!I:I,0)=0,_xlfn.XLOOKUP((MID(C380,2,7)&amp;"/"&amp;MID(C380,10,3)&amp;TRIM(D380)),Carouselwash!G:G,Carouselwash!I:I,0),_xlfn.XLOOKUP(MID(B380,2,7)&amp;"/"&amp;MID(B380,10,3)&amp;TRIM(D380)&amp;MID(B380,15,4),Carouselwash!F:F,Carouselwash!I:I,0))</f>
        <v>0</v>
      </c>
    </row>
    <row r="381" spans="1:35" hidden="1">
      <c r="D381" s="55"/>
      <c r="E381" s="115"/>
      <c r="G381" s="124"/>
      <c r="H381" s="124"/>
      <c r="AA381" s="60" t="s">
        <v>5010</v>
      </c>
      <c r="AB381" s="66" t="s">
        <v>5008</v>
      </c>
      <c r="AC381" s="60" t="s">
        <v>10532</v>
      </c>
      <c r="AD381" s="60">
        <f>IF(N381=$AD$1,_xlfn.XLOOKUP(LEFT(B381,18)&amp;C381&amp;D381,'Form CT'!I:I,'Form CT'!D:D,0)+_xlfn.XLOOKUP(LEFT(B381,18)&amp;C381&amp;D381,'Form CT'!I:I,'Form CT'!E:E,0),0)</f>
        <v>0</v>
      </c>
      <c r="AE381" s="60">
        <f>IF(N381=$AE$1,_xlfn.XLOOKUP(LEFT(B381,18)&amp;C381&amp;D381,'Form CT'!I:I,'Form CT'!D:D,0)+_xlfn.XLOOKUP(LEFT(B381,18)&amp;C381&amp;D381,'Form CT'!I:I,'Form CT'!E:E,0),0)</f>
        <v>0</v>
      </c>
      <c r="AF381" s="60">
        <f>IF(N381=$AF$1,_xlfn.XLOOKUP(LEFT(B381,18)&amp;C381&amp;D381,'Form CT'!I:I,'Form CT'!D:D,0)+_xlfn.XLOOKUP(LEFT(B381,18)&amp;C381&amp;D381,'Form CT'!I:I,'Form CT'!E:E,0),0)</f>
        <v>0</v>
      </c>
      <c r="AG381" s="60" t="e">
        <f t="shared" si="8"/>
        <v>#VALUE!</v>
      </c>
      <c r="AH381" s="60">
        <f>_xlfn.XLOOKUP(TRIM(CLEAN(B381))&amp;"-"&amp;TRIM(CLEAN(C381))&amp;"-"&amp;TRIM(CLEAN(D381)),'KS2'!A:A,'KS2'!B:B,0)</f>
        <v>0</v>
      </c>
      <c r="AI381" s="60">
        <f>IF(_xlfn.XLOOKUP(MID(B381,2,7)&amp;"/"&amp;MID(B381,10,3)&amp;TRIM(D381)&amp;MID(B381,15,4),Carouselwash!F:F,Carouselwash!I:I,0)=0,_xlfn.XLOOKUP((MID(C381,2,7)&amp;"/"&amp;MID(C381,10,3)&amp;TRIM(D381)),Carouselwash!G:G,Carouselwash!I:I,0),_xlfn.XLOOKUP(MID(B381,2,7)&amp;"/"&amp;MID(B381,10,3)&amp;TRIM(D381)&amp;MID(B381,15,4),Carouselwash!F:F,Carouselwash!I:I,0))</f>
        <v>0</v>
      </c>
    </row>
    <row r="382" spans="1:35" hidden="1">
      <c r="D382" s="55"/>
      <c r="E382" s="115"/>
      <c r="G382" s="124"/>
      <c r="H382" s="124"/>
      <c r="AA382" s="60" t="s">
        <v>5010</v>
      </c>
      <c r="AB382" s="66" t="s">
        <v>5008</v>
      </c>
      <c r="AC382" s="60" t="s">
        <v>10718</v>
      </c>
      <c r="AD382" s="60">
        <f>IF(N382=$AD$1,_xlfn.XLOOKUP(LEFT(B382,18)&amp;C382&amp;D382,'Form CT'!I:I,'Form CT'!D:D,0)+_xlfn.XLOOKUP(LEFT(B382,18)&amp;C382&amp;D382,'Form CT'!I:I,'Form CT'!E:E,0),0)</f>
        <v>0</v>
      </c>
      <c r="AE382" s="60">
        <f>IF(N382=$AE$1,_xlfn.XLOOKUP(LEFT(B382,18)&amp;C382&amp;D382,'Form CT'!I:I,'Form CT'!D:D,0)+_xlfn.XLOOKUP(LEFT(B382,18)&amp;C382&amp;D382,'Form CT'!I:I,'Form CT'!E:E,0),0)</f>
        <v>0</v>
      </c>
      <c r="AF382" s="60">
        <f>IF(N382=$AF$1,_xlfn.XLOOKUP(LEFT(B382,18)&amp;C382&amp;D382,'Form CT'!I:I,'Form CT'!D:D,0)+_xlfn.XLOOKUP(LEFT(B382,18)&amp;C382&amp;D382,'Form CT'!I:I,'Form CT'!E:E,0),0)</f>
        <v>0</v>
      </c>
      <c r="AG382" s="60" t="e">
        <f t="shared" si="8"/>
        <v>#VALUE!</v>
      </c>
      <c r="AH382" s="60">
        <f>_xlfn.XLOOKUP(TRIM(CLEAN(B382))&amp;"-"&amp;TRIM(CLEAN(C382))&amp;"-"&amp;TRIM(CLEAN(D382)),'KS2'!A:A,'KS2'!B:B,0)</f>
        <v>0</v>
      </c>
      <c r="AI382" s="60">
        <f>IF(_xlfn.XLOOKUP(MID(B382,2,7)&amp;"/"&amp;MID(B382,10,3)&amp;TRIM(D382)&amp;MID(B382,15,4),Carouselwash!F:F,Carouselwash!I:I,0)=0,_xlfn.XLOOKUP((MID(C382,2,7)&amp;"/"&amp;MID(C382,10,3)&amp;TRIM(D382)),Carouselwash!G:G,Carouselwash!I:I,0),_xlfn.XLOOKUP(MID(B382,2,7)&amp;"/"&amp;MID(B382,10,3)&amp;TRIM(D382)&amp;MID(B382,15,4),Carouselwash!F:F,Carouselwash!I:I,0))</f>
        <v>0</v>
      </c>
    </row>
    <row r="383" spans="1:35" hidden="1">
      <c r="E383" s="115"/>
      <c r="G383" s="124"/>
      <c r="H383" s="124"/>
      <c r="AA383" s="60" t="s">
        <v>5009</v>
      </c>
      <c r="AB383" s="128" t="s">
        <v>5008</v>
      </c>
      <c r="AC383" s="60" t="s">
        <v>10505</v>
      </c>
      <c r="AD383" s="60">
        <f>IF(N383=$AD$1,_xlfn.XLOOKUP(LEFT(B383,18)&amp;C383&amp;D383,'Form CT'!I:I,'Form CT'!D:D,0)+_xlfn.XLOOKUP(LEFT(B383,18)&amp;C383&amp;D383,'Form CT'!I:I,'Form CT'!E:E,0),0)</f>
        <v>0</v>
      </c>
      <c r="AE383" s="60">
        <f>IF(N383=$AE$1,_xlfn.XLOOKUP(LEFT(B383,18)&amp;C383&amp;D383,'Form CT'!I:I,'Form CT'!D:D,0)+_xlfn.XLOOKUP(LEFT(B383,18)&amp;C383&amp;D383,'Form CT'!I:I,'Form CT'!E:E,0),0)</f>
        <v>0</v>
      </c>
      <c r="AF383" s="60">
        <f>IF(N383=$AF$1,_xlfn.XLOOKUP(LEFT(B383,18)&amp;C383&amp;D383,'Form CT'!I:I,'Form CT'!D:D,0)+_xlfn.XLOOKUP(LEFT(B383,18)&amp;C383&amp;D383,'Form CT'!I:I,'Form CT'!E:E,0),0)</f>
        <v>0</v>
      </c>
      <c r="AG383" s="60" t="e">
        <f t="shared" si="8"/>
        <v>#VALUE!</v>
      </c>
      <c r="AH383" s="60">
        <f>_xlfn.XLOOKUP(TRIM(CLEAN(B383))&amp;"-"&amp;TRIM(CLEAN(C383))&amp;"-"&amp;TRIM(CLEAN(D383)),'KS2'!A:A,'KS2'!B:B,0)</f>
        <v>0</v>
      </c>
      <c r="AI383" s="60">
        <f>IF(_xlfn.XLOOKUP(MID(B383,2,7)&amp;"/"&amp;MID(B383,10,3)&amp;TRIM(D383)&amp;MID(B383,15,4),Carouselwash!F:F,Carouselwash!I:I,0)=0,_xlfn.XLOOKUP((MID(C383,2,7)&amp;"/"&amp;MID(C383,10,3)&amp;TRIM(D383)),Carouselwash!G:G,Carouselwash!I:I,0),_xlfn.XLOOKUP(MID(B383,2,7)&amp;"/"&amp;MID(B383,10,3)&amp;TRIM(D383)&amp;MID(B383,15,4),Carouselwash!F:F,Carouselwash!I:I,0))</f>
        <v>0</v>
      </c>
    </row>
    <row r="384" spans="1:35" hidden="1">
      <c r="D384" s="55"/>
      <c r="E384" s="115"/>
      <c r="G384" s="124"/>
      <c r="H384" s="124"/>
      <c r="AA384" s="60" t="s">
        <v>5009</v>
      </c>
      <c r="AB384" s="66" t="s">
        <v>5008</v>
      </c>
      <c r="AC384" s="60" t="s">
        <v>10505</v>
      </c>
      <c r="AD384" s="60">
        <f>IF(N384=$AD$1,_xlfn.XLOOKUP(LEFT(B384,18)&amp;C384&amp;D384,'Form CT'!I:I,'Form CT'!D:D,0)+_xlfn.XLOOKUP(LEFT(B384,18)&amp;C384&amp;D384,'Form CT'!I:I,'Form CT'!E:E,0),0)</f>
        <v>0</v>
      </c>
      <c r="AE384" s="60">
        <f>IF(N384=$AE$1,_xlfn.XLOOKUP(LEFT(B384,18)&amp;C384&amp;D384,'Form CT'!I:I,'Form CT'!D:D,0)+_xlfn.XLOOKUP(LEFT(B384,18)&amp;C384&amp;D384,'Form CT'!I:I,'Form CT'!E:E,0),0)</f>
        <v>0</v>
      </c>
      <c r="AF384" s="60">
        <f>IF(N384=$AF$1,_xlfn.XLOOKUP(LEFT(B384,18)&amp;C384&amp;D384,'Form CT'!I:I,'Form CT'!D:D,0)+_xlfn.XLOOKUP(LEFT(B384,18)&amp;C384&amp;D384,'Form CT'!I:I,'Form CT'!E:E,0),0)</f>
        <v>0</v>
      </c>
      <c r="AG384" s="60" t="e">
        <f t="shared" si="8"/>
        <v>#VALUE!</v>
      </c>
      <c r="AH384" s="60">
        <f>_xlfn.XLOOKUP(TRIM(CLEAN(B384))&amp;"-"&amp;TRIM(CLEAN(C384))&amp;"-"&amp;TRIM(CLEAN(D384)),'KS2'!A:A,'KS2'!B:B,0)</f>
        <v>0</v>
      </c>
      <c r="AI384" s="60">
        <f>IF(_xlfn.XLOOKUP(MID(B384,2,7)&amp;"/"&amp;MID(B384,10,3)&amp;TRIM(D384)&amp;MID(B384,15,4),Carouselwash!F:F,Carouselwash!I:I,0)=0,_xlfn.XLOOKUP((MID(C384,2,7)&amp;"/"&amp;MID(C384,10,3)&amp;TRIM(D384)),Carouselwash!G:G,Carouselwash!I:I,0),_xlfn.XLOOKUP(MID(B384,2,7)&amp;"/"&amp;MID(B384,10,3)&amp;TRIM(D384)&amp;MID(B384,15,4),Carouselwash!F:F,Carouselwash!I:I,0))</f>
        <v>0</v>
      </c>
    </row>
    <row r="385" spans="1:35" hidden="1">
      <c r="D385" s="55"/>
      <c r="E385" s="115"/>
      <c r="G385" s="124"/>
      <c r="H385" s="124"/>
      <c r="AA385" s="60" t="s">
        <v>5009</v>
      </c>
      <c r="AB385" s="66" t="s">
        <v>10568</v>
      </c>
      <c r="AC385" s="60" t="s">
        <v>10569</v>
      </c>
      <c r="AD385" s="60">
        <f>IF(N385=$AD$1,_xlfn.XLOOKUP(LEFT(B385,18)&amp;C385&amp;D385,'Form CT'!I:I,'Form CT'!D:D,0)+_xlfn.XLOOKUP(LEFT(B385,18)&amp;C385&amp;D385,'Form CT'!I:I,'Form CT'!E:E,0),0)</f>
        <v>0</v>
      </c>
      <c r="AE385" s="60">
        <f>IF(N385=$AE$1,_xlfn.XLOOKUP(LEFT(B385,18)&amp;C385&amp;D385,'Form CT'!I:I,'Form CT'!D:D,0)+_xlfn.XLOOKUP(LEFT(B385,18)&amp;C385&amp;D385,'Form CT'!I:I,'Form CT'!E:E,0),0)</f>
        <v>0</v>
      </c>
      <c r="AF385" s="60">
        <f>IF(N385=$AF$1,_xlfn.XLOOKUP(LEFT(B385,18)&amp;C385&amp;D385,'Form CT'!I:I,'Form CT'!D:D,0)+_xlfn.XLOOKUP(LEFT(B385,18)&amp;C385&amp;D385,'Form CT'!I:I,'Form CT'!E:E,0),0)</f>
        <v>0</v>
      </c>
      <c r="AG385" s="60" t="e">
        <f t="shared" si="8"/>
        <v>#VALUE!</v>
      </c>
      <c r="AH385" s="60">
        <f>_xlfn.XLOOKUP(TRIM(CLEAN(B385))&amp;"-"&amp;TRIM(CLEAN(C385))&amp;"-"&amp;TRIM(CLEAN(D385)),'KS2'!A:A,'KS2'!B:B,0)</f>
        <v>0</v>
      </c>
      <c r="AI385" s="60">
        <f>IF(_xlfn.XLOOKUP(MID(B385,2,7)&amp;"/"&amp;MID(B385,10,3)&amp;TRIM(D385)&amp;MID(B385,15,4),Carouselwash!F:F,Carouselwash!I:I,0)=0,_xlfn.XLOOKUP((MID(C385,2,7)&amp;"/"&amp;MID(C385,10,3)&amp;TRIM(D385)),Carouselwash!G:G,Carouselwash!I:I,0),_xlfn.XLOOKUP(MID(B385,2,7)&amp;"/"&amp;MID(B385,10,3)&amp;TRIM(D385)&amp;MID(B385,15,4),Carouselwash!F:F,Carouselwash!I:I,0))</f>
        <v>0</v>
      </c>
    </row>
    <row r="386" spans="1:35" hidden="1">
      <c r="D386" s="55"/>
      <c r="E386" s="115"/>
      <c r="G386" s="124"/>
      <c r="H386" s="124"/>
      <c r="AA386" s="60" t="s">
        <v>5009</v>
      </c>
      <c r="AB386" s="126" t="s">
        <v>10571</v>
      </c>
      <c r="AC386" s="60" t="s">
        <v>10572</v>
      </c>
      <c r="AD386" s="60">
        <f>IF(N386=$AD$1,_xlfn.XLOOKUP(LEFT(B386,18)&amp;C386&amp;D386,'Form CT'!I:I,'Form CT'!D:D,0)+_xlfn.XLOOKUP(LEFT(B386,18)&amp;C386&amp;D386,'Form CT'!I:I,'Form CT'!E:E,0),0)</f>
        <v>0</v>
      </c>
      <c r="AE386" s="60">
        <f>IF(N386=$AE$1,_xlfn.XLOOKUP(LEFT(B386,18)&amp;C386&amp;D386,'Form CT'!I:I,'Form CT'!D:D,0)+_xlfn.XLOOKUP(LEFT(B386,18)&amp;C386&amp;D386,'Form CT'!I:I,'Form CT'!E:E,0),0)</f>
        <v>0</v>
      </c>
      <c r="AF386" s="60">
        <f>IF(N386=$AF$1,_xlfn.XLOOKUP(LEFT(B386,18)&amp;C386&amp;D386,'Form CT'!I:I,'Form CT'!D:D,0)+_xlfn.XLOOKUP(LEFT(B386,18)&amp;C386&amp;D386,'Form CT'!I:I,'Form CT'!E:E,0),0)</f>
        <v>0</v>
      </c>
      <c r="AG386" s="60" t="e">
        <f t="shared" si="8"/>
        <v>#VALUE!</v>
      </c>
      <c r="AH386" s="60">
        <f>_xlfn.XLOOKUP(TRIM(CLEAN(B386))&amp;"-"&amp;TRIM(CLEAN(C386))&amp;"-"&amp;TRIM(CLEAN(D386)),'KS2'!A:A,'KS2'!B:B,0)</f>
        <v>0</v>
      </c>
      <c r="AI386" s="60">
        <f>IF(_xlfn.XLOOKUP(MID(B386,2,7)&amp;"/"&amp;MID(B386,10,3)&amp;TRIM(D386)&amp;MID(B386,15,4),Carouselwash!F:F,Carouselwash!I:I,0)=0,_xlfn.XLOOKUP((MID(C386,2,7)&amp;"/"&amp;MID(C386,10,3)&amp;TRIM(D386)),Carouselwash!G:G,Carouselwash!I:I,0),_xlfn.XLOOKUP(MID(B386,2,7)&amp;"/"&amp;MID(B386,10,3)&amp;TRIM(D386)&amp;MID(B386,15,4),Carouselwash!F:F,Carouselwash!I:I,0))</f>
        <v>0</v>
      </c>
    </row>
    <row r="387" spans="1:35" hidden="1">
      <c r="D387" s="55"/>
      <c r="E387" s="115"/>
      <c r="G387" s="124"/>
      <c r="H387" s="124"/>
      <c r="AA387" s="60" t="s">
        <v>5009</v>
      </c>
      <c r="AB387" s="66" t="s">
        <v>10563</v>
      </c>
      <c r="AC387" s="60" t="s">
        <v>10564</v>
      </c>
      <c r="AD387" s="60">
        <f>IF(N387=$AD$1,_xlfn.XLOOKUP(LEFT(B387,18)&amp;C387&amp;D387,'Form CT'!I:I,'Form CT'!D:D,0)+_xlfn.XLOOKUP(LEFT(B387,18)&amp;C387&amp;D387,'Form CT'!I:I,'Form CT'!E:E,0),0)</f>
        <v>0</v>
      </c>
      <c r="AE387" s="60">
        <f>IF(N387=$AE$1,_xlfn.XLOOKUP(LEFT(B387,18)&amp;C387&amp;D387,'Form CT'!I:I,'Form CT'!D:D,0)+_xlfn.XLOOKUP(LEFT(B387,18)&amp;C387&amp;D387,'Form CT'!I:I,'Form CT'!E:E,0),0)</f>
        <v>0</v>
      </c>
      <c r="AF387" s="60">
        <f>IF(N387=$AF$1,_xlfn.XLOOKUP(LEFT(B387,18)&amp;C387&amp;D387,'Form CT'!I:I,'Form CT'!D:D,0)+_xlfn.XLOOKUP(LEFT(B387,18)&amp;C387&amp;D387,'Form CT'!I:I,'Form CT'!E:E,0),0)</f>
        <v>0</v>
      </c>
      <c r="AG387" s="60" t="e">
        <f t="shared" ref="AG387:AG450" si="9">IF(OR(
    AND(MID(B387,2,2)="59", VALUE(MID(B387,11,2))&gt;24),
    AND(LEFT(B387,4)="T521", VALUE(MID(B387,11,2))&gt;62),
    LEFT(B387,4)="T523"
), "符合", "不符合")</f>
        <v>#VALUE!</v>
      </c>
      <c r="AH387" s="60">
        <f>_xlfn.XLOOKUP(TRIM(CLEAN(B387))&amp;"-"&amp;TRIM(CLEAN(C387))&amp;"-"&amp;TRIM(CLEAN(D387)),'KS2'!A:A,'KS2'!B:B,0)</f>
        <v>0</v>
      </c>
      <c r="AI387" s="60">
        <f>IF(_xlfn.XLOOKUP(MID(B387,2,7)&amp;"/"&amp;MID(B387,10,3)&amp;TRIM(D387)&amp;MID(B387,15,4),Carouselwash!F:F,Carouselwash!I:I,0)=0,_xlfn.XLOOKUP((MID(C387,2,7)&amp;"/"&amp;MID(C387,10,3)&amp;TRIM(D387)),Carouselwash!G:G,Carouselwash!I:I,0),_xlfn.XLOOKUP(MID(B387,2,7)&amp;"/"&amp;MID(B387,10,3)&amp;TRIM(D387)&amp;MID(B387,15,4),Carouselwash!F:F,Carouselwash!I:I,0))</f>
        <v>0</v>
      </c>
    </row>
    <row r="388" spans="1:35" hidden="1">
      <c r="A388" s="68"/>
      <c r="B388" s="70"/>
      <c r="C388" s="70"/>
      <c r="D388" s="67"/>
      <c r="E388" s="71"/>
      <c r="F388" s="73"/>
      <c r="G388" s="74"/>
      <c r="H388" s="74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  <c r="AA388" s="68" t="s">
        <v>5009</v>
      </c>
      <c r="AB388" s="68" t="s">
        <v>5008</v>
      </c>
      <c r="AC388" s="68" t="s">
        <v>10741</v>
      </c>
      <c r="AD388" s="60">
        <f>IF(N388=$AD$1,_xlfn.XLOOKUP(LEFT(B388,18)&amp;C388&amp;D388,'Form CT'!I:I,'Form CT'!D:D,0)+_xlfn.XLOOKUP(LEFT(B388,18)&amp;C388&amp;D388,'Form CT'!I:I,'Form CT'!E:E,0),0)</f>
        <v>0</v>
      </c>
      <c r="AE388" s="60">
        <f>IF(N388=$AE$1,_xlfn.XLOOKUP(LEFT(B388,18)&amp;C388&amp;D388,'Form CT'!I:I,'Form CT'!D:D,0)+_xlfn.XLOOKUP(LEFT(B388,18)&amp;C388&amp;D388,'Form CT'!I:I,'Form CT'!E:E,0),0)</f>
        <v>0</v>
      </c>
      <c r="AF388" s="60">
        <f>IF(N388=$AF$1,_xlfn.XLOOKUP(LEFT(B388,18)&amp;C388&amp;D388,'Form CT'!I:I,'Form CT'!D:D,0)+_xlfn.XLOOKUP(LEFT(B388,18)&amp;C388&amp;D388,'Form CT'!I:I,'Form CT'!E:E,0),0)</f>
        <v>0</v>
      </c>
      <c r="AG388" s="60" t="e">
        <f t="shared" si="9"/>
        <v>#VALUE!</v>
      </c>
      <c r="AH388" s="60">
        <f>_xlfn.XLOOKUP(TRIM(CLEAN(B388))&amp;"-"&amp;TRIM(CLEAN(C388))&amp;"-"&amp;TRIM(CLEAN(D388)),'KS2'!A:A,'KS2'!B:B,0)</f>
        <v>0</v>
      </c>
      <c r="AI388" s="60">
        <f>IF(_xlfn.XLOOKUP(MID(B388,2,7)&amp;"/"&amp;MID(B388,10,3)&amp;TRIM(D388)&amp;MID(B388,15,4),Carouselwash!F:F,Carouselwash!I:I,0)=0,_xlfn.XLOOKUP((MID(C388,2,7)&amp;"/"&amp;MID(C388,10,3)&amp;TRIM(D388)),Carouselwash!G:G,Carouselwash!I:I,0),_xlfn.XLOOKUP(MID(B388,2,7)&amp;"/"&amp;MID(B388,10,3)&amp;TRIM(D388)&amp;MID(B388,15,4),Carouselwash!F:F,Carouselwash!I:I,0))</f>
        <v>0</v>
      </c>
    </row>
    <row r="389" spans="1:35" hidden="1">
      <c r="D389" s="55"/>
      <c r="E389" s="115"/>
      <c r="G389" s="124"/>
      <c r="H389" s="124"/>
      <c r="AA389" s="60" t="s">
        <v>5098</v>
      </c>
      <c r="AB389" s="66" t="s">
        <v>10561</v>
      </c>
      <c r="AC389" s="60" t="s">
        <v>10562</v>
      </c>
      <c r="AD389" s="60">
        <f>IF(N389=$AD$1,_xlfn.XLOOKUP(LEFT(B389,18)&amp;C389&amp;D389,'Form CT'!I:I,'Form CT'!D:D,0)+_xlfn.XLOOKUP(LEFT(B389,18)&amp;C389&amp;D389,'Form CT'!I:I,'Form CT'!E:E,0),0)</f>
        <v>0</v>
      </c>
      <c r="AE389" s="60">
        <f>IF(N389=$AE$1,_xlfn.XLOOKUP(LEFT(B389,18)&amp;C389&amp;D389,'Form CT'!I:I,'Form CT'!D:D,0)+_xlfn.XLOOKUP(LEFT(B389,18)&amp;C389&amp;D389,'Form CT'!I:I,'Form CT'!E:E,0),0)</f>
        <v>0</v>
      </c>
      <c r="AF389" s="60">
        <f>IF(N389=$AF$1,_xlfn.XLOOKUP(LEFT(B389,18)&amp;C389&amp;D389,'Form CT'!I:I,'Form CT'!D:D,0)+_xlfn.XLOOKUP(LEFT(B389,18)&amp;C389&amp;D389,'Form CT'!I:I,'Form CT'!E:E,0),0)</f>
        <v>0</v>
      </c>
      <c r="AG389" s="60" t="e">
        <f t="shared" si="9"/>
        <v>#VALUE!</v>
      </c>
      <c r="AH389" s="60">
        <f>_xlfn.XLOOKUP(TRIM(CLEAN(B389))&amp;"-"&amp;TRIM(CLEAN(C389))&amp;"-"&amp;TRIM(CLEAN(D389)),'KS2'!A:A,'KS2'!B:B,0)</f>
        <v>0</v>
      </c>
      <c r="AI389" s="60">
        <f>IF(_xlfn.XLOOKUP(MID(B389,2,7)&amp;"/"&amp;MID(B389,10,3)&amp;TRIM(D389)&amp;MID(B389,15,4),Carouselwash!F:F,Carouselwash!I:I,0)=0,_xlfn.XLOOKUP((MID(C389,2,7)&amp;"/"&amp;MID(C389,10,3)&amp;TRIM(D389)),Carouselwash!G:G,Carouselwash!I:I,0),_xlfn.XLOOKUP(MID(B389,2,7)&amp;"/"&amp;MID(B389,10,3)&amp;TRIM(D389)&amp;MID(B389,15,4),Carouselwash!F:F,Carouselwash!I:I,0))</f>
        <v>0</v>
      </c>
    </row>
    <row r="390" spans="1:35" hidden="1">
      <c r="D390" s="55"/>
      <c r="E390" s="115"/>
      <c r="G390" s="124"/>
      <c r="H390" s="124"/>
      <c r="AA390" s="60" t="s">
        <v>5015</v>
      </c>
      <c r="AB390" s="66" t="s">
        <v>10649</v>
      </c>
      <c r="AC390" s="60" t="s">
        <v>10650</v>
      </c>
      <c r="AD390" s="60">
        <f>IF(N390=$AD$1,_xlfn.XLOOKUP(LEFT(B390,18)&amp;C390&amp;D390,'Form CT'!I:I,'Form CT'!D:D,0)+_xlfn.XLOOKUP(LEFT(B390,18)&amp;C390&amp;D390,'Form CT'!I:I,'Form CT'!E:E,0),0)</f>
        <v>0</v>
      </c>
      <c r="AE390" s="60">
        <f>IF(N390=$AE$1,_xlfn.XLOOKUP(LEFT(B390,18)&amp;C390&amp;D390,'Form CT'!I:I,'Form CT'!D:D,0)+_xlfn.XLOOKUP(LEFT(B390,18)&amp;C390&amp;D390,'Form CT'!I:I,'Form CT'!E:E,0),0)</f>
        <v>0</v>
      </c>
      <c r="AF390" s="60">
        <f>IF(N390=$AF$1,_xlfn.XLOOKUP(LEFT(B390,18)&amp;C390&amp;D390,'Form CT'!I:I,'Form CT'!D:D,0)+_xlfn.XLOOKUP(LEFT(B390,18)&amp;C390&amp;D390,'Form CT'!I:I,'Form CT'!E:E,0),0)</f>
        <v>0</v>
      </c>
      <c r="AG390" s="60" t="e">
        <f t="shared" si="9"/>
        <v>#VALUE!</v>
      </c>
      <c r="AH390" s="60">
        <f>_xlfn.XLOOKUP(TRIM(CLEAN(B390))&amp;"-"&amp;TRIM(CLEAN(C390))&amp;"-"&amp;TRIM(CLEAN(D390)),'KS2'!A:A,'KS2'!B:B,0)</f>
        <v>0</v>
      </c>
      <c r="AI390" s="60">
        <f>IF(_xlfn.XLOOKUP(MID(B390,2,7)&amp;"/"&amp;MID(B390,10,3)&amp;TRIM(D390)&amp;MID(B390,15,4),Carouselwash!F:F,Carouselwash!I:I,0)=0,_xlfn.XLOOKUP((MID(C390,2,7)&amp;"/"&amp;MID(C390,10,3)&amp;TRIM(D390)),Carouselwash!G:G,Carouselwash!I:I,0),_xlfn.XLOOKUP(MID(B390,2,7)&amp;"/"&amp;MID(B390,10,3)&amp;TRIM(D390)&amp;MID(B390,15,4),Carouselwash!F:F,Carouselwash!I:I,0))</f>
        <v>0</v>
      </c>
    </row>
    <row r="391" spans="1:35" hidden="1">
      <c r="A391" s="68"/>
      <c r="B391" s="70"/>
      <c r="C391" s="70"/>
      <c r="D391" s="55"/>
      <c r="E391" s="71"/>
      <c r="F391" s="73"/>
      <c r="G391" s="74"/>
      <c r="H391" s="74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  <c r="AA391" s="68" t="s">
        <v>5009</v>
      </c>
      <c r="AB391" s="76" t="s">
        <v>10667</v>
      </c>
      <c r="AC391" s="68" t="s">
        <v>10668</v>
      </c>
      <c r="AD391" s="60">
        <f>IF(N391=$AD$1,_xlfn.XLOOKUP(LEFT(B391,18)&amp;C391&amp;D391,'Form CT'!I:I,'Form CT'!D:D,0)+_xlfn.XLOOKUP(LEFT(B391,18)&amp;C391&amp;D391,'Form CT'!I:I,'Form CT'!E:E,0),0)</f>
        <v>0</v>
      </c>
      <c r="AE391" s="60">
        <f>IF(N391=$AE$1,_xlfn.XLOOKUP(LEFT(B391,18)&amp;C391&amp;D391,'Form CT'!I:I,'Form CT'!D:D,0)+_xlfn.XLOOKUP(LEFT(B391,18)&amp;C391&amp;D391,'Form CT'!I:I,'Form CT'!E:E,0),0)</f>
        <v>0</v>
      </c>
      <c r="AF391" s="60">
        <f>IF(N391=$AF$1,_xlfn.XLOOKUP(LEFT(B391,18)&amp;C391&amp;D391,'Form CT'!I:I,'Form CT'!D:D,0)+_xlfn.XLOOKUP(LEFT(B391,18)&amp;C391&amp;D391,'Form CT'!I:I,'Form CT'!E:E,0),0)</f>
        <v>0</v>
      </c>
      <c r="AG391" s="60" t="e">
        <f t="shared" si="9"/>
        <v>#VALUE!</v>
      </c>
      <c r="AH391" s="60">
        <f>_xlfn.XLOOKUP(TRIM(CLEAN(B391))&amp;"-"&amp;TRIM(CLEAN(C391))&amp;"-"&amp;TRIM(CLEAN(D391)),'KS2'!A:A,'KS2'!B:B,0)</f>
        <v>0</v>
      </c>
      <c r="AI391" s="60">
        <f>IF(_xlfn.XLOOKUP(MID(B391,2,7)&amp;"/"&amp;MID(B391,10,3)&amp;TRIM(D391)&amp;MID(B391,15,4),Carouselwash!F:F,Carouselwash!I:I,0)=0,_xlfn.XLOOKUP((MID(C391,2,7)&amp;"/"&amp;MID(C391,10,3)&amp;TRIM(D391)),Carouselwash!G:G,Carouselwash!I:I,0),_xlfn.XLOOKUP(MID(B391,2,7)&amp;"/"&amp;MID(B391,10,3)&amp;TRIM(D391)&amp;MID(B391,15,4),Carouselwash!F:F,Carouselwash!I:I,0))</f>
        <v>0</v>
      </c>
    </row>
    <row r="392" spans="1:35" hidden="1">
      <c r="D392" s="55"/>
      <c r="E392" s="115"/>
      <c r="G392" s="124"/>
      <c r="H392" s="124"/>
      <c r="AA392" s="60" t="s">
        <v>5009</v>
      </c>
      <c r="AB392" s="66" t="s">
        <v>10559</v>
      </c>
      <c r="AC392" s="60" t="s">
        <v>10560</v>
      </c>
      <c r="AD392" s="60">
        <f>IF(N392=$AD$1,_xlfn.XLOOKUP(LEFT(B392,18)&amp;C392&amp;D392,'Form CT'!I:I,'Form CT'!D:D,0)+_xlfn.XLOOKUP(LEFT(B392,18)&amp;C392&amp;D392,'Form CT'!I:I,'Form CT'!E:E,0),0)</f>
        <v>0</v>
      </c>
      <c r="AE392" s="60">
        <f>IF(N392=$AE$1,_xlfn.XLOOKUP(LEFT(B392,18)&amp;C392&amp;D392,'Form CT'!I:I,'Form CT'!D:D,0)+_xlfn.XLOOKUP(LEFT(B392,18)&amp;C392&amp;D392,'Form CT'!I:I,'Form CT'!E:E,0),0)</f>
        <v>0</v>
      </c>
      <c r="AF392" s="60">
        <f>IF(N392=$AF$1,_xlfn.XLOOKUP(LEFT(B392,18)&amp;C392&amp;D392,'Form CT'!I:I,'Form CT'!D:D,0)+_xlfn.XLOOKUP(LEFT(B392,18)&amp;C392&amp;D392,'Form CT'!I:I,'Form CT'!E:E,0),0)</f>
        <v>0</v>
      </c>
      <c r="AG392" s="60" t="e">
        <f t="shared" si="9"/>
        <v>#VALUE!</v>
      </c>
      <c r="AH392" s="60">
        <f>_xlfn.XLOOKUP(TRIM(CLEAN(B392))&amp;"-"&amp;TRIM(CLEAN(C392))&amp;"-"&amp;TRIM(CLEAN(D392)),'KS2'!A:A,'KS2'!B:B,0)</f>
        <v>0</v>
      </c>
      <c r="AI392" s="60">
        <f>IF(_xlfn.XLOOKUP(MID(B392,2,7)&amp;"/"&amp;MID(B392,10,3)&amp;TRIM(D392)&amp;MID(B392,15,4),Carouselwash!F:F,Carouselwash!I:I,0)=0,_xlfn.XLOOKUP((MID(C392,2,7)&amp;"/"&amp;MID(C392,10,3)&amp;TRIM(D392)),Carouselwash!G:G,Carouselwash!I:I,0),_xlfn.XLOOKUP(MID(B392,2,7)&amp;"/"&amp;MID(B392,10,3)&amp;TRIM(D392)&amp;MID(B392,15,4),Carouselwash!F:F,Carouselwash!I:I,0))</f>
        <v>0</v>
      </c>
    </row>
    <row r="393" spans="1:35" hidden="1">
      <c r="D393" s="55"/>
      <c r="E393" s="115"/>
      <c r="G393" s="124"/>
      <c r="H393" s="124"/>
      <c r="AA393" s="60" t="s">
        <v>5009</v>
      </c>
      <c r="AB393" s="66" t="s">
        <v>5008</v>
      </c>
      <c r="AC393" s="60" t="s">
        <v>10513</v>
      </c>
      <c r="AD393" s="60">
        <f>IF(N393=$AD$1,_xlfn.XLOOKUP(LEFT(B393,18)&amp;C393&amp;D393,'Form CT'!I:I,'Form CT'!D:D,0)+_xlfn.XLOOKUP(LEFT(B393,18)&amp;C393&amp;D393,'Form CT'!I:I,'Form CT'!E:E,0),0)</f>
        <v>0</v>
      </c>
      <c r="AE393" s="60">
        <f>IF(N393=$AE$1,_xlfn.XLOOKUP(LEFT(B393,18)&amp;C393&amp;D393,'Form CT'!I:I,'Form CT'!D:D,0)+_xlfn.XLOOKUP(LEFT(B393,18)&amp;C393&amp;D393,'Form CT'!I:I,'Form CT'!E:E,0),0)</f>
        <v>0</v>
      </c>
      <c r="AF393" s="60">
        <f>IF(N393=$AF$1,_xlfn.XLOOKUP(LEFT(B393,18)&amp;C393&amp;D393,'Form CT'!I:I,'Form CT'!D:D,0)+_xlfn.XLOOKUP(LEFT(B393,18)&amp;C393&amp;D393,'Form CT'!I:I,'Form CT'!E:E,0),0)</f>
        <v>0</v>
      </c>
      <c r="AG393" s="60" t="e">
        <f t="shared" si="9"/>
        <v>#VALUE!</v>
      </c>
      <c r="AH393" s="60">
        <f>_xlfn.XLOOKUP(TRIM(CLEAN(B393))&amp;"-"&amp;TRIM(CLEAN(C393))&amp;"-"&amp;TRIM(CLEAN(D393)),'KS2'!A:A,'KS2'!B:B,0)</f>
        <v>0</v>
      </c>
      <c r="AI393" s="60">
        <f>IF(_xlfn.XLOOKUP(MID(B393,2,7)&amp;"/"&amp;MID(B393,10,3)&amp;TRIM(D393)&amp;MID(B393,15,4),Carouselwash!F:F,Carouselwash!I:I,0)=0,_xlfn.XLOOKUP((MID(C393,2,7)&amp;"/"&amp;MID(C393,10,3)&amp;TRIM(D393)),Carouselwash!G:G,Carouselwash!I:I,0),_xlfn.XLOOKUP(MID(B393,2,7)&amp;"/"&amp;MID(B393,10,3)&amp;TRIM(D393)&amp;MID(B393,15,4),Carouselwash!F:F,Carouselwash!I:I,0))</f>
        <v>0</v>
      </c>
    </row>
    <row r="394" spans="1:35" hidden="1">
      <c r="D394" s="55"/>
      <c r="E394" s="115"/>
      <c r="G394" s="124"/>
      <c r="H394" s="124"/>
      <c r="AA394" s="60" t="s">
        <v>5015</v>
      </c>
      <c r="AB394" s="66" t="s">
        <v>10728</v>
      </c>
      <c r="AC394" s="60" t="s">
        <v>10729</v>
      </c>
      <c r="AD394" s="60">
        <f>IF(N394=$AD$1,_xlfn.XLOOKUP(LEFT(B394,18)&amp;C394&amp;D394,'Form CT'!I:I,'Form CT'!D:D,0)+_xlfn.XLOOKUP(LEFT(B394,18)&amp;C394&amp;D394,'Form CT'!I:I,'Form CT'!E:E,0),0)</f>
        <v>0</v>
      </c>
      <c r="AE394" s="60">
        <f>IF(N394=$AE$1,_xlfn.XLOOKUP(LEFT(B394,18)&amp;C394&amp;D394,'Form CT'!I:I,'Form CT'!D:D,0)+_xlfn.XLOOKUP(LEFT(B394,18)&amp;C394&amp;D394,'Form CT'!I:I,'Form CT'!E:E,0),0)</f>
        <v>0</v>
      </c>
      <c r="AF394" s="60">
        <f>IF(N394=$AF$1,_xlfn.XLOOKUP(LEFT(B394,18)&amp;C394&amp;D394,'Form CT'!I:I,'Form CT'!D:D,0)+_xlfn.XLOOKUP(LEFT(B394,18)&amp;C394&amp;D394,'Form CT'!I:I,'Form CT'!E:E,0),0)</f>
        <v>0</v>
      </c>
      <c r="AG394" s="60" t="e">
        <f t="shared" si="9"/>
        <v>#VALUE!</v>
      </c>
      <c r="AH394" s="60">
        <f>_xlfn.XLOOKUP(TRIM(CLEAN(B394))&amp;"-"&amp;TRIM(CLEAN(C394))&amp;"-"&amp;TRIM(CLEAN(D394)),'KS2'!A:A,'KS2'!B:B,0)</f>
        <v>0</v>
      </c>
      <c r="AI394" s="60">
        <f>IF(_xlfn.XLOOKUP(MID(B394,2,7)&amp;"/"&amp;MID(B394,10,3)&amp;TRIM(D394)&amp;MID(B394,15,4),Carouselwash!F:F,Carouselwash!I:I,0)=0,_xlfn.XLOOKUP((MID(C394,2,7)&amp;"/"&amp;MID(C394,10,3)&amp;TRIM(D394)),Carouselwash!G:G,Carouselwash!I:I,0),_xlfn.XLOOKUP(MID(B394,2,7)&amp;"/"&amp;MID(B394,10,3)&amp;TRIM(D394)&amp;MID(B394,15,4),Carouselwash!F:F,Carouselwash!I:I,0))</f>
        <v>0</v>
      </c>
    </row>
    <row r="395" spans="1:35" hidden="1">
      <c r="D395" s="55"/>
      <c r="E395" s="115"/>
      <c r="G395" s="124"/>
      <c r="H395" s="124"/>
      <c r="AA395" s="60" t="s">
        <v>5013</v>
      </c>
      <c r="AB395" s="66" t="s">
        <v>10565</v>
      </c>
      <c r="AC395" s="60" t="s">
        <v>10566</v>
      </c>
      <c r="AD395" s="60">
        <f>IF(N395=$AD$1,_xlfn.XLOOKUP(LEFT(B395,18)&amp;C395&amp;D395,'Form CT'!I:I,'Form CT'!D:D,0)+_xlfn.XLOOKUP(LEFT(B395,18)&amp;C395&amp;D395,'Form CT'!I:I,'Form CT'!E:E,0),0)</f>
        <v>0</v>
      </c>
      <c r="AE395" s="60">
        <f>IF(N395=$AE$1,_xlfn.XLOOKUP(LEFT(B395,18)&amp;C395&amp;D395,'Form CT'!I:I,'Form CT'!D:D,0)+_xlfn.XLOOKUP(LEFT(B395,18)&amp;C395&amp;D395,'Form CT'!I:I,'Form CT'!E:E,0),0)</f>
        <v>0</v>
      </c>
      <c r="AF395" s="60">
        <f>IF(N395=$AF$1,_xlfn.XLOOKUP(LEFT(B395,18)&amp;C395&amp;D395,'Form CT'!I:I,'Form CT'!D:D,0)+_xlfn.XLOOKUP(LEFT(B395,18)&amp;C395&amp;D395,'Form CT'!I:I,'Form CT'!E:E,0),0)</f>
        <v>0</v>
      </c>
      <c r="AG395" s="60" t="e">
        <f t="shared" si="9"/>
        <v>#VALUE!</v>
      </c>
      <c r="AH395" s="60">
        <f>_xlfn.XLOOKUP(TRIM(CLEAN(B395))&amp;"-"&amp;TRIM(CLEAN(C395))&amp;"-"&amp;TRIM(CLEAN(D395)),'KS2'!A:A,'KS2'!B:B,0)</f>
        <v>0</v>
      </c>
      <c r="AI395" s="60">
        <f>IF(_xlfn.XLOOKUP(MID(B395,2,7)&amp;"/"&amp;MID(B395,10,3)&amp;TRIM(D395)&amp;MID(B395,15,4),Carouselwash!F:F,Carouselwash!I:I,0)=0,_xlfn.XLOOKUP((MID(C395,2,7)&amp;"/"&amp;MID(C395,10,3)&amp;TRIM(D395)),Carouselwash!G:G,Carouselwash!I:I,0),_xlfn.XLOOKUP(MID(B395,2,7)&amp;"/"&amp;MID(B395,10,3)&amp;TRIM(D395)&amp;MID(B395,15,4),Carouselwash!F:F,Carouselwash!I:I,0))</f>
        <v>0</v>
      </c>
    </row>
    <row r="396" spans="1:35" hidden="1">
      <c r="D396" s="55"/>
      <c r="E396" s="115"/>
      <c r="G396" s="124"/>
      <c r="H396" s="124"/>
      <c r="AA396" s="60" t="s">
        <v>5009</v>
      </c>
      <c r="AB396" s="66" t="s">
        <v>10723</v>
      </c>
      <c r="AC396" s="60" t="s">
        <v>10653</v>
      </c>
      <c r="AD396" s="60">
        <f>IF(N396=$AD$1,_xlfn.XLOOKUP(LEFT(B396,18)&amp;C396&amp;D396,'Form CT'!I:I,'Form CT'!D:D,0)+_xlfn.XLOOKUP(LEFT(B396,18)&amp;C396&amp;D396,'Form CT'!I:I,'Form CT'!E:E,0),0)</f>
        <v>0</v>
      </c>
      <c r="AE396" s="60">
        <f>IF(N396=$AE$1,_xlfn.XLOOKUP(LEFT(B396,18)&amp;C396&amp;D396,'Form CT'!I:I,'Form CT'!D:D,0)+_xlfn.XLOOKUP(LEFT(B396,18)&amp;C396&amp;D396,'Form CT'!I:I,'Form CT'!E:E,0),0)</f>
        <v>0</v>
      </c>
      <c r="AF396" s="60">
        <f>IF(N396=$AF$1,_xlfn.XLOOKUP(LEFT(B396,18)&amp;C396&amp;D396,'Form CT'!I:I,'Form CT'!D:D,0)+_xlfn.XLOOKUP(LEFT(B396,18)&amp;C396&amp;D396,'Form CT'!I:I,'Form CT'!E:E,0),0)</f>
        <v>0</v>
      </c>
      <c r="AG396" s="60" t="e">
        <f t="shared" si="9"/>
        <v>#VALUE!</v>
      </c>
      <c r="AH396" s="60">
        <f>_xlfn.XLOOKUP(TRIM(CLEAN(B396))&amp;"-"&amp;TRIM(CLEAN(C396))&amp;"-"&amp;TRIM(CLEAN(D396)),'KS2'!A:A,'KS2'!B:B,0)</f>
        <v>0</v>
      </c>
      <c r="AI396" s="60">
        <f>IF(_xlfn.XLOOKUP(MID(B396,2,7)&amp;"/"&amp;MID(B396,10,3)&amp;TRIM(D396)&amp;MID(B396,15,4),Carouselwash!F:F,Carouselwash!I:I,0)=0,_xlfn.XLOOKUP((MID(C396,2,7)&amp;"/"&amp;MID(C396,10,3)&amp;TRIM(D396)),Carouselwash!G:G,Carouselwash!I:I,0),_xlfn.XLOOKUP(MID(B396,2,7)&amp;"/"&amp;MID(B396,10,3)&amp;TRIM(D396)&amp;MID(B396,15,4),Carouselwash!F:F,Carouselwash!I:I,0))</f>
        <v>0</v>
      </c>
    </row>
    <row r="397" spans="1:35" hidden="1">
      <c r="D397" s="55"/>
      <c r="E397" s="115"/>
      <c r="G397" s="124"/>
      <c r="H397" s="124"/>
      <c r="AA397" s="60" t="s">
        <v>5009</v>
      </c>
      <c r="AB397" s="66" t="s">
        <v>10732</v>
      </c>
      <c r="AC397" s="60" t="s">
        <v>10638</v>
      </c>
      <c r="AD397" s="60">
        <f>IF(N397=$AD$1,_xlfn.XLOOKUP(LEFT(B397,18)&amp;C397&amp;D397,'Form CT'!I:I,'Form CT'!D:D,0)+_xlfn.XLOOKUP(LEFT(B397,18)&amp;C397&amp;D397,'Form CT'!I:I,'Form CT'!E:E,0),0)</f>
        <v>0</v>
      </c>
      <c r="AE397" s="60">
        <f>IF(N397=$AE$1,_xlfn.XLOOKUP(LEFT(B397,18)&amp;C397&amp;D397,'Form CT'!I:I,'Form CT'!D:D,0)+_xlfn.XLOOKUP(LEFT(B397,18)&amp;C397&amp;D397,'Form CT'!I:I,'Form CT'!E:E,0),0)</f>
        <v>0</v>
      </c>
      <c r="AF397" s="60">
        <f>IF(N397=$AF$1,_xlfn.XLOOKUP(LEFT(B397,18)&amp;C397&amp;D397,'Form CT'!I:I,'Form CT'!D:D,0)+_xlfn.XLOOKUP(LEFT(B397,18)&amp;C397&amp;D397,'Form CT'!I:I,'Form CT'!E:E,0),0)</f>
        <v>0</v>
      </c>
      <c r="AG397" s="60" t="e">
        <f t="shared" si="9"/>
        <v>#VALUE!</v>
      </c>
      <c r="AH397" s="60">
        <f>_xlfn.XLOOKUP(TRIM(CLEAN(B397))&amp;"-"&amp;TRIM(CLEAN(C397))&amp;"-"&amp;TRIM(CLEAN(D397)),'KS2'!A:A,'KS2'!B:B,0)</f>
        <v>0</v>
      </c>
      <c r="AI397" s="60">
        <f>IF(_xlfn.XLOOKUP(MID(B397,2,7)&amp;"/"&amp;MID(B397,10,3)&amp;TRIM(D397)&amp;MID(B397,15,4),Carouselwash!F:F,Carouselwash!I:I,0)=0,_xlfn.XLOOKUP((MID(C397,2,7)&amp;"/"&amp;MID(C397,10,3)&amp;TRIM(D397)),Carouselwash!G:G,Carouselwash!I:I,0),_xlfn.XLOOKUP(MID(B397,2,7)&amp;"/"&amp;MID(B397,10,3)&amp;TRIM(D397)&amp;MID(B397,15,4),Carouselwash!F:F,Carouselwash!I:I,0))</f>
        <v>0</v>
      </c>
    </row>
    <row r="398" spans="1:35" hidden="1">
      <c r="E398" s="115"/>
      <c r="G398" s="124"/>
      <c r="H398" s="124"/>
      <c r="AA398" s="60" t="s">
        <v>5009</v>
      </c>
      <c r="AB398" s="66" t="s">
        <v>10726</v>
      </c>
      <c r="AC398" s="60" t="s">
        <v>10727</v>
      </c>
      <c r="AD398" s="60">
        <f>IF(N398=$AD$1,_xlfn.XLOOKUP(LEFT(B398,18)&amp;C398&amp;D398,'Form CT'!I:I,'Form CT'!D:D,0)+_xlfn.XLOOKUP(LEFT(B398,18)&amp;C398&amp;D398,'Form CT'!I:I,'Form CT'!E:E,0),0)</f>
        <v>0</v>
      </c>
      <c r="AE398" s="60">
        <f>IF(N398=$AE$1,_xlfn.XLOOKUP(LEFT(B398,18)&amp;C398&amp;D398,'Form CT'!I:I,'Form CT'!D:D,0)+_xlfn.XLOOKUP(LEFT(B398,18)&amp;C398&amp;D398,'Form CT'!I:I,'Form CT'!E:E,0),0)</f>
        <v>0</v>
      </c>
      <c r="AF398" s="60">
        <f>IF(N398=$AF$1,_xlfn.XLOOKUP(LEFT(B398,18)&amp;C398&amp;D398,'Form CT'!I:I,'Form CT'!D:D,0)+_xlfn.XLOOKUP(LEFT(B398,18)&amp;C398&amp;D398,'Form CT'!I:I,'Form CT'!E:E,0),0)</f>
        <v>0</v>
      </c>
      <c r="AG398" s="60" t="e">
        <f t="shared" si="9"/>
        <v>#VALUE!</v>
      </c>
      <c r="AH398" s="60">
        <f>_xlfn.XLOOKUP(TRIM(CLEAN(B398))&amp;"-"&amp;TRIM(CLEAN(C398))&amp;"-"&amp;TRIM(CLEAN(D398)),'KS2'!A:A,'KS2'!B:B,0)</f>
        <v>0</v>
      </c>
      <c r="AI398" s="60">
        <f>IF(_xlfn.XLOOKUP(MID(B398,2,7)&amp;"/"&amp;MID(B398,10,3)&amp;TRIM(D398)&amp;MID(B398,15,4),Carouselwash!F:F,Carouselwash!I:I,0)=0,_xlfn.XLOOKUP((MID(C398,2,7)&amp;"/"&amp;MID(C398,10,3)&amp;TRIM(D398)),Carouselwash!G:G,Carouselwash!I:I,0),_xlfn.XLOOKUP(MID(B398,2,7)&amp;"/"&amp;MID(B398,10,3)&amp;TRIM(D398)&amp;MID(B398,15,4),Carouselwash!F:F,Carouselwash!I:I,0))</f>
        <v>0</v>
      </c>
    </row>
    <row r="399" spans="1:35" hidden="1">
      <c r="A399" s="125"/>
      <c r="E399" s="115"/>
      <c r="G399" s="124"/>
      <c r="H399" s="124"/>
      <c r="AA399" s="60" t="s">
        <v>5009</v>
      </c>
      <c r="AB399" s="66" t="s">
        <v>10573</v>
      </c>
      <c r="AC399" s="60" t="s">
        <v>10574</v>
      </c>
      <c r="AD399" s="60">
        <f>IF(N399=$AD$1,_xlfn.XLOOKUP(LEFT(B399,18)&amp;C399&amp;D399,'Form CT'!I:I,'Form CT'!D:D,0)+_xlfn.XLOOKUP(LEFT(B399,18)&amp;C399&amp;D399,'Form CT'!I:I,'Form CT'!E:E,0),0)</f>
        <v>0</v>
      </c>
      <c r="AE399" s="60">
        <f>IF(N399=$AE$1,_xlfn.XLOOKUP(LEFT(B399,18)&amp;C399&amp;D399,'Form CT'!I:I,'Form CT'!D:D,0)+_xlfn.XLOOKUP(LEFT(B399,18)&amp;C399&amp;D399,'Form CT'!I:I,'Form CT'!E:E,0),0)</f>
        <v>0</v>
      </c>
      <c r="AF399" s="60">
        <f>IF(N399=$AF$1,_xlfn.XLOOKUP(LEFT(B399,18)&amp;C399&amp;D399,'Form CT'!I:I,'Form CT'!D:D,0)+_xlfn.XLOOKUP(LEFT(B399,18)&amp;C399&amp;D399,'Form CT'!I:I,'Form CT'!E:E,0),0)</f>
        <v>0</v>
      </c>
      <c r="AG399" s="60" t="e">
        <f t="shared" si="9"/>
        <v>#VALUE!</v>
      </c>
      <c r="AH399" s="60">
        <f>_xlfn.XLOOKUP(TRIM(CLEAN(B399))&amp;"-"&amp;TRIM(CLEAN(C399))&amp;"-"&amp;TRIM(CLEAN(D399)),'KS2'!A:A,'KS2'!B:B,0)</f>
        <v>0</v>
      </c>
      <c r="AI399" s="60">
        <f>IF(_xlfn.XLOOKUP(MID(B399,2,7)&amp;"/"&amp;MID(B399,10,3)&amp;TRIM(D399)&amp;MID(B399,15,4),Carouselwash!F:F,Carouselwash!I:I,0)=0,_xlfn.XLOOKUP((MID(C399,2,7)&amp;"/"&amp;MID(C399,10,3)&amp;TRIM(D399)),Carouselwash!G:G,Carouselwash!I:I,0),_xlfn.XLOOKUP(MID(B399,2,7)&amp;"/"&amp;MID(B399,10,3)&amp;TRIM(D399)&amp;MID(B399,15,4),Carouselwash!F:F,Carouselwash!I:I,0))</f>
        <v>0</v>
      </c>
    </row>
    <row r="400" spans="1:35" hidden="1">
      <c r="E400" s="115"/>
      <c r="G400" s="124"/>
      <c r="H400" s="124"/>
      <c r="AA400" s="60" t="s">
        <v>5548</v>
      </c>
      <c r="AB400" s="126" t="s">
        <v>5548</v>
      </c>
      <c r="AC400" s="60" t="s">
        <v>5008</v>
      </c>
      <c r="AD400" s="60">
        <f>IF(N400=$AD$1,_xlfn.XLOOKUP(LEFT(B400,18)&amp;C400&amp;D400,'Form CT'!I:I,'Form CT'!D:D,0)+_xlfn.XLOOKUP(LEFT(B400,18)&amp;C400&amp;D400,'Form CT'!I:I,'Form CT'!E:E,0),0)</f>
        <v>0</v>
      </c>
      <c r="AE400" s="60">
        <f>IF(N400=$AE$1,_xlfn.XLOOKUP(LEFT(B400,18)&amp;C400&amp;D400,'Form CT'!I:I,'Form CT'!D:D,0)+_xlfn.XLOOKUP(LEFT(B400,18)&amp;C400&amp;D400,'Form CT'!I:I,'Form CT'!E:E,0),0)</f>
        <v>0</v>
      </c>
      <c r="AF400" s="60">
        <f>IF(N400=$AF$1,_xlfn.XLOOKUP(LEFT(B400,18)&amp;C400&amp;D400,'Form CT'!I:I,'Form CT'!D:D,0)+_xlfn.XLOOKUP(LEFT(B400,18)&amp;C400&amp;D400,'Form CT'!I:I,'Form CT'!E:E,0),0)</f>
        <v>0</v>
      </c>
      <c r="AG400" s="60" t="e">
        <f t="shared" si="9"/>
        <v>#VALUE!</v>
      </c>
      <c r="AH400" s="60">
        <f>_xlfn.XLOOKUP(TRIM(CLEAN(B400))&amp;"-"&amp;TRIM(CLEAN(C400))&amp;"-"&amp;TRIM(CLEAN(D400)),'KS2'!A:A,'KS2'!B:B,0)</f>
        <v>0</v>
      </c>
      <c r="AI400" s="60">
        <f>IF(_xlfn.XLOOKUP(MID(B400,2,7)&amp;"/"&amp;MID(B400,10,3)&amp;TRIM(D400)&amp;MID(B400,15,4),Carouselwash!F:F,Carouselwash!I:I,0)=0,_xlfn.XLOOKUP((MID(C400,2,7)&amp;"/"&amp;MID(C400,10,3)&amp;TRIM(D400)),Carouselwash!G:G,Carouselwash!I:I,0),_xlfn.XLOOKUP(MID(B400,2,7)&amp;"/"&amp;MID(B400,10,3)&amp;TRIM(D400)&amp;MID(B400,15,4),Carouselwash!F:F,Carouselwash!I:I,0))</f>
        <v>0</v>
      </c>
    </row>
    <row r="401" spans="1:35" hidden="1">
      <c r="E401" s="115"/>
      <c r="G401" s="124"/>
      <c r="H401" s="124"/>
      <c r="AA401" s="60" t="s">
        <v>5009</v>
      </c>
      <c r="AB401" s="66" t="s">
        <v>10601</v>
      </c>
      <c r="AC401" s="60" t="s">
        <v>10602</v>
      </c>
      <c r="AD401" s="60">
        <f>IF(N401=$AD$1,_xlfn.XLOOKUP(LEFT(B401,18)&amp;C401&amp;D401,'Form CT'!I:I,'Form CT'!D:D,0)+_xlfn.XLOOKUP(LEFT(B401,18)&amp;C401&amp;D401,'Form CT'!I:I,'Form CT'!E:E,0),0)</f>
        <v>0</v>
      </c>
      <c r="AE401" s="60">
        <f>IF(N401=$AE$1,_xlfn.XLOOKUP(LEFT(B401,18)&amp;C401&amp;D401,'Form CT'!I:I,'Form CT'!D:D,0)+_xlfn.XLOOKUP(LEFT(B401,18)&amp;C401&amp;D401,'Form CT'!I:I,'Form CT'!E:E,0),0)</f>
        <v>0</v>
      </c>
      <c r="AF401" s="60">
        <f>IF(N401=$AF$1,_xlfn.XLOOKUP(LEFT(B401,18)&amp;C401&amp;D401,'Form CT'!I:I,'Form CT'!D:D,0)+_xlfn.XLOOKUP(LEFT(B401,18)&amp;C401&amp;D401,'Form CT'!I:I,'Form CT'!E:E,0),0)</f>
        <v>0</v>
      </c>
      <c r="AG401" s="60" t="e">
        <f t="shared" si="9"/>
        <v>#VALUE!</v>
      </c>
      <c r="AH401" s="60">
        <f>_xlfn.XLOOKUP(TRIM(CLEAN(B401))&amp;"-"&amp;TRIM(CLEAN(C401))&amp;"-"&amp;TRIM(CLEAN(D401)),'KS2'!A:A,'KS2'!B:B,0)</f>
        <v>0</v>
      </c>
      <c r="AI401" s="60">
        <f>IF(_xlfn.XLOOKUP(MID(B401,2,7)&amp;"/"&amp;MID(B401,10,3)&amp;TRIM(D401)&amp;MID(B401,15,4),Carouselwash!F:F,Carouselwash!I:I,0)=0,_xlfn.XLOOKUP((MID(C401,2,7)&amp;"/"&amp;MID(C401,10,3)&amp;TRIM(D401)),Carouselwash!G:G,Carouselwash!I:I,0),_xlfn.XLOOKUP(MID(B401,2,7)&amp;"/"&amp;MID(B401,10,3)&amp;TRIM(D401)&amp;MID(B401,15,4),Carouselwash!F:F,Carouselwash!I:I,0))</f>
        <v>0</v>
      </c>
    </row>
    <row r="402" spans="1:35" hidden="1">
      <c r="D402" s="55"/>
      <c r="E402" s="115"/>
      <c r="G402" s="124"/>
      <c r="H402" s="124"/>
      <c r="AA402" s="60" t="s">
        <v>5009</v>
      </c>
      <c r="AB402" s="66" t="s">
        <v>5008</v>
      </c>
      <c r="AC402" s="60" t="s">
        <v>10515</v>
      </c>
      <c r="AD402" s="60">
        <f>IF(N402=$AD$1,_xlfn.XLOOKUP(LEFT(B402,18)&amp;C402&amp;D402,'Form CT'!I:I,'Form CT'!D:D,0)+_xlfn.XLOOKUP(LEFT(B402,18)&amp;C402&amp;D402,'Form CT'!I:I,'Form CT'!E:E,0),0)</f>
        <v>0</v>
      </c>
      <c r="AE402" s="60">
        <f>IF(N402=$AE$1,_xlfn.XLOOKUP(LEFT(B402,18)&amp;C402&amp;D402,'Form CT'!I:I,'Form CT'!D:D,0)+_xlfn.XLOOKUP(LEFT(B402,18)&amp;C402&amp;D402,'Form CT'!I:I,'Form CT'!E:E,0),0)</f>
        <v>0</v>
      </c>
      <c r="AF402" s="60">
        <f>IF(N402=$AF$1,_xlfn.XLOOKUP(LEFT(B402,18)&amp;C402&amp;D402,'Form CT'!I:I,'Form CT'!D:D,0)+_xlfn.XLOOKUP(LEFT(B402,18)&amp;C402&amp;D402,'Form CT'!I:I,'Form CT'!E:E,0),0)</f>
        <v>0</v>
      </c>
      <c r="AG402" s="60" t="e">
        <f t="shared" si="9"/>
        <v>#VALUE!</v>
      </c>
      <c r="AH402" s="60">
        <f>_xlfn.XLOOKUP(TRIM(CLEAN(B402))&amp;"-"&amp;TRIM(CLEAN(C402))&amp;"-"&amp;TRIM(CLEAN(D402)),'KS2'!A:A,'KS2'!B:B,0)</f>
        <v>0</v>
      </c>
      <c r="AI402" s="60">
        <f>IF(_xlfn.XLOOKUP(MID(B402,2,7)&amp;"/"&amp;MID(B402,10,3)&amp;TRIM(D402)&amp;MID(B402,15,4),Carouselwash!F:F,Carouselwash!I:I,0)=0,_xlfn.XLOOKUP((MID(C402,2,7)&amp;"/"&amp;MID(C402,10,3)&amp;TRIM(D402)),Carouselwash!G:G,Carouselwash!I:I,0),_xlfn.XLOOKUP(MID(B402,2,7)&amp;"/"&amp;MID(B402,10,3)&amp;TRIM(D402)&amp;MID(B402,15,4),Carouselwash!F:F,Carouselwash!I:I,0))</f>
        <v>0</v>
      </c>
    </row>
    <row r="403" spans="1:35" hidden="1">
      <c r="D403" s="55"/>
      <c r="E403" s="115"/>
      <c r="G403" s="124"/>
      <c r="H403" s="124"/>
      <c r="AA403" s="60" t="s">
        <v>5011</v>
      </c>
      <c r="AB403" s="66" t="s">
        <v>5014</v>
      </c>
      <c r="AC403" s="60" t="s">
        <v>10605</v>
      </c>
      <c r="AD403" s="60">
        <f>IF(N403=$AD$1,_xlfn.XLOOKUP(LEFT(B403,18)&amp;C403&amp;D403,'Form CT'!I:I,'Form CT'!D:D,0)+_xlfn.XLOOKUP(LEFT(B403,18)&amp;C403&amp;D403,'Form CT'!I:I,'Form CT'!E:E,0),0)</f>
        <v>0</v>
      </c>
      <c r="AE403" s="60">
        <f>IF(N403=$AE$1,_xlfn.XLOOKUP(LEFT(B403,18)&amp;C403&amp;D403,'Form CT'!I:I,'Form CT'!D:D,0)+_xlfn.XLOOKUP(LEFT(B403,18)&amp;C403&amp;D403,'Form CT'!I:I,'Form CT'!E:E,0),0)</f>
        <v>0</v>
      </c>
      <c r="AF403" s="60">
        <f>IF(N403=$AF$1,_xlfn.XLOOKUP(LEFT(B403,18)&amp;C403&amp;D403,'Form CT'!I:I,'Form CT'!D:D,0)+_xlfn.XLOOKUP(LEFT(B403,18)&amp;C403&amp;D403,'Form CT'!I:I,'Form CT'!E:E,0),0)</f>
        <v>0</v>
      </c>
      <c r="AG403" s="60" t="e">
        <f t="shared" si="9"/>
        <v>#VALUE!</v>
      </c>
      <c r="AH403" s="60">
        <f>_xlfn.XLOOKUP(TRIM(CLEAN(B403))&amp;"-"&amp;TRIM(CLEAN(C403))&amp;"-"&amp;TRIM(CLEAN(D403)),'KS2'!A:A,'KS2'!B:B,0)</f>
        <v>0</v>
      </c>
      <c r="AI403" s="60">
        <f>IF(_xlfn.XLOOKUP(MID(B403,2,7)&amp;"/"&amp;MID(B403,10,3)&amp;TRIM(D403)&amp;MID(B403,15,4),Carouselwash!F:F,Carouselwash!I:I,0)=0,_xlfn.XLOOKUP((MID(C403,2,7)&amp;"/"&amp;MID(C403,10,3)&amp;TRIM(D403)),Carouselwash!G:G,Carouselwash!I:I,0),_xlfn.XLOOKUP(MID(B403,2,7)&amp;"/"&amp;MID(B403,10,3)&amp;TRIM(D403)&amp;MID(B403,15,4),Carouselwash!F:F,Carouselwash!I:I,0))</f>
        <v>0</v>
      </c>
    </row>
    <row r="404" spans="1:35" hidden="1">
      <c r="D404" s="55"/>
      <c r="E404" s="115"/>
      <c r="G404" s="124"/>
      <c r="H404" s="124"/>
      <c r="AA404" s="60" t="s">
        <v>5009</v>
      </c>
      <c r="AB404" s="66" t="s">
        <v>5008</v>
      </c>
      <c r="AC404" s="60" t="s">
        <v>10515</v>
      </c>
      <c r="AD404" s="60">
        <f>IF(N404=$AD$1,_xlfn.XLOOKUP(LEFT(B404,18)&amp;C404&amp;D404,'Form CT'!I:I,'Form CT'!D:D,0)+_xlfn.XLOOKUP(LEFT(B404,18)&amp;C404&amp;D404,'Form CT'!I:I,'Form CT'!E:E,0),0)</f>
        <v>0</v>
      </c>
      <c r="AE404" s="60">
        <f>IF(N404=$AE$1,_xlfn.XLOOKUP(LEFT(B404,18)&amp;C404&amp;D404,'Form CT'!I:I,'Form CT'!D:D,0)+_xlfn.XLOOKUP(LEFT(B404,18)&amp;C404&amp;D404,'Form CT'!I:I,'Form CT'!E:E,0),0)</f>
        <v>0</v>
      </c>
      <c r="AF404" s="60">
        <f>IF(N404=$AF$1,_xlfn.XLOOKUP(LEFT(B404,18)&amp;C404&amp;D404,'Form CT'!I:I,'Form CT'!D:D,0)+_xlfn.XLOOKUP(LEFT(B404,18)&amp;C404&amp;D404,'Form CT'!I:I,'Form CT'!E:E,0),0)</f>
        <v>0</v>
      </c>
      <c r="AG404" s="60" t="e">
        <f t="shared" si="9"/>
        <v>#VALUE!</v>
      </c>
      <c r="AH404" s="60">
        <f>_xlfn.XLOOKUP(TRIM(CLEAN(B404))&amp;"-"&amp;TRIM(CLEAN(C404))&amp;"-"&amp;TRIM(CLEAN(D404)),'KS2'!A:A,'KS2'!B:B,0)</f>
        <v>0</v>
      </c>
      <c r="AI404" s="60">
        <f>IF(_xlfn.XLOOKUP(MID(B404,2,7)&amp;"/"&amp;MID(B404,10,3)&amp;TRIM(D404)&amp;MID(B404,15,4),Carouselwash!F:F,Carouselwash!I:I,0)=0,_xlfn.XLOOKUP((MID(C404,2,7)&amp;"/"&amp;MID(C404,10,3)&amp;TRIM(D404)),Carouselwash!G:G,Carouselwash!I:I,0),_xlfn.XLOOKUP(MID(B404,2,7)&amp;"/"&amp;MID(B404,10,3)&amp;TRIM(D404)&amp;MID(B404,15,4),Carouselwash!F:F,Carouselwash!I:I,0))</f>
        <v>0</v>
      </c>
    </row>
    <row r="405" spans="1:35" hidden="1">
      <c r="D405" s="55"/>
      <c r="E405" s="115"/>
      <c r="G405" s="124"/>
      <c r="H405" s="124"/>
      <c r="AA405" s="60" t="s">
        <v>5010</v>
      </c>
      <c r="AB405" s="126" t="s">
        <v>5008</v>
      </c>
      <c r="AC405" s="60" t="s">
        <v>10615</v>
      </c>
      <c r="AD405" s="60">
        <f>IF(N405=$AD$1,_xlfn.XLOOKUP(LEFT(B405,18)&amp;C405&amp;D405,'Form CT'!I:I,'Form CT'!D:D,0)+_xlfn.XLOOKUP(LEFT(B405,18)&amp;C405&amp;D405,'Form CT'!I:I,'Form CT'!E:E,0),0)</f>
        <v>0</v>
      </c>
      <c r="AE405" s="60">
        <f>IF(N405=$AE$1,_xlfn.XLOOKUP(LEFT(B405,18)&amp;C405&amp;D405,'Form CT'!I:I,'Form CT'!D:D,0)+_xlfn.XLOOKUP(LEFT(B405,18)&amp;C405&amp;D405,'Form CT'!I:I,'Form CT'!E:E,0),0)</f>
        <v>0</v>
      </c>
      <c r="AF405" s="60">
        <f>IF(N405=$AF$1,_xlfn.XLOOKUP(LEFT(B405,18)&amp;C405&amp;D405,'Form CT'!I:I,'Form CT'!D:D,0)+_xlfn.XLOOKUP(LEFT(B405,18)&amp;C405&amp;D405,'Form CT'!I:I,'Form CT'!E:E,0),0)</f>
        <v>0</v>
      </c>
      <c r="AG405" s="60" t="e">
        <f t="shared" si="9"/>
        <v>#VALUE!</v>
      </c>
      <c r="AH405" s="60">
        <f>_xlfn.XLOOKUP(TRIM(CLEAN(B405))&amp;"-"&amp;TRIM(CLEAN(C405))&amp;"-"&amp;TRIM(CLEAN(D405)),'KS2'!A:A,'KS2'!B:B,0)</f>
        <v>0</v>
      </c>
      <c r="AI405" s="60">
        <f>IF(_xlfn.XLOOKUP(MID(B405,2,7)&amp;"/"&amp;MID(B405,10,3)&amp;TRIM(D405)&amp;MID(B405,15,4),Carouselwash!F:F,Carouselwash!I:I,0)=0,_xlfn.XLOOKUP((MID(C405,2,7)&amp;"/"&amp;MID(C405,10,3)&amp;TRIM(D405)),Carouselwash!G:G,Carouselwash!I:I,0),_xlfn.XLOOKUP(MID(B405,2,7)&amp;"/"&amp;MID(B405,10,3)&amp;TRIM(D405)&amp;MID(B405,15,4),Carouselwash!F:F,Carouselwash!I:I,0))</f>
        <v>0</v>
      </c>
    </row>
    <row r="406" spans="1:35" hidden="1">
      <c r="E406" s="115"/>
      <c r="G406" s="124"/>
      <c r="H406" s="124"/>
      <c r="AA406" s="60" t="s">
        <v>5015</v>
      </c>
      <c r="AB406" s="66" t="s">
        <v>10603</v>
      </c>
      <c r="AC406" s="60" t="s">
        <v>10604</v>
      </c>
      <c r="AD406" s="60">
        <f>IF(N406=$AD$1,_xlfn.XLOOKUP(LEFT(B406,18)&amp;C406&amp;D406,'Form CT'!I:I,'Form CT'!D:D,0)+_xlfn.XLOOKUP(LEFT(B406,18)&amp;C406&amp;D406,'Form CT'!I:I,'Form CT'!E:E,0),0)</f>
        <v>0</v>
      </c>
      <c r="AE406" s="60">
        <f>IF(N406=$AE$1,_xlfn.XLOOKUP(LEFT(B406,18)&amp;C406&amp;D406,'Form CT'!I:I,'Form CT'!D:D,0)+_xlfn.XLOOKUP(LEFT(B406,18)&amp;C406&amp;D406,'Form CT'!I:I,'Form CT'!E:E,0),0)</f>
        <v>0</v>
      </c>
      <c r="AF406" s="60">
        <f>IF(N406=$AF$1,_xlfn.XLOOKUP(LEFT(B406,18)&amp;C406&amp;D406,'Form CT'!I:I,'Form CT'!D:D,0)+_xlfn.XLOOKUP(LEFT(B406,18)&amp;C406&amp;D406,'Form CT'!I:I,'Form CT'!E:E,0),0)</f>
        <v>0</v>
      </c>
      <c r="AG406" s="60" t="e">
        <f t="shared" si="9"/>
        <v>#VALUE!</v>
      </c>
      <c r="AH406" s="60">
        <f>_xlfn.XLOOKUP(TRIM(CLEAN(B406))&amp;"-"&amp;TRIM(CLEAN(C406))&amp;"-"&amp;TRIM(CLEAN(D406)),'KS2'!A:A,'KS2'!B:B,0)</f>
        <v>0</v>
      </c>
      <c r="AI406" s="60">
        <f>IF(_xlfn.XLOOKUP(MID(B406,2,7)&amp;"/"&amp;MID(B406,10,3)&amp;TRIM(D406)&amp;MID(B406,15,4),Carouselwash!F:F,Carouselwash!I:I,0)=0,_xlfn.XLOOKUP((MID(C406,2,7)&amp;"/"&amp;MID(C406,10,3)&amp;TRIM(D406)),Carouselwash!G:G,Carouselwash!I:I,0),_xlfn.XLOOKUP(MID(B406,2,7)&amp;"/"&amp;MID(B406,10,3)&amp;TRIM(D406)&amp;MID(B406,15,4),Carouselwash!F:F,Carouselwash!I:I,0))</f>
        <v>0</v>
      </c>
    </row>
    <row r="407" spans="1:35" hidden="1">
      <c r="E407" s="115"/>
      <c r="G407" s="124"/>
      <c r="H407" s="124"/>
      <c r="AA407" s="60" t="s">
        <v>5009</v>
      </c>
      <c r="AB407" s="66" t="s">
        <v>10681</v>
      </c>
      <c r="AC407" s="60" t="s">
        <v>10682</v>
      </c>
      <c r="AD407" s="60">
        <f>IF(N407=$AD$1,_xlfn.XLOOKUP(LEFT(B407,18)&amp;C407&amp;D407,'Form CT'!I:I,'Form CT'!D:D,0)+_xlfn.XLOOKUP(LEFT(B407,18)&amp;C407&amp;D407,'Form CT'!I:I,'Form CT'!E:E,0),0)</f>
        <v>0</v>
      </c>
      <c r="AE407" s="60">
        <f>IF(N407=$AE$1,_xlfn.XLOOKUP(LEFT(B407,18)&amp;C407&amp;D407,'Form CT'!I:I,'Form CT'!D:D,0)+_xlfn.XLOOKUP(LEFT(B407,18)&amp;C407&amp;D407,'Form CT'!I:I,'Form CT'!E:E,0),0)</f>
        <v>0</v>
      </c>
      <c r="AF407" s="60">
        <f>IF(N407=$AF$1,_xlfn.XLOOKUP(LEFT(B407,18)&amp;C407&amp;D407,'Form CT'!I:I,'Form CT'!D:D,0)+_xlfn.XLOOKUP(LEFT(B407,18)&amp;C407&amp;D407,'Form CT'!I:I,'Form CT'!E:E,0),0)</f>
        <v>0</v>
      </c>
      <c r="AG407" s="60" t="e">
        <f t="shared" si="9"/>
        <v>#VALUE!</v>
      </c>
      <c r="AH407" s="60">
        <f>_xlfn.XLOOKUP(TRIM(CLEAN(B407))&amp;"-"&amp;TRIM(CLEAN(C407))&amp;"-"&amp;TRIM(CLEAN(D407)),'KS2'!A:A,'KS2'!B:B,0)</f>
        <v>0</v>
      </c>
      <c r="AI407" s="60">
        <f>IF(_xlfn.XLOOKUP(MID(B407,2,7)&amp;"/"&amp;MID(B407,10,3)&amp;TRIM(D407)&amp;MID(B407,15,4),Carouselwash!F:F,Carouselwash!I:I,0)=0,_xlfn.XLOOKUP((MID(C407,2,7)&amp;"/"&amp;MID(C407,10,3)&amp;TRIM(D407)),Carouselwash!G:G,Carouselwash!I:I,0),_xlfn.XLOOKUP(MID(B407,2,7)&amp;"/"&amp;MID(B407,10,3)&amp;TRIM(D407)&amp;MID(B407,15,4),Carouselwash!F:F,Carouselwash!I:I,0))</f>
        <v>0</v>
      </c>
    </row>
    <row r="408" spans="1:35" hidden="1">
      <c r="D408" s="55"/>
      <c r="E408" s="115"/>
      <c r="G408" s="124"/>
      <c r="H408" s="124"/>
      <c r="AA408" s="60" t="s">
        <v>5009</v>
      </c>
      <c r="AB408" s="66" t="s">
        <v>5008</v>
      </c>
      <c r="AC408" s="60" t="s">
        <v>10515</v>
      </c>
      <c r="AD408" s="60">
        <f>IF(N408=$AD$1,_xlfn.XLOOKUP(LEFT(B408,18)&amp;C408&amp;D408,'Form CT'!I:I,'Form CT'!D:D,0)+_xlfn.XLOOKUP(LEFT(B408,18)&amp;C408&amp;D408,'Form CT'!I:I,'Form CT'!E:E,0),0)</f>
        <v>0</v>
      </c>
      <c r="AE408" s="60">
        <f>IF(N408=$AE$1,_xlfn.XLOOKUP(LEFT(B408,18)&amp;C408&amp;D408,'Form CT'!I:I,'Form CT'!D:D,0)+_xlfn.XLOOKUP(LEFT(B408,18)&amp;C408&amp;D408,'Form CT'!I:I,'Form CT'!E:E,0),0)</f>
        <v>0</v>
      </c>
      <c r="AF408" s="60">
        <f>IF(N408=$AF$1,_xlfn.XLOOKUP(LEFT(B408,18)&amp;C408&amp;D408,'Form CT'!I:I,'Form CT'!D:D,0)+_xlfn.XLOOKUP(LEFT(B408,18)&amp;C408&amp;D408,'Form CT'!I:I,'Form CT'!E:E,0),0)</f>
        <v>0</v>
      </c>
      <c r="AG408" s="60" t="e">
        <f t="shared" si="9"/>
        <v>#VALUE!</v>
      </c>
      <c r="AH408" s="60">
        <f>_xlfn.XLOOKUP(TRIM(CLEAN(B408))&amp;"-"&amp;TRIM(CLEAN(C408))&amp;"-"&amp;TRIM(CLEAN(D408)),'KS2'!A:A,'KS2'!B:B,0)</f>
        <v>0</v>
      </c>
      <c r="AI408" s="60">
        <f>IF(_xlfn.XLOOKUP(MID(B408,2,7)&amp;"/"&amp;MID(B408,10,3)&amp;TRIM(D408)&amp;MID(B408,15,4),Carouselwash!F:F,Carouselwash!I:I,0)=0,_xlfn.XLOOKUP((MID(C408,2,7)&amp;"/"&amp;MID(C408,10,3)&amp;TRIM(D408)),Carouselwash!G:G,Carouselwash!I:I,0),_xlfn.XLOOKUP(MID(B408,2,7)&amp;"/"&amp;MID(B408,10,3)&amp;TRIM(D408)&amp;MID(B408,15,4),Carouselwash!F:F,Carouselwash!I:I,0))</f>
        <v>0</v>
      </c>
    </row>
    <row r="409" spans="1:35" hidden="1">
      <c r="E409" s="115"/>
      <c r="G409" s="124"/>
      <c r="H409" s="124"/>
      <c r="AA409" s="60" t="s">
        <v>5098</v>
      </c>
      <c r="AB409" s="66" t="s">
        <v>10685</v>
      </c>
      <c r="AC409" s="60" t="s">
        <v>10686</v>
      </c>
      <c r="AD409" s="60">
        <f>IF(N409=$AD$1,_xlfn.XLOOKUP(LEFT(B409,18)&amp;C409&amp;D409,'Form CT'!I:I,'Form CT'!D:D,0)+_xlfn.XLOOKUP(LEFT(B409,18)&amp;C409&amp;D409,'Form CT'!I:I,'Form CT'!E:E,0),0)</f>
        <v>0</v>
      </c>
      <c r="AE409" s="60">
        <f>IF(N409=$AE$1,_xlfn.XLOOKUP(LEFT(B409,18)&amp;C409&amp;D409,'Form CT'!I:I,'Form CT'!D:D,0)+_xlfn.XLOOKUP(LEFT(B409,18)&amp;C409&amp;D409,'Form CT'!I:I,'Form CT'!E:E,0),0)</f>
        <v>0</v>
      </c>
      <c r="AF409" s="60">
        <f>IF(N409=$AF$1,_xlfn.XLOOKUP(LEFT(B409,18)&amp;C409&amp;D409,'Form CT'!I:I,'Form CT'!D:D,0)+_xlfn.XLOOKUP(LEFT(B409,18)&amp;C409&amp;D409,'Form CT'!I:I,'Form CT'!E:E,0),0)</f>
        <v>0</v>
      </c>
      <c r="AG409" s="60" t="e">
        <f t="shared" si="9"/>
        <v>#VALUE!</v>
      </c>
      <c r="AH409" s="60">
        <f>_xlfn.XLOOKUP(TRIM(CLEAN(B409))&amp;"-"&amp;TRIM(CLEAN(C409))&amp;"-"&amp;TRIM(CLEAN(D409)),'KS2'!A:A,'KS2'!B:B,0)</f>
        <v>0</v>
      </c>
      <c r="AI409" s="60">
        <f>IF(_xlfn.XLOOKUP(MID(B409,2,7)&amp;"/"&amp;MID(B409,10,3)&amp;TRIM(D409)&amp;MID(B409,15,4),Carouselwash!F:F,Carouselwash!I:I,0)=0,_xlfn.XLOOKUP((MID(C409,2,7)&amp;"/"&amp;MID(C409,10,3)&amp;TRIM(D409)),Carouselwash!G:G,Carouselwash!I:I,0),_xlfn.XLOOKUP(MID(B409,2,7)&amp;"/"&amp;MID(B409,10,3)&amp;TRIM(D409)&amp;MID(B409,15,4),Carouselwash!F:F,Carouselwash!I:I,0))</f>
        <v>0</v>
      </c>
    </row>
    <row r="410" spans="1:35" hidden="1">
      <c r="A410" s="68"/>
      <c r="B410" s="70"/>
      <c r="C410" s="70"/>
      <c r="D410" s="55"/>
      <c r="E410" s="71"/>
      <c r="F410" s="73"/>
      <c r="G410" s="74"/>
      <c r="H410" s="74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  <c r="AA410" s="68" t="s">
        <v>5009</v>
      </c>
      <c r="AB410" s="68" t="s">
        <v>10678</v>
      </c>
      <c r="AC410" s="68" t="s">
        <v>10679</v>
      </c>
      <c r="AD410" s="60">
        <f>IF(N410=$AD$1,_xlfn.XLOOKUP(LEFT(B410,18)&amp;C410&amp;D410,'Form CT'!I:I,'Form CT'!D:D,0)+_xlfn.XLOOKUP(LEFT(B410,18)&amp;C410&amp;D410,'Form CT'!I:I,'Form CT'!E:E,0),0)</f>
        <v>0</v>
      </c>
      <c r="AE410" s="60">
        <f>IF(N410=$AE$1,_xlfn.XLOOKUP(LEFT(B410,18)&amp;C410&amp;D410,'Form CT'!I:I,'Form CT'!D:D,0)+_xlfn.XLOOKUP(LEFT(B410,18)&amp;C410&amp;D410,'Form CT'!I:I,'Form CT'!E:E,0),0)</f>
        <v>0</v>
      </c>
      <c r="AF410" s="60">
        <f>IF(N410=$AF$1,_xlfn.XLOOKUP(LEFT(B410,18)&amp;C410&amp;D410,'Form CT'!I:I,'Form CT'!D:D,0)+_xlfn.XLOOKUP(LEFT(B410,18)&amp;C410&amp;D410,'Form CT'!I:I,'Form CT'!E:E,0),0)</f>
        <v>0</v>
      </c>
      <c r="AG410" s="60" t="e">
        <f t="shared" si="9"/>
        <v>#VALUE!</v>
      </c>
      <c r="AH410" s="60">
        <f>_xlfn.XLOOKUP(TRIM(CLEAN(B410))&amp;"-"&amp;TRIM(CLEAN(C410))&amp;"-"&amp;TRIM(CLEAN(D410)),'KS2'!A:A,'KS2'!B:B,0)</f>
        <v>0</v>
      </c>
      <c r="AI410" s="60">
        <f>IF(_xlfn.XLOOKUP(MID(B410,2,7)&amp;"/"&amp;MID(B410,10,3)&amp;TRIM(D410)&amp;MID(B410,15,4),Carouselwash!F:F,Carouselwash!I:I,0)=0,_xlfn.XLOOKUP((MID(C410,2,7)&amp;"/"&amp;MID(C410,10,3)&amp;TRIM(D410)),Carouselwash!G:G,Carouselwash!I:I,0),_xlfn.XLOOKUP(MID(B410,2,7)&amp;"/"&amp;MID(B410,10,3)&amp;TRIM(D410)&amp;MID(B410,15,4),Carouselwash!F:F,Carouselwash!I:I,0))</f>
        <v>0</v>
      </c>
    </row>
    <row r="411" spans="1:35" hidden="1">
      <c r="D411" s="55"/>
      <c r="E411" s="115"/>
      <c r="G411" s="124"/>
      <c r="H411" s="124"/>
      <c r="AA411" s="60" t="s">
        <v>5009</v>
      </c>
      <c r="AB411" s="66" t="s">
        <v>10651</v>
      </c>
      <c r="AC411" s="60" t="s">
        <v>10652</v>
      </c>
      <c r="AD411" s="60">
        <f>IF(N411=$AD$1,_xlfn.XLOOKUP(LEFT(B411,18)&amp;C411&amp;D411,'Form CT'!I:I,'Form CT'!D:D,0)+_xlfn.XLOOKUP(LEFT(B411,18)&amp;C411&amp;D411,'Form CT'!I:I,'Form CT'!E:E,0),0)</f>
        <v>0</v>
      </c>
      <c r="AE411" s="60">
        <f>IF(N411=$AE$1,_xlfn.XLOOKUP(LEFT(B411,18)&amp;C411&amp;D411,'Form CT'!I:I,'Form CT'!D:D,0)+_xlfn.XLOOKUP(LEFT(B411,18)&amp;C411&amp;D411,'Form CT'!I:I,'Form CT'!E:E,0),0)</f>
        <v>0</v>
      </c>
      <c r="AF411" s="60">
        <f>IF(N411=$AF$1,_xlfn.XLOOKUP(LEFT(B411,18)&amp;C411&amp;D411,'Form CT'!I:I,'Form CT'!D:D,0)+_xlfn.XLOOKUP(LEFT(B411,18)&amp;C411&amp;D411,'Form CT'!I:I,'Form CT'!E:E,0),0)</f>
        <v>0</v>
      </c>
      <c r="AG411" s="60" t="e">
        <f t="shared" si="9"/>
        <v>#VALUE!</v>
      </c>
      <c r="AH411" s="60">
        <f>_xlfn.XLOOKUP(TRIM(CLEAN(B411))&amp;"-"&amp;TRIM(CLEAN(C411))&amp;"-"&amp;TRIM(CLEAN(D411)),'KS2'!A:A,'KS2'!B:B,0)</f>
        <v>0</v>
      </c>
      <c r="AI411" s="60">
        <f>IF(_xlfn.XLOOKUP(MID(B411,2,7)&amp;"/"&amp;MID(B411,10,3)&amp;TRIM(D411)&amp;MID(B411,15,4),Carouselwash!F:F,Carouselwash!I:I,0)=0,_xlfn.XLOOKUP((MID(C411,2,7)&amp;"/"&amp;MID(C411,10,3)&amp;TRIM(D411)),Carouselwash!G:G,Carouselwash!I:I,0),_xlfn.XLOOKUP(MID(B411,2,7)&amp;"/"&amp;MID(B411,10,3)&amp;TRIM(D411)&amp;MID(B411,15,4),Carouselwash!F:F,Carouselwash!I:I,0))</f>
        <v>0</v>
      </c>
    </row>
    <row r="412" spans="1:35" hidden="1">
      <c r="E412" s="115"/>
      <c r="G412" s="124"/>
      <c r="H412" s="124"/>
      <c r="AA412" s="60" t="s">
        <v>5009</v>
      </c>
      <c r="AB412" s="66" t="s">
        <v>10742</v>
      </c>
      <c r="AC412" s="60" t="s">
        <v>10743</v>
      </c>
      <c r="AD412" s="60">
        <f>IF(N412=$AD$1,_xlfn.XLOOKUP(LEFT(B412,18)&amp;C412&amp;D412,'Form CT'!I:I,'Form CT'!D:D,0)+_xlfn.XLOOKUP(LEFT(B412,18)&amp;C412&amp;D412,'Form CT'!I:I,'Form CT'!E:E,0),0)</f>
        <v>0</v>
      </c>
      <c r="AE412" s="60">
        <f>IF(N412=$AE$1,_xlfn.XLOOKUP(LEFT(B412,18)&amp;C412&amp;D412,'Form CT'!I:I,'Form CT'!D:D,0)+_xlfn.XLOOKUP(LEFT(B412,18)&amp;C412&amp;D412,'Form CT'!I:I,'Form CT'!E:E,0),0)</f>
        <v>0</v>
      </c>
      <c r="AF412" s="60">
        <f>IF(N412=$AF$1,_xlfn.XLOOKUP(LEFT(B412,18)&amp;C412&amp;D412,'Form CT'!I:I,'Form CT'!D:D,0)+_xlfn.XLOOKUP(LEFT(B412,18)&amp;C412&amp;D412,'Form CT'!I:I,'Form CT'!E:E,0),0)</f>
        <v>0</v>
      </c>
      <c r="AG412" s="60" t="e">
        <f t="shared" si="9"/>
        <v>#VALUE!</v>
      </c>
      <c r="AH412" s="60">
        <f>_xlfn.XLOOKUP(TRIM(CLEAN(B412))&amp;"-"&amp;TRIM(CLEAN(C412))&amp;"-"&amp;TRIM(CLEAN(D412)),'KS2'!A:A,'KS2'!B:B,0)</f>
        <v>0</v>
      </c>
      <c r="AI412" s="60">
        <f>IF(_xlfn.XLOOKUP(MID(B412,2,7)&amp;"/"&amp;MID(B412,10,3)&amp;TRIM(D412)&amp;MID(B412,15,4),Carouselwash!F:F,Carouselwash!I:I,0)=0,_xlfn.XLOOKUP((MID(C412,2,7)&amp;"/"&amp;MID(C412,10,3)&amp;TRIM(D412)),Carouselwash!G:G,Carouselwash!I:I,0),_xlfn.XLOOKUP(MID(B412,2,7)&amp;"/"&amp;MID(B412,10,3)&amp;TRIM(D412)&amp;MID(B412,15,4),Carouselwash!F:F,Carouselwash!I:I,0))</f>
        <v>0</v>
      </c>
    </row>
    <row r="413" spans="1:35" hidden="1">
      <c r="E413" s="115"/>
      <c r="G413" s="124"/>
      <c r="H413" s="124"/>
      <c r="AA413" s="60" t="s">
        <v>5009</v>
      </c>
      <c r="AB413" s="126" t="s">
        <v>10672</v>
      </c>
      <c r="AC413" s="60" t="s">
        <v>10673</v>
      </c>
      <c r="AD413" s="60">
        <f>IF(N413=$AD$1,_xlfn.XLOOKUP(LEFT(B413,18)&amp;C413&amp;D413,'Form CT'!I:I,'Form CT'!D:D,0)+_xlfn.XLOOKUP(LEFT(B413,18)&amp;C413&amp;D413,'Form CT'!I:I,'Form CT'!E:E,0),0)</f>
        <v>0</v>
      </c>
      <c r="AE413" s="60">
        <f>IF(N413=$AE$1,_xlfn.XLOOKUP(LEFT(B413,18)&amp;C413&amp;D413,'Form CT'!I:I,'Form CT'!D:D,0)+_xlfn.XLOOKUP(LEFT(B413,18)&amp;C413&amp;D413,'Form CT'!I:I,'Form CT'!E:E,0),0)</f>
        <v>0</v>
      </c>
      <c r="AF413" s="60">
        <f>IF(N413=$AF$1,_xlfn.XLOOKUP(LEFT(B413,18)&amp;C413&amp;D413,'Form CT'!I:I,'Form CT'!D:D,0)+_xlfn.XLOOKUP(LEFT(B413,18)&amp;C413&amp;D413,'Form CT'!I:I,'Form CT'!E:E,0),0)</f>
        <v>0</v>
      </c>
      <c r="AG413" s="60" t="e">
        <f t="shared" si="9"/>
        <v>#VALUE!</v>
      </c>
      <c r="AH413" s="60">
        <f>_xlfn.XLOOKUP(TRIM(CLEAN(B413))&amp;"-"&amp;TRIM(CLEAN(C413))&amp;"-"&amp;TRIM(CLEAN(D413)),'KS2'!A:A,'KS2'!B:B,0)</f>
        <v>0</v>
      </c>
      <c r="AI413" s="60">
        <f>IF(_xlfn.XLOOKUP(MID(B413,2,7)&amp;"/"&amp;MID(B413,10,3)&amp;TRIM(D413)&amp;MID(B413,15,4),Carouselwash!F:F,Carouselwash!I:I,0)=0,_xlfn.XLOOKUP((MID(C413,2,7)&amp;"/"&amp;MID(C413,10,3)&amp;TRIM(D413)),Carouselwash!G:G,Carouselwash!I:I,0),_xlfn.XLOOKUP(MID(B413,2,7)&amp;"/"&amp;MID(B413,10,3)&amp;TRIM(D413)&amp;MID(B413,15,4),Carouselwash!F:F,Carouselwash!I:I,0))</f>
        <v>0</v>
      </c>
    </row>
    <row r="414" spans="1:35" hidden="1">
      <c r="D414" s="55"/>
      <c r="E414" s="115"/>
      <c r="F414" s="108"/>
      <c r="G414" s="124"/>
      <c r="H414" s="124"/>
      <c r="AA414" s="60" t="s">
        <v>5009</v>
      </c>
      <c r="AB414" s="66" t="s">
        <v>5008</v>
      </c>
      <c r="AC414" s="60" t="s">
        <v>10606</v>
      </c>
      <c r="AD414" s="60">
        <f>IF(N414=$AD$1,_xlfn.XLOOKUP(LEFT(B414,18)&amp;C414&amp;D414,'Form CT'!I:I,'Form CT'!D:D,0)+_xlfn.XLOOKUP(LEFT(B414,18)&amp;C414&amp;D414,'Form CT'!I:I,'Form CT'!E:E,0),0)</f>
        <v>0</v>
      </c>
      <c r="AE414" s="60">
        <f>IF(N414=$AE$1,_xlfn.XLOOKUP(LEFT(B414,18)&amp;C414&amp;D414,'Form CT'!I:I,'Form CT'!D:D,0)+_xlfn.XLOOKUP(LEFT(B414,18)&amp;C414&amp;D414,'Form CT'!I:I,'Form CT'!E:E,0),0)</f>
        <v>0</v>
      </c>
      <c r="AF414" s="60">
        <f>IF(N414=$AF$1,_xlfn.XLOOKUP(LEFT(B414,18)&amp;C414&amp;D414,'Form CT'!I:I,'Form CT'!D:D,0)+_xlfn.XLOOKUP(LEFT(B414,18)&amp;C414&amp;D414,'Form CT'!I:I,'Form CT'!E:E,0),0)</f>
        <v>0</v>
      </c>
      <c r="AG414" s="60" t="e">
        <f t="shared" si="9"/>
        <v>#VALUE!</v>
      </c>
      <c r="AH414" s="60">
        <f>_xlfn.XLOOKUP(TRIM(CLEAN(B414))&amp;"-"&amp;TRIM(CLEAN(C414))&amp;"-"&amp;TRIM(CLEAN(D414)),'KS2'!A:A,'KS2'!B:B,0)</f>
        <v>0</v>
      </c>
      <c r="AI414" s="60">
        <f>IF(_xlfn.XLOOKUP(MID(B414,2,7)&amp;"/"&amp;MID(B414,10,3)&amp;TRIM(D414)&amp;MID(B414,15,4),Carouselwash!F:F,Carouselwash!I:I,0)=0,_xlfn.XLOOKUP((MID(C414,2,7)&amp;"/"&amp;MID(C414,10,3)&amp;TRIM(D414)),Carouselwash!G:G,Carouselwash!I:I,0),_xlfn.XLOOKUP(MID(B414,2,7)&amp;"/"&amp;MID(B414,10,3)&amp;TRIM(D414)&amp;MID(B414,15,4),Carouselwash!F:F,Carouselwash!I:I,0))</f>
        <v>0</v>
      </c>
    </row>
    <row r="415" spans="1:35" hidden="1">
      <c r="D415" s="55"/>
      <c r="E415" s="115"/>
      <c r="G415" s="124"/>
      <c r="H415" s="124"/>
      <c r="AA415" s="60" t="s">
        <v>5010</v>
      </c>
      <c r="AB415" s="66" t="s">
        <v>5008</v>
      </c>
      <c r="AC415" s="60" t="s">
        <v>10617</v>
      </c>
      <c r="AD415" s="60">
        <f>IF(N415=$AD$1,_xlfn.XLOOKUP(LEFT(B415,18)&amp;C415&amp;D415,'Form CT'!I:I,'Form CT'!D:D,0)+_xlfn.XLOOKUP(LEFT(B415,18)&amp;C415&amp;D415,'Form CT'!I:I,'Form CT'!E:E,0),0)</f>
        <v>0</v>
      </c>
      <c r="AE415" s="60">
        <f>IF(N415=$AE$1,_xlfn.XLOOKUP(LEFT(B415,18)&amp;C415&amp;D415,'Form CT'!I:I,'Form CT'!D:D,0)+_xlfn.XLOOKUP(LEFT(B415,18)&amp;C415&amp;D415,'Form CT'!I:I,'Form CT'!E:E,0),0)</f>
        <v>0</v>
      </c>
      <c r="AF415" s="60">
        <f>IF(N415=$AF$1,_xlfn.XLOOKUP(LEFT(B415,18)&amp;C415&amp;D415,'Form CT'!I:I,'Form CT'!D:D,0)+_xlfn.XLOOKUP(LEFT(B415,18)&amp;C415&amp;D415,'Form CT'!I:I,'Form CT'!E:E,0),0)</f>
        <v>0</v>
      </c>
      <c r="AG415" s="60" t="e">
        <f t="shared" si="9"/>
        <v>#VALUE!</v>
      </c>
      <c r="AH415" s="60">
        <f>_xlfn.XLOOKUP(TRIM(CLEAN(B415))&amp;"-"&amp;TRIM(CLEAN(C415))&amp;"-"&amp;TRIM(CLEAN(D415)),'KS2'!A:A,'KS2'!B:B,0)</f>
        <v>0</v>
      </c>
      <c r="AI415" s="60">
        <f>IF(_xlfn.XLOOKUP(MID(B415,2,7)&amp;"/"&amp;MID(B415,10,3)&amp;TRIM(D415)&amp;MID(B415,15,4),Carouselwash!F:F,Carouselwash!I:I,0)=0,_xlfn.XLOOKUP((MID(C415,2,7)&amp;"/"&amp;MID(C415,10,3)&amp;TRIM(D415)),Carouselwash!G:G,Carouselwash!I:I,0),_xlfn.XLOOKUP(MID(B415,2,7)&amp;"/"&amp;MID(B415,10,3)&amp;TRIM(D415)&amp;MID(B415,15,4),Carouselwash!F:F,Carouselwash!I:I,0))</f>
        <v>0</v>
      </c>
    </row>
    <row r="416" spans="1:35" hidden="1">
      <c r="D416" s="55"/>
      <c r="E416" s="115"/>
      <c r="G416" s="124"/>
      <c r="H416" s="124"/>
      <c r="AA416" s="60" t="s">
        <v>5009</v>
      </c>
      <c r="AB416" s="66" t="s">
        <v>5008</v>
      </c>
      <c r="AC416" s="60" t="s">
        <v>10551</v>
      </c>
      <c r="AD416" s="60">
        <f>IF(N416=$AD$1,_xlfn.XLOOKUP(LEFT(B416,18)&amp;C416&amp;D416,'Form CT'!I:I,'Form CT'!D:D,0)+_xlfn.XLOOKUP(LEFT(B416,18)&amp;C416&amp;D416,'Form CT'!I:I,'Form CT'!E:E,0),0)</f>
        <v>0</v>
      </c>
      <c r="AE416" s="60">
        <f>IF(N416=$AE$1,_xlfn.XLOOKUP(LEFT(B416,18)&amp;C416&amp;D416,'Form CT'!I:I,'Form CT'!D:D,0)+_xlfn.XLOOKUP(LEFT(B416,18)&amp;C416&amp;D416,'Form CT'!I:I,'Form CT'!E:E,0),0)</f>
        <v>0</v>
      </c>
      <c r="AF416" s="60">
        <f>IF(N416=$AF$1,_xlfn.XLOOKUP(LEFT(B416,18)&amp;C416&amp;D416,'Form CT'!I:I,'Form CT'!D:D,0)+_xlfn.XLOOKUP(LEFT(B416,18)&amp;C416&amp;D416,'Form CT'!I:I,'Form CT'!E:E,0),0)</f>
        <v>0</v>
      </c>
      <c r="AG416" s="60" t="e">
        <f t="shared" si="9"/>
        <v>#VALUE!</v>
      </c>
      <c r="AH416" s="60">
        <f>_xlfn.XLOOKUP(TRIM(CLEAN(B416))&amp;"-"&amp;TRIM(CLEAN(C416))&amp;"-"&amp;TRIM(CLEAN(D416)),'KS2'!A:A,'KS2'!B:B,0)</f>
        <v>0</v>
      </c>
      <c r="AI416" s="60">
        <f>IF(_xlfn.XLOOKUP(MID(B416,2,7)&amp;"/"&amp;MID(B416,10,3)&amp;TRIM(D416)&amp;MID(B416,15,4),Carouselwash!F:F,Carouselwash!I:I,0)=0,_xlfn.XLOOKUP((MID(C416,2,7)&amp;"/"&amp;MID(C416,10,3)&amp;TRIM(D416)),Carouselwash!G:G,Carouselwash!I:I,0),_xlfn.XLOOKUP(MID(B416,2,7)&amp;"/"&amp;MID(B416,10,3)&amp;TRIM(D416)&amp;MID(B416,15,4),Carouselwash!F:F,Carouselwash!I:I,0))</f>
        <v>0</v>
      </c>
    </row>
    <row r="417" spans="1:35" hidden="1">
      <c r="E417" s="115"/>
      <c r="G417" s="124"/>
      <c r="H417" s="124"/>
      <c r="AA417" s="60" t="s">
        <v>5010</v>
      </c>
      <c r="AB417" s="66" t="s">
        <v>5008</v>
      </c>
      <c r="AC417" s="60" t="s">
        <v>10718</v>
      </c>
      <c r="AD417" s="60">
        <f>IF(N417=$AD$1,_xlfn.XLOOKUP(LEFT(B417,18)&amp;C417&amp;D417,'Form CT'!I:I,'Form CT'!D:D,0)+_xlfn.XLOOKUP(LEFT(B417,18)&amp;C417&amp;D417,'Form CT'!I:I,'Form CT'!E:E,0),0)</f>
        <v>0</v>
      </c>
      <c r="AE417" s="60">
        <f>IF(N417=$AE$1,_xlfn.XLOOKUP(LEFT(B417,18)&amp;C417&amp;D417,'Form CT'!I:I,'Form CT'!D:D,0)+_xlfn.XLOOKUP(LEFT(B417,18)&amp;C417&amp;D417,'Form CT'!I:I,'Form CT'!E:E,0),0)</f>
        <v>0</v>
      </c>
      <c r="AF417" s="60">
        <f>IF(N417=$AF$1,_xlfn.XLOOKUP(LEFT(B417,18)&amp;C417&amp;D417,'Form CT'!I:I,'Form CT'!D:D,0)+_xlfn.XLOOKUP(LEFT(B417,18)&amp;C417&amp;D417,'Form CT'!I:I,'Form CT'!E:E,0),0)</f>
        <v>0</v>
      </c>
      <c r="AG417" s="60" t="e">
        <f t="shared" si="9"/>
        <v>#VALUE!</v>
      </c>
      <c r="AH417" s="60">
        <f>_xlfn.XLOOKUP(TRIM(CLEAN(B417))&amp;"-"&amp;TRIM(CLEAN(C417))&amp;"-"&amp;TRIM(CLEAN(D417)),'KS2'!A:A,'KS2'!B:B,0)</f>
        <v>0</v>
      </c>
      <c r="AI417" s="60">
        <f>IF(_xlfn.XLOOKUP(MID(B417,2,7)&amp;"/"&amp;MID(B417,10,3)&amp;TRIM(D417)&amp;MID(B417,15,4),Carouselwash!F:F,Carouselwash!I:I,0)=0,_xlfn.XLOOKUP((MID(C417,2,7)&amp;"/"&amp;MID(C417,10,3)&amp;TRIM(D417)),Carouselwash!G:G,Carouselwash!I:I,0),_xlfn.XLOOKUP(MID(B417,2,7)&amp;"/"&amp;MID(B417,10,3)&amp;TRIM(D417)&amp;MID(B417,15,4),Carouselwash!F:F,Carouselwash!I:I,0))</f>
        <v>0</v>
      </c>
    </row>
    <row r="418" spans="1:35" hidden="1">
      <c r="D418" s="55"/>
      <c r="E418" s="115"/>
      <c r="G418" s="124"/>
      <c r="H418" s="124"/>
      <c r="AA418" s="60" t="s">
        <v>5009</v>
      </c>
      <c r="AB418" s="126" t="s">
        <v>5008</v>
      </c>
      <c r="AC418" s="60" t="s">
        <v>10638</v>
      </c>
      <c r="AD418" s="60">
        <f>IF(N418=$AD$1,_xlfn.XLOOKUP(LEFT(B418,18)&amp;C418&amp;D418,'Form CT'!I:I,'Form CT'!D:D,0)+_xlfn.XLOOKUP(LEFT(B418,18)&amp;C418&amp;D418,'Form CT'!I:I,'Form CT'!E:E,0),0)</f>
        <v>0</v>
      </c>
      <c r="AE418" s="60">
        <f>IF(N418=$AE$1,_xlfn.XLOOKUP(LEFT(B418,18)&amp;C418&amp;D418,'Form CT'!I:I,'Form CT'!D:D,0)+_xlfn.XLOOKUP(LEFT(B418,18)&amp;C418&amp;D418,'Form CT'!I:I,'Form CT'!E:E,0),0)</f>
        <v>0</v>
      </c>
      <c r="AF418" s="60">
        <f>IF(N418=$AF$1,_xlfn.XLOOKUP(LEFT(B418,18)&amp;C418&amp;D418,'Form CT'!I:I,'Form CT'!D:D,0)+_xlfn.XLOOKUP(LEFT(B418,18)&amp;C418&amp;D418,'Form CT'!I:I,'Form CT'!E:E,0),0)</f>
        <v>0</v>
      </c>
      <c r="AG418" s="60" t="e">
        <f t="shared" si="9"/>
        <v>#VALUE!</v>
      </c>
      <c r="AH418" s="60">
        <f>_xlfn.XLOOKUP(TRIM(CLEAN(B418))&amp;"-"&amp;TRIM(CLEAN(C418))&amp;"-"&amp;TRIM(CLEAN(D418)),'KS2'!A:A,'KS2'!B:B,0)</f>
        <v>0</v>
      </c>
      <c r="AI418" s="60">
        <f>IF(_xlfn.XLOOKUP(MID(B418,2,7)&amp;"/"&amp;MID(B418,10,3)&amp;TRIM(D418)&amp;MID(B418,15,4),Carouselwash!F:F,Carouselwash!I:I,0)=0,_xlfn.XLOOKUP((MID(C418,2,7)&amp;"/"&amp;MID(C418,10,3)&amp;TRIM(D418)),Carouselwash!G:G,Carouselwash!I:I,0),_xlfn.XLOOKUP(MID(B418,2,7)&amp;"/"&amp;MID(B418,10,3)&amp;TRIM(D418)&amp;MID(B418,15,4),Carouselwash!F:F,Carouselwash!I:I,0))</f>
        <v>0</v>
      </c>
    </row>
    <row r="419" spans="1:35" hidden="1">
      <c r="D419" s="55"/>
      <c r="E419" s="115"/>
      <c r="G419" s="124"/>
      <c r="H419" s="124"/>
      <c r="AA419" s="60" t="s">
        <v>5011</v>
      </c>
      <c r="AB419" s="66" t="s">
        <v>5014</v>
      </c>
      <c r="AC419" s="60" t="s">
        <v>10637</v>
      </c>
      <c r="AD419" s="60">
        <f>IF(N419=$AD$1,_xlfn.XLOOKUP(LEFT(B419,18)&amp;C419&amp;D419,'Form CT'!I:I,'Form CT'!D:D,0)+_xlfn.XLOOKUP(LEFT(B419,18)&amp;C419&amp;D419,'Form CT'!I:I,'Form CT'!E:E,0),0)</f>
        <v>0</v>
      </c>
      <c r="AE419" s="60">
        <f>IF(N419=$AE$1,_xlfn.XLOOKUP(LEFT(B419,18)&amp;C419&amp;D419,'Form CT'!I:I,'Form CT'!D:D,0)+_xlfn.XLOOKUP(LEFT(B419,18)&amp;C419&amp;D419,'Form CT'!I:I,'Form CT'!E:E,0),0)</f>
        <v>0</v>
      </c>
      <c r="AF419" s="60">
        <f>IF(N419=$AF$1,_xlfn.XLOOKUP(LEFT(B419,18)&amp;C419&amp;D419,'Form CT'!I:I,'Form CT'!D:D,0)+_xlfn.XLOOKUP(LEFT(B419,18)&amp;C419&amp;D419,'Form CT'!I:I,'Form CT'!E:E,0),0)</f>
        <v>0</v>
      </c>
      <c r="AG419" s="60" t="e">
        <f t="shared" si="9"/>
        <v>#VALUE!</v>
      </c>
      <c r="AH419" s="60">
        <f>_xlfn.XLOOKUP(TRIM(CLEAN(B419))&amp;"-"&amp;TRIM(CLEAN(C419))&amp;"-"&amp;TRIM(CLEAN(D419)),'KS2'!A:A,'KS2'!B:B,0)</f>
        <v>0</v>
      </c>
      <c r="AI419" s="60">
        <f>IF(_xlfn.XLOOKUP(MID(B419,2,7)&amp;"/"&amp;MID(B419,10,3)&amp;TRIM(D419)&amp;MID(B419,15,4),Carouselwash!F:F,Carouselwash!I:I,0)=0,_xlfn.XLOOKUP((MID(C419,2,7)&amp;"/"&amp;MID(C419,10,3)&amp;TRIM(D419)),Carouselwash!G:G,Carouselwash!I:I,0),_xlfn.XLOOKUP(MID(B419,2,7)&amp;"/"&amp;MID(B419,10,3)&amp;TRIM(D419)&amp;MID(B419,15,4),Carouselwash!F:F,Carouselwash!I:I,0))</f>
        <v>0</v>
      </c>
    </row>
    <row r="420" spans="1:35" hidden="1">
      <c r="E420" s="115"/>
      <c r="G420" s="124"/>
      <c r="H420" s="124"/>
      <c r="AA420" s="60" t="s">
        <v>5010</v>
      </c>
      <c r="AB420" s="66" t="s">
        <v>5008</v>
      </c>
      <c r="AC420" s="60" t="s">
        <v>10502</v>
      </c>
      <c r="AD420" s="60">
        <f>IF(N420=$AD$1,_xlfn.XLOOKUP(LEFT(B420,18)&amp;C420&amp;D420,'Form CT'!I:I,'Form CT'!D:D,0)+_xlfn.XLOOKUP(LEFT(B420,18)&amp;C420&amp;D420,'Form CT'!I:I,'Form CT'!E:E,0),0)</f>
        <v>0</v>
      </c>
      <c r="AE420" s="60">
        <f>IF(N420=$AE$1,_xlfn.XLOOKUP(LEFT(B420,18)&amp;C420&amp;D420,'Form CT'!I:I,'Form CT'!D:D,0)+_xlfn.XLOOKUP(LEFT(B420,18)&amp;C420&amp;D420,'Form CT'!I:I,'Form CT'!E:E,0),0)</f>
        <v>0</v>
      </c>
      <c r="AF420" s="60">
        <f>IF(N420=$AF$1,_xlfn.XLOOKUP(LEFT(B420,18)&amp;C420&amp;D420,'Form CT'!I:I,'Form CT'!D:D,0)+_xlfn.XLOOKUP(LEFT(B420,18)&amp;C420&amp;D420,'Form CT'!I:I,'Form CT'!E:E,0),0)</f>
        <v>0</v>
      </c>
      <c r="AG420" s="60" t="e">
        <f t="shared" si="9"/>
        <v>#VALUE!</v>
      </c>
      <c r="AH420" s="60">
        <f>_xlfn.XLOOKUP(TRIM(CLEAN(B420))&amp;"-"&amp;TRIM(CLEAN(C420))&amp;"-"&amp;TRIM(CLEAN(D420)),'KS2'!A:A,'KS2'!B:B,0)</f>
        <v>0</v>
      </c>
      <c r="AI420" s="60">
        <f>IF(_xlfn.XLOOKUP(MID(B420,2,7)&amp;"/"&amp;MID(B420,10,3)&amp;TRIM(D420)&amp;MID(B420,15,4),Carouselwash!F:F,Carouselwash!I:I,0)=0,_xlfn.XLOOKUP((MID(C420,2,7)&amp;"/"&amp;MID(C420,10,3)&amp;TRIM(D420)),Carouselwash!G:G,Carouselwash!I:I,0),_xlfn.XLOOKUP(MID(B420,2,7)&amp;"/"&amp;MID(B420,10,3)&amp;TRIM(D420)&amp;MID(B420,15,4),Carouselwash!F:F,Carouselwash!I:I,0))</f>
        <v>0</v>
      </c>
    </row>
    <row r="421" spans="1:35" hidden="1">
      <c r="E421" s="115"/>
      <c r="G421" s="124"/>
      <c r="H421" s="124"/>
      <c r="AA421" s="60" t="s">
        <v>5009</v>
      </c>
      <c r="AB421" s="66" t="s">
        <v>5008</v>
      </c>
      <c r="AC421" s="60" t="s">
        <v>10613</v>
      </c>
      <c r="AD421" s="60">
        <f>IF(N421=$AD$1,_xlfn.XLOOKUP(LEFT(B421,18)&amp;C421&amp;D421,'Form CT'!I:I,'Form CT'!D:D,0)+_xlfn.XLOOKUP(LEFT(B421,18)&amp;C421&amp;D421,'Form CT'!I:I,'Form CT'!E:E,0),0)</f>
        <v>0</v>
      </c>
      <c r="AE421" s="60">
        <f>IF(N421=$AE$1,_xlfn.XLOOKUP(LEFT(B421,18)&amp;C421&amp;D421,'Form CT'!I:I,'Form CT'!D:D,0)+_xlfn.XLOOKUP(LEFT(B421,18)&amp;C421&amp;D421,'Form CT'!I:I,'Form CT'!E:E,0),0)</f>
        <v>0</v>
      </c>
      <c r="AF421" s="60">
        <f>IF(N421=$AF$1,_xlfn.XLOOKUP(LEFT(B421,18)&amp;C421&amp;D421,'Form CT'!I:I,'Form CT'!D:D,0)+_xlfn.XLOOKUP(LEFT(B421,18)&amp;C421&amp;D421,'Form CT'!I:I,'Form CT'!E:E,0),0)</f>
        <v>0</v>
      </c>
      <c r="AG421" s="60" t="e">
        <f t="shared" si="9"/>
        <v>#VALUE!</v>
      </c>
      <c r="AH421" s="60">
        <f>_xlfn.XLOOKUP(TRIM(CLEAN(B421))&amp;"-"&amp;TRIM(CLEAN(C421))&amp;"-"&amp;TRIM(CLEAN(D421)),'KS2'!A:A,'KS2'!B:B,0)</f>
        <v>0</v>
      </c>
      <c r="AI421" s="60">
        <f>IF(_xlfn.XLOOKUP(MID(B421,2,7)&amp;"/"&amp;MID(B421,10,3)&amp;TRIM(D421)&amp;MID(B421,15,4),Carouselwash!F:F,Carouselwash!I:I,0)=0,_xlfn.XLOOKUP((MID(C421,2,7)&amp;"/"&amp;MID(C421,10,3)&amp;TRIM(D421)),Carouselwash!G:G,Carouselwash!I:I,0),_xlfn.XLOOKUP(MID(B421,2,7)&amp;"/"&amp;MID(B421,10,3)&amp;TRIM(D421)&amp;MID(B421,15,4),Carouselwash!F:F,Carouselwash!I:I,0))</f>
        <v>0</v>
      </c>
    </row>
    <row r="422" spans="1:35" hidden="1">
      <c r="D422" s="55"/>
      <c r="E422" s="115"/>
      <c r="G422" s="124"/>
      <c r="H422" s="124"/>
      <c r="AA422" s="60" t="s">
        <v>5013</v>
      </c>
      <c r="AB422" s="126" t="s">
        <v>10545</v>
      </c>
      <c r="AC422" s="60" t="s">
        <v>10546</v>
      </c>
      <c r="AD422" s="60">
        <f>IF(N422=$AD$1,_xlfn.XLOOKUP(LEFT(B422,18)&amp;C422&amp;D422,'Form CT'!I:I,'Form CT'!D:D,0)+_xlfn.XLOOKUP(LEFT(B422,18)&amp;C422&amp;D422,'Form CT'!I:I,'Form CT'!E:E,0),0)</f>
        <v>0</v>
      </c>
      <c r="AE422" s="60">
        <f>IF(N422=$AE$1,_xlfn.XLOOKUP(LEFT(B422,18)&amp;C422&amp;D422,'Form CT'!I:I,'Form CT'!D:D,0)+_xlfn.XLOOKUP(LEFT(B422,18)&amp;C422&amp;D422,'Form CT'!I:I,'Form CT'!E:E,0),0)</f>
        <v>0</v>
      </c>
      <c r="AF422" s="60">
        <f>IF(N422=$AF$1,_xlfn.XLOOKUP(LEFT(B422,18)&amp;C422&amp;D422,'Form CT'!I:I,'Form CT'!D:D,0)+_xlfn.XLOOKUP(LEFT(B422,18)&amp;C422&amp;D422,'Form CT'!I:I,'Form CT'!E:E,0),0)</f>
        <v>0</v>
      </c>
      <c r="AG422" s="60" t="e">
        <f t="shared" si="9"/>
        <v>#VALUE!</v>
      </c>
      <c r="AH422" s="60">
        <f>_xlfn.XLOOKUP(TRIM(CLEAN(B422))&amp;"-"&amp;TRIM(CLEAN(C422))&amp;"-"&amp;TRIM(CLEAN(D422)),'KS2'!A:A,'KS2'!B:B,0)</f>
        <v>0</v>
      </c>
      <c r="AI422" s="60">
        <f>IF(_xlfn.XLOOKUP(MID(B422,2,7)&amp;"/"&amp;MID(B422,10,3)&amp;TRIM(D422)&amp;MID(B422,15,4),Carouselwash!F:F,Carouselwash!I:I,0)=0,_xlfn.XLOOKUP((MID(C422,2,7)&amp;"/"&amp;MID(C422,10,3)&amp;TRIM(D422)),Carouselwash!G:G,Carouselwash!I:I,0),_xlfn.XLOOKUP(MID(B422,2,7)&amp;"/"&amp;MID(B422,10,3)&amp;TRIM(D422)&amp;MID(B422,15,4),Carouselwash!F:F,Carouselwash!I:I,0))</f>
        <v>0</v>
      </c>
    </row>
    <row r="423" spans="1:35" hidden="1">
      <c r="E423" s="115"/>
      <c r="G423" s="124"/>
      <c r="H423" s="124"/>
      <c r="AA423" s="60" t="s">
        <v>5010</v>
      </c>
      <c r="AB423" s="66" t="s">
        <v>5008</v>
      </c>
      <c r="AC423" s="60" t="s">
        <v>10532</v>
      </c>
      <c r="AD423" s="60">
        <f>IF(N423=$AD$1,_xlfn.XLOOKUP(LEFT(B423,18)&amp;C423&amp;D423,'Form CT'!I:I,'Form CT'!D:D,0)+_xlfn.XLOOKUP(LEFT(B423,18)&amp;C423&amp;D423,'Form CT'!I:I,'Form CT'!E:E,0),0)</f>
        <v>0</v>
      </c>
      <c r="AE423" s="60">
        <f>IF(N423=$AE$1,_xlfn.XLOOKUP(LEFT(B423,18)&amp;C423&amp;D423,'Form CT'!I:I,'Form CT'!D:D,0)+_xlfn.XLOOKUP(LEFT(B423,18)&amp;C423&amp;D423,'Form CT'!I:I,'Form CT'!E:E,0),0)</f>
        <v>0</v>
      </c>
      <c r="AF423" s="60">
        <f>IF(N423=$AF$1,_xlfn.XLOOKUP(LEFT(B423,18)&amp;C423&amp;D423,'Form CT'!I:I,'Form CT'!D:D,0)+_xlfn.XLOOKUP(LEFT(B423,18)&amp;C423&amp;D423,'Form CT'!I:I,'Form CT'!E:E,0),0)</f>
        <v>0</v>
      </c>
      <c r="AG423" s="60" t="e">
        <f t="shared" si="9"/>
        <v>#VALUE!</v>
      </c>
      <c r="AH423" s="60">
        <f>_xlfn.XLOOKUP(TRIM(CLEAN(B423))&amp;"-"&amp;TRIM(CLEAN(C423))&amp;"-"&amp;TRIM(CLEAN(D423)),'KS2'!A:A,'KS2'!B:B,0)</f>
        <v>0</v>
      </c>
      <c r="AI423" s="60">
        <f>IF(_xlfn.XLOOKUP(MID(B423,2,7)&amp;"/"&amp;MID(B423,10,3)&amp;TRIM(D423)&amp;MID(B423,15,4),Carouselwash!F:F,Carouselwash!I:I,0)=0,_xlfn.XLOOKUP((MID(C423,2,7)&amp;"/"&amp;MID(C423,10,3)&amp;TRIM(D423)),Carouselwash!G:G,Carouselwash!I:I,0),_xlfn.XLOOKUP(MID(B423,2,7)&amp;"/"&amp;MID(B423,10,3)&amp;TRIM(D423)&amp;MID(B423,15,4),Carouselwash!F:F,Carouselwash!I:I,0))</f>
        <v>0</v>
      </c>
    </row>
    <row r="424" spans="1:35" hidden="1">
      <c r="E424" s="115"/>
      <c r="G424" s="124"/>
      <c r="H424" s="124"/>
      <c r="AA424" s="60" t="s">
        <v>5009</v>
      </c>
      <c r="AB424" s="66" t="s">
        <v>5008</v>
      </c>
      <c r="AC424" s="60" t="s">
        <v>10505</v>
      </c>
      <c r="AD424" s="60">
        <f>IF(N424=$AD$1,_xlfn.XLOOKUP(LEFT(B424,18)&amp;C424&amp;D424,'Form CT'!I:I,'Form CT'!D:D,0)+_xlfn.XLOOKUP(LEFT(B424,18)&amp;C424&amp;D424,'Form CT'!I:I,'Form CT'!E:E,0),0)</f>
        <v>0</v>
      </c>
      <c r="AE424" s="60">
        <f>IF(N424=$AE$1,_xlfn.XLOOKUP(LEFT(B424,18)&amp;C424&amp;D424,'Form CT'!I:I,'Form CT'!D:D,0)+_xlfn.XLOOKUP(LEFT(B424,18)&amp;C424&amp;D424,'Form CT'!I:I,'Form CT'!E:E,0),0)</f>
        <v>0</v>
      </c>
      <c r="AF424" s="60">
        <f>IF(N424=$AF$1,_xlfn.XLOOKUP(LEFT(B424,18)&amp;C424&amp;D424,'Form CT'!I:I,'Form CT'!D:D,0)+_xlfn.XLOOKUP(LEFT(B424,18)&amp;C424&amp;D424,'Form CT'!I:I,'Form CT'!E:E,0),0)</f>
        <v>0</v>
      </c>
      <c r="AG424" s="60" t="e">
        <f t="shared" si="9"/>
        <v>#VALUE!</v>
      </c>
      <c r="AH424" s="60">
        <f>_xlfn.XLOOKUP(TRIM(CLEAN(B424))&amp;"-"&amp;TRIM(CLEAN(C424))&amp;"-"&amp;TRIM(CLEAN(D424)),'KS2'!A:A,'KS2'!B:B,0)</f>
        <v>0</v>
      </c>
      <c r="AI424" s="60">
        <f>IF(_xlfn.XLOOKUP(MID(B424,2,7)&amp;"/"&amp;MID(B424,10,3)&amp;TRIM(D424)&amp;MID(B424,15,4),Carouselwash!F:F,Carouselwash!I:I,0)=0,_xlfn.XLOOKUP((MID(C424,2,7)&amp;"/"&amp;MID(C424,10,3)&amp;TRIM(D424)),Carouselwash!G:G,Carouselwash!I:I,0),_xlfn.XLOOKUP(MID(B424,2,7)&amp;"/"&amp;MID(B424,10,3)&amp;TRIM(D424)&amp;MID(B424,15,4),Carouselwash!F:F,Carouselwash!I:I,0))</f>
        <v>0</v>
      </c>
    </row>
    <row r="425" spans="1:35" hidden="1">
      <c r="D425" s="55"/>
      <c r="E425" s="115"/>
      <c r="G425" s="124"/>
      <c r="H425" s="124"/>
      <c r="AA425" s="60" t="s">
        <v>5011</v>
      </c>
      <c r="AB425" s="66" t="s">
        <v>5014</v>
      </c>
      <c r="AC425" s="60" t="s">
        <v>10517</v>
      </c>
      <c r="AD425" s="60">
        <f>IF(N425=$AD$1,_xlfn.XLOOKUP(LEFT(B425,18)&amp;C425&amp;D425,'Form CT'!I:I,'Form CT'!D:D,0)+_xlfn.XLOOKUP(LEFT(B425,18)&amp;C425&amp;D425,'Form CT'!I:I,'Form CT'!E:E,0),0)</f>
        <v>0</v>
      </c>
      <c r="AE425" s="60">
        <f>IF(N425=$AE$1,_xlfn.XLOOKUP(LEFT(B425,18)&amp;C425&amp;D425,'Form CT'!I:I,'Form CT'!D:D,0)+_xlfn.XLOOKUP(LEFT(B425,18)&amp;C425&amp;D425,'Form CT'!I:I,'Form CT'!E:E,0),0)</f>
        <v>0</v>
      </c>
      <c r="AF425" s="60">
        <f>IF(N425=$AF$1,_xlfn.XLOOKUP(LEFT(B425,18)&amp;C425&amp;D425,'Form CT'!I:I,'Form CT'!D:D,0)+_xlfn.XLOOKUP(LEFT(B425,18)&amp;C425&amp;D425,'Form CT'!I:I,'Form CT'!E:E,0),0)</f>
        <v>0</v>
      </c>
      <c r="AG425" s="60" t="e">
        <f t="shared" si="9"/>
        <v>#VALUE!</v>
      </c>
      <c r="AH425" s="60">
        <f>_xlfn.XLOOKUP(TRIM(CLEAN(B425))&amp;"-"&amp;TRIM(CLEAN(C425))&amp;"-"&amp;TRIM(CLEAN(D425)),'KS2'!A:A,'KS2'!B:B,0)</f>
        <v>0</v>
      </c>
      <c r="AI425" s="60">
        <f>IF(_xlfn.XLOOKUP(MID(B425,2,7)&amp;"/"&amp;MID(B425,10,3)&amp;TRIM(D425)&amp;MID(B425,15,4),Carouselwash!F:F,Carouselwash!I:I,0)=0,_xlfn.XLOOKUP((MID(C425,2,7)&amp;"/"&amp;MID(C425,10,3)&amp;TRIM(D425)),Carouselwash!G:G,Carouselwash!I:I,0),_xlfn.XLOOKUP(MID(B425,2,7)&amp;"/"&amp;MID(B425,10,3)&amp;TRIM(D425)&amp;MID(B425,15,4),Carouselwash!F:F,Carouselwash!I:I,0))</f>
        <v>0</v>
      </c>
    </row>
    <row r="426" spans="1:35" hidden="1">
      <c r="A426" s="68"/>
      <c r="B426" s="70"/>
      <c r="C426" s="70"/>
      <c r="D426" s="68"/>
      <c r="E426" s="71"/>
      <c r="F426" s="73"/>
      <c r="G426" s="74"/>
      <c r="H426" s="74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  <c r="AA426" s="68" t="s">
        <v>5011</v>
      </c>
      <c r="AB426" s="68" t="s">
        <v>5014</v>
      </c>
      <c r="AC426" s="68" t="s">
        <v>10614</v>
      </c>
      <c r="AD426" s="60">
        <f>IF(N426=$AD$1,_xlfn.XLOOKUP(LEFT(B426,18)&amp;C426&amp;D426,'Form CT'!I:I,'Form CT'!D:D,0)+_xlfn.XLOOKUP(LEFT(B426,18)&amp;C426&amp;D426,'Form CT'!I:I,'Form CT'!E:E,0),0)</f>
        <v>0</v>
      </c>
      <c r="AE426" s="60">
        <f>IF(N426=$AE$1,_xlfn.XLOOKUP(LEFT(B426,18)&amp;C426&amp;D426,'Form CT'!I:I,'Form CT'!D:D,0)+_xlfn.XLOOKUP(LEFT(B426,18)&amp;C426&amp;D426,'Form CT'!I:I,'Form CT'!E:E,0),0)</f>
        <v>0</v>
      </c>
      <c r="AF426" s="60">
        <f>IF(N426=$AF$1,_xlfn.XLOOKUP(LEFT(B426,18)&amp;C426&amp;D426,'Form CT'!I:I,'Form CT'!D:D,0)+_xlfn.XLOOKUP(LEFT(B426,18)&amp;C426&amp;D426,'Form CT'!I:I,'Form CT'!E:E,0),0)</f>
        <v>0</v>
      </c>
      <c r="AG426" s="60" t="e">
        <f t="shared" si="9"/>
        <v>#VALUE!</v>
      </c>
      <c r="AH426" s="60">
        <f>_xlfn.XLOOKUP(TRIM(CLEAN(B426))&amp;"-"&amp;TRIM(CLEAN(C426))&amp;"-"&amp;TRIM(CLEAN(D426)),'KS2'!A:A,'KS2'!B:B,0)</f>
        <v>0</v>
      </c>
      <c r="AI426" s="60">
        <f>IF(_xlfn.XLOOKUP(MID(B426,2,7)&amp;"/"&amp;MID(B426,10,3)&amp;TRIM(D426)&amp;MID(B426,15,4),Carouselwash!F:F,Carouselwash!I:I,0)=0,_xlfn.XLOOKUP((MID(C426,2,7)&amp;"/"&amp;MID(C426,10,3)&amp;TRIM(D426)),Carouselwash!G:G,Carouselwash!I:I,0),_xlfn.XLOOKUP(MID(B426,2,7)&amp;"/"&amp;MID(B426,10,3)&amp;TRIM(D426)&amp;MID(B426,15,4),Carouselwash!F:F,Carouselwash!I:I,0))</f>
        <v>0</v>
      </c>
    </row>
    <row r="427" spans="1:35" hidden="1">
      <c r="D427" s="55"/>
      <c r="E427" s="115"/>
      <c r="G427" s="124"/>
      <c r="H427" s="124"/>
      <c r="AA427" s="60" t="s">
        <v>5009</v>
      </c>
      <c r="AB427" s="66" t="s">
        <v>5008</v>
      </c>
      <c r="AC427" s="60" t="s">
        <v>10513</v>
      </c>
      <c r="AD427" s="60">
        <f>IF(N427=$AD$1,_xlfn.XLOOKUP(LEFT(B427,18)&amp;C427&amp;D427,'Form CT'!I:I,'Form CT'!D:D,0)+_xlfn.XLOOKUP(LEFT(B427,18)&amp;C427&amp;D427,'Form CT'!I:I,'Form CT'!E:E,0),0)</f>
        <v>0</v>
      </c>
      <c r="AE427" s="60">
        <f>IF(N427=$AE$1,_xlfn.XLOOKUP(LEFT(B427,18)&amp;C427&amp;D427,'Form CT'!I:I,'Form CT'!D:D,0)+_xlfn.XLOOKUP(LEFT(B427,18)&amp;C427&amp;D427,'Form CT'!I:I,'Form CT'!E:E,0),0)</f>
        <v>0</v>
      </c>
      <c r="AF427" s="60">
        <f>IF(N427=$AF$1,_xlfn.XLOOKUP(LEFT(B427,18)&amp;C427&amp;D427,'Form CT'!I:I,'Form CT'!D:D,0)+_xlfn.XLOOKUP(LEFT(B427,18)&amp;C427&amp;D427,'Form CT'!I:I,'Form CT'!E:E,0),0)</f>
        <v>0</v>
      </c>
      <c r="AG427" s="60" t="e">
        <f t="shared" si="9"/>
        <v>#VALUE!</v>
      </c>
      <c r="AH427" s="60">
        <f>_xlfn.XLOOKUP(TRIM(CLEAN(B427))&amp;"-"&amp;TRIM(CLEAN(C427))&amp;"-"&amp;TRIM(CLEAN(D427)),'KS2'!A:A,'KS2'!B:B,0)</f>
        <v>0</v>
      </c>
      <c r="AI427" s="60">
        <f>IF(_xlfn.XLOOKUP(MID(B427,2,7)&amp;"/"&amp;MID(B427,10,3)&amp;TRIM(D427)&amp;MID(B427,15,4),Carouselwash!F:F,Carouselwash!I:I,0)=0,_xlfn.XLOOKUP((MID(C427,2,7)&amp;"/"&amp;MID(C427,10,3)&amp;TRIM(D427)),Carouselwash!G:G,Carouselwash!I:I,0),_xlfn.XLOOKUP(MID(B427,2,7)&amp;"/"&amp;MID(B427,10,3)&amp;TRIM(D427)&amp;MID(B427,15,4),Carouselwash!F:F,Carouselwash!I:I,0))</f>
        <v>0</v>
      </c>
    </row>
    <row r="428" spans="1:35" hidden="1">
      <c r="D428" s="55"/>
      <c r="E428" s="115"/>
      <c r="G428" s="124"/>
      <c r="H428" s="124"/>
      <c r="AA428" s="60" t="s">
        <v>5015</v>
      </c>
      <c r="AB428" s="126" t="s">
        <v>10721</v>
      </c>
      <c r="AC428" s="60" t="s">
        <v>10722</v>
      </c>
      <c r="AD428" s="60">
        <f>IF(N428=$AD$1,_xlfn.XLOOKUP(LEFT(B428,18)&amp;C428&amp;D428,'Form CT'!I:I,'Form CT'!D:D,0)+_xlfn.XLOOKUP(LEFT(B428,18)&amp;C428&amp;D428,'Form CT'!I:I,'Form CT'!E:E,0),0)</f>
        <v>0</v>
      </c>
      <c r="AE428" s="60">
        <f>IF(N428=$AE$1,_xlfn.XLOOKUP(LEFT(B428,18)&amp;C428&amp;D428,'Form CT'!I:I,'Form CT'!D:D,0)+_xlfn.XLOOKUP(LEFT(B428,18)&amp;C428&amp;D428,'Form CT'!I:I,'Form CT'!E:E,0),0)</f>
        <v>0</v>
      </c>
      <c r="AF428" s="60">
        <f>IF(N428=$AF$1,_xlfn.XLOOKUP(LEFT(B428,18)&amp;C428&amp;D428,'Form CT'!I:I,'Form CT'!D:D,0)+_xlfn.XLOOKUP(LEFT(B428,18)&amp;C428&amp;D428,'Form CT'!I:I,'Form CT'!E:E,0),0)</f>
        <v>0</v>
      </c>
      <c r="AG428" s="60" t="e">
        <f t="shared" si="9"/>
        <v>#VALUE!</v>
      </c>
      <c r="AH428" s="60">
        <f>_xlfn.XLOOKUP(TRIM(CLEAN(B428))&amp;"-"&amp;TRIM(CLEAN(C428))&amp;"-"&amp;TRIM(CLEAN(D428)),'KS2'!A:A,'KS2'!B:B,0)</f>
        <v>0</v>
      </c>
      <c r="AI428" s="60">
        <f>IF(_xlfn.XLOOKUP(MID(B428,2,7)&amp;"/"&amp;MID(B428,10,3)&amp;TRIM(D428)&amp;MID(B428,15,4),Carouselwash!F:F,Carouselwash!I:I,0)=0,_xlfn.XLOOKUP((MID(C428,2,7)&amp;"/"&amp;MID(C428,10,3)&amp;TRIM(D428)),Carouselwash!G:G,Carouselwash!I:I,0),_xlfn.XLOOKUP(MID(B428,2,7)&amp;"/"&amp;MID(B428,10,3)&amp;TRIM(D428)&amp;MID(B428,15,4),Carouselwash!F:F,Carouselwash!I:I,0))</f>
        <v>0</v>
      </c>
    </row>
    <row r="429" spans="1:35" hidden="1">
      <c r="B429" s="101"/>
      <c r="D429" s="55"/>
      <c r="E429" s="115"/>
      <c r="G429" s="124"/>
      <c r="H429" s="124"/>
      <c r="AA429" s="60" t="s">
        <v>5010</v>
      </c>
      <c r="AB429" s="126" t="s">
        <v>5008</v>
      </c>
      <c r="AC429" s="60" t="s">
        <v>10524</v>
      </c>
      <c r="AD429" s="60">
        <f>IF(N429=$AD$1,_xlfn.XLOOKUP(LEFT(B429,18)&amp;C429&amp;D429,'Form CT'!I:I,'Form CT'!D:D,0)+_xlfn.XLOOKUP(LEFT(B429,18)&amp;C429&amp;D429,'Form CT'!I:I,'Form CT'!E:E,0),0)</f>
        <v>0</v>
      </c>
      <c r="AE429" s="60">
        <f>IF(N429=$AE$1,_xlfn.XLOOKUP(LEFT(B429,18)&amp;C429&amp;D429,'Form CT'!I:I,'Form CT'!D:D,0)+_xlfn.XLOOKUP(LEFT(B429,18)&amp;C429&amp;D429,'Form CT'!I:I,'Form CT'!E:E,0),0)</f>
        <v>0</v>
      </c>
      <c r="AF429" s="60">
        <f>IF(N429=$AF$1,_xlfn.XLOOKUP(LEFT(B429,18)&amp;C429&amp;D429,'Form CT'!I:I,'Form CT'!D:D,0)+_xlfn.XLOOKUP(LEFT(B429,18)&amp;C429&amp;D429,'Form CT'!I:I,'Form CT'!E:E,0),0)</f>
        <v>0</v>
      </c>
      <c r="AG429" s="60" t="e">
        <f t="shared" si="9"/>
        <v>#VALUE!</v>
      </c>
      <c r="AH429" s="60">
        <f>_xlfn.XLOOKUP(TRIM(CLEAN(B429))&amp;"-"&amp;TRIM(CLEAN(C429))&amp;"-"&amp;TRIM(CLEAN(D429)),'KS2'!A:A,'KS2'!B:B,0)</f>
        <v>0</v>
      </c>
      <c r="AI429" s="60">
        <f>IF(_xlfn.XLOOKUP(MID(B429,2,7)&amp;"/"&amp;MID(B429,10,3)&amp;TRIM(D429)&amp;MID(B429,15,4),Carouselwash!F:F,Carouselwash!I:I,0)=0,_xlfn.XLOOKUP((MID(C429,2,7)&amp;"/"&amp;MID(C429,10,3)&amp;TRIM(D429)),Carouselwash!G:G,Carouselwash!I:I,0),_xlfn.XLOOKUP(MID(B429,2,7)&amp;"/"&amp;MID(B429,10,3)&amp;TRIM(D429)&amp;MID(B429,15,4),Carouselwash!F:F,Carouselwash!I:I,0))</f>
        <v>0</v>
      </c>
    </row>
    <row r="430" spans="1:35" hidden="1">
      <c r="E430" s="115"/>
      <c r="G430" s="124"/>
      <c r="H430" s="124"/>
      <c r="AA430" s="60" t="s">
        <v>5010</v>
      </c>
      <c r="AB430" s="126" t="s">
        <v>5008</v>
      </c>
      <c r="AC430" s="60" t="s">
        <v>10530</v>
      </c>
      <c r="AD430" s="60">
        <f>IF(N430=$AD$1,_xlfn.XLOOKUP(LEFT(B430,18)&amp;C430&amp;D430,'Form CT'!I:I,'Form CT'!D:D,0)+_xlfn.XLOOKUP(LEFT(B430,18)&amp;C430&amp;D430,'Form CT'!I:I,'Form CT'!E:E,0),0)</f>
        <v>0</v>
      </c>
      <c r="AE430" s="60">
        <f>IF(N430=$AE$1,_xlfn.XLOOKUP(LEFT(B430,18)&amp;C430&amp;D430,'Form CT'!I:I,'Form CT'!D:D,0)+_xlfn.XLOOKUP(LEFT(B430,18)&amp;C430&amp;D430,'Form CT'!I:I,'Form CT'!E:E,0),0)</f>
        <v>0</v>
      </c>
      <c r="AF430" s="60">
        <f>IF(N430=$AF$1,_xlfn.XLOOKUP(LEFT(B430,18)&amp;C430&amp;D430,'Form CT'!I:I,'Form CT'!D:D,0)+_xlfn.XLOOKUP(LEFT(B430,18)&amp;C430&amp;D430,'Form CT'!I:I,'Form CT'!E:E,0),0)</f>
        <v>0</v>
      </c>
      <c r="AG430" s="60" t="e">
        <f t="shared" si="9"/>
        <v>#VALUE!</v>
      </c>
      <c r="AH430" s="60">
        <f>_xlfn.XLOOKUP(TRIM(CLEAN(B430))&amp;"-"&amp;TRIM(CLEAN(C430))&amp;"-"&amp;TRIM(CLEAN(D430)),'KS2'!A:A,'KS2'!B:B,0)</f>
        <v>0</v>
      </c>
      <c r="AI430" s="60">
        <f>IF(_xlfn.XLOOKUP(MID(B430,2,7)&amp;"/"&amp;MID(B430,10,3)&amp;TRIM(D430)&amp;MID(B430,15,4),Carouselwash!F:F,Carouselwash!I:I,0)=0,_xlfn.XLOOKUP((MID(C430,2,7)&amp;"/"&amp;MID(C430,10,3)&amp;TRIM(D430)),Carouselwash!G:G,Carouselwash!I:I,0),_xlfn.XLOOKUP(MID(B430,2,7)&amp;"/"&amp;MID(B430,10,3)&amp;TRIM(D430)&amp;MID(B430,15,4),Carouselwash!F:F,Carouselwash!I:I,0))</f>
        <v>0</v>
      </c>
    </row>
    <row r="431" spans="1:35" hidden="1">
      <c r="D431" s="55"/>
      <c r="E431" s="115"/>
      <c r="G431" s="124"/>
      <c r="H431" s="124"/>
      <c r="AA431" s="60" t="s">
        <v>5009</v>
      </c>
      <c r="AB431" s="126" t="s">
        <v>5008</v>
      </c>
      <c r="AC431" s="60" t="s">
        <v>10606</v>
      </c>
      <c r="AD431" s="60">
        <f>IF(N431=$AD$1,_xlfn.XLOOKUP(LEFT(B431,18)&amp;C431&amp;D431,'Form CT'!I:I,'Form CT'!D:D,0)+_xlfn.XLOOKUP(LEFT(B431,18)&amp;C431&amp;D431,'Form CT'!I:I,'Form CT'!E:E,0),0)</f>
        <v>0</v>
      </c>
      <c r="AE431" s="60">
        <f>IF(N431=$AE$1,_xlfn.XLOOKUP(LEFT(B431,18)&amp;C431&amp;D431,'Form CT'!I:I,'Form CT'!D:D,0)+_xlfn.XLOOKUP(LEFT(B431,18)&amp;C431&amp;D431,'Form CT'!I:I,'Form CT'!E:E,0),0)</f>
        <v>0</v>
      </c>
      <c r="AF431" s="60">
        <f>IF(N431=$AF$1,_xlfn.XLOOKUP(LEFT(B431,18)&amp;C431&amp;D431,'Form CT'!I:I,'Form CT'!D:D,0)+_xlfn.XLOOKUP(LEFT(B431,18)&amp;C431&amp;D431,'Form CT'!I:I,'Form CT'!E:E,0),0)</f>
        <v>0</v>
      </c>
      <c r="AG431" s="60" t="e">
        <f t="shared" si="9"/>
        <v>#VALUE!</v>
      </c>
      <c r="AH431" s="60">
        <f>_xlfn.XLOOKUP(TRIM(CLEAN(B431))&amp;"-"&amp;TRIM(CLEAN(C431))&amp;"-"&amp;TRIM(CLEAN(D431)),'KS2'!A:A,'KS2'!B:B,0)</f>
        <v>0</v>
      </c>
      <c r="AI431" s="60">
        <f>IF(_xlfn.XLOOKUP(MID(B431,2,7)&amp;"/"&amp;MID(B431,10,3)&amp;TRIM(D431)&amp;MID(B431,15,4),Carouselwash!F:F,Carouselwash!I:I,0)=0,_xlfn.XLOOKUP((MID(C431,2,7)&amp;"/"&amp;MID(C431,10,3)&amp;TRIM(D431)),Carouselwash!G:G,Carouselwash!I:I,0),_xlfn.XLOOKUP(MID(B431,2,7)&amp;"/"&amp;MID(B431,10,3)&amp;TRIM(D431)&amp;MID(B431,15,4),Carouselwash!F:F,Carouselwash!I:I,0))</f>
        <v>0</v>
      </c>
    </row>
    <row r="432" spans="1:35" hidden="1">
      <c r="D432" s="55"/>
      <c r="E432" s="115"/>
      <c r="G432" s="124"/>
      <c r="H432" s="124"/>
      <c r="AA432" s="60" t="s">
        <v>5009</v>
      </c>
      <c r="AB432" s="66" t="s">
        <v>5008</v>
      </c>
      <c r="AC432" s="60" t="s">
        <v>10515</v>
      </c>
      <c r="AD432" s="60">
        <f>IF(N432=$AD$1,_xlfn.XLOOKUP(LEFT(B432,18)&amp;C432&amp;D432,'Form CT'!I:I,'Form CT'!D:D,0)+_xlfn.XLOOKUP(LEFT(B432,18)&amp;C432&amp;D432,'Form CT'!I:I,'Form CT'!E:E,0),0)</f>
        <v>0</v>
      </c>
      <c r="AE432" s="60">
        <f>IF(N432=$AE$1,_xlfn.XLOOKUP(LEFT(B432,18)&amp;C432&amp;D432,'Form CT'!I:I,'Form CT'!D:D,0)+_xlfn.XLOOKUP(LEFT(B432,18)&amp;C432&amp;D432,'Form CT'!I:I,'Form CT'!E:E,0),0)</f>
        <v>0</v>
      </c>
      <c r="AF432" s="60">
        <f>IF(N432=$AF$1,_xlfn.XLOOKUP(LEFT(B432,18)&amp;C432&amp;D432,'Form CT'!I:I,'Form CT'!D:D,0)+_xlfn.XLOOKUP(LEFT(B432,18)&amp;C432&amp;D432,'Form CT'!I:I,'Form CT'!E:E,0),0)</f>
        <v>0</v>
      </c>
      <c r="AG432" s="60" t="e">
        <f t="shared" si="9"/>
        <v>#VALUE!</v>
      </c>
      <c r="AH432" s="60">
        <f>_xlfn.XLOOKUP(TRIM(CLEAN(B432))&amp;"-"&amp;TRIM(CLEAN(C432))&amp;"-"&amp;TRIM(CLEAN(D432)),'KS2'!A:A,'KS2'!B:B,0)</f>
        <v>0</v>
      </c>
      <c r="AI432" s="60">
        <f>IF(_xlfn.XLOOKUP(MID(B432,2,7)&amp;"/"&amp;MID(B432,10,3)&amp;TRIM(D432)&amp;MID(B432,15,4),Carouselwash!F:F,Carouselwash!I:I,0)=0,_xlfn.XLOOKUP((MID(C432,2,7)&amp;"/"&amp;MID(C432,10,3)&amp;TRIM(D432)),Carouselwash!G:G,Carouselwash!I:I,0),_xlfn.XLOOKUP(MID(B432,2,7)&amp;"/"&amp;MID(B432,10,3)&amp;TRIM(D432)&amp;MID(B432,15,4),Carouselwash!F:F,Carouselwash!I:I,0))</f>
        <v>0</v>
      </c>
    </row>
    <row r="433" spans="1:35" hidden="1">
      <c r="D433" s="67"/>
      <c r="E433" s="115"/>
      <c r="G433" s="124"/>
      <c r="H433" s="124"/>
      <c r="AA433" s="60" t="s">
        <v>5015</v>
      </c>
      <c r="AB433" s="66" t="s">
        <v>10533</v>
      </c>
      <c r="AC433" s="60" t="s">
        <v>10534</v>
      </c>
      <c r="AD433" s="60">
        <f>IF(N433=$AD$1,_xlfn.XLOOKUP(LEFT(B433,18)&amp;C433&amp;D433,'Form CT'!I:I,'Form CT'!D:D,0)+_xlfn.XLOOKUP(LEFT(B433,18)&amp;C433&amp;D433,'Form CT'!I:I,'Form CT'!E:E,0),0)</f>
        <v>0</v>
      </c>
      <c r="AE433" s="60">
        <f>IF(N433=$AE$1,_xlfn.XLOOKUP(LEFT(B433,18)&amp;C433&amp;D433,'Form CT'!I:I,'Form CT'!D:D,0)+_xlfn.XLOOKUP(LEFT(B433,18)&amp;C433&amp;D433,'Form CT'!I:I,'Form CT'!E:E,0),0)</f>
        <v>0</v>
      </c>
      <c r="AF433" s="60">
        <f>IF(N433=$AF$1,_xlfn.XLOOKUP(LEFT(B433,18)&amp;C433&amp;D433,'Form CT'!I:I,'Form CT'!D:D,0)+_xlfn.XLOOKUP(LEFT(B433,18)&amp;C433&amp;D433,'Form CT'!I:I,'Form CT'!E:E,0),0)</f>
        <v>0</v>
      </c>
      <c r="AG433" s="60" t="e">
        <f t="shared" si="9"/>
        <v>#VALUE!</v>
      </c>
      <c r="AH433" s="60">
        <f>_xlfn.XLOOKUP(TRIM(CLEAN(B433))&amp;"-"&amp;TRIM(CLEAN(C433))&amp;"-"&amp;TRIM(CLEAN(D433)),'KS2'!A:A,'KS2'!B:B,0)</f>
        <v>0</v>
      </c>
      <c r="AI433" s="60">
        <f>IF(_xlfn.XLOOKUP(MID(B433,2,7)&amp;"/"&amp;MID(B433,10,3)&amp;TRIM(D433)&amp;MID(B433,15,4),Carouselwash!F:F,Carouselwash!I:I,0)=0,_xlfn.XLOOKUP((MID(C433,2,7)&amp;"/"&amp;MID(C433,10,3)&amp;TRIM(D433)),Carouselwash!G:G,Carouselwash!I:I,0),_xlfn.XLOOKUP(MID(B433,2,7)&amp;"/"&amp;MID(B433,10,3)&amp;TRIM(D433)&amp;MID(B433,15,4),Carouselwash!F:F,Carouselwash!I:I,0))</f>
        <v>0</v>
      </c>
    </row>
    <row r="434" spans="1:35" hidden="1">
      <c r="D434" s="55"/>
      <c r="E434" s="115"/>
      <c r="G434" s="124"/>
      <c r="H434" s="124"/>
      <c r="AA434" s="60" t="s">
        <v>5009</v>
      </c>
      <c r="AB434" s="128" t="s">
        <v>5008</v>
      </c>
      <c r="AC434" s="60" t="s">
        <v>10515</v>
      </c>
      <c r="AD434" s="60">
        <f>IF(N434=$AD$1,_xlfn.XLOOKUP(LEFT(B434,18)&amp;C434&amp;D434,'Form CT'!I:I,'Form CT'!D:D,0)+_xlfn.XLOOKUP(LEFT(B434,18)&amp;C434&amp;D434,'Form CT'!I:I,'Form CT'!E:E,0),0)</f>
        <v>0</v>
      </c>
      <c r="AE434" s="60">
        <f>IF(N434=$AE$1,_xlfn.XLOOKUP(LEFT(B434,18)&amp;C434&amp;D434,'Form CT'!I:I,'Form CT'!D:D,0)+_xlfn.XLOOKUP(LEFT(B434,18)&amp;C434&amp;D434,'Form CT'!I:I,'Form CT'!E:E,0),0)</f>
        <v>0</v>
      </c>
      <c r="AF434" s="60">
        <f>IF(N434=$AF$1,_xlfn.XLOOKUP(LEFT(B434,18)&amp;C434&amp;D434,'Form CT'!I:I,'Form CT'!D:D,0)+_xlfn.XLOOKUP(LEFT(B434,18)&amp;C434&amp;D434,'Form CT'!I:I,'Form CT'!E:E,0),0)</f>
        <v>0</v>
      </c>
      <c r="AG434" s="60" t="e">
        <f t="shared" si="9"/>
        <v>#VALUE!</v>
      </c>
      <c r="AH434" s="60">
        <f>_xlfn.XLOOKUP(TRIM(CLEAN(B434))&amp;"-"&amp;TRIM(CLEAN(C434))&amp;"-"&amp;TRIM(CLEAN(D434)),'KS2'!A:A,'KS2'!B:B,0)</f>
        <v>0</v>
      </c>
      <c r="AI434" s="60">
        <f>IF(_xlfn.XLOOKUP(MID(B434,2,7)&amp;"/"&amp;MID(B434,10,3)&amp;TRIM(D434)&amp;MID(B434,15,4),Carouselwash!F:F,Carouselwash!I:I,0)=0,_xlfn.XLOOKUP((MID(C434,2,7)&amp;"/"&amp;MID(C434,10,3)&amp;TRIM(D434)),Carouselwash!G:G,Carouselwash!I:I,0),_xlfn.XLOOKUP(MID(B434,2,7)&amp;"/"&amp;MID(B434,10,3)&amp;TRIM(D434)&amp;MID(B434,15,4),Carouselwash!F:F,Carouselwash!I:I,0))</f>
        <v>0</v>
      </c>
    </row>
    <row r="435" spans="1:35" hidden="1">
      <c r="A435" s="68"/>
      <c r="B435" s="70"/>
      <c r="C435" s="70"/>
      <c r="D435" s="68"/>
      <c r="E435" s="71"/>
      <c r="F435" s="73"/>
      <c r="G435" s="74"/>
      <c r="H435" s="74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  <c r="AA435" s="68" t="s">
        <v>5009</v>
      </c>
      <c r="AB435" s="68" t="s">
        <v>10552</v>
      </c>
      <c r="AC435" s="68" t="s">
        <v>10553</v>
      </c>
      <c r="AD435" s="60">
        <f>IF(N435=$AD$1,_xlfn.XLOOKUP(LEFT(B435,18)&amp;C435&amp;D435,'Form CT'!I:I,'Form CT'!D:D,0)+_xlfn.XLOOKUP(LEFT(B435,18)&amp;C435&amp;D435,'Form CT'!I:I,'Form CT'!E:E,0),0)</f>
        <v>0</v>
      </c>
      <c r="AE435" s="60">
        <f>IF(N435=$AE$1,_xlfn.XLOOKUP(LEFT(B435,18)&amp;C435&amp;D435,'Form CT'!I:I,'Form CT'!D:D,0)+_xlfn.XLOOKUP(LEFT(B435,18)&amp;C435&amp;D435,'Form CT'!I:I,'Form CT'!E:E,0),0)</f>
        <v>0</v>
      </c>
      <c r="AF435" s="60">
        <f>IF(N435=$AF$1,_xlfn.XLOOKUP(LEFT(B435,18)&amp;C435&amp;D435,'Form CT'!I:I,'Form CT'!D:D,0)+_xlfn.XLOOKUP(LEFT(B435,18)&amp;C435&amp;D435,'Form CT'!I:I,'Form CT'!E:E,0),0)</f>
        <v>0</v>
      </c>
      <c r="AG435" s="60" t="e">
        <f t="shared" si="9"/>
        <v>#VALUE!</v>
      </c>
      <c r="AH435" s="60">
        <f>_xlfn.XLOOKUP(TRIM(CLEAN(B435))&amp;"-"&amp;TRIM(CLEAN(C435))&amp;"-"&amp;TRIM(CLEAN(D435)),'KS2'!A:A,'KS2'!B:B,0)</f>
        <v>0</v>
      </c>
      <c r="AI435" s="60">
        <f>IF(_xlfn.XLOOKUP(MID(B435,2,7)&amp;"/"&amp;MID(B435,10,3)&amp;TRIM(D435)&amp;MID(B435,15,4),Carouselwash!F:F,Carouselwash!I:I,0)=0,_xlfn.XLOOKUP((MID(C435,2,7)&amp;"/"&amp;MID(C435,10,3)&amp;TRIM(D435)),Carouselwash!G:G,Carouselwash!I:I,0),_xlfn.XLOOKUP(MID(B435,2,7)&amp;"/"&amp;MID(B435,10,3)&amp;TRIM(D435)&amp;MID(B435,15,4),Carouselwash!F:F,Carouselwash!I:I,0))</f>
        <v>0</v>
      </c>
    </row>
    <row r="436" spans="1:35" hidden="1">
      <c r="D436" s="55"/>
      <c r="E436" s="115"/>
      <c r="G436" s="124"/>
      <c r="H436" s="124"/>
      <c r="AA436" s="60" t="s">
        <v>5009</v>
      </c>
      <c r="AB436" s="66" t="s">
        <v>10719</v>
      </c>
      <c r="AC436" s="60" t="s">
        <v>10720</v>
      </c>
      <c r="AD436" s="60">
        <f>IF(N436=$AD$1,_xlfn.XLOOKUP(LEFT(B436,18)&amp;C436&amp;D436,'Form CT'!I:I,'Form CT'!D:D,0)+_xlfn.XLOOKUP(LEFT(B436,18)&amp;C436&amp;D436,'Form CT'!I:I,'Form CT'!E:E,0),0)</f>
        <v>0</v>
      </c>
      <c r="AE436" s="60">
        <f>IF(N436=$AE$1,_xlfn.XLOOKUP(LEFT(B436,18)&amp;C436&amp;D436,'Form CT'!I:I,'Form CT'!D:D,0)+_xlfn.XLOOKUP(LEFT(B436,18)&amp;C436&amp;D436,'Form CT'!I:I,'Form CT'!E:E,0),0)</f>
        <v>0</v>
      </c>
      <c r="AF436" s="60">
        <f>IF(N436=$AF$1,_xlfn.XLOOKUP(LEFT(B436,18)&amp;C436&amp;D436,'Form CT'!I:I,'Form CT'!D:D,0)+_xlfn.XLOOKUP(LEFT(B436,18)&amp;C436&amp;D436,'Form CT'!I:I,'Form CT'!E:E,0),0)</f>
        <v>0</v>
      </c>
      <c r="AG436" s="60" t="e">
        <f t="shared" si="9"/>
        <v>#VALUE!</v>
      </c>
      <c r="AH436" s="60">
        <f>_xlfn.XLOOKUP(TRIM(CLEAN(B436))&amp;"-"&amp;TRIM(CLEAN(C436))&amp;"-"&amp;TRIM(CLEAN(D436)),'KS2'!A:A,'KS2'!B:B,0)</f>
        <v>0</v>
      </c>
      <c r="AI436" s="60">
        <f>IF(_xlfn.XLOOKUP(MID(B436,2,7)&amp;"/"&amp;MID(B436,10,3)&amp;TRIM(D436)&amp;MID(B436,15,4),Carouselwash!F:F,Carouselwash!I:I,0)=0,_xlfn.XLOOKUP((MID(C436,2,7)&amp;"/"&amp;MID(C436,10,3)&amp;TRIM(D436)),Carouselwash!G:G,Carouselwash!I:I,0),_xlfn.XLOOKUP(MID(B436,2,7)&amp;"/"&amp;MID(B436,10,3)&amp;TRIM(D436)&amp;MID(B436,15,4),Carouselwash!F:F,Carouselwash!I:I,0))</f>
        <v>0</v>
      </c>
    </row>
    <row r="437" spans="1:35" hidden="1">
      <c r="D437" s="55"/>
      <c r="E437" s="115"/>
      <c r="G437" s="124"/>
      <c r="H437" s="124"/>
      <c r="AA437" s="60" t="s">
        <v>5009</v>
      </c>
      <c r="AB437" s="66" t="s">
        <v>10507</v>
      </c>
      <c r="AC437" s="60" t="s">
        <v>10508</v>
      </c>
      <c r="AD437" s="60">
        <f>IF(N437=$AD$1,_xlfn.XLOOKUP(LEFT(B437,18)&amp;C437&amp;D437,'Form CT'!I:I,'Form CT'!D:D,0)+_xlfn.XLOOKUP(LEFT(B437,18)&amp;C437&amp;D437,'Form CT'!I:I,'Form CT'!E:E,0),0)</f>
        <v>0</v>
      </c>
      <c r="AE437" s="60">
        <f>IF(N437=$AE$1,_xlfn.XLOOKUP(LEFT(B437,18)&amp;C437&amp;D437,'Form CT'!I:I,'Form CT'!D:D,0)+_xlfn.XLOOKUP(LEFT(B437,18)&amp;C437&amp;D437,'Form CT'!I:I,'Form CT'!E:E,0),0)</f>
        <v>0</v>
      </c>
      <c r="AF437" s="60">
        <f>IF(N437=$AF$1,_xlfn.XLOOKUP(LEFT(B437,18)&amp;C437&amp;D437,'Form CT'!I:I,'Form CT'!D:D,0)+_xlfn.XLOOKUP(LEFT(B437,18)&amp;C437&amp;D437,'Form CT'!I:I,'Form CT'!E:E,0),0)</f>
        <v>0</v>
      </c>
      <c r="AG437" s="60" t="e">
        <f t="shared" si="9"/>
        <v>#VALUE!</v>
      </c>
      <c r="AH437" s="60">
        <f>_xlfn.XLOOKUP(TRIM(CLEAN(B437))&amp;"-"&amp;TRIM(CLEAN(C437))&amp;"-"&amp;TRIM(CLEAN(D437)),'KS2'!A:A,'KS2'!B:B,0)</f>
        <v>0</v>
      </c>
      <c r="AI437" s="60">
        <f>IF(_xlfn.XLOOKUP(MID(B437,2,7)&amp;"/"&amp;MID(B437,10,3)&amp;TRIM(D437)&amp;MID(B437,15,4),Carouselwash!F:F,Carouselwash!I:I,0)=0,_xlfn.XLOOKUP((MID(C437,2,7)&amp;"/"&amp;MID(C437,10,3)&amp;TRIM(D437)),Carouselwash!G:G,Carouselwash!I:I,0),_xlfn.XLOOKUP(MID(B437,2,7)&amp;"/"&amp;MID(B437,10,3)&amp;TRIM(D437)&amp;MID(B437,15,4),Carouselwash!F:F,Carouselwash!I:I,0))</f>
        <v>0</v>
      </c>
    </row>
    <row r="438" spans="1:35" hidden="1">
      <c r="E438" s="115"/>
      <c r="G438" s="124"/>
      <c r="H438" s="124"/>
      <c r="AA438" s="60" t="s">
        <v>5010</v>
      </c>
      <c r="AB438" s="66" t="s">
        <v>5008</v>
      </c>
      <c r="AC438" s="60" t="s">
        <v>10536</v>
      </c>
      <c r="AD438" s="60">
        <f>IF(N438=$AD$1,_xlfn.XLOOKUP(LEFT(B438,18)&amp;C438&amp;D438,'Form CT'!I:I,'Form CT'!D:D,0)+_xlfn.XLOOKUP(LEFT(B438,18)&amp;C438&amp;D438,'Form CT'!I:I,'Form CT'!E:E,0),0)</f>
        <v>0</v>
      </c>
      <c r="AE438" s="60">
        <f>IF(N438=$AE$1,_xlfn.XLOOKUP(LEFT(B438,18)&amp;C438&amp;D438,'Form CT'!I:I,'Form CT'!D:D,0)+_xlfn.XLOOKUP(LEFT(B438,18)&amp;C438&amp;D438,'Form CT'!I:I,'Form CT'!E:E,0),0)</f>
        <v>0</v>
      </c>
      <c r="AF438" s="60">
        <f>IF(N438=$AF$1,_xlfn.XLOOKUP(LEFT(B438,18)&amp;C438&amp;D438,'Form CT'!I:I,'Form CT'!D:D,0)+_xlfn.XLOOKUP(LEFT(B438,18)&amp;C438&amp;D438,'Form CT'!I:I,'Form CT'!E:E,0),0)</f>
        <v>0</v>
      </c>
      <c r="AG438" s="60" t="e">
        <f t="shared" si="9"/>
        <v>#VALUE!</v>
      </c>
      <c r="AH438" s="60">
        <f>_xlfn.XLOOKUP(TRIM(CLEAN(B438))&amp;"-"&amp;TRIM(CLEAN(C438))&amp;"-"&amp;TRIM(CLEAN(D438)),'KS2'!A:A,'KS2'!B:B,0)</f>
        <v>0</v>
      </c>
      <c r="AI438" s="60">
        <f>IF(_xlfn.XLOOKUP(MID(B438,2,7)&amp;"/"&amp;MID(B438,10,3)&amp;TRIM(D438)&amp;MID(B438,15,4),Carouselwash!F:F,Carouselwash!I:I,0)=0,_xlfn.XLOOKUP((MID(C438,2,7)&amp;"/"&amp;MID(C438,10,3)&amp;TRIM(D438)),Carouselwash!G:G,Carouselwash!I:I,0),_xlfn.XLOOKUP(MID(B438,2,7)&amp;"/"&amp;MID(B438,10,3)&amp;TRIM(D438)&amp;MID(B438,15,4),Carouselwash!F:F,Carouselwash!I:I,0))</f>
        <v>0</v>
      </c>
    </row>
    <row r="439" spans="1:35" hidden="1">
      <c r="E439" s="115"/>
      <c r="G439" s="124"/>
      <c r="H439" s="124"/>
      <c r="AA439" s="60" t="s">
        <v>5009</v>
      </c>
      <c r="AB439" s="66" t="s">
        <v>10710</v>
      </c>
      <c r="AC439" s="60" t="s">
        <v>10557</v>
      </c>
      <c r="AD439" s="60">
        <f>IF(N439=$AD$1,_xlfn.XLOOKUP(LEFT(B439,18)&amp;C439&amp;D439,'Form CT'!I:I,'Form CT'!D:D,0)+_xlfn.XLOOKUP(LEFT(B439,18)&amp;C439&amp;D439,'Form CT'!I:I,'Form CT'!E:E,0),0)</f>
        <v>0</v>
      </c>
      <c r="AE439" s="60">
        <f>IF(N439=$AE$1,_xlfn.XLOOKUP(LEFT(B439,18)&amp;C439&amp;D439,'Form CT'!I:I,'Form CT'!D:D,0)+_xlfn.XLOOKUP(LEFT(B439,18)&amp;C439&amp;D439,'Form CT'!I:I,'Form CT'!E:E,0),0)</f>
        <v>0</v>
      </c>
      <c r="AF439" s="60">
        <f>IF(N439=$AF$1,_xlfn.XLOOKUP(LEFT(B439,18)&amp;C439&amp;D439,'Form CT'!I:I,'Form CT'!D:D,0)+_xlfn.XLOOKUP(LEFT(B439,18)&amp;C439&amp;D439,'Form CT'!I:I,'Form CT'!E:E,0),0)</f>
        <v>0</v>
      </c>
      <c r="AG439" s="60" t="e">
        <f t="shared" si="9"/>
        <v>#VALUE!</v>
      </c>
      <c r="AH439" s="60">
        <f>_xlfn.XLOOKUP(TRIM(CLEAN(B439))&amp;"-"&amp;TRIM(CLEAN(C439))&amp;"-"&amp;TRIM(CLEAN(D439)),'KS2'!A:A,'KS2'!B:B,0)</f>
        <v>0</v>
      </c>
      <c r="AI439" s="60">
        <f>IF(_xlfn.XLOOKUP(MID(B439,2,7)&amp;"/"&amp;MID(B439,10,3)&amp;TRIM(D439)&amp;MID(B439,15,4),Carouselwash!F:F,Carouselwash!I:I,0)=0,_xlfn.XLOOKUP((MID(C439,2,7)&amp;"/"&amp;MID(C439,10,3)&amp;TRIM(D439)),Carouselwash!G:G,Carouselwash!I:I,0),_xlfn.XLOOKUP(MID(B439,2,7)&amp;"/"&amp;MID(B439,10,3)&amp;TRIM(D439)&amp;MID(B439,15,4),Carouselwash!F:F,Carouselwash!I:I,0))</f>
        <v>0</v>
      </c>
    </row>
    <row r="440" spans="1:35" hidden="1">
      <c r="D440" s="55"/>
      <c r="E440" s="115"/>
      <c r="G440" s="124"/>
      <c r="H440" s="124"/>
      <c r="AA440" s="60" t="s">
        <v>5009</v>
      </c>
      <c r="AB440" s="66" t="s">
        <v>5008</v>
      </c>
      <c r="AC440" s="60" t="s">
        <v>10515</v>
      </c>
      <c r="AD440" s="60">
        <f>IF(N440=$AD$1,_xlfn.XLOOKUP(LEFT(B440,18)&amp;C440&amp;D440,'Form CT'!I:I,'Form CT'!D:D,0)+_xlfn.XLOOKUP(LEFT(B440,18)&amp;C440&amp;D440,'Form CT'!I:I,'Form CT'!E:E,0),0)</f>
        <v>0</v>
      </c>
      <c r="AE440" s="60">
        <f>IF(N440=$AE$1,_xlfn.XLOOKUP(LEFT(B440,18)&amp;C440&amp;D440,'Form CT'!I:I,'Form CT'!D:D,0)+_xlfn.XLOOKUP(LEFT(B440,18)&amp;C440&amp;D440,'Form CT'!I:I,'Form CT'!E:E,0),0)</f>
        <v>0</v>
      </c>
      <c r="AF440" s="60">
        <f>IF(N440=$AF$1,_xlfn.XLOOKUP(LEFT(B440,18)&amp;C440&amp;D440,'Form CT'!I:I,'Form CT'!D:D,0)+_xlfn.XLOOKUP(LEFT(B440,18)&amp;C440&amp;D440,'Form CT'!I:I,'Form CT'!E:E,0),0)</f>
        <v>0</v>
      </c>
      <c r="AG440" s="60" t="e">
        <f t="shared" si="9"/>
        <v>#VALUE!</v>
      </c>
      <c r="AH440" s="60">
        <f>_xlfn.XLOOKUP(TRIM(CLEAN(B440))&amp;"-"&amp;TRIM(CLEAN(C440))&amp;"-"&amp;TRIM(CLEAN(D440)),'KS2'!A:A,'KS2'!B:B,0)</f>
        <v>0</v>
      </c>
      <c r="AI440" s="60">
        <f>IF(_xlfn.XLOOKUP(MID(B440,2,7)&amp;"/"&amp;MID(B440,10,3)&amp;TRIM(D440)&amp;MID(B440,15,4),Carouselwash!F:F,Carouselwash!I:I,0)=0,_xlfn.XLOOKUP((MID(C440,2,7)&amp;"/"&amp;MID(C440,10,3)&amp;TRIM(D440)),Carouselwash!G:G,Carouselwash!I:I,0),_xlfn.XLOOKUP(MID(B440,2,7)&amp;"/"&amp;MID(B440,10,3)&amp;TRIM(D440)&amp;MID(B440,15,4),Carouselwash!F:F,Carouselwash!I:I,0))</f>
        <v>0</v>
      </c>
    </row>
    <row r="441" spans="1:35" hidden="1">
      <c r="E441" s="115"/>
      <c r="G441" s="124"/>
      <c r="H441" s="124"/>
      <c r="AA441" s="60" t="s">
        <v>5009</v>
      </c>
      <c r="AB441" s="66" t="s">
        <v>10713</v>
      </c>
      <c r="AC441" s="60" t="s">
        <v>10714</v>
      </c>
      <c r="AD441" s="60">
        <f>IF(N441=$AD$1,_xlfn.XLOOKUP(LEFT(B441,18)&amp;C441&amp;D441,'Form CT'!I:I,'Form CT'!D:D,0)+_xlfn.XLOOKUP(LEFT(B441,18)&amp;C441&amp;D441,'Form CT'!I:I,'Form CT'!E:E,0),0)</f>
        <v>0</v>
      </c>
      <c r="AE441" s="60">
        <f>IF(N441=$AE$1,_xlfn.XLOOKUP(LEFT(B441,18)&amp;C441&amp;D441,'Form CT'!I:I,'Form CT'!D:D,0)+_xlfn.XLOOKUP(LEFT(B441,18)&amp;C441&amp;D441,'Form CT'!I:I,'Form CT'!E:E,0),0)</f>
        <v>0</v>
      </c>
      <c r="AF441" s="60">
        <f>IF(N441=$AF$1,_xlfn.XLOOKUP(LEFT(B441,18)&amp;C441&amp;D441,'Form CT'!I:I,'Form CT'!D:D,0)+_xlfn.XLOOKUP(LEFT(B441,18)&amp;C441&amp;D441,'Form CT'!I:I,'Form CT'!E:E,0),0)</f>
        <v>0</v>
      </c>
      <c r="AG441" s="60" t="e">
        <f t="shared" si="9"/>
        <v>#VALUE!</v>
      </c>
      <c r="AH441" s="60">
        <f>_xlfn.XLOOKUP(TRIM(CLEAN(B441))&amp;"-"&amp;TRIM(CLEAN(C441))&amp;"-"&amp;TRIM(CLEAN(D441)),'KS2'!A:A,'KS2'!B:B,0)</f>
        <v>0</v>
      </c>
      <c r="AI441" s="60">
        <f>IF(_xlfn.XLOOKUP(MID(B441,2,7)&amp;"/"&amp;MID(B441,10,3)&amp;TRIM(D441)&amp;MID(B441,15,4),Carouselwash!F:F,Carouselwash!I:I,0)=0,_xlfn.XLOOKUP((MID(C441,2,7)&amp;"/"&amp;MID(C441,10,3)&amp;TRIM(D441)),Carouselwash!G:G,Carouselwash!I:I,0),_xlfn.XLOOKUP(MID(B441,2,7)&amp;"/"&amp;MID(B441,10,3)&amp;TRIM(D441)&amp;MID(B441,15,4),Carouselwash!F:F,Carouselwash!I:I,0))</f>
        <v>0</v>
      </c>
    </row>
    <row r="442" spans="1:35" hidden="1">
      <c r="E442" s="115"/>
      <c r="G442" s="124"/>
      <c r="H442" s="124"/>
      <c r="AA442" s="60" t="s">
        <v>5009</v>
      </c>
      <c r="AB442" s="66" t="s">
        <v>10509</v>
      </c>
      <c r="AC442" s="60" t="s">
        <v>10510</v>
      </c>
      <c r="AD442" s="60">
        <f>IF(N442=$AD$1,_xlfn.XLOOKUP(LEFT(B442,18)&amp;C442&amp;D442,'Form CT'!I:I,'Form CT'!D:D,0)+_xlfn.XLOOKUP(LEFT(B442,18)&amp;C442&amp;D442,'Form CT'!I:I,'Form CT'!E:E,0),0)</f>
        <v>0</v>
      </c>
      <c r="AE442" s="60">
        <f>IF(N442=$AE$1,_xlfn.XLOOKUP(LEFT(B442,18)&amp;C442&amp;D442,'Form CT'!I:I,'Form CT'!D:D,0)+_xlfn.XLOOKUP(LEFT(B442,18)&amp;C442&amp;D442,'Form CT'!I:I,'Form CT'!E:E,0),0)</f>
        <v>0</v>
      </c>
      <c r="AF442" s="60">
        <f>IF(N442=$AF$1,_xlfn.XLOOKUP(LEFT(B442,18)&amp;C442&amp;D442,'Form CT'!I:I,'Form CT'!D:D,0)+_xlfn.XLOOKUP(LEFT(B442,18)&amp;C442&amp;D442,'Form CT'!I:I,'Form CT'!E:E,0),0)</f>
        <v>0</v>
      </c>
      <c r="AG442" s="60" t="e">
        <f t="shared" si="9"/>
        <v>#VALUE!</v>
      </c>
      <c r="AH442" s="60">
        <f>_xlfn.XLOOKUP(TRIM(CLEAN(B442))&amp;"-"&amp;TRIM(CLEAN(C442))&amp;"-"&amp;TRIM(CLEAN(D442)),'KS2'!A:A,'KS2'!B:B,0)</f>
        <v>0</v>
      </c>
      <c r="AI442" s="60">
        <f>IF(_xlfn.XLOOKUP(MID(B442,2,7)&amp;"/"&amp;MID(B442,10,3)&amp;TRIM(D442)&amp;MID(B442,15,4),Carouselwash!F:F,Carouselwash!I:I,0)=0,_xlfn.XLOOKUP((MID(C442,2,7)&amp;"/"&amp;MID(C442,10,3)&amp;TRIM(D442)),Carouselwash!G:G,Carouselwash!I:I,0),_xlfn.XLOOKUP(MID(B442,2,7)&amp;"/"&amp;MID(B442,10,3)&amp;TRIM(D442)&amp;MID(B442,15,4),Carouselwash!F:F,Carouselwash!I:I,0))</f>
        <v>0</v>
      </c>
    </row>
    <row r="443" spans="1:35" hidden="1">
      <c r="D443" s="55"/>
      <c r="E443" s="115"/>
      <c r="G443" s="124"/>
      <c r="H443" s="124"/>
      <c r="AA443" s="60" t="s">
        <v>5009</v>
      </c>
      <c r="AB443" s="66" t="s">
        <v>10715</v>
      </c>
      <c r="AC443" s="60" t="s">
        <v>10716</v>
      </c>
      <c r="AD443" s="60">
        <f>IF(N443=$AD$1,_xlfn.XLOOKUP(LEFT(B443,18)&amp;C443&amp;D443,'Form CT'!I:I,'Form CT'!D:D,0)+_xlfn.XLOOKUP(LEFT(B443,18)&amp;C443&amp;D443,'Form CT'!I:I,'Form CT'!E:E,0),0)</f>
        <v>0</v>
      </c>
      <c r="AE443" s="60">
        <f>IF(N443=$AE$1,_xlfn.XLOOKUP(LEFT(B443,18)&amp;C443&amp;D443,'Form CT'!I:I,'Form CT'!D:D,0)+_xlfn.XLOOKUP(LEFT(B443,18)&amp;C443&amp;D443,'Form CT'!I:I,'Form CT'!E:E,0),0)</f>
        <v>0</v>
      </c>
      <c r="AF443" s="60">
        <f>IF(N443=$AF$1,_xlfn.XLOOKUP(LEFT(B443,18)&amp;C443&amp;D443,'Form CT'!I:I,'Form CT'!D:D,0)+_xlfn.XLOOKUP(LEFT(B443,18)&amp;C443&amp;D443,'Form CT'!I:I,'Form CT'!E:E,0),0)</f>
        <v>0</v>
      </c>
      <c r="AG443" s="60" t="e">
        <f t="shared" si="9"/>
        <v>#VALUE!</v>
      </c>
      <c r="AH443" s="60">
        <f>_xlfn.XLOOKUP(TRIM(CLEAN(B443))&amp;"-"&amp;TRIM(CLEAN(C443))&amp;"-"&amp;TRIM(CLEAN(D443)),'KS2'!A:A,'KS2'!B:B,0)</f>
        <v>0</v>
      </c>
      <c r="AI443" s="60">
        <f>IF(_xlfn.XLOOKUP(MID(B443,2,7)&amp;"/"&amp;MID(B443,10,3)&amp;TRIM(D443)&amp;MID(B443,15,4),Carouselwash!F:F,Carouselwash!I:I,0)=0,_xlfn.XLOOKUP((MID(C443,2,7)&amp;"/"&amp;MID(C443,10,3)&amp;TRIM(D443)),Carouselwash!G:G,Carouselwash!I:I,0),_xlfn.XLOOKUP(MID(B443,2,7)&amp;"/"&amp;MID(B443,10,3)&amp;TRIM(D443)&amp;MID(B443,15,4),Carouselwash!F:F,Carouselwash!I:I,0))</f>
        <v>0</v>
      </c>
    </row>
    <row r="444" spans="1:35" hidden="1">
      <c r="D444" s="55"/>
      <c r="E444" s="115"/>
      <c r="G444" s="124"/>
      <c r="H444" s="124"/>
      <c r="AA444" s="60" t="s">
        <v>5011</v>
      </c>
      <c r="AB444" s="66" t="s">
        <v>5014</v>
      </c>
      <c r="AC444" s="60" t="s">
        <v>10616</v>
      </c>
      <c r="AD444" s="60">
        <f>IF(N444=$AD$1,_xlfn.XLOOKUP(LEFT(B444,18)&amp;C444&amp;D444,'Form CT'!I:I,'Form CT'!D:D,0)+_xlfn.XLOOKUP(LEFT(B444,18)&amp;C444&amp;D444,'Form CT'!I:I,'Form CT'!E:E,0),0)</f>
        <v>0</v>
      </c>
      <c r="AE444" s="60">
        <f>IF(N444=$AE$1,_xlfn.XLOOKUP(LEFT(B444,18)&amp;C444&amp;D444,'Form CT'!I:I,'Form CT'!D:D,0)+_xlfn.XLOOKUP(LEFT(B444,18)&amp;C444&amp;D444,'Form CT'!I:I,'Form CT'!E:E,0),0)</f>
        <v>0</v>
      </c>
      <c r="AF444" s="60">
        <f>IF(N444=$AF$1,_xlfn.XLOOKUP(LEFT(B444,18)&amp;C444&amp;D444,'Form CT'!I:I,'Form CT'!D:D,0)+_xlfn.XLOOKUP(LEFT(B444,18)&amp;C444&amp;D444,'Form CT'!I:I,'Form CT'!E:E,0),0)</f>
        <v>0</v>
      </c>
      <c r="AG444" s="60" t="e">
        <f t="shared" si="9"/>
        <v>#VALUE!</v>
      </c>
      <c r="AH444" s="60">
        <f>_xlfn.XLOOKUP(TRIM(CLEAN(B444))&amp;"-"&amp;TRIM(CLEAN(C444))&amp;"-"&amp;TRIM(CLEAN(D444)),'KS2'!A:A,'KS2'!B:B,0)</f>
        <v>0</v>
      </c>
      <c r="AI444" s="60">
        <f>IF(_xlfn.XLOOKUP(MID(B444,2,7)&amp;"/"&amp;MID(B444,10,3)&amp;TRIM(D444)&amp;MID(B444,15,4),Carouselwash!F:F,Carouselwash!I:I,0)=0,_xlfn.XLOOKUP((MID(C444,2,7)&amp;"/"&amp;MID(C444,10,3)&amp;TRIM(D444)),Carouselwash!G:G,Carouselwash!I:I,0),_xlfn.XLOOKUP(MID(B444,2,7)&amp;"/"&amp;MID(B444,10,3)&amp;TRIM(D444)&amp;MID(B444,15,4),Carouselwash!F:F,Carouselwash!I:I,0))</f>
        <v>0</v>
      </c>
    </row>
    <row r="445" spans="1:35" hidden="1">
      <c r="E445" s="115"/>
      <c r="G445" s="124"/>
      <c r="H445" s="124"/>
      <c r="AA445" s="60" t="s">
        <v>5098</v>
      </c>
      <c r="AB445" s="66" t="s">
        <v>10599</v>
      </c>
      <c r="AC445" s="60" t="s">
        <v>10600</v>
      </c>
      <c r="AD445" s="60">
        <f>IF(N445=$AD$1,_xlfn.XLOOKUP(LEFT(B445,18)&amp;C445&amp;D445,'Form CT'!I:I,'Form CT'!D:D,0)+_xlfn.XLOOKUP(LEFT(B445,18)&amp;C445&amp;D445,'Form CT'!I:I,'Form CT'!E:E,0),0)</f>
        <v>0</v>
      </c>
      <c r="AE445" s="60">
        <f>IF(N445=$AE$1,_xlfn.XLOOKUP(LEFT(B445,18)&amp;C445&amp;D445,'Form CT'!I:I,'Form CT'!D:D,0)+_xlfn.XLOOKUP(LEFT(B445,18)&amp;C445&amp;D445,'Form CT'!I:I,'Form CT'!E:E,0),0)</f>
        <v>0</v>
      </c>
      <c r="AF445" s="60">
        <f>IF(N445=$AF$1,_xlfn.XLOOKUP(LEFT(B445,18)&amp;C445&amp;D445,'Form CT'!I:I,'Form CT'!D:D,0)+_xlfn.XLOOKUP(LEFT(B445,18)&amp;C445&amp;D445,'Form CT'!I:I,'Form CT'!E:E,0),0)</f>
        <v>0</v>
      </c>
      <c r="AG445" s="60" t="e">
        <f t="shared" si="9"/>
        <v>#VALUE!</v>
      </c>
      <c r="AH445" s="60">
        <f>_xlfn.XLOOKUP(TRIM(CLEAN(B445))&amp;"-"&amp;TRIM(CLEAN(C445))&amp;"-"&amp;TRIM(CLEAN(D445)),'KS2'!A:A,'KS2'!B:B,0)</f>
        <v>0</v>
      </c>
      <c r="AI445" s="60">
        <f>IF(_xlfn.XLOOKUP(MID(B445,2,7)&amp;"/"&amp;MID(B445,10,3)&amp;TRIM(D445)&amp;MID(B445,15,4),Carouselwash!F:F,Carouselwash!I:I,0)=0,_xlfn.XLOOKUP((MID(C445,2,7)&amp;"/"&amp;MID(C445,10,3)&amp;TRIM(D445)),Carouselwash!G:G,Carouselwash!I:I,0),_xlfn.XLOOKUP(MID(B445,2,7)&amp;"/"&amp;MID(B445,10,3)&amp;TRIM(D445)&amp;MID(B445,15,4),Carouselwash!F:F,Carouselwash!I:I,0))</f>
        <v>0</v>
      </c>
    </row>
    <row r="446" spans="1:35" hidden="1">
      <c r="D446" s="55"/>
      <c r="E446" s="115"/>
      <c r="G446" s="124"/>
      <c r="H446" s="124"/>
      <c r="AA446" s="60" t="s">
        <v>5098</v>
      </c>
      <c r="AB446" s="66" t="s">
        <v>10705</v>
      </c>
      <c r="AC446" s="60" t="s">
        <v>10706</v>
      </c>
      <c r="AD446" s="60">
        <f>IF(N446=$AD$1,_xlfn.XLOOKUP(LEFT(B446,18)&amp;C446&amp;D446,'Form CT'!I:I,'Form CT'!D:D,0)+_xlfn.XLOOKUP(LEFT(B446,18)&amp;C446&amp;D446,'Form CT'!I:I,'Form CT'!E:E,0),0)</f>
        <v>0</v>
      </c>
      <c r="AE446" s="60">
        <f>IF(N446=$AE$1,_xlfn.XLOOKUP(LEFT(B446,18)&amp;C446&amp;D446,'Form CT'!I:I,'Form CT'!D:D,0)+_xlfn.XLOOKUP(LEFT(B446,18)&amp;C446&amp;D446,'Form CT'!I:I,'Form CT'!E:E,0),0)</f>
        <v>0</v>
      </c>
      <c r="AF446" s="60">
        <f>IF(N446=$AF$1,_xlfn.XLOOKUP(LEFT(B446,18)&amp;C446&amp;D446,'Form CT'!I:I,'Form CT'!D:D,0)+_xlfn.XLOOKUP(LEFT(B446,18)&amp;C446&amp;D446,'Form CT'!I:I,'Form CT'!E:E,0),0)</f>
        <v>0</v>
      </c>
      <c r="AG446" s="60" t="e">
        <f t="shared" si="9"/>
        <v>#VALUE!</v>
      </c>
      <c r="AH446" s="60">
        <f>_xlfn.XLOOKUP(TRIM(CLEAN(B446))&amp;"-"&amp;TRIM(CLEAN(C446))&amp;"-"&amp;TRIM(CLEAN(D446)),'KS2'!A:A,'KS2'!B:B,0)</f>
        <v>0</v>
      </c>
      <c r="AI446" s="60">
        <f>IF(_xlfn.XLOOKUP(MID(B446,2,7)&amp;"/"&amp;MID(B446,10,3)&amp;TRIM(D446)&amp;MID(B446,15,4),Carouselwash!F:F,Carouselwash!I:I,0)=0,_xlfn.XLOOKUP((MID(C446,2,7)&amp;"/"&amp;MID(C446,10,3)&amp;TRIM(D446)),Carouselwash!G:G,Carouselwash!I:I,0),_xlfn.XLOOKUP(MID(B446,2,7)&amp;"/"&amp;MID(B446,10,3)&amp;TRIM(D446)&amp;MID(B446,15,4),Carouselwash!F:F,Carouselwash!I:I,0))</f>
        <v>0</v>
      </c>
    </row>
    <row r="447" spans="1:35" hidden="1">
      <c r="A447" s="68"/>
      <c r="B447" s="70"/>
      <c r="C447" s="70"/>
      <c r="D447" s="55"/>
      <c r="E447" s="71"/>
      <c r="F447" s="73"/>
      <c r="G447" s="74"/>
      <c r="H447" s="74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  <c r="AA447" s="68" t="s">
        <v>5009</v>
      </c>
      <c r="AB447" s="68" t="s">
        <v>5008</v>
      </c>
      <c r="AC447" s="68" t="s">
        <v>10606</v>
      </c>
      <c r="AD447" s="60">
        <f>IF(N447=$AD$1,_xlfn.XLOOKUP(LEFT(B447,18)&amp;C447&amp;D447,'Form CT'!I:I,'Form CT'!D:D,0)+_xlfn.XLOOKUP(LEFT(B447,18)&amp;C447&amp;D447,'Form CT'!I:I,'Form CT'!E:E,0),0)</f>
        <v>0</v>
      </c>
      <c r="AE447" s="60">
        <f>IF(N447=$AE$1,_xlfn.XLOOKUP(LEFT(B447,18)&amp;C447&amp;D447,'Form CT'!I:I,'Form CT'!D:D,0)+_xlfn.XLOOKUP(LEFT(B447,18)&amp;C447&amp;D447,'Form CT'!I:I,'Form CT'!E:E,0),0)</f>
        <v>0</v>
      </c>
      <c r="AF447" s="60">
        <f>IF(N447=$AF$1,_xlfn.XLOOKUP(LEFT(B447,18)&amp;C447&amp;D447,'Form CT'!I:I,'Form CT'!D:D,0)+_xlfn.XLOOKUP(LEFT(B447,18)&amp;C447&amp;D447,'Form CT'!I:I,'Form CT'!E:E,0),0)</f>
        <v>0</v>
      </c>
      <c r="AG447" s="60" t="e">
        <f t="shared" si="9"/>
        <v>#VALUE!</v>
      </c>
      <c r="AH447" s="60">
        <f>_xlfn.XLOOKUP(TRIM(CLEAN(B447))&amp;"-"&amp;TRIM(CLEAN(C447))&amp;"-"&amp;TRIM(CLEAN(D447)),'KS2'!A:A,'KS2'!B:B,0)</f>
        <v>0</v>
      </c>
      <c r="AI447" s="60">
        <f>IF(_xlfn.XLOOKUP(MID(B447,2,7)&amp;"/"&amp;MID(B447,10,3)&amp;TRIM(D447)&amp;MID(B447,15,4),Carouselwash!F:F,Carouselwash!I:I,0)=0,_xlfn.XLOOKUP((MID(C447,2,7)&amp;"/"&amp;MID(C447,10,3)&amp;TRIM(D447)),Carouselwash!G:G,Carouselwash!I:I,0),_xlfn.XLOOKUP(MID(B447,2,7)&amp;"/"&amp;MID(B447,10,3)&amp;TRIM(D447)&amp;MID(B447,15,4),Carouselwash!F:F,Carouselwash!I:I,0))</f>
        <v>0</v>
      </c>
    </row>
    <row r="448" spans="1:35" hidden="1">
      <c r="D448" s="67"/>
      <c r="E448" s="115"/>
      <c r="G448" s="124"/>
      <c r="H448" s="124"/>
      <c r="AA448" s="60" t="s">
        <v>5009</v>
      </c>
      <c r="AB448" s="66" t="s">
        <v>10619</v>
      </c>
      <c r="AC448" s="60" t="s">
        <v>10620</v>
      </c>
      <c r="AD448" s="60">
        <f>IF(N448=$AD$1,_xlfn.XLOOKUP(LEFT(B448,18)&amp;C448&amp;D448,'Form CT'!I:I,'Form CT'!D:D,0)+_xlfn.XLOOKUP(LEFT(B448,18)&amp;C448&amp;D448,'Form CT'!I:I,'Form CT'!E:E,0),0)</f>
        <v>0</v>
      </c>
      <c r="AE448" s="60">
        <f>IF(N448=$AE$1,_xlfn.XLOOKUP(LEFT(B448,18)&amp;C448&amp;D448,'Form CT'!I:I,'Form CT'!D:D,0)+_xlfn.XLOOKUP(LEFT(B448,18)&amp;C448&amp;D448,'Form CT'!I:I,'Form CT'!E:E,0),0)</f>
        <v>0</v>
      </c>
      <c r="AF448" s="60">
        <f>IF(N448=$AF$1,_xlfn.XLOOKUP(LEFT(B448,18)&amp;C448&amp;D448,'Form CT'!I:I,'Form CT'!D:D,0)+_xlfn.XLOOKUP(LEFT(B448,18)&amp;C448&amp;D448,'Form CT'!I:I,'Form CT'!E:E,0),0)</f>
        <v>0</v>
      </c>
      <c r="AG448" s="60" t="e">
        <f t="shared" si="9"/>
        <v>#VALUE!</v>
      </c>
      <c r="AH448" s="60">
        <f>_xlfn.XLOOKUP(TRIM(CLEAN(B448))&amp;"-"&amp;TRIM(CLEAN(C448))&amp;"-"&amp;TRIM(CLEAN(D448)),'KS2'!A:A,'KS2'!B:B,0)</f>
        <v>0</v>
      </c>
      <c r="AI448" s="60">
        <f>IF(_xlfn.XLOOKUP(MID(B448,2,7)&amp;"/"&amp;MID(B448,10,3)&amp;TRIM(D448)&amp;MID(B448,15,4),Carouselwash!F:F,Carouselwash!I:I,0)=0,_xlfn.XLOOKUP((MID(C448,2,7)&amp;"/"&amp;MID(C448,10,3)&amp;TRIM(D448)),Carouselwash!G:G,Carouselwash!I:I,0),_xlfn.XLOOKUP(MID(B448,2,7)&amp;"/"&amp;MID(B448,10,3)&amp;TRIM(D448)&amp;MID(B448,15,4),Carouselwash!F:F,Carouselwash!I:I,0))</f>
        <v>0</v>
      </c>
    </row>
    <row r="449" spans="1:35" hidden="1">
      <c r="A449" s="68"/>
      <c r="B449" s="69"/>
      <c r="C449" s="69"/>
      <c r="D449" s="55"/>
      <c r="E449" s="71"/>
      <c r="F449" s="73"/>
      <c r="G449" s="74"/>
      <c r="H449" s="74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  <c r="AA449" s="68" t="s">
        <v>5009</v>
      </c>
      <c r="AB449" s="68" t="s">
        <v>10711</v>
      </c>
      <c r="AC449" s="68" t="s">
        <v>10712</v>
      </c>
      <c r="AD449" s="60">
        <f>IF(N449=$AD$1,_xlfn.XLOOKUP(LEFT(B449,18)&amp;C449&amp;D449,'Form CT'!I:I,'Form CT'!D:D,0)+_xlfn.XLOOKUP(LEFT(B449,18)&amp;C449&amp;D449,'Form CT'!I:I,'Form CT'!E:E,0),0)</f>
        <v>0</v>
      </c>
      <c r="AE449" s="60">
        <f>IF(N449=$AE$1,_xlfn.XLOOKUP(LEFT(B449,18)&amp;C449&amp;D449,'Form CT'!I:I,'Form CT'!D:D,0)+_xlfn.XLOOKUP(LEFT(B449,18)&amp;C449&amp;D449,'Form CT'!I:I,'Form CT'!E:E,0),0)</f>
        <v>0</v>
      </c>
      <c r="AF449" s="60">
        <f>IF(N449=$AF$1,_xlfn.XLOOKUP(LEFT(B449,18)&amp;C449&amp;D449,'Form CT'!I:I,'Form CT'!D:D,0)+_xlfn.XLOOKUP(LEFT(B449,18)&amp;C449&amp;D449,'Form CT'!I:I,'Form CT'!E:E,0),0)</f>
        <v>0</v>
      </c>
      <c r="AG449" s="60" t="e">
        <f t="shared" si="9"/>
        <v>#VALUE!</v>
      </c>
      <c r="AH449" s="60">
        <f>_xlfn.XLOOKUP(TRIM(CLEAN(B449))&amp;"-"&amp;TRIM(CLEAN(C449))&amp;"-"&amp;TRIM(CLEAN(D449)),'KS2'!A:A,'KS2'!B:B,0)</f>
        <v>0</v>
      </c>
      <c r="AI449" s="60">
        <f>IF(_xlfn.XLOOKUP(MID(B449,2,7)&amp;"/"&amp;MID(B449,10,3)&amp;TRIM(D449)&amp;MID(B449,15,4),Carouselwash!F:F,Carouselwash!I:I,0)=0,_xlfn.XLOOKUP((MID(C449,2,7)&amp;"/"&amp;MID(C449,10,3)&amp;TRIM(D449)),Carouselwash!G:G,Carouselwash!I:I,0),_xlfn.XLOOKUP(MID(B449,2,7)&amp;"/"&amp;MID(B449,10,3)&amp;TRIM(D449)&amp;MID(B449,15,4),Carouselwash!F:F,Carouselwash!I:I,0))</f>
        <v>0</v>
      </c>
    </row>
    <row r="450" spans="1:35" hidden="1">
      <c r="A450" s="68"/>
      <c r="B450" s="69"/>
      <c r="C450" s="69"/>
      <c r="D450" s="55"/>
      <c r="E450" s="71"/>
      <c r="F450" s="73"/>
      <c r="G450" s="74"/>
      <c r="H450" s="74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  <c r="AA450" s="68" t="s">
        <v>5009</v>
      </c>
      <c r="AB450" s="68" t="s">
        <v>10691</v>
      </c>
      <c r="AC450" s="68" t="s">
        <v>10692</v>
      </c>
      <c r="AD450" s="60">
        <f>IF(N450=$AD$1,_xlfn.XLOOKUP(LEFT(B450,18)&amp;C450&amp;D450,'Form CT'!I:I,'Form CT'!D:D,0)+_xlfn.XLOOKUP(LEFT(B450,18)&amp;C450&amp;D450,'Form CT'!I:I,'Form CT'!E:E,0),0)</f>
        <v>0</v>
      </c>
      <c r="AE450" s="60">
        <f>IF(N450=$AE$1,_xlfn.XLOOKUP(LEFT(B450,18)&amp;C450&amp;D450,'Form CT'!I:I,'Form CT'!D:D,0)+_xlfn.XLOOKUP(LEFT(B450,18)&amp;C450&amp;D450,'Form CT'!I:I,'Form CT'!E:E,0),0)</f>
        <v>0</v>
      </c>
      <c r="AF450" s="60">
        <f>IF(N450=$AF$1,_xlfn.XLOOKUP(LEFT(B450,18)&amp;C450&amp;D450,'Form CT'!I:I,'Form CT'!D:D,0)+_xlfn.XLOOKUP(LEFT(B450,18)&amp;C450&amp;D450,'Form CT'!I:I,'Form CT'!E:E,0),0)</f>
        <v>0</v>
      </c>
      <c r="AG450" s="60" t="e">
        <f t="shared" si="9"/>
        <v>#VALUE!</v>
      </c>
      <c r="AH450" s="60">
        <f>_xlfn.XLOOKUP(TRIM(CLEAN(B450))&amp;"-"&amp;TRIM(CLEAN(C450))&amp;"-"&amp;TRIM(CLEAN(D450)),'KS2'!A:A,'KS2'!B:B,0)</f>
        <v>0</v>
      </c>
      <c r="AI450" s="60">
        <f>IF(_xlfn.XLOOKUP(MID(B450,2,7)&amp;"/"&amp;MID(B450,10,3)&amp;TRIM(D450)&amp;MID(B450,15,4),Carouselwash!F:F,Carouselwash!I:I,0)=0,_xlfn.XLOOKUP((MID(C450,2,7)&amp;"/"&amp;MID(C450,10,3)&amp;TRIM(D450)),Carouselwash!G:G,Carouselwash!I:I,0),_xlfn.XLOOKUP(MID(B450,2,7)&amp;"/"&amp;MID(B450,10,3)&amp;TRIM(D450)&amp;MID(B450,15,4),Carouselwash!F:F,Carouselwash!I:I,0))</f>
        <v>0</v>
      </c>
    </row>
    <row r="451" spans="1:35" hidden="1">
      <c r="A451" s="68"/>
      <c r="B451" s="69"/>
      <c r="C451" s="69"/>
      <c r="D451" s="55"/>
      <c r="E451" s="71"/>
      <c r="F451" s="73"/>
      <c r="G451" s="74"/>
      <c r="H451" s="74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  <c r="AA451" s="68" t="s">
        <v>5009</v>
      </c>
      <c r="AB451" s="76" t="s">
        <v>10739</v>
      </c>
      <c r="AC451" s="68" t="s">
        <v>10740</v>
      </c>
      <c r="AD451" s="60">
        <f>IF(N451=$AD$1,_xlfn.XLOOKUP(LEFT(B451,18)&amp;C451&amp;D451,'Form CT'!I:I,'Form CT'!D:D,0)+_xlfn.XLOOKUP(LEFT(B451,18)&amp;C451&amp;D451,'Form CT'!I:I,'Form CT'!E:E,0),0)</f>
        <v>0</v>
      </c>
      <c r="AE451" s="60">
        <f>IF(N451=$AE$1,_xlfn.XLOOKUP(LEFT(B451,18)&amp;C451&amp;D451,'Form CT'!I:I,'Form CT'!D:D,0)+_xlfn.XLOOKUP(LEFT(B451,18)&amp;C451&amp;D451,'Form CT'!I:I,'Form CT'!E:E,0),0)</f>
        <v>0</v>
      </c>
      <c r="AF451" s="60">
        <f>IF(N451=$AF$1,_xlfn.XLOOKUP(LEFT(B451,18)&amp;C451&amp;D451,'Form CT'!I:I,'Form CT'!D:D,0)+_xlfn.XLOOKUP(LEFT(B451,18)&amp;C451&amp;D451,'Form CT'!I:I,'Form CT'!E:E,0),0)</f>
        <v>0</v>
      </c>
      <c r="AG451" s="60" t="e">
        <f t="shared" ref="AG451:AG501" si="10">IF(OR(
    AND(MID(B451,2,2)="59", VALUE(MID(B451,11,2))&gt;24),
    AND(LEFT(B451,4)="T521", VALUE(MID(B451,11,2))&gt;62),
    LEFT(B451,4)="T523"
), "符合", "不符合")</f>
        <v>#VALUE!</v>
      </c>
      <c r="AH451" s="60">
        <f>_xlfn.XLOOKUP(TRIM(CLEAN(B451))&amp;"-"&amp;TRIM(CLEAN(C451))&amp;"-"&amp;TRIM(CLEAN(D451)),'KS2'!A:A,'KS2'!B:B,0)</f>
        <v>0</v>
      </c>
      <c r="AI451" s="60">
        <f>IF(_xlfn.XLOOKUP(MID(B451,2,7)&amp;"/"&amp;MID(B451,10,3)&amp;TRIM(D451)&amp;MID(B451,15,4),Carouselwash!F:F,Carouselwash!I:I,0)=0,_xlfn.XLOOKUP((MID(C451,2,7)&amp;"/"&amp;MID(C451,10,3)&amp;TRIM(D451)),Carouselwash!G:G,Carouselwash!I:I,0),_xlfn.XLOOKUP(MID(B451,2,7)&amp;"/"&amp;MID(B451,10,3)&amp;TRIM(D451)&amp;MID(B451,15,4),Carouselwash!F:F,Carouselwash!I:I,0))</f>
        <v>0</v>
      </c>
    </row>
    <row r="452" spans="1:35" hidden="1">
      <c r="A452" s="68"/>
      <c r="B452" s="69"/>
      <c r="C452" s="69"/>
      <c r="D452" s="67"/>
      <c r="E452" s="71"/>
      <c r="F452" s="73"/>
      <c r="G452" s="74"/>
      <c r="H452" s="74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  <c r="AA452" s="68" t="s">
        <v>5009</v>
      </c>
      <c r="AB452" s="68" t="s">
        <v>10611</v>
      </c>
      <c r="AC452" s="68" t="s">
        <v>10612</v>
      </c>
      <c r="AD452" s="60">
        <f>IF(N452=$AD$1,_xlfn.XLOOKUP(LEFT(B452,18)&amp;C452&amp;D452,'Form CT'!I:I,'Form CT'!D:D,0)+_xlfn.XLOOKUP(LEFT(B452,18)&amp;C452&amp;D452,'Form CT'!I:I,'Form CT'!E:E,0),0)</f>
        <v>0</v>
      </c>
      <c r="AE452" s="60">
        <f>IF(N452=$AE$1,_xlfn.XLOOKUP(LEFT(B452,18)&amp;C452&amp;D452,'Form CT'!I:I,'Form CT'!D:D,0)+_xlfn.XLOOKUP(LEFT(B452,18)&amp;C452&amp;D452,'Form CT'!I:I,'Form CT'!E:E,0),0)</f>
        <v>0</v>
      </c>
      <c r="AF452" s="60">
        <f>IF(N452=$AF$1,_xlfn.XLOOKUP(LEFT(B452,18)&amp;C452&amp;D452,'Form CT'!I:I,'Form CT'!D:D,0)+_xlfn.XLOOKUP(LEFT(B452,18)&amp;C452&amp;D452,'Form CT'!I:I,'Form CT'!E:E,0),0)</f>
        <v>0</v>
      </c>
      <c r="AG452" s="60" t="e">
        <f t="shared" si="10"/>
        <v>#VALUE!</v>
      </c>
      <c r="AH452" s="60">
        <f>_xlfn.XLOOKUP(TRIM(CLEAN(B452))&amp;"-"&amp;TRIM(CLEAN(C452))&amp;"-"&amp;TRIM(CLEAN(D452)),'KS2'!A:A,'KS2'!B:B,0)</f>
        <v>0</v>
      </c>
      <c r="AI452" s="60">
        <f>IF(_xlfn.XLOOKUP(MID(B452,2,7)&amp;"/"&amp;MID(B452,10,3)&amp;TRIM(D452)&amp;MID(B452,15,4),Carouselwash!F:F,Carouselwash!I:I,0)=0,_xlfn.XLOOKUP((MID(C452,2,7)&amp;"/"&amp;MID(C452,10,3)&amp;TRIM(D452)),Carouselwash!G:G,Carouselwash!I:I,0),_xlfn.XLOOKUP(MID(B452,2,7)&amp;"/"&amp;MID(B452,10,3)&amp;TRIM(D452)&amp;MID(B452,15,4),Carouselwash!F:F,Carouselwash!I:I,0))</f>
        <v>0</v>
      </c>
    </row>
    <row r="453" spans="1:35" hidden="1">
      <c r="A453" s="68"/>
      <c r="B453" s="69"/>
      <c r="C453" s="69"/>
      <c r="D453" s="67"/>
      <c r="E453" s="71"/>
      <c r="F453" s="73"/>
      <c r="G453" s="74"/>
      <c r="H453" s="74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  <c r="AA453" s="68" t="s">
        <v>5009</v>
      </c>
      <c r="AB453" s="68" t="s">
        <v>10607</v>
      </c>
      <c r="AC453" s="68" t="s">
        <v>10608</v>
      </c>
      <c r="AD453" s="60">
        <f>IF(N453=$AD$1,_xlfn.XLOOKUP(LEFT(B453,18)&amp;C453&amp;D453,'Form CT'!I:I,'Form CT'!D:D,0)+_xlfn.XLOOKUP(LEFT(B453,18)&amp;C453&amp;D453,'Form CT'!I:I,'Form CT'!E:E,0),0)</f>
        <v>0</v>
      </c>
      <c r="AE453" s="60">
        <f>IF(N453=$AE$1,_xlfn.XLOOKUP(LEFT(B453,18)&amp;C453&amp;D453,'Form CT'!I:I,'Form CT'!D:D,0)+_xlfn.XLOOKUP(LEFT(B453,18)&amp;C453&amp;D453,'Form CT'!I:I,'Form CT'!E:E,0),0)</f>
        <v>0</v>
      </c>
      <c r="AF453" s="60">
        <f>IF(N453=$AF$1,_xlfn.XLOOKUP(LEFT(B453,18)&amp;C453&amp;D453,'Form CT'!I:I,'Form CT'!D:D,0)+_xlfn.XLOOKUP(LEFT(B453,18)&amp;C453&amp;D453,'Form CT'!I:I,'Form CT'!E:E,0),0)</f>
        <v>0</v>
      </c>
      <c r="AG453" s="60" t="e">
        <f t="shared" si="10"/>
        <v>#VALUE!</v>
      </c>
      <c r="AH453" s="60">
        <f>_xlfn.XLOOKUP(TRIM(CLEAN(B453))&amp;"-"&amp;TRIM(CLEAN(C453))&amp;"-"&amp;TRIM(CLEAN(D453)),'KS2'!A:A,'KS2'!B:B,0)</f>
        <v>0</v>
      </c>
      <c r="AI453" s="60">
        <f>IF(_xlfn.XLOOKUP(MID(B453,2,7)&amp;"/"&amp;MID(B453,10,3)&amp;TRIM(D453)&amp;MID(B453,15,4),Carouselwash!F:F,Carouselwash!I:I,0)=0,_xlfn.XLOOKUP((MID(C453,2,7)&amp;"/"&amp;MID(C453,10,3)&amp;TRIM(D453)),Carouselwash!G:G,Carouselwash!I:I,0),_xlfn.XLOOKUP(MID(B453,2,7)&amp;"/"&amp;MID(B453,10,3)&amp;TRIM(D453)&amp;MID(B453,15,4),Carouselwash!F:F,Carouselwash!I:I,0))</f>
        <v>0</v>
      </c>
    </row>
    <row r="454" spans="1:35" hidden="1">
      <c r="A454" s="68"/>
      <c r="B454" s="69"/>
      <c r="C454" s="69"/>
      <c r="D454" s="67"/>
      <c r="E454" s="71"/>
      <c r="F454" s="73"/>
      <c r="G454" s="74"/>
      <c r="H454" s="74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  <c r="AA454" s="68" t="s">
        <v>5009</v>
      </c>
      <c r="AB454" s="68" t="s">
        <v>10634</v>
      </c>
      <c r="AC454" s="68" t="s">
        <v>10613</v>
      </c>
      <c r="AD454" s="60">
        <f>IF(N454=$AD$1,_xlfn.XLOOKUP(LEFT(B454,18)&amp;C454&amp;D454,'Form CT'!I:I,'Form CT'!D:D,0)+_xlfn.XLOOKUP(LEFT(B454,18)&amp;C454&amp;D454,'Form CT'!I:I,'Form CT'!E:E,0),0)</f>
        <v>0</v>
      </c>
      <c r="AE454" s="60">
        <f>IF(N454=$AE$1,_xlfn.XLOOKUP(LEFT(B454,18)&amp;C454&amp;D454,'Form CT'!I:I,'Form CT'!D:D,0)+_xlfn.XLOOKUP(LEFT(B454,18)&amp;C454&amp;D454,'Form CT'!I:I,'Form CT'!E:E,0),0)</f>
        <v>0</v>
      </c>
      <c r="AF454" s="60">
        <f>IF(N454=$AF$1,_xlfn.XLOOKUP(LEFT(B454,18)&amp;C454&amp;D454,'Form CT'!I:I,'Form CT'!D:D,0)+_xlfn.XLOOKUP(LEFT(B454,18)&amp;C454&amp;D454,'Form CT'!I:I,'Form CT'!E:E,0),0)</f>
        <v>0</v>
      </c>
      <c r="AG454" s="60" t="e">
        <f t="shared" si="10"/>
        <v>#VALUE!</v>
      </c>
      <c r="AH454" s="60">
        <f>_xlfn.XLOOKUP(TRIM(CLEAN(B454))&amp;"-"&amp;TRIM(CLEAN(C454))&amp;"-"&amp;TRIM(CLEAN(D454)),'KS2'!A:A,'KS2'!B:B,0)</f>
        <v>0</v>
      </c>
      <c r="AI454" s="60">
        <f>IF(_xlfn.XLOOKUP(MID(B454,2,7)&amp;"/"&amp;MID(B454,10,3)&amp;TRIM(D454)&amp;MID(B454,15,4),Carouselwash!F:F,Carouselwash!I:I,0)=0,_xlfn.XLOOKUP((MID(C454,2,7)&amp;"/"&amp;MID(C454,10,3)&amp;TRIM(D454)),Carouselwash!G:G,Carouselwash!I:I,0),_xlfn.XLOOKUP(MID(B454,2,7)&amp;"/"&amp;MID(B454,10,3)&amp;TRIM(D454)&amp;MID(B454,15,4),Carouselwash!F:F,Carouselwash!I:I,0))</f>
        <v>0</v>
      </c>
    </row>
    <row r="455" spans="1:35" hidden="1">
      <c r="A455" s="68"/>
      <c r="B455" s="69"/>
      <c r="C455" s="69"/>
      <c r="D455" s="55"/>
      <c r="E455" s="71"/>
      <c r="F455" s="73"/>
      <c r="G455" s="74"/>
      <c r="H455" s="74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  <c r="AA455" s="68" t="s">
        <v>5010</v>
      </c>
      <c r="AB455" s="68" t="s">
        <v>5008</v>
      </c>
      <c r="AC455" s="68" t="s">
        <v>10549</v>
      </c>
      <c r="AD455" s="60">
        <f>IF(N455=$AD$1,_xlfn.XLOOKUP(LEFT(B455,18)&amp;C455&amp;D455,'Form CT'!I:I,'Form CT'!D:D,0)+_xlfn.XLOOKUP(LEFT(B455,18)&amp;C455&amp;D455,'Form CT'!I:I,'Form CT'!E:E,0),0)</f>
        <v>0</v>
      </c>
      <c r="AE455" s="60">
        <f>IF(N455=$AE$1,_xlfn.XLOOKUP(LEFT(B455,18)&amp;C455&amp;D455,'Form CT'!I:I,'Form CT'!D:D,0)+_xlfn.XLOOKUP(LEFT(B455,18)&amp;C455&amp;D455,'Form CT'!I:I,'Form CT'!E:E,0),0)</f>
        <v>0</v>
      </c>
      <c r="AF455" s="60">
        <f>IF(N455=$AF$1,_xlfn.XLOOKUP(LEFT(B455,18)&amp;C455&amp;D455,'Form CT'!I:I,'Form CT'!D:D,0)+_xlfn.XLOOKUP(LEFT(B455,18)&amp;C455&amp;D455,'Form CT'!I:I,'Form CT'!E:E,0),0)</f>
        <v>0</v>
      </c>
      <c r="AG455" s="60" t="e">
        <f t="shared" si="10"/>
        <v>#VALUE!</v>
      </c>
      <c r="AH455" s="60">
        <f>_xlfn.XLOOKUP(TRIM(CLEAN(B455))&amp;"-"&amp;TRIM(CLEAN(C455))&amp;"-"&amp;TRIM(CLEAN(D455)),'KS2'!A:A,'KS2'!B:B,0)</f>
        <v>0</v>
      </c>
      <c r="AI455" s="60">
        <f>IF(_xlfn.XLOOKUP(MID(B455,2,7)&amp;"/"&amp;MID(B455,10,3)&amp;TRIM(D455)&amp;MID(B455,15,4),Carouselwash!F:F,Carouselwash!I:I,0)=0,_xlfn.XLOOKUP((MID(C455,2,7)&amp;"/"&amp;MID(C455,10,3)&amp;TRIM(D455)),Carouselwash!G:G,Carouselwash!I:I,0),_xlfn.XLOOKUP(MID(B455,2,7)&amp;"/"&amp;MID(B455,10,3)&amp;TRIM(D455)&amp;MID(B455,15,4),Carouselwash!F:F,Carouselwash!I:I,0))</f>
        <v>0</v>
      </c>
    </row>
    <row r="456" spans="1:35" hidden="1">
      <c r="A456" s="68"/>
      <c r="B456" s="69"/>
      <c r="C456" s="69"/>
      <c r="D456" s="67"/>
      <c r="E456" s="71"/>
      <c r="F456" s="73"/>
      <c r="G456" s="74"/>
      <c r="H456" s="74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  <c r="AA456" s="68" t="s">
        <v>5015</v>
      </c>
      <c r="AB456" s="68" t="s">
        <v>10644</v>
      </c>
      <c r="AC456" s="68" t="s">
        <v>10645</v>
      </c>
      <c r="AD456" s="60">
        <f>IF(N456=$AD$1,_xlfn.XLOOKUP(LEFT(B456,18)&amp;C456&amp;D456,'Form CT'!I:I,'Form CT'!D:D,0)+_xlfn.XLOOKUP(LEFT(B456,18)&amp;C456&amp;D456,'Form CT'!I:I,'Form CT'!E:E,0),0)</f>
        <v>0</v>
      </c>
      <c r="AE456" s="60">
        <f>IF(N456=$AE$1,_xlfn.XLOOKUP(LEFT(B456,18)&amp;C456&amp;D456,'Form CT'!I:I,'Form CT'!D:D,0)+_xlfn.XLOOKUP(LEFT(B456,18)&amp;C456&amp;D456,'Form CT'!I:I,'Form CT'!E:E,0),0)</f>
        <v>0</v>
      </c>
      <c r="AF456" s="60">
        <f>IF(N456=$AF$1,_xlfn.XLOOKUP(LEFT(B456,18)&amp;C456&amp;D456,'Form CT'!I:I,'Form CT'!D:D,0)+_xlfn.XLOOKUP(LEFT(B456,18)&amp;C456&amp;D456,'Form CT'!I:I,'Form CT'!E:E,0),0)</f>
        <v>0</v>
      </c>
      <c r="AG456" s="60" t="e">
        <f t="shared" si="10"/>
        <v>#VALUE!</v>
      </c>
      <c r="AH456" s="60">
        <f>_xlfn.XLOOKUP(TRIM(CLEAN(B456))&amp;"-"&amp;TRIM(CLEAN(C456))&amp;"-"&amp;TRIM(CLEAN(D456)),'KS2'!A:A,'KS2'!B:B,0)</f>
        <v>0</v>
      </c>
      <c r="AI456" s="60">
        <f>IF(_xlfn.XLOOKUP(MID(B456,2,7)&amp;"/"&amp;MID(B456,10,3)&amp;TRIM(D456)&amp;MID(B456,15,4),Carouselwash!F:F,Carouselwash!I:I,0)=0,_xlfn.XLOOKUP((MID(C456,2,7)&amp;"/"&amp;MID(C456,10,3)&amp;TRIM(D456)),Carouselwash!G:G,Carouselwash!I:I,0),_xlfn.XLOOKUP(MID(B456,2,7)&amp;"/"&amp;MID(B456,10,3)&amp;TRIM(D456)&amp;MID(B456,15,4),Carouselwash!F:F,Carouselwash!I:I,0))</f>
        <v>0</v>
      </c>
    </row>
    <row r="457" spans="1:35" hidden="1">
      <c r="A457" s="68"/>
      <c r="B457" s="69"/>
      <c r="C457" s="69"/>
      <c r="D457" s="55"/>
      <c r="E457" s="71"/>
      <c r="F457" s="73"/>
      <c r="G457" s="74"/>
      <c r="H457" s="74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  <c r="AA457" s="68" t="s">
        <v>5009</v>
      </c>
      <c r="AB457" s="68" t="s">
        <v>5008</v>
      </c>
      <c r="AC457" s="68" t="s">
        <v>10505</v>
      </c>
      <c r="AD457" s="60">
        <f>IF(N457=$AD$1,_xlfn.XLOOKUP(LEFT(B457,18)&amp;C457&amp;D457,'Form CT'!I:I,'Form CT'!D:D,0)+_xlfn.XLOOKUP(LEFT(B457,18)&amp;C457&amp;D457,'Form CT'!I:I,'Form CT'!E:E,0),0)</f>
        <v>0</v>
      </c>
      <c r="AE457" s="60">
        <f>IF(N457=$AE$1,_xlfn.XLOOKUP(LEFT(B457,18)&amp;C457&amp;D457,'Form CT'!I:I,'Form CT'!D:D,0)+_xlfn.XLOOKUP(LEFT(B457,18)&amp;C457&amp;D457,'Form CT'!I:I,'Form CT'!E:E,0),0)</f>
        <v>0</v>
      </c>
      <c r="AF457" s="60">
        <f>IF(N457=$AF$1,_xlfn.XLOOKUP(LEFT(B457,18)&amp;C457&amp;D457,'Form CT'!I:I,'Form CT'!D:D,0)+_xlfn.XLOOKUP(LEFT(B457,18)&amp;C457&amp;D457,'Form CT'!I:I,'Form CT'!E:E,0),0)</f>
        <v>0</v>
      </c>
      <c r="AG457" s="60" t="e">
        <f t="shared" si="10"/>
        <v>#VALUE!</v>
      </c>
      <c r="AH457" s="60">
        <f>_xlfn.XLOOKUP(TRIM(CLEAN(B457))&amp;"-"&amp;TRIM(CLEAN(C457))&amp;"-"&amp;TRIM(CLEAN(D457)),'KS2'!A:A,'KS2'!B:B,0)</f>
        <v>0</v>
      </c>
      <c r="AI457" s="60">
        <f>IF(_xlfn.XLOOKUP(MID(B457,2,7)&amp;"/"&amp;MID(B457,10,3)&amp;TRIM(D457)&amp;MID(B457,15,4),Carouselwash!F:F,Carouselwash!I:I,0)=0,_xlfn.XLOOKUP((MID(C457,2,7)&amp;"/"&amp;MID(C457,10,3)&amp;TRIM(D457)),Carouselwash!G:G,Carouselwash!I:I,0),_xlfn.XLOOKUP(MID(B457,2,7)&amp;"/"&amp;MID(B457,10,3)&amp;TRIM(D457)&amp;MID(B457,15,4),Carouselwash!F:F,Carouselwash!I:I,0))</f>
        <v>0</v>
      </c>
    </row>
    <row r="458" spans="1:35" hidden="1">
      <c r="A458" s="68"/>
      <c r="B458" s="69"/>
      <c r="C458" s="69"/>
      <c r="D458" s="55"/>
      <c r="E458" s="71"/>
      <c r="F458" s="73"/>
      <c r="G458" s="74"/>
      <c r="H458" s="74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  <c r="AA458" s="68" t="s">
        <v>5098</v>
      </c>
      <c r="AB458" s="68" t="s">
        <v>10665</v>
      </c>
      <c r="AC458" s="68" t="s">
        <v>10666</v>
      </c>
      <c r="AD458" s="60">
        <f>IF(N458=$AD$1,_xlfn.XLOOKUP(LEFT(B458,18)&amp;C458&amp;D458,'Form CT'!I:I,'Form CT'!D:D,0)+_xlfn.XLOOKUP(LEFT(B458,18)&amp;C458&amp;D458,'Form CT'!I:I,'Form CT'!E:E,0),0)</f>
        <v>0</v>
      </c>
      <c r="AE458" s="60">
        <f>IF(N458=$AE$1,_xlfn.XLOOKUP(LEFT(B458,18)&amp;C458&amp;D458,'Form CT'!I:I,'Form CT'!D:D,0)+_xlfn.XLOOKUP(LEFT(B458,18)&amp;C458&amp;D458,'Form CT'!I:I,'Form CT'!E:E,0),0)</f>
        <v>0</v>
      </c>
      <c r="AF458" s="60">
        <f>IF(N458=$AF$1,_xlfn.XLOOKUP(LEFT(B458,18)&amp;C458&amp;D458,'Form CT'!I:I,'Form CT'!D:D,0)+_xlfn.XLOOKUP(LEFT(B458,18)&amp;C458&amp;D458,'Form CT'!I:I,'Form CT'!E:E,0),0)</f>
        <v>0</v>
      </c>
      <c r="AG458" s="60" t="e">
        <f t="shared" si="10"/>
        <v>#VALUE!</v>
      </c>
      <c r="AH458" s="60">
        <f>_xlfn.XLOOKUP(TRIM(CLEAN(B458))&amp;"-"&amp;TRIM(CLEAN(C458))&amp;"-"&amp;TRIM(CLEAN(D458)),'KS2'!A:A,'KS2'!B:B,0)</f>
        <v>0</v>
      </c>
      <c r="AI458" s="60">
        <f>IF(_xlfn.XLOOKUP(MID(B458,2,7)&amp;"/"&amp;MID(B458,10,3)&amp;TRIM(D458)&amp;MID(B458,15,4),Carouselwash!F:F,Carouselwash!I:I,0)=0,_xlfn.XLOOKUP((MID(C458,2,7)&amp;"/"&amp;MID(C458,10,3)&amp;TRIM(D458)),Carouselwash!G:G,Carouselwash!I:I,0),_xlfn.XLOOKUP(MID(B458,2,7)&amp;"/"&amp;MID(B458,10,3)&amp;TRIM(D458)&amp;MID(B458,15,4),Carouselwash!F:F,Carouselwash!I:I,0))</f>
        <v>0</v>
      </c>
    </row>
    <row r="459" spans="1:35" hidden="1">
      <c r="E459" s="115"/>
      <c r="G459" s="124"/>
      <c r="H459" s="124"/>
      <c r="AA459" s="60" t="s">
        <v>5010</v>
      </c>
      <c r="AB459" s="66" t="s">
        <v>5008</v>
      </c>
      <c r="AC459" s="60" t="s">
        <v>10640</v>
      </c>
      <c r="AD459" s="60">
        <f>IF(N459=$AD$1,_xlfn.XLOOKUP(LEFT(B459,18)&amp;C459&amp;D459,'Form CT'!I:I,'Form CT'!D:D,0)+_xlfn.XLOOKUP(LEFT(B459,18)&amp;C459&amp;D459,'Form CT'!I:I,'Form CT'!E:E,0),0)</f>
        <v>0</v>
      </c>
      <c r="AE459" s="60">
        <f>IF(N459=$AE$1,_xlfn.XLOOKUP(LEFT(B459,18)&amp;C459&amp;D459,'Form CT'!I:I,'Form CT'!D:D,0)+_xlfn.XLOOKUP(LEFT(B459,18)&amp;C459&amp;D459,'Form CT'!I:I,'Form CT'!E:E,0),0)</f>
        <v>0</v>
      </c>
      <c r="AF459" s="60">
        <f>IF(N459=$AF$1,_xlfn.XLOOKUP(LEFT(B459,18)&amp;C459&amp;D459,'Form CT'!I:I,'Form CT'!D:D,0)+_xlfn.XLOOKUP(LEFT(B459,18)&amp;C459&amp;D459,'Form CT'!I:I,'Form CT'!E:E,0),0)</f>
        <v>0</v>
      </c>
      <c r="AG459" s="60" t="e">
        <f t="shared" si="10"/>
        <v>#VALUE!</v>
      </c>
      <c r="AH459" s="60">
        <f>_xlfn.XLOOKUP(TRIM(CLEAN(B459))&amp;"-"&amp;TRIM(CLEAN(C459))&amp;"-"&amp;TRIM(CLEAN(D459)),'KS2'!A:A,'KS2'!B:B,0)</f>
        <v>0</v>
      </c>
      <c r="AI459" s="60">
        <f>IF(_xlfn.XLOOKUP(MID(B459,2,7)&amp;"/"&amp;MID(B459,10,3)&amp;TRIM(D459)&amp;MID(B459,15,4),Carouselwash!F:F,Carouselwash!I:I,0)=0,_xlfn.XLOOKUP((MID(C459,2,7)&amp;"/"&amp;MID(C459,10,3)&amp;TRIM(D459)),Carouselwash!G:G,Carouselwash!I:I,0),_xlfn.XLOOKUP(MID(B459,2,7)&amp;"/"&amp;MID(B459,10,3)&amp;TRIM(D459)&amp;MID(B459,15,4),Carouselwash!F:F,Carouselwash!I:I,0))</f>
        <v>0</v>
      </c>
    </row>
    <row r="460" spans="1:35" hidden="1">
      <c r="A460" s="68"/>
      <c r="B460" s="70"/>
      <c r="C460" s="70"/>
      <c r="D460" s="55"/>
      <c r="E460" s="71"/>
      <c r="F460" s="73"/>
      <c r="G460" s="74"/>
      <c r="H460" s="74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  <c r="AA460" s="68" t="s">
        <v>5009</v>
      </c>
      <c r="AB460" s="68" t="s">
        <v>10555</v>
      </c>
      <c r="AC460" s="68" t="s">
        <v>10556</v>
      </c>
      <c r="AD460" s="60">
        <f>IF(N460=$AD$1,_xlfn.XLOOKUP(LEFT(B460,18)&amp;C460&amp;D460,'Form CT'!I:I,'Form CT'!D:D,0)+_xlfn.XLOOKUP(LEFT(B460,18)&amp;C460&amp;D460,'Form CT'!I:I,'Form CT'!E:E,0),0)</f>
        <v>0</v>
      </c>
      <c r="AE460" s="60">
        <f>IF(N460=$AE$1,_xlfn.XLOOKUP(LEFT(B460,18)&amp;C460&amp;D460,'Form CT'!I:I,'Form CT'!D:D,0)+_xlfn.XLOOKUP(LEFT(B460,18)&amp;C460&amp;D460,'Form CT'!I:I,'Form CT'!E:E,0),0)</f>
        <v>0</v>
      </c>
      <c r="AF460" s="60">
        <f>IF(N460=$AF$1,_xlfn.XLOOKUP(LEFT(B460,18)&amp;C460&amp;D460,'Form CT'!I:I,'Form CT'!D:D,0)+_xlfn.XLOOKUP(LEFT(B460,18)&amp;C460&amp;D460,'Form CT'!I:I,'Form CT'!E:E,0),0)</f>
        <v>0</v>
      </c>
      <c r="AG460" s="60" t="e">
        <f t="shared" si="10"/>
        <v>#VALUE!</v>
      </c>
      <c r="AH460" s="60">
        <f>_xlfn.XLOOKUP(TRIM(CLEAN(B460))&amp;"-"&amp;TRIM(CLEAN(C460))&amp;"-"&amp;TRIM(CLEAN(D460)),'KS2'!A:A,'KS2'!B:B,0)</f>
        <v>0</v>
      </c>
      <c r="AI460" s="60">
        <f>IF(_xlfn.XLOOKUP(MID(B460,2,7)&amp;"/"&amp;MID(B460,10,3)&amp;TRIM(D460)&amp;MID(B460,15,4),Carouselwash!F:F,Carouselwash!I:I,0)=0,_xlfn.XLOOKUP((MID(C460,2,7)&amp;"/"&amp;MID(C460,10,3)&amp;TRIM(D460)),Carouselwash!G:G,Carouselwash!I:I,0),_xlfn.XLOOKUP(MID(B460,2,7)&amp;"/"&amp;MID(B460,10,3)&amp;TRIM(D460)&amp;MID(B460,15,4),Carouselwash!F:F,Carouselwash!I:I,0))</f>
        <v>0</v>
      </c>
    </row>
    <row r="461" spans="1:35" hidden="1">
      <c r="D461" s="55"/>
      <c r="E461" s="115"/>
      <c r="G461" s="124"/>
      <c r="H461" s="124"/>
      <c r="AA461" s="60" t="s">
        <v>5009</v>
      </c>
      <c r="AB461" s="66" t="s">
        <v>10609</v>
      </c>
      <c r="AC461" s="60" t="s">
        <v>10610</v>
      </c>
      <c r="AD461" s="60">
        <f>IF(N461=$AD$1,_xlfn.XLOOKUP(LEFT(B461,18)&amp;C461&amp;D461,'Form CT'!I:I,'Form CT'!D:D,0)+_xlfn.XLOOKUP(LEFT(B461,18)&amp;C461&amp;D461,'Form CT'!I:I,'Form CT'!E:E,0),0)</f>
        <v>0</v>
      </c>
      <c r="AE461" s="60">
        <f>IF(N461=$AE$1,_xlfn.XLOOKUP(LEFT(B461,18)&amp;C461&amp;D461,'Form CT'!I:I,'Form CT'!D:D,0)+_xlfn.XLOOKUP(LEFT(B461,18)&amp;C461&amp;D461,'Form CT'!I:I,'Form CT'!E:E,0),0)</f>
        <v>0</v>
      </c>
      <c r="AF461" s="60">
        <f>IF(N461=$AF$1,_xlfn.XLOOKUP(LEFT(B461,18)&amp;C461&amp;D461,'Form CT'!I:I,'Form CT'!D:D,0)+_xlfn.XLOOKUP(LEFT(B461,18)&amp;C461&amp;D461,'Form CT'!I:I,'Form CT'!E:E,0),0)</f>
        <v>0</v>
      </c>
      <c r="AG461" s="60" t="e">
        <f t="shared" si="10"/>
        <v>#VALUE!</v>
      </c>
      <c r="AH461" s="60">
        <f>_xlfn.XLOOKUP(TRIM(CLEAN(B461))&amp;"-"&amp;TRIM(CLEAN(C461))&amp;"-"&amp;TRIM(CLEAN(D461)),'KS2'!A:A,'KS2'!B:B,0)</f>
        <v>0</v>
      </c>
      <c r="AI461" s="60">
        <f>IF(_xlfn.XLOOKUP(MID(B461,2,7)&amp;"/"&amp;MID(B461,10,3)&amp;TRIM(D461)&amp;MID(B461,15,4),Carouselwash!F:F,Carouselwash!I:I,0)=0,_xlfn.XLOOKUP((MID(C461,2,7)&amp;"/"&amp;MID(C461,10,3)&amp;TRIM(D461)),Carouselwash!G:G,Carouselwash!I:I,0),_xlfn.XLOOKUP(MID(B461,2,7)&amp;"/"&amp;MID(B461,10,3)&amp;TRIM(D461)&amp;MID(B461,15,4),Carouselwash!F:F,Carouselwash!I:I,0))</f>
        <v>0</v>
      </c>
    </row>
    <row r="462" spans="1:35" hidden="1">
      <c r="D462" s="55"/>
      <c r="E462" s="115"/>
      <c r="G462" s="124"/>
      <c r="H462" s="124"/>
      <c r="AA462" s="60" t="s">
        <v>5009</v>
      </c>
      <c r="AB462" s="126" t="s">
        <v>10625</v>
      </c>
      <c r="AC462" s="60" t="s">
        <v>10626</v>
      </c>
      <c r="AD462" s="60">
        <f>IF(N462=$AD$1,_xlfn.XLOOKUP(LEFT(B462,18)&amp;C462&amp;D462,'Form CT'!I:I,'Form CT'!D:D,0)+_xlfn.XLOOKUP(LEFT(B462,18)&amp;C462&amp;D462,'Form CT'!I:I,'Form CT'!E:E,0),0)</f>
        <v>0</v>
      </c>
      <c r="AE462" s="60">
        <f>IF(N462=$AE$1,_xlfn.XLOOKUP(LEFT(B462,18)&amp;C462&amp;D462,'Form CT'!I:I,'Form CT'!D:D,0)+_xlfn.XLOOKUP(LEFT(B462,18)&amp;C462&amp;D462,'Form CT'!I:I,'Form CT'!E:E,0),0)</f>
        <v>0</v>
      </c>
      <c r="AF462" s="60">
        <f>IF(N462=$AF$1,_xlfn.XLOOKUP(LEFT(B462,18)&amp;C462&amp;D462,'Form CT'!I:I,'Form CT'!D:D,0)+_xlfn.XLOOKUP(LEFT(B462,18)&amp;C462&amp;D462,'Form CT'!I:I,'Form CT'!E:E,0),0)</f>
        <v>0</v>
      </c>
      <c r="AG462" s="60" t="e">
        <f t="shared" si="10"/>
        <v>#VALUE!</v>
      </c>
      <c r="AH462" s="60">
        <f>_xlfn.XLOOKUP(TRIM(CLEAN(B462))&amp;"-"&amp;TRIM(CLEAN(C462))&amp;"-"&amp;TRIM(CLEAN(D462)),'KS2'!A:A,'KS2'!B:B,0)</f>
        <v>0</v>
      </c>
      <c r="AI462" s="60">
        <f>IF(_xlfn.XLOOKUP(MID(B462,2,7)&amp;"/"&amp;MID(B462,10,3)&amp;TRIM(D462)&amp;MID(B462,15,4),Carouselwash!F:F,Carouselwash!I:I,0)=0,_xlfn.XLOOKUP((MID(C462,2,7)&amp;"/"&amp;MID(C462,10,3)&amp;TRIM(D462)),Carouselwash!G:G,Carouselwash!I:I,0),_xlfn.XLOOKUP(MID(B462,2,7)&amp;"/"&amp;MID(B462,10,3)&amp;TRIM(D462)&amp;MID(B462,15,4),Carouselwash!F:F,Carouselwash!I:I,0))</f>
        <v>0</v>
      </c>
    </row>
    <row r="463" spans="1:35" hidden="1">
      <c r="D463" s="55"/>
      <c r="E463" s="115"/>
      <c r="G463" s="124"/>
      <c r="H463" s="124"/>
      <c r="AA463" s="60" t="s">
        <v>5009</v>
      </c>
      <c r="AB463" s="66" t="s">
        <v>10733</v>
      </c>
      <c r="AC463" s="60" t="s">
        <v>10674</v>
      </c>
      <c r="AD463" s="60">
        <f>IF(N463=$AD$1,_xlfn.XLOOKUP(LEFT(B463,18)&amp;C463&amp;D463,'Form CT'!I:I,'Form CT'!D:D,0)+_xlfn.XLOOKUP(LEFT(B463,18)&amp;C463&amp;D463,'Form CT'!I:I,'Form CT'!E:E,0),0)</f>
        <v>0</v>
      </c>
      <c r="AE463" s="60">
        <f>IF(N463=$AE$1,_xlfn.XLOOKUP(LEFT(B463,18)&amp;C463&amp;D463,'Form CT'!I:I,'Form CT'!D:D,0)+_xlfn.XLOOKUP(LEFT(B463,18)&amp;C463&amp;D463,'Form CT'!I:I,'Form CT'!E:E,0),0)</f>
        <v>0</v>
      </c>
      <c r="AF463" s="60">
        <f>IF(N463=$AF$1,_xlfn.XLOOKUP(LEFT(B463,18)&amp;C463&amp;D463,'Form CT'!I:I,'Form CT'!D:D,0)+_xlfn.XLOOKUP(LEFT(B463,18)&amp;C463&amp;D463,'Form CT'!I:I,'Form CT'!E:E,0),0)</f>
        <v>0</v>
      </c>
      <c r="AG463" s="60" t="e">
        <f t="shared" si="10"/>
        <v>#VALUE!</v>
      </c>
      <c r="AH463" s="60">
        <f>_xlfn.XLOOKUP(TRIM(CLEAN(B463))&amp;"-"&amp;TRIM(CLEAN(C463))&amp;"-"&amp;TRIM(CLEAN(D463)),'KS2'!A:A,'KS2'!B:B,0)</f>
        <v>0</v>
      </c>
      <c r="AI463" s="60">
        <f>IF(_xlfn.XLOOKUP(MID(B463,2,7)&amp;"/"&amp;MID(B463,10,3)&amp;TRIM(D463)&amp;MID(B463,15,4),Carouselwash!F:F,Carouselwash!I:I,0)=0,_xlfn.XLOOKUP((MID(C463,2,7)&amp;"/"&amp;MID(C463,10,3)&amp;TRIM(D463)),Carouselwash!G:G,Carouselwash!I:I,0),_xlfn.XLOOKUP(MID(B463,2,7)&amp;"/"&amp;MID(B463,10,3)&amp;TRIM(D463)&amp;MID(B463,15,4),Carouselwash!F:F,Carouselwash!I:I,0))</f>
        <v>0</v>
      </c>
    </row>
    <row r="464" spans="1:35" hidden="1">
      <c r="D464" s="67"/>
      <c r="E464" s="115"/>
      <c r="G464" s="124"/>
      <c r="H464" s="124"/>
      <c r="AA464" s="60" t="s">
        <v>5010</v>
      </c>
      <c r="AB464" s="66" t="s">
        <v>5008</v>
      </c>
      <c r="AC464" s="60" t="s">
        <v>10702</v>
      </c>
      <c r="AD464" s="60">
        <f>IF(N464=$AD$1,_xlfn.XLOOKUP(LEFT(B464,18)&amp;C464&amp;D464,'Form CT'!I:I,'Form CT'!D:D,0)+_xlfn.XLOOKUP(LEFT(B464,18)&amp;C464&amp;D464,'Form CT'!I:I,'Form CT'!E:E,0),0)</f>
        <v>0</v>
      </c>
      <c r="AE464" s="60">
        <f>IF(N464=$AE$1,_xlfn.XLOOKUP(LEFT(B464,18)&amp;C464&amp;D464,'Form CT'!I:I,'Form CT'!D:D,0)+_xlfn.XLOOKUP(LEFT(B464,18)&amp;C464&amp;D464,'Form CT'!I:I,'Form CT'!E:E,0),0)</f>
        <v>0</v>
      </c>
      <c r="AF464" s="60">
        <f>IF(N464=$AF$1,_xlfn.XLOOKUP(LEFT(B464,18)&amp;C464&amp;D464,'Form CT'!I:I,'Form CT'!D:D,0)+_xlfn.XLOOKUP(LEFT(B464,18)&amp;C464&amp;D464,'Form CT'!I:I,'Form CT'!E:E,0),0)</f>
        <v>0</v>
      </c>
      <c r="AG464" s="60" t="e">
        <f t="shared" si="10"/>
        <v>#VALUE!</v>
      </c>
      <c r="AH464" s="60">
        <f>_xlfn.XLOOKUP(TRIM(CLEAN(B464))&amp;"-"&amp;TRIM(CLEAN(C464))&amp;"-"&amp;TRIM(CLEAN(D464)),'KS2'!A:A,'KS2'!B:B,0)</f>
        <v>0</v>
      </c>
      <c r="AI464" s="60">
        <f>IF(_xlfn.XLOOKUP(MID(B464,2,7)&amp;"/"&amp;MID(B464,10,3)&amp;TRIM(D464)&amp;MID(B464,15,4),Carouselwash!F:F,Carouselwash!I:I,0)=0,_xlfn.XLOOKUP((MID(C464,2,7)&amp;"/"&amp;MID(C464,10,3)&amp;TRIM(D464)),Carouselwash!G:G,Carouselwash!I:I,0),_xlfn.XLOOKUP(MID(B464,2,7)&amp;"/"&amp;MID(B464,10,3)&amp;TRIM(D464)&amp;MID(B464,15,4),Carouselwash!F:F,Carouselwash!I:I,0))</f>
        <v>0</v>
      </c>
    </row>
    <row r="465" spans="1:35" hidden="1">
      <c r="A465" s="68"/>
      <c r="B465" s="70"/>
      <c r="C465" s="70"/>
      <c r="D465" s="55"/>
      <c r="E465" s="71"/>
      <c r="F465" s="73"/>
      <c r="G465" s="74"/>
      <c r="H465" s="74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  <c r="AA465" s="68" t="s">
        <v>5009</v>
      </c>
      <c r="AB465" s="68" t="s">
        <v>10730</v>
      </c>
      <c r="AC465" s="68" t="s">
        <v>10731</v>
      </c>
      <c r="AD465" s="60">
        <f>IF(N465=$AD$1,_xlfn.XLOOKUP(LEFT(B465,18)&amp;C465&amp;D465,'Form CT'!I:I,'Form CT'!D:D,0)+_xlfn.XLOOKUP(LEFT(B465,18)&amp;C465&amp;D465,'Form CT'!I:I,'Form CT'!E:E,0),0)</f>
        <v>0</v>
      </c>
      <c r="AE465" s="60">
        <f>IF(N465=$AE$1,_xlfn.XLOOKUP(LEFT(B465,18)&amp;C465&amp;D465,'Form CT'!I:I,'Form CT'!D:D,0)+_xlfn.XLOOKUP(LEFT(B465,18)&amp;C465&amp;D465,'Form CT'!I:I,'Form CT'!E:E,0),0)</f>
        <v>0</v>
      </c>
      <c r="AF465" s="60">
        <f>IF(N465=$AF$1,_xlfn.XLOOKUP(LEFT(B465,18)&amp;C465&amp;D465,'Form CT'!I:I,'Form CT'!D:D,0)+_xlfn.XLOOKUP(LEFT(B465,18)&amp;C465&amp;D465,'Form CT'!I:I,'Form CT'!E:E,0),0)</f>
        <v>0</v>
      </c>
      <c r="AG465" s="60" t="e">
        <f t="shared" si="10"/>
        <v>#VALUE!</v>
      </c>
      <c r="AH465" s="60">
        <f>_xlfn.XLOOKUP(TRIM(CLEAN(B465))&amp;"-"&amp;TRIM(CLEAN(C465))&amp;"-"&amp;TRIM(CLEAN(D465)),'KS2'!A:A,'KS2'!B:B,0)</f>
        <v>0</v>
      </c>
      <c r="AI465" s="60">
        <f>IF(_xlfn.XLOOKUP(MID(B465,2,7)&amp;"/"&amp;MID(B465,10,3)&amp;TRIM(D465)&amp;MID(B465,15,4),Carouselwash!F:F,Carouselwash!I:I,0)=0,_xlfn.XLOOKUP((MID(C465,2,7)&amp;"/"&amp;MID(C465,10,3)&amp;TRIM(D465)),Carouselwash!G:G,Carouselwash!I:I,0),_xlfn.XLOOKUP(MID(B465,2,7)&amp;"/"&amp;MID(B465,10,3)&amp;TRIM(D465)&amp;MID(B465,15,4),Carouselwash!F:F,Carouselwash!I:I,0))</f>
        <v>0</v>
      </c>
    </row>
    <row r="466" spans="1:35" hidden="1">
      <c r="A466" s="68"/>
      <c r="B466" s="70"/>
      <c r="C466" s="70"/>
      <c r="D466" s="68"/>
      <c r="E466" s="71"/>
      <c r="F466" s="73"/>
      <c r="G466" s="74"/>
      <c r="H466" s="74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  <c r="AA466" s="68" t="s">
        <v>5009</v>
      </c>
      <c r="AB466" s="68" t="s">
        <v>5008</v>
      </c>
      <c r="AC466" s="68" t="s">
        <v>10505</v>
      </c>
      <c r="AD466" s="60">
        <f>IF(N466=$AD$1,_xlfn.XLOOKUP(LEFT(B466,18)&amp;C466&amp;D466,'Form CT'!I:I,'Form CT'!D:D,0)+_xlfn.XLOOKUP(LEFT(B466,18)&amp;C466&amp;D466,'Form CT'!I:I,'Form CT'!E:E,0),0)</f>
        <v>0</v>
      </c>
      <c r="AE466" s="60">
        <f>IF(N466=$AE$1,_xlfn.XLOOKUP(LEFT(B466,18)&amp;C466&amp;D466,'Form CT'!I:I,'Form CT'!D:D,0)+_xlfn.XLOOKUP(LEFT(B466,18)&amp;C466&amp;D466,'Form CT'!I:I,'Form CT'!E:E,0),0)</f>
        <v>0</v>
      </c>
      <c r="AF466" s="60">
        <f>IF(N466=$AF$1,_xlfn.XLOOKUP(LEFT(B466,18)&amp;C466&amp;D466,'Form CT'!I:I,'Form CT'!D:D,0)+_xlfn.XLOOKUP(LEFT(B466,18)&amp;C466&amp;D466,'Form CT'!I:I,'Form CT'!E:E,0),0)</f>
        <v>0</v>
      </c>
      <c r="AG466" s="60" t="e">
        <f t="shared" si="10"/>
        <v>#VALUE!</v>
      </c>
      <c r="AH466" s="60">
        <f>_xlfn.XLOOKUP(TRIM(CLEAN(B466))&amp;"-"&amp;TRIM(CLEAN(C466))&amp;"-"&amp;TRIM(CLEAN(D466)),'KS2'!A:A,'KS2'!B:B,0)</f>
        <v>0</v>
      </c>
      <c r="AI466" s="60">
        <f>IF(_xlfn.XLOOKUP(MID(B466,2,7)&amp;"/"&amp;MID(B466,10,3)&amp;TRIM(D466)&amp;MID(B466,15,4),Carouselwash!F:F,Carouselwash!I:I,0)=0,_xlfn.XLOOKUP((MID(C466,2,7)&amp;"/"&amp;MID(C466,10,3)&amp;TRIM(D466)),Carouselwash!G:G,Carouselwash!I:I,0),_xlfn.XLOOKUP(MID(B466,2,7)&amp;"/"&amp;MID(B466,10,3)&amp;TRIM(D466)&amp;MID(B466,15,4),Carouselwash!F:F,Carouselwash!I:I,0))</f>
        <v>0</v>
      </c>
    </row>
    <row r="467" spans="1:35" hidden="1">
      <c r="D467" s="67"/>
      <c r="E467" s="115"/>
      <c r="G467" s="124"/>
      <c r="H467" s="124"/>
      <c r="AA467" s="60" t="s">
        <v>5098</v>
      </c>
      <c r="AB467" s="66" t="s">
        <v>10627</v>
      </c>
      <c r="AC467" s="60" t="s">
        <v>10628</v>
      </c>
      <c r="AD467" s="60">
        <f>IF(N467=$AD$1,_xlfn.XLOOKUP(LEFT(B467,18)&amp;C467&amp;D467,'Form CT'!I:I,'Form CT'!D:D,0)+_xlfn.XLOOKUP(LEFT(B467,18)&amp;C467&amp;D467,'Form CT'!I:I,'Form CT'!E:E,0),0)</f>
        <v>0</v>
      </c>
      <c r="AE467" s="60">
        <f>IF(N467=$AE$1,_xlfn.XLOOKUP(LEFT(B467,18)&amp;C467&amp;D467,'Form CT'!I:I,'Form CT'!D:D,0)+_xlfn.XLOOKUP(LEFT(B467,18)&amp;C467&amp;D467,'Form CT'!I:I,'Form CT'!E:E,0),0)</f>
        <v>0</v>
      </c>
      <c r="AF467" s="60">
        <f>IF(N467=$AF$1,_xlfn.XLOOKUP(LEFT(B467,18)&amp;C467&amp;D467,'Form CT'!I:I,'Form CT'!D:D,0)+_xlfn.XLOOKUP(LEFT(B467,18)&amp;C467&amp;D467,'Form CT'!I:I,'Form CT'!E:E,0),0)</f>
        <v>0</v>
      </c>
      <c r="AG467" s="60" t="e">
        <f t="shared" si="10"/>
        <v>#VALUE!</v>
      </c>
      <c r="AH467" s="60">
        <f>_xlfn.XLOOKUP(TRIM(CLEAN(B467))&amp;"-"&amp;TRIM(CLEAN(C467))&amp;"-"&amp;TRIM(CLEAN(D467)),'KS2'!A:A,'KS2'!B:B,0)</f>
        <v>0</v>
      </c>
      <c r="AI467" s="60">
        <f>IF(_xlfn.XLOOKUP(MID(B467,2,7)&amp;"/"&amp;MID(B467,10,3)&amp;TRIM(D467)&amp;MID(B467,15,4),Carouselwash!F:F,Carouselwash!I:I,0)=0,_xlfn.XLOOKUP((MID(C467,2,7)&amp;"/"&amp;MID(C467,10,3)&amp;TRIM(D467)),Carouselwash!G:G,Carouselwash!I:I,0),_xlfn.XLOOKUP(MID(B467,2,7)&amp;"/"&amp;MID(B467,10,3)&amp;TRIM(D467)&amp;MID(B467,15,4),Carouselwash!F:F,Carouselwash!I:I,0))</f>
        <v>0</v>
      </c>
    </row>
    <row r="468" spans="1:35" hidden="1">
      <c r="D468" s="55"/>
      <c r="E468" s="115"/>
      <c r="G468" s="124"/>
      <c r="H468" s="124"/>
      <c r="AA468" s="60" t="s">
        <v>5009</v>
      </c>
      <c r="AB468" s="66" t="s">
        <v>5008</v>
      </c>
      <c r="AC468" s="60" t="s">
        <v>10515</v>
      </c>
      <c r="AD468" s="60">
        <f>IF(N468=$AD$1,_xlfn.XLOOKUP(LEFT(B468,18)&amp;C468&amp;D468,'Form CT'!I:I,'Form CT'!D:D,0)+_xlfn.XLOOKUP(LEFT(B468,18)&amp;C468&amp;D468,'Form CT'!I:I,'Form CT'!E:E,0),0)</f>
        <v>0</v>
      </c>
      <c r="AE468" s="60">
        <f>IF(N468=$AE$1,_xlfn.XLOOKUP(LEFT(B468,18)&amp;C468&amp;D468,'Form CT'!I:I,'Form CT'!D:D,0)+_xlfn.XLOOKUP(LEFT(B468,18)&amp;C468&amp;D468,'Form CT'!I:I,'Form CT'!E:E,0),0)</f>
        <v>0</v>
      </c>
      <c r="AF468" s="60">
        <f>IF(N468=$AF$1,_xlfn.XLOOKUP(LEFT(B468,18)&amp;C468&amp;D468,'Form CT'!I:I,'Form CT'!D:D,0)+_xlfn.XLOOKUP(LEFT(B468,18)&amp;C468&amp;D468,'Form CT'!I:I,'Form CT'!E:E,0),0)</f>
        <v>0</v>
      </c>
      <c r="AG468" s="60" t="e">
        <f t="shared" si="10"/>
        <v>#VALUE!</v>
      </c>
      <c r="AH468" s="60">
        <f>_xlfn.XLOOKUP(TRIM(CLEAN(B468))&amp;"-"&amp;TRIM(CLEAN(C468))&amp;"-"&amp;TRIM(CLEAN(D468)),'KS2'!A:A,'KS2'!B:B,0)</f>
        <v>0</v>
      </c>
      <c r="AI468" s="60">
        <f>IF(_xlfn.XLOOKUP(MID(B468,2,7)&amp;"/"&amp;MID(B468,10,3)&amp;TRIM(D468)&amp;MID(B468,15,4),Carouselwash!F:F,Carouselwash!I:I,0)=0,_xlfn.XLOOKUP((MID(C468,2,7)&amp;"/"&amp;MID(C468,10,3)&amp;TRIM(D468)),Carouselwash!G:G,Carouselwash!I:I,0),_xlfn.XLOOKUP(MID(B468,2,7)&amp;"/"&amp;MID(B468,10,3)&amp;TRIM(D468)&amp;MID(B468,15,4),Carouselwash!F:F,Carouselwash!I:I,0))</f>
        <v>0</v>
      </c>
    </row>
    <row r="469" spans="1:35" hidden="1">
      <c r="E469" s="115"/>
      <c r="G469" s="124"/>
      <c r="H469" s="124"/>
      <c r="AA469" s="60" t="s">
        <v>5009</v>
      </c>
      <c r="AB469" s="66" t="s">
        <v>5008</v>
      </c>
      <c r="AC469" s="60" t="s">
        <v>10641</v>
      </c>
      <c r="AD469" s="60">
        <f>IF(N469=$AD$1,_xlfn.XLOOKUP(LEFT(B469,18)&amp;C469&amp;D469,'Form CT'!I:I,'Form CT'!D:D,0)+_xlfn.XLOOKUP(LEFT(B469,18)&amp;C469&amp;D469,'Form CT'!I:I,'Form CT'!E:E,0),0)</f>
        <v>0</v>
      </c>
      <c r="AE469" s="60">
        <f>IF(N469=$AE$1,_xlfn.XLOOKUP(LEFT(B469,18)&amp;C469&amp;D469,'Form CT'!I:I,'Form CT'!D:D,0)+_xlfn.XLOOKUP(LEFT(B469,18)&amp;C469&amp;D469,'Form CT'!I:I,'Form CT'!E:E,0),0)</f>
        <v>0</v>
      </c>
      <c r="AF469" s="60">
        <f>IF(N469=$AF$1,_xlfn.XLOOKUP(LEFT(B469,18)&amp;C469&amp;D469,'Form CT'!I:I,'Form CT'!D:D,0)+_xlfn.XLOOKUP(LEFT(B469,18)&amp;C469&amp;D469,'Form CT'!I:I,'Form CT'!E:E,0),0)</f>
        <v>0</v>
      </c>
      <c r="AG469" s="60" t="e">
        <f t="shared" si="10"/>
        <v>#VALUE!</v>
      </c>
      <c r="AH469" s="60">
        <f>_xlfn.XLOOKUP(TRIM(CLEAN(B469))&amp;"-"&amp;TRIM(CLEAN(C469))&amp;"-"&amp;TRIM(CLEAN(D469)),'KS2'!A:A,'KS2'!B:B,0)</f>
        <v>0</v>
      </c>
      <c r="AI469" s="60">
        <f>IF(_xlfn.XLOOKUP(MID(B469,2,7)&amp;"/"&amp;MID(B469,10,3)&amp;TRIM(D469)&amp;MID(B469,15,4),Carouselwash!F:F,Carouselwash!I:I,0)=0,_xlfn.XLOOKUP((MID(C469,2,7)&amp;"/"&amp;MID(C469,10,3)&amp;TRIM(D469)),Carouselwash!G:G,Carouselwash!I:I,0),_xlfn.XLOOKUP(MID(B469,2,7)&amp;"/"&amp;MID(B469,10,3)&amp;TRIM(D469)&amp;MID(B469,15,4),Carouselwash!F:F,Carouselwash!I:I,0))</f>
        <v>0</v>
      </c>
    </row>
    <row r="470" spans="1:35" hidden="1">
      <c r="E470" s="115"/>
      <c r="G470" s="124"/>
      <c r="H470" s="124"/>
      <c r="AA470" s="60" t="s">
        <v>5009</v>
      </c>
      <c r="AB470" s="66" t="s">
        <v>10717</v>
      </c>
      <c r="AC470" s="60" t="s">
        <v>10551</v>
      </c>
      <c r="AD470" s="60">
        <f>IF(N470=$AD$1,_xlfn.XLOOKUP(LEFT(B470,18)&amp;C470&amp;D470,'Form CT'!I:I,'Form CT'!D:D,0)+_xlfn.XLOOKUP(LEFT(B470,18)&amp;C470&amp;D470,'Form CT'!I:I,'Form CT'!E:E,0),0)</f>
        <v>0</v>
      </c>
      <c r="AE470" s="60">
        <f>IF(N470=$AE$1,_xlfn.XLOOKUP(LEFT(B470,18)&amp;C470&amp;D470,'Form CT'!I:I,'Form CT'!D:D,0)+_xlfn.XLOOKUP(LEFT(B470,18)&amp;C470&amp;D470,'Form CT'!I:I,'Form CT'!E:E,0),0)</f>
        <v>0</v>
      </c>
      <c r="AF470" s="60">
        <f>IF(N470=$AF$1,_xlfn.XLOOKUP(LEFT(B470,18)&amp;C470&amp;D470,'Form CT'!I:I,'Form CT'!D:D,0)+_xlfn.XLOOKUP(LEFT(B470,18)&amp;C470&amp;D470,'Form CT'!I:I,'Form CT'!E:E,0),0)</f>
        <v>0</v>
      </c>
      <c r="AG470" s="60" t="e">
        <f t="shared" si="10"/>
        <v>#VALUE!</v>
      </c>
      <c r="AH470" s="60">
        <f>_xlfn.XLOOKUP(TRIM(CLEAN(B470))&amp;"-"&amp;TRIM(CLEAN(C470))&amp;"-"&amp;TRIM(CLEAN(D470)),'KS2'!A:A,'KS2'!B:B,0)</f>
        <v>0</v>
      </c>
      <c r="AI470" s="60">
        <f>IF(_xlfn.XLOOKUP(MID(B470,2,7)&amp;"/"&amp;MID(B470,10,3)&amp;TRIM(D470)&amp;MID(B470,15,4),Carouselwash!F:F,Carouselwash!I:I,0)=0,_xlfn.XLOOKUP((MID(C470,2,7)&amp;"/"&amp;MID(C470,10,3)&amp;TRIM(D470)),Carouselwash!G:G,Carouselwash!I:I,0),_xlfn.XLOOKUP(MID(B470,2,7)&amp;"/"&amp;MID(B470,10,3)&amp;TRIM(D470)&amp;MID(B470,15,4),Carouselwash!F:F,Carouselwash!I:I,0))</f>
        <v>0</v>
      </c>
    </row>
    <row r="471" spans="1:35" hidden="1">
      <c r="E471" s="115"/>
      <c r="G471" s="124"/>
      <c r="H471" s="124"/>
      <c r="AA471" s="60" t="s">
        <v>5013</v>
      </c>
      <c r="AB471" s="66" t="s">
        <v>10693</v>
      </c>
      <c r="AC471" s="60" t="s">
        <v>10694</v>
      </c>
      <c r="AD471" s="60">
        <f>IF(N471=$AD$1,_xlfn.XLOOKUP(LEFT(B471,18)&amp;C471&amp;D471,'Form CT'!I:I,'Form CT'!D:D,0)+_xlfn.XLOOKUP(LEFT(B471,18)&amp;C471&amp;D471,'Form CT'!I:I,'Form CT'!E:E,0),0)</f>
        <v>0</v>
      </c>
      <c r="AE471" s="60">
        <f>IF(N471=$AE$1,_xlfn.XLOOKUP(LEFT(B471,18)&amp;C471&amp;D471,'Form CT'!I:I,'Form CT'!D:D,0)+_xlfn.XLOOKUP(LEFT(B471,18)&amp;C471&amp;D471,'Form CT'!I:I,'Form CT'!E:E,0),0)</f>
        <v>0</v>
      </c>
      <c r="AF471" s="60">
        <f>IF(N471=$AF$1,_xlfn.XLOOKUP(LEFT(B471,18)&amp;C471&amp;D471,'Form CT'!I:I,'Form CT'!D:D,0)+_xlfn.XLOOKUP(LEFT(B471,18)&amp;C471&amp;D471,'Form CT'!I:I,'Form CT'!E:E,0),0)</f>
        <v>0</v>
      </c>
      <c r="AG471" s="60" t="e">
        <f t="shared" si="10"/>
        <v>#VALUE!</v>
      </c>
      <c r="AH471" s="60">
        <f>_xlfn.XLOOKUP(TRIM(CLEAN(B471))&amp;"-"&amp;TRIM(CLEAN(C471))&amp;"-"&amp;TRIM(CLEAN(D471)),'KS2'!A:A,'KS2'!B:B,0)</f>
        <v>0</v>
      </c>
      <c r="AI471" s="60">
        <f>IF(_xlfn.XLOOKUP(MID(B471,2,7)&amp;"/"&amp;MID(B471,10,3)&amp;TRIM(D471)&amp;MID(B471,15,4),Carouselwash!F:F,Carouselwash!I:I,0)=0,_xlfn.XLOOKUP((MID(C471,2,7)&amp;"/"&amp;MID(C471,10,3)&amp;TRIM(D471)),Carouselwash!G:G,Carouselwash!I:I,0),_xlfn.XLOOKUP(MID(B471,2,7)&amp;"/"&amp;MID(B471,10,3)&amp;TRIM(D471)&amp;MID(B471,15,4),Carouselwash!F:F,Carouselwash!I:I,0))</f>
        <v>0</v>
      </c>
    </row>
    <row r="472" spans="1:35" hidden="1">
      <c r="E472" s="115"/>
      <c r="G472" s="124"/>
      <c r="H472" s="124"/>
      <c r="AA472" s="60" t="s">
        <v>5009</v>
      </c>
      <c r="AB472" s="66" t="s">
        <v>10596</v>
      </c>
      <c r="AC472" s="60" t="s">
        <v>10597</v>
      </c>
      <c r="AD472" s="60">
        <f>IF(N472=$AD$1,_xlfn.XLOOKUP(LEFT(B472,18)&amp;C472&amp;D472,'Form CT'!I:I,'Form CT'!D:D,0)+_xlfn.XLOOKUP(LEFT(B472,18)&amp;C472&amp;D472,'Form CT'!I:I,'Form CT'!E:E,0),0)</f>
        <v>0</v>
      </c>
      <c r="AE472" s="60">
        <f>IF(N472=$AE$1,_xlfn.XLOOKUP(LEFT(B472,18)&amp;C472&amp;D472,'Form CT'!I:I,'Form CT'!D:D,0)+_xlfn.XLOOKUP(LEFT(B472,18)&amp;C472&amp;D472,'Form CT'!I:I,'Form CT'!E:E,0),0)</f>
        <v>0</v>
      </c>
      <c r="AF472" s="60">
        <f>IF(N472=$AF$1,_xlfn.XLOOKUP(LEFT(B472,18)&amp;C472&amp;D472,'Form CT'!I:I,'Form CT'!D:D,0)+_xlfn.XLOOKUP(LEFT(B472,18)&amp;C472&amp;D472,'Form CT'!I:I,'Form CT'!E:E,0),0)</f>
        <v>0</v>
      </c>
      <c r="AG472" s="60" t="e">
        <f t="shared" si="10"/>
        <v>#VALUE!</v>
      </c>
      <c r="AH472" s="60">
        <f>_xlfn.XLOOKUP(TRIM(CLEAN(B472))&amp;"-"&amp;TRIM(CLEAN(C472))&amp;"-"&amp;TRIM(CLEAN(D472)),'KS2'!A:A,'KS2'!B:B,0)</f>
        <v>0</v>
      </c>
      <c r="AI472" s="60">
        <f>IF(_xlfn.XLOOKUP(MID(B472,2,7)&amp;"/"&amp;MID(B472,10,3)&amp;TRIM(D472)&amp;MID(B472,15,4),Carouselwash!F:F,Carouselwash!I:I,0)=0,_xlfn.XLOOKUP((MID(C472,2,7)&amp;"/"&amp;MID(C472,10,3)&amp;TRIM(D472)),Carouselwash!G:G,Carouselwash!I:I,0),_xlfn.XLOOKUP(MID(B472,2,7)&amp;"/"&amp;MID(B472,10,3)&amp;TRIM(D472)&amp;MID(B472,15,4),Carouselwash!F:F,Carouselwash!I:I,0))</f>
        <v>0</v>
      </c>
    </row>
    <row r="473" spans="1:35" hidden="1">
      <c r="D473" s="55"/>
      <c r="E473" s="115"/>
      <c r="G473" s="124"/>
      <c r="H473" s="124"/>
      <c r="AA473" s="60" t="s">
        <v>5011</v>
      </c>
      <c r="AB473" s="66" t="s">
        <v>5014</v>
      </c>
      <c r="AC473" s="60" t="s">
        <v>10554</v>
      </c>
      <c r="AD473" s="60">
        <f>IF(N473=$AD$1,_xlfn.XLOOKUP(LEFT(B473,18)&amp;C473&amp;D473,'Form CT'!I:I,'Form CT'!D:D,0)+_xlfn.XLOOKUP(LEFT(B473,18)&amp;C473&amp;D473,'Form CT'!I:I,'Form CT'!E:E,0),0)</f>
        <v>0</v>
      </c>
      <c r="AE473" s="60">
        <f>IF(N473=$AE$1,_xlfn.XLOOKUP(LEFT(B473,18)&amp;C473&amp;D473,'Form CT'!I:I,'Form CT'!D:D,0)+_xlfn.XLOOKUP(LEFT(B473,18)&amp;C473&amp;D473,'Form CT'!I:I,'Form CT'!E:E,0),0)</f>
        <v>0</v>
      </c>
      <c r="AF473" s="60">
        <f>IF(N473=$AF$1,_xlfn.XLOOKUP(LEFT(B473,18)&amp;C473&amp;D473,'Form CT'!I:I,'Form CT'!D:D,0)+_xlfn.XLOOKUP(LEFT(B473,18)&amp;C473&amp;D473,'Form CT'!I:I,'Form CT'!E:E,0),0)</f>
        <v>0</v>
      </c>
      <c r="AG473" s="60" t="e">
        <f t="shared" si="10"/>
        <v>#VALUE!</v>
      </c>
      <c r="AH473" s="60">
        <f>_xlfn.XLOOKUP(TRIM(CLEAN(B473))&amp;"-"&amp;TRIM(CLEAN(C473))&amp;"-"&amp;TRIM(CLEAN(D473)),'KS2'!A:A,'KS2'!B:B,0)</f>
        <v>0</v>
      </c>
      <c r="AI473" s="60">
        <f>IF(_xlfn.XLOOKUP(MID(B473,2,7)&amp;"/"&amp;MID(B473,10,3)&amp;TRIM(D473)&amp;MID(B473,15,4),Carouselwash!F:F,Carouselwash!I:I,0)=0,_xlfn.XLOOKUP((MID(C473,2,7)&amp;"/"&amp;MID(C473,10,3)&amp;TRIM(D473)),Carouselwash!G:G,Carouselwash!I:I,0),_xlfn.XLOOKUP(MID(B473,2,7)&amp;"/"&amp;MID(B473,10,3)&amp;TRIM(D473)&amp;MID(B473,15,4),Carouselwash!F:F,Carouselwash!I:I,0))</f>
        <v>0</v>
      </c>
    </row>
    <row r="474" spans="1:35" hidden="1">
      <c r="E474" s="115"/>
      <c r="G474" s="124"/>
      <c r="H474" s="124"/>
      <c r="AA474" s="60" t="s">
        <v>5009</v>
      </c>
      <c r="AB474" s="126" t="s">
        <v>10629</v>
      </c>
      <c r="AC474" s="60" t="s">
        <v>10630</v>
      </c>
      <c r="AD474" s="60">
        <f>IF(N474=$AD$1,_xlfn.XLOOKUP(LEFT(B474,18)&amp;C474&amp;D474,'Form CT'!I:I,'Form CT'!D:D,0)+_xlfn.XLOOKUP(LEFT(B474,18)&amp;C474&amp;D474,'Form CT'!I:I,'Form CT'!E:E,0),0)</f>
        <v>0</v>
      </c>
      <c r="AE474" s="60">
        <f>IF(N474=$AE$1,_xlfn.XLOOKUP(LEFT(B474,18)&amp;C474&amp;D474,'Form CT'!I:I,'Form CT'!D:D,0)+_xlfn.XLOOKUP(LEFT(B474,18)&amp;C474&amp;D474,'Form CT'!I:I,'Form CT'!E:E,0),0)</f>
        <v>0</v>
      </c>
      <c r="AF474" s="60">
        <f>IF(N474=$AF$1,_xlfn.XLOOKUP(LEFT(B474,18)&amp;C474&amp;D474,'Form CT'!I:I,'Form CT'!D:D,0)+_xlfn.XLOOKUP(LEFT(B474,18)&amp;C474&amp;D474,'Form CT'!I:I,'Form CT'!E:E,0),0)</f>
        <v>0</v>
      </c>
      <c r="AG474" s="60" t="e">
        <f t="shared" si="10"/>
        <v>#VALUE!</v>
      </c>
      <c r="AH474" s="60">
        <f>_xlfn.XLOOKUP(TRIM(CLEAN(B474))&amp;"-"&amp;TRIM(CLEAN(C474))&amp;"-"&amp;TRIM(CLEAN(D474)),'KS2'!A:A,'KS2'!B:B,0)</f>
        <v>0</v>
      </c>
      <c r="AI474" s="60">
        <f>IF(_xlfn.XLOOKUP(MID(B474,2,7)&amp;"/"&amp;MID(B474,10,3)&amp;TRIM(D474)&amp;MID(B474,15,4),Carouselwash!F:F,Carouselwash!I:I,0)=0,_xlfn.XLOOKUP((MID(C474,2,7)&amp;"/"&amp;MID(C474,10,3)&amp;TRIM(D474)),Carouselwash!G:G,Carouselwash!I:I,0),_xlfn.XLOOKUP(MID(B474,2,7)&amp;"/"&amp;MID(B474,10,3)&amp;TRIM(D474)&amp;MID(B474,15,4),Carouselwash!F:F,Carouselwash!I:I,0))</f>
        <v>0</v>
      </c>
    </row>
    <row r="475" spans="1:35" hidden="1">
      <c r="A475" s="68"/>
      <c r="B475" s="70"/>
      <c r="C475" s="70"/>
      <c r="D475" s="55"/>
      <c r="E475" s="71"/>
      <c r="F475" s="73"/>
      <c r="G475" s="74"/>
      <c r="H475" s="74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  <c r="AA475" s="68" t="s">
        <v>5011</v>
      </c>
      <c r="AB475" s="68" t="s">
        <v>5014</v>
      </c>
      <c r="AC475" s="68" t="s">
        <v>10695</v>
      </c>
      <c r="AD475" s="60">
        <f>IF(N475=$AD$1,_xlfn.XLOOKUP(LEFT(B475,18)&amp;C475&amp;D475,'Form CT'!I:I,'Form CT'!D:D,0)+_xlfn.XLOOKUP(LEFT(B475,18)&amp;C475&amp;D475,'Form CT'!I:I,'Form CT'!E:E,0),0)</f>
        <v>0</v>
      </c>
      <c r="AE475" s="60">
        <f>IF(N475=$AE$1,_xlfn.XLOOKUP(LEFT(B475,18)&amp;C475&amp;D475,'Form CT'!I:I,'Form CT'!D:D,0)+_xlfn.XLOOKUP(LEFT(B475,18)&amp;C475&amp;D475,'Form CT'!I:I,'Form CT'!E:E,0),0)</f>
        <v>0</v>
      </c>
      <c r="AF475" s="60">
        <f>IF(N475=$AF$1,_xlfn.XLOOKUP(LEFT(B475,18)&amp;C475&amp;D475,'Form CT'!I:I,'Form CT'!D:D,0)+_xlfn.XLOOKUP(LEFT(B475,18)&amp;C475&amp;D475,'Form CT'!I:I,'Form CT'!E:E,0),0)</f>
        <v>0</v>
      </c>
      <c r="AG475" s="60" t="e">
        <f t="shared" si="10"/>
        <v>#VALUE!</v>
      </c>
      <c r="AH475" s="60">
        <f>_xlfn.XLOOKUP(TRIM(CLEAN(B475))&amp;"-"&amp;TRIM(CLEAN(C475))&amp;"-"&amp;TRIM(CLEAN(D475)),'KS2'!A:A,'KS2'!B:B,0)</f>
        <v>0</v>
      </c>
      <c r="AI475" s="60">
        <f>IF(_xlfn.XLOOKUP(MID(B475,2,7)&amp;"/"&amp;MID(B475,10,3)&amp;TRIM(D475)&amp;MID(B475,15,4),Carouselwash!F:F,Carouselwash!I:I,0)=0,_xlfn.XLOOKUP((MID(C475,2,7)&amp;"/"&amp;MID(C475,10,3)&amp;TRIM(D475)),Carouselwash!G:G,Carouselwash!I:I,0),_xlfn.XLOOKUP(MID(B475,2,7)&amp;"/"&amp;MID(B475,10,3)&amp;TRIM(D475)&amp;MID(B475,15,4),Carouselwash!F:F,Carouselwash!I:I,0))</f>
        <v>0</v>
      </c>
    </row>
    <row r="476" spans="1:35" hidden="1">
      <c r="D476" s="55"/>
      <c r="E476" s="115"/>
      <c r="G476" s="124"/>
      <c r="H476" s="124"/>
      <c r="AA476" s="60" t="s">
        <v>5009</v>
      </c>
      <c r="AB476" s="66" t="s">
        <v>10659</v>
      </c>
      <c r="AC476" s="60" t="s">
        <v>10660</v>
      </c>
      <c r="AD476" s="60">
        <f>IF(N476=$AD$1,_xlfn.XLOOKUP(LEFT(B476,18)&amp;C476&amp;D476,'Form CT'!I:I,'Form CT'!D:D,0)+_xlfn.XLOOKUP(LEFT(B476,18)&amp;C476&amp;D476,'Form CT'!I:I,'Form CT'!E:E,0),0)</f>
        <v>0</v>
      </c>
      <c r="AE476" s="60">
        <f>IF(N476=$AE$1,_xlfn.XLOOKUP(LEFT(B476,18)&amp;C476&amp;D476,'Form CT'!I:I,'Form CT'!D:D,0)+_xlfn.XLOOKUP(LEFT(B476,18)&amp;C476&amp;D476,'Form CT'!I:I,'Form CT'!E:E,0),0)</f>
        <v>0</v>
      </c>
      <c r="AF476" s="60">
        <f>IF(N476=$AF$1,_xlfn.XLOOKUP(LEFT(B476,18)&amp;C476&amp;D476,'Form CT'!I:I,'Form CT'!D:D,0)+_xlfn.XLOOKUP(LEFT(B476,18)&amp;C476&amp;D476,'Form CT'!I:I,'Form CT'!E:E,0),0)</f>
        <v>0</v>
      </c>
      <c r="AG476" s="60" t="e">
        <f t="shared" si="10"/>
        <v>#VALUE!</v>
      </c>
      <c r="AH476" s="60">
        <f>_xlfn.XLOOKUP(TRIM(CLEAN(B476))&amp;"-"&amp;TRIM(CLEAN(C476))&amp;"-"&amp;TRIM(CLEAN(D476)),'KS2'!A:A,'KS2'!B:B,0)</f>
        <v>0</v>
      </c>
      <c r="AI476" s="60">
        <f>IF(_xlfn.XLOOKUP(MID(B476,2,7)&amp;"/"&amp;MID(B476,10,3)&amp;TRIM(D476)&amp;MID(B476,15,4),Carouselwash!F:F,Carouselwash!I:I,0)=0,_xlfn.XLOOKUP((MID(C476,2,7)&amp;"/"&amp;MID(C476,10,3)&amp;TRIM(D476)),Carouselwash!G:G,Carouselwash!I:I,0),_xlfn.XLOOKUP(MID(B476,2,7)&amp;"/"&amp;MID(B476,10,3)&amp;TRIM(D476)&amp;MID(B476,15,4),Carouselwash!F:F,Carouselwash!I:I,0))</f>
        <v>0</v>
      </c>
    </row>
    <row r="477" spans="1:35" hidden="1">
      <c r="D477" s="55"/>
      <c r="E477" s="115"/>
      <c r="G477" s="124"/>
      <c r="H477" s="124"/>
      <c r="AA477" s="60" t="s">
        <v>5009</v>
      </c>
      <c r="AB477" s="126" t="s">
        <v>10687</v>
      </c>
      <c r="AC477" s="60" t="s">
        <v>10688</v>
      </c>
      <c r="AD477" s="60">
        <f>IF(N477=$AD$1,_xlfn.XLOOKUP(LEFT(B477,18)&amp;C477&amp;D477,'Form CT'!I:I,'Form CT'!D:D,0)+_xlfn.XLOOKUP(LEFT(B477,18)&amp;C477&amp;D477,'Form CT'!I:I,'Form CT'!E:E,0),0)</f>
        <v>0</v>
      </c>
      <c r="AE477" s="60">
        <f>IF(N477=$AE$1,_xlfn.XLOOKUP(LEFT(B477,18)&amp;C477&amp;D477,'Form CT'!I:I,'Form CT'!D:D,0)+_xlfn.XLOOKUP(LEFT(B477,18)&amp;C477&amp;D477,'Form CT'!I:I,'Form CT'!E:E,0),0)</f>
        <v>0</v>
      </c>
      <c r="AF477" s="60">
        <f>IF(N477=$AF$1,_xlfn.XLOOKUP(LEFT(B477,18)&amp;C477&amp;D477,'Form CT'!I:I,'Form CT'!D:D,0)+_xlfn.XLOOKUP(LEFT(B477,18)&amp;C477&amp;D477,'Form CT'!I:I,'Form CT'!E:E,0),0)</f>
        <v>0</v>
      </c>
      <c r="AG477" s="60" t="e">
        <f t="shared" si="10"/>
        <v>#VALUE!</v>
      </c>
      <c r="AH477" s="60">
        <f>_xlfn.XLOOKUP(TRIM(CLEAN(B477))&amp;"-"&amp;TRIM(CLEAN(C477))&amp;"-"&amp;TRIM(CLEAN(D477)),'KS2'!A:A,'KS2'!B:B,0)</f>
        <v>0</v>
      </c>
      <c r="AI477" s="60">
        <f>IF(_xlfn.XLOOKUP(MID(B477,2,7)&amp;"/"&amp;MID(B477,10,3)&amp;TRIM(D477)&amp;MID(B477,15,4),Carouselwash!F:F,Carouselwash!I:I,0)=0,_xlfn.XLOOKUP((MID(C477,2,7)&amp;"/"&amp;MID(C477,10,3)&amp;TRIM(D477)),Carouselwash!G:G,Carouselwash!I:I,0),_xlfn.XLOOKUP(MID(B477,2,7)&amp;"/"&amp;MID(B477,10,3)&amp;TRIM(D477)&amp;MID(B477,15,4),Carouselwash!F:F,Carouselwash!I:I,0))</f>
        <v>0</v>
      </c>
    </row>
    <row r="478" spans="1:35" hidden="1">
      <c r="D478" s="55"/>
      <c r="E478" s="115"/>
      <c r="G478" s="124"/>
      <c r="H478" s="124"/>
      <c r="AA478" s="60" t="s">
        <v>5011</v>
      </c>
      <c r="AB478" s="66" t="s">
        <v>5014</v>
      </c>
      <c r="AC478" s="60" t="s">
        <v>10595</v>
      </c>
      <c r="AD478" s="60">
        <f>IF(N478=$AD$1,_xlfn.XLOOKUP(LEFT(B478,18)&amp;C478&amp;D478,'Form CT'!I:I,'Form CT'!D:D,0)+_xlfn.XLOOKUP(LEFT(B478,18)&amp;C478&amp;D478,'Form CT'!I:I,'Form CT'!E:E,0),0)</f>
        <v>0</v>
      </c>
      <c r="AE478" s="60">
        <f>IF(N478=$AE$1,_xlfn.XLOOKUP(LEFT(B478,18)&amp;C478&amp;D478,'Form CT'!I:I,'Form CT'!D:D,0)+_xlfn.XLOOKUP(LEFT(B478,18)&amp;C478&amp;D478,'Form CT'!I:I,'Form CT'!E:E,0),0)</f>
        <v>0</v>
      </c>
      <c r="AF478" s="60">
        <f>IF(N478=$AF$1,_xlfn.XLOOKUP(LEFT(B478,18)&amp;C478&amp;D478,'Form CT'!I:I,'Form CT'!D:D,0)+_xlfn.XLOOKUP(LEFT(B478,18)&amp;C478&amp;D478,'Form CT'!I:I,'Form CT'!E:E,0),0)</f>
        <v>0</v>
      </c>
      <c r="AG478" s="60" t="e">
        <f t="shared" si="10"/>
        <v>#VALUE!</v>
      </c>
      <c r="AH478" s="60">
        <f>_xlfn.XLOOKUP(TRIM(CLEAN(B478))&amp;"-"&amp;TRIM(CLEAN(C478))&amp;"-"&amp;TRIM(CLEAN(D478)),'KS2'!A:A,'KS2'!B:B,0)</f>
        <v>0</v>
      </c>
      <c r="AI478" s="60">
        <f>IF(_xlfn.XLOOKUP(MID(B478,2,7)&amp;"/"&amp;MID(B478,10,3)&amp;TRIM(D478)&amp;MID(B478,15,4),Carouselwash!F:F,Carouselwash!I:I,0)=0,_xlfn.XLOOKUP((MID(C478,2,7)&amp;"/"&amp;MID(C478,10,3)&amp;TRIM(D478)),Carouselwash!G:G,Carouselwash!I:I,0),_xlfn.XLOOKUP(MID(B478,2,7)&amp;"/"&amp;MID(B478,10,3)&amp;TRIM(D478)&amp;MID(B478,15,4),Carouselwash!F:F,Carouselwash!I:I,0))</f>
        <v>0</v>
      </c>
    </row>
    <row r="479" spans="1:35" hidden="1">
      <c r="D479" s="55"/>
      <c r="E479" s="115"/>
      <c r="G479" s="124"/>
      <c r="H479" s="124"/>
      <c r="AA479" s="60" t="s">
        <v>5009</v>
      </c>
      <c r="AB479" s="66" t="s">
        <v>10700</v>
      </c>
      <c r="AC479" s="60" t="s">
        <v>10701</v>
      </c>
      <c r="AD479" s="60">
        <f>IF(N479=$AD$1,_xlfn.XLOOKUP(LEFT(B479,18)&amp;C479&amp;D479,'Form CT'!I:I,'Form CT'!D:D,0)+_xlfn.XLOOKUP(LEFT(B479,18)&amp;C479&amp;D479,'Form CT'!I:I,'Form CT'!E:E,0),0)</f>
        <v>0</v>
      </c>
      <c r="AE479" s="60">
        <f>IF(N479=$AE$1,_xlfn.XLOOKUP(LEFT(B479,18)&amp;C479&amp;D479,'Form CT'!I:I,'Form CT'!D:D,0)+_xlfn.XLOOKUP(LEFT(B479,18)&amp;C479&amp;D479,'Form CT'!I:I,'Form CT'!E:E,0),0)</f>
        <v>0</v>
      </c>
      <c r="AF479" s="60">
        <f>IF(N479=$AF$1,_xlfn.XLOOKUP(LEFT(B479,18)&amp;C479&amp;D479,'Form CT'!I:I,'Form CT'!D:D,0)+_xlfn.XLOOKUP(LEFT(B479,18)&amp;C479&amp;D479,'Form CT'!I:I,'Form CT'!E:E,0),0)</f>
        <v>0</v>
      </c>
      <c r="AG479" s="60" t="e">
        <f t="shared" si="10"/>
        <v>#VALUE!</v>
      </c>
      <c r="AH479" s="60">
        <f>_xlfn.XLOOKUP(TRIM(CLEAN(B479))&amp;"-"&amp;TRIM(CLEAN(C479))&amp;"-"&amp;TRIM(CLEAN(D479)),'KS2'!A:A,'KS2'!B:B,0)</f>
        <v>0</v>
      </c>
      <c r="AI479" s="60">
        <f>IF(_xlfn.XLOOKUP(MID(B479,2,7)&amp;"/"&amp;MID(B479,10,3)&amp;TRIM(D479)&amp;MID(B479,15,4),Carouselwash!F:F,Carouselwash!I:I,0)=0,_xlfn.XLOOKUP((MID(C479,2,7)&amp;"/"&amp;MID(C479,10,3)&amp;TRIM(D479)),Carouselwash!G:G,Carouselwash!I:I,0),_xlfn.XLOOKUP(MID(B479,2,7)&amp;"/"&amp;MID(B479,10,3)&amp;TRIM(D479)&amp;MID(B479,15,4),Carouselwash!F:F,Carouselwash!I:I,0))</f>
        <v>0</v>
      </c>
    </row>
    <row r="480" spans="1:35" hidden="1">
      <c r="E480" s="115"/>
      <c r="G480" s="124"/>
      <c r="H480" s="124"/>
      <c r="AA480" s="60" t="s">
        <v>5009</v>
      </c>
      <c r="AB480" s="66" t="s">
        <v>10696</v>
      </c>
      <c r="AC480" s="60" t="s">
        <v>10697</v>
      </c>
      <c r="AD480" s="60">
        <f>IF(N480=$AD$1,_xlfn.XLOOKUP(LEFT(B480,18)&amp;C480&amp;D480,'Form CT'!I:I,'Form CT'!D:D,0)+_xlfn.XLOOKUP(LEFT(B480,18)&amp;C480&amp;D480,'Form CT'!I:I,'Form CT'!E:E,0),0)</f>
        <v>0</v>
      </c>
      <c r="AE480" s="60">
        <f>IF(N480=$AE$1,_xlfn.XLOOKUP(LEFT(B480,18)&amp;C480&amp;D480,'Form CT'!I:I,'Form CT'!D:D,0)+_xlfn.XLOOKUP(LEFT(B480,18)&amp;C480&amp;D480,'Form CT'!I:I,'Form CT'!E:E,0),0)</f>
        <v>0</v>
      </c>
      <c r="AF480" s="60">
        <f>IF(N480=$AF$1,_xlfn.XLOOKUP(LEFT(B480,18)&amp;C480&amp;D480,'Form CT'!I:I,'Form CT'!D:D,0)+_xlfn.XLOOKUP(LEFT(B480,18)&amp;C480&amp;D480,'Form CT'!I:I,'Form CT'!E:E,0),0)</f>
        <v>0</v>
      </c>
      <c r="AG480" s="60" t="e">
        <f t="shared" si="10"/>
        <v>#VALUE!</v>
      </c>
      <c r="AH480" s="60">
        <f>_xlfn.XLOOKUP(TRIM(CLEAN(B480))&amp;"-"&amp;TRIM(CLEAN(C480))&amp;"-"&amp;TRIM(CLEAN(D480)),'KS2'!A:A,'KS2'!B:B,0)</f>
        <v>0</v>
      </c>
      <c r="AI480" s="60">
        <f>IF(_xlfn.XLOOKUP(MID(B480,2,7)&amp;"/"&amp;MID(B480,10,3)&amp;TRIM(D480)&amp;MID(B480,15,4),Carouselwash!F:F,Carouselwash!I:I,0)=0,_xlfn.XLOOKUP((MID(C480,2,7)&amp;"/"&amp;MID(C480,10,3)&amp;TRIM(D480)),Carouselwash!G:G,Carouselwash!I:I,0),_xlfn.XLOOKUP(MID(B480,2,7)&amp;"/"&amp;MID(B480,10,3)&amp;TRIM(D480)&amp;MID(B480,15,4),Carouselwash!F:F,Carouselwash!I:I,0))</f>
        <v>0</v>
      </c>
    </row>
    <row r="481" spans="1:35" hidden="1">
      <c r="D481" s="55"/>
      <c r="E481" s="115"/>
      <c r="G481" s="124"/>
      <c r="H481" s="124"/>
      <c r="AA481" s="60" t="s">
        <v>5009</v>
      </c>
      <c r="AB481" s="66" t="s">
        <v>10699</v>
      </c>
      <c r="AC481" s="60" t="s">
        <v>10606</v>
      </c>
      <c r="AD481" s="60">
        <f>IF(N481=$AD$1,_xlfn.XLOOKUP(LEFT(B481,18)&amp;C481&amp;D481,'Form CT'!I:I,'Form CT'!D:D,0)+_xlfn.XLOOKUP(LEFT(B481,18)&amp;C481&amp;D481,'Form CT'!I:I,'Form CT'!E:E,0),0)</f>
        <v>0</v>
      </c>
      <c r="AE481" s="60">
        <f>IF(N481=$AE$1,_xlfn.XLOOKUP(LEFT(B481,18)&amp;C481&amp;D481,'Form CT'!I:I,'Form CT'!D:D,0)+_xlfn.XLOOKUP(LEFT(B481,18)&amp;C481&amp;D481,'Form CT'!I:I,'Form CT'!E:E,0),0)</f>
        <v>0</v>
      </c>
      <c r="AF481" s="60">
        <f>IF(N481=$AF$1,_xlfn.XLOOKUP(LEFT(B481,18)&amp;C481&amp;D481,'Form CT'!I:I,'Form CT'!D:D,0)+_xlfn.XLOOKUP(LEFT(B481,18)&amp;C481&amp;D481,'Form CT'!I:I,'Form CT'!E:E,0),0)</f>
        <v>0</v>
      </c>
      <c r="AG481" s="60" t="e">
        <f t="shared" si="10"/>
        <v>#VALUE!</v>
      </c>
      <c r="AH481" s="60">
        <f>_xlfn.XLOOKUP(TRIM(CLEAN(B481))&amp;"-"&amp;TRIM(CLEAN(C481))&amp;"-"&amp;TRIM(CLEAN(D481)),'KS2'!A:A,'KS2'!B:B,0)</f>
        <v>0</v>
      </c>
      <c r="AI481" s="60">
        <f>IF(_xlfn.XLOOKUP(MID(B481,2,7)&amp;"/"&amp;MID(B481,10,3)&amp;TRIM(D481)&amp;MID(B481,15,4),Carouselwash!F:F,Carouselwash!I:I,0)=0,_xlfn.XLOOKUP((MID(C481,2,7)&amp;"/"&amp;MID(C481,10,3)&amp;TRIM(D481)),Carouselwash!G:G,Carouselwash!I:I,0),_xlfn.XLOOKUP(MID(B481,2,7)&amp;"/"&amp;MID(B481,10,3)&amp;TRIM(D481)&amp;MID(B481,15,4),Carouselwash!F:F,Carouselwash!I:I,0))</f>
        <v>0</v>
      </c>
    </row>
    <row r="482" spans="1:35" hidden="1">
      <c r="D482" s="67"/>
      <c r="E482" s="115"/>
      <c r="G482" s="124"/>
      <c r="H482" s="124"/>
      <c r="AA482" s="60" t="s">
        <v>5010</v>
      </c>
      <c r="AB482" s="66" t="s">
        <v>5008</v>
      </c>
      <c r="AC482" s="60" t="s">
        <v>10702</v>
      </c>
      <c r="AD482" s="60">
        <f>IF(N482=$AD$1,_xlfn.XLOOKUP(LEFT(B482,18)&amp;C482&amp;D482,'Form CT'!I:I,'Form CT'!D:D,0)+_xlfn.XLOOKUP(LEFT(B482,18)&amp;C482&amp;D482,'Form CT'!I:I,'Form CT'!E:E,0),0)</f>
        <v>0</v>
      </c>
      <c r="AE482" s="60">
        <f>IF(N482=$AE$1,_xlfn.XLOOKUP(LEFT(B482,18)&amp;C482&amp;D482,'Form CT'!I:I,'Form CT'!D:D,0)+_xlfn.XLOOKUP(LEFT(B482,18)&amp;C482&amp;D482,'Form CT'!I:I,'Form CT'!E:E,0),0)</f>
        <v>0</v>
      </c>
      <c r="AF482" s="60">
        <f>IF(N482=$AF$1,_xlfn.XLOOKUP(LEFT(B482,18)&amp;C482&amp;D482,'Form CT'!I:I,'Form CT'!D:D,0)+_xlfn.XLOOKUP(LEFT(B482,18)&amp;C482&amp;D482,'Form CT'!I:I,'Form CT'!E:E,0),0)</f>
        <v>0</v>
      </c>
      <c r="AG482" s="60" t="e">
        <f t="shared" si="10"/>
        <v>#VALUE!</v>
      </c>
      <c r="AH482" s="60">
        <f>_xlfn.XLOOKUP(TRIM(CLEAN(B482))&amp;"-"&amp;TRIM(CLEAN(C482))&amp;"-"&amp;TRIM(CLEAN(D482)),'KS2'!A:A,'KS2'!B:B,0)</f>
        <v>0</v>
      </c>
      <c r="AI482" s="60">
        <f>IF(_xlfn.XLOOKUP(MID(B482,2,7)&amp;"/"&amp;MID(B482,10,3)&amp;TRIM(D482)&amp;MID(B482,15,4),Carouselwash!F:F,Carouselwash!I:I,0)=0,_xlfn.XLOOKUP((MID(C482,2,7)&amp;"/"&amp;MID(C482,10,3)&amp;TRIM(D482)),Carouselwash!G:G,Carouselwash!I:I,0),_xlfn.XLOOKUP(MID(B482,2,7)&amp;"/"&amp;MID(B482,10,3)&amp;TRIM(D482)&amp;MID(B482,15,4),Carouselwash!F:F,Carouselwash!I:I,0))</f>
        <v>0</v>
      </c>
    </row>
    <row r="483" spans="1:35" hidden="1">
      <c r="E483" s="115"/>
      <c r="G483" s="124"/>
      <c r="H483" s="124"/>
      <c r="AA483" s="60" t="s">
        <v>5009</v>
      </c>
      <c r="AB483" s="66" t="s">
        <v>5008</v>
      </c>
      <c r="AC483" s="60" t="s">
        <v>10510</v>
      </c>
      <c r="AD483" s="60">
        <f>IF(N483=$AD$1,_xlfn.XLOOKUP(LEFT(B483,18)&amp;C483&amp;D483,'Form CT'!I:I,'Form CT'!D:D,0)+_xlfn.XLOOKUP(LEFT(B483,18)&amp;C483&amp;D483,'Form CT'!I:I,'Form CT'!E:E,0),0)</f>
        <v>0</v>
      </c>
      <c r="AE483" s="60">
        <f>IF(N483=$AE$1,_xlfn.XLOOKUP(LEFT(B483,18)&amp;C483&amp;D483,'Form CT'!I:I,'Form CT'!D:D,0)+_xlfn.XLOOKUP(LEFT(B483,18)&amp;C483&amp;D483,'Form CT'!I:I,'Form CT'!E:E,0),0)</f>
        <v>0</v>
      </c>
      <c r="AF483" s="60">
        <f>IF(N483=$AF$1,_xlfn.XLOOKUP(LEFT(B483,18)&amp;C483&amp;D483,'Form CT'!I:I,'Form CT'!D:D,0)+_xlfn.XLOOKUP(LEFT(B483,18)&amp;C483&amp;D483,'Form CT'!I:I,'Form CT'!E:E,0),0)</f>
        <v>0</v>
      </c>
      <c r="AG483" s="60" t="e">
        <f t="shared" si="10"/>
        <v>#VALUE!</v>
      </c>
      <c r="AH483" s="60">
        <f>_xlfn.XLOOKUP(TRIM(CLEAN(B483))&amp;"-"&amp;TRIM(CLEAN(C483))&amp;"-"&amp;TRIM(CLEAN(D483)),'KS2'!A:A,'KS2'!B:B,0)</f>
        <v>0</v>
      </c>
      <c r="AI483" s="60">
        <f>IF(_xlfn.XLOOKUP(MID(B483,2,7)&amp;"/"&amp;MID(B483,10,3)&amp;TRIM(D483)&amp;MID(B483,15,4),Carouselwash!F:F,Carouselwash!I:I,0)=0,_xlfn.XLOOKUP((MID(C483,2,7)&amp;"/"&amp;MID(C483,10,3)&amp;TRIM(D483)),Carouselwash!G:G,Carouselwash!I:I,0),_xlfn.XLOOKUP(MID(B483,2,7)&amp;"/"&amp;MID(B483,10,3)&amp;TRIM(D483)&amp;MID(B483,15,4),Carouselwash!F:F,Carouselwash!I:I,0))</f>
        <v>0</v>
      </c>
    </row>
    <row r="484" spans="1:35" hidden="1">
      <c r="D484" s="55"/>
      <c r="E484" s="115"/>
      <c r="G484" s="124"/>
      <c r="H484" s="124"/>
      <c r="AA484" s="60" t="s">
        <v>5009</v>
      </c>
      <c r="AB484" s="126" t="s">
        <v>10591</v>
      </c>
      <c r="AC484" s="60" t="s">
        <v>10592</v>
      </c>
      <c r="AD484" s="60">
        <f>IF(N484=$AD$1,_xlfn.XLOOKUP(LEFT(B484,18)&amp;C484&amp;D484,'Form CT'!I:I,'Form CT'!D:D,0)+_xlfn.XLOOKUP(LEFT(B484,18)&amp;C484&amp;D484,'Form CT'!I:I,'Form CT'!E:E,0),0)</f>
        <v>0</v>
      </c>
      <c r="AE484" s="60">
        <f>IF(N484=$AE$1,_xlfn.XLOOKUP(LEFT(B484,18)&amp;C484&amp;D484,'Form CT'!I:I,'Form CT'!D:D,0)+_xlfn.XLOOKUP(LEFT(B484,18)&amp;C484&amp;D484,'Form CT'!I:I,'Form CT'!E:E,0),0)</f>
        <v>0</v>
      </c>
      <c r="AF484" s="60">
        <f>IF(N484=$AF$1,_xlfn.XLOOKUP(LEFT(B484,18)&amp;C484&amp;D484,'Form CT'!I:I,'Form CT'!D:D,0)+_xlfn.XLOOKUP(LEFT(B484,18)&amp;C484&amp;D484,'Form CT'!I:I,'Form CT'!E:E,0),0)</f>
        <v>0</v>
      </c>
      <c r="AG484" s="60" t="e">
        <f t="shared" si="10"/>
        <v>#VALUE!</v>
      </c>
      <c r="AH484" s="60">
        <f>_xlfn.XLOOKUP(TRIM(CLEAN(B484))&amp;"-"&amp;TRIM(CLEAN(C484))&amp;"-"&amp;TRIM(CLEAN(D484)),'KS2'!A:A,'KS2'!B:B,0)</f>
        <v>0</v>
      </c>
      <c r="AI484" s="60">
        <f>IF(_xlfn.XLOOKUP(MID(B484,2,7)&amp;"/"&amp;MID(B484,10,3)&amp;TRIM(D484)&amp;MID(B484,15,4),Carouselwash!F:F,Carouselwash!I:I,0)=0,_xlfn.XLOOKUP((MID(C484,2,7)&amp;"/"&amp;MID(C484,10,3)&amp;TRIM(D484)),Carouselwash!G:G,Carouselwash!I:I,0),_xlfn.XLOOKUP(MID(B484,2,7)&amp;"/"&amp;MID(B484,10,3)&amp;TRIM(D484)&amp;MID(B484,15,4),Carouselwash!F:F,Carouselwash!I:I,0))</f>
        <v>0</v>
      </c>
    </row>
    <row r="485" spans="1:35" hidden="1">
      <c r="E485" s="115"/>
      <c r="G485" s="124"/>
      <c r="H485" s="124"/>
      <c r="AA485" s="60" t="s">
        <v>5009</v>
      </c>
      <c r="AB485" s="66" t="s">
        <v>10593</v>
      </c>
      <c r="AC485" s="60" t="s">
        <v>10594</v>
      </c>
      <c r="AD485" s="60">
        <f>IF(N485=$AD$1,_xlfn.XLOOKUP(LEFT(B485,18)&amp;C485&amp;D485,'Form CT'!I:I,'Form CT'!D:D,0)+_xlfn.XLOOKUP(LEFT(B485,18)&amp;C485&amp;D485,'Form CT'!I:I,'Form CT'!E:E,0),0)</f>
        <v>0</v>
      </c>
      <c r="AE485" s="60">
        <f>IF(N485=$AE$1,_xlfn.XLOOKUP(LEFT(B485,18)&amp;C485&amp;D485,'Form CT'!I:I,'Form CT'!D:D,0)+_xlfn.XLOOKUP(LEFT(B485,18)&amp;C485&amp;D485,'Form CT'!I:I,'Form CT'!E:E,0),0)</f>
        <v>0</v>
      </c>
      <c r="AF485" s="60">
        <f>IF(N485=$AF$1,_xlfn.XLOOKUP(LEFT(B485,18)&amp;C485&amp;D485,'Form CT'!I:I,'Form CT'!D:D,0)+_xlfn.XLOOKUP(LEFT(B485,18)&amp;C485&amp;D485,'Form CT'!I:I,'Form CT'!E:E,0),0)</f>
        <v>0</v>
      </c>
      <c r="AG485" s="60" t="e">
        <f t="shared" si="10"/>
        <v>#VALUE!</v>
      </c>
      <c r="AH485" s="60">
        <f>_xlfn.XLOOKUP(TRIM(CLEAN(B485))&amp;"-"&amp;TRIM(CLEAN(C485))&amp;"-"&amp;TRIM(CLEAN(D485)),'KS2'!A:A,'KS2'!B:B,0)</f>
        <v>0</v>
      </c>
      <c r="AI485" s="60">
        <f>IF(_xlfn.XLOOKUP(MID(B485,2,7)&amp;"/"&amp;MID(B485,10,3)&amp;TRIM(D485)&amp;MID(B485,15,4),Carouselwash!F:F,Carouselwash!I:I,0)=0,_xlfn.XLOOKUP((MID(C485,2,7)&amp;"/"&amp;MID(C485,10,3)&amp;TRIM(D485)),Carouselwash!G:G,Carouselwash!I:I,0),_xlfn.XLOOKUP(MID(B485,2,7)&amp;"/"&amp;MID(B485,10,3)&amp;TRIM(D485)&amp;MID(B485,15,4),Carouselwash!F:F,Carouselwash!I:I,0))</f>
        <v>0</v>
      </c>
    </row>
    <row r="486" spans="1:35" hidden="1">
      <c r="E486" s="115"/>
      <c r="G486" s="124"/>
      <c r="H486" s="124"/>
      <c r="AA486" s="60" t="s">
        <v>5010</v>
      </c>
      <c r="AB486" s="66" t="s">
        <v>5008</v>
      </c>
      <c r="AC486" s="60" t="s">
        <v>10549</v>
      </c>
      <c r="AD486" s="60">
        <f>IF(N486=$AD$1,_xlfn.XLOOKUP(LEFT(B486,18)&amp;C486&amp;D486,'Form CT'!I:I,'Form CT'!D:D,0)+_xlfn.XLOOKUP(LEFT(B486,18)&amp;C486&amp;D486,'Form CT'!I:I,'Form CT'!E:E,0),0)</f>
        <v>0</v>
      </c>
      <c r="AE486" s="60">
        <f>IF(N486=$AE$1,_xlfn.XLOOKUP(LEFT(B486,18)&amp;C486&amp;D486,'Form CT'!I:I,'Form CT'!D:D,0)+_xlfn.XLOOKUP(LEFT(B486,18)&amp;C486&amp;D486,'Form CT'!I:I,'Form CT'!E:E,0),0)</f>
        <v>0</v>
      </c>
      <c r="AF486" s="60">
        <f>IF(N486=$AF$1,_xlfn.XLOOKUP(LEFT(B486,18)&amp;C486&amp;D486,'Form CT'!I:I,'Form CT'!D:D,0)+_xlfn.XLOOKUP(LEFT(B486,18)&amp;C486&amp;D486,'Form CT'!I:I,'Form CT'!E:E,0),0)</f>
        <v>0</v>
      </c>
      <c r="AG486" s="60" t="e">
        <f t="shared" si="10"/>
        <v>#VALUE!</v>
      </c>
      <c r="AH486" s="60">
        <f>_xlfn.XLOOKUP(TRIM(CLEAN(B486))&amp;"-"&amp;TRIM(CLEAN(C486))&amp;"-"&amp;TRIM(CLEAN(D486)),'KS2'!A:A,'KS2'!B:B,0)</f>
        <v>0</v>
      </c>
      <c r="AI486" s="60">
        <f>IF(_xlfn.XLOOKUP(MID(B486,2,7)&amp;"/"&amp;MID(B486,10,3)&amp;TRIM(D486)&amp;MID(B486,15,4),Carouselwash!F:F,Carouselwash!I:I,0)=0,_xlfn.XLOOKUP((MID(C486,2,7)&amp;"/"&amp;MID(C486,10,3)&amp;TRIM(D486)),Carouselwash!G:G,Carouselwash!I:I,0),_xlfn.XLOOKUP(MID(B486,2,7)&amp;"/"&amp;MID(B486,10,3)&amp;TRIM(D486)&amp;MID(B486,15,4),Carouselwash!F:F,Carouselwash!I:I,0))</f>
        <v>0</v>
      </c>
    </row>
    <row r="487" spans="1:35" ht="58" hidden="1">
      <c r="E487" s="115"/>
      <c r="G487" s="124"/>
      <c r="H487" s="124"/>
      <c r="AA487" s="60" t="s">
        <v>5009</v>
      </c>
      <c r="AB487" s="126" t="s">
        <v>10703</v>
      </c>
      <c r="AC487" s="60" t="s">
        <v>10704</v>
      </c>
      <c r="AD487" s="60">
        <f>IF(N487=$AD$1,_xlfn.XLOOKUP(LEFT(B487,18)&amp;C487&amp;D487,'Form CT'!I:I,'Form CT'!D:D,0)+_xlfn.XLOOKUP(LEFT(B487,18)&amp;C487&amp;D487,'Form CT'!I:I,'Form CT'!E:E,0),0)</f>
        <v>0</v>
      </c>
      <c r="AE487" s="60">
        <f>IF(N487=$AE$1,_xlfn.XLOOKUP(LEFT(B487,18)&amp;C487&amp;D487,'Form CT'!I:I,'Form CT'!D:D,0)+_xlfn.XLOOKUP(LEFT(B487,18)&amp;C487&amp;D487,'Form CT'!I:I,'Form CT'!E:E,0),0)</f>
        <v>0</v>
      </c>
      <c r="AF487" s="60">
        <f>IF(N487=$AF$1,_xlfn.XLOOKUP(LEFT(B487,18)&amp;C487&amp;D487,'Form CT'!I:I,'Form CT'!D:D,0)+_xlfn.XLOOKUP(LEFT(B487,18)&amp;C487&amp;D487,'Form CT'!I:I,'Form CT'!E:E,0),0)</f>
        <v>0</v>
      </c>
      <c r="AG487" s="60" t="e">
        <f t="shared" si="10"/>
        <v>#VALUE!</v>
      </c>
      <c r="AH487" s="60">
        <f>_xlfn.XLOOKUP(TRIM(CLEAN(B487))&amp;"-"&amp;TRIM(CLEAN(C487))&amp;"-"&amp;TRIM(CLEAN(D487)),'KS2'!A:A,'KS2'!B:B,0)</f>
        <v>0</v>
      </c>
      <c r="AI487" s="60">
        <f>IF(_xlfn.XLOOKUP(MID(B487,2,7)&amp;"/"&amp;MID(B487,10,3)&amp;TRIM(D487)&amp;MID(B487,15,4),Carouselwash!F:F,Carouselwash!I:I,0)=0,_xlfn.XLOOKUP((MID(C487,2,7)&amp;"/"&amp;MID(C487,10,3)&amp;TRIM(D487)),Carouselwash!G:G,Carouselwash!I:I,0),_xlfn.XLOOKUP(MID(B487,2,7)&amp;"/"&amp;MID(B487,10,3)&amp;TRIM(D487)&amp;MID(B487,15,4),Carouselwash!F:F,Carouselwash!I:I,0))</f>
        <v>0</v>
      </c>
    </row>
    <row r="488" spans="1:35" hidden="1">
      <c r="A488" s="125"/>
      <c r="E488" s="115"/>
      <c r="G488" s="124"/>
      <c r="H488" s="124"/>
      <c r="AA488" s="60" t="s">
        <v>5010</v>
      </c>
      <c r="AB488" s="66" t="s">
        <v>5008</v>
      </c>
      <c r="AC488" s="60" t="s">
        <v>10698</v>
      </c>
      <c r="AD488" s="60">
        <f>IF(N488=$AD$1,_xlfn.XLOOKUP(LEFT(B488,18)&amp;C488&amp;D488,'Form CT'!I:I,'Form CT'!D:D,0)+_xlfn.XLOOKUP(LEFT(B488,18)&amp;C488&amp;D488,'Form CT'!I:I,'Form CT'!E:E,0),0)</f>
        <v>0</v>
      </c>
      <c r="AE488" s="60">
        <f>IF(N488=$AE$1,_xlfn.XLOOKUP(LEFT(B488,18)&amp;C488&amp;D488,'Form CT'!I:I,'Form CT'!D:D,0)+_xlfn.XLOOKUP(LEFT(B488,18)&amp;C488&amp;D488,'Form CT'!I:I,'Form CT'!E:E,0),0)</f>
        <v>0</v>
      </c>
      <c r="AF488" s="60">
        <f>IF(N488=$AF$1,_xlfn.XLOOKUP(LEFT(B488,18)&amp;C488&amp;D488,'Form CT'!I:I,'Form CT'!D:D,0)+_xlfn.XLOOKUP(LEFT(B488,18)&amp;C488&amp;D488,'Form CT'!I:I,'Form CT'!E:E,0),0)</f>
        <v>0</v>
      </c>
      <c r="AG488" s="60" t="e">
        <f t="shared" si="10"/>
        <v>#VALUE!</v>
      </c>
      <c r="AH488" s="60">
        <f>_xlfn.XLOOKUP(TRIM(CLEAN(B488))&amp;"-"&amp;TRIM(CLEAN(C488))&amp;"-"&amp;TRIM(CLEAN(D488)),'KS2'!A:A,'KS2'!B:B,0)</f>
        <v>0</v>
      </c>
      <c r="AI488" s="60">
        <f>IF(_xlfn.XLOOKUP(MID(B488,2,7)&amp;"/"&amp;MID(B488,10,3)&amp;TRIM(D488)&amp;MID(B488,15,4),Carouselwash!F:F,Carouselwash!I:I,0)=0,_xlfn.XLOOKUP((MID(C488,2,7)&amp;"/"&amp;MID(C488,10,3)&amp;TRIM(D488)),Carouselwash!G:G,Carouselwash!I:I,0),_xlfn.XLOOKUP(MID(B488,2,7)&amp;"/"&amp;MID(B488,10,3)&amp;TRIM(D488)&amp;MID(B488,15,4),Carouselwash!F:F,Carouselwash!I:I,0))</f>
        <v>0</v>
      </c>
    </row>
    <row r="489" spans="1:35" hidden="1">
      <c r="A489" s="127"/>
      <c r="B489" s="70"/>
      <c r="C489" s="70"/>
      <c r="D489" s="68"/>
      <c r="E489" s="71"/>
      <c r="F489" s="73"/>
      <c r="G489" s="74"/>
      <c r="H489" s="74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  <c r="AA489" s="68" t="s">
        <v>5009</v>
      </c>
      <c r="AB489" s="68" t="s">
        <v>5008</v>
      </c>
      <c r="AC489" s="68" t="s">
        <v>10633</v>
      </c>
      <c r="AD489" s="60">
        <f>IF(N489=$AD$1,_xlfn.XLOOKUP(LEFT(B489,18)&amp;C489&amp;D489,'Form CT'!I:I,'Form CT'!D:D,0)+_xlfn.XLOOKUP(LEFT(B489,18)&amp;C489&amp;D489,'Form CT'!I:I,'Form CT'!E:E,0),0)</f>
        <v>0</v>
      </c>
      <c r="AE489" s="60">
        <f>IF(N489=$AE$1,_xlfn.XLOOKUP(LEFT(B489,18)&amp;C489&amp;D489,'Form CT'!I:I,'Form CT'!D:D,0)+_xlfn.XLOOKUP(LEFT(B489,18)&amp;C489&amp;D489,'Form CT'!I:I,'Form CT'!E:E,0),0)</f>
        <v>0</v>
      </c>
      <c r="AF489" s="60">
        <f>IF(N489=$AF$1,_xlfn.XLOOKUP(LEFT(B489,18)&amp;C489&amp;D489,'Form CT'!I:I,'Form CT'!D:D,0)+_xlfn.XLOOKUP(LEFT(B489,18)&amp;C489&amp;D489,'Form CT'!I:I,'Form CT'!E:E,0),0)</f>
        <v>0</v>
      </c>
      <c r="AG489" s="60" t="e">
        <f t="shared" si="10"/>
        <v>#VALUE!</v>
      </c>
      <c r="AH489" s="60">
        <f>_xlfn.XLOOKUP(TRIM(CLEAN(B489))&amp;"-"&amp;TRIM(CLEAN(C489))&amp;"-"&amp;TRIM(CLEAN(D489)),'KS2'!A:A,'KS2'!B:B,0)</f>
        <v>0</v>
      </c>
      <c r="AI489" s="60">
        <f>IF(_xlfn.XLOOKUP(MID(B489,2,7)&amp;"/"&amp;MID(B489,10,3)&amp;TRIM(D489)&amp;MID(B489,15,4),Carouselwash!F:F,Carouselwash!I:I,0)=0,_xlfn.XLOOKUP((MID(C489,2,7)&amp;"/"&amp;MID(C489,10,3)&amp;TRIM(D489)),Carouselwash!G:G,Carouselwash!I:I,0),_xlfn.XLOOKUP(MID(B489,2,7)&amp;"/"&amp;MID(B489,10,3)&amp;TRIM(D489)&amp;MID(B489,15,4),Carouselwash!F:F,Carouselwash!I:I,0))</f>
        <v>0</v>
      </c>
    </row>
    <row r="490" spans="1:35" hidden="1">
      <c r="D490" s="55"/>
      <c r="E490" s="115"/>
      <c r="G490" s="124"/>
      <c r="H490" s="124"/>
      <c r="AA490" s="60" t="s">
        <v>5009</v>
      </c>
      <c r="AB490" s="126" t="s">
        <v>10707</v>
      </c>
      <c r="AC490" s="60" t="s">
        <v>10708</v>
      </c>
      <c r="AD490" s="60">
        <f>IF(N490=$AD$1,_xlfn.XLOOKUP(LEFT(B490,18)&amp;C490&amp;D490,'Form CT'!I:I,'Form CT'!D:D,0)+_xlfn.XLOOKUP(LEFT(B490,18)&amp;C490&amp;D490,'Form CT'!I:I,'Form CT'!E:E,0),0)</f>
        <v>0</v>
      </c>
      <c r="AE490" s="60">
        <f>IF(N490=$AE$1,_xlfn.XLOOKUP(LEFT(B490,18)&amp;C490&amp;D490,'Form CT'!I:I,'Form CT'!D:D,0)+_xlfn.XLOOKUP(LEFT(B490,18)&amp;C490&amp;D490,'Form CT'!I:I,'Form CT'!E:E,0),0)</f>
        <v>0</v>
      </c>
      <c r="AF490" s="60">
        <f>IF(N490=$AF$1,_xlfn.XLOOKUP(LEFT(B490,18)&amp;C490&amp;D490,'Form CT'!I:I,'Form CT'!D:D,0)+_xlfn.XLOOKUP(LEFT(B490,18)&amp;C490&amp;D490,'Form CT'!I:I,'Form CT'!E:E,0),0)</f>
        <v>0</v>
      </c>
      <c r="AG490" s="60" t="e">
        <f t="shared" si="10"/>
        <v>#VALUE!</v>
      </c>
      <c r="AH490" s="60">
        <f>_xlfn.XLOOKUP(TRIM(CLEAN(B490))&amp;"-"&amp;TRIM(CLEAN(C490))&amp;"-"&amp;TRIM(CLEAN(D490)),'KS2'!A:A,'KS2'!B:B,0)</f>
        <v>0</v>
      </c>
      <c r="AI490" s="60">
        <f>IF(_xlfn.XLOOKUP(MID(B490,2,7)&amp;"/"&amp;MID(B490,10,3)&amp;TRIM(D490)&amp;MID(B490,15,4),Carouselwash!F:F,Carouselwash!I:I,0)=0,_xlfn.XLOOKUP((MID(C490,2,7)&amp;"/"&amp;MID(C490,10,3)&amp;TRIM(D490)),Carouselwash!G:G,Carouselwash!I:I,0),_xlfn.XLOOKUP(MID(B490,2,7)&amp;"/"&amp;MID(B490,10,3)&amp;TRIM(D490)&amp;MID(B490,15,4),Carouselwash!F:F,Carouselwash!I:I,0))</f>
        <v>0</v>
      </c>
    </row>
    <row r="491" spans="1:35" hidden="1">
      <c r="E491" s="115"/>
      <c r="G491" s="124"/>
      <c r="H491" s="124"/>
      <c r="AA491" s="60" t="s">
        <v>5013</v>
      </c>
      <c r="AB491" s="66" t="s">
        <v>10584</v>
      </c>
      <c r="AC491" s="60" t="s">
        <v>10585</v>
      </c>
      <c r="AD491" s="60">
        <f>IF(N491=$AD$1,_xlfn.XLOOKUP(LEFT(B491,18)&amp;C491&amp;D491,'Form CT'!I:I,'Form CT'!D:D,0)+_xlfn.XLOOKUP(LEFT(B491,18)&amp;C491&amp;D491,'Form CT'!I:I,'Form CT'!E:E,0),0)</f>
        <v>0</v>
      </c>
      <c r="AE491" s="60">
        <f>IF(N491=$AE$1,_xlfn.XLOOKUP(LEFT(B491,18)&amp;C491&amp;D491,'Form CT'!I:I,'Form CT'!D:D,0)+_xlfn.XLOOKUP(LEFT(B491,18)&amp;C491&amp;D491,'Form CT'!I:I,'Form CT'!E:E,0),0)</f>
        <v>0</v>
      </c>
      <c r="AF491" s="60">
        <f>IF(N491=$AF$1,_xlfn.XLOOKUP(LEFT(B491,18)&amp;C491&amp;D491,'Form CT'!I:I,'Form CT'!D:D,0)+_xlfn.XLOOKUP(LEFT(B491,18)&amp;C491&amp;D491,'Form CT'!I:I,'Form CT'!E:E,0),0)</f>
        <v>0</v>
      </c>
      <c r="AG491" s="60" t="e">
        <f t="shared" si="10"/>
        <v>#VALUE!</v>
      </c>
      <c r="AH491" s="60">
        <f>_xlfn.XLOOKUP(TRIM(CLEAN(B491))&amp;"-"&amp;TRIM(CLEAN(C491))&amp;"-"&amp;TRIM(CLEAN(D491)),'KS2'!A:A,'KS2'!B:B,0)</f>
        <v>0</v>
      </c>
      <c r="AI491" s="60">
        <f>IF(_xlfn.XLOOKUP(MID(B491,2,7)&amp;"/"&amp;MID(B491,10,3)&amp;TRIM(D491)&amp;MID(B491,15,4),Carouselwash!F:F,Carouselwash!I:I,0)=0,_xlfn.XLOOKUP((MID(C491,2,7)&amp;"/"&amp;MID(C491,10,3)&amp;TRIM(D491)),Carouselwash!G:G,Carouselwash!I:I,0),_xlfn.XLOOKUP(MID(B491,2,7)&amp;"/"&amp;MID(B491,10,3)&amp;TRIM(D491)&amp;MID(B491,15,4),Carouselwash!F:F,Carouselwash!I:I,0))</f>
        <v>0</v>
      </c>
    </row>
    <row r="492" spans="1:35" hidden="1">
      <c r="A492" s="68"/>
      <c r="B492" s="70"/>
      <c r="C492" s="70"/>
      <c r="D492" s="55"/>
      <c r="E492" s="71"/>
      <c r="F492" s="73"/>
      <c r="G492" s="74"/>
      <c r="H492" s="74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  <c r="AA492" s="68" t="s">
        <v>5010</v>
      </c>
      <c r="AB492" s="76" t="s">
        <v>5008</v>
      </c>
      <c r="AC492" s="68" t="s">
        <v>10586</v>
      </c>
      <c r="AD492" s="60">
        <f>IF(N492=$AD$1,_xlfn.XLOOKUP(LEFT(B492,18)&amp;C492&amp;D492,'Form CT'!I:I,'Form CT'!D:D,0)+_xlfn.XLOOKUP(LEFT(B492,18)&amp;C492&amp;D492,'Form CT'!I:I,'Form CT'!E:E,0),0)</f>
        <v>0</v>
      </c>
      <c r="AE492" s="60">
        <f>IF(N492=$AE$1,_xlfn.XLOOKUP(LEFT(B492,18)&amp;C492&amp;D492,'Form CT'!I:I,'Form CT'!D:D,0)+_xlfn.XLOOKUP(LEFT(B492,18)&amp;C492&amp;D492,'Form CT'!I:I,'Form CT'!E:E,0),0)</f>
        <v>0</v>
      </c>
      <c r="AF492" s="60">
        <f>IF(N492=$AF$1,_xlfn.XLOOKUP(LEFT(B492,18)&amp;C492&amp;D492,'Form CT'!I:I,'Form CT'!D:D,0)+_xlfn.XLOOKUP(LEFT(B492,18)&amp;C492&amp;D492,'Form CT'!I:I,'Form CT'!E:E,0),0)</f>
        <v>0</v>
      </c>
      <c r="AG492" s="60" t="e">
        <f t="shared" si="10"/>
        <v>#VALUE!</v>
      </c>
      <c r="AH492" s="60">
        <f>_xlfn.XLOOKUP(TRIM(CLEAN(B492))&amp;"-"&amp;TRIM(CLEAN(C492))&amp;"-"&amp;TRIM(CLEAN(D492)),'KS2'!A:A,'KS2'!B:B,0)</f>
        <v>0</v>
      </c>
      <c r="AI492" s="60">
        <f>IF(_xlfn.XLOOKUP(MID(B492,2,7)&amp;"/"&amp;MID(B492,10,3)&amp;TRIM(D492)&amp;MID(B492,15,4),Carouselwash!F:F,Carouselwash!I:I,0)=0,_xlfn.XLOOKUP((MID(C492,2,7)&amp;"/"&amp;MID(C492,10,3)&amp;TRIM(D492)),Carouselwash!G:G,Carouselwash!I:I,0),_xlfn.XLOOKUP(MID(B492,2,7)&amp;"/"&amp;MID(B492,10,3)&amp;TRIM(D492)&amp;MID(B492,15,4),Carouselwash!F:F,Carouselwash!I:I,0))</f>
        <v>0</v>
      </c>
    </row>
    <row r="493" spans="1:35" hidden="1">
      <c r="D493" s="67"/>
      <c r="E493" s="115"/>
      <c r="G493" s="124"/>
      <c r="H493" s="124"/>
      <c r="AA493" s="60" t="s">
        <v>5009</v>
      </c>
      <c r="AB493" s="66" t="s">
        <v>10578</v>
      </c>
      <c r="AC493" s="60" t="s">
        <v>10579</v>
      </c>
      <c r="AD493" s="60">
        <f>IF(N493=$AD$1,_xlfn.XLOOKUP(LEFT(B493,18)&amp;C493&amp;D493,'Form CT'!I:I,'Form CT'!D:D,0)+_xlfn.XLOOKUP(LEFT(B493,18)&amp;C493&amp;D493,'Form CT'!I:I,'Form CT'!E:E,0),0)</f>
        <v>0</v>
      </c>
      <c r="AE493" s="60">
        <f>IF(N493=$AE$1,_xlfn.XLOOKUP(LEFT(B493,18)&amp;C493&amp;D493,'Form CT'!I:I,'Form CT'!D:D,0)+_xlfn.XLOOKUP(LEFT(B493,18)&amp;C493&amp;D493,'Form CT'!I:I,'Form CT'!E:E,0),0)</f>
        <v>0</v>
      </c>
      <c r="AF493" s="60">
        <f>IF(N493=$AF$1,_xlfn.XLOOKUP(LEFT(B493,18)&amp;C493&amp;D493,'Form CT'!I:I,'Form CT'!D:D,0)+_xlfn.XLOOKUP(LEFT(B493,18)&amp;C493&amp;D493,'Form CT'!I:I,'Form CT'!E:E,0),0)</f>
        <v>0</v>
      </c>
      <c r="AG493" s="60" t="e">
        <f t="shared" si="10"/>
        <v>#VALUE!</v>
      </c>
      <c r="AH493" s="60">
        <f>_xlfn.XLOOKUP(TRIM(CLEAN(B493))&amp;"-"&amp;TRIM(CLEAN(C493))&amp;"-"&amp;TRIM(CLEAN(D493)),'KS2'!A:A,'KS2'!B:B,0)</f>
        <v>0</v>
      </c>
      <c r="AI493" s="60">
        <f>IF(_xlfn.XLOOKUP(MID(B493,2,7)&amp;"/"&amp;MID(B493,10,3)&amp;TRIM(D493)&amp;MID(B493,15,4),Carouselwash!F:F,Carouselwash!I:I,0)=0,_xlfn.XLOOKUP((MID(C493,2,7)&amp;"/"&amp;MID(C493,10,3)&amp;TRIM(D493)),Carouselwash!G:G,Carouselwash!I:I,0),_xlfn.XLOOKUP(MID(B493,2,7)&amp;"/"&amp;MID(B493,10,3)&amp;TRIM(D493)&amp;MID(B493,15,4),Carouselwash!F:F,Carouselwash!I:I,0))</f>
        <v>0</v>
      </c>
    </row>
    <row r="494" spans="1:35" hidden="1">
      <c r="D494" s="67"/>
      <c r="E494" s="115"/>
      <c r="G494" s="124"/>
      <c r="H494" s="124"/>
      <c r="AA494" s="60" t="s">
        <v>5009</v>
      </c>
      <c r="AB494" s="126" t="s">
        <v>10709</v>
      </c>
      <c r="AC494" s="60" t="s">
        <v>10641</v>
      </c>
      <c r="AD494" s="60">
        <f>IF(N494=$AD$1,_xlfn.XLOOKUP(LEFT(B494,18)&amp;C494&amp;D494,'Form CT'!I:I,'Form CT'!D:D,0)+_xlfn.XLOOKUP(LEFT(B494,18)&amp;C494&amp;D494,'Form CT'!I:I,'Form CT'!E:E,0),0)</f>
        <v>0</v>
      </c>
      <c r="AE494" s="60">
        <f>IF(N494=$AE$1,_xlfn.XLOOKUP(LEFT(B494,18)&amp;C494&amp;D494,'Form CT'!I:I,'Form CT'!D:D,0)+_xlfn.XLOOKUP(LEFT(B494,18)&amp;C494&amp;D494,'Form CT'!I:I,'Form CT'!E:E,0),0)</f>
        <v>0</v>
      </c>
      <c r="AF494" s="60">
        <f>IF(N494=$AF$1,_xlfn.XLOOKUP(LEFT(B494,18)&amp;C494&amp;D494,'Form CT'!I:I,'Form CT'!D:D,0)+_xlfn.XLOOKUP(LEFT(B494,18)&amp;C494&amp;D494,'Form CT'!I:I,'Form CT'!E:E,0),0)</f>
        <v>0</v>
      </c>
      <c r="AG494" s="60" t="e">
        <f t="shared" si="10"/>
        <v>#VALUE!</v>
      </c>
      <c r="AH494" s="60">
        <f>_xlfn.XLOOKUP(TRIM(CLEAN(B494))&amp;"-"&amp;TRIM(CLEAN(C494))&amp;"-"&amp;TRIM(CLEAN(D494)),'KS2'!A:A,'KS2'!B:B,0)</f>
        <v>0</v>
      </c>
      <c r="AI494" s="60">
        <f>IF(_xlfn.XLOOKUP(MID(B494,2,7)&amp;"/"&amp;MID(B494,10,3)&amp;TRIM(D494)&amp;MID(B494,15,4),Carouselwash!F:F,Carouselwash!I:I,0)=0,_xlfn.XLOOKUP((MID(C494,2,7)&amp;"/"&amp;MID(C494,10,3)&amp;TRIM(D494)),Carouselwash!G:G,Carouselwash!I:I,0),_xlfn.XLOOKUP(MID(B494,2,7)&amp;"/"&amp;MID(B494,10,3)&amp;TRIM(D494)&amp;MID(B494,15,4),Carouselwash!F:F,Carouselwash!I:I,0))</f>
        <v>0</v>
      </c>
    </row>
    <row r="495" spans="1:35" hidden="1">
      <c r="D495" s="67"/>
      <c r="E495" s="115"/>
      <c r="G495" s="124"/>
      <c r="H495" s="124"/>
      <c r="AA495" s="60" t="s">
        <v>5098</v>
      </c>
      <c r="AB495" s="66" t="s">
        <v>10580</v>
      </c>
      <c r="AC495" s="60" t="s">
        <v>10581</v>
      </c>
      <c r="AD495" s="60">
        <f>IF(N495=$AD$1,_xlfn.XLOOKUP(LEFT(B495,18)&amp;C495&amp;D495,'Form CT'!I:I,'Form CT'!D:D,0)+_xlfn.XLOOKUP(LEFT(B495,18)&amp;C495&amp;D495,'Form CT'!I:I,'Form CT'!E:E,0),0)</f>
        <v>0</v>
      </c>
      <c r="AE495" s="60">
        <f>IF(N495=$AE$1,_xlfn.XLOOKUP(LEFT(B495,18)&amp;C495&amp;D495,'Form CT'!I:I,'Form CT'!D:D,0)+_xlfn.XLOOKUP(LEFT(B495,18)&amp;C495&amp;D495,'Form CT'!I:I,'Form CT'!E:E,0),0)</f>
        <v>0</v>
      </c>
      <c r="AF495" s="60">
        <f>IF(N495=$AF$1,_xlfn.XLOOKUP(LEFT(B495,18)&amp;C495&amp;D495,'Form CT'!I:I,'Form CT'!D:D,0)+_xlfn.XLOOKUP(LEFT(B495,18)&amp;C495&amp;D495,'Form CT'!I:I,'Form CT'!E:E,0),0)</f>
        <v>0</v>
      </c>
      <c r="AG495" s="60" t="e">
        <f t="shared" si="10"/>
        <v>#VALUE!</v>
      </c>
      <c r="AH495" s="60">
        <f>_xlfn.XLOOKUP(TRIM(CLEAN(B495))&amp;"-"&amp;TRIM(CLEAN(C495))&amp;"-"&amp;TRIM(CLEAN(D495)),'KS2'!A:A,'KS2'!B:B,0)</f>
        <v>0</v>
      </c>
      <c r="AI495" s="60">
        <f>IF(_xlfn.XLOOKUP(MID(B495,2,7)&amp;"/"&amp;MID(B495,10,3)&amp;TRIM(D495)&amp;MID(B495,15,4),Carouselwash!F:F,Carouselwash!I:I,0)=0,_xlfn.XLOOKUP((MID(C495,2,7)&amp;"/"&amp;MID(C495,10,3)&amp;TRIM(D495)),Carouselwash!G:G,Carouselwash!I:I,0),_xlfn.XLOOKUP(MID(B495,2,7)&amp;"/"&amp;MID(B495,10,3)&amp;TRIM(D495)&amp;MID(B495,15,4),Carouselwash!F:F,Carouselwash!I:I,0))</f>
        <v>0</v>
      </c>
    </row>
    <row r="496" spans="1:35" hidden="1">
      <c r="D496" s="55"/>
      <c r="E496" s="115"/>
      <c r="G496" s="124"/>
      <c r="H496" s="124"/>
      <c r="AA496" s="60" t="s">
        <v>5009</v>
      </c>
      <c r="AB496" s="66" t="s">
        <v>5008</v>
      </c>
      <c r="AC496" s="60" t="s">
        <v>10515</v>
      </c>
      <c r="AD496" s="60">
        <f>IF(N496=$AD$1,_xlfn.XLOOKUP(LEFT(B496,18)&amp;C496&amp;D496,'Form CT'!I:I,'Form CT'!D:D,0)+_xlfn.XLOOKUP(LEFT(B496,18)&amp;C496&amp;D496,'Form CT'!I:I,'Form CT'!E:E,0),0)</f>
        <v>0</v>
      </c>
      <c r="AE496" s="60">
        <f>IF(N496=$AE$1,_xlfn.XLOOKUP(LEFT(B496,18)&amp;C496&amp;D496,'Form CT'!I:I,'Form CT'!D:D,0)+_xlfn.XLOOKUP(LEFT(B496,18)&amp;C496&amp;D496,'Form CT'!I:I,'Form CT'!E:E,0),0)</f>
        <v>0</v>
      </c>
      <c r="AF496" s="60">
        <f>IF(N496=$AF$1,_xlfn.XLOOKUP(LEFT(B496,18)&amp;C496&amp;D496,'Form CT'!I:I,'Form CT'!D:D,0)+_xlfn.XLOOKUP(LEFT(B496,18)&amp;C496&amp;D496,'Form CT'!I:I,'Form CT'!E:E,0),0)</f>
        <v>0</v>
      </c>
      <c r="AG496" s="60" t="e">
        <f t="shared" si="10"/>
        <v>#VALUE!</v>
      </c>
      <c r="AH496" s="60">
        <f>_xlfn.XLOOKUP(TRIM(CLEAN(B496))&amp;"-"&amp;TRIM(CLEAN(C496))&amp;"-"&amp;TRIM(CLEAN(D496)),'KS2'!A:A,'KS2'!B:B,0)</f>
        <v>0</v>
      </c>
      <c r="AI496" s="60">
        <f>IF(_xlfn.XLOOKUP(MID(B496,2,7)&amp;"/"&amp;MID(B496,10,3)&amp;TRIM(D496)&amp;MID(B496,15,4),Carouselwash!F:F,Carouselwash!I:I,0)=0,_xlfn.XLOOKUP((MID(C496,2,7)&amp;"/"&amp;MID(C496,10,3)&amp;TRIM(D496)),Carouselwash!G:G,Carouselwash!I:I,0),_xlfn.XLOOKUP(MID(B496,2,7)&amp;"/"&amp;MID(B496,10,3)&amp;TRIM(D496)&amp;MID(B496,15,4),Carouselwash!F:F,Carouselwash!I:I,0))</f>
        <v>0</v>
      </c>
    </row>
    <row r="497" spans="1:35" hidden="1">
      <c r="D497" s="55"/>
      <c r="E497" s="115"/>
      <c r="G497" s="124"/>
      <c r="H497" s="124"/>
      <c r="AA497" s="60" t="s">
        <v>5009</v>
      </c>
      <c r="AB497" s="66" t="s">
        <v>10575</v>
      </c>
      <c r="AC497" s="60" t="s">
        <v>10576</v>
      </c>
      <c r="AD497" s="60">
        <f>IF(N497=$AD$1,_xlfn.XLOOKUP(LEFT(B497,18)&amp;C497&amp;D497,'Form CT'!I:I,'Form CT'!D:D,0)+_xlfn.XLOOKUP(LEFT(B497,18)&amp;C497&amp;D497,'Form CT'!I:I,'Form CT'!E:E,0),0)</f>
        <v>0</v>
      </c>
      <c r="AE497" s="60">
        <f>IF(N497=$AE$1,_xlfn.XLOOKUP(LEFT(B497,18)&amp;C497&amp;D497,'Form CT'!I:I,'Form CT'!D:D,0)+_xlfn.XLOOKUP(LEFT(B497,18)&amp;C497&amp;D497,'Form CT'!I:I,'Form CT'!E:E,0),0)</f>
        <v>0</v>
      </c>
      <c r="AF497" s="60">
        <f>IF(N497=$AF$1,_xlfn.XLOOKUP(LEFT(B497,18)&amp;C497&amp;D497,'Form CT'!I:I,'Form CT'!D:D,0)+_xlfn.XLOOKUP(LEFT(B497,18)&amp;C497&amp;D497,'Form CT'!I:I,'Form CT'!E:E,0),0)</f>
        <v>0</v>
      </c>
      <c r="AG497" s="60" t="e">
        <f t="shared" si="10"/>
        <v>#VALUE!</v>
      </c>
      <c r="AH497" s="60">
        <f>_xlfn.XLOOKUP(TRIM(CLEAN(B497))&amp;"-"&amp;TRIM(CLEAN(C497))&amp;"-"&amp;TRIM(CLEAN(D497)),'KS2'!A:A,'KS2'!B:B,0)</f>
        <v>0</v>
      </c>
      <c r="AI497" s="60">
        <f>IF(_xlfn.XLOOKUP(MID(B497,2,7)&amp;"/"&amp;MID(B497,10,3)&amp;TRIM(D497)&amp;MID(B497,15,4),Carouselwash!F:F,Carouselwash!I:I,0)=0,_xlfn.XLOOKUP((MID(C497,2,7)&amp;"/"&amp;MID(C497,10,3)&amp;TRIM(D497)),Carouselwash!G:G,Carouselwash!I:I,0),_xlfn.XLOOKUP(MID(B497,2,7)&amp;"/"&amp;MID(B497,10,3)&amp;TRIM(D497)&amp;MID(B497,15,4),Carouselwash!F:F,Carouselwash!I:I,0))</f>
        <v>0</v>
      </c>
    </row>
    <row r="498" spans="1:35" hidden="1">
      <c r="D498" s="55"/>
      <c r="E498" s="115"/>
      <c r="G498" s="124"/>
      <c r="H498" s="124"/>
      <c r="AA498" s="60" t="s">
        <v>5009</v>
      </c>
      <c r="AB498" s="126" t="s">
        <v>5008</v>
      </c>
      <c r="AC498" s="60" t="s">
        <v>10515</v>
      </c>
      <c r="AD498" s="60">
        <f>IF(N498=$AD$1,_xlfn.XLOOKUP(LEFT(B498,18)&amp;C498&amp;D498,'Form CT'!I:I,'Form CT'!D:D,0)+_xlfn.XLOOKUP(LEFT(B498,18)&amp;C498&amp;D498,'Form CT'!I:I,'Form CT'!E:E,0),0)</f>
        <v>0</v>
      </c>
      <c r="AE498" s="60">
        <f>IF(N498=$AE$1,_xlfn.XLOOKUP(LEFT(B498,18)&amp;C498&amp;D498,'Form CT'!I:I,'Form CT'!D:D,0)+_xlfn.XLOOKUP(LEFT(B498,18)&amp;C498&amp;D498,'Form CT'!I:I,'Form CT'!E:E,0),0)</f>
        <v>0</v>
      </c>
      <c r="AF498" s="60">
        <f>IF(N498=$AF$1,_xlfn.XLOOKUP(LEFT(B498,18)&amp;C498&amp;D498,'Form CT'!I:I,'Form CT'!D:D,0)+_xlfn.XLOOKUP(LEFT(B498,18)&amp;C498&amp;D498,'Form CT'!I:I,'Form CT'!E:E,0),0)</f>
        <v>0</v>
      </c>
      <c r="AG498" s="60" t="e">
        <f t="shared" si="10"/>
        <v>#VALUE!</v>
      </c>
      <c r="AH498" s="60">
        <f>_xlfn.XLOOKUP(TRIM(CLEAN(B498))&amp;"-"&amp;TRIM(CLEAN(C498))&amp;"-"&amp;TRIM(CLEAN(D498)),'KS2'!A:A,'KS2'!B:B,0)</f>
        <v>0</v>
      </c>
      <c r="AI498" s="60">
        <f>IF(_xlfn.XLOOKUP(MID(B498,2,7)&amp;"/"&amp;MID(B498,10,3)&amp;TRIM(D498)&amp;MID(B498,15,4),Carouselwash!F:F,Carouselwash!I:I,0)=0,_xlfn.XLOOKUP((MID(C498,2,7)&amp;"/"&amp;MID(C498,10,3)&amp;TRIM(D498)),Carouselwash!G:G,Carouselwash!I:I,0),_xlfn.XLOOKUP(MID(B498,2,7)&amp;"/"&amp;MID(B498,10,3)&amp;TRIM(D498)&amp;MID(B498,15,4),Carouselwash!F:F,Carouselwash!I:I,0))</f>
        <v>0</v>
      </c>
    </row>
    <row r="499" spans="1:35" hidden="1">
      <c r="D499" s="55"/>
      <c r="E499" s="115"/>
      <c r="G499" s="124"/>
      <c r="H499" s="124"/>
      <c r="AA499" s="60" t="s">
        <v>5011</v>
      </c>
      <c r="AB499" s="66" t="s">
        <v>5014</v>
      </c>
      <c r="AC499" s="60" t="s">
        <v>10582</v>
      </c>
      <c r="AD499" s="60">
        <f>IF(N499=$AD$1,_xlfn.XLOOKUP(LEFT(B499,18)&amp;C499&amp;D499,'Form CT'!I:I,'Form CT'!D:D,0)+_xlfn.XLOOKUP(LEFT(B499,18)&amp;C499&amp;D499,'Form CT'!I:I,'Form CT'!E:E,0),0)</f>
        <v>0</v>
      </c>
      <c r="AE499" s="60">
        <f>IF(N499=$AE$1,_xlfn.XLOOKUP(LEFT(B499,18)&amp;C499&amp;D499,'Form CT'!I:I,'Form CT'!D:D,0)+_xlfn.XLOOKUP(LEFT(B499,18)&amp;C499&amp;D499,'Form CT'!I:I,'Form CT'!E:E,0),0)</f>
        <v>0</v>
      </c>
      <c r="AF499" s="60">
        <f>IF(N499=$AF$1,_xlfn.XLOOKUP(LEFT(B499,18)&amp;C499&amp;D499,'Form CT'!I:I,'Form CT'!D:D,0)+_xlfn.XLOOKUP(LEFT(B499,18)&amp;C499&amp;D499,'Form CT'!I:I,'Form CT'!E:E,0),0)</f>
        <v>0</v>
      </c>
      <c r="AG499" s="60" t="e">
        <f t="shared" si="10"/>
        <v>#VALUE!</v>
      </c>
      <c r="AH499" s="60">
        <f>_xlfn.XLOOKUP(TRIM(CLEAN(B499))&amp;"-"&amp;TRIM(CLEAN(C499))&amp;"-"&amp;TRIM(CLEAN(D499)),'KS2'!A:A,'KS2'!B:B,0)</f>
        <v>0</v>
      </c>
      <c r="AI499" s="60">
        <f>IF(_xlfn.XLOOKUP(MID(B499,2,7)&amp;"/"&amp;MID(B499,10,3)&amp;TRIM(D499)&amp;MID(B499,15,4),Carouselwash!F:F,Carouselwash!I:I,0)=0,_xlfn.XLOOKUP((MID(C499,2,7)&amp;"/"&amp;MID(C499,10,3)&amp;TRIM(D499)),Carouselwash!G:G,Carouselwash!I:I,0),_xlfn.XLOOKUP(MID(B499,2,7)&amp;"/"&amp;MID(B499,10,3)&amp;TRIM(D499)&amp;MID(B499,15,4),Carouselwash!F:F,Carouselwash!I:I,0))</f>
        <v>0</v>
      </c>
    </row>
    <row r="500" spans="1:35" hidden="1">
      <c r="E500" s="115"/>
      <c r="G500" s="124"/>
      <c r="H500" s="124"/>
      <c r="AA500" s="60" t="s">
        <v>5009</v>
      </c>
      <c r="AB500" s="66" t="s">
        <v>10589</v>
      </c>
      <c r="AC500" s="60" t="s">
        <v>10590</v>
      </c>
      <c r="AD500" s="60">
        <f>IF(N500=$AD$1,_xlfn.XLOOKUP(LEFT(B500,18)&amp;C500&amp;D500,'Form CT'!I:I,'Form CT'!D:D,0)+_xlfn.XLOOKUP(LEFT(B500,18)&amp;C500&amp;D500,'Form CT'!I:I,'Form CT'!E:E,0),0)</f>
        <v>0</v>
      </c>
      <c r="AE500" s="60">
        <f>IF(N500=$AE$1,_xlfn.XLOOKUP(LEFT(B500,18)&amp;C500&amp;D500,'Form CT'!I:I,'Form CT'!D:D,0)+_xlfn.XLOOKUP(LEFT(B500,18)&amp;C500&amp;D500,'Form CT'!I:I,'Form CT'!E:E,0),0)</f>
        <v>0</v>
      </c>
      <c r="AF500" s="60">
        <f>IF(N500=$AF$1,_xlfn.XLOOKUP(LEFT(B500,18)&amp;C500&amp;D500,'Form CT'!I:I,'Form CT'!D:D,0)+_xlfn.XLOOKUP(LEFT(B500,18)&amp;C500&amp;D500,'Form CT'!I:I,'Form CT'!E:E,0),0)</f>
        <v>0</v>
      </c>
      <c r="AG500" s="60" t="e">
        <f t="shared" si="10"/>
        <v>#VALUE!</v>
      </c>
      <c r="AH500" s="60">
        <f>_xlfn.XLOOKUP(TRIM(CLEAN(B500))&amp;"-"&amp;TRIM(CLEAN(C500))&amp;"-"&amp;TRIM(CLEAN(D500)),'KS2'!A:A,'KS2'!B:B,0)</f>
        <v>0</v>
      </c>
      <c r="AI500" s="60">
        <f>IF(_xlfn.XLOOKUP(MID(B500,2,7)&amp;"/"&amp;MID(B500,10,3)&amp;TRIM(D500)&amp;MID(B500,15,4),Carouselwash!F:F,Carouselwash!I:I,0)=0,_xlfn.XLOOKUP((MID(C500,2,7)&amp;"/"&amp;MID(C500,10,3)&amp;TRIM(D500)),Carouselwash!G:G,Carouselwash!I:I,0),_xlfn.XLOOKUP(MID(B500,2,7)&amp;"/"&amp;MID(B500,10,3)&amp;TRIM(D500)&amp;MID(B500,15,4),Carouselwash!F:F,Carouselwash!I:I,0))</f>
        <v>0</v>
      </c>
    </row>
    <row r="501" spans="1:35" hidden="1">
      <c r="A501" s="127"/>
      <c r="B501" s="70"/>
      <c r="C501" s="70"/>
      <c r="D501" s="68"/>
      <c r="E501" s="71"/>
      <c r="F501" s="73"/>
      <c r="G501" s="74"/>
      <c r="H501" s="74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  <c r="AA501" s="68" t="s">
        <v>5009</v>
      </c>
      <c r="AB501" s="68" t="s">
        <v>10587</v>
      </c>
      <c r="AC501" s="68" t="s">
        <v>10588</v>
      </c>
      <c r="AD501" s="60">
        <f>IF(N501=$AD$1,_xlfn.XLOOKUP(LEFT(B501,18)&amp;C501&amp;D501,'Form CT'!I:I,'Form CT'!D:D,0)+_xlfn.XLOOKUP(LEFT(B501,18)&amp;C501&amp;D501,'Form CT'!I:I,'Form CT'!E:E,0),0)</f>
        <v>0</v>
      </c>
      <c r="AE501" s="60">
        <f>IF(N501=$AE$1,_xlfn.XLOOKUP(LEFT(B501,18)&amp;C501&amp;D501,'Form CT'!I:I,'Form CT'!D:D,0)+_xlfn.XLOOKUP(LEFT(B501,18)&amp;C501&amp;D501,'Form CT'!I:I,'Form CT'!E:E,0),0)</f>
        <v>0</v>
      </c>
      <c r="AF501" s="60">
        <f>IF(N501=$AF$1,_xlfn.XLOOKUP(LEFT(B501,18)&amp;C501&amp;D501,'Form CT'!I:I,'Form CT'!D:D,0)+_xlfn.XLOOKUP(LEFT(B501,18)&amp;C501&amp;D501,'Form CT'!I:I,'Form CT'!E:E,0),0)</f>
        <v>0</v>
      </c>
      <c r="AG501" s="60" t="e">
        <f t="shared" si="10"/>
        <v>#VALUE!</v>
      </c>
      <c r="AH501" s="60">
        <f>_xlfn.XLOOKUP(TRIM(CLEAN(B501))&amp;"-"&amp;TRIM(CLEAN(C501))&amp;"-"&amp;TRIM(CLEAN(D501)),'KS2'!A:A,'KS2'!B:B,0)</f>
        <v>0</v>
      </c>
      <c r="AI501" s="60">
        <f>IF(_xlfn.XLOOKUP(MID(B501,2,7)&amp;"/"&amp;MID(B501,10,3)&amp;TRIM(D501)&amp;MID(B501,15,4),Carouselwash!F:F,Carouselwash!I:I,0)=0,_xlfn.XLOOKUP((MID(C501,2,7)&amp;"/"&amp;MID(C501,10,3)&amp;TRIM(D501)),Carouselwash!G:G,Carouselwash!I:I,0),_xlfn.XLOOKUP(MID(B501,2,7)&amp;"/"&amp;MID(B501,10,3)&amp;TRIM(D501)&amp;MID(B501,15,4),Carouselwash!F:F,Carouselwash!I:I,0))</f>
        <v>0</v>
      </c>
    </row>
    <row r="502" spans="1:35" hidden="1">
      <c r="A502" s="68"/>
      <c r="B502" s="70"/>
      <c r="C502" s="70"/>
      <c r="D502" s="55"/>
      <c r="E502" s="71"/>
      <c r="F502" s="73"/>
      <c r="G502" s="74"/>
      <c r="H502" s="74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  <c r="AA502" s="68" t="s">
        <v>5009</v>
      </c>
      <c r="AB502" s="68" t="s">
        <v>5008</v>
      </c>
      <c r="AC502" s="68" t="s">
        <v>10505</v>
      </c>
      <c r="AD502" s="60">
        <f>IF(N502=$AD$1,_xlfn.XLOOKUP(LEFT(B502,18)&amp;C502&amp;D502,'Form CT'!I:I,'Form CT'!D:D,0)+_xlfn.XLOOKUP(LEFT(B502,18)&amp;C502&amp;D502,'Form CT'!I:I,'Form CT'!E:E,0),0)</f>
        <v>0</v>
      </c>
      <c r="AE502" s="60">
        <f>IF(N502=$AE$1,_xlfn.XLOOKUP(LEFT(B502,18)&amp;C502&amp;D502,'Form CT'!I:I,'Form CT'!D:D,0)+_xlfn.XLOOKUP(LEFT(B502,18)&amp;C502&amp;D502,'Form CT'!I:I,'Form CT'!E:E,0),0)</f>
        <v>0</v>
      </c>
      <c r="AF502" s="60">
        <f>IF(N502=$AF$1,_xlfn.XLOOKUP(LEFT(B502,18)&amp;C502&amp;D502,'Form CT'!I:I,'Form CT'!D:D,0)+_xlfn.XLOOKUP(LEFT(B502,18)&amp;C502&amp;D502,'Form CT'!I:I,'Form CT'!E:E,0),0)</f>
        <v>0</v>
      </c>
      <c r="AG502" s="60" t="e">
        <f t="shared" ref="AG502:AG509" si="11">IF(OR(
    AND(MID(B502,2,2)="59", VALUE(MID(B502,11,2))&gt;24),
    AND(LEFT(B502,4)="T521", VALUE(MID(B502,11,2))&gt;62),
    LEFT(B502,4)="T523"
), "符合", "不符合")</f>
        <v>#VALUE!</v>
      </c>
      <c r="AH502" s="60">
        <f>_xlfn.XLOOKUP(TRIM(CLEAN(B502))&amp;"-"&amp;TRIM(CLEAN(C502))&amp;"-"&amp;TRIM(CLEAN(D502)),'KS2'!A:A,'KS2'!B:B,0)</f>
        <v>0</v>
      </c>
      <c r="AI502" s="60">
        <f>IF(_xlfn.XLOOKUP(MID(B502,2,7)&amp;"/"&amp;MID(B502,10,3)&amp;TRIM(D502)&amp;MID(B502,15,4),Carouselwash!F:F,Carouselwash!I:I,0)=0,_xlfn.XLOOKUP((MID(C502,2,7)&amp;"/"&amp;MID(C502,10,3)&amp;TRIM(D502)),Carouselwash!G:G,Carouselwash!I:I,0),_xlfn.XLOOKUP(MID(B502,2,7)&amp;"/"&amp;MID(B502,10,3)&amp;TRIM(D502)&amp;MID(B502,15,4),Carouselwash!F:F,Carouselwash!I:I,0))</f>
        <v>0</v>
      </c>
    </row>
    <row r="503" spans="1:35" hidden="1">
      <c r="E503" s="115"/>
      <c r="G503" s="124"/>
      <c r="H503" s="124"/>
      <c r="AA503" s="60" t="s">
        <v>5010</v>
      </c>
      <c r="AB503" s="66" t="s">
        <v>5008</v>
      </c>
      <c r="AC503" s="60" t="s">
        <v>10524</v>
      </c>
      <c r="AD503" s="60">
        <f>IF(N503=$AD$1,_xlfn.XLOOKUP(LEFT(B503,18)&amp;C503&amp;D503,'Form CT'!I:I,'Form CT'!D:D,0)+_xlfn.XLOOKUP(LEFT(B503,18)&amp;C503&amp;D503,'Form CT'!I:I,'Form CT'!E:E,0),0)</f>
        <v>0</v>
      </c>
      <c r="AE503" s="60">
        <f>IF(N503=$AE$1,_xlfn.XLOOKUP(LEFT(B503,18)&amp;C503&amp;D503,'Form CT'!I:I,'Form CT'!D:D,0)+_xlfn.XLOOKUP(LEFT(B503,18)&amp;C503&amp;D503,'Form CT'!I:I,'Form CT'!E:E,0),0)</f>
        <v>0</v>
      </c>
      <c r="AF503" s="60">
        <f>IF(N503=$AF$1,_xlfn.XLOOKUP(LEFT(B503,18)&amp;C503&amp;D503,'Form CT'!I:I,'Form CT'!D:D,0)+_xlfn.XLOOKUP(LEFT(B503,18)&amp;C503&amp;D503,'Form CT'!I:I,'Form CT'!E:E,0),0)</f>
        <v>0</v>
      </c>
      <c r="AG503" s="60" t="e">
        <f t="shared" si="11"/>
        <v>#VALUE!</v>
      </c>
      <c r="AH503" s="60">
        <f>_xlfn.XLOOKUP(TRIM(CLEAN(B503))&amp;"-"&amp;TRIM(CLEAN(C503))&amp;"-"&amp;TRIM(CLEAN(D503)),'KS2'!A:A,'KS2'!B:B,0)</f>
        <v>0</v>
      </c>
      <c r="AI503" s="60">
        <f>IF(_xlfn.XLOOKUP(MID(B503,2,7)&amp;"/"&amp;MID(B503,10,3)&amp;TRIM(D503)&amp;MID(B503,15,4),Carouselwash!F:F,Carouselwash!I:I,0)=0,_xlfn.XLOOKUP((MID(C503,2,7)&amp;"/"&amp;MID(C503,10,3)&amp;TRIM(D503)),Carouselwash!G:G,Carouselwash!I:I,0),_xlfn.XLOOKUP(MID(B503,2,7)&amp;"/"&amp;MID(B503,10,3)&amp;TRIM(D503)&amp;MID(B503,15,4),Carouselwash!F:F,Carouselwash!I:I,0))</f>
        <v>0</v>
      </c>
    </row>
    <row r="504" spans="1:35" hidden="1">
      <c r="E504" s="115"/>
      <c r="G504" s="124"/>
      <c r="H504" s="124"/>
      <c r="AA504" s="60" t="s">
        <v>5009</v>
      </c>
      <c r="AB504" s="66" t="s">
        <v>5008</v>
      </c>
      <c r="AC504" s="60" t="s">
        <v>10505</v>
      </c>
      <c r="AD504" s="60">
        <f>IF(N504=$AD$1,_xlfn.XLOOKUP(LEFT(B504,18)&amp;C504&amp;D504,'Form CT'!I:I,'Form CT'!D:D,0)+_xlfn.XLOOKUP(LEFT(B504,18)&amp;C504&amp;D504,'Form CT'!I:I,'Form CT'!E:E,0),0)</f>
        <v>0</v>
      </c>
      <c r="AE504" s="60">
        <f>IF(N504=$AE$1,_xlfn.XLOOKUP(LEFT(B504,18)&amp;C504&amp;D504,'Form CT'!I:I,'Form CT'!D:D,0)+_xlfn.XLOOKUP(LEFT(B504,18)&amp;C504&amp;D504,'Form CT'!I:I,'Form CT'!E:E,0),0)</f>
        <v>0</v>
      </c>
      <c r="AF504" s="60">
        <f>IF(N504=$AF$1,_xlfn.XLOOKUP(LEFT(B504,18)&amp;C504&amp;D504,'Form CT'!I:I,'Form CT'!D:D,0)+_xlfn.XLOOKUP(LEFT(B504,18)&amp;C504&amp;D504,'Form CT'!I:I,'Form CT'!E:E,0),0)</f>
        <v>0</v>
      </c>
      <c r="AG504" s="60" t="e">
        <f t="shared" si="11"/>
        <v>#VALUE!</v>
      </c>
      <c r="AH504" s="60">
        <f>_xlfn.XLOOKUP(TRIM(CLEAN(B504))&amp;"-"&amp;TRIM(CLEAN(C504))&amp;"-"&amp;TRIM(CLEAN(D504)),'KS2'!A:A,'KS2'!B:B,0)</f>
        <v>0</v>
      </c>
      <c r="AI504" s="60">
        <f>IF(_xlfn.XLOOKUP(MID(B504,2,7)&amp;"/"&amp;MID(B504,10,3)&amp;TRIM(D504)&amp;MID(B504,15,4),Carouselwash!F:F,Carouselwash!I:I,0)=0,_xlfn.XLOOKUP((MID(C504,2,7)&amp;"/"&amp;MID(C504,10,3)&amp;TRIM(D504)),Carouselwash!G:G,Carouselwash!I:I,0),_xlfn.XLOOKUP(MID(B504,2,7)&amp;"/"&amp;MID(B504,10,3)&amp;TRIM(D504)&amp;MID(B504,15,4),Carouselwash!F:F,Carouselwash!I:I,0))</f>
        <v>0</v>
      </c>
    </row>
    <row r="505" spans="1:35" hidden="1">
      <c r="D505" s="55"/>
      <c r="E505" s="115"/>
      <c r="G505" s="124"/>
      <c r="H505" s="124"/>
      <c r="AA505" s="60" t="s">
        <v>5009</v>
      </c>
      <c r="AB505" s="130" t="s">
        <v>5008</v>
      </c>
      <c r="AC505" s="60" t="s">
        <v>10557</v>
      </c>
      <c r="AD505" s="60">
        <f>IF(N505=$AD$1,_xlfn.XLOOKUP(LEFT(B505,18)&amp;C505&amp;D505,'Form CT'!I:I,'Form CT'!D:D,0)+_xlfn.XLOOKUP(LEFT(B505,18)&amp;C505&amp;D505,'Form CT'!I:I,'Form CT'!E:E,0),0)</f>
        <v>0</v>
      </c>
      <c r="AE505" s="60">
        <f>IF(N505=$AE$1,_xlfn.XLOOKUP(LEFT(B505,18)&amp;C505&amp;D505,'Form CT'!I:I,'Form CT'!D:D,0)+_xlfn.XLOOKUP(LEFT(B505,18)&amp;C505&amp;D505,'Form CT'!I:I,'Form CT'!E:E,0),0)</f>
        <v>0</v>
      </c>
      <c r="AF505" s="60">
        <f>IF(N505=$AF$1,_xlfn.XLOOKUP(LEFT(B505,18)&amp;C505&amp;D505,'Form CT'!I:I,'Form CT'!D:D,0)+_xlfn.XLOOKUP(LEFT(B505,18)&amp;C505&amp;D505,'Form CT'!I:I,'Form CT'!E:E,0),0)</f>
        <v>0</v>
      </c>
      <c r="AG505" s="60" t="e">
        <f t="shared" si="11"/>
        <v>#VALUE!</v>
      </c>
      <c r="AH505" s="60">
        <f>_xlfn.XLOOKUP(TRIM(CLEAN(B505))&amp;"-"&amp;TRIM(CLEAN(C505))&amp;"-"&amp;TRIM(CLEAN(D505)),'KS2'!A:A,'KS2'!B:B,0)</f>
        <v>0</v>
      </c>
      <c r="AI505" s="60">
        <f>IF(_xlfn.XLOOKUP(MID(B505,2,7)&amp;"/"&amp;MID(B505,10,3)&amp;TRIM(D505)&amp;MID(B505,15,4),Carouselwash!F:F,Carouselwash!I:I,0)=0,_xlfn.XLOOKUP((MID(C505,2,7)&amp;"/"&amp;MID(C505,10,3)&amp;TRIM(D505)),Carouselwash!G:G,Carouselwash!I:I,0),_xlfn.XLOOKUP(MID(B505,2,7)&amp;"/"&amp;MID(B505,10,3)&amp;TRIM(D505)&amp;MID(B505,15,4),Carouselwash!F:F,Carouselwash!I:I,0))</f>
        <v>0</v>
      </c>
    </row>
    <row r="506" spans="1:35" hidden="1">
      <c r="D506" s="55"/>
      <c r="E506" s="115"/>
      <c r="G506" s="124"/>
      <c r="H506" s="124"/>
      <c r="AA506" s="60" t="s">
        <v>5009</v>
      </c>
      <c r="AB506" s="66" t="s">
        <v>5008</v>
      </c>
      <c r="AC506" s="60" t="s">
        <v>10505</v>
      </c>
      <c r="AD506" s="60">
        <f>IF(N506=$AD$1,_xlfn.XLOOKUP(LEFT(B506,18)&amp;C506&amp;D506,'Form CT'!I:I,'Form CT'!D:D,0)+_xlfn.XLOOKUP(LEFT(B506,18)&amp;C506&amp;D506,'Form CT'!I:I,'Form CT'!E:E,0),0)</f>
        <v>0</v>
      </c>
      <c r="AE506" s="60">
        <f>IF(N506=$AE$1,_xlfn.XLOOKUP(LEFT(B506,18)&amp;C506&amp;D506,'Form CT'!I:I,'Form CT'!D:D,0)+_xlfn.XLOOKUP(LEFT(B506,18)&amp;C506&amp;D506,'Form CT'!I:I,'Form CT'!E:E,0),0)</f>
        <v>0</v>
      </c>
      <c r="AF506" s="60">
        <f>IF(N506=$AF$1,_xlfn.XLOOKUP(LEFT(B506,18)&amp;C506&amp;D506,'Form CT'!I:I,'Form CT'!D:D,0)+_xlfn.XLOOKUP(LEFT(B506,18)&amp;C506&amp;D506,'Form CT'!I:I,'Form CT'!E:E,0),0)</f>
        <v>0</v>
      </c>
      <c r="AG506" s="60" t="e">
        <f t="shared" si="11"/>
        <v>#VALUE!</v>
      </c>
      <c r="AH506" s="60">
        <f>_xlfn.XLOOKUP(TRIM(CLEAN(B506))&amp;"-"&amp;TRIM(CLEAN(C506))&amp;"-"&amp;TRIM(CLEAN(D506)),'KS2'!A:A,'KS2'!B:B,0)</f>
        <v>0</v>
      </c>
      <c r="AI506" s="60">
        <f>IF(_xlfn.XLOOKUP(MID(B506,2,7)&amp;"/"&amp;MID(B506,10,3)&amp;TRIM(D506)&amp;MID(B506,15,4),Carouselwash!F:F,Carouselwash!I:I,0)=0,_xlfn.XLOOKUP((MID(C506,2,7)&amp;"/"&amp;MID(C506,10,3)&amp;TRIM(D506)),Carouselwash!G:G,Carouselwash!I:I,0),_xlfn.XLOOKUP(MID(B506,2,7)&amp;"/"&amp;MID(B506,10,3)&amp;TRIM(D506)&amp;MID(B506,15,4),Carouselwash!F:F,Carouselwash!I:I,0))</f>
        <v>0</v>
      </c>
    </row>
    <row r="507" spans="1:35" hidden="1">
      <c r="E507" s="115"/>
      <c r="G507" s="124"/>
      <c r="H507" s="124"/>
      <c r="AA507" s="60" t="s">
        <v>5009</v>
      </c>
      <c r="AB507" s="66" t="s">
        <v>5008</v>
      </c>
      <c r="AC507" s="60" t="s">
        <v>10551</v>
      </c>
      <c r="AD507" s="60">
        <f>IF(N507=$AD$1,_xlfn.XLOOKUP(LEFT(B507,18)&amp;C507&amp;D507,'Form CT'!I:I,'Form CT'!D:D,0)+_xlfn.XLOOKUP(LEFT(B507,18)&amp;C507&amp;D507,'Form CT'!I:I,'Form CT'!E:E,0),0)</f>
        <v>0</v>
      </c>
      <c r="AE507" s="60">
        <f>IF(N507=$AE$1,_xlfn.XLOOKUP(LEFT(B507,18)&amp;C507&amp;D507,'Form CT'!I:I,'Form CT'!D:D,0)+_xlfn.XLOOKUP(LEFT(B507,18)&amp;C507&amp;D507,'Form CT'!I:I,'Form CT'!E:E,0),0)</f>
        <v>0</v>
      </c>
      <c r="AF507" s="60">
        <f>IF(N507=$AF$1,_xlfn.XLOOKUP(LEFT(B507,18)&amp;C507&amp;D507,'Form CT'!I:I,'Form CT'!D:D,0)+_xlfn.XLOOKUP(LEFT(B507,18)&amp;C507&amp;D507,'Form CT'!I:I,'Form CT'!E:E,0),0)</f>
        <v>0</v>
      </c>
      <c r="AG507" s="60" t="e">
        <f t="shared" si="11"/>
        <v>#VALUE!</v>
      </c>
      <c r="AH507" s="60">
        <f>_xlfn.XLOOKUP(TRIM(CLEAN(B507))&amp;"-"&amp;TRIM(CLEAN(C507))&amp;"-"&amp;TRIM(CLEAN(D507)),'KS2'!A:A,'KS2'!B:B,0)</f>
        <v>0</v>
      </c>
      <c r="AI507" s="60">
        <f>IF(_xlfn.XLOOKUP(MID(B507,2,7)&amp;"/"&amp;MID(B507,10,3)&amp;TRIM(D507)&amp;MID(B507,15,4),Carouselwash!F:F,Carouselwash!I:I,0)=0,_xlfn.XLOOKUP((MID(C507,2,7)&amp;"/"&amp;MID(C507,10,3)&amp;TRIM(D507)),Carouselwash!G:G,Carouselwash!I:I,0),_xlfn.XLOOKUP(MID(B507,2,7)&amp;"/"&amp;MID(B507,10,3)&amp;TRIM(D507)&amp;MID(B507,15,4),Carouselwash!F:F,Carouselwash!I:I,0))</f>
        <v>0</v>
      </c>
    </row>
    <row r="508" spans="1:35" hidden="1">
      <c r="E508" s="115"/>
      <c r="G508" s="124"/>
      <c r="H508" s="124"/>
      <c r="AA508" s="60" t="s">
        <v>5013</v>
      </c>
      <c r="AB508" s="126" t="s">
        <v>10520</v>
      </c>
      <c r="AC508" s="60" t="s">
        <v>10521</v>
      </c>
      <c r="AD508" s="60">
        <f>IF(N508=$AD$1,_xlfn.XLOOKUP(LEFT(B508,18)&amp;C508&amp;D508,'Form CT'!I:I,'Form CT'!D:D,0)+_xlfn.XLOOKUP(LEFT(B508,18)&amp;C508&amp;D508,'Form CT'!I:I,'Form CT'!E:E,0),0)</f>
        <v>0</v>
      </c>
      <c r="AE508" s="60">
        <f>IF(N508=$AE$1,_xlfn.XLOOKUP(LEFT(B508,18)&amp;C508&amp;D508,'Form CT'!I:I,'Form CT'!D:D,0)+_xlfn.XLOOKUP(LEFT(B508,18)&amp;C508&amp;D508,'Form CT'!I:I,'Form CT'!E:E,0),0)</f>
        <v>0</v>
      </c>
      <c r="AF508" s="60">
        <f>IF(N508=$AF$1,_xlfn.XLOOKUP(LEFT(B508,18)&amp;C508&amp;D508,'Form CT'!I:I,'Form CT'!D:D,0)+_xlfn.XLOOKUP(LEFT(B508,18)&amp;C508&amp;D508,'Form CT'!I:I,'Form CT'!E:E,0),0)</f>
        <v>0</v>
      </c>
      <c r="AG508" s="60" t="e">
        <f t="shared" si="11"/>
        <v>#VALUE!</v>
      </c>
      <c r="AH508" s="60">
        <f>_xlfn.XLOOKUP(TRIM(CLEAN(B508))&amp;"-"&amp;TRIM(CLEAN(C508))&amp;"-"&amp;TRIM(CLEAN(D508)),'KS2'!A:A,'KS2'!B:B,0)</f>
        <v>0</v>
      </c>
      <c r="AI508" s="60">
        <f>IF(_xlfn.XLOOKUP(MID(B508,2,7)&amp;"/"&amp;MID(B508,10,3)&amp;TRIM(D508)&amp;MID(B508,15,4),Carouselwash!F:F,Carouselwash!I:I,0)=0,_xlfn.XLOOKUP((MID(C508,2,7)&amp;"/"&amp;MID(C508,10,3)&amp;TRIM(D508)),Carouselwash!G:G,Carouselwash!I:I,0),_xlfn.XLOOKUP(MID(B508,2,7)&amp;"/"&amp;MID(B508,10,3)&amp;TRIM(D508)&amp;MID(B508,15,4),Carouselwash!F:F,Carouselwash!I:I,0))</f>
        <v>0</v>
      </c>
    </row>
    <row r="509" spans="1:35" hidden="1">
      <c r="D509" s="55"/>
      <c r="E509" s="115"/>
      <c r="G509" s="124"/>
      <c r="H509" s="124"/>
      <c r="AA509" s="60" t="s">
        <v>5015</v>
      </c>
      <c r="AB509" s="126" t="s">
        <v>10527</v>
      </c>
      <c r="AC509" s="60" t="s">
        <v>10528</v>
      </c>
      <c r="AD509" s="60">
        <f>IF(N509=$AD$1,_xlfn.XLOOKUP(LEFT(B509,18)&amp;C509&amp;D509,'Form CT'!I:I,'Form CT'!D:D,0)+_xlfn.XLOOKUP(LEFT(B509,18)&amp;C509&amp;D509,'Form CT'!I:I,'Form CT'!E:E,0),0)</f>
        <v>0</v>
      </c>
      <c r="AE509" s="60">
        <f>IF(N509=$AE$1,_xlfn.XLOOKUP(LEFT(B509,18)&amp;C509&amp;D509,'Form CT'!I:I,'Form CT'!D:D,0)+_xlfn.XLOOKUP(LEFT(B509,18)&amp;C509&amp;D509,'Form CT'!I:I,'Form CT'!E:E,0),0)</f>
        <v>0</v>
      </c>
      <c r="AF509" s="60">
        <f>IF(N509=$AF$1,_xlfn.XLOOKUP(LEFT(B509,18)&amp;C509&amp;D509,'Form CT'!I:I,'Form CT'!D:D,0)+_xlfn.XLOOKUP(LEFT(B509,18)&amp;C509&amp;D509,'Form CT'!I:I,'Form CT'!E:E,0),0)</f>
        <v>0</v>
      </c>
      <c r="AG509" s="60" t="e">
        <f t="shared" si="11"/>
        <v>#VALUE!</v>
      </c>
      <c r="AH509" s="60">
        <f>_xlfn.XLOOKUP(TRIM(CLEAN(B509))&amp;"-"&amp;TRIM(CLEAN(C509))&amp;"-"&amp;TRIM(CLEAN(D509)),'KS2'!A:A,'KS2'!B:B,0)</f>
        <v>0</v>
      </c>
      <c r="AI509" s="60">
        <f>IF(_xlfn.XLOOKUP(MID(B509,2,7)&amp;"/"&amp;MID(B509,10,3)&amp;TRIM(D509)&amp;MID(B509,15,4),Carouselwash!F:F,Carouselwash!I:I,0)=0,_xlfn.XLOOKUP((MID(C509,2,7)&amp;"/"&amp;MID(C509,10,3)&amp;TRIM(D509)),Carouselwash!G:G,Carouselwash!I:I,0),_xlfn.XLOOKUP(MID(B509,2,7)&amp;"/"&amp;MID(B509,10,3)&amp;TRIM(D509)&amp;MID(B509,15,4),Carouselwash!F:F,Carouselwash!I:I,0))</f>
        <v>0</v>
      </c>
    </row>
    <row r="510" spans="1:35" hidden="1">
      <c r="D510" s="55"/>
      <c r="E510" s="115"/>
      <c r="G510" s="124"/>
      <c r="H510" s="124"/>
      <c r="AA510" s="60" t="s">
        <v>5013</v>
      </c>
      <c r="AB510" s="66" t="s">
        <v>10540</v>
      </c>
      <c r="AC510" s="60" t="s">
        <v>10541</v>
      </c>
      <c r="AD510" s="60">
        <f>IF(N510=$AD$1,_xlfn.XLOOKUP(LEFT(B510,18)&amp;C510&amp;D510,'Form CT'!I:I,'Form CT'!D:D,0)+_xlfn.XLOOKUP(LEFT(B510,18)&amp;C510&amp;D510,'Form CT'!I:I,'Form CT'!E:E,0),0)</f>
        <v>0</v>
      </c>
      <c r="AE510" s="60">
        <f>IF(N510=$AE$1,_xlfn.XLOOKUP(LEFT(B510,18)&amp;C510&amp;D510,'Form CT'!I:I,'Form CT'!D:D,0)+_xlfn.XLOOKUP(LEFT(B510,18)&amp;C510&amp;D510,'Form CT'!I:I,'Form CT'!E:E,0),0)</f>
        <v>0</v>
      </c>
      <c r="AF510" s="60">
        <f>IF(N510=$AF$1,_xlfn.XLOOKUP(LEFT(B510,18)&amp;C510&amp;D510,'Form CT'!I:I,'Form CT'!D:D,0)+_xlfn.XLOOKUP(LEFT(B510,18)&amp;C510&amp;D510,'Form CT'!I:I,'Form CT'!E:E,0),0)</f>
        <v>0</v>
      </c>
      <c r="AG510" s="60" t="e">
        <f t="shared" ref="AG510:AG572" si="12">IF(OR(
    AND(MID(B510,2,2)="59", VALUE(MID(B510,11,2))&gt;24),
    AND(LEFT(B510,4)="T521", VALUE(MID(B510,11,2))&gt;62),
    LEFT(B510,4)="T523"
), "符合", "不符合")</f>
        <v>#VALUE!</v>
      </c>
      <c r="AH510" s="60">
        <f>_xlfn.XLOOKUP(TRIM(CLEAN(B510))&amp;"-"&amp;TRIM(CLEAN(C510))&amp;"-"&amp;TRIM(CLEAN(D510)),'KS2'!A:A,'KS2'!B:B,0)</f>
        <v>0</v>
      </c>
      <c r="AI510" s="60">
        <f>IF(_xlfn.XLOOKUP(MID(B510,2,7)&amp;"/"&amp;MID(B510,10,3)&amp;TRIM(D510)&amp;MID(B510,15,4),Carouselwash!F:F,Carouselwash!I:I,0)=0,_xlfn.XLOOKUP((MID(C510,2,7)&amp;"/"&amp;MID(C510,10,3)&amp;TRIM(D510)),Carouselwash!G:G,Carouselwash!I:I,0),_xlfn.XLOOKUP(MID(B510,2,7)&amp;"/"&amp;MID(B510,10,3)&amp;TRIM(D510)&amp;MID(B510,15,4),Carouselwash!F:F,Carouselwash!I:I,0))</f>
        <v>0</v>
      </c>
    </row>
    <row r="511" spans="1:35" hidden="1">
      <c r="E511" s="115"/>
      <c r="G511" s="124"/>
      <c r="H511" s="124"/>
      <c r="AA511" s="60" t="s">
        <v>5009</v>
      </c>
      <c r="AB511" s="66" t="s">
        <v>10538</v>
      </c>
      <c r="AC511" s="60" t="s">
        <v>10539</v>
      </c>
      <c r="AD511" s="60">
        <f>IF(N511=$AD$1,_xlfn.XLOOKUP(LEFT(B511,18)&amp;C511&amp;D511,'Form CT'!I:I,'Form CT'!D:D,0)+_xlfn.XLOOKUP(LEFT(B511,18)&amp;C511&amp;D511,'Form CT'!I:I,'Form CT'!E:E,0),0)</f>
        <v>0</v>
      </c>
      <c r="AE511" s="60">
        <f>IF(N511=$AE$1,_xlfn.XLOOKUP(LEFT(B511,18)&amp;C511&amp;D511,'Form CT'!I:I,'Form CT'!D:D,0)+_xlfn.XLOOKUP(LEFT(B511,18)&amp;C511&amp;D511,'Form CT'!I:I,'Form CT'!E:E,0),0)</f>
        <v>0</v>
      </c>
      <c r="AF511" s="60">
        <f>IF(N511=$AF$1,_xlfn.XLOOKUP(LEFT(B511,18)&amp;C511&amp;D511,'Form CT'!I:I,'Form CT'!D:D,0)+_xlfn.XLOOKUP(LEFT(B511,18)&amp;C511&amp;D511,'Form CT'!I:I,'Form CT'!E:E,0),0)</f>
        <v>0</v>
      </c>
      <c r="AG511" s="60" t="e">
        <f t="shared" si="12"/>
        <v>#VALUE!</v>
      </c>
      <c r="AH511" s="60">
        <f>_xlfn.XLOOKUP(TRIM(CLEAN(B511))&amp;"-"&amp;TRIM(CLEAN(C511))&amp;"-"&amp;TRIM(CLEAN(D511)),'KS2'!A:A,'KS2'!B:B,0)</f>
        <v>0</v>
      </c>
      <c r="AI511" s="60">
        <f>IF(_xlfn.XLOOKUP(MID(B511,2,7)&amp;"/"&amp;MID(B511,10,3)&amp;TRIM(D511)&amp;MID(B511,15,4),Carouselwash!F:F,Carouselwash!I:I,0)=0,_xlfn.XLOOKUP((MID(C511,2,7)&amp;"/"&amp;MID(C511,10,3)&amp;TRIM(D511)),Carouselwash!G:G,Carouselwash!I:I,0),_xlfn.XLOOKUP(MID(B511,2,7)&amp;"/"&amp;MID(B511,10,3)&amp;TRIM(D511)&amp;MID(B511,15,4),Carouselwash!F:F,Carouselwash!I:I,0))</f>
        <v>0</v>
      </c>
    </row>
    <row r="512" spans="1:35" hidden="1">
      <c r="E512" s="115"/>
      <c r="G512" s="124"/>
      <c r="H512" s="124"/>
      <c r="AA512" s="60" t="s">
        <v>5011</v>
      </c>
      <c r="AB512" s="66" t="s">
        <v>5014</v>
      </c>
      <c r="AC512" s="60" t="s">
        <v>10535</v>
      </c>
      <c r="AD512" s="60">
        <f>IF(N512=$AD$1,_xlfn.XLOOKUP(LEFT(B512,18)&amp;C512&amp;D512,'Form CT'!I:I,'Form CT'!D:D,0)+_xlfn.XLOOKUP(LEFT(B512,18)&amp;C512&amp;D512,'Form CT'!I:I,'Form CT'!E:E,0),0)</f>
        <v>0</v>
      </c>
      <c r="AE512" s="60">
        <f>IF(N512=$AE$1,_xlfn.XLOOKUP(LEFT(B512,18)&amp;C512&amp;D512,'Form CT'!I:I,'Form CT'!D:D,0)+_xlfn.XLOOKUP(LEFT(B512,18)&amp;C512&amp;D512,'Form CT'!I:I,'Form CT'!E:E,0),0)</f>
        <v>0</v>
      </c>
      <c r="AF512" s="60">
        <f>IF(N512=$AF$1,_xlfn.XLOOKUP(LEFT(B512,18)&amp;C512&amp;D512,'Form CT'!I:I,'Form CT'!D:D,0)+_xlfn.XLOOKUP(LEFT(B512,18)&amp;C512&amp;D512,'Form CT'!I:I,'Form CT'!E:E,0),0)</f>
        <v>0</v>
      </c>
      <c r="AG512" s="60" t="e">
        <f t="shared" si="12"/>
        <v>#VALUE!</v>
      </c>
      <c r="AH512" s="60">
        <f>_xlfn.XLOOKUP(TRIM(CLEAN(B512))&amp;"-"&amp;TRIM(CLEAN(C512))&amp;"-"&amp;TRIM(CLEAN(D512)),'KS2'!A:A,'KS2'!B:B,0)</f>
        <v>0</v>
      </c>
      <c r="AI512" s="60">
        <f>IF(_xlfn.XLOOKUP(MID(B512,2,7)&amp;"/"&amp;MID(B512,10,3)&amp;TRIM(D512)&amp;MID(B512,15,4),Carouselwash!F:F,Carouselwash!I:I,0)=0,_xlfn.XLOOKUP((MID(C512,2,7)&amp;"/"&amp;MID(C512,10,3)&amp;TRIM(D512)),Carouselwash!G:G,Carouselwash!I:I,0),_xlfn.XLOOKUP(MID(B512,2,7)&amp;"/"&amp;MID(B512,10,3)&amp;TRIM(D512)&amp;MID(B512,15,4),Carouselwash!F:F,Carouselwash!I:I,0))</f>
        <v>0</v>
      </c>
    </row>
    <row r="513" spans="1:35" hidden="1">
      <c r="D513" s="55"/>
      <c r="E513" s="115"/>
      <c r="G513" s="124"/>
      <c r="H513" s="124"/>
      <c r="AA513" s="60" t="s">
        <v>5009</v>
      </c>
      <c r="AB513" s="66" t="s">
        <v>10623</v>
      </c>
      <c r="AC513" s="60" t="s">
        <v>10624</v>
      </c>
      <c r="AD513" s="60">
        <f>IF(N513=$AD$1,_xlfn.XLOOKUP(LEFT(B513,18)&amp;C513&amp;D513,'Form CT'!I:I,'Form CT'!D:D,0)+_xlfn.XLOOKUP(LEFT(B513,18)&amp;C513&amp;D513,'Form CT'!I:I,'Form CT'!E:E,0),0)</f>
        <v>0</v>
      </c>
      <c r="AE513" s="60">
        <f>IF(N513=$AE$1,_xlfn.XLOOKUP(LEFT(B513,18)&amp;C513&amp;D513,'Form CT'!I:I,'Form CT'!D:D,0)+_xlfn.XLOOKUP(LEFT(B513,18)&amp;C513&amp;D513,'Form CT'!I:I,'Form CT'!E:E,0),0)</f>
        <v>0</v>
      </c>
      <c r="AF513" s="60">
        <f>IF(N513=$AF$1,_xlfn.XLOOKUP(LEFT(B513,18)&amp;C513&amp;D513,'Form CT'!I:I,'Form CT'!D:D,0)+_xlfn.XLOOKUP(LEFT(B513,18)&amp;C513&amp;D513,'Form CT'!I:I,'Form CT'!E:E,0),0)</f>
        <v>0</v>
      </c>
      <c r="AG513" s="60" t="e">
        <f t="shared" si="12"/>
        <v>#VALUE!</v>
      </c>
      <c r="AH513" s="60">
        <f>_xlfn.XLOOKUP(TRIM(CLEAN(B513))&amp;"-"&amp;TRIM(CLEAN(C513))&amp;"-"&amp;TRIM(CLEAN(D513)),'KS2'!A:A,'KS2'!B:B,0)</f>
        <v>0</v>
      </c>
      <c r="AI513" s="60">
        <f>IF(_xlfn.XLOOKUP(MID(B513,2,7)&amp;"/"&amp;MID(B513,10,3)&amp;TRIM(D513)&amp;MID(B513,15,4),Carouselwash!F:F,Carouselwash!I:I,0)=0,_xlfn.XLOOKUP((MID(C513,2,7)&amp;"/"&amp;MID(C513,10,3)&amp;TRIM(D513)),Carouselwash!G:G,Carouselwash!I:I,0),_xlfn.XLOOKUP(MID(B513,2,7)&amp;"/"&amp;MID(B513,10,3)&amp;TRIM(D513)&amp;MID(B513,15,4),Carouselwash!F:F,Carouselwash!I:I,0))</f>
        <v>0</v>
      </c>
    </row>
    <row r="514" spans="1:35" ht="43.5" hidden="1">
      <c r="D514" s="55"/>
      <c r="E514" s="115"/>
      <c r="G514" s="124"/>
      <c r="H514" s="124"/>
      <c r="AA514" s="60" t="s">
        <v>5009</v>
      </c>
      <c r="AB514" s="126" t="s">
        <v>10621</v>
      </c>
      <c r="AC514" s="60" t="s">
        <v>10622</v>
      </c>
      <c r="AD514" s="60">
        <f>IF(N514=$AD$1,_xlfn.XLOOKUP(LEFT(B514,18)&amp;C514&amp;D514,'Form CT'!I:I,'Form CT'!D:D,0)+_xlfn.XLOOKUP(LEFT(B514,18)&amp;C514&amp;D514,'Form CT'!I:I,'Form CT'!E:E,0),0)</f>
        <v>0</v>
      </c>
      <c r="AE514" s="60">
        <f>IF(N514=$AE$1,_xlfn.XLOOKUP(LEFT(B514,18)&amp;C514&amp;D514,'Form CT'!I:I,'Form CT'!D:D,0)+_xlfn.XLOOKUP(LEFT(B514,18)&amp;C514&amp;D514,'Form CT'!I:I,'Form CT'!E:E,0),0)</f>
        <v>0</v>
      </c>
      <c r="AF514" s="60">
        <f>IF(N514=$AF$1,_xlfn.XLOOKUP(LEFT(B514,18)&amp;C514&amp;D514,'Form CT'!I:I,'Form CT'!D:D,0)+_xlfn.XLOOKUP(LEFT(B514,18)&amp;C514&amp;D514,'Form CT'!I:I,'Form CT'!E:E,0),0)</f>
        <v>0</v>
      </c>
      <c r="AG514" s="60" t="e">
        <f t="shared" si="12"/>
        <v>#VALUE!</v>
      </c>
      <c r="AH514" s="60">
        <f>_xlfn.XLOOKUP(TRIM(CLEAN(B514))&amp;"-"&amp;TRIM(CLEAN(C514))&amp;"-"&amp;TRIM(CLEAN(D514)),'KS2'!A:A,'KS2'!B:B,0)</f>
        <v>0</v>
      </c>
      <c r="AI514" s="60">
        <f>IF(_xlfn.XLOOKUP(MID(B514,2,7)&amp;"/"&amp;MID(B514,10,3)&amp;TRIM(D514)&amp;MID(B514,15,4),Carouselwash!F:F,Carouselwash!I:I,0)=0,_xlfn.XLOOKUP((MID(C514,2,7)&amp;"/"&amp;MID(C514,10,3)&amp;TRIM(D514)),Carouselwash!G:G,Carouselwash!I:I,0),_xlfn.XLOOKUP(MID(B514,2,7)&amp;"/"&amp;MID(B514,10,3)&amp;TRIM(D514)&amp;MID(B514,15,4),Carouselwash!F:F,Carouselwash!I:I,0))</f>
        <v>0</v>
      </c>
    </row>
    <row r="515" spans="1:35" hidden="1">
      <c r="E515" s="115"/>
      <c r="G515" s="124"/>
      <c r="H515" s="124"/>
      <c r="AA515" s="60" t="s">
        <v>5009</v>
      </c>
      <c r="AB515" s="66" t="s">
        <v>10635</v>
      </c>
      <c r="AC515" s="60" t="s">
        <v>10636</v>
      </c>
      <c r="AD515" s="60">
        <f>IF(N515=$AD$1,_xlfn.XLOOKUP(LEFT(B515,18)&amp;C515&amp;D515,'Form CT'!I:I,'Form CT'!D:D,0)+_xlfn.XLOOKUP(LEFT(B515,18)&amp;C515&amp;D515,'Form CT'!I:I,'Form CT'!E:E,0),0)</f>
        <v>0</v>
      </c>
      <c r="AE515" s="60">
        <f>IF(N515=$AE$1,_xlfn.XLOOKUP(LEFT(B515,18)&amp;C515&amp;D515,'Form CT'!I:I,'Form CT'!D:D,0)+_xlfn.XLOOKUP(LEFT(B515,18)&amp;C515&amp;D515,'Form CT'!I:I,'Form CT'!E:E,0),0)</f>
        <v>0</v>
      </c>
      <c r="AF515" s="60">
        <f>IF(N515=$AF$1,_xlfn.XLOOKUP(LEFT(B515,18)&amp;C515&amp;D515,'Form CT'!I:I,'Form CT'!D:D,0)+_xlfn.XLOOKUP(LEFT(B515,18)&amp;C515&amp;D515,'Form CT'!I:I,'Form CT'!E:E,0),0)</f>
        <v>0</v>
      </c>
      <c r="AG515" s="60" t="e">
        <f t="shared" si="12"/>
        <v>#VALUE!</v>
      </c>
      <c r="AH515" s="60">
        <f>_xlfn.XLOOKUP(TRIM(CLEAN(B515))&amp;"-"&amp;TRIM(CLEAN(C515))&amp;"-"&amp;TRIM(CLEAN(D515)),'KS2'!A:A,'KS2'!B:B,0)</f>
        <v>0</v>
      </c>
      <c r="AI515" s="60">
        <f>IF(_xlfn.XLOOKUP(MID(B515,2,7)&amp;"/"&amp;MID(B515,10,3)&amp;TRIM(D515)&amp;MID(B515,15,4),Carouselwash!F:F,Carouselwash!I:I,0)=0,_xlfn.XLOOKUP((MID(C515,2,7)&amp;"/"&amp;MID(C515,10,3)&amp;TRIM(D515)),Carouselwash!G:G,Carouselwash!I:I,0),_xlfn.XLOOKUP(MID(B515,2,7)&amp;"/"&amp;MID(B515,10,3)&amp;TRIM(D515)&amp;MID(B515,15,4),Carouselwash!F:F,Carouselwash!I:I,0))</f>
        <v>0</v>
      </c>
    </row>
    <row r="516" spans="1:35" hidden="1">
      <c r="E516" s="115"/>
      <c r="G516" s="124"/>
      <c r="H516" s="124"/>
      <c r="AA516" s="60" t="s">
        <v>5009</v>
      </c>
      <c r="AB516" s="126" t="s">
        <v>5008</v>
      </c>
      <c r="AC516" s="60" t="s">
        <v>10633</v>
      </c>
      <c r="AD516" s="60">
        <f>IF(N516=$AD$1,_xlfn.XLOOKUP(LEFT(B516,18)&amp;C516&amp;D516,'Form CT'!I:I,'Form CT'!D:D,0)+_xlfn.XLOOKUP(LEFT(B516,18)&amp;C516&amp;D516,'Form CT'!I:I,'Form CT'!E:E,0),0)</f>
        <v>0</v>
      </c>
      <c r="AE516" s="60">
        <f>IF(N516=$AE$1,_xlfn.XLOOKUP(LEFT(B516,18)&amp;C516&amp;D516,'Form CT'!I:I,'Form CT'!D:D,0)+_xlfn.XLOOKUP(LEFT(B516,18)&amp;C516&amp;D516,'Form CT'!I:I,'Form CT'!E:E,0),0)</f>
        <v>0</v>
      </c>
      <c r="AF516" s="60">
        <f>IF(N516=$AF$1,_xlfn.XLOOKUP(LEFT(B516,18)&amp;C516&amp;D516,'Form CT'!I:I,'Form CT'!D:D,0)+_xlfn.XLOOKUP(LEFT(B516,18)&amp;C516&amp;D516,'Form CT'!I:I,'Form CT'!E:E,0),0)</f>
        <v>0</v>
      </c>
      <c r="AG516" s="60" t="e">
        <f t="shared" si="12"/>
        <v>#VALUE!</v>
      </c>
      <c r="AH516" s="60">
        <f>_xlfn.XLOOKUP(TRIM(CLEAN(B516))&amp;"-"&amp;TRIM(CLEAN(C516))&amp;"-"&amp;TRIM(CLEAN(D516)),'KS2'!A:A,'KS2'!B:B,0)</f>
        <v>0</v>
      </c>
      <c r="AI516" s="60">
        <f>IF(_xlfn.XLOOKUP(MID(B516,2,7)&amp;"/"&amp;MID(B516,10,3)&amp;TRIM(D516)&amp;MID(B516,15,4),Carouselwash!F:F,Carouselwash!I:I,0)=0,_xlfn.XLOOKUP((MID(C516,2,7)&amp;"/"&amp;MID(C516,10,3)&amp;TRIM(D516)),Carouselwash!G:G,Carouselwash!I:I,0),_xlfn.XLOOKUP(MID(B516,2,7)&amp;"/"&amp;MID(B516,10,3)&amp;TRIM(D516)&amp;MID(B516,15,4),Carouselwash!F:F,Carouselwash!I:I,0))</f>
        <v>0</v>
      </c>
    </row>
    <row r="517" spans="1:35" hidden="1">
      <c r="D517" s="55"/>
      <c r="E517" s="115"/>
      <c r="G517" s="124"/>
      <c r="H517" s="124"/>
      <c r="AA517" s="60" t="s">
        <v>5096</v>
      </c>
      <c r="AB517" s="66" t="s">
        <v>10647</v>
      </c>
      <c r="AC517" s="60" t="s">
        <v>10648</v>
      </c>
      <c r="AD517" s="60">
        <f>IF(N517=$AD$1,_xlfn.XLOOKUP(LEFT(B517,18)&amp;C517&amp;D517,'Form CT'!I:I,'Form CT'!D:D,0)+_xlfn.XLOOKUP(LEFT(B517,18)&amp;C517&amp;D517,'Form CT'!I:I,'Form CT'!E:E,0),0)</f>
        <v>0</v>
      </c>
      <c r="AE517" s="60">
        <f>IF(N517=$AE$1,_xlfn.XLOOKUP(LEFT(B517,18)&amp;C517&amp;D517,'Form CT'!I:I,'Form CT'!D:D,0)+_xlfn.XLOOKUP(LEFT(B517,18)&amp;C517&amp;D517,'Form CT'!I:I,'Form CT'!E:E,0),0)</f>
        <v>0</v>
      </c>
      <c r="AF517" s="60">
        <f>IF(N517=$AF$1,_xlfn.XLOOKUP(LEFT(B517,18)&amp;C517&amp;D517,'Form CT'!I:I,'Form CT'!D:D,0)+_xlfn.XLOOKUP(LEFT(B517,18)&amp;C517&amp;D517,'Form CT'!I:I,'Form CT'!E:E,0),0)</f>
        <v>0</v>
      </c>
      <c r="AG517" s="60" t="e">
        <f t="shared" si="12"/>
        <v>#VALUE!</v>
      </c>
      <c r="AH517" s="60">
        <f>_xlfn.XLOOKUP(TRIM(CLEAN(B517))&amp;"-"&amp;TRIM(CLEAN(C517))&amp;"-"&amp;TRIM(CLEAN(D517)),'KS2'!A:A,'KS2'!B:B,0)</f>
        <v>0</v>
      </c>
      <c r="AI517" s="60">
        <f>IF(_xlfn.XLOOKUP(MID(B517,2,7)&amp;"/"&amp;MID(B517,10,3)&amp;TRIM(D517)&amp;MID(B517,15,4),Carouselwash!F:F,Carouselwash!I:I,0)=0,_xlfn.XLOOKUP((MID(C517,2,7)&amp;"/"&amp;MID(C517,10,3)&amp;TRIM(D517)),Carouselwash!G:G,Carouselwash!I:I,0),_xlfn.XLOOKUP(MID(B517,2,7)&amp;"/"&amp;MID(B517,10,3)&amp;TRIM(D517)&amp;MID(B517,15,4),Carouselwash!F:F,Carouselwash!I:I,0))</f>
        <v>0</v>
      </c>
    </row>
    <row r="518" spans="1:35" hidden="1">
      <c r="D518" s="55"/>
      <c r="E518" s="115"/>
      <c r="G518" s="124"/>
      <c r="H518" s="124"/>
      <c r="AA518" s="60" t="s">
        <v>5009</v>
      </c>
      <c r="AB518" s="66" t="s">
        <v>5008</v>
      </c>
      <c r="AC518" s="60" t="s">
        <v>10515</v>
      </c>
      <c r="AD518" s="60">
        <f>IF(N518=$AD$1,_xlfn.XLOOKUP(LEFT(B518,18)&amp;C518&amp;D518,'Form CT'!I:I,'Form CT'!D:D,0)+_xlfn.XLOOKUP(LEFT(B518,18)&amp;C518&amp;D518,'Form CT'!I:I,'Form CT'!E:E,0),0)</f>
        <v>0</v>
      </c>
      <c r="AE518" s="60">
        <f>IF(N518=$AE$1,_xlfn.XLOOKUP(LEFT(B518,18)&amp;C518&amp;D518,'Form CT'!I:I,'Form CT'!D:D,0)+_xlfn.XLOOKUP(LEFT(B518,18)&amp;C518&amp;D518,'Form CT'!I:I,'Form CT'!E:E,0),0)</f>
        <v>0</v>
      </c>
      <c r="AF518" s="60">
        <f>IF(N518=$AF$1,_xlfn.XLOOKUP(LEFT(B518,18)&amp;C518&amp;D518,'Form CT'!I:I,'Form CT'!D:D,0)+_xlfn.XLOOKUP(LEFT(B518,18)&amp;C518&amp;D518,'Form CT'!I:I,'Form CT'!E:E,0),0)</f>
        <v>0</v>
      </c>
      <c r="AG518" s="60" t="e">
        <f t="shared" si="12"/>
        <v>#VALUE!</v>
      </c>
      <c r="AH518" s="60">
        <f>_xlfn.XLOOKUP(TRIM(CLEAN(B518))&amp;"-"&amp;TRIM(CLEAN(C518))&amp;"-"&amp;TRIM(CLEAN(D518)),'KS2'!A:A,'KS2'!B:B,0)</f>
        <v>0</v>
      </c>
      <c r="AI518" s="60">
        <f>IF(_xlfn.XLOOKUP(MID(B518,2,7)&amp;"/"&amp;MID(B518,10,3)&amp;TRIM(D518)&amp;MID(B518,15,4),Carouselwash!F:F,Carouselwash!I:I,0)=0,_xlfn.XLOOKUP((MID(C518,2,7)&amp;"/"&amp;MID(C518,10,3)&amp;TRIM(D518)),Carouselwash!G:G,Carouselwash!I:I,0),_xlfn.XLOOKUP(MID(B518,2,7)&amp;"/"&amp;MID(B518,10,3)&amp;TRIM(D518)&amp;MID(B518,15,4),Carouselwash!F:F,Carouselwash!I:I,0))</f>
        <v>0</v>
      </c>
    </row>
    <row r="519" spans="1:35" hidden="1">
      <c r="E519" s="115"/>
      <c r="G519" s="124"/>
      <c r="H519" s="124"/>
      <c r="AA519" s="60" t="s">
        <v>5009</v>
      </c>
      <c r="AB519" s="126" t="s">
        <v>10642</v>
      </c>
      <c r="AC519" s="60" t="s">
        <v>10643</v>
      </c>
      <c r="AD519" s="60">
        <f>IF(N519=$AD$1,_xlfn.XLOOKUP(LEFT(B519,18)&amp;C519&amp;D519,'Form CT'!I:I,'Form CT'!D:D,0)+_xlfn.XLOOKUP(LEFT(B519,18)&amp;C519&amp;D519,'Form CT'!I:I,'Form CT'!E:E,0),0)</f>
        <v>0</v>
      </c>
      <c r="AE519" s="60">
        <f>IF(N519=$AE$1,_xlfn.XLOOKUP(LEFT(B519,18)&amp;C519&amp;D519,'Form CT'!I:I,'Form CT'!D:D,0)+_xlfn.XLOOKUP(LEFT(B519,18)&amp;C519&amp;D519,'Form CT'!I:I,'Form CT'!E:E,0),0)</f>
        <v>0</v>
      </c>
      <c r="AF519" s="60">
        <f>IF(N519=$AF$1,_xlfn.XLOOKUP(LEFT(B519,18)&amp;C519&amp;D519,'Form CT'!I:I,'Form CT'!D:D,0)+_xlfn.XLOOKUP(LEFT(B519,18)&amp;C519&amp;D519,'Form CT'!I:I,'Form CT'!E:E,0),0)</f>
        <v>0</v>
      </c>
      <c r="AG519" s="60" t="e">
        <f t="shared" si="12"/>
        <v>#VALUE!</v>
      </c>
      <c r="AH519" s="60">
        <f>_xlfn.XLOOKUP(TRIM(CLEAN(B519))&amp;"-"&amp;TRIM(CLEAN(C519))&amp;"-"&amp;TRIM(CLEAN(D519)),'KS2'!A:A,'KS2'!B:B,0)</f>
        <v>0</v>
      </c>
      <c r="AI519" s="60">
        <f>IF(_xlfn.XLOOKUP(MID(B519,2,7)&amp;"/"&amp;MID(B519,10,3)&amp;TRIM(D519)&amp;MID(B519,15,4),Carouselwash!F:F,Carouselwash!I:I,0)=0,_xlfn.XLOOKUP((MID(C519,2,7)&amp;"/"&amp;MID(C519,10,3)&amp;TRIM(D519)),Carouselwash!G:G,Carouselwash!I:I,0),_xlfn.XLOOKUP(MID(B519,2,7)&amp;"/"&amp;MID(B519,10,3)&amp;TRIM(D519)&amp;MID(B519,15,4),Carouselwash!F:F,Carouselwash!I:I,0))</f>
        <v>0</v>
      </c>
    </row>
    <row r="520" spans="1:35" hidden="1">
      <c r="A520" s="127"/>
      <c r="B520" s="70"/>
      <c r="C520" s="70"/>
      <c r="D520" s="55"/>
      <c r="E520" s="71"/>
      <c r="F520" s="73"/>
      <c r="G520" s="74"/>
      <c r="H520" s="74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  <c r="AA520" s="68" t="s">
        <v>5009</v>
      </c>
      <c r="AB520" s="68" t="s">
        <v>10631</v>
      </c>
      <c r="AC520" s="68" t="s">
        <v>10632</v>
      </c>
      <c r="AD520" s="60">
        <f>IF(N520=$AD$1,_xlfn.XLOOKUP(LEFT(B520,18)&amp;C520&amp;D520,'Form CT'!I:I,'Form CT'!D:D,0)+_xlfn.XLOOKUP(LEFT(B520,18)&amp;C520&amp;D520,'Form CT'!I:I,'Form CT'!E:E,0),0)</f>
        <v>0</v>
      </c>
      <c r="AE520" s="60">
        <f>IF(N520=$AE$1,_xlfn.XLOOKUP(LEFT(B520,18)&amp;C520&amp;D520,'Form CT'!I:I,'Form CT'!D:D,0)+_xlfn.XLOOKUP(LEFT(B520,18)&amp;C520&amp;D520,'Form CT'!I:I,'Form CT'!E:E,0),0)</f>
        <v>0</v>
      </c>
      <c r="AF520" s="60">
        <f>IF(N520=$AF$1,_xlfn.XLOOKUP(LEFT(B520,18)&amp;C520&amp;D520,'Form CT'!I:I,'Form CT'!D:D,0)+_xlfn.XLOOKUP(LEFT(B520,18)&amp;C520&amp;D520,'Form CT'!I:I,'Form CT'!E:E,0),0)</f>
        <v>0</v>
      </c>
      <c r="AG520" s="60" t="e">
        <f t="shared" si="12"/>
        <v>#VALUE!</v>
      </c>
      <c r="AH520" s="60">
        <f>_xlfn.XLOOKUP(TRIM(CLEAN(B520))&amp;"-"&amp;TRIM(CLEAN(C520))&amp;"-"&amp;TRIM(CLEAN(D520)),'KS2'!A:A,'KS2'!B:B,0)</f>
        <v>0</v>
      </c>
      <c r="AI520" s="60">
        <f>IF(_xlfn.XLOOKUP(MID(B520,2,7)&amp;"/"&amp;MID(B520,10,3)&amp;TRIM(D520)&amp;MID(B520,15,4),Carouselwash!F:F,Carouselwash!I:I,0)=0,_xlfn.XLOOKUP((MID(C520,2,7)&amp;"/"&amp;MID(C520,10,3)&amp;TRIM(D520)),Carouselwash!G:G,Carouselwash!I:I,0),_xlfn.XLOOKUP(MID(B520,2,7)&amp;"/"&amp;MID(B520,10,3)&amp;TRIM(D520)&amp;MID(B520,15,4),Carouselwash!F:F,Carouselwash!I:I,0))</f>
        <v>0</v>
      </c>
    </row>
    <row r="521" spans="1:35" hidden="1">
      <c r="E521" s="115"/>
      <c r="G521" s="124"/>
      <c r="H521" s="124"/>
      <c r="AA521" s="60" t="s">
        <v>5011</v>
      </c>
      <c r="AB521" s="66" t="s">
        <v>5014</v>
      </c>
      <c r="AC521" s="60" t="s">
        <v>10646</v>
      </c>
      <c r="AD521" s="60">
        <f>IF(N521=$AD$1,_xlfn.XLOOKUP(LEFT(B521,18)&amp;C521&amp;D521,'Form CT'!I:I,'Form CT'!D:D,0)+_xlfn.XLOOKUP(LEFT(B521,18)&amp;C521&amp;D521,'Form CT'!I:I,'Form CT'!E:E,0),0)</f>
        <v>0</v>
      </c>
      <c r="AE521" s="60">
        <f>IF(N521=$AE$1,_xlfn.XLOOKUP(LEFT(B521,18)&amp;C521&amp;D521,'Form CT'!I:I,'Form CT'!D:D,0)+_xlfn.XLOOKUP(LEFT(B521,18)&amp;C521&amp;D521,'Form CT'!I:I,'Form CT'!E:E,0),0)</f>
        <v>0</v>
      </c>
      <c r="AF521" s="60">
        <f>IF(N521=$AF$1,_xlfn.XLOOKUP(LEFT(B521,18)&amp;C521&amp;D521,'Form CT'!I:I,'Form CT'!D:D,0)+_xlfn.XLOOKUP(LEFT(B521,18)&amp;C521&amp;D521,'Form CT'!I:I,'Form CT'!E:E,0),0)</f>
        <v>0</v>
      </c>
      <c r="AG521" s="60" t="e">
        <f t="shared" si="12"/>
        <v>#VALUE!</v>
      </c>
      <c r="AH521" s="60">
        <f>_xlfn.XLOOKUP(TRIM(CLEAN(B521))&amp;"-"&amp;TRIM(CLEAN(C521))&amp;"-"&amp;TRIM(CLEAN(D521)),'KS2'!A:A,'KS2'!B:B,0)</f>
        <v>0</v>
      </c>
      <c r="AI521" s="60">
        <f>IF(_xlfn.XLOOKUP(MID(B521,2,7)&amp;"/"&amp;MID(B521,10,3)&amp;TRIM(D521)&amp;MID(B521,15,4),Carouselwash!F:F,Carouselwash!I:I,0)=0,_xlfn.XLOOKUP((MID(C521,2,7)&amp;"/"&amp;MID(C521,10,3)&amp;TRIM(D521)),Carouselwash!G:G,Carouselwash!I:I,0),_xlfn.XLOOKUP(MID(B521,2,7)&amp;"/"&amp;MID(B521,10,3)&amp;TRIM(D521)&amp;MID(B521,15,4),Carouselwash!F:F,Carouselwash!I:I,0))</f>
        <v>0</v>
      </c>
    </row>
    <row r="522" spans="1:35" hidden="1">
      <c r="E522" s="115"/>
      <c r="G522" s="124"/>
      <c r="H522" s="124"/>
      <c r="AA522" s="60" t="s">
        <v>5009</v>
      </c>
      <c r="AB522" s="66" t="s">
        <v>5008</v>
      </c>
      <c r="AC522" s="60" t="s">
        <v>10551</v>
      </c>
      <c r="AD522" s="60">
        <f>IF(N522=$AD$1,_xlfn.XLOOKUP(LEFT(B522,18)&amp;C522&amp;D522,'Form CT'!I:I,'Form CT'!D:D,0)+_xlfn.XLOOKUP(LEFT(B522,18)&amp;C522&amp;D522,'Form CT'!I:I,'Form CT'!E:E,0),0)</f>
        <v>0</v>
      </c>
      <c r="AE522" s="60">
        <f>IF(N522=$AE$1,_xlfn.XLOOKUP(LEFT(B522,18)&amp;C522&amp;D522,'Form CT'!I:I,'Form CT'!D:D,0)+_xlfn.XLOOKUP(LEFT(B522,18)&amp;C522&amp;D522,'Form CT'!I:I,'Form CT'!E:E,0),0)</f>
        <v>0</v>
      </c>
      <c r="AF522" s="60">
        <f>IF(N522=$AF$1,_xlfn.XLOOKUP(LEFT(B522,18)&amp;C522&amp;D522,'Form CT'!I:I,'Form CT'!D:D,0)+_xlfn.XLOOKUP(LEFT(B522,18)&amp;C522&amp;D522,'Form CT'!I:I,'Form CT'!E:E,0),0)</f>
        <v>0</v>
      </c>
      <c r="AG522" s="60" t="e">
        <f t="shared" si="12"/>
        <v>#VALUE!</v>
      </c>
      <c r="AH522" s="60">
        <f>_xlfn.XLOOKUP(TRIM(CLEAN(B522))&amp;"-"&amp;TRIM(CLEAN(C522))&amp;"-"&amp;TRIM(CLEAN(D522)),'KS2'!A:A,'KS2'!B:B,0)</f>
        <v>0</v>
      </c>
      <c r="AI522" s="60">
        <f>IF(_xlfn.XLOOKUP(MID(B522,2,7)&amp;"/"&amp;MID(B522,10,3)&amp;TRIM(D522)&amp;MID(B522,15,4),Carouselwash!F:F,Carouselwash!I:I,0)=0,_xlfn.XLOOKUP((MID(C522,2,7)&amp;"/"&amp;MID(C522,10,3)&amp;TRIM(D522)),Carouselwash!G:G,Carouselwash!I:I,0),_xlfn.XLOOKUP(MID(B522,2,7)&amp;"/"&amp;MID(B522,10,3)&amp;TRIM(D522)&amp;MID(B522,15,4),Carouselwash!F:F,Carouselwash!I:I,0))</f>
        <v>0</v>
      </c>
    </row>
    <row r="523" spans="1:35" hidden="1">
      <c r="E523" s="115"/>
      <c r="G523" s="124"/>
      <c r="H523" s="124"/>
      <c r="AA523" s="60" t="s">
        <v>5098</v>
      </c>
      <c r="AB523" s="66" t="s">
        <v>10689</v>
      </c>
      <c r="AC523" s="60" t="s">
        <v>10690</v>
      </c>
      <c r="AD523" s="60">
        <f>IF(N523=$AD$1,_xlfn.XLOOKUP(LEFT(B523,18)&amp;C523&amp;D523,'Form CT'!I:I,'Form CT'!D:D,0)+_xlfn.XLOOKUP(LEFT(B523,18)&amp;C523&amp;D523,'Form CT'!I:I,'Form CT'!E:E,0),0)</f>
        <v>0</v>
      </c>
      <c r="AE523" s="60">
        <f>IF(N523=$AE$1,_xlfn.XLOOKUP(LEFT(B523,18)&amp;C523&amp;D523,'Form CT'!I:I,'Form CT'!D:D,0)+_xlfn.XLOOKUP(LEFT(B523,18)&amp;C523&amp;D523,'Form CT'!I:I,'Form CT'!E:E,0),0)</f>
        <v>0</v>
      </c>
      <c r="AF523" s="60">
        <f>IF(N523=$AF$1,_xlfn.XLOOKUP(LEFT(B523,18)&amp;C523&amp;D523,'Form CT'!I:I,'Form CT'!D:D,0)+_xlfn.XLOOKUP(LEFT(B523,18)&amp;C523&amp;D523,'Form CT'!I:I,'Form CT'!E:E,0),0)</f>
        <v>0</v>
      </c>
      <c r="AG523" s="60" t="e">
        <f t="shared" si="12"/>
        <v>#VALUE!</v>
      </c>
      <c r="AH523" s="60">
        <f>_xlfn.XLOOKUP(TRIM(CLEAN(B523))&amp;"-"&amp;TRIM(CLEAN(C523))&amp;"-"&amp;TRIM(CLEAN(D523)),'KS2'!A:A,'KS2'!B:B,0)</f>
        <v>0</v>
      </c>
      <c r="AI523" s="60">
        <f>IF(_xlfn.XLOOKUP(MID(B523,2,7)&amp;"/"&amp;MID(B523,10,3)&amp;TRIM(D523)&amp;MID(B523,15,4),Carouselwash!F:F,Carouselwash!I:I,0)=0,_xlfn.XLOOKUP((MID(C523,2,7)&amp;"/"&amp;MID(C523,10,3)&amp;TRIM(D523)),Carouselwash!G:G,Carouselwash!I:I,0),_xlfn.XLOOKUP(MID(B523,2,7)&amp;"/"&amp;MID(B523,10,3)&amp;TRIM(D523)&amp;MID(B523,15,4),Carouselwash!F:F,Carouselwash!I:I,0))</f>
        <v>0</v>
      </c>
    </row>
    <row r="524" spans="1:35" hidden="1">
      <c r="E524" s="115"/>
      <c r="G524" s="124"/>
      <c r="H524" s="124"/>
      <c r="AA524" s="60" t="s">
        <v>5010</v>
      </c>
      <c r="AB524" s="66" t="s">
        <v>5008</v>
      </c>
      <c r="AC524" s="60" t="s">
        <v>10502</v>
      </c>
      <c r="AD524" s="60">
        <f>IF(N524=$AD$1,_xlfn.XLOOKUP(LEFT(B524,18)&amp;C524&amp;D524,'Form CT'!I:I,'Form CT'!D:D,0)+_xlfn.XLOOKUP(LEFT(B524,18)&amp;C524&amp;D524,'Form CT'!I:I,'Form CT'!E:E,0),0)</f>
        <v>0</v>
      </c>
      <c r="AE524" s="60">
        <f>IF(N524=$AE$1,_xlfn.XLOOKUP(LEFT(B524,18)&amp;C524&amp;D524,'Form CT'!I:I,'Form CT'!D:D,0)+_xlfn.XLOOKUP(LEFT(B524,18)&amp;C524&amp;D524,'Form CT'!I:I,'Form CT'!E:E,0),0)</f>
        <v>0</v>
      </c>
      <c r="AF524" s="60">
        <f>IF(N524=$AF$1,_xlfn.XLOOKUP(LEFT(B524,18)&amp;C524&amp;D524,'Form CT'!I:I,'Form CT'!D:D,0)+_xlfn.XLOOKUP(LEFT(B524,18)&amp;C524&amp;D524,'Form CT'!I:I,'Form CT'!E:E,0),0)</f>
        <v>0</v>
      </c>
      <c r="AG524" s="60" t="e">
        <f t="shared" si="12"/>
        <v>#VALUE!</v>
      </c>
      <c r="AH524" s="60">
        <f>_xlfn.XLOOKUP(TRIM(CLEAN(B524))&amp;"-"&amp;TRIM(CLEAN(C524))&amp;"-"&amp;TRIM(CLEAN(D524)),'KS2'!A:A,'KS2'!B:B,0)</f>
        <v>0</v>
      </c>
      <c r="AI524" s="60">
        <f>IF(_xlfn.XLOOKUP(MID(B524,2,7)&amp;"/"&amp;MID(B524,10,3)&amp;TRIM(D524)&amp;MID(B524,15,4),Carouselwash!F:F,Carouselwash!I:I,0)=0,_xlfn.XLOOKUP((MID(C524,2,7)&amp;"/"&amp;MID(C524,10,3)&amp;TRIM(D524)),Carouselwash!G:G,Carouselwash!I:I,0),_xlfn.XLOOKUP(MID(B524,2,7)&amp;"/"&amp;MID(B524,10,3)&amp;TRIM(D524)&amp;MID(B524,15,4),Carouselwash!F:F,Carouselwash!I:I,0))</f>
        <v>0</v>
      </c>
    </row>
    <row r="525" spans="1:35" hidden="1">
      <c r="E525" s="115"/>
      <c r="G525" s="124"/>
      <c r="H525" s="124"/>
      <c r="AA525" s="60" t="s">
        <v>5010</v>
      </c>
      <c r="AB525" s="66" t="s">
        <v>5008</v>
      </c>
      <c r="AC525" s="60" t="s">
        <v>10502</v>
      </c>
      <c r="AD525" s="60">
        <f>IF(N525=$AD$1,_xlfn.XLOOKUP(LEFT(B525,18)&amp;C525&amp;D525,'Form CT'!I:I,'Form CT'!D:D,0)+_xlfn.XLOOKUP(LEFT(B525,18)&amp;C525&amp;D525,'Form CT'!I:I,'Form CT'!E:E,0),0)</f>
        <v>0</v>
      </c>
      <c r="AE525" s="60">
        <f>IF(N525=$AE$1,_xlfn.XLOOKUP(LEFT(B525,18)&amp;C525&amp;D525,'Form CT'!I:I,'Form CT'!D:D,0)+_xlfn.XLOOKUP(LEFT(B525,18)&amp;C525&amp;D525,'Form CT'!I:I,'Form CT'!E:E,0),0)</f>
        <v>0</v>
      </c>
      <c r="AF525" s="60">
        <f>IF(N525=$AF$1,_xlfn.XLOOKUP(LEFT(B525,18)&amp;C525&amp;D525,'Form CT'!I:I,'Form CT'!D:D,0)+_xlfn.XLOOKUP(LEFT(B525,18)&amp;C525&amp;D525,'Form CT'!I:I,'Form CT'!E:E,0),0)</f>
        <v>0</v>
      </c>
      <c r="AG525" s="60" t="e">
        <f t="shared" si="12"/>
        <v>#VALUE!</v>
      </c>
      <c r="AH525" s="60">
        <f>_xlfn.XLOOKUP(TRIM(CLEAN(B525))&amp;"-"&amp;TRIM(CLEAN(C525))&amp;"-"&amp;TRIM(CLEAN(D525)),'KS2'!A:A,'KS2'!B:B,0)</f>
        <v>0</v>
      </c>
      <c r="AI525" s="60">
        <f>IF(_xlfn.XLOOKUP(MID(B525,2,7)&amp;"/"&amp;MID(B525,10,3)&amp;TRIM(D525)&amp;MID(B525,15,4),Carouselwash!F:F,Carouselwash!I:I,0)=0,_xlfn.XLOOKUP((MID(C525,2,7)&amp;"/"&amp;MID(C525,10,3)&amp;TRIM(D525)),Carouselwash!G:G,Carouselwash!I:I,0),_xlfn.XLOOKUP(MID(B525,2,7)&amp;"/"&amp;MID(B525,10,3)&amp;TRIM(D525)&amp;MID(B525,15,4),Carouselwash!F:F,Carouselwash!I:I,0))</f>
        <v>0</v>
      </c>
    </row>
    <row r="526" spans="1:35" hidden="1">
      <c r="E526" s="115"/>
      <c r="G526" s="124"/>
      <c r="H526" s="124"/>
      <c r="AA526" s="60" t="s">
        <v>5009</v>
      </c>
      <c r="AB526" s="66" t="s">
        <v>10753</v>
      </c>
      <c r="AC526" s="60" t="s">
        <v>10754</v>
      </c>
      <c r="AD526" s="60">
        <f>IF(N526=$AD$1,_xlfn.XLOOKUP(LEFT(B526,18)&amp;C526&amp;D526,'Form CT'!I:I,'Form CT'!D:D,0)+_xlfn.XLOOKUP(LEFT(B526,18)&amp;C526&amp;D526,'Form CT'!I:I,'Form CT'!E:E,0),0)</f>
        <v>0</v>
      </c>
      <c r="AE526" s="60">
        <f>IF(N526=$AE$1,_xlfn.XLOOKUP(LEFT(B526,18)&amp;C526&amp;D526,'Form CT'!I:I,'Form CT'!D:D,0)+_xlfn.XLOOKUP(LEFT(B526,18)&amp;C526&amp;D526,'Form CT'!I:I,'Form CT'!E:E,0),0)</f>
        <v>0</v>
      </c>
      <c r="AF526" s="60">
        <f>IF(N526=$AF$1,_xlfn.XLOOKUP(LEFT(B526,18)&amp;C526&amp;D526,'Form CT'!I:I,'Form CT'!D:D,0)+_xlfn.XLOOKUP(LEFT(B526,18)&amp;C526&amp;D526,'Form CT'!I:I,'Form CT'!E:E,0),0)</f>
        <v>0</v>
      </c>
      <c r="AG526" s="60" t="e">
        <f t="shared" si="12"/>
        <v>#VALUE!</v>
      </c>
      <c r="AH526" s="60">
        <f>_xlfn.XLOOKUP(TRIM(CLEAN(B526))&amp;"-"&amp;TRIM(CLEAN(C526))&amp;"-"&amp;TRIM(CLEAN(D526)),'KS2'!A:A,'KS2'!B:B,0)</f>
        <v>0</v>
      </c>
      <c r="AI526" s="60">
        <f>IF(_xlfn.XLOOKUP(MID(B526,2,7)&amp;"/"&amp;MID(B526,10,3)&amp;TRIM(D526)&amp;MID(B526,15,4),Carouselwash!F:F,Carouselwash!I:I,0)=0,_xlfn.XLOOKUP((MID(C526,2,7)&amp;"/"&amp;MID(C526,10,3)&amp;TRIM(D526)),Carouselwash!G:G,Carouselwash!I:I,0),_xlfn.XLOOKUP(MID(B526,2,7)&amp;"/"&amp;MID(B526,10,3)&amp;TRIM(D526)&amp;MID(B526,15,4),Carouselwash!F:F,Carouselwash!I:I,0))</f>
        <v>0</v>
      </c>
    </row>
    <row r="527" spans="1:35" hidden="1">
      <c r="E527" s="115"/>
      <c r="G527" s="124"/>
      <c r="H527" s="124"/>
      <c r="AA527" s="60" t="s">
        <v>5548</v>
      </c>
      <c r="AB527" s="66" t="s">
        <v>5548</v>
      </c>
      <c r="AC527" s="60" t="s">
        <v>5008</v>
      </c>
      <c r="AD527" s="60">
        <f>IF(N527=$AD$1,_xlfn.XLOOKUP(LEFT(B527,18)&amp;C527&amp;D527,'Form CT'!I:I,'Form CT'!D:D,0)+_xlfn.XLOOKUP(LEFT(B527,18)&amp;C527&amp;D527,'Form CT'!I:I,'Form CT'!E:E,0),0)</f>
        <v>0</v>
      </c>
      <c r="AE527" s="60">
        <f>IF(N527=$AE$1,_xlfn.XLOOKUP(LEFT(B527,18)&amp;C527&amp;D527,'Form CT'!I:I,'Form CT'!D:D,0)+_xlfn.XLOOKUP(LEFT(B527,18)&amp;C527&amp;D527,'Form CT'!I:I,'Form CT'!E:E,0),0)</f>
        <v>0</v>
      </c>
      <c r="AF527" s="60">
        <f>IF(N527=$AF$1,_xlfn.XLOOKUP(LEFT(B527,18)&amp;C527&amp;D527,'Form CT'!I:I,'Form CT'!D:D,0)+_xlfn.XLOOKUP(LEFT(B527,18)&amp;C527&amp;D527,'Form CT'!I:I,'Form CT'!E:E,0),0)</f>
        <v>0</v>
      </c>
      <c r="AG527" s="60" t="e">
        <f t="shared" si="12"/>
        <v>#VALUE!</v>
      </c>
      <c r="AH527" s="60">
        <f>_xlfn.XLOOKUP(TRIM(CLEAN(B527))&amp;"-"&amp;TRIM(CLEAN(C527))&amp;"-"&amp;TRIM(CLEAN(D527)),'KS2'!A:A,'KS2'!B:B,0)</f>
        <v>0</v>
      </c>
      <c r="AI527" s="60">
        <f>IF(_xlfn.XLOOKUP(MID(B527,2,7)&amp;"/"&amp;MID(B527,10,3)&amp;TRIM(D527)&amp;MID(B527,15,4),Carouselwash!F:F,Carouselwash!I:I,0)=0,_xlfn.XLOOKUP((MID(C527,2,7)&amp;"/"&amp;MID(C527,10,3)&amp;TRIM(D527)),Carouselwash!G:G,Carouselwash!I:I,0),_xlfn.XLOOKUP(MID(B527,2,7)&amp;"/"&amp;MID(B527,10,3)&amp;TRIM(D527)&amp;MID(B527,15,4),Carouselwash!F:F,Carouselwash!I:I,0))</f>
        <v>0</v>
      </c>
    </row>
    <row r="528" spans="1:35" hidden="1">
      <c r="D528" s="55"/>
      <c r="E528" s="115"/>
      <c r="G528" s="124"/>
      <c r="H528" s="124"/>
      <c r="AA528" s="60" t="s">
        <v>5009</v>
      </c>
      <c r="AB528" s="66" t="s">
        <v>10755</v>
      </c>
      <c r="AC528" s="60" t="s">
        <v>10756</v>
      </c>
      <c r="AD528" s="60">
        <f>IF(N528=$AD$1,_xlfn.XLOOKUP(LEFT(B528,18)&amp;C528&amp;D528,'Form CT'!I:I,'Form CT'!D:D,0)+_xlfn.XLOOKUP(LEFT(B528,18)&amp;C528&amp;D528,'Form CT'!I:I,'Form CT'!E:E,0),0)</f>
        <v>0</v>
      </c>
      <c r="AE528" s="60">
        <f>IF(N528=$AE$1,_xlfn.XLOOKUP(LEFT(B528,18)&amp;C528&amp;D528,'Form CT'!I:I,'Form CT'!D:D,0)+_xlfn.XLOOKUP(LEFT(B528,18)&amp;C528&amp;D528,'Form CT'!I:I,'Form CT'!E:E,0),0)</f>
        <v>0</v>
      </c>
      <c r="AF528" s="60">
        <f>IF(N528=$AF$1,_xlfn.XLOOKUP(LEFT(B528,18)&amp;C528&amp;D528,'Form CT'!I:I,'Form CT'!D:D,0)+_xlfn.XLOOKUP(LEFT(B528,18)&amp;C528&amp;D528,'Form CT'!I:I,'Form CT'!E:E,0),0)</f>
        <v>0</v>
      </c>
      <c r="AG528" s="60" t="e">
        <f t="shared" si="12"/>
        <v>#VALUE!</v>
      </c>
      <c r="AH528" s="60">
        <f>_xlfn.XLOOKUP(TRIM(CLEAN(B528))&amp;"-"&amp;TRIM(CLEAN(C528))&amp;"-"&amp;TRIM(CLEAN(D528)),'KS2'!A:A,'KS2'!B:B,0)</f>
        <v>0</v>
      </c>
      <c r="AI528" s="60">
        <f>IF(_xlfn.XLOOKUP(MID(B528,2,7)&amp;"/"&amp;MID(B528,10,3)&amp;TRIM(D528)&amp;MID(B528,15,4),Carouselwash!F:F,Carouselwash!I:I,0)=0,_xlfn.XLOOKUP((MID(C528,2,7)&amp;"/"&amp;MID(C528,10,3)&amp;TRIM(D528)),Carouselwash!G:G,Carouselwash!I:I,0),_xlfn.XLOOKUP(MID(B528,2,7)&amp;"/"&amp;MID(B528,10,3)&amp;TRIM(D528)&amp;MID(B528,15,4),Carouselwash!F:F,Carouselwash!I:I,0))</f>
        <v>0</v>
      </c>
    </row>
    <row r="529" spans="1:35" hidden="1">
      <c r="E529" s="115"/>
      <c r="G529" s="124"/>
      <c r="H529" s="124"/>
      <c r="AA529" s="60" t="s">
        <v>5009</v>
      </c>
      <c r="AB529" s="126" t="s">
        <v>10757</v>
      </c>
      <c r="AC529" s="60" t="s">
        <v>10758</v>
      </c>
      <c r="AD529" s="60">
        <f>IF(N529=$AD$1,_xlfn.XLOOKUP(LEFT(B529,18)&amp;C529&amp;D529,'Form CT'!I:I,'Form CT'!D:D,0)+_xlfn.XLOOKUP(LEFT(B529,18)&amp;C529&amp;D529,'Form CT'!I:I,'Form CT'!E:E,0),0)</f>
        <v>0</v>
      </c>
      <c r="AE529" s="60">
        <f>IF(N529=$AE$1,_xlfn.XLOOKUP(LEFT(B529,18)&amp;C529&amp;D529,'Form CT'!I:I,'Form CT'!D:D,0)+_xlfn.XLOOKUP(LEFT(B529,18)&amp;C529&amp;D529,'Form CT'!I:I,'Form CT'!E:E,0),0)</f>
        <v>0</v>
      </c>
      <c r="AF529" s="60">
        <f>IF(N529=$AF$1,_xlfn.XLOOKUP(LEFT(B529,18)&amp;C529&amp;D529,'Form CT'!I:I,'Form CT'!D:D,0)+_xlfn.XLOOKUP(LEFT(B529,18)&amp;C529&amp;D529,'Form CT'!I:I,'Form CT'!E:E,0),0)</f>
        <v>0</v>
      </c>
      <c r="AG529" s="60" t="e">
        <f t="shared" si="12"/>
        <v>#VALUE!</v>
      </c>
      <c r="AH529" s="60">
        <f>_xlfn.XLOOKUP(TRIM(CLEAN(B529))&amp;"-"&amp;TRIM(CLEAN(C529))&amp;"-"&amp;TRIM(CLEAN(D529)),'KS2'!A:A,'KS2'!B:B,0)</f>
        <v>0</v>
      </c>
      <c r="AI529" s="60">
        <f>IF(_xlfn.XLOOKUP(MID(B529,2,7)&amp;"/"&amp;MID(B529,10,3)&amp;TRIM(D529)&amp;MID(B529,15,4),Carouselwash!F:F,Carouselwash!I:I,0)=0,_xlfn.XLOOKUP((MID(C529,2,7)&amp;"/"&amp;MID(C529,10,3)&amp;TRIM(D529)),Carouselwash!G:G,Carouselwash!I:I,0),_xlfn.XLOOKUP(MID(B529,2,7)&amp;"/"&amp;MID(B529,10,3)&amp;TRIM(D529)&amp;MID(B529,15,4),Carouselwash!F:F,Carouselwash!I:I,0))</f>
        <v>0</v>
      </c>
    </row>
    <row r="530" spans="1:35" hidden="1">
      <c r="E530" s="115"/>
      <c r="G530" s="124"/>
      <c r="H530" s="124"/>
      <c r="AA530" s="60" t="s">
        <v>5548</v>
      </c>
      <c r="AB530" s="126" t="s">
        <v>5548</v>
      </c>
      <c r="AC530" s="60" t="s">
        <v>5008</v>
      </c>
      <c r="AD530" s="60">
        <f>IF(N530=$AD$1,_xlfn.XLOOKUP(LEFT(B530,18)&amp;C530&amp;D530,'Form CT'!I:I,'Form CT'!D:D,0)+_xlfn.XLOOKUP(LEFT(B530,18)&amp;C530&amp;D530,'Form CT'!I:I,'Form CT'!E:E,0),0)</f>
        <v>0</v>
      </c>
      <c r="AE530" s="60">
        <f>IF(N530=$AE$1,_xlfn.XLOOKUP(LEFT(B530,18)&amp;C530&amp;D530,'Form CT'!I:I,'Form CT'!D:D,0)+_xlfn.XLOOKUP(LEFT(B530,18)&amp;C530&amp;D530,'Form CT'!I:I,'Form CT'!E:E,0),0)</f>
        <v>0</v>
      </c>
      <c r="AF530" s="60">
        <f>IF(N530=$AF$1,_xlfn.XLOOKUP(LEFT(B530,18)&amp;C530&amp;D530,'Form CT'!I:I,'Form CT'!D:D,0)+_xlfn.XLOOKUP(LEFT(B530,18)&amp;C530&amp;D530,'Form CT'!I:I,'Form CT'!E:E,0),0)</f>
        <v>0</v>
      </c>
      <c r="AG530" s="60" t="e">
        <f t="shared" si="12"/>
        <v>#VALUE!</v>
      </c>
      <c r="AH530" s="60">
        <f>_xlfn.XLOOKUP(TRIM(CLEAN(B530))&amp;"-"&amp;TRIM(CLEAN(C530))&amp;"-"&amp;TRIM(CLEAN(D530)),'KS2'!A:A,'KS2'!B:B,0)</f>
        <v>0</v>
      </c>
      <c r="AI530" s="60">
        <f>IF(_xlfn.XLOOKUP(MID(B530,2,7)&amp;"/"&amp;MID(B530,10,3)&amp;TRIM(D530)&amp;MID(B530,15,4),Carouselwash!F:F,Carouselwash!I:I,0)=0,_xlfn.XLOOKUP((MID(C530,2,7)&amp;"/"&amp;MID(C530,10,3)&amp;TRIM(D530)),Carouselwash!G:G,Carouselwash!I:I,0),_xlfn.XLOOKUP(MID(B530,2,7)&amp;"/"&amp;MID(B530,10,3)&amp;TRIM(D530)&amp;MID(B530,15,4),Carouselwash!F:F,Carouselwash!I:I,0))</f>
        <v>0</v>
      </c>
    </row>
    <row r="531" spans="1:35" hidden="1">
      <c r="D531" s="55"/>
      <c r="E531" s="115"/>
      <c r="G531" s="124"/>
      <c r="H531" s="124"/>
      <c r="AA531" s="60" t="s">
        <v>5009</v>
      </c>
      <c r="AB531" s="66" t="s">
        <v>10759</v>
      </c>
      <c r="AC531" s="60" t="s">
        <v>10760</v>
      </c>
      <c r="AD531" s="60">
        <f>IF(N531=$AD$1,_xlfn.XLOOKUP(LEFT(B531,18)&amp;C531&amp;D531,'Form CT'!I:I,'Form CT'!D:D,0)+_xlfn.XLOOKUP(LEFT(B531,18)&amp;C531&amp;D531,'Form CT'!I:I,'Form CT'!E:E,0),0)</f>
        <v>0</v>
      </c>
      <c r="AE531" s="60">
        <f>IF(N531=$AE$1,_xlfn.XLOOKUP(LEFT(B531,18)&amp;C531&amp;D531,'Form CT'!I:I,'Form CT'!D:D,0)+_xlfn.XLOOKUP(LEFT(B531,18)&amp;C531&amp;D531,'Form CT'!I:I,'Form CT'!E:E,0),0)</f>
        <v>0</v>
      </c>
      <c r="AF531" s="60">
        <f>IF(N531=$AF$1,_xlfn.XLOOKUP(LEFT(B531,18)&amp;C531&amp;D531,'Form CT'!I:I,'Form CT'!D:D,0)+_xlfn.XLOOKUP(LEFT(B531,18)&amp;C531&amp;D531,'Form CT'!I:I,'Form CT'!E:E,0),0)</f>
        <v>0</v>
      </c>
      <c r="AG531" s="60" t="e">
        <f t="shared" si="12"/>
        <v>#VALUE!</v>
      </c>
      <c r="AH531" s="60">
        <f>_xlfn.XLOOKUP(TRIM(CLEAN(B531))&amp;"-"&amp;TRIM(CLEAN(C531))&amp;"-"&amp;TRIM(CLEAN(D531)),'KS2'!A:A,'KS2'!B:B,0)</f>
        <v>0</v>
      </c>
      <c r="AI531" s="60">
        <f>IF(_xlfn.XLOOKUP(MID(B531,2,7)&amp;"/"&amp;MID(B531,10,3)&amp;TRIM(D531)&amp;MID(B531,15,4),Carouselwash!F:F,Carouselwash!I:I,0)=0,_xlfn.XLOOKUP((MID(C531,2,7)&amp;"/"&amp;MID(C531,10,3)&amp;TRIM(D531)),Carouselwash!G:G,Carouselwash!I:I,0),_xlfn.XLOOKUP(MID(B531,2,7)&amp;"/"&amp;MID(B531,10,3)&amp;TRIM(D531)&amp;MID(B531,15,4),Carouselwash!F:F,Carouselwash!I:I,0))</f>
        <v>0</v>
      </c>
    </row>
    <row r="532" spans="1:35" hidden="1">
      <c r="E532" s="115"/>
      <c r="G532" s="124"/>
      <c r="H532" s="124"/>
      <c r="AA532" s="60" t="s">
        <v>5009</v>
      </c>
      <c r="AB532" s="66" t="s">
        <v>10761</v>
      </c>
      <c r="AC532" s="60" t="s">
        <v>10762</v>
      </c>
      <c r="AD532" s="60">
        <f>IF(N532=$AD$1,_xlfn.XLOOKUP(LEFT(B532,18)&amp;C532&amp;D532,'Form CT'!I:I,'Form CT'!D:D,0)+_xlfn.XLOOKUP(LEFT(B532,18)&amp;C532&amp;D532,'Form CT'!I:I,'Form CT'!E:E,0),0)</f>
        <v>0</v>
      </c>
      <c r="AE532" s="60">
        <f>IF(N532=$AE$1,_xlfn.XLOOKUP(LEFT(B532,18)&amp;C532&amp;D532,'Form CT'!I:I,'Form CT'!D:D,0)+_xlfn.XLOOKUP(LEFT(B532,18)&amp;C532&amp;D532,'Form CT'!I:I,'Form CT'!E:E,0),0)</f>
        <v>0</v>
      </c>
      <c r="AF532" s="60">
        <f>IF(N532=$AF$1,_xlfn.XLOOKUP(LEFT(B532,18)&amp;C532&amp;D532,'Form CT'!I:I,'Form CT'!D:D,0)+_xlfn.XLOOKUP(LEFT(B532,18)&amp;C532&amp;D532,'Form CT'!I:I,'Form CT'!E:E,0),0)</f>
        <v>0</v>
      </c>
      <c r="AG532" s="60" t="e">
        <f t="shared" si="12"/>
        <v>#VALUE!</v>
      </c>
      <c r="AH532" s="60">
        <f>_xlfn.XLOOKUP(TRIM(CLEAN(B532))&amp;"-"&amp;TRIM(CLEAN(C532))&amp;"-"&amp;TRIM(CLEAN(D532)),'KS2'!A:A,'KS2'!B:B,0)</f>
        <v>0</v>
      </c>
      <c r="AI532" s="60">
        <f>IF(_xlfn.XLOOKUP(MID(B532,2,7)&amp;"/"&amp;MID(B532,10,3)&amp;TRIM(D532)&amp;MID(B532,15,4),Carouselwash!F:F,Carouselwash!I:I,0)=0,_xlfn.XLOOKUP((MID(C532,2,7)&amp;"/"&amp;MID(C532,10,3)&amp;TRIM(D532)),Carouselwash!G:G,Carouselwash!I:I,0),_xlfn.XLOOKUP(MID(B532,2,7)&amp;"/"&amp;MID(B532,10,3)&amp;TRIM(D532)&amp;MID(B532,15,4),Carouselwash!F:F,Carouselwash!I:I,0))</f>
        <v>0</v>
      </c>
    </row>
    <row r="533" spans="1:35" hidden="1">
      <c r="D533" s="55"/>
      <c r="E533" s="115"/>
      <c r="G533" s="124"/>
      <c r="H533" s="124"/>
      <c r="AA533" s="60" t="s">
        <v>5009</v>
      </c>
      <c r="AB533" s="66" t="s">
        <v>10763</v>
      </c>
      <c r="AC533" s="60" t="s">
        <v>10764</v>
      </c>
      <c r="AD533" s="60">
        <f>IF(N533=$AD$1,_xlfn.XLOOKUP(LEFT(B533,18)&amp;C533&amp;D533,'Form CT'!I:I,'Form CT'!D:D,0)+_xlfn.XLOOKUP(LEFT(B533,18)&amp;C533&amp;D533,'Form CT'!I:I,'Form CT'!E:E,0),0)</f>
        <v>0</v>
      </c>
      <c r="AE533" s="60">
        <f>IF(N533=$AE$1,_xlfn.XLOOKUP(LEFT(B533,18)&amp;C533&amp;D533,'Form CT'!I:I,'Form CT'!D:D,0)+_xlfn.XLOOKUP(LEFT(B533,18)&amp;C533&amp;D533,'Form CT'!I:I,'Form CT'!E:E,0),0)</f>
        <v>0</v>
      </c>
      <c r="AF533" s="60">
        <f>IF(N533=$AF$1,_xlfn.XLOOKUP(LEFT(B533,18)&amp;C533&amp;D533,'Form CT'!I:I,'Form CT'!D:D,0)+_xlfn.XLOOKUP(LEFT(B533,18)&amp;C533&amp;D533,'Form CT'!I:I,'Form CT'!E:E,0),0)</f>
        <v>0</v>
      </c>
      <c r="AG533" s="60" t="e">
        <f t="shared" si="12"/>
        <v>#VALUE!</v>
      </c>
      <c r="AH533" s="60">
        <f>_xlfn.XLOOKUP(TRIM(CLEAN(B533))&amp;"-"&amp;TRIM(CLEAN(C533))&amp;"-"&amp;TRIM(CLEAN(D533)),'KS2'!A:A,'KS2'!B:B,0)</f>
        <v>0</v>
      </c>
      <c r="AI533" s="60">
        <f>IF(_xlfn.XLOOKUP(MID(B533,2,7)&amp;"/"&amp;MID(B533,10,3)&amp;TRIM(D533)&amp;MID(B533,15,4),Carouselwash!F:F,Carouselwash!I:I,0)=0,_xlfn.XLOOKUP((MID(C533,2,7)&amp;"/"&amp;MID(C533,10,3)&amp;TRIM(D533)),Carouselwash!G:G,Carouselwash!I:I,0),_xlfn.XLOOKUP(MID(B533,2,7)&amp;"/"&amp;MID(B533,10,3)&amp;TRIM(D533)&amp;MID(B533,15,4),Carouselwash!F:F,Carouselwash!I:I,0))</f>
        <v>0</v>
      </c>
    </row>
    <row r="534" spans="1:35" hidden="1">
      <c r="A534" s="125"/>
      <c r="D534" s="55"/>
      <c r="E534" s="115"/>
      <c r="G534" s="124"/>
      <c r="H534" s="124"/>
      <c r="AA534" s="60" t="s">
        <v>5098</v>
      </c>
      <c r="AB534" s="126" t="s">
        <v>5008</v>
      </c>
      <c r="AC534" s="60" t="s">
        <v>10736</v>
      </c>
      <c r="AD534" s="60">
        <f>IF(N534=$AD$1,_xlfn.XLOOKUP(LEFT(B534,18)&amp;C534&amp;D534,'Form CT'!I:I,'Form CT'!D:D,0)+_xlfn.XLOOKUP(LEFT(B534,18)&amp;C534&amp;D534,'Form CT'!I:I,'Form CT'!E:E,0),0)</f>
        <v>0</v>
      </c>
      <c r="AE534" s="60">
        <f>IF(N534=$AE$1,_xlfn.XLOOKUP(LEFT(B534,18)&amp;C534&amp;D534,'Form CT'!I:I,'Form CT'!D:D,0)+_xlfn.XLOOKUP(LEFT(B534,18)&amp;C534&amp;D534,'Form CT'!I:I,'Form CT'!E:E,0),0)</f>
        <v>0</v>
      </c>
      <c r="AF534" s="60">
        <f>IF(N534=$AF$1,_xlfn.XLOOKUP(LEFT(B534,18)&amp;C534&amp;D534,'Form CT'!I:I,'Form CT'!D:D,0)+_xlfn.XLOOKUP(LEFT(B534,18)&amp;C534&amp;D534,'Form CT'!I:I,'Form CT'!E:E,0),0)</f>
        <v>0</v>
      </c>
      <c r="AG534" s="60" t="e">
        <f t="shared" si="12"/>
        <v>#VALUE!</v>
      </c>
      <c r="AH534" s="60">
        <f>_xlfn.XLOOKUP(TRIM(CLEAN(B534))&amp;"-"&amp;TRIM(CLEAN(C534))&amp;"-"&amp;TRIM(CLEAN(D534)),'KS2'!A:A,'KS2'!B:B,0)</f>
        <v>0</v>
      </c>
      <c r="AI534" s="60">
        <f>IF(_xlfn.XLOOKUP(MID(B534,2,7)&amp;"/"&amp;MID(B534,10,3)&amp;TRIM(D534)&amp;MID(B534,15,4),Carouselwash!F:F,Carouselwash!I:I,0)=0,_xlfn.XLOOKUP((MID(C534,2,7)&amp;"/"&amp;MID(C534,10,3)&amp;TRIM(D534)),Carouselwash!G:G,Carouselwash!I:I,0),_xlfn.XLOOKUP(MID(B534,2,7)&amp;"/"&amp;MID(B534,10,3)&amp;TRIM(D534)&amp;MID(B534,15,4),Carouselwash!F:F,Carouselwash!I:I,0))</f>
        <v>0</v>
      </c>
    </row>
    <row r="535" spans="1:35" hidden="1">
      <c r="E535" s="115"/>
      <c r="G535" s="124"/>
      <c r="H535" s="124"/>
      <c r="AA535" s="60" t="s">
        <v>5009</v>
      </c>
      <c r="AB535" s="66" t="s">
        <v>10765</v>
      </c>
      <c r="AC535" s="60" t="s">
        <v>10766</v>
      </c>
      <c r="AD535" s="60">
        <f>IF(N535=$AD$1,_xlfn.XLOOKUP(LEFT(B535,18)&amp;C535&amp;D535,'Form CT'!I:I,'Form CT'!D:D,0)+_xlfn.XLOOKUP(LEFT(B535,18)&amp;C535&amp;D535,'Form CT'!I:I,'Form CT'!E:E,0),0)</f>
        <v>0</v>
      </c>
      <c r="AE535" s="60">
        <f>IF(N535=$AE$1,_xlfn.XLOOKUP(LEFT(B535,18)&amp;C535&amp;D535,'Form CT'!I:I,'Form CT'!D:D,0)+_xlfn.XLOOKUP(LEFT(B535,18)&amp;C535&amp;D535,'Form CT'!I:I,'Form CT'!E:E,0),0)</f>
        <v>0</v>
      </c>
      <c r="AF535" s="60">
        <f>IF(N535=$AF$1,_xlfn.XLOOKUP(LEFT(B535,18)&amp;C535&amp;D535,'Form CT'!I:I,'Form CT'!D:D,0)+_xlfn.XLOOKUP(LEFT(B535,18)&amp;C535&amp;D535,'Form CT'!I:I,'Form CT'!E:E,0),0)</f>
        <v>0</v>
      </c>
      <c r="AG535" s="60" t="e">
        <f t="shared" si="12"/>
        <v>#VALUE!</v>
      </c>
      <c r="AH535" s="60">
        <f>_xlfn.XLOOKUP(TRIM(CLEAN(B535))&amp;"-"&amp;TRIM(CLEAN(C535))&amp;"-"&amp;TRIM(CLEAN(D535)),'KS2'!A:A,'KS2'!B:B,0)</f>
        <v>0</v>
      </c>
      <c r="AI535" s="60">
        <f>IF(_xlfn.XLOOKUP(MID(B535,2,7)&amp;"/"&amp;MID(B535,10,3)&amp;TRIM(D535)&amp;MID(B535,15,4),Carouselwash!F:F,Carouselwash!I:I,0)=0,_xlfn.XLOOKUP((MID(C535,2,7)&amp;"/"&amp;MID(C535,10,3)&amp;TRIM(D535)),Carouselwash!G:G,Carouselwash!I:I,0),_xlfn.XLOOKUP(MID(B535,2,7)&amp;"/"&amp;MID(B535,10,3)&amp;TRIM(D535)&amp;MID(B535,15,4),Carouselwash!F:F,Carouselwash!I:I,0))</f>
        <v>0</v>
      </c>
    </row>
    <row r="536" spans="1:35" hidden="1">
      <c r="D536" s="55"/>
      <c r="E536" s="115"/>
      <c r="G536" s="124"/>
      <c r="H536" s="124"/>
      <c r="AA536" s="60" t="s">
        <v>5009</v>
      </c>
      <c r="AB536" s="66" t="s">
        <v>10767</v>
      </c>
      <c r="AC536" s="60" t="s">
        <v>10768</v>
      </c>
      <c r="AD536" s="60">
        <f>IF(N536=$AD$1,_xlfn.XLOOKUP(LEFT(B536,18)&amp;C536&amp;D536,'Form CT'!I:I,'Form CT'!D:D,0)+_xlfn.XLOOKUP(LEFT(B536,18)&amp;C536&amp;D536,'Form CT'!I:I,'Form CT'!E:E,0),0)</f>
        <v>0</v>
      </c>
      <c r="AE536" s="60">
        <f>IF(N536=$AE$1,_xlfn.XLOOKUP(LEFT(B536,18)&amp;C536&amp;D536,'Form CT'!I:I,'Form CT'!D:D,0)+_xlfn.XLOOKUP(LEFT(B536,18)&amp;C536&amp;D536,'Form CT'!I:I,'Form CT'!E:E,0),0)</f>
        <v>0</v>
      </c>
      <c r="AF536" s="60">
        <f>IF(N536=$AF$1,_xlfn.XLOOKUP(LEFT(B536,18)&amp;C536&amp;D536,'Form CT'!I:I,'Form CT'!D:D,0)+_xlfn.XLOOKUP(LEFT(B536,18)&amp;C536&amp;D536,'Form CT'!I:I,'Form CT'!E:E,0),0)</f>
        <v>0</v>
      </c>
      <c r="AG536" s="60" t="e">
        <f t="shared" si="12"/>
        <v>#VALUE!</v>
      </c>
      <c r="AH536" s="60">
        <f>_xlfn.XLOOKUP(TRIM(CLEAN(B536))&amp;"-"&amp;TRIM(CLEAN(C536))&amp;"-"&amp;TRIM(CLEAN(D536)),'KS2'!A:A,'KS2'!B:B,0)</f>
        <v>0</v>
      </c>
      <c r="AI536" s="60">
        <f>IF(_xlfn.XLOOKUP(MID(B536,2,7)&amp;"/"&amp;MID(B536,10,3)&amp;TRIM(D536)&amp;MID(B536,15,4),Carouselwash!F:F,Carouselwash!I:I,0)=0,_xlfn.XLOOKUP((MID(C536,2,7)&amp;"/"&amp;MID(C536,10,3)&amp;TRIM(D536)),Carouselwash!G:G,Carouselwash!I:I,0),_xlfn.XLOOKUP(MID(B536,2,7)&amp;"/"&amp;MID(B536,10,3)&amp;TRIM(D536)&amp;MID(B536,15,4),Carouselwash!F:F,Carouselwash!I:I,0))</f>
        <v>0</v>
      </c>
    </row>
    <row r="537" spans="1:35" hidden="1">
      <c r="E537" s="115"/>
      <c r="G537" s="124"/>
      <c r="H537" s="124"/>
      <c r="AA537" s="60" t="s">
        <v>5010</v>
      </c>
      <c r="AB537" s="66" t="s">
        <v>5008</v>
      </c>
      <c r="AC537" s="60" t="s">
        <v>10530</v>
      </c>
      <c r="AD537" s="60">
        <f>IF(N537=$AD$1,_xlfn.XLOOKUP(LEFT(B537,18)&amp;C537&amp;D537,'Form CT'!I:I,'Form CT'!D:D,0)+_xlfn.XLOOKUP(LEFT(B537,18)&amp;C537&amp;D537,'Form CT'!I:I,'Form CT'!E:E,0),0)</f>
        <v>0</v>
      </c>
      <c r="AE537" s="60">
        <f>IF(N537=$AE$1,_xlfn.XLOOKUP(LEFT(B537,18)&amp;C537&amp;D537,'Form CT'!I:I,'Form CT'!D:D,0)+_xlfn.XLOOKUP(LEFT(B537,18)&amp;C537&amp;D537,'Form CT'!I:I,'Form CT'!E:E,0),0)</f>
        <v>0</v>
      </c>
      <c r="AF537" s="60">
        <f>IF(N537=$AF$1,_xlfn.XLOOKUP(LEFT(B537,18)&amp;C537&amp;D537,'Form CT'!I:I,'Form CT'!D:D,0)+_xlfn.XLOOKUP(LEFT(B537,18)&amp;C537&amp;D537,'Form CT'!I:I,'Form CT'!E:E,0),0)</f>
        <v>0</v>
      </c>
      <c r="AG537" s="60" t="e">
        <f t="shared" si="12"/>
        <v>#VALUE!</v>
      </c>
      <c r="AH537" s="60">
        <f>_xlfn.XLOOKUP(TRIM(CLEAN(B537))&amp;"-"&amp;TRIM(CLEAN(C537))&amp;"-"&amp;TRIM(CLEAN(D537)),'KS2'!A:A,'KS2'!B:B,0)</f>
        <v>0</v>
      </c>
      <c r="AI537" s="60">
        <f>IF(_xlfn.XLOOKUP(MID(B537,2,7)&amp;"/"&amp;MID(B537,10,3)&amp;TRIM(D537)&amp;MID(B537,15,4),Carouselwash!F:F,Carouselwash!I:I,0)=0,_xlfn.XLOOKUP((MID(C537,2,7)&amp;"/"&amp;MID(C537,10,3)&amp;TRIM(D537)),Carouselwash!G:G,Carouselwash!I:I,0),_xlfn.XLOOKUP(MID(B537,2,7)&amp;"/"&amp;MID(B537,10,3)&amp;TRIM(D537)&amp;MID(B537,15,4),Carouselwash!F:F,Carouselwash!I:I,0))</f>
        <v>0</v>
      </c>
    </row>
    <row r="538" spans="1:35" hidden="1">
      <c r="E538" s="115"/>
      <c r="G538" s="124"/>
      <c r="H538" s="124"/>
      <c r="AA538" s="60" t="s">
        <v>5009</v>
      </c>
      <c r="AB538" s="66" t="s">
        <v>5008</v>
      </c>
      <c r="AC538" s="60" t="s">
        <v>10769</v>
      </c>
      <c r="AD538" s="60">
        <f>IF(N538=$AD$1,_xlfn.XLOOKUP(LEFT(B538,18)&amp;C538&amp;D538,'Form CT'!I:I,'Form CT'!D:D,0)+_xlfn.XLOOKUP(LEFT(B538,18)&amp;C538&amp;D538,'Form CT'!I:I,'Form CT'!E:E,0),0)</f>
        <v>0</v>
      </c>
      <c r="AE538" s="60">
        <f>IF(N538=$AE$1,_xlfn.XLOOKUP(LEFT(B538,18)&amp;C538&amp;D538,'Form CT'!I:I,'Form CT'!D:D,0)+_xlfn.XLOOKUP(LEFT(B538,18)&amp;C538&amp;D538,'Form CT'!I:I,'Form CT'!E:E,0),0)</f>
        <v>0</v>
      </c>
      <c r="AF538" s="60">
        <f>IF(N538=$AF$1,_xlfn.XLOOKUP(LEFT(B538,18)&amp;C538&amp;D538,'Form CT'!I:I,'Form CT'!D:D,0)+_xlfn.XLOOKUP(LEFT(B538,18)&amp;C538&amp;D538,'Form CT'!I:I,'Form CT'!E:E,0),0)</f>
        <v>0</v>
      </c>
      <c r="AG538" s="60" t="e">
        <f t="shared" si="12"/>
        <v>#VALUE!</v>
      </c>
      <c r="AH538" s="60">
        <f>_xlfn.XLOOKUP(TRIM(CLEAN(B538))&amp;"-"&amp;TRIM(CLEAN(C538))&amp;"-"&amp;TRIM(CLEAN(D538)),'KS2'!A:A,'KS2'!B:B,0)</f>
        <v>0</v>
      </c>
      <c r="AI538" s="60">
        <f>IF(_xlfn.XLOOKUP(MID(B538,2,7)&amp;"/"&amp;MID(B538,10,3)&amp;TRIM(D538)&amp;MID(B538,15,4),Carouselwash!F:F,Carouselwash!I:I,0)=0,_xlfn.XLOOKUP((MID(C538,2,7)&amp;"/"&amp;MID(C538,10,3)&amp;TRIM(D538)),Carouselwash!G:G,Carouselwash!I:I,0),_xlfn.XLOOKUP(MID(B538,2,7)&amp;"/"&amp;MID(B538,10,3)&amp;TRIM(D538)&amp;MID(B538,15,4),Carouselwash!F:F,Carouselwash!I:I,0))</f>
        <v>0</v>
      </c>
    </row>
    <row r="539" spans="1:35" hidden="1">
      <c r="D539" s="55"/>
      <c r="E539" s="115"/>
      <c r="G539" s="124"/>
      <c r="H539" s="124"/>
      <c r="AA539" s="60" t="s">
        <v>5010</v>
      </c>
      <c r="AB539" s="66" t="s">
        <v>5008</v>
      </c>
      <c r="AC539" s="60" t="s">
        <v>10745</v>
      </c>
      <c r="AD539" s="60">
        <f>IF(N539=$AD$1,_xlfn.XLOOKUP(LEFT(B539,18)&amp;C539&amp;D539,'Form CT'!I:I,'Form CT'!D:D,0)+_xlfn.XLOOKUP(LEFT(B539,18)&amp;C539&amp;D539,'Form CT'!I:I,'Form CT'!E:E,0),0)</f>
        <v>0</v>
      </c>
      <c r="AE539" s="60">
        <f>IF(N539=$AE$1,_xlfn.XLOOKUP(LEFT(B539,18)&amp;C539&amp;D539,'Form CT'!I:I,'Form CT'!D:D,0)+_xlfn.XLOOKUP(LEFT(B539,18)&amp;C539&amp;D539,'Form CT'!I:I,'Form CT'!E:E,0),0)</f>
        <v>0</v>
      </c>
      <c r="AF539" s="60">
        <f>IF(N539=$AF$1,_xlfn.XLOOKUP(LEFT(B539,18)&amp;C539&amp;D539,'Form CT'!I:I,'Form CT'!D:D,0)+_xlfn.XLOOKUP(LEFT(B539,18)&amp;C539&amp;D539,'Form CT'!I:I,'Form CT'!E:E,0),0)</f>
        <v>0</v>
      </c>
      <c r="AG539" s="60" t="e">
        <f t="shared" si="12"/>
        <v>#VALUE!</v>
      </c>
      <c r="AH539" s="60">
        <f>_xlfn.XLOOKUP(TRIM(CLEAN(B539))&amp;"-"&amp;TRIM(CLEAN(C539))&amp;"-"&amp;TRIM(CLEAN(D539)),'KS2'!A:A,'KS2'!B:B,0)</f>
        <v>0</v>
      </c>
      <c r="AI539" s="60">
        <f>IF(_xlfn.XLOOKUP(MID(B539,2,7)&amp;"/"&amp;MID(B539,10,3)&amp;TRIM(D539)&amp;MID(B539,15,4),Carouselwash!F:F,Carouselwash!I:I,0)=0,_xlfn.XLOOKUP((MID(C539,2,7)&amp;"/"&amp;MID(C539,10,3)&amp;TRIM(D539)),Carouselwash!G:G,Carouselwash!I:I,0),_xlfn.XLOOKUP(MID(B539,2,7)&amp;"/"&amp;MID(B539,10,3)&amp;TRIM(D539)&amp;MID(B539,15,4),Carouselwash!F:F,Carouselwash!I:I,0))</f>
        <v>0</v>
      </c>
    </row>
    <row r="540" spans="1:35" hidden="1">
      <c r="A540" s="125"/>
      <c r="E540" s="115"/>
      <c r="G540" s="124"/>
      <c r="H540" s="124"/>
      <c r="AA540" s="60" t="s">
        <v>5010</v>
      </c>
      <c r="AB540" s="66" t="s">
        <v>5008</v>
      </c>
      <c r="AC540" s="60" t="s">
        <v>10770</v>
      </c>
      <c r="AD540" s="60">
        <f>IF(N540=$AD$1,_xlfn.XLOOKUP(LEFT(B540,18)&amp;C540&amp;D540,'Form CT'!I:I,'Form CT'!D:D,0)+_xlfn.XLOOKUP(LEFT(B540,18)&amp;C540&amp;D540,'Form CT'!I:I,'Form CT'!E:E,0),0)</f>
        <v>0</v>
      </c>
      <c r="AE540" s="60">
        <f>IF(N540=$AE$1,_xlfn.XLOOKUP(LEFT(B540,18)&amp;C540&amp;D540,'Form CT'!I:I,'Form CT'!D:D,0)+_xlfn.XLOOKUP(LEFT(B540,18)&amp;C540&amp;D540,'Form CT'!I:I,'Form CT'!E:E,0),0)</f>
        <v>0</v>
      </c>
      <c r="AF540" s="60">
        <f>IF(N540=$AF$1,_xlfn.XLOOKUP(LEFT(B540,18)&amp;C540&amp;D540,'Form CT'!I:I,'Form CT'!D:D,0)+_xlfn.XLOOKUP(LEFT(B540,18)&amp;C540&amp;D540,'Form CT'!I:I,'Form CT'!E:E,0),0)</f>
        <v>0</v>
      </c>
      <c r="AG540" s="60" t="e">
        <f t="shared" si="12"/>
        <v>#VALUE!</v>
      </c>
      <c r="AH540" s="60">
        <f>_xlfn.XLOOKUP(TRIM(CLEAN(B540))&amp;"-"&amp;TRIM(CLEAN(C540))&amp;"-"&amp;TRIM(CLEAN(D540)),'KS2'!A:A,'KS2'!B:B,0)</f>
        <v>0</v>
      </c>
      <c r="AI540" s="60">
        <f>IF(_xlfn.XLOOKUP(MID(B540,2,7)&amp;"/"&amp;MID(B540,10,3)&amp;TRIM(D540)&amp;MID(B540,15,4),Carouselwash!F:F,Carouselwash!I:I,0)=0,_xlfn.XLOOKUP((MID(C540,2,7)&amp;"/"&amp;MID(C540,10,3)&amp;TRIM(D540)),Carouselwash!G:G,Carouselwash!I:I,0),_xlfn.XLOOKUP(MID(B540,2,7)&amp;"/"&amp;MID(B540,10,3)&amp;TRIM(D540)&amp;MID(B540,15,4),Carouselwash!F:F,Carouselwash!I:I,0))</f>
        <v>0</v>
      </c>
    </row>
    <row r="541" spans="1:35" hidden="1">
      <c r="E541" s="115"/>
      <c r="G541" s="124"/>
      <c r="H541" s="124"/>
      <c r="AA541" s="60" t="s">
        <v>5012</v>
      </c>
      <c r="AB541" s="66" t="s">
        <v>5014</v>
      </c>
      <c r="AC541" s="60" t="s">
        <v>10771</v>
      </c>
      <c r="AD541" s="60">
        <f>IF(N541=$AD$1,_xlfn.XLOOKUP(LEFT(B541,18)&amp;C541&amp;D541,'Form CT'!I:I,'Form CT'!D:D,0)+_xlfn.XLOOKUP(LEFT(B541,18)&amp;C541&amp;D541,'Form CT'!I:I,'Form CT'!E:E,0),0)</f>
        <v>0</v>
      </c>
      <c r="AE541" s="60">
        <f>IF(N541=$AE$1,_xlfn.XLOOKUP(LEFT(B541,18)&amp;C541&amp;D541,'Form CT'!I:I,'Form CT'!D:D,0)+_xlfn.XLOOKUP(LEFT(B541,18)&amp;C541&amp;D541,'Form CT'!I:I,'Form CT'!E:E,0),0)</f>
        <v>0</v>
      </c>
      <c r="AF541" s="60">
        <f>IF(N541=$AF$1,_xlfn.XLOOKUP(LEFT(B541,18)&amp;C541&amp;D541,'Form CT'!I:I,'Form CT'!D:D,0)+_xlfn.XLOOKUP(LEFT(B541,18)&amp;C541&amp;D541,'Form CT'!I:I,'Form CT'!E:E,0),0)</f>
        <v>0</v>
      </c>
      <c r="AG541" s="60" t="e">
        <f t="shared" si="12"/>
        <v>#VALUE!</v>
      </c>
      <c r="AH541" s="60">
        <f>_xlfn.XLOOKUP(TRIM(CLEAN(B541))&amp;"-"&amp;TRIM(CLEAN(C541))&amp;"-"&amp;TRIM(CLEAN(D541)),'KS2'!A:A,'KS2'!B:B,0)</f>
        <v>0</v>
      </c>
      <c r="AI541" s="60">
        <f>IF(_xlfn.XLOOKUP(MID(B541,2,7)&amp;"/"&amp;MID(B541,10,3)&amp;TRIM(D541)&amp;MID(B541,15,4),Carouselwash!F:F,Carouselwash!I:I,0)=0,_xlfn.XLOOKUP((MID(C541,2,7)&amp;"/"&amp;MID(C541,10,3)&amp;TRIM(D541)),Carouselwash!G:G,Carouselwash!I:I,0),_xlfn.XLOOKUP(MID(B541,2,7)&amp;"/"&amp;MID(B541,10,3)&amp;TRIM(D541)&amp;MID(B541,15,4),Carouselwash!F:F,Carouselwash!I:I,0))</f>
        <v>0</v>
      </c>
    </row>
    <row r="542" spans="1:35" hidden="1">
      <c r="E542" s="115"/>
      <c r="G542" s="124"/>
      <c r="H542" s="124"/>
      <c r="AA542" s="60" t="s">
        <v>5009</v>
      </c>
      <c r="AB542" s="66" t="s">
        <v>5008</v>
      </c>
      <c r="AC542" s="60" t="s">
        <v>10772</v>
      </c>
      <c r="AD542" s="60">
        <f>IF(N542=$AD$1,_xlfn.XLOOKUP(LEFT(B542,18)&amp;C542&amp;D542,'Form CT'!I:I,'Form CT'!D:D,0)+_xlfn.XLOOKUP(LEFT(B542,18)&amp;C542&amp;D542,'Form CT'!I:I,'Form CT'!E:E,0),0)</f>
        <v>0</v>
      </c>
      <c r="AE542" s="60">
        <f>IF(N542=$AE$1,_xlfn.XLOOKUP(LEFT(B542,18)&amp;C542&amp;D542,'Form CT'!I:I,'Form CT'!D:D,0)+_xlfn.XLOOKUP(LEFT(B542,18)&amp;C542&amp;D542,'Form CT'!I:I,'Form CT'!E:E,0),0)</f>
        <v>0</v>
      </c>
      <c r="AF542" s="60">
        <f>IF(N542=$AF$1,_xlfn.XLOOKUP(LEFT(B542,18)&amp;C542&amp;D542,'Form CT'!I:I,'Form CT'!D:D,0)+_xlfn.XLOOKUP(LEFT(B542,18)&amp;C542&amp;D542,'Form CT'!I:I,'Form CT'!E:E,0),0)</f>
        <v>0</v>
      </c>
      <c r="AG542" s="60" t="e">
        <f t="shared" si="12"/>
        <v>#VALUE!</v>
      </c>
      <c r="AH542" s="60">
        <f>_xlfn.XLOOKUP(TRIM(CLEAN(B542))&amp;"-"&amp;TRIM(CLEAN(C542))&amp;"-"&amp;TRIM(CLEAN(D542)),'KS2'!A:A,'KS2'!B:B,0)</f>
        <v>0</v>
      </c>
      <c r="AI542" s="60">
        <f>IF(_xlfn.XLOOKUP(MID(B542,2,7)&amp;"/"&amp;MID(B542,10,3)&amp;TRIM(D542)&amp;MID(B542,15,4),Carouselwash!F:F,Carouselwash!I:I,0)=0,_xlfn.XLOOKUP((MID(C542,2,7)&amp;"/"&amp;MID(C542,10,3)&amp;TRIM(D542)),Carouselwash!G:G,Carouselwash!I:I,0),_xlfn.XLOOKUP(MID(B542,2,7)&amp;"/"&amp;MID(B542,10,3)&amp;TRIM(D542)&amp;MID(B542,15,4),Carouselwash!F:F,Carouselwash!I:I,0))</f>
        <v>0</v>
      </c>
    </row>
    <row r="543" spans="1:35" hidden="1">
      <c r="E543" s="115"/>
      <c r="G543" s="124"/>
      <c r="H543" s="124"/>
      <c r="AA543" s="60" t="s">
        <v>5009</v>
      </c>
      <c r="AB543" s="66" t="s">
        <v>10773</v>
      </c>
      <c r="AC543" s="60" t="s">
        <v>10774</v>
      </c>
      <c r="AD543" s="60">
        <f>IF(N543=$AD$1,_xlfn.XLOOKUP(LEFT(B543,18)&amp;C543&amp;D543,'Form CT'!I:I,'Form CT'!D:D,0)+_xlfn.XLOOKUP(LEFT(B543,18)&amp;C543&amp;D543,'Form CT'!I:I,'Form CT'!E:E,0),0)</f>
        <v>0</v>
      </c>
      <c r="AE543" s="60">
        <f>IF(N543=$AE$1,_xlfn.XLOOKUP(LEFT(B543,18)&amp;C543&amp;D543,'Form CT'!I:I,'Form CT'!D:D,0)+_xlfn.XLOOKUP(LEFT(B543,18)&amp;C543&amp;D543,'Form CT'!I:I,'Form CT'!E:E,0),0)</f>
        <v>0</v>
      </c>
      <c r="AF543" s="60">
        <f>IF(N543=$AF$1,_xlfn.XLOOKUP(LEFT(B543,18)&amp;C543&amp;D543,'Form CT'!I:I,'Form CT'!D:D,0)+_xlfn.XLOOKUP(LEFT(B543,18)&amp;C543&amp;D543,'Form CT'!I:I,'Form CT'!E:E,0),0)</f>
        <v>0</v>
      </c>
      <c r="AG543" s="60" t="e">
        <f t="shared" si="12"/>
        <v>#VALUE!</v>
      </c>
      <c r="AH543" s="60">
        <f>_xlfn.XLOOKUP(TRIM(CLEAN(B543))&amp;"-"&amp;TRIM(CLEAN(C543))&amp;"-"&amp;TRIM(CLEAN(D543)),'KS2'!A:A,'KS2'!B:B,0)</f>
        <v>0</v>
      </c>
      <c r="AI543" s="60">
        <f>IF(_xlfn.XLOOKUP(MID(B543,2,7)&amp;"/"&amp;MID(B543,10,3)&amp;TRIM(D543)&amp;MID(B543,15,4),Carouselwash!F:F,Carouselwash!I:I,0)=0,_xlfn.XLOOKUP((MID(C543,2,7)&amp;"/"&amp;MID(C543,10,3)&amp;TRIM(D543)),Carouselwash!G:G,Carouselwash!I:I,0),_xlfn.XLOOKUP(MID(B543,2,7)&amp;"/"&amp;MID(B543,10,3)&amp;TRIM(D543)&amp;MID(B543,15,4),Carouselwash!F:F,Carouselwash!I:I,0))</f>
        <v>0</v>
      </c>
    </row>
    <row r="544" spans="1:35" hidden="1">
      <c r="E544" s="115"/>
      <c r="G544" s="124"/>
      <c r="H544" s="124"/>
      <c r="AA544" s="60" t="s">
        <v>5009</v>
      </c>
      <c r="AB544" s="66" t="s">
        <v>5008</v>
      </c>
      <c r="AC544" s="60" t="s">
        <v>10505</v>
      </c>
      <c r="AD544" s="60">
        <f>IF(N544=$AD$1,_xlfn.XLOOKUP(LEFT(B544,18)&amp;C544&amp;D544,'Form CT'!I:I,'Form CT'!D:D,0)+_xlfn.XLOOKUP(LEFT(B544,18)&amp;C544&amp;D544,'Form CT'!I:I,'Form CT'!E:E,0),0)</f>
        <v>0</v>
      </c>
      <c r="AE544" s="60">
        <f>IF(N544=$AE$1,_xlfn.XLOOKUP(LEFT(B544,18)&amp;C544&amp;D544,'Form CT'!I:I,'Form CT'!D:D,0)+_xlfn.XLOOKUP(LEFT(B544,18)&amp;C544&amp;D544,'Form CT'!I:I,'Form CT'!E:E,0),0)</f>
        <v>0</v>
      </c>
      <c r="AF544" s="60">
        <f>IF(N544=$AF$1,_xlfn.XLOOKUP(LEFT(B544,18)&amp;C544&amp;D544,'Form CT'!I:I,'Form CT'!D:D,0)+_xlfn.XLOOKUP(LEFT(B544,18)&amp;C544&amp;D544,'Form CT'!I:I,'Form CT'!E:E,0),0)</f>
        <v>0</v>
      </c>
      <c r="AG544" s="60" t="e">
        <f t="shared" si="12"/>
        <v>#VALUE!</v>
      </c>
      <c r="AH544" s="60">
        <f>_xlfn.XLOOKUP(TRIM(CLEAN(B544))&amp;"-"&amp;TRIM(CLEAN(C544))&amp;"-"&amp;TRIM(CLEAN(D544)),'KS2'!A:A,'KS2'!B:B,0)</f>
        <v>0</v>
      </c>
      <c r="AI544" s="60">
        <f>IF(_xlfn.XLOOKUP(MID(B544,2,7)&amp;"/"&amp;MID(B544,10,3)&amp;TRIM(D544)&amp;MID(B544,15,4),Carouselwash!F:F,Carouselwash!I:I,0)=0,_xlfn.XLOOKUP((MID(C544,2,7)&amp;"/"&amp;MID(C544,10,3)&amp;TRIM(D544)),Carouselwash!G:G,Carouselwash!I:I,0),_xlfn.XLOOKUP(MID(B544,2,7)&amp;"/"&amp;MID(B544,10,3)&amp;TRIM(D544)&amp;MID(B544,15,4),Carouselwash!F:F,Carouselwash!I:I,0))</f>
        <v>0</v>
      </c>
    </row>
    <row r="545" spans="1:35" hidden="1">
      <c r="D545" s="55"/>
      <c r="E545" s="115"/>
      <c r="G545" s="124"/>
      <c r="H545" s="124"/>
      <c r="AA545" s="60" t="s">
        <v>5009</v>
      </c>
      <c r="AB545" s="66" t="s">
        <v>5008</v>
      </c>
      <c r="AC545" s="60" t="s">
        <v>10505</v>
      </c>
      <c r="AD545" s="60">
        <f>IF(N545=$AD$1,_xlfn.XLOOKUP(LEFT(B545,18)&amp;C545&amp;D545,'Form CT'!I:I,'Form CT'!D:D,0)+_xlfn.XLOOKUP(LEFT(B545,18)&amp;C545&amp;D545,'Form CT'!I:I,'Form CT'!E:E,0),0)</f>
        <v>0</v>
      </c>
      <c r="AE545" s="60">
        <f>IF(N545=$AE$1,_xlfn.XLOOKUP(LEFT(B545,18)&amp;C545&amp;D545,'Form CT'!I:I,'Form CT'!D:D,0)+_xlfn.XLOOKUP(LEFT(B545,18)&amp;C545&amp;D545,'Form CT'!I:I,'Form CT'!E:E,0),0)</f>
        <v>0</v>
      </c>
      <c r="AF545" s="60">
        <f>IF(N545=$AF$1,_xlfn.XLOOKUP(LEFT(B545,18)&amp;C545&amp;D545,'Form CT'!I:I,'Form CT'!D:D,0)+_xlfn.XLOOKUP(LEFT(B545,18)&amp;C545&amp;D545,'Form CT'!I:I,'Form CT'!E:E,0),0)</f>
        <v>0</v>
      </c>
      <c r="AG545" s="60" t="e">
        <f t="shared" si="12"/>
        <v>#VALUE!</v>
      </c>
      <c r="AH545" s="60">
        <f>_xlfn.XLOOKUP(TRIM(CLEAN(B545))&amp;"-"&amp;TRIM(CLEAN(C545))&amp;"-"&amp;TRIM(CLEAN(D545)),'KS2'!A:A,'KS2'!B:B,0)</f>
        <v>0</v>
      </c>
      <c r="AI545" s="60">
        <f>IF(_xlfn.XLOOKUP(MID(B545,2,7)&amp;"/"&amp;MID(B545,10,3)&amp;TRIM(D545)&amp;MID(B545,15,4),Carouselwash!F:F,Carouselwash!I:I,0)=0,_xlfn.XLOOKUP((MID(C545,2,7)&amp;"/"&amp;MID(C545,10,3)&amp;TRIM(D545)),Carouselwash!G:G,Carouselwash!I:I,0),_xlfn.XLOOKUP(MID(B545,2,7)&amp;"/"&amp;MID(B545,10,3)&amp;TRIM(D545)&amp;MID(B545,15,4),Carouselwash!F:F,Carouselwash!I:I,0))</f>
        <v>0</v>
      </c>
    </row>
    <row r="546" spans="1:35" hidden="1">
      <c r="E546" s="115"/>
      <c r="G546" s="124"/>
      <c r="H546" s="124"/>
      <c r="AA546" s="60" t="s">
        <v>5009</v>
      </c>
      <c r="AB546" s="66" t="s">
        <v>10775</v>
      </c>
      <c r="AC546" s="60" t="s">
        <v>10776</v>
      </c>
      <c r="AD546" s="60">
        <f>IF(N546=$AD$1,_xlfn.XLOOKUP(LEFT(B546,18)&amp;C546&amp;D546,'Form CT'!I:I,'Form CT'!D:D,0)+_xlfn.XLOOKUP(LEFT(B546,18)&amp;C546&amp;D546,'Form CT'!I:I,'Form CT'!E:E,0),0)</f>
        <v>0</v>
      </c>
      <c r="AE546" s="60">
        <f>IF(N546=$AE$1,_xlfn.XLOOKUP(LEFT(B546,18)&amp;C546&amp;D546,'Form CT'!I:I,'Form CT'!D:D,0)+_xlfn.XLOOKUP(LEFT(B546,18)&amp;C546&amp;D546,'Form CT'!I:I,'Form CT'!E:E,0),0)</f>
        <v>0</v>
      </c>
      <c r="AF546" s="60">
        <f>IF(N546=$AF$1,_xlfn.XLOOKUP(LEFT(B546,18)&amp;C546&amp;D546,'Form CT'!I:I,'Form CT'!D:D,0)+_xlfn.XLOOKUP(LEFT(B546,18)&amp;C546&amp;D546,'Form CT'!I:I,'Form CT'!E:E,0),0)</f>
        <v>0</v>
      </c>
      <c r="AG546" s="60" t="e">
        <f t="shared" si="12"/>
        <v>#VALUE!</v>
      </c>
      <c r="AH546" s="60">
        <f>_xlfn.XLOOKUP(TRIM(CLEAN(B546))&amp;"-"&amp;TRIM(CLEAN(C546))&amp;"-"&amp;TRIM(CLEAN(D546)),'KS2'!A:A,'KS2'!B:B,0)</f>
        <v>0</v>
      </c>
      <c r="AI546" s="60">
        <f>IF(_xlfn.XLOOKUP(MID(B546,2,7)&amp;"/"&amp;MID(B546,10,3)&amp;TRIM(D546)&amp;MID(B546,15,4),Carouselwash!F:F,Carouselwash!I:I,0)=0,_xlfn.XLOOKUP((MID(C546,2,7)&amp;"/"&amp;MID(C546,10,3)&amp;TRIM(D546)),Carouselwash!G:G,Carouselwash!I:I,0),_xlfn.XLOOKUP(MID(B546,2,7)&amp;"/"&amp;MID(B546,10,3)&amp;TRIM(D546)&amp;MID(B546,15,4),Carouselwash!F:F,Carouselwash!I:I,0))</f>
        <v>0</v>
      </c>
    </row>
    <row r="547" spans="1:35" hidden="1">
      <c r="A547" s="68"/>
      <c r="B547" s="70"/>
      <c r="C547" s="70"/>
      <c r="D547" s="55"/>
      <c r="E547" s="71"/>
      <c r="F547" s="73"/>
      <c r="G547" s="74"/>
      <c r="H547" s="74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  <c r="AA547" s="68" t="s">
        <v>5009</v>
      </c>
      <c r="AB547" s="68" t="s">
        <v>10777</v>
      </c>
      <c r="AC547" s="68" t="s">
        <v>10778</v>
      </c>
      <c r="AD547" s="60">
        <f>IF(N547=$AD$1,_xlfn.XLOOKUP(LEFT(B547,18)&amp;C547&amp;D547,'Form CT'!I:I,'Form CT'!D:D,0)+_xlfn.XLOOKUP(LEFT(B547,18)&amp;C547&amp;D547,'Form CT'!I:I,'Form CT'!E:E,0),0)</f>
        <v>0</v>
      </c>
      <c r="AE547" s="60">
        <f>IF(N547=$AE$1,_xlfn.XLOOKUP(LEFT(B547,18)&amp;C547&amp;D547,'Form CT'!I:I,'Form CT'!D:D,0)+_xlfn.XLOOKUP(LEFT(B547,18)&amp;C547&amp;D547,'Form CT'!I:I,'Form CT'!E:E,0),0)</f>
        <v>0</v>
      </c>
      <c r="AF547" s="60">
        <f>IF(N547=$AF$1,_xlfn.XLOOKUP(LEFT(B547,18)&amp;C547&amp;D547,'Form CT'!I:I,'Form CT'!D:D,0)+_xlfn.XLOOKUP(LEFT(B547,18)&amp;C547&amp;D547,'Form CT'!I:I,'Form CT'!E:E,0),0)</f>
        <v>0</v>
      </c>
      <c r="AG547" s="60" t="e">
        <f t="shared" si="12"/>
        <v>#VALUE!</v>
      </c>
      <c r="AH547" s="60">
        <f>_xlfn.XLOOKUP(TRIM(CLEAN(B547))&amp;"-"&amp;TRIM(CLEAN(C547))&amp;"-"&amp;TRIM(CLEAN(D547)),'KS2'!A:A,'KS2'!B:B,0)</f>
        <v>0</v>
      </c>
      <c r="AI547" s="60">
        <f>IF(_xlfn.XLOOKUP(MID(B547,2,7)&amp;"/"&amp;MID(B547,10,3)&amp;TRIM(D547)&amp;MID(B547,15,4),Carouselwash!F:F,Carouselwash!I:I,0)=0,_xlfn.XLOOKUP((MID(C547,2,7)&amp;"/"&amp;MID(C547,10,3)&amp;TRIM(D547)),Carouselwash!G:G,Carouselwash!I:I,0),_xlfn.XLOOKUP(MID(B547,2,7)&amp;"/"&amp;MID(B547,10,3)&amp;TRIM(D547)&amp;MID(B547,15,4),Carouselwash!F:F,Carouselwash!I:I,0))</f>
        <v>0</v>
      </c>
    </row>
    <row r="548" spans="1:35" hidden="1">
      <c r="E548" s="115"/>
      <c r="G548" s="124"/>
      <c r="H548" s="124"/>
      <c r="AA548" s="60" t="s">
        <v>5010</v>
      </c>
      <c r="AB548" s="66" t="s">
        <v>5008</v>
      </c>
      <c r="AC548" s="60" t="s">
        <v>10779</v>
      </c>
      <c r="AD548" s="60">
        <f>IF(N548=$AD$1,_xlfn.XLOOKUP(LEFT(B548,18)&amp;C548&amp;D548,'Form CT'!I:I,'Form CT'!D:D,0)+_xlfn.XLOOKUP(LEFT(B548,18)&amp;C548&amp;D548,'Form CT'!I:I,'Form CT'!E:E,0),0)</f>
        <v>0</v>
      </c>
      <c r="AE548" s="60">
        <f>IF(N548=$AE$1,_xlfn.XLOOKUP(LEFT(B548,18)&amp;C548&amp;D548,'Form CT'!I:I,'Form CT'!D:D,0)+_xlfn.XLOOKUP(LEFT(B548,18)&amp;C548&amp;D548,'Form CT'!I:I,'Form CT'!E:E,0),0)</f>
        <v>0</v>
      </c>
      <c r="AF548" s="60">
        <f>IF(N548=$AF$1,_xlfn.XLOOKUP(LEFT(B548,18)&amp;C548&amp;D548,'Form CT'!I:I,'Form CT'!D:D,0)+_xlfn.XLOOKUP(LEFT(B548,18)&amp;C548&amp;D548,'Form CT'!I:I,'Form CT'!E:E,0),0)</f>
        <v>0</v>
      </c>
      <c r="AG548" s="60" t="e">
        <f t="shared" si="12"/>
        <v>#VALUE!</v>
      </c>
      <c r="AH548" s="60">
        <f>_xlfn.XLOOKUP(TRIM(CLEAN(B548))&amp;"-"&amp;TRIM(CLEAN(C548))&amp;"-"&amp;TRIM(CLEAN(D548)),'KS2'!A:A,'KS2'!B:B,0)</f>
        <v>0</v>
      </c>
      <c r="AI548" s="60">
        <f>IF(_xlfn.XLOOKUP(MID(B548,2,7)&amp;"/"&amp;MID(B548,10,3)&amp;TRIM(D548)&amp;MID(B548,15,4),Carouselwash!F:F,Carouselwash!I:I,0)=0,_xlfn.XLOOKUP((MID(C548,2,7)&amp;"/"&amp;MID(C548,10,3)&amp;TRIM(D548)),Carouselwash!G:G,Carouselwash!I:I,0),_xlfn.XLOOKUP(MID(B548,2,7)&amp;"/"&amp;MID(B548,10,3)&amp;TRIM(D548)&amp;MID(B548,15,4),Carouselwash!F:F,Carouselwash!I:I,0))</f>
        <v>0</v>
      </c>
    </row>
    <row r="549" spans="1:35" hidden="1">
      <c r="E549" s="115"/>
      <c r="G549" s="124"/>
      <c r="H549" s="124"/>
      <c r="AA549" s="60" t="s">
        <v>5012</v>
      </c>
      <c r="AB549" s="66" t="s">
        <v>5008</v>
      </c>
      <c r="AC549" s="60" t="s">
        <v>10780</v>
      </c>
      <c r="AD549" s="60">
        <f>IF(N549=$AD$1,_xlfn.XLOOKUP(LEFT(B549,18)&amp;C549&amp;D549,'Form CT'!I:I,'Form CT'!D:D,0)+_xlfn.XLOOKUP(LEFT(B549,18)&amp;C549&amp;D549,'Form CT'!I:I,'Form CT'!E:E,0),0)</f>
        <v>0</v>
      </c>
      <c r="AE549" s="60">
        <f>IF(N549=$AE$1,_xlfn.XLOOKUP(LEFT(B549,18)&amp;C549&amp;D549,'Form CT'!I:I,'Form CT'!D:D,0)+_xlfn.XLOOKUP(LEFT(B549,18)&amp;C549&amp;D549,'Form CT'!I:I,'Form CT'!E:E,0),0)</f>
        <v>0</v>
      </c>
      <c r="AF549" s="60">
        <f>IF(N549=$AF$1,_xlfn.XLOOKUP(LEFT(B549,18)&amp;C549&amp;D549,'Form CT'!I:I,'Form CT'!D:D,0)+_xlfn.XLOOKUP(LEFT(B549,18)&amp;C549&amp;D549,'Form CT'!I:I,'Form CT'!E:E,0),0)</f>
        <v>0</v>
      </c>
      <c r="AG549" s="60" t="e">
        <f t="shared" si="12"/>
        <v>#VALUE!</v>
      </c>
      <c r="AH549" s="60">
        <f>_xlfn.XLOOKUP(TRIM(CLEAN(B549))&amp;"-"&amp;TRIM(CLEAN(C549))&amp;"-"&amp;TRIM(CLEAN(D549)),'KS2'!A:A,'KS2'!B:B,0)</f>
        <v>0</v>
      </c>
      <c r="AI549" s="60">
        <f>IF(_xlfn.XLOOKUP(MID(B549,2,7)&amp;"/"&amp;MID(B549,10,3)&amp;TRIM(D549)&amp;MID(B549,15,4),Carouselwash!F:F,Carouselwash!I:I,0)=0,_xlfn.XLOOKUP((MID(C549,2,7)&amp;"/"&amp;MID(C549,10,3)&amp;TRIM(D549)),Carouselwash!G:G,Carouselwash!I:I,0),_xlfn.XLOOKUP(MID(B549,2,7)&amp;"/"&amp;MID(B549,10,3)&amp;TRIM(D549)&amp;MID(B549,15,4),Carouselwash!F:F,Carouselwash!I:I,0))</f>
        <v>0</v>
      </c>
    </row>
    <row r="550" spans="1:35" hidden="1">
      <c r="E550" s="115"/>
      <c r="G550" s="124"/>
      <c r="H550" s="124"/>
      <c r="AA550" s="60" t="s">
        <v>5009</v>
      </c>
      <c r="AB550" s="66" t="s">
        <v>10781</v>
      </c>
      <c r="AC550" s="60" t="s">
        <v>10782</v>
      </c>
      <c r="AD550" s="60">
        <f>IF(N550=$AD$1,_xlfn.XLOOKUP(LEFT(B550,18)&amp;C550&amp;D550,'Form CT'!I:I,'Form CT'!D:D,0)+_xlfn.XLOOKUP(LEFT(B550,18)&amp;C550&amp;D550,'Form CT'!I:I,'Form CT'!E:E,0),0)</f>
        <v>0</v>
      </c>
      <c r="AE550" s="60">
        <f>IF(N550=$AE$1,_xlfn.XLOOKUP(LEFT(B550,18)&amp;C550&amp;D550,'Form CT'!I:I,'Form CT'!D:D,0)+_xlfn.XLOOKUP(LEFT(B550,18)&amp;C550&amp;D550,'Form CT'!I:I,'Form CT'!E:E,0),0)</f>
        <v>0</v>
      </c>
      <c r="AF550" s="60">
        <f>IF(N550=$AF$1,_xlfn.XLOOKUP(LEFT(B550,18)&amp;C550&amp;D550,'Form CT'!I:I,'Form CT'!D:D,0)+_xlfn.XLOOKUP(LEFT(B550,18)&amp;C550&amp;D550,'Form CT'!I:I,'Form CT'!E:E,0),0)</f>
        <v>0</v>
      </c>
      <c r="AG550" s="60" t="e">
        <f t="shared" si="12"/>
        <v>#VALUE!</v>
      </c>
      <c r="AH550" s="60">
        <f>_xlfn.XLOOKUP(TRIM(CLEAN(B550))&amp;"-"&amp;TRIM(CLEAN(C550))&amp;"-"&amp;TRIM(CLEAN(D550)),'KS2'!A:A,'KS2'!B:B,0)</f>
        <v>0</v>
      </c>
      <c r="AI550" s="60">
        <f>IF(_xlfn.XLOOKUP(MID(B550,2,7)&amp;"/"&amp;MID(B550,10,3)&amp;TRIM(D550)&amp;MID(B550,15,4),Carouselwash!F:F,Carouselwash!I:I,0)=0,_xlfn.XLOOKUP((MID(C550,2,7)&amp;"/"&amp;MID(C550,10,3)&amp;TRIM(D550)),Carouselwash!G:G,Carouselwash!I:I,0),_xlfn.XLOOKUP(MID(B550,2,7)&amp;"/"&amp;MID(B550,10,3)&amp;TRIM(D550)&amp;MID(B550,15,4),Carouselwash!F:F,Carouselwash!I:I,0))</f>
        <v>0</v>
      </c>
    </row>
    <row r="551" spans="1:35" hidden="1">
      <c r="D551" s="55"/>
      <c r="E551" s="115"/>
      <c r="G551" s="124"/>
      <c r="H551" s="124"/>
      <c r="AA551" s="60" t="s">
        <v>5009</v>
      </c>
      <c r="AB551" s="66" t="s">
        <v>10783</v>
      </c>
      <c r="AC551" s="60" t="s">
        <v>10784</v>
      </c>
      <c r="AD551" s="60">
        <f>IF(N551=$AD$1,_xlfn.XLOOKUP(LEFT(B551,18)&amp;C551&amp;D551,'Form CT'!I:I,'Form CT'!D:D,0)+_xlfn.XLOOKUP(LEFT(B551,18)&amp;C551&amp;D551,'Form CT'!I:I,'Form CT'!E:E,0),0)</f>
        <v>0</v>
      </c>
      <c r="AE551" s="60">
        <f>IF(N551=$AE$1,_xlfn.XLOOKUP(LEFT(B551,18)&amp;C551&amp;D551,'Form CT'!I:I,'Form CT'!D:D,0)+_xlfn.XLOOKUP(LEFT(B551,18)&amp;C551&amp;D551,'Form CT'!I:I,'Form CT'!E:E,0),0)</f>
        <v>0</v>
      </c>
      <c r="AF551" s="60">
        <f>IF(N551=$AF$1,_xlfn.XLOOKUP(LEFT(B551,18)&amp;C551&amp;D551,'Form CT'!I:I,'Form CT'!D:D,0)+_xlfn.XLOOKUP(LEFT(B551,18)&amp;C551&amp;D551,'Form CT'!I:I,'Form CT'!E:E,0),0)</f>
        <v>0</v>
      </c>
      <c r="AG551" s="60" t="e">
        <f t="shared" si="12"/>
        <v>#VALUE!</v>
      </c>
      <c r="AH551" s="60">
        <f>_xlfn.XLOOKUP(TRIM(CLEAN(B551))&amp;"-"&amp;TRIM(CLEAN(C551))&amp;"-"&amp;TRIM(CLEAN(D551)),'KS2'!A:A,'KS2'!B:B,0)</f>
        <v>0</v>
      </c>
      <c r="AI551" s="60">
        <f>IF(_xlfn.XLOOKUP(MID(B551,2,7)&amp;"/"&amp;MID(B551,10,3)&amp;TRIM(D551)&amp;MID(B551,15,4),Carouselwash!F:F,Carouselwash!I:I,0)=0,_xlfn.XLOOKUP((MID(C551,2,7)&amp;"/"&amp;MID(C551,10,3)&amp;TRIM(D551)),Carouselwash!G:G,Carouselwash!I:I,0),_xlfn.XLOOKUP(MID(B551,2,7)&amp;"/"&amp;MID(B551,10,3)&amp;TRIM(D551)&amp;MID(B551,15,4),Carouselwash!F:F,Carouselwash!I:I,0))</f>
        <v>0</v>
      </c>
    </row>
    <row r="552" spans="1:35" hidden="1">
      <c r="E552" s="115"/>
      <c r="G552" s="124"/>
      <c r="H552" s="124"/>
      <c r="AA552" s="60" t="s">
        <v>5009</v>
      </c>
      <c r="AB552" s="66" t="s">
        <v>10785</v>
      </c>
      <c r="AC552" s="60" t="s">
        <v>10786</v>
      </c>
      <c r="AD552" s="60">
        <f>IF(N552=$AD$1,_xlfn.XLOOKUP(LEFT(B552,18)&amp;C552&amp;D552,'Form CT'!I:I,'Form CT'!D:D,0)+_xlfn.XLOOKUP(LEFT(B552,18)&amp;C552&amp;D552,'Form CT'!I:I,'Form CT'!E:E,0),0)</f>
        <v>0</v>
      </c>
      <c r="AE552" s="60">
        <f>IF(N552=$AE$1,_xlfn.XLOOKUP(LEFT(B552,18)&amp;C552&amp;D552,'Form CT'!I:I,'Form CT'!D:D,0)+_xlfn.XLOOKUP(LEFT(B552,18)&amp;C552&amp;D552,'Form CT'!I:I,'Form CT'!E:E,0),0)</f>
        <v>0</v>
      </c>
      <c r="AF552" s="60">
        <f>IF(N552=$AF$1,_xlfn.XLOOKUP(LEFT(B552,18)&amp;C552&amp;D552,'Form CT'!I:I,'Form CT'!D:D,0)+_xlfn.XLOOKUP(LEFT(B552,18)&amp;C552&amp;D552,'Form CT'!I:I,'Form CT'!E:E,0),0)</f>
        <v>0</v>
      </c>
      <c r="AG552" s="60" t="e">
        <f t="shared" si="12"/>
        <v>#VALUE!</v>
      </c>
      <c r="AH552" s="60">
        <f>_xlfn.XLOOKUP(TRIM(CLEAN(B552))&amp;"-"&amp;TRIM(CLEAN(C552))&amp;"-"&amp;TRIM(CLEAN(D552)),'KS2'!A:A,'KS2'!B:B,0)</f>
        <v>0</v>
      </c>
      <c r="AI552" s="60">
        <f>IF(_xlfn.XLOOKUP(MID(B552,2,7)&amp;"/"&amp;MID(B552,10,3)&amp;TRIM(D552)&amp;MID(B552,15,4),Carouselwash!F:F,Carouselwash!I:I,0)=0,_xlfn.XLOOKUP((MID(C552,2,7)&amp;"/"&amp;MID(C552,10,3)&amp;TRIM(D552)),Carouselwash!G:G,Carouselwash!I:I,0),_xlfn.XLOOKUP(MID(B552,2,7)&amp;"/"&amp;MID(B552,10,3)&amp;TRIM(D552)&amp;MID(B552,15,4),Carouselwash!F:F,Carouselwash!I:I,0))</f>
        <v>0</v>
      </c>
    </row>
    <row r="553" spans="1:35" hidden="1">
      <c r="D553" s="55"/>
      <c r="E553" s="115"/>
      <c r="G553" s="124"/>
      <c r="H553" s="124"/>
      <c r="AA553" s="60" t="s">
        <v>5009</v>
      </c>
      <c r="AB553" s="66" t="s">
        <v>5008</v>
      </c>
      <c r="AC553" s="60" t="s">
        <v>10737</v>
      </c>
      <c r="AD553" s="60">
        <f>IF(N553=$AD$1,_xlfn.XLOOKUP(LEFT(B553,18)&amp;C553&amp;D553,'Form CT'!I:I,'Form CT'!D:D,0)+_xlfn.XLOOKUP(LEFT(B553,18)&amp;C553&amp;D553,'Form CT'!I:I,'Form CT'!E:E,0),0)</f>
        <v>0</v>
      </c>
      <c r="AE553" s="60">
        <f>IF(N553=$AE$1,_xlfn.XLOOKUP(LEFT(B553,18)&amp;C553&amp;D553,'Form CT'!I:I,'Form CT'!D:D,0)+_xlfn.XLOOKUP(LEFT(B553,18)&amp;C553&amp;D553,'Form CT'!I:I,'Form CT'!E:E,0),0)</f>
        <v>0</v>
      </c>
      <c r="AF553" s="60">
        <f>IF(N553=$AF$1,_xlfn.XLOOKUP(LEFT(B553,18)&amp;C553&amp;D553,'Form CT'!I:I,'Form CT'!D:D,0)+_xlfn.XLOOKUP(LEFT(B553,18)&amp;C553&amp;D553,'Form CT'!I:I,'Form CT'!E:E,0),0)</f>
        <v>0</v>
      </c>
      <c r="AG553" s="60" t="e">
        <f t="shared" si="12"/>
        <v>#VALUE!</v>
      </c>
      <c r="AH553" s="60">
        <f>_xlfn.XLOOKUP(TRIM(CLEAN(B553))&amp;"-"&amp;TRIM(CLEAN(C553))&amp;"-"&amp;TRIM(CLEAN(D553)),'KS2'!A:A,'KS2'!B:B,0)</f>
        <v>0</v>
      </c>
      <c r="AI553" s="60">
        <f>IF(_xlfn.XLOOKUP(MID(B553,2,7)&amp;"/"&amp;MID(B553,10,3)&amp;TRIM(D553)&amp;MID(B553,15,4),Carouselwash!F:F,Carouselwash!I:I,0)=0,_xlfn.XLOOKUP((MID(C553,2,7)&amp;"/"&amp;MID(C553,10,3)&amp;TRIM(D553)),Carouselwash!G:G,Carouselwash!I:I,0),_xlfn.XLOOKUP(MID(B553,2,7)&amp;"/"&amp;MID(B553,10,3)&amp;TRIM(D553)&amp;MID(B553,15,4),Carouselwash!F:F,Carouselwash!I:I,0))</f>
        <v>0</v>
      </c>
    </row>
    <row r="554" spans="1:35" hidden="1">
      <c r="D554" s="55"/>
      <c r="E554" s="115"/>
      <c r="G554" s="124"/>
      <c r="H554" s="124"/>
      <c r="AA554" s="60" t="s">
        <v>5009</v>
      </c>
      <c r="AB554" s="66" t="s">
        <v>10787</v>
      </c>
      <c r="AC554" s="60" t="s">
        <v>10751</v>
      </c>
      <c r="AD554" s="60">
        <f>IF(N554=$AD$1,_xlfn.XLOOKUP(LEFT(B554,18)&amp;C554&amp;D554,'Form CT'!I:I,'Form CT'!D:D,0)+_xlfn.XLOOKUP(LEFT(B554,18)&amp;C554&amp;D554,'Form CT'!I:I,'Form CT'!E:E,0),0)</f>
        <v>0</v>
      </c>
      <c r="AE554" s="60">
        <f>IF(N554=$AE$1,_xlfn.XLOOKUP(LEFT(B554,18)&amp;C554&amp;D554,'Form CT'!I:I,'Form CT'!D:D,0)+_xlfn.XLOOKUP(LEFT(B554,18)&amp;C554&amp;D554,'Form CT'!I:I,'Form CT'!E:E,0),0)</f>
        <v>0</v>
      </c>
      <c r="AF554" s="60">
        <f>IF(N554=$AF$1,_xlfn.XLOOKUP(LEFT(B554,18)&amp;C554&amp;D554,'Form CT'!I:I,'Form CT'!D:D,0)+_xlfn.XLOOKUP(LEFT(B554,18)&amp;C554&amp;D554,'Form CT'!I:I,'Form CT'!E:E,0),0)</f>
        <v>0</v>
      </c>
      <c r="AG554" s="60" t="e">
        <f t="shared" si="12"/>
        <v>#VALUE!</v>
      </c>
      <c r="AH554" s="60">
        <f>_xlfn.XLOOKUP(TRIM(CLEAN(B554))&amp;"-"&amp;TRIM(CLEAN(C554))&amp;"-"&amp;TRIM(CLEAN(D554)),'KS2'!A:A,'KS2'!B:B,0)</f>
        <v>0</v>
      </c>
      <c r="AI554" s="60">
        <f>IF(_xlfn.XLOOKUP(MID(B554,2,7)&amp;"/"&amp;MID(B554,10,3)&amp;TRIM(D554)&amp;MID(B554,15,4),Carouselwash!F:F,Carouselwash!I:I,0)=0,_xlfn.XLOOKUP((MID(C554,2,7)&amp;"/"&amp;MID(C554,10,3)&amp;TRIM(D554)),Carouselwash!G:G,Carouselwash!I:I,0),_xlfn.XLOOKUP(MID(B554,2,7)&amp;"/"&amp;MID(B554,10,3)&amp;TRIM(D554)&amp;MID(B554,15,4),Carouselwash!F:F,Carouselwash!I:I,0))</f>
        <v>0</v>
      </c>
    </row>
    <row r="555" spans="1:35" hidden="1">
      <c r="E555" s="115"/>
      <c r="G555" s="124"/>
      <c r="H555" s="124"/>
      <c r="AA555" s="60" t="s">
        <v>5011</v>
      </c>
      <c r="AB555" s="126" t="s">
        <v>5008</v>
      </c>
      <c r="AC555" s="60" t="s">
        <v>10788</v>
      </c>
      <c r="AD555" s="60">
        <f>IF(N555=$AD$1,_xlfn.XLOOKUP(LEFT(B555,18)&amp;C555&amp;D555,'Form CT'!I:I,'Form CT'!D:D,0)+_xlfn.XLOOKUP(LEFT(B555,18)&amp;C555&amp;D555,'Form CT'!I:I,'Form CT'!E:E,0),0)</f>
        <v>0</v>
      </c>
      <c r="AE555" s="60">
        <f>IF(N555=$AE$1,_xlfn.XLOOKUP(LEFT(B555,18)&amp;C555&amp;D555,'Form CT'!I:I,'Form CT'!D:D,0)+_xlfn.XLOOKUP(LEFT(B555,18)&amp;C555&amp;D555,'Form CT'!I:I,'Form CT'!E:E,0),0)</f>
        <v>0</v>
      </c>
      <c r="AF555" s="60">
        <f>IF(N555=$AF$1,_xlfn.XLOOKUP(LEFT(B555,18)&amp;C555&amp;D555,'Form CT'!I:I,'Form CT'!D:D,0)+_xlfn.XLOOKUP(LEFT(B555,18)&amp;C555&amp;D555,'Form CT'!I:I,'Form CT'!E:E,0),0)</f>
        <v>0</v>
      </c>
      <c r="AG555" s="60" t="e">
        <f t="shared" si="12"/>
        <v>#VALUE!</v>
      </c>
      <c r="AH555" s="60">
        <f>_xlfn.XLOOKUP(TRIM(CLEAN(B555))&amp;"-"&amp;TRIM(CLEAN(C555))&amp;"-"&amp;TRIM(CLEAN(D555)),'KS2'!A:A,'KS2'!B:B,0)</f>
        <v>0</v>
      </c>
      <c r="AI555" s="60">
        <f>IF(_xlfn.XLOOKUP(MID(B555,2,7)&amp;"/"&amp;MID(B555,10,3)&amp;TRIM(D555)&amp;MID(B555,15,4),Carouselwash!F:F,Carouselwash!I:I,0)=0,_xlfn.XLOOKUP((MID(C555,2,7)&amp;"/"&amp;MID(C555,10,3)&amp;TRIM(D555)),Carouselwash!G:G,Carouselwash!I:I,0),_xlfn.XLOOKUP(MID(B555,2,7)&amp;"/"&amp;MID(B555,10,3)&amp;TRIM(D555)&amp;MID(B555,15,4),Carouselwash!F:F,Carouselwash!I:I,0))</f>
        <v>0</v>
      </c>
    </row>
    <row r="556" spans="1:35" hidden="1">
      <c r="D556" s="55"/>
      <c r="E556" s="115"/>
      <c r="G556" s="124"/>
      <c r="H556" s="124"/>
      <c r="AA556" s="60" t="s">
        <v>5009</v>
      </c>
      <c r="AB556" s="66" t="s">
        <v>5008</v>
      </c>
      <c r="AC556" s="60" t="s">
        <v>10758</v>
      </c>
      <c r="AD556" s="60">
        <f>IF(N556=$AD$1,_xlfn.XLOOKUP(LEFT(B556,18)&amp;C556&amp;D556,'Form CT'!I:I,'Form CT'!D:D,0)+_xlfn.XLOOKUP(LEFT(B556,18)&amp;C556&amp;D556,'Form CT'!I:I,'Form CT'!E:E,0),0)</f>
        <v>0</v>
      </c>
      <c r="AE556" s="60">
        <f>IF(N556=$AE$1,_xlfn.XLOOKUP(LEFT(B556,18)&amp;C556&amp;D556,'Form CT'!I:I,'Form CT'!D:D,0)+_xlfn.XLOOKUP(LEFT(B556,18)&amp;C556&amp;D556,'Form CT'!I:I,'Form CT'!E:E,0),0)</f>
        <v>0</v>
      </c>
      <c r="AF556" s="60">
        <f>IF(N556=$AF$1,_xlfn.XLOOKUP(LEFT(B556,18)&amp;C556&amp;D556,'Form CT'!I:I,'Form CT'!D:D,0)+_xlfn.XLOOKUP(LEFT(B556,18)&amp;C556&amp;D556,'Form CT'!I:I,'Form CT'!E:E,0),0)</f>
        <v>0</v>
      </c>
      <c r="AG556" s="60" t="e">
        <f t="shared" si="12"/>
        <v>#VALUE!</v>
      </c>
      <c r="AH556" s="60">
        <f>_xlfn.XLOOKUP(TRIM(CLEAN(B556))&amp;"-"&amp;TRIM(CLEAN(C556))&amp;"-"&amp;TRIM(CLEAN(D556)),'KS2'!A:A,'KS2'!B:B,0)</f>
        <v>0</v>
      </c>
      <c r="AI556" s="60">
        <f>IF(_xlfn.XLOOKUP(MID(B556,2,7)&amp;"/"&amp;MID(B556,10,3)&amp;TRIM(D556)&amp;MID(B556,15,4),Carouselwash!F:F,Carouselwash!I:I,0)=0,_xlfn.XLOOKUP((MID(C556,2,7)&amp;"/"&amp;MID(C556,10,3)&amp;TRIM(D556)),Carouselwash!G:G,Carouselwash!I:I,0),_xlfn.XLOOKUP(MID(B556,2,7)&amp;"/"&amp;MID(B556,10,3)&amp;TRIM(D556)&amp;MID(B556,15,4),Carouselwash!F:F,Carouselwash!I:I,0))</f>
        <v>0</v>
      </c>
    </row>
    <row r="557" spans="1:35" hidden="1">
      <c r="E557" s="115"/>
      <c r="G557" s="124"/>
      <c r="H557" s="124"/>
      <c r="AA557" s="60" t="s">
        <v>5009</v>
      </c>
      <c r="AB557" s="66" t="s">
        <v>10789</v>
      </c>
      <c r="AC557" s="60" t="s">
        <v>10790</v>
      </c>
      <c r="AD557" s="60">
        <f>IF(N557=$AD$1,_xlfn.XLOOKUP(LEFT(B557,18)&amp;C557&amp;D557,'Form CT'!I:I,'Form CT'!D:D,0)+_xlfn.XLOOKUP(LEFT(B557,18)&amp;C557&amp;D557,'Form CT'!I:I,'Form CT'!E:E,0),0)</f>
        <v>0</v>
      </c>
      <c r="AE557" s="60">
        <f>IF(N557=$AE$1,_xlfn.XLOOKUP(LEFT(B557,18)&amp;C557&amp;D557,'Form CT'!I:I,'Form CT'!D:D,0)+_xlfn.XLOOKUP(LEFT(B557,18)&amp;C557&amp;D557,'Form CT'!I:I,'Form CT'!E:E,0),0)</f>
        <v>0</v>
      </c>
      <c r="AF557" s="60">
        <f>IF(N557=$AF$1,_xlfn.XLOOKUP(LEFT(B557,18)&amp;C557&amp;D557,'Form CT'!I:I,'Form CT'!D:D,0)+_xlfn.XLOOKUP(LEFT(B557,18)&amp;C557&amp;D557,'Form CT'!I:I,'Form CT'!E:E,0),0)</f>
        <v>0</v>
      </c>
      <c r="AG557" s="60" t="e">
        <f t="shared" si="12"/>
        <v>#VALUE!</v>
      </c>
      <c r="AH557" s="60">
        <f>_xlfn.XLOOKUP(TRIM(CLEAN(B557))&amp;"-"&amp;TRIM(CLEAN(C557))&amp;"-"&amp;TRIM(CLEAN(D557)),'KS2'!A:A,'KS2'!B:B,0)</f>
        <v>0</v>
      </c>
      <c r="AI557" s="60">
        <f>IF(_xlfn.XLOOKUP(MID(B557,2,7)&amp;"/"&amp;MID(B557,10,3)&amp;TRIM(D557)&amp;MID(B557,15,4),Carouselwash!F:F,Carouselwash!I:I,0)=0,_xlfn.XLOOKUP((MID(C557,2,7)&amp;"/"&amp;MID(C557,10,3)&amp;TRIM(D557)),Carouselwash!G:G,Carouselwash!I:I,0),_xlfn.XLOOKUP(MID(B557,2,7)&amp;"/"&amp;MID(B557,10,3)&amp;TRIM(D557)&amp;MID(B557,15,4),Carouselwash!F:F,Carouselwash!I:I,0))</f>
        <v>0</v>
      </c>
    </row>
    <row r="558" spans="1:35" hidden="1">
      <c r="E558" s="115"/>
      <c r="G558" s="124"/>
      <c r="H558" s="124"/>
      <c r="AA558" s="60" t="s">
        <v>5548</v>
      </c>
      <c r="AB558" s="66" t="s">
        <v>5548</v>
      </c>
      <c r="AC558" s="60" t="s">
        <v>5008</v>
      </c>
      <c r="AD558" s="60">
        <f>IF(N558=$AD$1,_xlfn.XLOOKUP(LEFT(B558,18)&amp;C558&amp;D558,'Form CT'!I:I,'Form CT'!D:D,0)+_xlfn.XLOOKUP(LEFT(B558,18)&amp;C558&amp;D558,'Form CT'!I:I,'Form CT'!E:E,0),0)</f>
        <v>0</v>
      </c>
      <c r="AE558" s="60">
        <f>IF(N558=$AE$1,_xlfn.XLOOKUP(LEFT(B558,18)&amp;C558&amp;D558,'Form CT'!I:I,'Form CT'!D:D,0)+_xlfn.XLOOKUP(LEFT(B558,18)&amp;C558&amp;D558,'Form CT'!I:I,'Form CT'!E:E,0),0)</f>
        <v>0</v>
      </c>
      <c r="AF558" s="60">
        <f>IF(N558=$AF$1,_xlfn.XLOOKUP(LEFT(B558,18)&amp;C558&amp;D558,'Form CT'!I:I,'Form CT'!D:D,0)+_xlfn.XLOOKUP(LEFT(B558,18)&amp;C558&amp;D558,'Form CT'!I:I,'Form CT'!E:E,0),0)</f>
        <v>0</v>
      </c>
      <c r="AG558" s="60" t="e">
        <f t="shared" si="12"/>
        <v>#VALUE!</v>
      </c>
      <c r="AH558" s="60">
        <f>_xlfn.XLOOKUP(TRIM(CLEAN(B558))&amp;"-"&amp;TRIM(CLEAN(C558))&amp;"-"&amp;TRIM(CLEAN(D558)),'KS2'!A:A,'KS2'!B:B,0)</f>
        <v>0</v>
      </c>
      <c r="AI558" s="60">
        <f>IF(_xlfn.XLOOKUP(MID(B558,2,7)&amp;"/"&amp;MID(B558,10,3)&amp;TRIM(D558)&amp;MID(B558,15,4),Carouselwash!F:F,Carouselwash!I:I,0)=0,_xlfn.XLOOKUP((MID(C558,2,7)&amp;"/"&amp;MID(C558,10,3)&amp;TRIM(D558)),Carouselwash!G:G,Carouselwash!I:I,0),_xlfn.XLOOKUP(MID(B558,2,7)&amp;"/"&amp;MID(B558,10,3)&amp;TRIM(D558)&amp;MID(B558,15,4),Carouselwash!F:F,Carouselwash!I:I,0))</f>
        <v>0</v>
      </c>
    </row>
    <row r="559" spans="1:35" hidden="1">
      <c r="D559" s="55"/>
      <c r="E559" s="115"/>
      <c r="G559" s="124"/>
      <c r="H559" s="124"/>
      <c r="AA559" s="60" t="s">
        <v>5009</v>
      </c>
      <c r="AB559" s="66" t="s">
        <v>5008</v>
      </c>
      <c r="AC559" s="60" t="s">
        <v>10772</v>
      </c>
      <c r="AD559" s="60">
        <f>IF(N559=$AD$1,_xlfn.XLOOKUP(LEFT(B559,18)&amp;C559&amp;D559,'Form CT'!I:I,'Form CT'!D:D,0)+_xlfn.XLOOKUP(LEFT(B559,18)&amp;C559&amp;D559,'Form CT'!I:I,'Form CT'!E:E,0),0)</f>
        <v>0</v>
      </c>
      <c r="AE559" s="60">
        <f>IF(N559=$AE$1,_xlfn.XLOOKUP(LEFT(B559,18)&amp;C559&amp;D559,'Form CT'!I:I,'Form CT'!D:D,0)+_xlfn.XLOOKUP(LEFT(B559,18)&amp;C559&amp;D559,'Form CT'!I:I,'Form CT'!E:E,0),0)</f>
        <v>0</v>
      </c>
      <c r="AF559" s="60">
        <f>IF(N559=$AF$1,_xlfn.XLOOKUP(LEFT(B559,18)&amp;C559&amp;D559,'Form CT'!I:I,'Form CT'!D:D,0)+_xlfn.XLOOKUP(LEFT(B559,18)&amp;C559&amp;D559,'Form CT'!I:I,'Form CT'!E:E,0),0)</f>
        <v>0</v>
      </c>
      <c r="AG559" s="60" t="e">
        <f t="shared" si="12"/>
        <v>#VALUE!</v>
      </c>
      <c r="AH559" s="60">
        <f>_xlfn.XLOOKUP(TRIM(CLEAN(B559))&amp;"-"&amp;TRIM(CLEAN(C559))&amp;"-"&amp;TRIM(CLEAN(D559)),'KS2'!A:A,'KS2'!B:B,0)</f>
        <v>0</v>
      </c>
      <c r="AI559" s="60">
        <f>IF(_xlfn.XLOOKUP(MID(B559,2,7)&amp;"/"&amp;MID(B559,10,3)&amp;TRIM(D559)&amp;MID(B559,15,4),Carouselwash!F:F,Carouselwash!I:I,0)=0,_xlfn.XLOOKUP((MID(C559,2,7)&amp;"/"&amp;MID(C559,10,3)&amp;TRIM(D559)),Carouselwash!G:G,Carouselwash!I:I,0),_xlfn.XLOOKUP(MID(B559,2,7)&amp;"/"&amp;MID(B559,10,3)&amp;TRIM(D559)&amp;MID(B559,15,4),Carouselwash!F:F,Carouselwash!I:I,0))</f>
        <v>0</v>
      </c>
    </row>
    <row r="560" spans="1:35" hidden="1">
      <c r="D560" s="55"/>
      <c r="E560" s="115"/>
      <c r="G560" s="124"/>
      <c r="H560" s="124"/>
      <c r="AA560" s="60" t="s">
        <v>5009</v>
      </c>
      <c r="AB560" s="66" t="s">
        <v>5008</v>
      </c>
      <c r="AC560" s="60" t="s">
        <v>10791</v>
      </c>
      <c r="AD560" s="60">
        <f>IF(N560=$AD$1,_xlfn.XLOOKUP(LEFT(B560,18)&amp;C560&amp;D560,'Form CT'!I:I,'Form CT'!D:D,0)+_xlfn.XLOOKUP(LEFT(B560,18)&amp;C560&amp;D560,'Form CT'!I:I,'Form CT'!E:E,0),0)</f>
        <v>0</v>
      </c>
      <c r="AE560" s="60">
        <f>IF(N560=$AE$1,_xlfn.XLOOKUP(LEFT(B560,18)&amp;C560&amp;D560,'Form CT'!I:I,'Form CT'!D:D,0)+_xlfn.XLOOKUP(LEFT(B560,18)&amp;C560&amp;D560,'Form CT'!I:I,'Form CT'!E:E,0),0)</f>
        <v>0</v>
      </c>
      <c r="AF560" s="60">
        <f>IF(N560=$AF$1,_xlfn.XLOOKUP(LEFT(B560,18)&amp;C560&amp;D560,'Form CT'!I:I,'Form CT'!D:D,0)+_xlfn.XLOOKUP(LEFT(B560,18)&amp;C560&amp;D560,'Form CT'!I:I,'Form CT'!E:E,0),0)</f>
        <v>0</v>
      </c>
      <c r="AG560" s="60" t="e">
        <f t="shared" si="12"/>
        <v>#VALUE!</v>
      </c>
      <c r="AH560" s="60">
        <f>_xlfn.XLOOKUP(TRIM(CLEAN(B560))&amp;"-"&amp;TRIM(CLEAN(C560))&amp;"-"&amp;TRIM(CLEAN(D560)),'KS2'!A:A,'KS2'!B:B,0)</f>
        <v>0</v>
      </c>
      <c r="AI560" s="60">
        <f>IF(_xlfn.XLOOKUP(MID(B560,2,7)&amp;"/"&amp;MID(B560,10,3)&amp;TRIM(D560)&amp;MID(B560,15,4),Carouselwash!F:F,Carouselwash!I:I,0)=0,_xlfn.XLOOKUP((MID(C560,2,7)&amp;"/"&amp;MID(C560,10,3)&amp;TRIM(D560)),Carouselwash!G:G,Carouselwash!I:I,0),_xlfn.XLOOKUP(MID(B560,2,7)&amp;"/"&amp;MID(B560,10,3)&amp;TRIM(D560)&amp;MID(B560,15,4),Carouselwash!F:F,Carouselwash!I:I,0))</f>
        <v>0</v>
      </c>
    </row>
    <row r="561" spans="4:35" hidden="1">
      <c r="D561" s="55"/>
      <c r="E561" s="115"/>
      <c r="G561" s="124"/>
      <c r="H561" s="124"/>
      <c r="AA561" s="60" t="s">
        <v>5009</v>
      </c>
      <c r="AB561" s="126" t="s">
        <v>5008</v>
      </c>
      <c r="AC561" s="60" t="s">
        <v>10737</v>
      </c>
      <c r="AD561" s="60">
        <f>IF(N561=$AD$1,_xlfn.XLOOKUP(LEFT(B561,18)&amp;C561&amp;D561,'Form CT'!I:I,'Form CT'!D:D,0)+_xlfn.XLOOKUP(LEFT(B561,18)&amp;C561&amp;D561,'Form CT'!I:I,'Form CT'!E:E,0),0)</f>
        <v>0</v>
      </c>
      <c r="AE561" s="60">
        <f>IF(N561=$AE$1,_xlfn.XLOOKUP(LEFT(B561,18)&amp;C561&amp;D561,'Form CT'!I:I,'Form CT'!D:D,0)+_xlfn.XLOOKUP(LEFT(B561,18)&amp;C561&amp;D561,'Form CT'!I:I,'Form CT'!E:E,0),0)</f>
        <v>0</v>
      </c>
      <c r="AF561" s="60">
        <f>IF(N561=$AF$1,_xlfn.XLOOKUP(LEFT(B561,18)&amp;C561&amp;D561,'Form CT'!I:I,'Form CT'!D:D,0)+_xlfn.XLOOKUP(LEFT(B561,18)&amp;C561&amp;D561,'Form CT'!I:I,'Form CT'!E:E,0),0)</f>
        <v>0</v>
      </c>
      <c r="AG561" s="60" t="e">
        <f t="shared" si="12"/>
        <v>#VALUE!</v>
      </c>
      <c r="AH561" s="60">
        <f>_xlfn.XLOOKUP(TRIM(CLEAN(B561))&amp;"-"&amp;TRIM(CLEAN(C561))&amp;"-"&amp;TRIM(CLEAN(D561)),'KS2'!A:A,'KS2'!B:B,0)</f>
        <v>0</v>
      </c>
      <c r="AI561" s="60">
        <f>IF(_xlfn.XLOOKUP(MID(B561,2,7)&amp;"/"&amp;MID(B561,10,3)&amp;TRIM(D561)&amp;MID(B561,15,4),Carouselwash!F:F,Carouselwash!I:I,0)=0,_xlfn.XLOOKUP((MID(C561,2,7)&amp;"/"&amp;MID(C561,10,3)&amp;TRIM(D561)),Carouselwash!G:G,Carouselwash!I:I,0),_xlfn.XLOOKUP(MID(B561,2,7)&amp;"/"&amp;MID(B561,10,3)&amp;TRIM(D561)&amp;MID(B561,15,4),Carouselwash!F:F,Carouselwash!I:I,0))</f>
        <v>0</v>
      </c>
    </row>
    <row r="562" spans="4:35" hidden="1">
      <c r="E562" s="115"/>
      <c r="G562" s="124"/>
      <c r="H562" s="124"/>
      <c r="AA562" s="60" t="s">
        <v>5009</v>
      </c>
      <c r="AB562" s="66" t="s">
        <v>10792</v>
      </c>
      <c r="AC562" s="60" t="s">
        <v>10793</v>
      </c>
      <c r="AD562" s="60">
        <f>IF(N562=$AD$1,_xlfn.XLOOKUP(LEFT(B562,18)&amp;C562&amp;D562,'Form CT'!I:I,'Form CT'!D:D,0)+_xlfn.XLOOKUP(LEFT(B562,18)&amp;C562&amp;D562,'Form CT'!I:I,'Form CT'!E:E,0),0)</f>
        <v>0</v>
      </c>
      <c r="AE562" s="60">
        <f>IF(N562=$AE$1,_xlfn.XLOOKUP(LEFT(B562,18)&amp;C562&amp;D562,'Form CT'!I:I,'Form CT'!D:D,0)+_xlfn.XLOOKUP(LEFT(B562,18)&amp;C562&amp;D562,'Form CT'!I:I,'Form CT'!E:E,0),0)</f>
        <v>0</v>
      </c>
      <c r="AF562" s="60">
        <f>IF(N562=$AF$1,_xlfn.XLOOKUP(LEFT(B562,18)&amp;C562&amp;D562,'Form CT'!I:I,'Form CT'!D:D,0)+_xlfn.XLOOKUP(LEFT(B562,18)&amp;C562&amp;D562,'Form CT'!I:I,'Form CT'!E:E,0),0)</f>
        <v>0</v>
      </c>
      <c r="AG562" s="60" t="e">
        <f t="shared" si="12"/>
        <v>#VALUE!</v>
      </c>
      <c r="AH562" s="60">
        <f>_xlfn.XLOOKUP(TRIM(CLEAN(B562))&amp;"-"&amp;TRIM(CLEAN(C562))&amp;"-"&amp;TRIM(CLEAN(D562)),'KS2'!A:A,'KS2'!B:B,0)</f>
        <v>0</v>
      </c>
      <c r="AI562" s="60">
        <f>IF(_xlfn.XLOOKUP(MID(B562,2,7)&amp;"/"&amp;MID(B562,10,3)&amp;TRIM(D562)&amp;MID(B562,15,4),Carouselwash!F:F,Carouselwash!I:I,0)=0,_xlfn.XLOOKUP((MID(C562,2,7)&amp;"/"&amp;MID(C562,10,3)&amp;TRIM(D562)),Carouselwash!G:G,Carouselwash!I:I,0),_xlfn.XLOOKUP(MID(B562,2,7)&amp;"/"&amp;MID(B562,10,3)&amp;TRIM(D562)&amp;MID(B562,15,4),Carouselwash!F:F,Carouselwash!I:I,0))</f>
        <v>0</v>
      </c>
    </row>
    <row r="563" spans="4:35" hidden="1">
      <c r="E563" s="115"/>
      <c r="G563" s="124"/>
      <c r="H563" s="124"/>
      <c r="AA563" s="60" t="s">
        <v>5009</v>
      </c>
      <c r="AB563" s="66" t="s">
        <v>10794</v>
      </c>
      <c r="AC563" s="60" t="s">
        <v>10795</v>
      </c>
      <c r="AD563" s="60">
        <f>IF(N563=$AD$1,_xlfn.XLOOKUP(LEFT(B563,18)&amp;C563&amp;D563,'Form CT'!I:I,'Form CT'!D:D,0)+_xlfn.XLOOKUP(LEFT(B563,18)&amp;C563&amp;D563,'Form CT'!I:I,'Form CT'!E:E,0),0)</f>
        <v>0</v>
      </c>
      <c r="AE563" s="60">
        <f>IF(N563=$AE$1,_xlfn.XLOOKUP(LEFT(B563,18)&amp;C563&amp;D563,'Form CT'!I:I,'Form CT'!D:D,0)+_xlfn.XLOOKUP(LEFT(B563,18)&amp;C563&amp;D563,'Form CT'!I:I,'Form CT'!E:E,0),0)</f>
        <v>0</v>
      </c>
      <c r="AF563" s="60">
        <f>IF(N563=$AF$1,_xlfn.XLOOKUP(LEFT(B563,18)&amp;C563&amp;D563,'Form CT'!I:I,'Form CT'!D:D,0)+_xlfn.XLOOKUP(LEFT(B563,18)&amp;C563&amp;D563,'Form CT'!I:I,'Form CT'!E:E,0),0)</f>
        <v>0</v>
      </c>
      <c r="AG563" s="60" t="e">
        <f t="shared" si="12"/>
        <v>#VALUE!</v>
      </c>
      <c r="AH563" s="60">
        <f>_xlfn.XLOOKUP(TRIM(CLEAN(B563))&amp;"-"&amp;TRIM(CLEAN(C563))&amp;"-"&amp;TRIM(CLEAN(D563)),'KS2'!A:A,'KS2'!B:B,0)</f>
        <v>0</v>
      </c>
      <c r="AI563" s="60">
        <f>IF(_xlfn.XLOOKUP(MID(B563,2,7)&amp;"/"&amp;MID(B563,10,3)&amp;TRIM(D563)&amp;MID(B563,15,4),Carouselwash!F:F,Carouselwash!I:I,0)=0,_xlfn.XLOOKUP((MID(C563,2,7)&amp;"/"&amp;MID(C563,10,3)&amp;TRIM(D563)),Carouselwash!G:G,Carouselwash!I:I,0),_xlfn.XLOOKUP(MID(B563,2,7)&amp;"/"&amp;MID(B563,10,3)&amp;TRIM(D563)&amp;MID(B563,15,4),Carouselwash!F:F,Carouselwash!I:I,0))</f>
        <v>0</v>
      </c>
    </row>
    <row r="564" spans="4:35" hidden="1">
      <c r="E564" s="115"/>
      <c r="G564" s="124"/>
      <c r="H564" s="124"/>
      <c r="AA564" s="60" t="s">
        <v>5009</v>
      </c>
      <c r="AB564" s="66" t="s">
        <v>10796</v>
      </c>
      <c r="AC564" s="60" t="s">
        <v>10797</v>
      </c>
      <c r="AD564" s="60">
        <f>IF(N564=$AD$1,_xlfn.XLOOKUP(LEFT(B564,18)&amp;C564&amp;D564,'Form CT'!I:I,'Form CT'!D:D,0)+_xlfn.XLOOKUP(LEFT(B564,18)&amp;C564&amp;D564,'Form CT'!I:I,'Form CT'!E:E,0),0)</f>
        <v>0</v>
      </c>
      <c r="AE564" s="60">
        <f>IF(N564=$AE$1,_xlfn.XLOOKUP(LEFT(B564,18)&amp;C564&amp;D564,'Form CT'!I:I,'Form CT'!D:D,0)+_xlfn.XLOOKUP(LEFT(B564,18)&amp;C564&amp;D564,'Form CT'!I:I,'Form CT'!E:E,0),0)</f>
        <v>0</v>
      </c>
      <c r="AF564" s="60">
        <f>IF(N564=$AF$1,_xlfn.XLOOKUP(LEFT(B564,18)&amp;C564&amp;D564,'Form CT'!I:I,'Form CT'!D:D,0)+_xlfn.XLOOKUP(LEFT(B564,18)&amp;C564&amp;D564,'Form CT'!I:I,'Form CT'!E:E,0),0)</f>
        <v>0</v>
      </c>
      <c r="AG564" s="60" t="e">
        <f t="shared" si="12"/>
        <v>#VALUE!</v>
      </c>
      <c r="AH564" s="60">
        <f>_xlfn.XLOOKUP(TRIM(CLEAN(B564))&amp;"-"&amp;TRIM(CLEAN(C564))&amp;"-"&amp;TRIM(CLEAN(D564)),'KS2'!A:A,'KS2'!B:B,0)</f>
        <v>0</v>
      </c>
      <c r="AI564" s="60">
        <f>IF(_xlfn.XLOOKUP(MID(B564,2,7)&amp;"/"&amp;MID(B564,10,3)&amp;TRIM(D564)&amp;MID(B564,15,4),Carouselwash!F:F,Carouselwash!I:I,0)=0,_xlfn.XLOOKUP((MID(C564,2,7)&amp;"/"&amp;MID(C564,10,3)&amp;TRIM(D564)),Carouselwash!G:G,Carouselwash!I:I,0),_xlfn.XLOOKUP(MID(B564,2,7)&amp;"/"&amp;MID(B564,10,3)&amp;TRIM(D564)&amp;MID(B564,15,4),Carouselwash!F:F,Carouselwash!I:I,0))</f>
        <v>0</v>
      </c>
    </row>
    <row r="565" spans="4:35" hidden="1">
      <c r="D565" s="55"/>
      <c r="E565" s="115"/>
      <c r="G565" s="124"/>
      <c r="H565" s="124"/>
      <c r="AA565" s="60" t="s">
        <v>5009</v>
      </c>
      <c r="AB565" s="66" t="s">
        <v>5008</v>
      </c>
      <c r="AC565" s="60" t="s">
        <v>10737</v>
      </c>
      <c r="AD565" s="60">
        <f>IF(N565=$AD$1,_xlfn.XLOOKUP(LEFT(B565,18)&amp;C565&amp;D565,'Form CT'!I:I,'Form CT'!D:D,0)+_xlfn.XLOOKUP(LEFT(B565,18)&amp;C565&amp;D565,'Form CT'!I:I,'Form CT'!E:E,0),0)</f>
        <v>0</v>
      </c>
      <c r="AE565" s="60">
        <f>IF(N565=$AE$1,_xlfn.XLOOKUP(LEFT(B565,18)&amp;C565&amp;D565,'Form CT'!I:I,'Form CT'!D:D,0)+_xlfn.XLOOKUP(LEFT(B565,18)&amp;C565&amp;D565,'Form CT'!I:I,'Form CT'!E:E,0),0)</f>
        <v>0</v>
      </c>
      <c r="AF565" s="60">
        <f>IF(N565=$AF$1,_xlfn.XLOOKUP(LEFT(B565,18)&amp;C565&amp;D565,'Form CT'!I:I,'Form CT'!D:D,0)+_xlfn.XLOOKUP(LEFT(B565,18)&amp;C565&amp;D565,'Form CT'!I:I,'Form CT'!E:E,0),0)</f>
        <v>0</v>
      </c>
      <c r="AG565" s="60" t="e">
        <f t="shared" si="12"/>
        <v>#VALUE!</v>
      </c>
      <c r="AH565" s="60">
        <f>_xlfn.XLOOKUP(TRIM(CLEAN(B565))&amp;"-"&amp;TRIM(CLEAN(C565))&amp;"-"&amp;TRIM(CLEAN(D565)),'KS2'!A:A,'KS2'!B:B,0)</f>
        <v>0</v>
      </c>
      <c r="AI565" s="60">
        <f>IF(_xlfn.XLOOKUP(MID(B565,2,7)&amp;"/"&amp;MID(B565,10,3)&amp;TRIM(D565)&amp;MID(B565,15,4),Carouselwash!F:F,Carouselwash!I:I,0)=0,_xlfn.XLOOKUP((MID(C565,2,7)&amp;"/"&amp;MID(C565,10,3)&amp;TRIM(D565)),Carouselwash!G:G,Carouselwash!I:I,0),_xlfn.XLOOKUP(MID(B565,2,7)&amp;"/"&amp;MID(B565,10,3)&amp;TRIM(D565)&amp;MID(B565,15,4),Carouselwash!F:F,Carouselwash!I:I,0))</f>
        <v>0</v>
      </c>
    </row>
    <row r="566" spans="4:35" hidden="1">
      <c r="E566" s="115"/>
      <c r="G566" s="124"/>
      <c r="H566" s="124"/>
      <c r="AA566" s="60" t="s">
        <v>5098</v>
      </c>
      <c r="AB566" s="66" t="s">
        <v>5008</v>
      </c>
      <c r="AC566" s="60" t="s">
        <v>10736</v>
      </c>
      <c r="AD566" s="60">
        <f>IF(N566=$AD$1,_xlfn.XLOOKUP(LEFT(B566,18)&amp;C566&amp;D566,'Form CT'!I:I,'Form CT'!D:D,0)+_xlfn.XLOOKUP(LEFT(B566,18)&amp;C566&amp;D566,'Form CT'!I:I,'Form CT'!E:E,0),0)</f>
        <v>0</v>
      </c>
      <c r="AE566" s="60">
        <f>IF(N566=$AE$1,_xlfn.XLOOKUP(LEFT(B566,18)&amp;C566&amp;D566,'Form CT'!I:I,'Form CT'!D:D,0)+_xlfn.XLOOKUP(LEFT(B566,18)&amp;C566&amp;D566,'Form CT'!I:I,'Form CT'!E:E,0),0)</f>
        <v>0</v>
      </c>
      <c r="AF566" s="60">
        <f>IF(N566=$AF$1,_xlfn.XLOOKUP(LEFT(B566,18)&amp;C566&amp;D566,'Form CT'!I:I,'Form CT'!D:D,0)+_xlfn.XLOOKUP(LEFT(B566,18)&amp;C566&amp;D566,'Form CT'!I:I,'Form CT'!E:E,0),0)</f>
        <v>0</v>
      </c>
      <c r="AG566" s="60" t="e">
        <f t="shared" si="12"/>
        <v>#VALUE!</v>
      </c>
      <c r="AH566" s="60">
        <f>_xlfn.XLOOKUP(TRIM(CLEAN(B566))&amp;"-"&amp;TRIM(CLEAN(C566))&amp;"-"&amp;TRIM(CLEAN(D566)),'KS2'!A:A,'KS2'!B:B,0)</f>
        <v>0</v>
      </c>
      <c r="AI566" s="60">
        <f>IF(_xlfn.XLOOKUP(MID(B566,2,7)&amp;"/"&amp;MID(B566,10,3)&amp;TRIM(D566)&amp;MID(B566,15,4),Carouselwash!F:F,Carouselwash!I:I,0)=0,_xlfn.XLOOKUP((MID(C566,2,7)&amp;"/"&amp;MID(C566,10,3)&amp;TRIM(D566)),Carouselwash!G:G,Carouselwash!I:I,0),_xlfn.XLOOKUP(MID(B566,2,7)&amp;"/"&amp;MID(B566,10,3)&amp;TRIM(D566)&amp;MID(B566,15,4),Carouselwash!F:F,Carouselwash!I:I,0))</f>
        <v>0</v>
      </c>
    </row>
    <row r="567" spans="4:35" hidden="1">
      <c r="D567" s="55"/>
      <c r="E567" s="115"/>
      <c r="G567" s="124"/>
      <c r="H567" s="124"/>
      <c r="AA567" s="60" t="s">
        <v>5012</v>
      </c>
      <c r="AB567" s="66" t="s">
        <v>5014</v>
      </c>
      <c r="AC567" s="60" t="s">
        <v>10798</v>
      </c>
      <c r="AD567" s="60">
        <f>IF(N567=$AD$1,_xlfn.XLOOKUP(LEFT(B567,18)&amp;C567&amp;D567,'Form CT'!I:I,'Form CT'!D:D,0)+_xlfn.XLOOKUP(LEFT(B567,18)&amp;C567&amp;D567,'Form CT'!I:I,'Form CT'!E:E,0),0)</f>
        <v>0</v>
      </c>
      <c r="AE567" s="60">
        <f>IF(N567=$AE$1,_xlfn.XLOOKUP(LEFT(B567,18)&amp;C567&amp;D567,'Form CT'!I:I,'Form CT'!D:D,0)+_xlfn.XLOOKUP(LEFT(B567,18)&amp;C567&amp;D567,'Form CT'!I:I,'Form CT'!E:E,0),0)</f>
        <v>0</v>
      </c>
      <c r="AF567" s="60">
        <f>IF(N567=$AF$1,_xlfn.XLOOKUP(LEFT(B567,18)&amp;C567&amp;D567,'Form CT'!I:I,'Form CT'!D:D,0)+_xlfn.XLOOKUP(LEFT(B567,18)&amp;C567&amp;D567,'Form CT'!I:I,'Form CT'!E:E,0),0)</f>
        <v>0</v>
      </c>
      <c r="AG567" s="60" t="e">
        <f t="shared" si="12"/>
        <v>#VALUE!</v>
      </c>
      <c r="AH567" s="60">
        <f>_xlfn.XLOOKUP(TRIM(CLEAN(B567))&amp;"-"&amp;TRIM(CLEAN(C567))&amp;"-"&amp;TRIM(CLEAN(D567)),'KS2'!A:A,'KS2'!B:B,0)</f>
        <v>0</v>
      </c>
      <c r="AI567" s="60">
        <f>IF(_xlfn.XLOOKUP(MID(B567,2,7)&amp;"/"&amp;MID(B567,10,3)&amp;TRIM(D567)&amp;MID(B567,15,4),Carouselwash!F:F,Carouselwash!I:I,0)=0,_xlfn.XLOOKUP((MID(C567,2,7)&amp;"/"&amp;MID(C567,10,3)&amp;TRIM(D567)),Carouselwash!G:G,Carouselwash!I:I,0),_xlfn.XLOOKUP(MID(B567,2,7)&amp;"/"&amp;MID(B567,10,3)&amp;TRIM(D567)&amp;MID(B567,15,4),Carouselwash!F:F,Carouselwash!I:I,0))</f>
        <v>0</v>
      </c>
    </row>
    <row r="568" spans="4:35" hidden="1">
      <c r="E568" s="115"/>
      <c r="G568" s="124"/>
      <c r="H568" s="124"/>
      <c r="AA568" s="60" t="s">
        <v>5010</v>
      </c>
      <c r="AB568" s="66" t="s">
        <v>5008</v>
      </c>
      <c r="AC568" s="60" t="s">
        <v>10745</v>
      </c>
      <c r="AD568" s="60">
        <f>IF(N568=$AD$1,_xlfn.XLOOKUP(LEFT(B568,18)&amp;C568&amp;D568,'Form CT'!I:I,'Form CT'!D:D,0)+_xlfn.XLOOKUP(LEFT(B568,18)&amp;C568&amp;D568,'Form CT'!I:I,'Form CT'!E:E,0),0)</f>
        <v>0</v>
      </c>
      <c r="AE568" s="60">
        <f>IF(N568=$AE$1,_xlfn.XLOOKUP(LEFT(B568,18)&amp;C568&amp;D568,'Form CT'!I:I,'Form CT'!D:D,0)+_xlfn.XLOOKUP(LEFT(B568,18)&amp;C568&amp;D568,'Form CT'!I:I,'Form CT'!E:E,0),0)</f>
        <v>0</v>
      </c>
      <c r="AF568" s="60">
        <f>IF(N568=$AF$1,_xlfn.XLOOKUP(LEFT(B568,18)&amp;C568&amp;D568,'Form CT'!I:I,'Form CT'!D:D,0)+_xlfn.XLOOKUP(LEFT(B568,18)&amp;C568&amp;D568,'Form CT'!I:I,'Form CT'!E:E,0),0)</f>
        <v>0</v>
      </c>
      <c r="AG568" s="60" t="e">
        <f t="shared" si="12"/>
        <v>#VALUE!</v>
      </c>
      <c r="AH568" s="60">
        <f>_xlfn.XLOOKUP(TRIM(CLEAN(B568))&amp;"-"&amp;TRIM(CLEAN(C568))&amp;"-"&amp;TRIM(CLEAN(D568)),'KS2'!A:A,'KS2'!B:B,0)</f>
        <v>0</v>
      </c>
      <c r="AI568" s="60">
        <f>IF(_xlfn.XLOOKUP(MID(B568,2,7)&amp;"/"&amp;MID(B568,10,3)&amp;TRIM(D568)&amp;MID(B568,15,4),Carouselwash!F:F,Carouselwash!I:I,0)=0,_xlfn.XLOOKUP((MID(C568,2,7)&amp;"/"&amp;MID(C568,10,3)&amp;TRIM(D568)),Carouselwash!G:G,Carouselwash!I:I,0),_xlfn.XLOOKUP(MID(B568,2,7)&amp;"/"&amp;MID(B568,10,3)&amp;TRIM(D568)&amp;MID(B568,15,4),Carouselwash!F:F,Carouselwash!I:I,0))</f>
        <v>0</v>
      </c>
    </row>
    <row r="569" spans="4:35" hidden="1">
      <c r="E569" s="115"/>
      <c r="G569" s="124"/>
      <c r="H569" s="124"/>
      <c r="AA569" s="60" t="s">
        <v>5009</v>
      </c>
      <c r="AB569" s="66" t="s">
        <v>5008</v>
      </c>
      <c r="AC569" s="60" t="s">
        <v>10505</v>
      </c>
      <c r="AD569" s="60">
        <f>IF(N569=$AD$1,_xlfn.XLOOKUP(LEFT(B569,18)&amp;C569&amp;D569,'Form CT'!I:I,'Form CT'!D:D,0)+_xlfn.XLOOKUP(LEFT(B569,18)&amp;C569&amp;D569,'Form CT'!I:I,'Form CT'!E:E,0),0)</f>
        <v>0</v>
      </c>
      <c r="AE569" s="60">
        <f>IF(N569=$AE$1,_xlfn.XLOOKUP(LEFT(B569,18)&amp;C569&amp;D569,'Form CT'!I:I,'Form CT'!D:D,0)+_xlfn.XLOOKUP(LEFT(B569,18)&amp;C569&amp;D569,'Form CT'!I:I,'Form CT'!E:E,0),0)</f>
        <v>0</v>
      </c>
      <c r="AF569" s="60">
        <f>IF(N569=$AF$1,_xlfn.XLOOKUP(LEFT(B569,18)&amp;C569&amp;D569,'Form CT'!I:I,'Form CT'!D:D,0)+_xlfn.XLOOKUP(LEFT(B569,18)&amp;C569&amp;D569,'Form CT'!I:I,'Form CT'!E:E,0),0)</f>
        <v>0</v>
      </c>
      <c r="AG569" s="60" t="e">
        <f t="shared" si="12"/>
        <v>#VALUE!</v>
      </c>
      <c r="AH569" s="60">
        <f>_xlfn.XLOOKUP(TRIM(CLEAN(B569))&amp;"-"&amp;TRIM(CLEAN(C569))&amp;"-"&amp;TRIM(CLEAN(D569)),'KS2'!A:A,'KS2'!B:B,0)</f>
        <v>0</v>
      </c>
      <c r="AI569" s="60">
        <f>IF(_xlfn.XLOOKUP(MID(B569,2,7)&amp;"/"&amp;MID(B569,10,3)&amp;TRIM(D569)&amp;MID(B569,15,4),Carouselwash!F:F,Carouselwash!I:I,0)=0,_xlfn.XLOOKUP((MID(C569,2,7)&amp;"/"&amp;MID(C569,10,3)&amp;TRIM(D569)),Carouselwash!G:G,Carouselwash!I:I,0),_xlfn.XLOOKUP(MID(B569,2,7)&amp;"/"&amp;MID(B569,10,3)&amp;TRIM(D569)&amp;MID(B569,15,4),Carouselwash!F:F,Carouselwash!I:I,0))</f>
        <v>0</v>
      </c>
    </row>
    <row r="570" spans="4:35" hidden="1">
      <c r="D570" s="55"/>
      <c r="E570" s="115"/>
      <c r="G570" s="124"/>
      <c r="H570" s="124"/>
      <c r="AA570" s="60" t="s">
        <v>5009</v>
      </c>
      <c r="AB570" s="66" t="s">
        <v>10799</v>
      </c>
      <c r="AC570" s="60" t="s">
        <v>10800</v>
      </c>
      <c r="AD570" s="60">
        <f>IF(N570=$AD$1,_xlfn.XLOOKUP(LEFT(B570,18)&amp;C570&amp;D570,'Form CT'!I:I,'Form CT'!D:D,0)+_xlfn.XLOOKUP(LEFT(B570,18)&amp;C570&amp;D570,'Form CT'!I:I,'Form CT'!E:E,0),0)</f>
        <v>0</v>
      </c>
      <c r="AE570" s="60">
        <f>IF(N570=$AE$1,_xlfn.XLOOKUP(LEFT(B570,18)&amp;C570&amp;D570,'Form CT'!I:I,'Form CT'!D:D,0)+_xlfn.XLOOKUP(LEFT(B570,18)&amp;C570&amp;D570,'Form CT'!I:I,'Form CT'!E:E,0),0)</f>
        <v>0</v>
      </c>
      <c r="AF570" s="60">
        <f>IF(N570=$AF$1,_xlfn.XLOOKUP(LEFT(B570,18)&amp;C570&amp;D570,'Form CT'!I:I,'Form CT'!D:D,0)+_xlfn.XLOOKUP(LEFT(B570,18)&amp;C570&amp;D570,'Form CT'!I:I,'Form CT'!E:E,0),0)</f>
        <v>0</v>
      </c>
      <c r="AG570" s="60" t="e">
        <f t="shared" si="12"/>
        <v>#VALUE!</v>
      </c>
      <c r="AH570" s="60">
        <f>_xlfn.XLOOKUP(TRIM(CLEAN(B570))&amp;"-"&amp;TRIM(CLEAN(C570))&amp;"-"&amp;TRIM(CLEAN(D570)),'KS2'!A:A,'KS2'!B:B,0)</f>
        <v>0</v>
      </c>
      <c r="AI570" s="60">
        <f>IF(_xlfn.XLOOKUP(MID(B570,2,7)&amp;"/"&amp;MID(B570,10,3)&amp;TRIM(D570)&amp;MID(B570,15,4),Carouselwash!F:F,Carouselwash!I:I,0)=0,_xlfn.XLOOKUP((MID(C570,2,7)&amp;"/"&amp;MID(C570,10,3)&amp;TRIM(D570)),Carouselwash!G:G,Carouselwash!I:I,0),_xlfn.XLOOKUP(MID(B570,2,7)&amp;"/"&amp;MID(B570,10,3)&amp;TRIM(D570)&amp;MID(B570,15,4),Carouselwash!F:F,Carouselwash!I:I,0))</f>
        <v>0</v>
      </c>
    </row>
    <row r="571" spans="4:35" hidden="1">
      <c r="D571" s="55"/>
      <c r="E571" s="115"/>
      <c r="G571" s="124"/>
      <c r="H571" s="124"/>
      <c r="AA571" s="60" t="s">
        <v>5009</v>
      </c>
      <c r="AB571" s="66" t="s">
        <v>5008</v>
      </c>
      <c r="AC571" s="60" t="s">
        <v>10737</v>
      </c>
      <c r="AD571" s="60">
        <f>IF(N571=$AD$1,_xlfn.XLOOKUP(LEFT(B571,18)&amp;C571&amp;D571,'Form CT'!I:I,'Form CT'!D:D,0)+_xlfn.XLOOKUP(LEFT(B571,18)&amp;C571&amp;D571,'Form CT'!I:I,'Form CT'!E:E,0),0)</f>
        <v>0</v>
      </c>
      <c r="AE571" s="60">
        <f>IF(N571=$AE$1,_xlfn.XLOOKUP(LEFT(B571,18)&amp;C571&amp;D571,'Form CT'!I:I,'Form CT'!D:D,0)+_xlfn.XLOOKUP(LEFT(B571,18)&amp;C571&amp;D571,'Form CT'!I:I,'Form CT'!E:E,0),0)</f>
        <v>0</v>
      </c>
      <c r="AF571" s="60">
        <f>IF(N571=$AF$1,_xlfn.XLOOKUP(LEFT(B571,18)&amp;C571&amp;D571,'Form CT'!I:I,'Form CT'!D:D,0)+_xlfn.XLOOKUP(LEFT(B571,18)&amp;C571&amp;D571,'Form CT'!I:I,'Form CT'!E:E,0),0)</f>
        <v>0</v>
      </c>
      <c r="AG571" s="60" t="e">
        <f t="shared" si="12"/>
        <v>#VALUE!</v>
      </c>
      <c r="AH571" s="60">
        <f>_xlfn.XLOOKUP(TRIM(CLEAN(B571))&amp;"-"&amp;TRIM(CLEAN(C571))&amp;"-"&amp;TRIM(CLEAN(D571)),'KS2'!A:A,'KS2'!B:B,0)</f>
        <v>0</v>
      </c>
      <c r="AI571" s="60">
        <f>IF(_xlfn.XLOOKUP(MID(B571,2,7)&amp;"/"&amp;MID(B571,10,3)&amp;TRIM(D571)&amp;MID(B571,15,4),Carouselwash!F:F,Carouselwash!I:I,0)=0,_xlfn.XLOOKUP((MID(C571,2,7)&amp;"/"&amp;MID(C571,10,3)&amp;TRIM(D571)),Carouselwash!G:G,Carouselwash!I:I,0),_xlfn.XLOOKUP(MID(B571,2,7)&amp;"/"&amp;MID(B571,10,3)&amp;TRIM(D571)&amp;MID(B571,15,4),Carouselwash!F:F,Carouselwash!I:I,0))</f>
        <v>0</v>
      </c>
    </row>
    <row r="572" spans="4:35" hidden="1">
      <c r="E572" s="115"/>
      <c r="G572" s="124"/>
      <c r="H572" s="124"/>
      <c r="AA572" s="60" t="s">
        <v>5012</v>
      </c>
      <c r="AB572" s="66" t="s">
        <v>5014</v>
      </c>
      <c r="AC572" s="60" t="s">
        <v>10801</v>
      </c>
      <c r="AD572" s="60">
        <f>IF(N572=$AD$1,_xlfn.XLOOKUP(LEFT(B572,18)&amp;C572&amp;D572,'Form CT'!I:I,'Form CT'!D:D,0)+_xlfn.XLOOKUP(LEFT(B572,18)&amp;C572&amp;D572,'Form CT'!I:I,'Form CT'!E:E,0),0)</f>
        <v>0</v>
      </c>
      <c r="AE572" s="60">
        <f>IF(N572=$AE$1,_xlfn.XLOOKUP(LEFT(B572,18)&amp;C572&amp;D572,'Form CT'!I:I,'Form CT'!D:D,0)+_xlfn.XLOOKUP(LEFT(B572,18)&amp;C572&amp;D572,'Form CT'!I:I,'Form CT'!E:E,0),0)</f>
        <v>0</v>
      </c>
      <c r="AF572" s="60">
        <f>IF(N572=$AF$1,_xlfn.XLOOKUP(LEFT(B572,18)&amp;C572&amp;D572,'Form CT'!I:I,'Form CT'!D:D,0)+_xlfn.XLOOKUP(LEFT(B572,18)&amp;C572&amp;D572,'Form CT'!I:I,'Form CT'!E:E,0),0)</f>
        <v>0</v>
      </c>
      <c r="AG572" s="60" t="e">
        <f t="shared" si="12"/>
        <v>#VALUE!</v>
      </c>
      <c r="AH572" s="60">
        <f>_xlfn.XLOOKUP(TRIM(CLEAN(B572))&amp;"-"&amp;TRIM(CLEAN(C572))&amp;"-"&amp;TRIM(CLEAN(D572)),'KS2'!A:A,'KS2'!B:B,0)</f>
        <v>0</v>
      </c>
      <c r="AI572" s="60">
        <f>IF(_xlfn.XLOOKUP(MID(B572,2,7)&amp;"/"&amp;MID(B572,10,3)&amp;TRIM(D572)&amp;MID(B572,15,4),Carouselwash!F:F,Carouselwash!I:I,0)=0,_xlfn.XLOOKUP((MID(C572,2,7)&amp;"/"&amp;MID(C572,10,3)&amp;TRIM(D572)),Carouselwash!G:G,Carouselwash!I:I,0),_xlfn.XLOOKUP(MID(B572,2,7)&amp;"/"&amp;MID(B572,10,3)&amp;TRIM(D572)&amp;MID(B572,15,4),Carouselwash!F:F,Carouselwash!I:I,0))</f>
        <v>0</v>
      </c>
    </row>
    <row r="573" spans="4:35" hidden="1">
      <c r="E573" s="115"/>
      <c r="G573" s="124"/>
      <c r="H573" s="124"/>
      <c r="AA573" s="60" t="s">
        <v>5009</v>
      </c>
      <c r="AB573" s="66" t="s">
        <v>10802</v>
      </c>
      <c r="AC573" s="60" t="s">
        <v>10803</v>
      </c>
      <c r="AD573" s="60">
        <f>IF(N573=$AD$1,_xlfn.XLOOKUP(LEFT(B573,18)&amp;C573&amp;D573,'Form CT'!I:I,'Form CT'!D:D,0)+_xlfn.XLOOKUP(LEFT(B573,18)&amp;C573&amp;D573,'Form CT'!I:I,'Form CT'!E:E,0),0)</f>
        <v>0</v>
      </c>
      <c r="AE573" s="60">
        <f>IF(N573=$AE$1,_xlfn.XLOOKUP(LEFT(B573,18)&amp;C573&amp;D573,'Form CT'!I:I,'Form CT'!D:D,0)+_xlfn.XLOOKUP(LEFT(B573,18)&amp;C573&amp;D573,'Form CT'!I:I,'Form CT'!E:E,0),0)</f>
        <v>0</v>
      </c>
      <c r="AF573" s="60">
        <f>IF(N573=$AF$1,_xlfn.XLOOKUP(LEFT(B573,18)&amp;C573&amp;D573,'Form CT'!I:I,'Form CT'!D:D,0)+_xlfn.XLOOKUP(LEFT(B573,18)&amp;C573&amp;D573,'Form CT'!I:I,'Form CT'!E:E,0),0)</f>
        <v>0</v>
      </c>
      <c r="AG573" s="60" t="e">
        <f t="shared" ref="AG573:AG636" si="13">IF(OR(
    AND(MID(B573,2,2)="59", VALUE(MID(B573,11,2))&gt;24),
    AND(LEFT(B573,4)="T521", VALUE(MID(B573,11,2))&gt;62),
    LEFT(B573,4)="T523"
), "符合", "不符合")</f>
        <v>#VALUE!</v>
      </c>
      <c r="AH573" s="60">
        <f>_xlfn.XLOOKUP(TRIM(CLEAN(B573))&amp;"-"&amp;TRIM(CLEAN(C573))&amp;"-"&amp;TRIM(CLEAN(D573)),'KS2'!A:A,'KS2'!B:B,0)</f>
        <v>0</v>
      </c>
      <c r="AI573" s="60">
        <f>IF(_xlfn.XLOOKUP(MID(B573,2,7)&amp;"/"&amp;MID(B573,10,3)&amp;TRIM(D573)&amp;MID(B573,15,4),Carouselwash!F:F,Carouselwash!I:I,0)=0,_xlfn.XLOOKUP((MID(C573,2,7)&amp;"/"&amp;MID(C573,10,3)&amp;TRIM(D573)),Carouselwash!G:G,Carouselwash!I:I,0),_xlfn.XLOOKUP(MID(B573,2,7)&amp;"/"&amp;MID(B573,10,3)&amp;TRIM(D573)&amp;MID(B573,15,4),Carouselwash!F:F,Carouselwash!I:I,0))</f>
        <v>0</v>
      </c>
    </row>
    <row r="574" spans="4:35" hidden="1">
      <c r="E574" s="115"/>
      <c r="G574" s="124"/>
      <c r="H574" s="124"/>
      <c r="AA574" s="60" t="s">
        <v>5009</v>
      </c>
      <c r="AB574" s="66" t="s">
        <v>10804</v>
      </c>
      <c r="AC574" s="60" t="s">
        <v>10805</v>
      </c>
      <c r="AD574" s="60">
        <f>IF(N574=$AD$1,_xlfn.XLOOKUP(LEFT(B574,18)&amp;C574&amp;D574,'Form CT'!I:I,'Form CT'!D:D,0)+_xlfn.XLOOKUP(LEFT(B574,18)&amp;C574&amp;D574,'Form CT'!I:I,'Form CT'!E:E,0),0)</f>
        <v>0</v>
      </c>
      <c r="AE574" s="60">
        <f>IF(N574=$AE$1,_xlfn.XLOOKUP(LEFT(B574,18)&amp;C574&amp;D574,'Form CT'!I:I,'Form CT'!D:D,0)+_xlfn.XLOOKUP(LEFT(B574,18)&amp;C574&amp;D574,'Form CT'!I:I,'Form CT'!E:E,0),0)</f>
        <v>0</v>
      </c>
      <c r="AF574" s="60">
        <f>IF(N574=$AF$1,_xlfn.XLOOKUP(LEFT(B574,18)&amp;C574&amp;D574,'Form CT'!I:I,'Form CT'!D:D,0)+_xlfn.XLOOKUP(LEFT(B574,18)&amp;C574&amp;D574,'Form CT'!I:I,'Form CT'!E:E,0),0)</f>
        <v>0</v>
      </c>
      <c r="AG574" s="60" t="e">
        <f t="shared" si="13"/>
        <v>#VALUE!</v>
      </c>
      <c r="AH574" s="60">
        <f>_xlfn.XLOOKUP(TRIM(CLEAN(B574))&amp;"-"&amp;TRIM(CLEAN(C574))&amp;"-"&amp;TRIM(CLEAN(D574)),'KS2'!A:A,'KS2'!B:B,0)</f>
        <v>0</v>
      </c>
      <c r="AI574" s="60">
        <f>IF(_xlfn.XLOOKUP(MID(B574,2,7)&amp;"/"&amp;MID(B574,10,3)&amp;TRIM(D574)&amp;MID(B574,15,4),Carouselwash!F:F,Carouselwash!I:I,0)=0,_xlfn.XLOOKUP((MID(C574,2,7)&amp;"/"&amp;MID(C574,10,3)&amp;TRIM(D574)),Carouselwash!G:G,Carouselwash!I:I,0),_xlfn.XLOOKUP(MID(B574,2,7)&amp;"/"&amp;MID(B574,10,3)&amp;TRIM(D574)&amp;MID(B574,15,4),Carouselwash!F:F,Carouselwash!I:I,0))</f>
        <v>0</v>
      </c>
    </row>
    <row r="575" spans="4:35" hidden="1">
      <c r="D575" s="55"/>
      <c r="E575" s="115"/>
      <c r="G575" s="124"/>
      <c r="H575" s="124"/>
      <c r="AA575" s="60" t="s">
        <v>5009</v>
      </c>
      <c r="AB575" s="66" t="s">
        <v>5008</v>
      </c>
      <c r="AC575" s="60" t="s">
        <v>10737</v>
      </c>
      <c r="AD575" s="60">
        <f>IF(N575=$AD$1,_xlfn.XLOOKUP(LEFT(B575,18)&amp;C575&amp;D575,'Form CT'!I:I,'Form CT'!D:D,0)+_xlfn.XLOOKUP(LEFT(B575,18)&amp;C575&amp;D575,'Form CT'!I:I,'Form CT'!E:E,0),0)</f>
        <v>0</v>
      </c>
      <c r="AE575" s="60">
        <f>IF(N575=$AE$1,_xlfn.XLOOKUP(LEFT(B575,18)&amp;C575&amp;D575,'Form CT'!I:I,'Form CT'!D:D,0)+_xlfn.XLOOKUP(LEFT(B575,18)&amp;C575&amp;D575,'Form CT'!I:I,'Form CT'!E:E,0),0)</f>
        <v>0</v>
      </c>
      <c r="AF575" s="60">
        <f>IF(N575=$AF$1,_xlfn.XLOOKUP(LEFT(B575,18)&amp;C575&amp;D575,'Form CT'!I:I,'Form CT'!D:D,0)+_xlfn.XLOOKUP(LEFT(B575,18)&amp;C575&amp;D575,'Form CT'!I:I,'Form CT'!E:E,0),0)</f>
        <v>0</v>
      </c>
      <c r="AG575" s="60" t="e">
        <f t="shared" si="13"/>
        <v>#VALUE!</v>
      </c>
      <c r="AH575" s="60">
        <f>_xlfn.XLOOKUP(TRIM(CLEAN(B575))&amp;"-"&amp;TRIM(CLEAN(C575))&amp;"-"&amp;TRIM(CLEAN(D575)),'KS2'!A:A,'KS2'!B:B,0)</f>
        <v>0</v>
      </c>
      <c r="AI575" s="60">
        <f>IF(_xlfn.XLOOKUP(MID(B575,2,7)&amp;"/"&amp;MID(B575,10,3)&amp;TRIM(D575)&amp;MID(B575,15,4),Carouselwash!F:F,Carouselwash!I:I,0)=0,_xlfn.XLOOKUP((MID(C575,2,7)&amp;"/"&amp;MID(C575,10,3)&amp;TRIM(D575)),Carouselwash!G:G,Carouselwash!I:I,0),_xlfn.XLOOKUP(MID(B575,2,7)&amp;"/"&amp;MID(B575,10,3)&amp;TRIM(D575)&amp;MID(B575,15,4),Carouselwash!F:F,Carouselwash!I:I,0))</f>
        <v>0</v>
      </c>
    </row>
    <row r="576" spans="4:35" hidden="1">
      <c r="D576" s="55"/>
      <c r="E576" s="115"/>
      <c r="G576" s="124"/>
      <c r="H576" s="124"/>
      <c r="AA576" s="60" t="s">
        <v>5011</v>
      </c>
      <c r="AB576" s="66" t="s">
        <v>5014</v>
      </c>
      <c r="AC576" s="60" t="s">
        <v>10806</v>
      </c>
      <c r="AD576" s="60">
        <f>IF(N576=$AD$1,_xlfn.XLOOKUP(LEFT(B576,18)&amp;C576&amp;D576,'Form CT'!I:I,'Form CT'!D:D,0)+_xlfn.XLOOKUP(LEFT(B576,18)&amp;C576&amp;D576,'Form CT'!I:I,'Form CT'!E:E,0),0)</f>
        <v>0</v>
      </c>
      <c r="AE576" s="60">
        <f>IF(N576=$AE$1,_xlfn.XLOOKUP(LEFT(B576,18)&amp;C576&amp;D576,'Form CT'!I:I,'Form CT'!D:D,0)+_xlfn.XLOOKUP(LEFT(B576,18)&amp;C576&amp;D576,'Form CT'!I:I,'Form CT'!E:E,0),0)</f>
        <v>0</v>
      </c>
      <c r="AF576" s="60">
        <f>IF(N576=$AF$1,_xlfn.XLOOKUP(LEFT(B576,18)&amp;C576&amp;D576,'Form CT'!I:I,'Form CT'!D:D,0)+_xlfn.XLOOKUP(LEFT(B576,18)&amp;C576&amp;D576,'Form CT'!I:I,'Form CT'!E:E,0),0)</f>
        <v>0</v>
      </c>
      <c r="AG576" s="60" t="e">
        <f t="shared" si="13"/>
        <v>#VALUE!</v>
      </c>
      <c r="AH576" s="60">
        <f>_xlfn.XLOOKUP(TRIM(CLEAN(B576))&amp;"-"&amp;TRIM(CLEAN(C576))&amp;"-"&amp;TRIM(CLEAN(D576)),'KS2'!A:A,'KS2'!B:B,0)</f>
        <v>0</v>
      </c>
      <c r="AI576" s="60">
        <f>IF(_xlfn.XLOOKUP(MID(B576,2,7)&amp;"/"&amp;MID(B576,10,3)&amp;TRIM(D576)&amp;MID(B576,15,4),Carouselwash!F:F,Carouselwash!I:I,0)=0,_xlfn.XLOOKUP((MID(C576,2,7)&amp;"/"&amp;MID(C576,10,3)&amp;TRIM(D576)),Carouselwash!G:G,Carouselwash!I:I,0),_xlfn.XLOOKUP(MID(B576,2,7)&amp;"/"&amp;MID(B576,10,3)&amp;TRIM(D576)&amp;MID(B576,15,4),Carouselwash!F:F,Carouselwash!I:I,0))</f>
        <v>0</v>
      </c>
    </row>
    <row r="577" spans="1:35" hidden="1">
      <c r="E577" s="115"/>
      <c r="G577" s="124"/>
      <c r="H577" s="124"/>
      <c r="AA577" s="60" t="s">
        <v>5009</v>
      </c>
      <c r="AB577" s="126" t="s">
        <v>5008</v>
      </c>
      <c r="AC577" s="60" t="s">
        <v>10505</v>
      </c>
      <c r="AD577" s="60">
        <f>IF(N577=$AD$1,_xlfn.XLOOKUP(LEFT(B577,18)&amp;C577&amp;D577,'Form CT'!I:I,'Form CT'!D:D,0)+_xlfn.XLOOKUP(LEFT(B577,18)&amp;C577&amp;D577,'Form CT'!I:I,'Form CT'!E:E,0),0)</f>
        <v>0</v>
      </c>
      <c r="AE577" s="60">
        <f>IF(N577=$AE$1,_xlfn.XLOOKUP(LEFT(B577,18)&amp;C577&amp;D577,'Form CT'!I:I,'Form CT'!D:D,0)+_xlfn.XLOOKUP(LEFT(B577,18)&amp;C577&amp;D577,'Form CT'!I:I,'Form CT'!E:E,0),0)</f>
        <v>0</v>
      </c>
      <c r="AF577" s="60">
        <f>IF(N577=$AF$1,_xlfn.XLOOKUP(LEFT(B577,18)&amp;C577&amp;D577,'Form CT'!I:I,'Form CT'!D:D,0)+_xlfn.XLOOKUP(LEFT(B577,18)&amp;C577&amp;D577,'Form CT'!I:I,'Form CT'!E:E,0),0)</f>
        <v>0</v>
      </c>
      <c r="AG577" s="60" t="e">
        <f t="shared" si="13"/>
        <v>#VALUE!</v>
      </c>
      <c r="AH577" s="60">
        <f>_xlfn.XLOOKUP(TRIM(CLEAN(B577))&amp;"-"&amp;TRIM(CLEAN(C577))&amp;"-"&amp;TRIM(CLEAN(D577)),'KS2'!A:A,'KS2'!B:B,0)</f>
        <v>0</v>
      </c>
      <c r="AI577" s="60">
        <f>IF(_xlfn.XLOOKUP(MID(B577,2,7)&amp;"/"&amp;MID(B577,10,3)&amp;TRIM(D577)&amp;MID(B577,15,4),Carouselwash!F:F,Carouselwash!I:I,0)=0,_xlfn.XLOOKUP((MID(C577,2,7)&amp;"/"&amp;MID(C577,10,3)&amp;TRIM(D577)),Carouselwash!G:G,Carouselwash!I:I,0),_xlfn.XLOOKUP(MID(B577,2,7)&amp;"/"&amp;MID(B577,10,3)&amp;TRIM(D577)&amp;MID(B577,15,4),Carouselwash!F:F,Carouselwash!I:I,0))</f>
        <v>0</v>
      </c>
    </row>
    <row r="578" spans="1:35" hidden="1">
      <c r="E578" s="115"/>
      <c r="G578" s="124"/>
      <c r="H578" s="124"/>
      <c r="AA578" s="60" t="s">
        <v>5009</v>
      </c>
      <c r="AB578" s="66" t="s">
        <v>10807</v>
      </c>
      <c r="AC578" s="60" t="s">
        <v>10808</v>
      </c>
      <c r="AD578" s="60">
        <f>IF(N578=$AD$1,_xlfn.XLOOKUP(LEFT(B578,18)&amp;C578&amp;D578,'Form CT'!I:I,'Form CT'!D:D,0)+_xlfn.XLOOKUP(LEFT(B578,18)&amp;C578&amp;D578,'Form CT'!I:I,'Form CT'!E:E,0),0)</f>
        <v>0</v>
      </c>
      <c r="AE578" s="60">
        <f>IF(N578=$AE$1,_xlfn.XLOOKUP(LEFT(B578,18)&amp;C578&amp;D578,'Form CT'!I:I,'Form CT'!D:D,0)+_xlfn.XLOOKUP(LEFT(B578,18)&amp;C578&amp;D578,'Form CT'!I:I,'Form CT'!E:E,0),0)</f>
        <v>0</v>
      </c>
      <c r="AF578" s="60">
        <f>IF(N578=$AF$1,_xlfn.XLOOKUP(LEFT(B578,18)&amp;C578&amp;D578,'Form CT'!I:I,'Form CT'!D:D,0)+_xlfn.XLOOKUP(LEFT(B578,18)&amp;C578&amp;D578,'Form CT'!I:I,'Form CT'!E:E,0),0)</f>
        <v>0</v>
      </c>
      <c r="AG578" s="60" t="e">
        <f t="shared" si="13"/>
        <v>#VALUE!</v>
      </c>
      <c r="AH578" s="60">
        <f>_xlfn.XLOOKUP(TRIM(CLEAN(B578))&amp;"-"&amp;TRIM(CLEAN(C578))&amp;"-"&amp;TRIM(CLEAN(D578)),'KS2'!A:A,'KS2'!B:B,0)</f>
        <v>0</v>
      </c>
      <c r="AI578" s="60">
        <f>IF(_xlfn.XLOOKUP(MID(B578,2,7)&amp;"/"&amp;MID(B578,10,3)&amp;TRIM(D578)&amp;MID(B578,15,4),Carouselwash!F:F,Carouselwash!I:I,0)=0,_xlfn.XLOOKUP((MID(C578,2,7)&amp;"/"&amp;MID(C578,10,3)&amp;TRIM(D578)),Carouselwash!G:G,Carouselwash!I:I,0),_xlfn.XLOOKUP(MID(B578,2,7)&amp;"/"&amp;MID(B578,10,3)&amp;TRIM(D578)&amp;MID(B578,15,4),Carouselwash!F:F,Carouselwash!I:I,0))</f>
        <v>0</v>
      </c>
    </row>
    <row r="579" spans="1:35" hidden="1">
      <c r="E579" s="115"/>
      <c r="G579" s="124"/>
      <c r="H579" s="124"/>
      <c r="AA579" s="60" t="s">
        <v>5009</v>
      </c>
      <c r="AB579" s="66" t="s">
        <v>10809</v>
      </c>
      <c r="AC579" s="60" t="s">
        <v>10810</v>
      </c>
      <c r="AD579" s="60">
        <f>IF(N579=$AD$1,_xlfn.XLOOKUP(LEFT(B579,18)&amp;C579&amp;D579,'Form CT'!I:I,'Form CT'!D:D,0)+_xlfn.XLOOKUP(LEFT(B579,18)&amp;C579&amp;D579,'Form CT'!I:I,'Form CT'!E:E,0),0)</f>
        <v>0</v>
      </c>
      <c r="AE579" s="60">
        <f>IF(N579=$AE$1,_xlfn.XLOOKUP(LEFT(B579,18)&amp;C579&amp;D579,'Form CT'!I:I,'Form CT'!D:D,0)+_xlfn.XLOOKUP(LEFT(B579,18)&amp;C579&amp;D579,'Form CT'!I:I,'Form CT'!E:E,0),0)</f>
        <v>0</v>
      </c>
      <c r="AF579" s="60">
        <f>IF(N579=$AF$1,_xlfn.XLOOKUP(LEFT(B579,18)&amp;C579&amp;D579,'Form CT'!I:I,'Form CT'!D:D,0)+_xlfn.XLOOKUP(LEFT(B579,18)&amp;C579&amp;D579,'Form CT'!I:I,'Form CT'!E:E,0),0)</f>
        <v>0</v>
      </c>
      <c r="AG579" s="60" t="e">
        <f t="shared" si="13"/>
        <v>#VALUE!</v>
      </c>
      <c r="AH579" s="60">
        <f>_xlfn.XLOOKUP(TRIM(CLEAN(B579))&amp;"-"&amp;TRIM(CLEAN(C579))&amp;"-"&amp;TRIM(CLEAN(D579)),'KS2'!A:A,'KS2'!B:B,0)</f>
        <v>0</v>
      </c>
      <c r="AI579" s="60">
        <f>IF(_xlfn.XLOOKUP(MID(B579,2,7)&amp;"/"&amp;MID(B579,10,3)&amp;TRIM(D579)&amp;MID(B579,15,4),Carouselwash!F:F,Carouselwash!I:I,0)=0,_xlfn.XLOOKUP((MID(C579,2,7)&amp;"/"&amp;MID(C579,10,3)&amp;TRIM(D579)),Carouselwash!G:G,Carouselwash!I:I,0),_xlfn.XLOOKUP(MID(B579,2,7)&amp;"/"&amp;MID(B579,10,3)&amp;TRIM(D579)&amp;MID(B579,15,4),Carouselwash!F:F,Carouselwash!I:I,0))</f>
        <v>0</v>
      </c>
    </row>
    <row r="580" spans="1:35" hidden="1">
      <c r="E580" s="115"/>
      <c r="G580" s="124"/>
      <c r="H580" s="124"/>
      <c r="AA580" s="60" t="s">
        <v>5009</v>
      </c>
      <c r="AB580" s="66" t="s">
        <v>10811</v>
      </c>
      <c r="AC580" s="60" t="s">
        <v>10812</v>
      </c>
      <c r="AD580" s="60">
        <f>IF(N580=$AD$1,_xlfn.XLOOKUP(LEFT(B580,18)&amp;C580&amp;D580,'Form CT'!I:I,'Form CT'!D:D,0)+_xlfn.XLOOKUP(LEFT(B580,18)&amp;C580&amp;D580,'Form CT'!I:I,'Form CT'!E:E,0),0)</f>
        <v>0</v>
      </c>
      <c r="AE580" s="60">
        <f>IF(N580=$AE$1,_xlfn.XLOOKUP(LEFT(B580,18)&amp;C580&amp;D580,'Form CT'!I:I,'Form CT'!D:D,0)+_xlfn.XLOOKUP(LEFT(B580,18)&amp;C580&amp;D580,'Form CT'!I:I,'Form CT'!E:E,0),0)</f>
        <v>0</v>
      </c>
      <c r="AF580" s="60">
        <f>IF(N580=$AF$1,_xlfn.XLOOKUP(LEFT(B580,18)&amp;C580&amp;D580,'Form CT'!I:I,'Form CT'!D:D,0)+_xlfn.XLOOKUP(LEFT(B580,18)&amp;C580&amp;D580,'Form CT'!I:I,'Form CT'!E:E,0),0)</f>
        <v>0</v>
      </c>
      <c r="AG580" s="60" t="e">
        <f t="shared" si="13"/>
        <v>#VALUE!</v>
      </c>
      <c r="AH580" s="60">
        <f>_xlfn.XLOOKUP(TRIM(CLEAN(B580))&amp;"-"&amp;TRIM(CLEAN(C580))&amp;"-"&amp;TRIM(CLEAN(D580)),'KS2'!A:A,'KS2'!B:B,0)</f>
        <v>0</v>
      </c>
      <c r="AI580" s="60">
        <f>IF(_xlfn.XLOOKUP(MID(B580,2,7)&amp;"/"&amp;MID(B580,10,3)&amp;TRIM(D580)&amp;MID(B580,15,4),Carouselwash!F:F,Carouselwash!I:I,0)=0,_xlfn.XLOOKUP((MID(C580,2,7)&amp;"/"&amp;MID(C580,10,3)&amp;TRIM(D580)),Carouselwash!G:G,Carouselwash!I:I,0),_xlfn.XLOOKUP(MID(B580,2,7)&amp;"/"&amp;MID(B580,10,3)&amp;TRIM(D580)&amp;MID(B580,15,4),Carouselwash!F:F,Carouselwash!I:I,0))</f>
        <v>0</v>
      </c>
    </row>
    <row r="581" spans="1:35" hidden="1">
      <c r="E581" s="115"/>
      <c r="G581" s="124"/>
      <c r="H581" s="124"/>
      <c r="AA581" s="60" t="s">
        <v>5009</v>
      </c>
      <c r="AB581" s="66" t="s">
        <v>10813</v>
      </c>
      <c r="AC581" s="60" t="s">
        <v>10814</v>
      </c>
      <c r="AD581" s="60">
        <f>IF(N581=$AD$1,_xlfn.XLOOKUP(LEFT(B581,18)&amp;C581&amp;D581,'Form CT'!I:I,'Form CT'!D:D,0)+_xlfn.XLOOKUP(LEFT(B581,18)&amp;C581&amp;D581,'Form CT'!I:I,'Form CT'!E:E,0),0)</f>
        <v>0</v>
      </c>
      <c r="AE581" s="60">
        <f>IF(N581=$AE$1,_xlfn.XLOOKUP(LEFT(B581,18)&amp;C581&amp;D581,'Form CT'!I:I,'Form CT'!D:D,0)+_xlfn.XLOOKUP(LEFT(B581,18)&amp;C581&amp;D581,'Form CT'!I:I,'Form CT'!E:E,0),0)</f>
        <v>0</v>
      </c>
      <c r="AF581" s="60">
        <f>IF(N581=$AF$1,_xlfn.XLOOKUP(LEFT(B581,18)&amp;C581&amp;D581,'Form CT'!I:I,'Form CT'!D:D,0)+_xlfn.XLOOKUP(LEFT(B581,18)&amp;C581&amp;D581,'Form CT'!I:I,'Form CT'!E:E,0),0)</f>
        <v>0</v>
      </c>
      <c r="AG581" s="60" t="e">
        <f t="shared" si="13"/>
        <v>#VALUE!</v>
      </c>
      <c r="AH581" s="60">
        <f>_xlfn.XLOOKUP(TRIM(CLEAN(B581))&amp;"-"&amp;TRIM(CLEAN(C581))&amp;"-"&amp;TRIM(CLEAN(D581)),'KS2'!A:A,'KS2'!B:B,0)</f>
        <v>0</v>
      </c>
      <c r="AI581" s="60">
        <f>IF(_xlfn.XLOOKUP(MID(B581,2,7)&amp;"/"&amp;MID(B581,10,3)&amp;TRIM(D581)&amp;MID(B581,15,4),Carouselwash!F:F,Carouselwash!I:I,0)=0,_xlfn.XLOOKUP((MID(C581,2,7)&amp;"/"&amp;MID(C581,10,3)&amp;TRIM(D581)),Carouselwash!G:G,Carouselwash!I:I,0),_xlfn.XLOOKUP(MID(B581,2,7)&amp;"/"&amp;MID(B581,10,3)&amp;TRIM(D581)&amp;MID(B581,15,4),Carouselwash!F:F,Carouselwash!I:I,0))</f>
        <v>0</v>
      </c>
    </row>
    <row r="582" spans="1:35" hidden="1">
      <c r="A582" s="125"/>
      <c r="E582" s="115"/>
      <c r="G582" s="124"/>
      <c r="H582" s="124"/>
      <c r="AA582" s="60" t="s">
        <v>5012</v>
      </c>
      <c r="AB582" s="126" t="s">
        <v>5014</v>
      </c>
      <c r="AC582" s="60" t="s">
        <v>10815</v>
      </c>
      <c r="AD582" s="60">
        <f>IF(N582=$AD$1,_xlfn.XLOOKUP(LEFT(B582,18)&amp;C582&amp;D582,'Form CT'!I:I,'Form CT'!D:D,0)+_xlfn.XLOOKUP(LEFT(B582,18)&amp;C582&amp;D582,'Form CT'!I:I,'Form CT'!E:E,0),0)</f>
        <v>0</v>
      </c>
      <c r="AE582" s="60">
        <f>IF(N582=$AE$1,_xlfn.XLOOKUP(LEFT(B582,18)&amp;C582&amp;D582,'Form CT'!I:I,'Form CT'!D:D,0)+_xlfn.XLOOKUP(LEFT(B582,18)&amp;C582&amp;D582,'Form CT'!I:I,'Form CT'!E:E,0),0)</f>
        <v>0</v>
      </c>
      <c r="AF582" s="60">
        <f>IF(N582=$AF$1,_xlfn.XLOOKUP(LEFT(B582,18)&amp;C582&amp;D582,'Form CT'!I:I,'Form CT'!D:D,0)+_xlfn.XLOOKUP(LEFT(B582,18)&amp;C582&amp;D582,'Form CT'!I:I,'Form CT'!E:E,0),0)</f>
        <v>0</v>
      </c>
      <c r="AG582" s="60" t="e">
        <f t="shared" si="13"/>
        <v>#VALUE!</v>
      </c>
      <c r="AH582" s="60">
        <f>_xlfn.XLOOKUP(TRIM(CLEAN(B582))&amp;"-"&amp;TRIM(CLEAN(C582))&amp;"-"&amp;TRIM(CLEAN(D582)),'KS2'!A:A,'KS2'!B:B,0)</f>
        <v>0</v>
      </c>
      <c r="AI582" s="60">
        <f>IF(_xlfn.XLOOKUP(MID(B582,2,7)&amp;"/"&amp;MID(B582,10,3)&amp;TRIM(D582)&amp;MID(B582,15,4),Carouselwash!F:F,Carouselwash!I:I,0)=0,_xlfn.XLOOKUP((MID(C582,2,7)&amp;"/"&amp;MID(C582,10,3)&amp;TRIM(D582)),Carouselwash!G:G,Carouselwash!I:I,0),_xlfn.XLOOKUP(MID(B582,2,7)&amp;"/"&amp;MID(B582,10,3)&amp;TRIM(D582)&amp;MID(B582,15,4),Carouselwash!F:F,Carouselwash!I:I,0))</f>
        <v>0</v>
      </c>
    </row>
    <row r="583" spans="1:35" hidden="1">
      <c r="E583" s="115"/>
      <c r="G583" s="124"/>
      <c r="H583" s="124"/>
      <c r="AA583" s="60" t="s">
        <v>5098</v>
      </c>
      <c r="AB583" s="66" t="s">
        <v>10816</v>
      </c>
      <c r="AC583" s="60" t="s">
        <v>10817</v>
      </c>
      <c r="AD583" s="60">
        <f>IF(N583=$AD$1,_xlfn.XLOOKUP(LEFT(B583,18)&amp;C583&amp;D583,'Form CT'!I:I,'Form CT'!D:D,0)+_xlfn.XLOOKUP(LEFT(B583,18)&amp;C583&amp;D583,'Form CT'!I:I,'Form CT'!E:E,0),0)</f>
        <v>0</v>
      </c>
      <c r="AE583" s="60">
        <f>IF(N583=$AE$1,_xlfn.XLOOKUP(LEFT(B583,18)&amp;C583&amp;D583,'Form CT'!I:I,'Form CT'!D:D,0)+_xlfn.XLOOKUP(LEFT(B583,18)&amp;C583&amp;D583,'Form CT'!I:I,'Form CT'!E:E,0),0)</f>
        <v>0</v>
      </c>
      <c r="AF583" s="60">
        <f>IF(N583=$AF$1,_xlfn.XLOOKUP(LEFT(B583,18)&amp;C583&amp;D583,'Form CT'!I:I,'Form CT'!D:D,0)+_xlfn.XLOOKUP(LEFT(B583,18)&amp;C583&amp;D583,'Form CT'!I:I,'Form CT'!E:E,0),0)</f>
        <v>0</v>
      </c>
      <c r="AG583" s="60" t="e">
        <f t="shared" si="13"/>
        <v>#VALUE!</v>
      </c>
      <c r="AH583" s="60">
        <f>_xlfn.XLOOKUP(TRIM(CLEAN(B583))&amp;"-"&amp;TRIM(CLEAN(C583))&amp;"-"&amp;TRIM(CLEAN(D583)),'KS2'!A:A,'KS2'!B:B,0)</f>
        <v>0</v>
      </c>
      <c r="AI583" s="60">
        <f>IF(_xlfn.XLOOKUP(MID(B583,2,7)&amp;"/"&amp;MID(B583,10,3)&amp;TRIM(D583)&amp;MID(B583,15,4),Carouselwash!F:F,Carouselwash!I:I,0)=0,_xlfn.XLOOKUP((MID(C583,2,7)&amp;"/"&amp;MID(C583,10,3)&amp;TRIM(D583)),Carouselwash!G:G,Carouselwash!I:I,0),_xlfn.XLOOKUP(MID(B583,2,7)&amp;"/"&amp;MID(B583,10,3)&amp;TRIM(D583)&amp;MID(B583,15,4),Carouselwash!F:F,Carouselwash!I:I,0))</f>
        <v>0</v>
      </c>
    </row>
    <row r="584" spans="1:35" hidden="1">
      <c r="E584" s="115"/>
      <c r="G584" s="124"/>
      <c r="H584" s="124"/>
      <c r="AA584" s="60" t="s">
        <v>5098</v>
      </c>
      <c r="AB584" s="126" t="s">
        <v>5008</v>
      </c>
      <c r="AC584" s="60" t="s">
        <v>10818</v>
      </c>
      <c r="AD584" s="60">
        <f>IF(N584=$AD$1,_xlfn.XLOOKUP(LEFT(B584,18)&amp;C584&amp;D584,'Form CT'!I:I,'Form CT'!D:D,0)+_xlfn.XLOOKUP(LEFT(B584,18)&amp;C584&amp;D584,'Form CT'!I:I,'Form CT'!E:E,0),0)</f>
        <v>0</v>
      </c>
      <c r="AE584" s="60">
        <f>IF(N584=$AE$1,_xlfn.XLOOKUP(LEFT(B584,18)&amp;C584&amp;D584,'Form CT'!I:I,'Form CT'!D:D,0)+_xlfn.XLOOKUP(LEFT(B584,18)&amp;C584&amp;D584,'Form CT'!I:I,'Form CT'!E:E,0),0)</f>
        <v>0</v>
      </c>
      <c r="AF584" s="60">
        <f>IF(N584=$AF$1,_xlfn.XLOOKUP(LEFT(B584,18)&amp;C584&amp;D584,'Form CT'!I:I,'Form CT'!D:D,0)+_xlfn.XLOOKUP(LEFT(B584,18)&amp;C584&amp;D584,'Form CT'!I:I,'Form CT'!E:E,0),0)</f>
        <v>0</v>
      </c>
      <c r="AG584" s="60" t="e">
        <f t="shared" si="13"/>
        <v>#VALUE!</v>
      </c>
      <c r="AH584" s="60">
        <f>_xlfn.XLOOKUP(TRIM(CLEAN(B584))&amp;"-"&amp;TRIM(CLEAN(C584))&amp;"-"&amp;TRIM(CLEAN(D584)),'KS2'!A:A,'KS2'!B:B,0)</f>
        <v>0</v>
      </c>
      <c r="AI584" s="60">
        <f>IF(_xlfn.XLOOKUP(MID(B584,2,7)&amp;"/"&amp;MID(B584,10,3)&amp;TRIM(D584)&amp;MID(B584,15,4),Carouselwash!F:F,Carouselwash!I:I,0)=0,_xlfn.XLOOKUP((MID(C584,2,7)&amp;"/"&amp;MID(C584,10,3)&amp;TRIM(D584)),Carouselwash!G:G,Carouselwash!I:I,0),_xlfn.XLOOKUP(MID(B584,2,7)&amp;"/"&amp;MID(B584,10,3)&amp;TRIM(D584)&amp;MID(B584,15,4),Carouselwash!F:F,Carouselwash!I:I,0))</f>
        <v>0</v>
      </c>
    </row>
    <row r="585" spans="1:35" hidden="1">
      <c r="E585" s="115"/>
      <c r="G585" s="124"/>
      <c r="H585" s="124"/>
      <c r="AA585" s="60" t="s">
        <v>5009</v>
      </c>
      <c r="AB585" s="66" t="s">
        <v>10819</v>
      </c>
      <c r="AC585" s="60" t="s">
        <v>10820</v>
      </c>
      <c r="AD585" s="60">
        <f>IF(N585=$AD$1,_xlfn.XLOOKUP(LEFT(B585,18)&amp;C585&amp;D585,'Form CT'!I:I,'Form CT'!D:D,0)+_xlfn.XLOOKUP(LEFT(B585,18)&amp;C585&amp;D585,'Form CT'!I:I,'Form CT'!E:E,0),0)</f>
        <v>0</v>
      </c>
      <c r="AE585" s="60">
        <f>IF(N585=$AE$1,_xlfn.XLOOKUP(LEFT(B585,18)&amp;C585&amp;D585,'Form CT'!I:I,'Form CT'!D:D,0)+_xlfn.XLOOKUP(LEFT(B585,18)&amp;C585&amp;D585,'Form CT'!I:I,'Form CT'!E:E,0),0)</f>
        <v>0</v>
      </c>
      <c r="AF585" s="60">
        <f>IF(N585=$AF$1,_xlfn.XLOOKUP(LEFT(B585,18)&amp;C585&amp;D585,'Form CT'!I:I,'Form CT'!D:D,0)+_xlfn.XLOOKUP(LEFT(B585,18)&amp;C585&amp;D585,'Form CT'!I:I,'Form CT'!E:E,0),0)</f>
        <v>0</v>
      </c>
      <c r="AG585" s="60" t="e">
        <f t="shared" si="13"/>
        <v>#VALUE!</v>
      </c>
      <c r="AH585" s="60">
        <f>_xlfn.XLOOKUP(TRIM(CLEAN(B585))&amp;"-"&amp;TRIM(CLEAN(C585))&amp;"-"&amp;TRIM(CLEAN(D585)),'KS2'!A:A,'KS2'!B:B,0)</f>
        <v>0</v>
      </c>
      <c r="AI585" s="60">
        <f>IF(_xlfn.XLOOKUP(MID(B585,2,7)&amp;"/"&amp;MID(B585,10,3)&amp;TRIM(D585)&amp;MID(B585,15,4),Carouselwash!F:F,Carouselwash!I:I,0)=0,_xlfn.XLOOKUP((MID(C585,2,7)&amp;"/"&amp;MID(C585,10,3)&amp;TRIM(D585)),Carouselwash!G:G,Carouselwash!I:I,0),_xlfn.XLOOKUP(MID(B585,2,7)&amp;"/"&amp;MID(B585,10,3)&amp;TRIM(D585)&amp;MID(B585,15,4),Carouselwash!F:F,Carouselwash!I:I,0))</f>
        <v>0</v>
      </c>
    </row>
    <row r="586" spans="1:35" hidden="1">
      <c r="D586" s="55"/>
      <c r="E586" s="115"/>
      <c r="G586" s="124"/>
      <c r="H586" s="124"/>
      <c r="AA586" s="60" t="s">
        <v>5009</v>
      </c>
      <c r="AB586" s="66" t="s">
        <v>5008</v>
      </c>
      <c r="AC586" s="60" t="s">
        <v>10737</v>
      </c>
      <c r="AD586" s="60">
        <f>IF(N586=$AD$1,_xlfn.XLOOKUP(LEFT(B586,18)&amp;C586&amp;D586,'Form CT'!I:I,'Form CT'!D:D,0)+_xlfn.XLOOKUP(LEFT(B586,18)&amp;C586&amp;D586,'Form CT'!I:I,'Form CT'!E:E,0),0)</f>
        <v>0</v>
      </c>
      <c r="AE586" s="60">
        <f>IF(N586=$AE$1,_xlfn.XLOOKUP(LEFT(B586,18)&amp;C586&amp;D586,'Form CT'!I:I,'Form CT'!D:D,0)+_xlfn.XLOOKUP(LEFT(B586,18)&amp;C586&amp;D586,'Form CT'!I:I,'Form CT'!E:E,0),0)</f>
        <v>0</v>
      </c>
      <c r="AF586" s="60">
        <f>IF(N586=$AF$1,_xlfn.XLOOKUP(LEFT(B586,18)&amp;C586&amp;D586,'Form CT'!I:I,'Form CT'!D:D,0)+_xlfn.XLOOKUP(LEFT(B586,18)&amp;C586&amp;D586,'Form CT'!I:I,'Form CT'!E:E,0),0)</f>
        <v>0</v>
      </c>
      <c r="AG586" s="60" t="e">
        <f t="shared" si="13"/>
        <v>#VALUE!</v>
      </c>
      <c r="AH586" s="60">
        <f>_xlfn.XLOOKUP(TRIM(CLEAN(B586))&amp;"-"&amp;TRIM(CLEAN(C586))&amp;"-"&amp;TRIM(CLEAN(D586)),'KS2'!A:A,'KS2'!B:B,0)</f>
        <v>0</v>
      </c>
      <c r="AI586" s="60">
        <f>IF(_xlfn.XLOOKUP(MID(B586,2,7)&amp;"/"&amp;MID(B586,10,3)&amp;TRIM(D586)&amp;MID(B586,15,4),Carouselwash!F:F,Carouselwash!I:I,0)=0,_xlfn.XLOOKUP((MID(C586,2,7)&amp;"/"&amp;MID(C586,10,3)&amp;TRIM(D586)),Carouselwash!G:G,Carouselwash!I:I,0),_xlfn.XLOOKUP(MID(B586,2,7)&amp;"/"&amp;MID(B586,10,3)&amp;TRIM(D586)&amp;MID(B586,15,4),Carouselwash!F:F,Carouselwash!I:I,0))</f>
        <v>0</v>
      </c>
    </row>
    <row r="587" spans="1:35" hidden="1">
      <c r="E587" s="115"/>
      <c r="G587" s="124"/>
      <c r="H587" s="124"/>
      <c r="AA587" s="60" t="s">
        <v>5009</v>
      </c>
      <c r="AB587" s="66" t="s">
        <v>10821</v>
      </c>
      <c r="AC587" s="60" t="s">
        <v>10822</v>
      </c>
      <c r="AD587" s="60">
        <f>IF(N587=$AD$1,_xlfn.XLOOKUP(LEFT(B587,18)&amp;C587&amp;D587,'Form CT'!I:I,'Form CT'!D:D,0)+_xlfn.XLOOKUP(LEFT(B587,18)&amp;C587&amp;D587,'Form CT'!I:I,'Form CT'!E:E,0),0)</f>
        <v>0</v>
      </c>
      <c r="AE587" s="60">
        <f>IF(N587=$AE$1,_xlfn.XLOOKUP(LEFT(B587,18)&amp;C587&amp;D587,'Form CT'!I:I,'Form CT'!D:D,0)+_xlfn.XLOOKUP(LEFT(B587,18)&amp;C587&amp;D587,'Form CT'!I:I,'Form CT'!E:E,0),0)</f>
        <v>0</v>
      </c>
      <c r="AF587" s="60">
        <f>IF(N587=$AF$1,_xlfn.XLOOKUP(LEFT(B587,18)&amp;C587&amp;D587,'Form CT'!I:I,'Form CT'!D:D,0)+_xlfn.XLOOKUP(LEFT(B587,18)&amp;C587&amp;D587,'Form CT'!I:I,'Form CT'!E:E,0),0)</f>
        <v>0</v>
      </c>
      <c r="AG587" s="60" t="e">
        <f t="shared" si="13"/>
        <v>#VALUE!</v>
      </c>
      <c r="AH587" s="60">
        <f>_xlfn.XLOOKUP(TRIM(CLEAN(B587))&amp;"-"&amp;TRIM(CLEAN(C587))&amp;"-"&amp;TRIM(CLEAN(D587)),'KS2'!A:A,'KS2'!B:B,0)</f>
        <v>0</v>
      </c>
      <c r="AI587" s="60">
        <f>IF(_xlfn.XLOOKUP(MID(B587,2,7)&amp;"/"&amp;MID(B587,10,3)&amp;TRIM(D587)&amp;MID(B587,15,4),Carouselwash!F:F,Carouselwash!I:I,0)=0,_xlfn.XLOOKUP((MID(C587,2,7)&amp;"/"&amp;MID(C587,10,3)&amp;TRIM(D587)),Carouselwash!G:G,Carouselwash!I:I,0),_xlfn.XLOOKUP(MID(B587,2,7)&amp;"/"&amp;MID(B587,10,3)&amp;TRIM(D587)&amp;MID(B587,15,4),Carouselwash!F:F,Carouselwash!I:I,0))</f>
        <v>0</v>
      </c>
    </row>
    <row r="588" spans="1:35" hidden="1">
      <c r="E588" s="115"/>
      <c r="G588" s="124"/>
      <c r="H588" s="124"/>
      <c r="AA588" s="60" t="s">
        <v>5012</v>
      </c>
      <c r="AB588" s="66" t="s">
        <v>5014</v>
      </c>
      <c r="AC588" s="60" t="s">
        <v>10823</v>
      </c>
      <c r="AD588" s="60">
        <f>IF(N588=$AD$1,_xlfn.XLOOKUP(LEFT(B588,18)&amp;C588&amp;D588,'Form CT'!I:I,'Form CT'!D:D,0)+_xlfn.XLOOKUP(LEFT(B588,18)&amp;C588&amp;D588,'Form CT'!I:I,'Form CT'!E:E,0),0)</f>
        <v>0</v>
      </c>
      <c r="AE588" s="60">
        <f>IF(N588=$AE$1,_xlfn.XLOOKUP(LEFT(B588,18)&amp;C588&amp;D588,'Form CT'!I:I,'Form CT'!D:D,0)+_xlfn.XLOOKUP(LEFT(B588,18)&amp;C588&amp;D588,'Form CT'!I:I,'Form CT'!E:E,0),0)</f>
        <v>0</v>
      </c>
      <c r="AF588" s="60">
        <f>IF(N588=$AF$1,_xlfn.XLOOKUP(LEFT(B588,18)&amp;C588&amp;D588,'Form CT'!I:I,'Form CT'!D:D,0)+_xlfn.XLOOKUP(LEFT(B588,18)&amp;C588&amp;D588,'Form CT'!I:I,'Form CT'!E:E,0),0)</f>
        <v>0</v>
      </c>
      <c r="AG588" s="60" t="e">
        <f t="shared" si="13"/>
        <v>#VALUE!</v>
      </c>
      <c r="AH588" s="60">
        <f>_xlfn.XLOOKUP(TRIM(CLEAN(B588))&amp;"-"&amp;TRIM(CLEAN(C588))&amp;"-"&amp;TRIM(CLEAN(D588)),'KS2'!A:A,'KS2'!B:B,0)</f>
        <v>0</v>
      </c>
      <c r="AI588" s="60">
        <f>IF(_xlfn.XLOOKUP(MID(B588,2,7)&amp;"/"&amp;MID(B588,10,3)&amp;TRIM(D588)&amp;MID(B588,15,4),Carouselwash!F:F,Carouselwash!I:I,0)=0,_xlfn.XLOOKUP((MID(C588,2,7)&amp;"/"&amp;MID(C588,10,3)&amp;TRIM(D588)),Carouselwash!G:G,Carouselwash!I:I,0),_xlfn.XLOOKUP(MID(B588,2,7)&amp;"/"&amp;MID(B588,10,3)&amp;TRIM(D588)&amp;MID(B588,15,4),Carouselwash!F:F,Carouselwash!I:I,0))</f>
        <v>0</v>
      </c>
    </row>
    <row r="589" spans="1:35" hidden="1">
      <c r="E589" s="115"/>
      <c r="G589" s="124"/>
      <c r="H589" s="124"/>
      <c r="AA589" s="60" t="s">
        <v>5098</v>
      </c>
      <c r="AB589" s="66" t="s">
        <v>5008</v>
      </c>
      <c r="AC589" s="60" t="s">
        <v>10736</v>
      </c>
      <c r="AD589" s="60">
        <f>IF(N589=$AD$1,_xlfn.XLOOKUP(LEFT(B589,18)&amp;C589&amp;D589,'Form CT'!I:I,'Form CT'!D:D,0)+_xlfn.XLOOKUP(LEFT(B589,18)&amp;C589&amp;D589,'Form CT'!I:I,'Form CT'!E:E,0),0)</f>
        <v>0</v>
      </c>
      <c r="AE589" s="60">
        <f>IF(N589=$AE$1,_xlfn.XLOOKUP(LEFT(B589,18)&amp;C589&amp;D589,'Form CT'!I:I,'Form CT'!D:D,0)+_xlfn.XLOOKUP(LEFT(B589,18)&amp;C589&amp;D589,'Form CT'!I:I,'Form CT'!E:E,0),0)</f>
        <v>0</v>
      </c>
      <c r="AF589" s="60">
        <f>IF(N589=$AF$1,_xlfn.XLOOKUP(LEFT(B589,18)&amp;C589&amp;D589,'Form CT'!I:I,'Form CT'!D:D,0)+_xlfn.XLOOKUP(LEFT(B589,18)&amp;C589&amp;D589,'Form CT'!I:I,'Form CT'!E:E,0),0)</f>
        <v>0</v>
      </c>
      <c r="AG589" s="60" t="e">
        <f t="shared" si="13"/>
        <v>#VALUE!</v>
      </c>
      <c r="AH589" s="60">
        <f>_xlfn.XLOOKUP(TRIM(CLEAN(B589))&amp;"-"&amp;TRIM(CLEAN(C589))&amp;"-"&amp;TRIM(CLEAN(D589)),'KS2'!A:A,'KS2'!B:B,0)</f>
        <v>0</v>
      </c>
      <c r="AI589" s="60">
        <f>IF(_xlfn.XLOOKUP(MID(B589,2,7)&amp;"/"&amp;MID(B589,10,3)&amp;TRIM(D589)&amp;MID(B589,15,4),Carouselwash!F:F,Carouselwash!I:I,0)=0,_xlfn.XLOOKUP((MID(C589,2,7)&amp;"/"&amp;MID(C589,10,3)&amp;TRIM(D589)),Carouselwash!G:G,Carouselwash!I:I,0),_xlfn.XLOOKUP(MID(B589,2,7)&amp;"/"&amp;MID(B589,10,3)&amp;TRIM(D589)&amp;MID(B589,15,4),Carouselwash!F:F,Carouselwash!I:I,0))</f>
        <v>0</v>
      </c>
    </row>
    <row r="590" spans="1:35" hidden="1">
      <c r="D590" s="55"/>
      <c r="E590" s="115"/>
      <c r="G590" s="124"/>
      <c r="H590" s="124"/>
      <c r="AA590" s="60" t="s">
        <v>5009</v>
      </c>
      <c r="AB590" s="66" t="s">
        <v>5008</v>
      </c>
      <c r="AC590" s="60" t="s">
        <v>10737</v>
      </c>
      <c r="AD590" s="60">
        <f>IF(N590=$AD$1,_xlfn.XLOOKUP(LEFT(B590,18)&amp;C590&amp;D590,'Form CT'!I:I,'Form CT'!D:D,0)+_xlfn.XLOOKUP(LEFT(B590,18)&amp;C590&amp;D590,'Form CT'!I:I,'Form CT'!E:E,0),0)</f>
        <v>0</v>
      </c>
      <c r="AE590" s="60">
        <f>IF(N590=$AE$1,_xlfn.XLOOKUP(LEFT(B590,18)&amp;C590&amp;D590,'Form CT'!I:I,'Form CT'!D:D,0)+_xlfn.XLOOKUP(LEFT(B590,18)&amp;C590&amp;D590,'Form CT'!I:I,'Form CT'!E:E,0),0)</f>
        <v>0</v>
      </c>
      <c r="AF590" s="60">
        <f>IF(N590=$AF$1,_xlfn.XLOOKUP(LEFT(B590,18)&amp;C590&amp;D590,'Form CT'!I:I,'Form CT'!D:D,0)+_xlfn.XLOOKUP(LEFT(B590,18)&amp;C590&amp;D590,'Form CT'!I:I,'Form CT'!E:E,0),0)</f>
        <v>0</v>
      </c>
      <c r="AG590" s="60" t="e">
        <f t="shared" si="13"/>
        <v>#VALUE!</v>
      </c>
      <c r="AH590" s="60">
        <f>_xlfn.XLOOKUP(TRIM(CLEAN(B590))&amp;"-"&amp;TRIM(CLEAN(C590))&amp;"-"&amp;TRIM(CLEAN(D590)),'KS2'!A:A,'KS2'!B:B,0)</f>
        <v>0</v>
      </c>
      <c r="AI590" s="60">
        <f>IF(_xlfn.XLOOKUP(MID(B590,2,7)&amp;"/"&amp;MID(B590,10,3)&amp;TRIM(D590)&amp;MID(B590,15,4),Carouselwash!F:F,Carouselwash!I:I,0)=0,_xlfn.XLOOKUP((MID(C590,2,7)&amp;"/"&amp;MID(C590,10,3)&amp;TRIM(D590)),Carouselwash!G:G,Carouselwash!I:I,0),_xlfn.XLOOKUP(MID(B590,2,7)&amp;"/"&amp;MID(B590,10,3)&amp;TRIM(D590)&amp;MID(B590,15,4),Carouselwash!F:F,Carouselwash!I:I,0))</f>
        <v>0</v>
      </c>
    </row>
    <row r="591" spans="1:35" hidden="1">
      <c r="E591" s="115"/>
      <c r="G591" s="124"/>
      <c r="H591" s="124"/>
      <c r="AA591" s="60" t="s">
        <v>5012</v>
      </c>
      <c r="AB591" s="66" t="s">
        <v>5014</v>
      </c>
      <c r="AC591" s="60" t="s">
        <v>10824</v>
      </c>
      <c r="AD591" s="60">
        <f>IF(N591=$AD$1,_xlfn.XLOOKUP(LEFT(B591,18)&amp;C591&amp;D591,'Form CT'!I:I,'Form CT'!D:D,0)+_xlfn.XLOOKUP(LEFT(B591,18)&amp;C591&amp;D591,'Form CT'!I:I,'Form CT'!E:E,0),0)</f>
        <v>0</v>
      </c>
      <c r="AE591" s="60">
        <f>IF(N591=$AE$1,_xlfn.XLOOKUP(LEFT(B591,18)&amp;C591&amp;D591,'Form CT'!I:I,'Form CT'!D:D,0)+_xlfn.XLOOKUP(LEFT(B591,18)&amp;C591&amp;D591,'Form CT'!I:I,'Form CT'!E:E,0),0)</f>
        <v>0</v>
      </c>
      <c r="AF591" s="60">
        <f>IF(N591=$AF$1,_xlfn.XLOOKUP(LEFT(B591,18)&amp;C591&amp;D591,'Form CT'!I:I,'Form CT'!D:D,0)+_xlfn.XLOOKUP(LEFT(B591,18)&amp;C591&amp;D591,'Form CT'!I:I,'Form CT'!E:E,0),0)</f>
        <v>0</v>
      </c>
      <c r="AG591" s="60" t="e">
        <f t="shared" si="13"/>
        <v>#VALUE!</v>
      </c>
      <c r="AH591" s="60">
        <f>_xlfn.XLOOKUP(TRIM(CLEAN(B591))&amp;"-"&amp;TRIM(CLEAN(C591))&amp;"-"&amp;TRIM(CLEAN(D591)),'KS2'!A:A,'KS2'!B:B,0)</f>
        <v>0</v>
      </c>
      <c r="AI591" s="60">
        <f>IF(_xlfn.XLOOKUP(MID(B591,2,7)&amp;"/"&amp;MID(B591,10,3)&amp;TRIM(D591)&amp;MID(B591,15,4),Carouselwash!F:F,Carouselwash!I:I,0)=0,_xlfn.XLOOKUP((MID(C591,2,7)&amp;"/"&amp;MID(C591,10,3)&amp;TRIM(D591)),Carouselwash!G:G,Carouselwash!I:I,0),_xlfn.XLOOKUP(MID(B591,2,7)&amp;"/"&amp;MID(B591,10,3)&amp;TRIM(D591)&amp;MID(B591,15,4),Carouselwash!F:F,Carouselwash!I:I,0))</f>
        <v>0</v>
      </c>
    </row>
    <row r="592" spans="1:35" hidden="1">
      <c r="D592" s="55"/>
      <c r="E592" s="115"/>
      <c r="G592" s="124"/>
      <c r="H592" s="124"/>
      <c r="AA592" s="60" t="s">
        <v>5009</v>
      </c>
      <c r="AB592" s="66" t="s">
        <v>10825</v>
      </c>
      <c r="AC592" s="60" t="s">
        <v>10826</v>
      </c>
      <c r="AD592" s="60">
        <f>IF(N592=$AD$1,_xlfn.XLOOKUP(LEFT(B592,18)&amp;C592&amp;D592,'Form CT'!I:I,'Form CT'!D:D,0)+_xlfn.XLOOKUP(LEFT(B592,18)&amp;C592&amp;D592,'Form CT'!I:I,'Form CT'!E:E,0),0)</f>
        <v>0</v>
      </c>
      <c r="AE592" s="60">
        <f>IF(N592=$AE$1,_xlfn.XLOOKUP(LEFT(B592,18)&amp;C592&amp;D592,'Form CT'!I:I,'Form CT'!D:D,0)+_xlfn.XLOOKUP(LEFT(B592,18)&amp;C592&amp;D592,'Form CT'!I:I,'Form CT'!E:E,0),0)</f>
        <v>0</v>
      </c>
      <c r="AF592" s="60">
        <f>IF(N592=$AF$1,_xlfn.XLOOKUP(LEFT(B592,18)&amp;C592&amp;D592,'Form CT'!I:I,'Form CT'!D:D,0)+_xlfn.XLOOKUP(LEFT(B592,18)&amp;C592&amp;D592,'Form CT'!I:I,'Form CT'!E:E,0),0)</f>
        <v>0</v>
      </c>
      <c r="AG592" s="60" t="e">
        <f t="shared" si="13"/>
        <v>#VALUE!</v>
      </c>
      <c r="AH592" s="60">
        <f>_xlfn.XLOOKUP(TRIM(CLEAN(B592))&amp;"-"&amp;TRIM(CLEAN(C592))&amp;"-"&amp;TRIM(CLEAN(D592)),'KS2'!A:A,'KS2'!B:B,0)</f>
        <v>0</v>
      </c>
      <c r="AI592" s="60">
        <f>IF(_xlfn.XLOOKUP(MID(B592,2,7)&amp;"/"&amp;MID(B592,10,3)&amp;TRIM(D592)&amp;MID(B592,15,4),Carouselwash!F:F,Carouselwash!I:I,0)=0,_xlfn.XLOOKUP((MID(C592,2,7)&amp;"/"&amp;MID(C592,10,3)&amp;TRIM(D592)),Carouselwash!G:G,Carouselwash!I:I,0),_xlfn.XLOOKUP(MID(B592,2,7)&amp;"/"&amp;MID(B592,10,3)&amp;TRIM(D592)&amp;MID(B592,15,4),Carouselwash!F:F,Carouselwash!I:I,0))</f>
        <v>0</v>
      </c>
    </row>
    <row r="593" spans="4:35" hidden="1">
      <c r="D593" s="55"/>
      <c r="E593" s="115"/>
      <c r="G593" s="124"/>
      <c r="H593" s="124"/>
      <c r="AA593" s="60" t="s">
        <v>5012</v>
      </c>
      <c r="AB593" s="66" t="s">
        <v>5014</v>
      </c>
      <c r="AC593" s="60" t="s">
        <v>10827</v>
      </c>
      <c r="AD593" s="60">
        <f>IF(N593=$AD$1,_xlfn.XLOOKUP(LEFT(B593,18)&amp;C593&amp;D593,'Form CT'!I:I,'Form CT'!D:D,0)+_xlfn.XLOOKUP(LEFT(B593,18)&amp;C593&amp;D593,'Form CT'!I:I,'Form CT'!E:E,0),0)</f>
        <v>0</v>
      </c>
      <c r="AE593" s="60">
        <f>IF(N593=$AE$1,_xlfn.XLOOKUP(LEFT(B593,18)&amp;C593&amp;D593,'Form CT'!I:I,'Form CT'!D:D,0)+_xlfn.XLOOKUP(LEFT(B593,18)&amp;C593&amp;D593,'Form CT'!I:I,'Form CT'!E:E,0),0)</f>
        <v>0</v>
      </c>
      <c r="AF593" s="60">
        <f>IF(N593=$AF$1,_xlfn.XLOOKUP(LEFT(B593,18)&amp;C593&amp;D593,'Form CT'!I:I,'Form CT'!D:D,0)+_xlfn.XLOOKUP(LEFT(B593,18)&amp;C593&amp;D593,'Form CT'!I:I,'Form CT'!E:E,0),0)</f>
        <v>0</v>
      </c>
      <c r="AG593" s="60" t="e">
        <f t="shared" si="13"/>
        <v>#VALUE!</v>
      </c>
      <c r="AH593" s="60">
        <f>_xlfn.XLOOKUP(TRIM(CLEAN(B593))&amp;"-"&amp;TRIM(CLEAN(C593))&amp;"-"&amp;TRIM(CLEAN(D593)),'KS2'!A:A,'KS2'!B:B,0)</f>
        <v>0</v>
      </c>
      <c r="AI593" s="60">
        <f>IF(_xlfn.XLOOKUP(MID(B593,2,7)&amp;"/"&amp;MID(B593,10,3)&amp;TRIM(D593)&amp;MID(B593,15,4),Carouselwash!F:F,Carouselwash!I:I,0)=0,_xlfn.XLOOKUP((MID(C593,2,7)&amp;"/"&amp;MID(C593,10,3)&amp;TRIM(D593)),Carouselwash!G:G,Carouselwash!I:I,0),_xlfn.XLOOKUP(MID(B593,2,7)&amp;"/"&amp;MID(B593,10,3)&amp;TRIM(D593)&amp;MID(B593,15,4),Carouselwash!F:F,Carouselwash!I:I,0))</f>
        <v>0</v>
      </c>
    </row>
    <row r="594" spans="4:35" hidden="1">
      <c r="D594" s="55"/>
      <c r="E594" s="115"/>
      <c r="G594" s="124"/>
      <c r="H594" s="124"/>
      <c r="AA594" s="60" t="s">
        <v>5010</v>
      </c>
      <c r="AB594" s="66" t="s">
        <v>5008</v>
      </c>
      <c r="AC594" s="60" t="s">
        <v>10828</v>
      </c>
      <c r="AD594" s="60">
        <f>IF(N594=$AD$1,_xlfn.XLOOKUP(LEFT(B594,18)&amp;C594&amp;D594,'Form CT'!I:I,'Form CT'!D:D,0)+_xlfn.XLOOKUP(LEFT(B594,18)&amp;C594&amp;D594,'Form CT'!I:I,'Form CT'!E:E,0),0)</f>
        <v>0</v>
      </c>
      <c r="AE594" s="60">
        <f>IF(N594=$AE$1,_xlfn.XLOOKUP(LEFT(B594,18)&amp;C594&amp;D594,'Form CT'!I:I,'Form CT'!D:D,0)+_xlfn.XLOOKUP(LEFT(B594,18)&amp;C594&amp;D594,'Form CT'!I:I,'Form CT'!E:E,0),0)</f>
        <v>0</v>
      </c>
      <c r="AF594" s="60">
        <f>IF(N594=$AF$1,_xlfn.XLOOKUP(LEFT(B594,18)&amp;C594&amp;D594,'Form CT'!I:I,'Form CT'!D:D,0)+_xlfn.XLOOKUP(LEFT(B594,18)&amp;C594&amp;D594,'Form CT'!I:I,'Form CT'!E:E,0),0)</f>
        <v>0</v>
      </c>
      <c r="AG594" s="60" t="e">
        <f t="shared" si="13"/>
        <v>#VALUE!</v>
      </c>
      <c r="AH594" s="60">
        <f>_xlfn.XLOOKUP(TRIM(CLEAN(B594))&amp;"-"&amp;TRIM(CLEAN(C594))&amp;"-"&amp;TRIM(CLEAN(D594)),'KS2'!A:A,'KS2'!B:B,0)</f>
        <v>0</v>
      </c>
      <c r="AI594" s="60">
        <f>IF(_xlfn.XLOOKUP(MID(B594,2,7)&amp;"/"&amp;MID(B594,10,3)&amp;TRIM(D594)&amp;MID(B594,15,4),Carouselwash!F:F,Carouselwash!I:I,0)=0,_xlfn.XLOOKUP((MID(C594,2,7)&amp;"/"&amp;MID(C594,10,3)&amp;TRIM(D594)),Carouselwash!G:G,Carouselwash!I:I,0),_xlfn.XLOOKUP(MID(B594,2,7)&amp;"/"&amp;MID(B594,10,3)&amp;TRIM(D594)&amp;MID(B594,15,4),Carouselwash!F:F,Carouselwash!I:I,0))</f>
        <v>0</v>
      </c>
    </row>
    <row r="595" spans="4:35" hidden="1">
      <c r="D595" s="55"/>
      <c r="E595" s="115"/>
      <c r="G595" s="124"/>
      <c r="H595" s="124"/>
      <c r="AA595" s="60" t="s">
        <v>5009</v>
      </c>
      <c r="AB595" s="66" t="s">
        <v>5008</v>
      </c>
      <c r="AC595" s="60" t="s">
        <v>10737</v>
      </c>
      <c r="AD595" s="60">
        <f>IF(N595=$AD$1,_xlfn.XLOOKUP(LEFT(B595,18)&amp;C595&amp;D595,'Form CT'!I:I,'Form CT'!D:D,0)+_xlfn.XLOOKUP(LEFT(B595,18)&amp;C595&amp;D595,'Form CT'!I:I,'Form CT'!E:E,0),0)</f>
        <v>0</v>
      </c>
      <c r="AE595" s="60">
        <f>IF(N595=$AE$1,_xlfn.XLOOKUP(LEFT(B595,18)&amp;C595&amp;D595,'Form CT'!I:I,'Form CT'!D:D,0)+_xlfn.XLOOKUP(LEFT(B595,18)&amp;C595&amp;D595,'Form CT'!I:I,'Form CT'!E:E,0),0)</f>
        <v>0</v>
      </c>
      <c r="AF595" s="60">
        <f>IF(N595=$AF$1,_xlfn.XLOOKUP(LEFT(B595,18)&amp;C595&amp;D595,'Form CT'!I:I,'Form CT'!D:D,0)+_xlfn.XLOOKUP(LEFT(B595,18)&amp;C595&amp;D595,'Form CT'!I:I,'Form CT'!E:E,0),0)</f>
        <v>0</v>
      </c>
      <c r="AG595" s="60" t="e">
        <f t="shared" si="13"/>
        <v>#VALUE!</v>
      </c>
      <c r="AH595" s="60">
        <f>_xlfn.XLOOKUP(TRIM(CLEAN(B595))&amp;"-"&amp;TRIM(CLEAN(C595))&amp;"-"&amp;TRIM(CLEAN(D595)),'KS2'!A:A,'KS2'!B:B,0)</f>
        <v>0</v>
      </c>
      <c r="AI595" s="60">
        <f>IF(_xlfn.XLOOKUP(MID(B595,2,7)&amp;"/"&amp;MID(B595,10,3)&amp;TRIM(D595)&amp;MID(B595,15,4),Carouselwash!F:F,Carouselwash!I:I,0)=0,_xlfn.XLOOKUP((MID(C595,2,7)&amp;"/"&amp;MID(C595,10,3)&amp;TRIM(D595)),Carouselwash!G:G,Carouselwash!I:I,0),_xlfn.XLOOKUP(MID(B595,2,7)&amp;"/"&amp;MID(B595,10,3)&amp;TRIM(D595)&amp;MID(B595,15,4),Carouselwash!F:F,Carouselwash!I:I,0))</f>
        <v>0</v>
      </c>
    </row>
    <row r="596" spans="4:35" hidden="1">
      <c r="E596" s="115"/>
      <c r="G596" s="124"/>
      <c r="H596" s="124"/>
      <c r="AA596" s="60" t="s">
        <v>5009</v>
      </c>
      <c r="AB596" s="66" t="s">
        <v>10829</v>
      </c>
      <c r="AC596" s="60" t="s">
        <v>10830</v>
      </c>
      <c r="AD596" s="60">
        <f>IF(N596=$AD$1,_xlfn.XLOOKUP(LEFT(B596,18)&amp;C596&amp;D596,'Form CT'!I:I,'Form CT'!D:D,0)+_xlfn.XLOOKUP(LEFT(B596,18)&amp;C596&amp;D596,'Form CT'!I:I,'Form CT'!E:E,0),0)</f>
        <v>0</v>
      </c>
      <c r="AE596" s="60">
        <f>IF(N596=$AE$1,_xlfn.XLOOKUP(LEFT(B596,18)&amp;C596&amp;D596,'Form CT'!I:I,'Form CT'!D:D,0)+_xlfn.XLOOKUP(LEFT(B596,18)&amp;C596&amp;D596,'Form CT'!I:I,'Form CT'!E:E,0),0)</f>
        <v>0</v>
      </c>
      <c r="AF596" s="60">
        <f>IF(N596=$AF$1,_xlfn.XLOOKUP(LEFT(B596,18)&amp;C596&amp;D596,'Form CT'!I:I,'Form CT'!D:D,0)+_xlfn.XLOOKUP(LEFT(B596,18)&amp;C596&amp;D596,'Form CT'!I:I,'Form CT'!E:E,0),0)</f>
        <v>0</v>
      </c>
      <c r="AG596" s="60" t="e">
        <f t="shared" si="13"/>
        <v>#VALUE!</v>
      </c>
      <c r="AH596" s="60">
        <f>_xlfn.XLOOKUP(TRIM(CLEAN(B596))&amp;"-"&amp;TRIM(CLEAN(C596))&amp;"-"&amp;TRIM(CLEAN(D596)),'KS2'!A:A,'KS2'!B:B,0)</f>
        <v>0</v>
      </c>
      <c r="AI596" s="60">
        <f>IF(_xlfn.XLOOKUP(MID(B596,2,7)&amp;"/"&amp;MID(B596,10,3)&amp;TRIM(D596)&amp;MID(B596,15,4),Carouselwash!F:F,Carouselwash!I:I,0)=0,_xlfn.XLOOKUP((MID(C596,2,7)&amp;"/"&amp;MID(C596,10,3)&amp;TRIM(D596)),Carouselwash!G:G,Carouselwash!I:I,0),_xlfn.XLOOKUP(MID(B596,2,7)&amp;"/"&amp;MID(B596,10,3)&amp;TRIM(D596)&amp;MID(B596,15,4),Carouselwash!F:F,Carouselwash!I:I,0))</f>
        <v>0</v>
      </c>
    </row>
    <row r="597" spans="4:35" hidden="1">
      <c r="E597" s="115"/>
      <c r="G597" s="124"/>
      <c r="H597" s="124"/>
      <c r="AA597" s="60" t="s">
        <v>5013</v>
      </c>
      <c r="AB597" s="66" t="s">
        <v>5014</v>
      </c>
      <c r="AC597" s="60" t="s">
        <v>10831</v>
      </c>
      <c r="AD597" s="60">
        <f>IF(N597=$AD$1,_xlfn.XLOOKUP(LEFT(B597,18)&amp;C597&amp;D597,'Form CT'!I:I,'Form CT'!D:D,0)+_xlfn.XLOOKUP(LEFT(B597,18)&amp;C597&amp;D597,'Form CT'!I:I,'Form CT'!E:E,0),0)</f>
        <v>0</v>
      </c>
      <c r="AE597" s="60">
        <f>IF(N597=$AE$1,_xlfn.XLOOKUP(LEFT(B597,18)&amp;C597&amp;D597,'Form CT'!I:I,'Form CT'!D:D,0)+_xlfn.XLOOKUP(LEFT(B597,18)&amp;C597&amp;D597,'Form CT'!I:I,'Form CT'!E:E,0),0)</f>
        <v>0</v>
      </c>
      <c r="AF597" s="60">
        <f>IF(N597=$AF$1,_xlfn.XLOOKUP(LEFT(B597,18)&amp;C597&amp;D597,'Form CT'!I:I,'Form CT'!D:D,0)+_xlfn.XLOOKUP(LEFT(B597,18)&amp;C597&amp;D597,'Form CT'!I:I,'Form CT'!E:E,0),0)</f>
        <v>0</v>
      </c>
      <c r="AG597" s="60" t="e">
        <f t="shared" si="13"/>
        <v>#VALUE!</v>
      </c>
      <c r="AH597" s="60">
        <f>_xlfn.XLOOKUP(TRIM(CLEAN(B597))&amp;"-"&amp;TRIM(CLEAN(C597))&amp;"-"&amp;TRIM(CLEAN(D597)),'KS2'!A:A,'KS2'!B:B,0)</f>
        <v>0</v>
      </c>
      <c r="AI597" s="60">
        <f>IF(_xlfn.XLOOKUP(MID(B597,2,7)&amp;"/"&amp;MID(B597,10,3)&amp;TRIM(D597)&amp;MID(B597,15,4),Carouselwash!F:F,Carouselwash!I:I,0)=0,_xlfn.XLOOKUP((MID(C597,2,7)&amp;"/"&amp;MID(C597,10,3)&amp;TRIM(D597)),Carouselwash!G:G,Carouselwash!I:I,0),_xlfn.XLOOKUP(MID(B597,2,7)&amp;"/"&amp;MID(B597,10,3)&amp;TRIM(D597)&amp;MID(B597,15,4),Carouselwash!F:F,Carouselwash!I:I,0))</f>
        <v>0</v>
      </c>
    </row>
    <row r="598" spans="4:35" hidden="1">
      <c r="E598" s="115"/>
      <c r="G598" s="124"/>
      <c r="H598" s="124"/>
      <c r="AA598" s="60" t="s">
        <v>5548</v>
      </c>
      <c r="AB598" s="66" t="s">
        <v>5548</v>
      </c>
      <c r="AC598" s="60" t="s">
        <v>5008</v>
      </c>
      <c r="AD598" s="60">
        <f>IF(N598=$AD$1,_xlfn.XLOOKUP(LEFT(B598,18)&amp;C598&amp;D598,'Form CT'!I:I,'Form CT'!D:D,0)+_xlfn.XLOOKUP(LEFT(B598,18)&amp;C598&amp;D598,'Form CT'!I:I,'Form CT'!E:E,0),0)</f>
        <v>0</v>
      </c>
      <c r="AE598" s="60">
        <f>IF(N598=$AE$1,_xlfn.XLOOKUP(LEFT(B598,18)&amp;C598&amp;D598,'Form CT'!I:I,'Form CT'!D:D,0)+_xlfn.XLOOKUP(LEFT(B598,18)&amp;C598&amp;D598,'Form CT'!I:I,'Form CT'!E:E,0),0)</f>
        <v>0</v>
      </c>
      <c r="AF598" s="60">
        <f>IF(N598=$AF$1,_xlfn.XLOOKUP(LEFT(B598,18)&amp;C598&amp;D598,'Form CT'!I:I,'Form CT'!D:D,0)+_xlfn.XLOOKUP(LEFT(B598,18)&amp;C598&amp;D598,'Form CT'!I:I,'Form CT'!E:E,0),0)</f>
        <v>0</v>
      </c>
      <c r="AG598" s="60" t="e">
        <f t="shared" si="13"/>
        <v>#VALUE!</v>
      </c>
      <c r="AH598" s="60">
        <f>_xlfn.XLOOKUP(TRIM(CLEAN(B598))&amp;"-"&amp;TRIM(CLEAN(C598))&amp;"-"&amp;TRIM(CLEAN(D598)),'KS2'!A:A,'KS2'!B:B,0)</f>
        <v>0</v>
      </c>
      <c r="AI598" s="60">
        <f>IF(_xlfn.XLOOKUP(MID(B598,2,7)&amp;"/"&amp;MID(B598,10,3)&amp;TRIM(D598)&amp;MID(B598,15,4),Carouselwash!F:F,Carouselwash!I:I,0)=0,_xlfn.XLOOKUP((MID(C598,2,7)&amp;"/"&amp;MID(C598,10,3)&amp;TRIM(D598)),Carouselwash!G:G,Carouselwash!I:I,0),_xlfn.XLOOKUP(MID(B598,2,7)&amp;"/"&amp;MID(B598,10,3)&amp;TRIM(D598)&amp;MID(B598,15,4),Carouselwash!F:F,Carouselwash!I:I,0))</f>
        <v>0</v>
      </c>
    </row>
    <row r="599" spans="4:35" hidden="1">
      <c r="E599" s="115"/>
      <c r="G599" s="124"/>
      <c r="H599" s="124"/>
      <c r="AA599" s="60" t="s">
        <v>5012</v>
      </c>
      <c r="AB599" s="126" t="s">
        <v>5014</v>
      </c>
      <c r="AC599" s="60" t="s">
        <v>10832</v>
      </c>
      <c r="AD599" s="60">
        <f>IF(N599=$AD$1,_xlfn.XLOOKUP(LEFT(B599,18)&amp;C599&amp;D599,'Form CT'!I:I,'Form CT'!D:D,0)+_xlfn.XLOOKUP(LEFT(B599,18)&amp;C599&amp;D599,'Form CT'!I:I,'Form CT'!E:E,0),0)</f>
        <v>0</v>
      </c>
      <c r="AE599" s="60">
        <f>IF(N599=$AE$1,_xlfn.XLOOKUP(LEFT(B599,18)&amp;C599&amp;D599,'Form CT'!I:I,'Form CT'!D:D,0)+_xlfn.XLOOKUP(LEFT(B599,18)&amp;C599&amp;D599,'Form CT'!I:I,'Form CT'!E:E,0),0)</f>
        <v>0</v>
      </c>
      <c r="AF599" s="60">
        <f>IF(N599=$AF$1,_xlfn.XLOOKUP(LEFT(B599,18)&amp;C599&amp;D599,'Form CT'!I:I,'Form CT'!D:D,0)+_xlfn.XLOOKUP(LEFT(B599,18)&amp;C599&amp;D599,'Form CT'!I:I,'Form CT'!E:E,0),0)</f>
        <v>0</v>
      </c>
      <c r="AG599" s="60" t="e">
        <f t="shared" si="13"/>
        <v>#VALUE!</v>
      </c>
      <c r="AH599" s="60">
        <f>_xlfn.XLOOKUP(TRIM(CLEAN(B599))&amp;"-"&amp;TRIM(CLEAN(C599))&amp;"-"&amp;TRIM(CLEAN(D599)),'KS2'!A:A,'KS2'!B:B,0)</f>
        <v>0</v>
      </c>
      <c r="AI599" s="60">
        <f>IF(_xlfn.XLOOKUP(MID(B599,2,7)&amp;"/"&amp;MID(B599,10,3)&amp;TRIM(D599)&amp;MID(B599,15,4),Carouselwash!F:F,Carouselwash!I:I,0)=0,_xlfn.XLOOKUP((MID(C599,2,7)&amp;"/"&amp;MID(C599,10,3)&amp;TRIM(D599)),Carouselwash!G:G,Carouselwash!I:I,0),_xlfn.XLOOKUP(MID(B599,2,7)&amp;"/"&amp;MID(B599,10,3)&amp;TRIM(D599)&amp;MID(B599,15,4),Carouselwash!F:F,Carouselwash!I:I,0))</f>
        <v>0</v>
      </c>
    </row>
    <row r="600" spans="4:35" hidden="1">
      <c r="E600" s="115"/>
      <c r="G600" s="124"/>
      <c r="H600" s="124"/>
      <c r="AA600" s="60" t="s">
        <v>5011</v>
      </c>
      <c r="AB600" s="66" t="s">
        <v>5008</v>
      </c>
      <c r="AC600" s="60" t="s">
        <v>10833</v>
      </c>
      <c r="AD600" s="60">
        <f>IF(N600=$AD$1,_xlfn.XLOOKUP(LEFT(B600,18)&amp;C600&amp;D600,'Form CT'!I:I,'Form CT'!D:D,0)+_xlfn.XLOOKUP(LEFT(B600,18)&amp;C600&amp;D600,'Form CT'!I:I,'Form CT'!E:E,0),0)</f>
        <v>0</v>
      </c>
      <c r="AE600" s="60">
        <f>IF(N600=$AE$1,_xlfn.XLOOKUP(LEFT(B600,18)&amp;C600&amp;D600,'Form CT'!I:I,'Form CT'!D:D,0)+_xlfn.XLOOKUP(LEFT(B600,18)&amp;C600&amp;D600,'Form CT'!I:I,'Form CT'!E:E,0),0)</f>
        <v>0</v>
      </c>
      <c r="AF600" s="60">
        <f>IF(N600=$AF$1,_xlfn.XLOOKUP(LEFT(B600,18)&amp;C600&amp;D600,'Form CT'!I:I,'Form CT'!D:D,0)+_xlfn.XLOOKUP(LEFT(B600,18)&amp;C600&amp;D600,'Form CT'!I:I,'Form CT'!E:E,0),0)</f>
        <v>0</v>
      </c>
      <c r="AG600" s="60" t="e">
        <f t="shared" si="13"/>
        <v>#VALUE!</v>
      </c>
      <c r="AH600" s="60">
        <f>_xlfn.XLOOKUP(TRIM(CLEAN(B600))&amp;"-"&amp;TRIM(CLEAN(C600))&amp;"-"&amp;TRIM(CLEAN(D600)),'KS2'!A:A,'KS2'!B:B,0)</f>
        <v>0</v>
      </c>
      <c r="AI600" s="60">
        <f>IF(_xlfn.XLOOKUP(MID(B600,2,7)&amp;"/"&amp;MID(B600,10,3)&amp;TRIM(D600)&amp;MID(B600,15,4),Carouselwash!F:F,Carouselwash!I:I,0)=0,_xlfn.XLOOKUP((MID(C600,2,7)&amp;"/"&amp;MID(C600,10,3)&amp;TRIM(D600)),Carouselwash!G:G,Carouselwash!I:I,0),_xlfn.XLOOKUP(MID(B600,2,7)&amp;"/"&amp;MID(B600,10,3)&amp;TRIM(D600)&amp;MID(B600,15,4),Carouselwash!F:F,Carouselwash!I:I,0))</f>
        <v>0</v>
      </c>
    </row>
    <row r="601" spans="4:35" hidden="1">
      <c r="D601" s="55"/>
      <c r="E601" s="115"/>
      <c r="G601" s="124"/>
      <c r="H601" s="124"/>
      <c r="AA601" s="60" t="s">
        <v>5009</v>
      </c>
      <c r="AB601" s="66" t="s">
        <v>10834</v>
      </c>
      <c r="AC601" s="60" t="s">
        <v>10835</v>
      </c>
      <c r="AD601" s="60">
        <f>IF(N601=$AD$1,_xlfn.XLOOKUP(LEFT(B601,18)&amp;C601&amp;D601,'Form CT'!I:I,'Form CT'!D:D,0)+_xlfn.XLOOKUP(LEFT(B601,18)&amp;C601&amp;D601,'Form CT'!I:I,'Form CT'!E:E,0),0)</f>
        <v>0</v>
      </c>
      <c r="AE601" s="60">
        <f>IF(N601=$AE$1,_xlfn.XLOOKUP(LEFT(B601,18)&amp;C601&amp;D601,'Form CT'!I:I,'Form CT'!D:D,0)+_xlfn.XLOOKUP(LEFT(B601,18)&amp;C601&amp;D601,'Form CT'!I:I,'Form CT'!E:E,0),0)</f>
        <v>0</v>
      </c>
      <c r="AF601" s="60">
        <f>IF(N601=$AF$1,_xlfn.XLOOKUP(LEFT(B601,18)&amp;C601&amp;D601,'Form CT'!I:I,'Form CT'!D:D,0)+_xlfn.XLOOKUP(LEFT(B601,18)&amp;C601&amp;D601,'Form CT'!I:I,'Form CT'!E:E,0),0)</f>
        <v>0</v>
      </c>
      <c r="AG601" s="60" t="e">
        <f t="shared" si="13"/>
        <v>#VALUE!</v>
      </c>
      <c r="AH601" s="60">
        <f>_xlfn.XLOOKUP(TRIM(CLEAN(B601))&amp;"-"&amp;TRIM(CLEAN(C601))&amp;"-"&amp;TRIM(CLEAN(D601)),'KS2'!A:A,'KS2'!B:B,0)</f>
        <v>0</v>
      </c>
      <c r="AI601" s="60">
        <f>IF(_xlfn.XLOOKUP(MID(B601,2,7)&amp;"/"&amp;MID(B601,10,3)&amp;TRIM(D601)&amp;MID(B601,15,4),Carouselwash!F:F,Carouselwash!I:I,0)=0,_xlfn.XLOOKUP((MID(C601,2,7)&amp;"/"&amp;MID(C601,10,3)&amp;TRIM(D601)),Carouselwash!G:G,Carouselwash!I:I,0),_xlfn.XLOOKUP(MID(B601,2,7)&amp;"/"&amp;MID(B601,10,3)&amp;TRIM(D601)&amp;MID(B601,15,4),Carouselwash!F:F,Carouselwash!I:I,0))</f>
        <v>0</v>
      </c>
    </row>
    <row r="602" spans="4:35" hidden="1">
      <c r="E602" s="115"/>
      <c r="G602" s="124"/>
      <c r="H602" s="124"/>
      <c r="AA602" s="60" t="s">
        <v>5098</v>
      </c>
      <c r="AB602" s="66" t="s">
        <v>5008</v>
      </c>
      <c r="AC602" s="60" t="s">
        <v>10736</v>
      </c>
      <c r="AD602" s="60">
        <f>IF(N602=$AD$1,_xlfn.XLOOKUP(LEFT(B602,18)&amp;C602&amp;D602,'Form CT'!I:I,'Form CT'!D:D,0)+_xlfn.XLOOKUP(LEFT(B602,18)&amp;C602&amp;D602,'Form CT'!I:I,'Form CT'!E:E,0),0)</f>
        <v>0</v>
      </c>
      <c r="AE602" s="60">
        <f>IF(N602=$AE$1,_xlfn.XLOOKUP(LEFT(B602,18)&amp;C602&amp;D602,'Form CT'!I:I,'Form CT'!D:D,0)+_xlfn.XLOOKUP(LEFT(B602,18)&amp;C602&amp;D602,'Form CT'!I:I,'Form CT'!E:E,0),0)</f>
        <v>0</v>
      </c>
      <c r="AF602" s="60">
        <f>IF(N602=$AF$1,_xlfn.XLOOKUP(LEFT(B602,18)&amp;C602&amp;D602,'Form CT'!I:I,'Form CT'!D:D,0)+_xlfn.XLOOKUP(LEFT(B602,18)&amp;C602&amp;D602,'Form CT'!I:I,'Form CT'!E:E,0),0)</f>
        <v>0</v>
      </c>
      <c r="AG602" s="60" t="e">
        <f t="shared" si="13"/>
        <v>#VALUE!</v>
      </c>
      <c r="AH602" s="60">
        <f>_xlfn.XLOOKUP(TRIM(CLEAN(B602))&amp;"-"&amp;TRIM(CLEAN(C602))&amp;"-"&amp;TRIM(CLEAN(D602)),'KS2'!A:A,'KS2'!B:B,0)</f>
        <v>0</v>
      </c>
      <c r="AI602" s="60">
        <f>IF(_xlfn.XLOOKUP(MID(B602,2,7)&amp;"/"&amp;MID(B602,10,3)&amp;TRIM(D602)&amp;MID(B602,15,4),Carouselwash!F:F,Carouselwash!I:I,0)=0,_xlfn.XLOOKUP((MID(C602,2,7)&amp;"/"&amp;MID(C602,10,3)&amp;TRIM(D602)),Carouselwash!G:G,Carouselwash!I:I,0),_xlfn.XLOOKUP(MID(B602,2,7)&amp;"/"&amp;MID(B602,10,3)&amp;TRIM(D602)&amp;MID(B602,15,4),Carouselwash!F:F,Carouselwash!I:I,0))</f>
        <v>0</v>
      </c>
    </row>
    <row r="603" spans="4:35" hidden="1">
      <c r="E603" s="115"/>
      <c r="G603" s="124"/>
      <c r="H603" s="124"/>
      <c r="AA603" s="60" t="s">
        <v>5009</v>
      </c>
      <c r="AB603" s="66" t="s">
        <v>5008</v>
      </c>
      <c r="AC603" s="60" t="s">
        <v>10791</v>
      </c>
      <c r="AD603" s="60">
        <f>IF(N603=$AD$1,_xlfn.XLOOKUP(LEFT(B603,18)&amp;C603&amp;D603,'Form CT'!I:I,'Form CT'!D:D,0)+_xlfn.XLOOKUP(LEFT(B603,18)&amp;C603&amp;D603,'Form CT'!I:I,'Form CT'!E:E,0),0)</f>
        <v>0</v>
      </c>
      <c r="AE603" s="60">
        <f>IF(N603=$AE$1,_xlfn.XLOOKUP(LEFT(B603,18)&amp;C603&amp;D603,'Form CT'!I:I,'Form CT'!D:D,0)+_xlfn.XLOOKUP(LEFT(B603,18)&amp;C603&amp;D603,'Form CT'!I:I,'Form CT'!E:E,0),0)</f>
        <v>0</v>
      </c>
      <c r="AF603" s="60">
        <f>IF(N603=$AF$1,_xlfn.XLOOKUP(LEFT(B603,18)&amp;C603&amp;D603,'Form CT'!I:I,'Form CT'!D:D,0)+_xlfn.XLOOKUP(LEFT(B603,18)&amp;C603&amp;D603,'Form CT'!I:I,'Form CT'!E:E,0),0)</f>
        <v>0</v>
      </c>
      <c r="AG603" s="60" t="e">
        <f t="shared" si="13"/>
        <v>#VALUE!</v>
      </c>
      <c r="AH603" s="60">
        <f>_xlfn.XLOOKUP(TRIM(CLEAN(B603))&amp;"-"&amp;TRIM(CLEAN(C603))&amp;"-"&amp;TRIM(CLEAN(D603)),'KS2'!A:A,'KS2'!B:B,0)</f>
        <v>0</v>
      </c>
      <c r="AI603" s="60">
        <f>IF(_xlfn.XLOOKUP(MID(B603,2,7)&amp;"/"&amp;MID(B603,10,3)&amp;TRIM(D603)&amp;MID(B603,15,4),Carouselwash!F:F,Carouselwash!I:I,0)=0,_xlfn.XLOOKUP((MID(C603,2,7)&amp;"/"&amp;MID(C603,10,3)&amp;TRIM(D603)),Carouselwash!G:G,Carouselwash!I:I,0),_xlfn.XLOOKUP(MID(B603,2,7)&amp;"/"&amp;MID(B603,10,3)&amp;TRIM(D603)&amp;MID(B603,15,4),Carouselwash!F:F,Carouselwash!I:I,0))</f>
        <v>0</v>
      </c>
    </row>
    <row r="604" spans="4:35" hidden="1">
      <c r="D604" s="55"/>
      <c r="E604" s="115"/>
      <c r="G604" s="124"/>
      <c r="H604" s="124"/>
      <c r="AA604" s="60" t="s">
        <v>5009</v>
      </c>
      <c r="AB604" s="66" t="s">
        <v>10836</v>
      </c>
      <c r="AC604" s="60" t="s">
        <v>10837</v>
      </c>
      <c r="AD604" s="60">
        <f>IF(N604=$AD$1,_xlfn.XLOOKUP(LEFT(B604,18)&amp;C604&amp;D604,'Form CT'!I:I,'Form CT'!D:D,0)+_xlfn.XLOOKUP(LEFT(B604,18)&amp;C604&amp;D604,'Form CT'!I:I,'Form CT'!E:E,0),0)</f>
        <v>0</v>
      </c>
      <c r="AE604" s="60">
        <f>IF(N604=$AE$1,_xlfn.XLOOKUP(LEFT(B604,18)&amp;C604&amp;D604,'Form CT'!I:I,'Form CT'!D:D,0)+_xlfn.XLOOKUP(LEFT(B604,18)&amp;C604&amp;D604,'Form CT'!I:I,'Form CT'!E:E,0),0)</f>
        <v>0</v>
      </c>
      <c r="AF604" s="60">
        <f>IF(N604=$AF$1,_xlfn.XLOOKUP(LEFT(B604,18)&amp;C604&amp;D604,'Form CT'!I:I,'Form CT'!D:D,0)+_xlfn.XLOOKUP(LEFT(B604,18)&amp;C604&amp;D604,'Form CT'!I:I,'Form CT'!E:E,0),0)</f>
        <v>0</v>
      </c>
      <c r="AG604" s="60" t="e">
        <f t="shared" si="13"/>
        <v>#VALUE!</v>
      </c>
      <c r="AH604" s="60">
        <f>_xlfn.XLOOKUP(TRIM(CLEAN(B604))&amp;"-"&amp;TRIM(CLEAN(C604))&amp;"-"&amp;TRIM(CLEAN(D604)),'KS2'!A:A,'KS2'!B:B,0)</f>
        <v>0</v>
      </c>
      <c r="AI604" s="60">
        <f>IF(_xlfn.XLOOKUP(MID(B604,2,7)&amp;"/"&amp;MID(B604,10,3)&amp;TRIM(D604)&amp;MID(B604,15,4),Carouselwash!F:F,Carouselwash!I:I,0)=0,_xlfn.XLOOKUP((MID(C604,2,7)&amp;"/"&amp;MID(C604,10,3)&amp;TRIM(D604)),Carouselwash!G:G,Carouselwash!I:I,0),_xlfn.XLOOKUP(MID(B604,2,7)&amp;"/"&amp;MID(B604,10,3)&amp;TRIM(D604)&amp;MID(B604,15,4),Carouselwash!F:F,Carouselwash!I:I,0))</f>
        <v>0</v>
      </c>
    </row>
    <row r="605" spans="4:35" hidden="1">
      <c r="D605" s="55"/>
      <c r="E605" s="115"/>
      <c r="G605" s="124"/>
      <c r="H605" s="124"/>
      <c r="AA605" s="60" t="s">
        <v>5010</v>
      </c>
      <c r="AB605" s="66" t="s">
        <v>5008</v>
      </c>
      <c r="AC605" s="60" t="s">
        <v>10838</v>
      </c>
      <c r="AD605" s="60">
        <f>IF(N605=$AD$1,_xlfn.XLOOKUP(LEFT(B605,18)&amp;C605&amp;D605,'Form CT'!I:I,'Form CT'!D:D,0)+_xlfn.XLOOKUP(LEFT(B605,18)&amp;C605&amp;D605,'Form CT'!I:I,'Form CT'!E:E,0),0)</f>
        <v>0</v>
      </c>
      <c r="AE605" s="60">
        <f>IF(N605=$AE$1,_xlfn.XLOOKUP(LEFT(B605,18)&amp;C605&amp;D605,'Form CT'!I:I,'Form CT'!D:D,0)+_xlfn.XLOOKUP(LEFT(B605,18)&amp;C605&amp;D605,'Form CT'!I:I,'Form CT'!E:E,0),0)</f>
        <v>0</v>
      </c>
      <c r="AF605" s="60">
        <f>IF(N605=$AF$1,_xlfn.XLOOKUP(LEFT(B605,18)&amp;C605&amp;D605,'Form CT'!I:I,'Form CT'!D:D,0)+_xlfn.XLOOKUP(LEFT(B605,18)&amp;C605&amp;D605,'Form CT'!I:I,'Form CT'!E:E,0),0)</f>
        <v>0</v>
      </c>
      <c r="AG605" s="60" t="e">
        <f t="shared" si="13"/>
        <v>#VALUE!</v>
      </c>
      <c r="AH605" s="60">
        <f>_xlfn.XLOOKUP(TRIM(CLEAN(B605))&amp;"-"&amp;TRIM(CLEAN(C605))&amp;"-"&amp;TRIM(CLEAN(D605)),'KS2'!A:A,'KS2'!B:B,0)</f>
        <v>0</v>
      </c>
      <c r="AI605" s="60">
        <f>IF(_xlfn.XLOOKUP(MID(B605,2,7)&amp;"/"&amp;MID(B605,10,3)&amp;TRIM(D605)&amp;MID(B605,15,4),Carouselwash!F:F,Carouselwash!I:I,0)=0,_xlfn.XLOOKUP((MID(C605,2,7)&amp;"/"&amp;MID(C605,10,3)&amp;TRIM(D605)),Carouselwash!G:G,Carouselwash!I:I,0),_xlfn.XLOOKUP(MID(B605,2,7)&amp;"/"&amp;MID(B605,10,3)&amp;TRIM(D605)&amp;MID(B605,15,4),Carouselwash!F:F,Carouselwash!I:I,0))</f>
        <v>0</v>
      </c>
    </row>
    <row r="606" spans="4:35" hidden="1">
      <c r="D606" s="55"/>
      <c r="E606" s="115"/>
      <c r="G606" s="124"/>
      <c r="H606" s="124"/>
      <c r="AA606" s="60" t="s">
        <v>5009</v>
      </c>
      <c r="AB606" s="66" t="s">
        <v>5008</v>
      </c>
      <c r="AC606" s="60" t="s">
        <v>10737</v>
      </c>
      <c r="AD606" s="60">
        <f>IF(N606=$AD$1,_xlfn.XLOOKUP(LEFT(B606,18)&amp;C606&amp;D606,'Form CT'!I:I,'Form CT'!D:D,0)+_xlfn.XLOOKUP(LEFT(B606,18)&amp;C606&amp;D606,'Form CT'!I:I,'Form CT'!E:E,0),0)</f>
        <v>0</v>
      </c>
      <c r="AE606" s="60">
        <f>IF(N606=$AE$1,_xlfn.XLOOKUP(LEFT(B606,18)&amp;C606&amp;D606,'Form CT'!I:I,'Form CT'!D:D,0)+_xlfn.XLOOKUP(LEFT(B606,18)&amp;C606&amp;D606,'Form CT'!I:I,'Form CT'!E:E,0),0)</f>
        <v>0</v>
      </c>
      <c r="AF606" s="60">
        <f>IF(N606=$AF$1,_xlfn.XLOOKUP(LEFT(B606,18)&amp;C606&amp;D606,'Form CT'!I:I,'Form CT'!D:D,0)+_xlfn.XLOOKUP(LEFT(B606,18)&amp;C606&amp;D606,'Form CT'!I:I,'Form CT'!E:E,0),0)</f>
        <v>0</v>
      </c>
      <c r="AG606" s="60" t="e">
        <f t="shared" si="13"/>
        <v>#VALUE!</v>
      </c>
      <c r="AH606" s="60">
        <f>_xlfn.XLOOKUP(TRIM(CLEAN(B606))&amp;"-"&amp;TRIM(CLEAN(C606))&amp;"-"&amp;TRIM(CLEAN(D606)),'KS2'!A:A,'KS2'!B:B,0)</f>
        <v>0</v>
      </c>
      <c r="AI606" s="60">
        <f>IF(_xlfn.XLOOKUP(MID(B606,2,7)&amp;"/"&amp;MID(B606,10,3)&amp;TRIM(D606)&amp;MID(B606,15,4),Carouselwash!F:F,Carouselwash!I:I,0)=0,_xlfn.XLOOKUP((MID(C606,2,7)&amp;"/"&amp;MID(C606,10,3)&amp;TRIM(D606)),Carouselwash!G:G,Carouselwash!I:I,0),_xlfn.XLOOKUP(MID(B606,2,7)&amp;"/"&amp;MID(B606,10,3)&amp;TRIM(D606)&amp;MID(B606,15,4),Carouselwash!F:F,Carouselwash!I:I,0))</f>
        <v>0</v>
      </c>
    </row>
    <row r="607" spans="4:35" hidden="1">
      <c r="E607" s="115"/>
      <c r="G607" s="124"/>
      <c r="H607" s="124"/>
      <c r="AA607" s="60" t="s">
        <v>5009</v>
      </c>
      <c r="AB607" s="66" t="s">
        <v>10839</v>
      </c>
      <c r="AC607" s="60" t="s">
        <v>10840</v>
      </c>
      <c r="AD607" s="60">
        <f>IF(N607=$AD$1,_xlfn.XLOOKUP(LEFT(B607,18)&amp;C607&amp;D607,'Form CT'!I:I,'Form CT'!D:D,0)+_xlfn.XLOOKUP(LEFT(B607,18)&amp;C607&amp;D607,'Form CT'!I:I,'Form CT'!E:E,0),0)</f>
        <v>0</v>
      </c>
      <c r="AE607" s="60">
        <f>IF(N607=$AE$1,_xlfn.XLOOKUP(LEFT(B607,18)&amp;C607&amp;D607,'Form CT'!I:I,'Form CT'!D:D,0)+_xlfn.XLOOKUP(LEFT(B607,18)&amp;C607&amp;D607,'Form CT'!I:I,'Form CT'!E:E,0),0)</f>
        <v>0</v>
      </c>
      <c r="AF607" s="60">
        <f>IF(N607=$AF$1,_xlfn.XLOOKUP(LEFT(B607,18)&amp;C607&amp;D607,'Form CT'!I:I,'Form CT'!D:D,0)+_xlfn.XLOOKUP(LEFT(B607,18)&amp;C607&amp;D607,'Form CT'!I:I,'Form CT'!E:E,0),0)</f>
        <v>0</v>
      </c>
      <c r="AG607" s="60" t="e">
        <f t="shared" si="13"/>
        <v>#VALUE!</v>
      </c>
      <c r="AH607" s="60">
        <f>_xlfn.XLOOKUP(TRIM(CLEAN(B607))&amp;"-"&amp;TRIM(CLEAN(C607))&amp;"-"&amp;TRIM(CLEAN(D607)),'KS2'!A:A,'KS2'!B:B,0)</f>
        <v>0</v>
      </c>
      <c r="AI607" s="60">
        <f>IF(_xlfn.XLOOKUP(MID(B607,2,7)&amp;"/"&amp;MID(B607,10,3)&amp;TRIM(D607)&amp;MID(B607,15,4),Carouselwash!F:F,Carouselwash!I:I,0)=0,_xlfn.XLOOKUP((MID(C607,2,7)&amp;"/"&amp;MID(C607,10,3)&amp;TRIM(D607)),Carouselwash!G:G,Carouselwash!I:I,0),_xlfn.XLOOKUP(MID(B607,2,7)&amp;"/"&amp;MID(B607,10,3)&amp;TRIM(D607)&amp;MID(B607,15,4),Carouselwash!F:F,Carouselwash!I:I,0))</f>
        <v>0</v>
      </c>
    </row>
    <row r="608" spans="4:35" hidden="1">
      <c r="D608" s="55"/>
      <c r="E608" s="115"/>
      <c r="G608" s="124"/>
      <c r="H608" s="124"/>
      <c r="AA608" s="60" t="s">
        <v>5011</v>
      </c>
      <c r="AB608" s="66" t="s">
        <v>5014</v>
      </c>
      <c r="AC608" s="60" t="s">
        <v>10841</v>
      </c>
      <c r="AD608" s="60">
        <f>IF(N608=$AD$1,_xlfn.XLOOKUP(LEFT(B608,18)&amp;C608&amp;D608,'Form CT'!I:I,'Form CT'!D:D,0)+_xlfn.XLOOKUP(LEFT(B608,18)&amp;C608&amp;D608,'Form CT'!I:I,'Form CT'!E:E,0),0)</f>
        <v>0</v>
      </c>
      <c r="AE608" s="60">
        <f>IF(N608=$AE$1,_xlfn.XLOOKUP(LEFT(B608,18)&amp;C608&amp;D608,'Form CT'!I:I,'Form CT'!D:D,0)+_xlfn.XLOOKUP(LEFT(B608,18)&amp;C608&amp;D608,'Form CT'!I:I,'Form CT'!E:E,0),0)</f>
        <v>0</v>
      </c>
      <c r="AF608" s="60">
        <f>IF(N608=$AF$1,_xlfn.XLOOKUP(LEFT(B608,18)&amp;C608&amp;D608,'Form CT'!I:I,'Form CT'!D:D,0)+_xlfn.XLOOKUP(LEFT(B608,18)&amp;C608&amp;D608,'Form CT'!I:I,'Form CT'!E:E,0),0)</f>
        <v>0</v>
      </c>
      <c r="AG608" s="60" t="e">
        <f t="shared" si="13"/>
        <v>#VALUE!</v>
      </c>
      <c r="AH608" s="60">
        <f>_xlfn.XLOOKUP(TRIM(CLEAN(B608))&amp;"-"&amp;TRIM(CLEAN(C608))&amp;"-"&amp;TRIM(CLEAN(D608)),'KS2'!A:A,'KS2'!B:B,0)</f>
        <v>0</v>
      </c>
      <c r="AI608" s="60">
        <f>IF(_xlfn.XLOOKUP(MID(B608,2,7)&amp;"/"&amp;MID(B608,10,3)&amp;TRIM(D608)&amp;MID(B608,15,4),Carouselwash!F:F,Carouselwash!I:I,0)=0,_xlfn.XLOOKUP((MID(C608,2,7)&amp;"/"&amp;MID(C608,10,3)&amp;TRIM(D608)),Carouselwash!G:G,Carouselwash!I:I,0),_xlfn.XLOOKUP(MID(B608,2,7)&amp;"/"&amp;MID(B608,10,3)&amp;TRIM(D608)&amp;MID(B608,15,4),Carouselwash!F:F,Carouselwash!I:I,0))</f>
        <v>0</v>
      </c>
    </row>
    <row r="609" spans="4:35" hidden="1">
      <c r="D609" s="55"/>
      <c r="E609" s="115"/>
      <c r="G609" s="124"/>
      <c r="H609" s="124"/>
      <c r="AA609" s="60" t="s">
        <v>5009</v>
      </c>
      <c r="AB609" s="66" t="s">
        <v>5008</v>
      </c>
      <c r="AC609" s="60" t="s">
        <v>10737</v>
      </c>
      <c r="AD609" s="60">
        <f>IF(N609=$AD$1,_xlfn.XLOOKUP(LEFT(B609,18)&amp;C609&amp;D609,'Form CT'!I:I,'Form CT'!D:D,0)+_xlfn.XLOOKUP(LEFT(B609,18)&amp;C609&amp;D609,'Form CT'!I:I,'Form CT'!E:E,0),0)</f>
        <v>0</v>
      </c>
      <c r="AE609" s="60">
        <f>IF(N609=$AE$1,_xlfn.XLOOKUP(LEFT(B609,18)&amp;C609&amp;D609,'Form CT'!I:I,'Form CT'!D:D,0)+_xlfn.XLOOKUP(LEFT(B609,18)&amp;C609&amp;D609,'Form CT'!I:I,'Form CT'!E:E,0),0)</f>
        <v>0</v>
      </c>
      <c r="AF609" s="60">
        <f>IF(N609=$AF$1,_xlfn.XLOOKUP(LEFT(B609,18)&amp;C609&amp;D609,'Form CT'!I:I,'Form CT'!D:D,0)+_xlfn.XLOOKUP(LEFT(B609,18)&amp;C609&amp;D609,'Form CT'!I:I,'Form CT'!E:E,0),0)</f>
        <v>0</v>
      </c>
      <c r="AG609" s="60" t="e">
        <f t="shared" si="13"/>
        <v>#VALUE!</v>
      </c>
      <c r="AH609" s="60">
        <f>_xlfn.XLOOKUP(TRIM(CLEAN(B609))&amp;"-"&amp;TRIM(CLEAN(C609))&amp;"-"&amp;TRIM(CLEAN(D609)),'KS2'!A:A,'KS2'!B:B,0)</f>
        <v>0</v>
      </c>
      <c r="AI609" s="60">
        <f>IF(_xlfn.XLOOKUP(MID(B609,2,7)&amp;"/"&amp;MID(B609,10,3)&amp;TRIM(D609)&amp;MID(B609,15,4),Carouselwash!F:F,Carouselwash!I:I,0)=0,_xlfn.XLOOKUP((MID(C609,2,7)&amp;"/"&amp;MID(C609,10,3)&amp;TRIM(D609)),Carouselwash!G:G,Carouselwash!I:I,0),_xlfn.XLOOKUP(MID(B609,2,7)&amp;"/"&amp;MID(B609,10,3)&amp;TRIM(D609)&amp;MID(B609,15,4),Carouselwash!F:F,Carouselwash!I:I,0))</f>
        <v>0</v>
      </c>
    </row>
    <row r="610" spans="4:35" hidden="1">
      <c r="D610" s="55"/>
      <c r="E610" s="115"/>
      <c r="G610" s="124"/>
      <c r="H610" s="124"/>
      <c r="AA610" s="60" t="s">
        <v>5013</v>
      </c>
      <c r="AB610" s="66" t="s">
        <v>10842</v>
      </c>
      <c r="AC610" s="60" t="s">
        <v>10843</v>
      </c>
      <c r="AD610" s="60">
        <f>IF(N610=$AD$1,_xlfn.XLOOKUP(LEFT(B610,18)&amp;C610&amp;D610,'Form CT'!I:I,'Form CT'!D:D,0)+_xlfn.XLOOKUP(LEFT(B610,18)&amp;C610&amp;D610,'Form CT'!I:I,'Form CT'!E:E,0),0)</f>
        <v>0</v>
      </c>
      <c r="AE610" s="60">
        <f>IF(N610=$AE$1,_xlfn.XLOOKUP(LEFT(B610,18)&amp;C610&amp;D610,'Form CT'!I:I,'Form CT'!D:D,0)+_xlfn.XLOOKUP(LEFT(B610,18)&amp;C610&amp;D610,'Form CT'!I:I,'Form CT'!E:E,0),0)</f>
        <v>0</v>
      </c>
      <c r="AF610" s="60">
        <f>IF(N610=$AF$1,_xlfn.XLOOKUP(LEFT(B610,18)&amp;C610&amp;D610,'Form CT'!I:I,'Form CT'!D:D,0)+_xlfn.XLOOKUP(LEFT(B610,18)&amp;C610&amp;D610,'Form CT'!I:I,'Form CT'!E:E,0),0)</f>
        <v>0</v>
      </c>
      <c r="AG610" s="60" t="e">
        <f t="shared" si="13"/>
        <v>#VALUE!</v>
      </c>
      <c r="AH610" s="60">
        <f>_xlfn.XLOOKUP(TRIM(CLEAN(B610))&amp;"-"&amp;TRIM(CLEAN(C610))&amp;"-"&amp;TRIM(CLEAN(D610)),'KS2'!A:A,'KS2'!B:B,0)</f>
        <v>0</v>
      </c>
      <c r="AI610" s="60">
        <f>IF(_xlfn.XLOOKUP(MID(B610,2,7)&amp;"/"&amp;MID(B610,10,3)&amp;TRIM(D610)&amp;MID(B610,15,4),Carouselwash!F:F,Carouselwash!I:I,0)=0,_xlfn.XLOOKUP((MID(C610,2,7)&amp;"/"&amp;MID(C610,10,3)&amp;TRIM(D610)),Carouselwash!G:G,Carouselwash!I:I,0),_xlfn.XLOOKUP(MID(B610,2,7)&amp;"/"&amp;MID(B610,10,3)&amp;TRIM(D610)&amp;MID(B610,15,4),Carouselwash!F:F,Carouselwash!I:I,0))</f>
        <v>0</v>
      </c>
    </row>
    <row r="611" spans="4:35" hidden="1">
      <c r="D611" s="55"/>
      <c r="E611" s="115"/>
      <c r="G611" s="124"/>
      <c r="H611" s="124"/>
      <c r="AA611" s="60" t="s">
        <v>5009</v>
      </c>
      <c r="AB611" s="66" t="s">
        <v>10844</v>
      </c>
      <c r="AC611" s="60" t="s">
        <v>10845</v>
      </c>
      <c r="AD611" s="60">
        <f>IF(N611=$AD$1,_xlfn.XLOOKUP(LEFT(B611,18)&amp;C611&amp;D611,'Form CT'!I:I,'Form CT'!D:D,0)+_xlfn.XLOOKUP(LEFT(B611,18)&amp;C611&amp;D611,'Form CT'!I:I,'Form CT'!E:E,0),0)</f>
        <v>0</v>
      </c>
      <c r="AE611" s="60">
        <f>IF(N611=$AE$1,_xlfn.XLOOKUP(LEFT(B611,18)&amp;C611&amp;D611,'Form CT'!I:I,'Form CT'!D:D,0)+_xlfn.XLOOKUP(LEFT(B611,18)&amp;C611&amp;D611,'Form CT'!I:I,'Form CT'!E:E,0),0)</f>
        <v>0</v>
      </c>
      <c r="AF611" s="60">
        <f>IF(N611=$AF$1,_xlfn.XLOOKUP(LEFT(B611,18)&amp;C611&amp;D611,'Form CT'!I:I,'Form CT'!D:D,0)+_xlfn.XLOOKUP(LEFT(B611,18)&amp;C611&amp;D611,'Form CT'!I:I,'Form CT'!E:E,0),0)</f>
        <v>0</v>
      </c>
      <c r="AG611" s="60" t="e">
        <f t="shared" si="13"/>
        <v>#VALUE!</v>
      </c>
      <c r="AH611" s="60">
        <f>_xlfn.XLOOKUP(TRIM(CLEAN(B611))&amp;"-"&amp;TRIM(CLEAN(C611))&amp;"-"&amp;TRIM(CLEAN(D611)),'KS2'!A:A,'KS2'!B:B,0)</f>
        <v>0</v>
      </c>
      <c r="AI611" s="60">
        <f>IF(_xlfn.XLOOKUP(MID(B611,2,7)&amp;"/"&amp;MID(B611,10,3)&amp;TRIM(D611)&amp;MID(B611,15,4),Carouselwash!F:F,Carouselwash!I:I,0)=0,_xlfn.XLOOKUP((MID(C611,2,7)&amp;"/"&amp;MID(C611,10,3)&amp;TRIM(D611)),Carouselwash!G:G,Carouselwash!I:I,0),_xlfn.XLOOKUP(MID(B611,2,7)&amp;"/"&amp;MID(B611,10,3)&amp;TRIM(D611)&amp;MID(B611,15,4),Carouselwash!F:F,Carouselwash!I:I,0))</f>
        <v>0</v>
      </c>
    </row>
    <row r="612" spans="4:35" hidden="1">
      <c r="D612" s="55"/>
      <c r="E612" s="115"/>
      <c r="G612" s="124"/>
      <c r="H612" s="124"/>
      <c r="AA612" s="60" t="s">
        <v>5009</v>
      </c>
      <c r="AB612" s="66" t="s">
        <v>5008</v>
      </c>
      <c r="AC612" s="60" t="s">
        <v>10737</v>
      </c>
      <c r="AD612" s="60">
        <f>IF(N612=$AD$1,_xlfn.XLOOKUP(LEFT(B612,18)&amp;C612&amp;D612,'Form CT'!I:I,'Form CT'!D:D,0)+_xlfn.XLOOKUP(LEFT(B612,18)&amp;C612&amp;D612,'Form CT'!I:I,'Form CT'!E:E,0),0)</f>
        <v>0</v>
      </c>
      <c r="AE612" s="60">
        <f>IF(N612=$AE$1,_xlfn.XLOOKUP(LEFT(B612,18)&amp;C612&amp;D612,'Form CT'!I:I,'Form CT'!D:D,0)+_xlfn.XLOOKUP(LEFT(B612,18)&amp;C612&amp;D612,'Form CT'!I:I,'Form CT'!E:E,0),0)</f>
        <v>0</v>
      </c>
      <c r="AF612" s="60">
        <f>IF(N612=$AF$1,_xlfn.XLOOKUP(LEFT(B612,18)&amp;C612&amp;D612,'Form CT'!I:I,'Form CT'!D:D,0)+_xlfn.XLOOKUP(LEFT(B612,18)&amp;C612&amp;D612,'Form CT'!I:I,'Form CT'!E:E,0),0)</f>
        <v>0</v>
      </c>
      <c r="AG612" s="60" t="e">
        <f t="shared" si="13"/>
        <v>#VALUE!</v>
      </c>
      <c r="AH612" s="60">
        <f>_xlfn.XLOOKUP(TRIM(CLEAN(B612))&amp;"-"&amp;TRIM(CLEAN(C612))&amp;"-"&amp;TRIM(CLEAN(D612)),'KS2'!A:A,'KS2'!B:B,0)</f>
        <v>0</v>
      </c>
      <c r="AI612" s="60">
        <f>IF(_xlfn.XLOOKUP(MID(B612,2,7)&amp;"/"&amp;MID(B612,10,3)&amp;TRIM(D612)&amp;MID(B612,15,4),Carouselwash!F:F,Carouselwash!I:I,0)=0,_xlfn.XLOOKUP((MID(C612,2,7)&amp;"/"&amp;MID(C612,10,3)&amp;TRIM(D612)),Carouselwash!G:G,Carouselwash!I:I,0),_xlfn.XLOOKUP(MID(B612,2,7)&amp;"/"&amp;MID(B612,10,3)&amp;TRIM(D612)&amp;MID(B612,15,4),Carouselwash!F:F,Carouselwash!I:I,0))</f>
        <v>0</v>
      </c>
    </row>
    <row r="613" spans="4:35" hidden="1">
      <c r="D613" s="55"/>
      <c r="E613" s="115"/>
      <c r="G613" s="124"/>
      <c r="H613" s="124"/>
      <c r="AA613" s="60" t="s">
        <v>5009</v>
      </c>
      <c r="AB613" s="66" t="s">
        <v>10846</v>
      </c>
      <c r="AC613" s="60" t="s">
        <v>10847</v>
      </c>
      <c r="AD613" s="60">
        <f>IF(N613=$AD$1,_xlfn.XLOOKUP(LEFT(B613,18)&amp;C613&amp;D613,'Form CT'!I:I,'Form CT'!D:D,0)+_xlfn.XLOOKUP(LEFT(B613,18)&amp;C613&amp;D613,'Form CT'!I:I,'Form CT'!E:E,0),0)</f>
        <v>0</v>
      </c>
      <c r="AE613" s="60">
        <f>IF(N613=$AE$1,_xlfn.XLOOKUP(LEFT(B613,18)&amp;C613&amp;D613,'Form CT'!I:I,'Form CT'!D:D,0)+_xlfn.XLOOKUP(LEFT(B613,18)&amp;C613&amp;D613,'Form CT'!I:I,'Form CT'!E:E,0),0)</f>
        <v>0</v>
      </c>
      <c r="AF613" s="60">
        <f>IF(N613=$AF$1,_xlfn.XLOOKUP(LEFT(B613,18)&amp;C613&amp;D613,'Form CT'!I:I,'Form CT'!D:D,0)+_xlfn.XLOOKUP(LEFT(B613,18)&amp;C613&amp;D613,'Form CT'!I:I,'Form CT'!E:E,0),0)</f>
        <v>0</v>
      </c>
      <c r="AG613" s="60" t="e">
        <f t="shared" si="13"/>
        <v>#VALUE!</v>
      </c>
      <c r="AH613" s="60">
        <f>_xlfn.XLOOKUP(TRIM(CLEAN(B613))&amp;"-"&amp;TRIM(CLEAN(C613))&amp;"-"&amp;TRIM(CLEAN(D613)),'KS2'!A:A,'KS2'!B:B,0)</f>
        <v>0</v>
      </c>
      <c r="AI613" s="60">
        <f>IF(_xlfn.XLOOKUP(MID(B613,2,7)&amp;"/"&amp;MID(B613,10,3)&amp;TRIM(D613)&amp;MID(B613,15,4),Carouselwash!F:F,Carouselwash!I:I,0)=0,_xlfn.XLOOKUP((MID(C613,2,7)&amp;"/"&amp;MID(C613,10,3)&amp;TRIM(D613)),Carouselwash!G:G,Carouselwash!I:I,0),_xlfn.XLOOKUP(MID(B613,2,7)&amp;"/"&amp;MID(B613,10,3)&amp;TRIM(D613)&amp;MID(B613,15,4),Carouselwash!F:F,Carouselwash!I:I,0))</f>
        <v>0</v>
      </c>
    </row>
    <row r="614" spans="4:35" hidden="1">
      <c r="D614" s="55"/>
      <c r="E614" s="115"/>
      <c r="G614" s="124"/>
      <c r="H614" s="124"/>
      <c r="AA614" s="60" t="s">
        <v>5009</v>
      </c>
      <c r="AB614" s="66" t="s">
        <v>5008</v>
      </c>
      <c r="AC614" s="60" t="s">
        <v>10737</v>
      </c>
      <c r="AD614" s="60">
        <f>IF(N614=$AD$1,_xlfn.XLOOKUP(LEFT(B614,18)&amp;C614&amp;D614,'Form CT'!I:I,'Form CT'!D:D,0)+_xlfn.XLOOKUP(LEFT(B614,18)&amp;C614&amp;D614,'Form CT'!I:I,'Form CT'!E:E,0),0)</f>
        <v>0</v>
      </c>
      <c r="AE614" s="60">
        <f>IF(N614=$AE$1,_xlfn.XLOOKUP(LEFT(B614,18)&amp;C614&amp;D614,'Form CT'!I:I,'Form CT'!D:D,0)+_xlfn.XLOOKUP(LEFT(B614,18)&amp;C614&amp;D614,'Form CT'!I:I,'Form CT'!E:E,0),0)</f>
        <v>0</v>
      </c>
      <c r="AF614" s="60">
        <f>IF(N614=$AF$1,_xlfn.XLOOKUP(LEFT(B614,18)&amp;C614&amp;D614,'Form CT'!I:I,'Form CT'!D:D,0)+_xlfn.XLOOKUP(LEFT(B614,18)&amp;C614&amp;D614,'Form CT'!I:I,'Form CT'!E:E,0),0)</f>
        <v>0</v>
      </c>
      <c r="AG614" s="60" t="e">
        <f t="shared" si="13"/>
        <v>#VALUE!</v>
      </c>
      <c r="AH614" s="60">
        <f>_xlfn.XLOOKUP(TRIM(CLEAN(B614))&amp;"-"&amp;TRIM(CLEAN(C614))&amp;"-"&amp;TRIM(CLEAN(D614)),'KS2'!A:A,'KS2'!B:B,0)</f>
        <v>0</v>
      </c>
      <c r="AI614" s="60">
        <f>IF(_xlfn.XLOOKUP(MID(B614,2,7)&amp;"/"&amp;MID(B614,10,3)&amp;TRIM(D614)&amp;MID(B614,15,4),Carouselwash!F:F,Carouselwash!I:I,0)=0,_xlfn.XLOOKUP((MID(C614,2,7)&amp;"/"&amp;MID(C614,10,3)&amp;TRIM(D614)),Carouselwash!G:G,Carouselwash!I:I,0),_xlfn.XLOOKUP(MID(B614,2,7)&amp;"/"&amp;MID(B614,10,3)&amp;TRIM(D614)&amp;MID(B614,15,4),Carouselwash!F:F,Carouselwash!I:I,0))</f>
        <v>0</v>
      </c>
    </row>
    <row r="615" spans="4:35" hidden="1">
      <c r="E615" s="115"/>
      <c r="G615" s="124"/>
      <c r="H615" s="124"/>
      <c r="AA615" s="60" t="s">
        <v>5009</v>
      </c>
      <c r="AB615" s="126" t="s">
        <v>10848</v>
      </c>
      <c r="AC615" s="60" t="s">
        <v>10849</v>
      </c>
      <c r="AD615" s="60">
        <f>IF(N615=$AD$1,_xlfn.XLOOKUP(LEFT(B615,18)&amp;C615&amp;D615,'Form CT'!I:I,'Form CT'!D:D,0)+_xlfn.XLOOKUP(LEFT(B615,18)&amp;C615&amp;D615,'Form CT'!I:I,'Form CT'!E:E,0),0)</f>
        <v>0</v>
      </c>
      <c r="AE615" s="60">
        <f>IF(N615=$AE$1,_xlfn.XLOOKUP(LEFT(B615,18)&amp;C615&amp;D615,'Form CT'!I:I,'Form CT'!D:D,0)+_xlfn.XLOOKUP(LEFT(B615,18)&amp;C615&amp;D615,'Form CT'!I:I,'Form CT'!E:E,0),0)</f>
        <v>0</v>
      </c>
      <c r="AF615" s="60">
        <f>IF(N615=$AF$1,_xlfn.XLOOKUP(LEFT(B615,18)&amp;C615&amp;D615,'Form CT'!I:I,'Form CT'!D:D,0)+_xlfn.XLOOKUP(LEFT(B615,18)&amp;C615&amp;D615,'Form CT'!I:I,'Form CT'!E:E,0),0)</f>
        <v>0</v>
      </c>
      <c r="AG615" s="60" t="e">
        <f t="shared" si="13"/>
        <v>#VALUE!</v>
      </c>
      <c r="AH615" s="60">
        <f>_xlfn.XLOOKUP(TRIM(CLEAN(B615))&amp;"-"&amp;TRIM(CLEAN(C615))&amp;"-"&amp;TRIM(CLEAN(D615)),'KS2'!A:A,'KS2'!B:B,0)</f>
        <v>0</v>
      </c>
      <c r="AI615" s="60">
        <f>IF(_xlfn.XLOOKUP(MID(B615,2,7)&amp;"/"&amp;MID(B615,10,3)&amp;TRIM(D615)&amp;MID(B615,15,4),Carouselwash!F:F,Carouselwash!I:I,0)=0,_xlfn.XLOOKUP((MID(C615,2,7)&amp;"/"&amp;MID(C615,10,3)&amp;TRIM(D615)),Carouselwash!G:G,Carouselwash!I:I,0),_xlfn.XLOOKUP(MID(B615,2,7)&amp;"/"&amp;MID(B615,10,3)&amp;TRIM(D615)&amp;MID(B615,15,4),Carouselwash!F:F,Carouselwash!I:I,0))</f>
        <v>0</v>
      </c>
    </row>
    <row r="616" spans="4:35" hidden="1">
      <c r="E616" s="115"/>
      <c r="G616" s="124"/>
      <c r="H616" s="124"/>
      <c r="AA616" s="60" t="s">
        <v>5009</v>
      </c>
      <c r="AB616" s="66" t="s">
        <v>10850</v>
      </c>
      <c r="AC616" s="60" t="s">
        <v>10851</v>
      </c>
      <c r="AD616" s="60">
        <f>IF(N616=$AD$1,_xlfn.XLOOKUP(LEFT(B616,18)&amp;C616&amp;D616,'Form CT'!I:I,'Form CT'!D:D,0)+_xlfn.XLOOKUP(LEFT(B616,18)&amp;C616&amp;D616,'Form CT'!I:I,'Form CT'!E:E,0),0)</f>
        <v>0</v>
      </c>
      <c r="AE616" s="60">
        <f>IF(N616=$AE$1,_xlfn.XLOOKUP(LEFT(B616,18)&amp;C616&amp;D616,'Form CT'!I:I,'Form CT'!D:D,0)+_xlfn.XLOOKUP(LEFT(B616,18)&amp;C616&amp;D616,'Form CT'!I:I,'Form CT'!E:E,0),0)</f>
        <v>0</v>
      </c>
      <c r="AF616" s="60">
        <f>IF(N616=$AF$1,_xlfn.XLOOKUP(LEFT(B616,18)&amp;C616&amp;D616,'Form CT'!I:I,'Form CT'!D:D,0)+_xlfn.XLOOKUP(LEFT(B616,18)&amp;C616&amp;D616,'Form CT'!I:I,'Form CT'!E:E,0),0)</f>
        <v>0</v>
      </c>
      <c r="AG616" s="60" t="e">
        <f t="shared" si="13"/>
        <v>#VALUE!</v>
      </c>
      <c r="AH616" s="60">
        <f>_xlfn.XLOOKUP(TRIM(CLEAN(B616))&amp;"-"&amp;TRIM(CLEAN(C616))&amp;"-"&amp;TRIM(CLEAN(D616)),'KS2'!A:A,'KS2'!B:B,0)</f>
        <v>0</v>
      </c>
      <c r="AI616" s="60">
        <f>IF(_xlfn.XLOOKUP(MID(B616,2,7)&amp;"/"&amp;MID(B616,10,3)&amp;TRIM(D616)&amp;MID(B616,15,4),Carouselwash!F:F,Carouselwash!I:I,0)=0,_xlfn.XLOOKUP((MID(C616,2,7)&amp;"/"&amp;MID(C616,10,3)&amp;TRIM(D616)),Carouselwash!G:G,Carouselwash!I:I,0),_xlfn.XLOOKUP(MID(B616,2,7)&amp;"/"&amp;MID(B616,10,3)&amp;TRIM(D616)&amp;MID(B616,15,4),Carouselwash!F:F,Carouselwash!I:I,0))</f>
        <v>0</v>
      </c>
    </row>
    <row r="617" spans="4:35" hidden="1">
      <c r="E617" s="115"/>
      <c r="G617" s="124"/>
      <c r="H617" s="124"/>
      <c r="AA617" s="60" t="s">
        <v>5010</v>
      </c>
      <c r="AB617" s="66" t="s">
        <v>5008</v>
      </c>
      <c r="AC617" s="60" t="s">
        <v>10828</v>
      </c>
      <c r="AD617" s="60">
        <f>IF(N617=$AD$1,_xlfn.XLOOKUP(LEFT(B617,18)&amp;C617&amp;D617,'Form CT'!I:I,'Form CT'!D:D,0)+_xlfn.XLOOKUP(LEFT(B617,18)&amp;C617&amp;D617,'Form CT'!I:I,'Form CT'!E:E,0),0)</f>
        <v>0</v>
      </c>
      <c r="AE617" s="60">
        <f>IF(N617=$AE$1,_xlfn.XLOOKUP(LEFT(B617,18)&amp;C617&amp;D617,'Form CT'!I:I,'Form CT'!D:D,0)+_xlfn.XLOOKUP(LEFT(B617,18)&amp;C617&amp;D617,'Form CT'!I:I,'Form CT'!E:E,0),0)</f>
        <v>0</v>
      </c>
      <c r="AF617" s="60">
        <f>IF(N617=$AF$1,_xlfn.XLOOKUP(LEFT(B617,18)&amp;C617&amp;D617,'Form CT'!I:I,'Form CT'!D:D,0)+_xlfn.XLOOKUP(LEFT(B617,18)&amp;C617&amp;D617,'Form CT'!I:I,'Form CT'!E:E,0),0)</f>
        <v>0</v>
      </c>
      <c r="AG617" s="60" t="e">
        <f t="shared" si="13"/>
        <v>#VALUE!</v>
      </c>
      <c r="AH617" s="60">
        <f>_xlfn.XLOOKUP(TRIM(CLEAN(B617))&amp;"-"&amp;TRIM(CLEAN(C617))&amp;"-"&amp;TRIM(CLEAN(D617)),'KS2'!A:A,'KS2'!B:B,0)</f>
        <v>0</v>
      </c>
      <c r="AI617" s="60">
        <f>IF(_xlfn.XLOOKUP(MID(B617,2,7)&amp;"/"&amp;MID(B617,10,3)&amp;TRIM(D617)&amp;MID(B617,15,4),Carouselwash!F:F,Carouselwash!I:I,0)=0,_xlfn.XLOOKUP((MID(C617,2,7)&amp;"/"&amp;MID(C617,10,3)&amp;TRIM(D617)),Carouselwash!G:G,Carouselwash!I:I,0),_xlfn.XLOOKUP(MID(B617,2,7)&amp;"/"&amp;MID(B617,10,3)&amp;TRIM(D617)&amp;MID(B617,15,4),Carouselwash!F:F,Carouselwash!I:I,0))</f>
        <v>0</v>
      </c>
    </row>
    <row r="618" spans="4:35" hidden="1">
      <c r="E618" s="115"/>
      <c r="G618" s="124"/>
      <c r="H618" s="124"/>
      <c r="AA618" s="60" t="s">
        <v>5009</v>
      </c>
      <c r="AB618" s="66" t="s">
        <v>10852</v>
      </c>
      <c r="AC618" s="60" t="s">
        <v>10853</v>
      </c>
      <c r="AD618" s="60">
        <f>IF(N618=$AD$1,_xlfn.XLOOKUP(LEFT(B618,18)&amp;C618&amp;D618,'Form CT'!I:I,'Form CT'!D:D,0)+_xlfn.XLOOKUP(LEFT(B618,18)&amp;C618&amp;D618,'Form CT'!I:I,'Form CT'!E:E,0),0)</f>
        <v>0</v>
      </c>
      <c r="AE618" s="60">
        <f>IF(N618=$AE$1,_xlfn.XLOOKUP(LEFT(B618,18)&amp;C618&amp;D618,'Form CT'!I:I,'Form CT'!D:D,0)+_xlfn.XLOOKUP(LEFT(B618,18)&amp;C618&amp;D618,'Form CT'!I:I,'Form CT'!E:E,0),0)</f>
        <v>0</v>
      </c>
      <c r="AF618" s="60">
        <f>IF(N618=$AF$1,_xlfn.XLOOKUP(LEFT(B618,18)&amp;C618&amp;D618,'Form CT'!I:I,'Form CT'!D:D,0)+_xlfn.XLOOKUP(LEFT(B618,18)&amp;C618&amp;D618,'Form CT'!I:I,'Form CT'!E:E,0),0)</f>
        <v>0</v>
      </c>
      <c r="AG618" s="60" t="e">
        <f t="shared" si="13"/>
        <v>#VALUE!</v>
      </c>
      <c r="AH618" s="60">
        <f>_xlfn.XLOOKUP(TRIM(CLEAN(B618))&amp;"-"&amp;TRIM(CLEAN(C618))&amp;"-"&amp;TRIM(CLEAN(D618)),'KS2'!A:A,'KS2'!B:B,0)</f>
        <v>0</v>
      </c>
      <c r="AI618" s="60">
        <f>IF(_xlfn.XLOOKUP(MID(B618,2,7)&amp;"/"&amp;MID(B618,10,3)&amp;TRIM(D618)&amp;MID(B618,15,4),Carouselwash!F:F,Carouselwash!I:I,0)=0,_xlfn.XLOOKUP((MID(C618,2,7)&amp;"/"&amp;MID(C618,10,3)&amp;TRIM(D618)),Carouselwash!G:G,Carouselwash!I:I,0),_xlfn.XLOOKUP(MID(B618,2,7)&amp;"/"&amp;MID(B618,10,3)&amp;TRIM(D618)&amp;MID(B618,15,4),Carouselwash!F:F,Carouselwash!I:I,0))</f>
        <v>0</v>
      </c>
    </row>
    <row r="619" spans="4:35" hidden="1">
      <c r="E619" s="115"/>
      <c r="G619" s="124"/>
      <c r="H619" s="124"/>
      <c r="AA619" s="60" t="s">
        <v>5009</v>
      </c>
      <c r="AB619" s="66" t="s">
        <v>10854</v>
      </c>
      <c r="AC619" s="60" t="s">
        <v>10855</v>
      </c>
      <c r="AD619" s="60">
        <f>IF(N619=$AD$1,_xlfn.XLOOKUP(LEFT(B619,18)&amp;C619&amp;D619,'Form CT'!I:I,'Form CT'!D:D,0)+_xlfn.XLOOKUP(LEFT(B619,18)&amp;C619&amp;D619,'Form CT'!I:I,'Form CT'!E:E,0),0)</f>
        <v>0</v>
      </c>
      <c r="AE619" s="60">
        <f>IF(N619=$AE$1,_xlfn.XLOOKUP(LEFT(B619,18)&amp;C619&amp;D619,'Form CT'!I:I,'Form CT'!D:D,0)+_xlfn.XLOOKUP(LEFT(B619,18)&amp;C619&amp;D619,'Form CT'!I:I,'Form CT'!E:E,0),0)</f>
        <v>0</v>
      </c>
      <c r="AF619" s="60">
        <f>IF(N619=$AF$1,_xlfn.XLOOKUP(LEFT(B619,18)&amp;C619&amp;D619,'Form CT'!I:I,'Form CT'!D:D,0)+_xlfn.XLOOKUP(LEFT(B619,18)&amp;C619&amp;D619,'Form CT'!I:I,'Form CT'!E:E,0),0)</f>
        <v>0</v>
      </c>
      <c r="AG619" s="60" t="e">
        <f t="shared" si="13"/>
        <v>#VALUE!</v>
      </c>
      <c r="AH619" s="60">
        <f>_xlfn.XLOOKUP(TRIM(CLEAN(B619))&amp;"-"&amp;TRIM(CLEAN(C619))&amp;"-"&amp;TRIM(CLEAN(D619)),'KS2'!A:A,'KS2'!B:B,0)</f>
        <v>0</v>
      </c>
      <c r="AI619" s="60">
        <f>IF(_xlfn.XLOOKUP(MID(B619,2,7)&amp;"/"&amp;MID(B619,10,3)&amp;TRIM(D619)&amp;MID(B619,15,4),Carouselwash!F:F,Carouselwash!I:I,0)=0,_xlfn.XLOOKUP((MID(C619,2,7)&amp;"/"&amp;MID(C619,10,3)&amp;TRIM(D619)),Carouselwash!G:G,Carouselwash!I:I,0),_xlfn.XLOOKUP(MID(B619,2,7)&amp;"/"&amp;MID(B619,10,3)&amp;TRIM(D619)&amp;MID(B619,15,4),Carouselwash!F:F,Carouselwash!I:I,0))</f>
        <v>0</v>
      </c>
    </row>
    <row r="620" spans="4:35" hidden="1">
      <c r="D620" s="55"/>
      <c r="E620" s="115"/>
      <c r="G620" s="124"/>
      <c r="H620" s="124"/>
      <c r="AA620" s="60" t="s">
        <v>5009</v>
      </c>
      <c r="AB620" s="66" t="s">
        <v>10856</v>
      </c>
      <c r="AC620" s="60" t="s">
        <v>10750</v>
      </c>
      <c r="AD620" s="60">
        <f>IF(N620=$AD$1,_xlfn.XLOOKUP(LEFT(B620,18)&amp;C620&amp;D620,'Form CT'!I:I,'Form CT'!D:D,0)+_xlfn.XLOOKUP(LEFT(B620,18)&amp;C620&amp;D620,'Form CT'!I:I,'Form CT'!E:E,0),0)</f>
        <v>0</v>
      </c>
      <c r="AE620" s="60">
        <f>IF(N620=$AE$1,_xlfn.XLOOKUP(LEFT(B620,18)&amp;C620&amp;D620,'Form CT'!I:I,'Form CT'!D:D,0)+_xlfn.XLOOKUP(LEFT(B620,18)&amp;C620&amp;D620,'Form CT'!I:I,'Form CT'!E:E,0),0)</f>
        <v>0</v>
      </c>
      <c r="AF620" s="60">
        <f>IF(N620=$AF$1,_xlfn.XLOOKUP(LEFT(B620,18)&amp;C620&amp;D620,'Form CT'!I:I,'Form CT'!D:D,0)+_xlfn.XLOOKUP(LEFT(B620,18)&amp;C620&amp;D620,'Form CT'!I:I,'Form CT'!E:E,0),0)</f>
        <v>0</v>
      </c>
      <c r="AG620" s="60" t="e">
        <f t="shared" si="13"/>
        <v>#VALUE!</v>
      </c>
      <c r="AH620" s="60">
        <f>_xlfn.XLOOKUP(TRIM(CLEAN(B620))&amp;"-"&amp;TRIM(CLEAN(C620))&amp;"-"&amp;TRIM(CLEAN(D620)),'KS2'!A:A,'KS2'!B:B,0)</f>
        <v>0</v>
      </c>
      <c r="AI620" s="60">
        <f>IF(_xlfn.XLOOKUP(MID(B620,2,7)&amp;"/"&amp;MID(B620,10,3)&amp;TRIM(D620)&amp;MID(B620,15,4),Carouselwash!F:F,Carouselwash!I:I,0)=0,_xlfn.XLOOKUP((MID(C620,2,7)&amp;"/"&amp;MID(C620,10,3)&amp;TRIM(D620)),Carouselwash!G:G,Carouselwash!I:I,0),_xlfn.XLOOKUP(MID(B620,2,7)&amp;"/"&amp;MID(B620,10,3)&amp;TRIM(D620)&amp;MID(B620,15,4),Carouselwash!F:F,Carouselwash!I:I,0))</f>
        <v>0</v>
      </c>
    </row>
    <row r="621" spans="4:35" hidden="1">
      <c r="E621" s="115"/>
      <c r="G621" s="124"/>
      <c r="H621" s="124"/>
      <c r="AA621" s="60" t="s">
        <v>5012</v>
      </c>
      <c r="AB621" s="66" t="s">
        <v>5014</v>
      </c>
      <c r="AC621" s="60" t="s">
        <v>10857</v>
      </c>
      <c r="AD621" s="60">
        <f>IF(N621=$AD$1,_xlfn.XLOOKUP(LEFT(B621,18)&amp;C621&amp;D621,'Form CT'!I:I,'Form CT'!D:D,0)+_xlfn.XLOOKUP(LEFT(B621,18)&amp;C621&amp;D621,'Form CT'!I:I,'Form CT'!E:E,0),0)</f>
        <v>0</v>
      </c>
      <c r="AE621" s="60">
        <f>IF(N621=$AE$1,_xlfn.XLOOKUP(LEFT(B621,18)&amp;C621&amp;D621,'Form CT'!I:I,'Form CT'!D:D,0)+_xlfn.XLOOKUP(LEFT(B621,18)&amp;C621&amp;D621,'Form CT'!I:I,'Form CT'!E:E,0),0)</f>
        <v>0</v>
      </c>
      <c r="AF621" s="60">
        <f>IF(N621=$AF$1,_xlfn.XLOOKUP(LEFT(B621,18)&amp;C621&amp;D621,'Form CT'!I:I,'Form CT'!D:D,0)+_xlfn.XLOOKUP(LEFT(B621,18)&amp;C621&amp;D621,'Form CT'!I:I,'Form CT'!E:E,0),0)</f>
        <v>0</v>
      </c>
      <c r="AG621" s="60" t="e">
        <f t="shared" si="13"/>
        <v>#VALUE!</v>
      </c>
      <c r="AH621" s="60">
        <f>_xlfn.XLOOKUP(TRIM(CLEAN(B621))&amp;"-"&amp;TRIM(CLEAN(C621))&amp;"-"&amp;TRIM(CLEAN(D621)),'KS2'!A:A,'KS2'!B:B,0)</f>
        <v>0</v>
      </c>
      <c r="AI621" s="60">
        <f>IF(_xlfn.XLOOKUP(MID(B621,2,7)&amp;"/"&amp;MID(B621,10,3)&amp;TRIM(D621)&amp;MID(B621,15,4),Carouselwash!F:F,Carouselwash!I:I,0)=0,_xlfn.XLOOKUP((MID(C621,2,7)&amp;"/"&amp;MID(C621,10,3)&amp;TRIM(D621)),Carouselwash!G:G,Carouselwash!I:I,0),_xlfn.XLOOKUP(MID(B621,2,7)&amp;"/"&amp;MID(B621,10,3)&amp;TRIM(D621)&amp;MID(B621,15,4),Carouselwash!F:F,Carouselwash!I:I,0))</f>
        <v>0</v>
      </c>
    </row>
    <row r="622" spans="4:35" hidden="1">
      <c r="E622" s="115"/>
      <c r="G622" s="124"/>
      <c r="H622" s="124"/>
      <c r="AA622" s="60" t="s">
        <v>5009</v>
      </c>
      <c r="AB622" s="66" t="s">
        <v>10858</v>
      </c>
      <c r="AC622" s="60" t="s">
        <v>10859</v>
      </c>
      <c r="AD622" s="60">
        <f>IF(N622=$AD$1,_xlfn.XLOOKUP(LEFT(B622,18)&amp;C622&amp;D622,'Form CT'!I:I,'Form CT'!D:D,0)+_xlfn.XLOOKUP(LEFT(B622,18)&amp;C622&amp;D622,'Form CT'!I:I,'Form CT'!E:E,0),0)</f>
        <v>0</v>
      </c>
      <c r="AE622" s="60">
        <f>IF(N622=$AE$1,_xlfn.XLOOKUP(LEFT(B622,18)&amp;C622&amp;D622,'Form CT'!I:I,'Form CT'!D:D,0)+_xlfn.XLOOKUP(LEFT(B622,18)&amp;C622&amp;D622,'Form CT'!I:I,'Form CT'!E:E,0),0)</f>
        <v>0</v>
      </c>
      <c r="AF622" s="60">
        <f>IF(N622=$AF$1,_xlfn.XLOOKUP(LEFT(B622,18)&amp;C622&amp;D622,'Form CT'!I:I,'Form CT'!D:D,0)+_xlfn.XLOOKUP(LEFT(B622,18)&amp;C622&amp;D622,'Form CT'!I:I,'Form CT'!E:E,0),0)</f>
        <v>0</v>
      </c>
      <c r="AG622" s="60" t="e">
        <f t="shared" si="13"/>
        <v>#VALUE!</v>
      </c>
      <c r="AH622" s="60">
        <f>_xlfn.XLOOKUP(TRIM(CLEAN(B622))&amp;"-"&amp;TRIM(CLEAN(C622))&amp;"-"&amp;TRIM(CLEAN(D622)),'KS2'!A:A,'KS2'!B:B,0)</f>
        <v>0</v>
      </c>
      <c r="AI622" s="60">
        <f>IF(_xlfn.XLOOKUP(MID(B622,2,7)&amp;"/"&amp;MID(B622,10,3)&amp;TRIM(D622)&amp;MID(B622,15,4),Carouselwash!F:F,Carouselwash!I:I,0)=0,_xlfn.XLOOKUP((MID(C622,2,7)&amp;"/"&amp;MID(C622,10,3)&amp;TRIM(D622)),Carouselwash!G:G,Carouselwash!I:I,0),_xlfn.XLOOKUP(MID(B622,2,7)&amp;"/"&amp;MID(B622,10,3)&amp;TRIM(D622)&amp;MID(B622,15,4),Carouselwash!F:F,Carouselwash!I:I,0))</f>
        <v>0</v>
      </c>
    </row>
    <row r="623" spans="4:35" hidden="1">
      <c r="E623" s="115"/>
      <c r="G623" s="124"/>
      <c r="H623" s="124"/>
      <c r="AA623" s="60" t="s">
        <v>5009</v>
      </c>
      <c r="AB623" s="66" t="s">
        <v>10860</v>
      </c>
      <c r="AC623" s="60" t="s">
        <v>10861</v>
      </c>
      <c r="AD623" s="60">
        <f>IF(N623=$AD$1,_xlfn.XLOOKUP(LEFT(B623,18)&amp;C623&amp;D623,'Form CT'!I:I,'Form CT'!D:D,0)+_xlfn.XLOOKUP(LEFT(B623,18)&amp;C623&amp;D623,'Form CT'!I:I,'Form CT'!E:E,0),0)</f>
        <v>0</v>
      </c>
      <c r="AE623" s="60">
        <f>IF(N623=$AE$1,_xlfn.XLOOKUP(LEFT(B623,18)&amp;C623&amp;D623,'Form CT'!I:I,'Form CT'!D:D,0)+_xlfn.XLOOKUP(LEFT(B623,18)&amp;C623&amp;D623,'Form CT'!I:I,'Form CT'!E:E,0),0)</f>
        <v>0</v>
      </c>
      <c r="AF623" s="60">
        <f>IF(N623=$AF$1,_xlfn.XLOOKUP(LEFT(B623,18)&amp;C623&amp;D623,'Form CT'!I:I,'Form CT'!D:D,0)+_xlfn.XLOOKUP(LEFT(B623,18)&amp;C623&amp;D623,'Form CT'!I:I,'Form CT'!E:E,0),0)</f>
        <v>0</v>
      </c>
      <c r="AG623" s="60" t="e">
        <f t="shared" si="13"/>
        <v>#VALUE!</v>
      </c>
      <c r="AH623" s="60">
        <f>_xlfn.XLOOKUP(TRIM(CLEAN(B623))&amp;"-"&amp;TRIM(CLEAN(C623))&amp;"-"&amp;TRIM(CLEAN(D623)),'KS2'!A:A,'KS2'!B:B,0)</f>
        <v>0</v>
      </c>
      <c r="AI623" s="60">
        <f>IF(_xlfn.XLOOKUP(MID(B623,2,7)&amp;"/"&amp;MID(B623,10,3)&amp;TRIM(D623)&amp;MID(B623,15,4),Carouselwash!F:F,Carouselwash!I:I,0)=0,_xlfn.XLOOKUP((MID(C623,2,7)&amp;"/"&amp;MID(C623,10,3)&amp;TRIM(D623)),Carouselwash!G:G,Carouselwash!I:I,0),_xlfn.XLOOKUP(MID(B623,2,7)&amp;"/"&amp;MID(B623,10,3)&amp;TRIM(D623)&amp;MID(B623,15,4),Carouselwash!F:F,Carouselwash!I:I,0))</f>
        <v>0</v>
      </c>
    </row>
    <row r="624" spans="4:35" hidden="1">
      <c r="E624" s="115"/>
      <c r="G624" s="124"/>
      <c r="H624" s="124"/>
      <c r="AA624" s="60" t="s">
        <v>5009</v>
      </c>
      <c r="AB624" s="66" t="s">
        <v>10862</v>
      </c>
      <c r="AC624" s="60" t="s">
        <v>10863</v>
      </c>
      <c r="AD624" s="60">
        <f>IF(N624=$AD$1,_xlfn.XLOOKUP(LEFT(B624,18)&amp;C624&amp;D624,'Form CT'!I:I,'Form CT'!D:D,0)+_xlfn.XLOOKUP(LEFT(B624,18)&amp;C624&amp;D624,'Form CT'!I:I,'Form CT'!E:E,0),0)</f>
        <v>0</v>
      </c>
      <c r="AE624" s="60">
        <f>IF(N624=$AE$1,_xlfn.XLOOKUP(LEFT(B624,18)&amp;C624&amp;D624,'Form CT'!I:I,'Form CT'!D:D,0)+_xlfn.XLOOKUP(LEFT(B624,18)&amp;C624&amp;D624,'Form CT'!I:I,'Form CT'!E:E,0),0)</f>
        <v>0</v>
      </c>
      <c r="AF624" s="60">
        <f>IF(N624=$AF$1,_xlfn.XLOOKUP(LEFT(B624,18)&amp;C624&amp;D624,'Form CT'!I:I,'Form CT'!D:D,0)+_xlfn.XLOOKUP(LEFT(B624,18)&amp;C624&amp;D624,'Form CT'!I:I,'Form CT'!E:E,0),0)</f>
        <v>0</v>
      </c>
      <c r="AG624" s="60" t="e">
        <f t="shared" si="13"/>
        <v>#VALUE!</v>
      </c>
      <c r="AH624" s="60">
        <f>_xlfn.XLOOKUP(TRIM(CLEAN(B624))&amp;"-"&amp;TRIM(CLEAN(C624))&amp;"-"&amp;TRIM(CLEAN(D624)),'KS2'!A:A,'KS2'!B:B,0)</f>
        <v>0</v>
      </c>
      <c r="AI624" s="60">
        <f>IF(_xlfn.XLOOKUP(MID(B624,2,7)&amp;"/"&amp;MID(B624,10,3)&amp;TRIM(D624)&amp;MID(B624,15,4),Carouselwash!F:F,Carouselwash!I:I,0)=0,_xlfn.XLOOKUP((MID(C624,2,7)&amp;"/"&amp;MID(C624,10,3)&amp;TRIM(D624)),Carouselwash!G:G,Carouselwash!I:I,0),_xlfn.XLOOKUP(MID(B624,2,7)&amp;"/"&amp;MID(B624,10,3)&amp;TRIM(D624)&amp;MID(B624,15,4),Carouselwash!F:F,Carouselwash!I:I,0))</f>
        <v>0</v>
      </c>
    </row>
    <row r="625" spans="1:35" hidden="1">
      <c r="D625" s="55"/>
      <c r="E625" s="115"/>
      <c r="G625" s="124"/>
      <c r="H625" s="124"/>
      <c r="AA625" s="60" t="s">
        <v>5009</v>
      </c>
      <c r="AB625" s="66" t="s">
        <v>10864</v>
      </c>
      <c r="AC625" s="60" t="s">
        <v>10865</v>
      </c>
      <c r="AD625" s="60">
        <f>IF(N625=$AD$1,_xlfn.XLOOKUP(LEFT(B625,18)&amp;C625&amp;D625,'Form CT'!I:I,'Form CT'!D:D,0)+_xlfn.XLOOKUP(LEFT(B625,18)&amp;C625&amp;D625,'Form CT'!I:I,'Form CT'!E:E,0),0)</f>
        <v>0</v>
      </c>
      <c r="AE625" s="60">
        <f>IF(N625=$AE$1,_xlfn.XLOOKUP(LEFT(B625,18)&amp;C625&amp;D625,'Form CT'!I:I,'Form CT'!D:D,0)+_xlfn.XLOOKUP(LEFT(B625,18)&amp;C625&amp;D625,'Form CT'!I:I,'Form CT'!E:E,0),0)</f>
        <v>0</v>
      </c>
      <c r="AF625" s="60">
        <f>IF(N625=$AF$1,_xlfn.XLOOKUP(LEFT(B625,18)&amp;C625&amp;D625,'Form CT'!I:I,'Form CT'!D:D,0)+_xlfn.XLOOKUP(LEFT(B625,18)&amp;C625&amp;D625,'Form CT'!I:I,'Form CT'!E:E,0),0)</f>
        <v>0</v>
      </c>
      <c r="AG625" s="60" t="e">
        <f t="shared" si="13"/>
        <v>#VALUE!</v>
      </c>
      <c r="AH625" s="60">
        <f>_xlfn.XLOOKUP(TRIM(CLEAN(B625))&amp;"-"&amp;TRIM(CLEAN(C625))&amp;"-"&amp;TRIM(CLEAN(D625)),'KS2'!A:A,'KS2'!B:B,0)</f>
        <v>0</v>
      </c>
      <c r="AI625" s="60">
        <f>IF(_xlfn.XLOOKUP(MID(B625,2,7)&amp;"/"&amp;MID(B625,10,3)&amp;TRIM(D625)&amp;MID(B625,15,4),Carouselwash!F:F,Carouselwash!I:I,0)=0,_xlfn.XLOOKUP((MID(C625,2,7)&amp;"/"&amp;MID(C625,10,3)&amp;TRIM(D625)),Carouselwash!G:G,Carouselwash!I:I,0),_xlfn.XLOOKUP(MID(B625,2,7)&amp;"/"&amp;MID(B625,10,3)&amp;TRIM(D625)&amp;MID(B625,15,4),Carouselwash!F:F,Carouselwash!I:I,0))</f>
        <v>0</v>
      </c>
    </row>
    <row r="626" spans="1:35" hidden="1">
      <c r="E626" s="115"/>
      <c r="G626" s="124"/>
      <c r="H626" s="124"/>
      <c r="AA626" s="60" t="s">
        <v>5009</v>
      </c>
      <c r="AB626" s="66" t="s">
        <v>5008</v>
      </c>
      <c r="AC626" s="60" t="s">
        <v>10747</v>
      </c>
      <c r="AD626" s="60">
        <f>IF(N626=$AD$1,_xlfn.XLOOKUP(LEFT(B626,18)&amp;C626&amp;D626,'Form CT'!I:I,'Form CT'!D:D,0)+_xlfn.XLOOKUP(LEFT(B626,18)&amp;C626&amp;D626,'Form CT'!I:I,'Form CT'!E:E,0),0)</f>
        <v>0</v>
      </c>
      <c r="AE626" s="60">
        <f>IF(N626=$AE$1,_xlfn.XLOOKUP(LEFT(B626,18)&amp;C626&amp;D626,'Form CT'!I:I,'Form CT'!D:D,0)+_xlfn.XLOOKUP(LEFT(B626,18)&amp;C626&amp;D626,'Form CT'!I:I,'Form CT'!E:E,0),0)</f>
        <v>0</v>
      </c>
      <c r="AF626" s="60">
        <f>IF(N626=$AF$1,_xlfn.XLOOKUP(LEFT(B626,18)&amp;C626&amp;D626,'Form CT'!I:I,'Form CT'!D:D,0)+_xlfn.XLOOKUP(LEFT(B626,18)&amp;C626&amp;D626,'Form CT'!I:I,'Form CT'!E:E,0),0)</f>
        <v>0</v>
      </c>
      <c r="AG626" s="60" t="e">
        <f t="shared" si="13"/>
        <v>#VALUE!</v>
      </c>
      <c r="AH626" s="60">
        <f>_xlfn.XLOOKUP(TRIM(CLEAN(B626))&amp;"-"&amp;TRIM(CLEAN(C626))&amp;"-"&amp;TRIM(CLEAN(D626)),'KS2'!A:A,'KS2'!B:B,0)</f>
        <v>0</v>
      </c>
      <c r="AI626" s="60">
        <f>IF(_xlfn.XLOOKUP(MID(B626,2,7)&amp;"/"&amp;MID(B626,10,3)&amp;TRIM(D626)&amp;MID(B626,15,4),Carouselwash!F:F,Carouselwash!I:I,0)=0,_xlfn.XLOOKUP((MID(C626,2,7)&amp;"/"&amp;MID(C626,10,3)&amp;TRIM(D626)),Carouselwash!G:G,Carouselwash!I:I,0),_xlfn.XLOOKUP(MID(B626,2,7)&amp;"/"&amp;MID(B626,10,3)&amp;TRIM(D626)&amp;MID(B626,15,4),Carouselwash!F:F,Carouselwash!I:I,0))</f>
        <v>0</v>
      </c>
    </row>
    <row r="627" spans="1:35" hidden="1">
      <c r="A627" s="112"/>
      <c r="B627" s="113"/>
      <c r="C627" s="113"/>
      <c r="D627" s="112"/>
      <c r="E627" s="129"/>
      <c r="F627" s="114"/>
      <c r="G627" s="129"/>
      <c r="H627" s="129"/>
      <c r="I627" s="112"/>
      <c r="J627" s="112"/>
      <c r="AA627" s="60" t="s">
        <v>5013</v>
      </c>
      <c r="AB627" s="66" t="s">
        <v>10866</v>
      </c>
      <c r="AC627" s="60" t="s">
        <v>10831</v>
      </c>
      <c r="AD627" s="60">
        <f>IF(N627=$AD$1,_xlfn.XLOOKUP(LEFT(B627,18)&amp;C627&amp;D627,'Form CT'!I:I,'Form CT'!D:D,0)+_xlfn.XLOOKUP(LEFT(B627,18)&amp;C627&amp;D627,'Form CT'!I:I,'Form CT'!E:E,0),0)</f>
        <v>0</v>
      </c>
      <c r="AE627" s="60">
        <f>IF(N627=$AE$1,_xlfn.XLOOKUP(LEFT(B627,18)&amp;C627&amp;D627,'Form CT'!I:I,'Form CT'!D:D,0)+_xlfn.XLOOKUP(LEFT(B627,18)&amp;C627&amp;D627,'Form CT'!I:I,'Form CT'!E:E,0),0)</f>
        <v>0</v>
      </c>
      <c r="AF627" s="60">
        <f>IF(N627=$AF$1,_xlfn.XLOOKUP(LEFT(B627,18)&amp;C627&amp;D627,'Form CT'!I:I,'Form CT'!D:D,0)+_xlfn.XLOOKUP(LEFT(B627,18)&amp;C627&amp;D627,'Form CT'!I:I,'Form CT'!E:E,0),0)</f>
        <v>0</v>
      </c>
      <c r="AG627" s="60" t="e">
        <f t="shared" si="13"/>
        <v>#VALUE!</v>
      </c>
      <c r="AH627" s="60">
        <f>_xlfn.XLOOKUP(TRIM(CLEAN(B627))&amp;"-"&amp;TRIM(CLEAN(C627))&amp;"-"&amp;TRIM(CLEAN(D627)),'KS2'!A:A,'KS2'!B:B,0)</f>
        <v>0</v>
      </c>
      <c r="AI627" s="60">
        <f>IF(_xlfn.XLOOKUP(MID(B627,2,7)&amp;"/"&amp;MID(B627,10,3)&amp;TRIM(D627)&amp;MID(B627,15,4),Carouselwash!F:F,Carouselwash!I:I,0)=0,_xlfn.XLOOKUP((MID(C627,2,7)&amp;"/"&amp;MID(C627,10,3)&amp;TRIM(D627)),Carouselwash!G:G,Carouselwash!I:I,0),_xlfn.XLOOKUP(MID(B627,2,7)&amp;"/"&amp;MID(B627,10,3)&amp;TRIM(D627)&amp;MID(B627,15,4),Carouselwash!F:F,Carouselwash!I:I,0))</f>
        <v>0</v>
      </c>
    </row>
    <row r="628" spans="1:35" hidden="1">
      <c r="E628" s="115"/>
      <c r="G628" s="124"/>
      <c r="H628" s="124"/>
      <c r="AA628" s="60" t="s">
        <v>5009</v>
      </c>
      <c r="AB628" s="66" t="s">
        <v>10867</v>
      </c>
      <c r="AC628" s="60" t="s">
        <v>10868</v>
      </c>
      <c r="AD628" s="60">
        <f>IF(N628=$AD$1,_xlfn.XLOOKUP(LEFT(B628,18)&amp;C628&amp;D628,'Form CT'!I:I,'Form CT'!D:D,0)+_xlfn.XLOOKUP(LEFT(B628,18)&amp;C628&amp;D628,'Form CT'!I:I,'Form CT'!E:E,0),0)</f>
        <v>0</v>
      </c>
      <c r="AE628" s="60">
        <f>IF(N628=$AE$1,_xlfn.XLOOKUP(LEFT(B628,18)&amp;C628&amp;D628,'Form CT'!I:I,'Form CT'!D:D,0)+_xlfn.XLOOKUP(LEFT(B628,18)&amp;C628&amp;D628,'Form CT'!I:I,'Form CT'!E:E,0),0)</f>
        <v>0</v>
      </c>
      <c r="AF628" s="60">
        <f>IF(N628=$AF$1,_xlfn.XLOOKUP(LEFT(B628,18)&amp;C628&amp;D628,'Form CT'!I:I,'Form CT'!D:D,0)+_xlfn.XLOOKUP(LEFT(B628,18)&amp;C628&amp;D628,'Form CT'!I:I,'Form CT'!E:E,0),0)</f>
        <v>0</v>
      </c>
      <c r="AG628" s="60" t="e">
        <f t="shared" si="13"/>
        <v>#VALUE!</v>
      </c>
      <c r="AH628" s="60">
        <f>_xlfn.XLOOKUP(TRIM(CLEAN(B628))&amp;"-"&amp;TRIM(CLEAN(C628))&amp;"-"&amp;TRIM(CLEAN(D628)),'KS2'!A:A,'KS2'!B:B,0)</f>
        <v>0</v>
      </c>
      <c r="AI628" s="60">
        <f>IF(_xlfn.XLOOKUP(MID(B628,2,7)&amp;"/"&amp;MID(B628,10,3)&amp;TRIM(D628)&amp;MID(B628,15,4),Carouselwash!F:F,Carouselwash!I:I,0)=0,_xlfn.XLOOKUP((MID(C628,2,7)&amp;"/"&amp;MID(C628,10,3)&amp;TRIM(D628)),Carouselwash!G:G,Carouselwash!I:I,0),_xlfn.XLOOKUP(MID(B628,2,7)&amp;"/"&amp;MID(B628,10,3)&amp;TRIM(D628)&amp;MID(B628,15,4),Carouselwash!F:F,Carouselwash!I:I,0))</f>
        <v>0</v>
      </c>
    </row>
    <row r="629" spans="1:35" hidden="1">
      <c r="D629" s="55"/>
      <c r="E629" s="115"/>
      <c r="G629" s="124"/>
      <c r="H629" s="124"/>
      <c r="AA629" s="60" t="s">
        <v>5009</v>
      </c>
      <c r="AB629" s="66" t="s">
        <v>5008</v>
      </c>
      <c r="AC629" s="60" t="s">
        <v>10737</v>
      </c>
      <c r="AD629" s="60">
        <f>IF(N629=$AD$1,_xlfn.XLOOKUP(LEFT(B629,18)&amp;C629&amp;D629,'Form CT'!I:I,'Form CT'!D:D,0)+_xlfn.XLOOKUP(LEFT(B629,18)&amp;C629&amp;D629,'Form CT'!I:I,'Form CT'!E:E,0),0)</f>
        <v>0</v>
      </c>
      <c r="AE629" s="60">
        <f>IF(N629=$AE$1,_xlfn.XLOOKUP(LEFT(B629,18)&amp;C629&amp;D629,'Form CT'!I:I,'Form CT'!D:D,0)+_xlfn.XLOOKUP(LEFT(B629,18)&amp;C629&amp;D629,'Form CT'!I:I,'Form CT'!E:E,0),0)</f>
        <v>0</v>
      </c>
      <c r="AF629" s="60">
        <f>IF(N629=$AF$1,_xlfn.XLOOKUP(LEFT(B629,18)&amp;C629&amp;D629,'Form CT'!I:I,'Form CT'!D:D,0)+_xlfn.XLOOKUP(LEFT(B629,18)&amp;C629&amp;D629,'Form CT'!I:I,'Form CT'!E:E,0),0)</f>
        <v>0</v>
      </c>
      <c r="AG629" s="60" t="e">
        <f t="shared" si="13"/>
        <v>#VALUE!</v>
      </c>
      <c r="AH629" s="60">
        <f>_xlfn.XLOOKUP(TRIM(CLEAN(B629))&amp;"-"&amp;TRIM(CLEAN(C629))&amp;"-"&amp;TRIM(CLEAN(D629)),'KS2'!A:A,'KS2'!B:B,0)</f>
        <v>0</v>
      </c>
      <c r="AI629" s="60">
        <f>IF(_xlfn.XLOOKUP(MID(B629,2,7)&amp;"/"&amp;MID(B629,10,3)&amp;TRIM(D629)&amp;MID(B629,15,4),Carouselwash!F:F,Carouselwash!I:I,0)=0,_xlfn.XLOOKUP((MID(C629,2,7)&amp;"/"&amp;MID(C629,10,3)&amp;TRIM(D629)),Carouselwash!G:G,Carouselwash!I:I,0),_xlfn.XLOOKUP(MID(B629,2,7)&amp;"/"&amp;MID(B629,10,3)&amp;TRIM(D629)&amp;MID(B629,15,4),Carouselwash!F:F,Carouselwash!I:I,0))</f>
        <v>0</v>
      </c>
    </row>
    <row r="630" spans="1:35" hidden="1">
      <c r="E630" s="115"/>
      <c r="G630" s="124"/>
      <c r="H630" s="124"/>
      <c r="AA630" s="60" t="s">
        <v>5010</v>
      </c>
      <c r="AB630" s="66" t="s">
        <v>5008</v>
      </c>
      <c r="AC630" s="60" t="s">
        <v>10869</v>
      </c>
      <c r="AD630" s="60">
        <f>IF(N630=$AD$1,_xlfn.XLOOKUP(LEFT(B630,18)&amp;C630&amp;D630,'Form CT'!I:I,'Form CT'!D:D,0)+_xlfn.XLOOKUP(LEFT(B630,18)&amp;C630&amp;D630,'Form CT'!I:I,'Form CT'!E:E,0),0)</f>
        <v>0</v>
      </c>
      <c r="AE630" s="60">
        <f>IF(N630=$AE$1,_xlfn.XLOOKUP(LEFT(B630,18)&amp;C630&amp;D630,'Form CT'!I:I,'Form CT'!D:D,0)+_xlfn.XLOOKUP(LEFT(B630,18)&amp;C630&amp;D630,'Form CT'!I:I,'Form CT'!E:E,0),0)</f>
        <v>0</v>
      </c>
      <c r="AF630" s="60">
        <f>IF(N630=$AF$1,_xlfn.XLOOKUP(LEFT(B630,18)&amp;C630&amp;D630,'Form CT'!I:I,'Form CT'!D:D,0)+_xlfn.XLOOKUP(LEFT(B630,18)&amp;C630&amp;D630,'Form CT'!I:I,'Form CT'!E:E,0),0)</f>
        <v>0</v>
      </c>
      <c r="AG630" s="60" t="e">
        <f t="shared" si="13"/>
        <v>#VALUE!</v>
      </c>
      <c r="AH630" s="60">
        <f>_xlfn.XLOOKUP(TRIM(CLEAN(B630))&amp;"-"&amp;TRIM(CLEAN(C630))&amp;"-"&amp;TRIM(CLEAN(D630)),'KS2'!A:A,'KS2'!B:B,0)</f>
        <v>0</v>
      </c>
      <c r="AI630" s="60">
        <f>IF(_xlfn.XLOOKUP(MID(B630,2,7)&amp;"/"&amp;MID(B630,10,3)&amp;TRIM(D630)&amp;MID(B630,15,4),Carouselwash!F:F,Carouselwash!I:I,0)=0,_xlfn.XLOOKUP((MID(C630,2,7)&amp;"/"&amp;MID(C630,10,3)&amp;TRIM(D630)),Carouselwash!G:G,Carouselwash!I:I,0),_xlfn.XLOOKUP(MID(B630,2,7)&amp;"/"&amp;MID(B630,10,3)&amp;TRIM(D630)&amp;MID(B630,15,4),Carouselwash!F:F,Carouselwash!I:I,0))</f>
        <v>0</v>
      </c>
    </row>
    <row r="631" spans="1:35" hidden="1">
      <c r="D631" s="55"/>
      <c r="E631" s="115"/>
      <c r="G631" s="124"/>
      <c r="H631" s="124"/>
      <c r="AA631" s="60" t="s">
        <v>5009</v>
      </c>
      <c r="AB631" s="66" t="s">
        <v>10870</v>
      </c>
      <c r="AC631" s="60" t="s">
        <v>10871</v>
      </c>
      <c r="AD631" s="60">
        <f>IF(N631=$AD$1,_xlfn.XLOOKUP(LEFT(B631,18)&amp;C631&amp;D631,'Form CT'!I:I,'Form CT'!D:D,0)+_xlfn.XLOOKUP(LEFT(B631,18)&amp;C631&amp;D631,'Form CT'!I:I,'Form CT'!E:E,0),0)</f>
        <v>0</v>
      </c>
      <c r="AE631" s="60">
        <f>IF(N631=$AE$1,_xlfn.XLOOKUP(LEFT(B631,18)&amp;C631&amp;D631,'Form CT'!I:I,'Form CT'!D:D,0)+_xlfn.XLOOKUP(LEFT(B631,18)&amp;C631&amp;D631,'Form CT'!I:I,'Form CT'!E:E,0),0)</f>
        <v>0</v>
      </c>
      <c r="AF631" s="60">
        <f>IF(N631=$AF$1,_xlfn.XLOOKUP(LEFT(B631,18)&amp;C631&amp;D631,'Form CT'!I:I,'Form CT'!D:D,0)+_xlfn.XLOOKUP(LEFT(B631,18)&amp;C631&amp;D631,'Form CT'!I:I,'Form CT'!E:E,0),0)</f>
        <v>0</v>
      </c>
      <c r="AG631" s="60" t="e">
        <f t="shared" si="13"/>
        <v>#VALUE!</v>
      </c>
      <c r="AH631" s="60">
        <f>_xlfn.XLOOKUP(TRIM(CLEAN(B631))&amp;"-"&amp;TRIM(CLEAN(C631))&amp;"-"&amp;TRIM(CLEAN(D631)),'KS2'!A:A,'KS2'!B:B,0)</f>
        <v>0</v>
      </c>
      <c r="AI631" s="60">
        <f>IF(_xlfn.XLOOKUP(MID(B631,2,7)&amp;"/"&amp;MID(B631,10,3)&amp;TRIM(D631)&amp;MID(B631,15,4),Carouselwash!F:F,Carouselwash!I:I,0)=0,_xlfn.XLOOKUP((MID(C631,2,7)&amp;"/"&amp;MID(C631,10,3)&amp;TRIM(D631)),Carouselwash!G:G,Carouselwash!I:I,0),_xlfn.XLOOKUP(MID(B631,2,7)&amp;"/"&amp;MID(B631,10,3)&amp;TRIM(D631)&amp;MID(B631,15,4),Carouselwash!F:F,Carouselwash!I:I,0))</f>
        <v>0</v>
      </c>
    </row>
    <row r="632" spans="1:35" hidden="1">
      <c r="A632" s="125"/>
      <c r="E632" s="115"/>
      <c r="G632" s="124"/>
      <c r="H632" s="124"/>
      <c r="AA632" s="60" t="s">
        <v>5009</v>
      </c>
      <c r="AB632" s="126" t="s">
        <v>10872</v>
      </c>
      <c r="AC632" s="60" t="s">
        <v>10873</v>
      </c>
      <c r="AD632" s="60">
        <f>IF(N632=$AD$1,_xlfn.XLOOKUP(LEFT(B632,18)&amp;C632&amp;D632,'Form CT'!I:I,'Form CT'!D:D,0)+_xlfn.XLOOKUP(LEFT(B632,18)&amp;C632&amp;D632,'Form CT'!I:I,'Form CT'!E:E,0),0)</f>
        <v>0</v>
      </c>
      <c r="AE632" s="60">
        <f>IF(N632=$AE$1,_xlfn.XLOOKUP(LEFT(B632,18)&amp;C632&amp;D632,'Form CT'!I:I,'Form CT'!D:D,0)+_xlfn.XLOOKUP(LEFT(B632,18)&amp;C632&amp;D632,'Form CT'!I:I,'Form CT'!E:E,0),0)</f>
        <v>0</v>
      </c>
      <c r="AF632" s="60">
        <f>IF(N632=$AF$1,_xlfn.XLOOKUP(LEFT(B632,18)&amp;C632&amp;D632,'Form CT'!I:I,'Form CT'!D:D,0)+_xlfn.XLOOKUP(LEFT(B632,18)&amp;C632&amp;D632,'Form CT'!I:I,'Form CT'!E:E,0),0)</f>
        <v>0</v>
      </c>
      <c r="AG632" s="60" t="e">
        <f t="shared" si="13"/>
        <v>#VALUE!</v>
      </c>
      <c r="AH632" s="60">
        <f>_xlfn.XLOOKUP(TRIM(CLEAN(B632))&amp;"-"&amp;TRIM(CLEAN(C632))&amp;"-"&amp;TRIM(CLEAN(D632)),'KS2'!A:A,'KS2'!B:B,0)</f>
        <v>0</v>
      </c>
      <c r="AI632" s="60">
        <f>IF(_xlfn.XLOOKUP(MID(B632,2,7)&amp;"/"&amp;MID(B632,10,3)&amp;TRIM(D632)&amp;MID(B632,15,4),Carouselwash!F:F,Carouselwash!I:I,0)=0,_xlfn.XLOOKUP((MID(C632,2,7)&amp;"/"&amp;MID(C632,10,3)&amp;TRIM(D632)),Carouselwash!G:G,Carouselwash!I:I,0),_xlfn.XLOOKUP(MID(B632,2,7)&amp;"/"&amp;MID(B632,10,3)&amp;TRIM(D632)&amp;MID(B632,15,4),Carouselwash!F:F,Carouselwash!I:I,0))</f>
        <v>0</v>
      </c>
    </row>
    <row r="633" spans="1:35" hidden="1">
      <c r="E633" s="115"/>
      <c r="G633" s="124"/>
      <c r="H633" s="124"/>
      <c r="AA633" s="60" t="s">
        <v>5009</v>
      </c>
      <c r="AB633" s="66" t="s">
        <v>5008</v>
      </c>
      <c r="AC633" s="60" t="s">
        <v>10505</v>
      </c>
      <c r="AD633" s="60">
        <f>IF(N633=$AD$1,_xlfn.XLOOKUP(LEFT(B633,18)&amp;C633&amp;D633,'Form CT'!I:I,'Form CT'!D:D,0)+_xlfn.XLOOKUP(LEFT(B633,18)&amp;C633&amp;D633,'Form CT'!I:I,'Form CT'!E:E,0),0)</f>
        <v>0</v>
      </c>
      <c r="AE633" s="60">
        <f>IF(N633=$AE$1,_xlfn.XLOOKUP(LEFT(B633,18)&amp;C633&amp;D633,'Form CT'!I:I,'Form CT'!D:D,0)+_xlfn.XLOOKUP(LEFT(B633,18)&amp;C633&amp;D633,'Form CT'!I:I,'Form CT'!E:E,0),0)</f>
        <v>0</v>
      </c>
      <c r="AF633" s="60">
        <f>IF(N633=$AF$1,_xlfn.XLOOKUP(LEFT(B633,18)&amp;C633&amp;D633,'Form CT'!I:I,'Form CT'!D:D,0)+_xlfn.XLOOKUP(LEFT(B633,18)&amp;C633&amp;D633,'Form CT'!I:I,'Form CT'!E:E,0),0)</f>
        <v>0</v>
      </c>
      <c r="AG633" s="60" t="e">
        <f t="shared" si="13"/>
        <v>#VALUE!</v>
      </c>
      <c r="AH633" s="60">
        <f>_xlfn.XLOOKUP(TRIM(CLEAN(B633))&amp;"-"&amp;TRIM(CLEAN(C633))&amp;"-"&amp;TRIM(CLEAN(D633)),'KS2'!A:A,'KS2'!B:B,0)</f>
        <v>0</v>
      </c>
      <c r="AI633" s="60">
        <f>IF(_xlfn.XLOOKUP(MID(B633,2,7)&amp;"/"&amp;MID(B633,10,3)&amp;TRIM(D633)&amp;MID(B633,15,4),Carouselwash!F:F,Carouselwash!I:I,0)=0,_xlfn.XLOOKUP((MID(C633,2,7)&amp;"/"&amp;MID(C633,10,3)&amp;TRIM(D633)),Carouselwash!G:G,Carouselwash!I:I,0),_xlfn.XLOOKUP(MID(B633,2,7)&amp;"/"&amp;MID(B633,10,3)&amp;TRIM(D633)&amp;MID(B633,15,4),Carouselwash!F:F,Carouselwash!I:I,0))</f>
        <v>0</v>
      </c>
    </row>
    <row r="634" spans="1:35" hidden="1">
      <c r="E634" s="115"/>
      <c r="G634" s="124"/>
      <c r="H634" s="124"/>
      <c r="AA634" s="60" t="s">
        <v>5009</v>
      </c>
      <c r="AB634" s="66" t="s">
        <v>5008</v>
      </c>
      <c r="AC634" s="60" t="s">
        <v>10782</v>
      </c>
      <c r="AD634" s="60">
        <f>IF(N634=$AD$1,_xlfn.XLOOKUP(LEFT(B634,18)&amp;C634&amp;D634,'Form CT'!I:I,'Form CT'!D:D,0)+_xlfn.XLOOKUP(LEFT(B634,18)&amp;C634&amp;D634,'Form CT'!I:I,'Form CT'!E:E,0),0)</f>
        <v>0</v>
      </c>
      <c r="AE634" s="60">
        <f>IF(N634=$AE$1,_xlfn.XLOOKUP(LEFT(B634,18)&amp;C634&amp;D634,'Form CT'!I:I,'Form CT'!D:D,0)+_xlfn.XLOOKUP(LEFT(B634,18)&amp;C634&amp;D634,'Form CT'!I:I,'Form CT'!E:E,0),0)</f>
        <v>0</v>
      </c>
      <c r="AF634" s="60">
        <f>IF(N634=$AF$1,_xlfn.XLOOKUP(LEFT(B634,18)&amp;C634&amp;D634,'Form CT'!I:I,'Form CT'!D:D,0)+_xlfn.XLOOKUP(LEFT(B634,18)&amp;C634&amp;D634,'Form CT'!I:I,'Form CT'!E:E,0),0)</f>
        <v>0</v>
      </c>
      <c r="AG634" s="60" t="e">
        <f t="shared" si="13"/>
        <v>#VALUE!</v>
      </c>
      <c r="AH634" s="60">
        <f>_xlfn.XLOOKUP(TRIM(CLEAN(B634))&amp;"-"&amp;TRIM(CLEAN(C634))&amp;"-"&amp;TRIM(CLEAN(D634)),'KS2'!A:A,'KS2'!B:B,0)</f>
        <v>0</v>
      </c>
      <c r="AI634" s="60">
        <f>IF(_xlfn.XLOOKUP(MID(B634,2,7)&amp;"/"&amp;MID(B634,10,3)&amp;TRIM(D634)&amp;MID(B634,15,4),Carouselwash!F:F,Carouselwash!I:I,0)=0,_xlfn.XLOOKUP((MID(C634,2,7)&amp;"/"&amp;MID(C634,10,3)&amp;TRIM(D634)),Carouselwash!G:G,Carouselwash!I:I,0),_xlfn.XLOOKUP(MID(B634,2,7)&amp;"/"&amp;MID(B634,10,3)&amp;TRIM(D634)&amp;MID(B634,15,4),Carouselwash!F:F,Carouselwash!I:I,0))</f>
        <v>0</v>
      </c>
    </row>
    <row r="635" spans="1:35" hidden="1">
      <c r="E635" s="115"/>
      <c r="G635" s="124"/>
      <c r="H635" s="124"/>
      <c r="AA635" s="60" t="s">
        <v>5011</v>
      </c>
      <c r="AB635" s="66" t="s">
        <v>5014</v>
      </c>
      <c r="AC635" s="60" t="s">
        <v>10874</v>
      </c>
      <c r="AD635" s="60">
        <f>IF(N635=$AD$1,_xlfn.XLOOKUP(LEFT(B635,18)&amp;C635&amp;D635,'Form CT'!I:I,'Form CT'!D:D,0)+_xlfn.XLOOKUP(LEFT(B635,18)&amp;C635&amp;D635,'Form CT'!I:I,'Form CT'!E:E,0),0)</f>
        <v>0</v>
      </c>
      <c r="AE635" s="60">
        <f>IF(N635=$AE$1,_xlfn.XLOOKUP(LEFT(B635,18)&amp;C635&amp;D635,'Form CT'!I:I,'Form CT'!D:D,0)+_xlfn.XLOOKUP(LEFT(B635,18)&amp;C635&amp;D635,'Form CT'!I:I,'Form CT'!E:E,0),0)</f>
        <v>0</v>
      </c>
      <c r="AF635" s="60">
        <f>IF(N635=$AF$1,_xlfn.XLOOKUP(LEFT(B635,18)&amp;C635&amp;D635,'Form CT'!I:I,'Form CT'!D:D,0)+_xlfn.XLOOKUP(LEFT(B635,18)&amp;C635&amp;D635,'Form CT'!I:I,'Form CT'!E:E,0),0)</f>
        <v>0</v>
      </c>
      <c r="AG635" s="60" t="e">
        <f t="shared" si="13"/>
        <v>#VALUE!</v>
      </c>
      <c r="AH635" s="60">
        <f>_xlfn.XLOOKUP(TRIM(CLEAN(B635))&amp;"-"&amp;TRIM(CLEAN(C635))&amp;"-"&amp;TRIM(CLEAN(D635)),'KS2'!A:A,'KS2'!B:B,0)</f>
        <v>0</v>
      </c>
      <c r="AI635" s="60">
        <f>IF(_xlfn.XLOOKUP(MID(B635,2,7)&amp;"/"&amp;MID(B635,10,3)&amp;TRIM(D635)&amp;MID(B635,15,4),Carouselwash!F:F,Carouselwash!I:I,0)=0,_xlfn.XLOOKUP((MID(C635,2,7)&amp;"/"&amp;MID(C635,10,3)&amp;TRIM(D635)),Carouselwash!G:G,Carouselwash!I:I,0),_xlfn.XLOOKUP(MID(B635,2,7)&amp;"/"&amp;MID(B635,10,3)&amp;TRIM(D635)&amp;MID(B635,15,4),Carouselwash!F:F,Carouselwash!I:I,0))</f>
        <v>0</v>
      </c>
    </row>
    <row r="636" spans="1:35" hidden="1">
      <c r="D636" s="55"/>
      <c r="E636" s="115"/>
      <c r="G636" s="124"/>
      <c r="H636" s="124"/>
      <c r="AA636" s="60" t="s">
        <v>5009</v>
      </c>
      <c r="AB636" s="66" t="s">
        <v>5008</v>
      </c>
      <c r="AC636" s="60" t="s">
        <v>10737</v>
      </c>
      <c r="AD636" s="60">
        <f>IF(N636=$AD$1,_xlfn.XLOOKUP(LEFT(B636,18)&amp;C636&amp;D636,'Form CT'!I:I,'Form CT'!D:D,0)+_xlfn.XLOOKUP(LEFT(B636,18)&amp;C636&amp;D636,'Form CT'!I:I,'Form CT'!E:E,0),0)</f>
        <v>0</v>
      </c>
      <c r="AE636" s="60">
        <f>IF(N636=$AE$1,_xlfn.XLOOKUP(LEFT(B636,18)&amp;C636&amp;D636,'Form CT'!I:I,'Form CT'!D:D,0)+_xlfn.XLOOKUP(LEFT(B636,18)&amp;C636&amp;D636,'Form CT'!I:I,'Form CT'!E:E,0),0)</f>
        <v>0</v>
      </c>
      <c r="AF636" s="60">
        <f>IF(N636=$AF$1,_xlfn.XLOOKUP(LEFT(B636,18)&amp;C636&amp;D636,'Form CT'!I:I,'Form CT'!D:D,0)+_xlfn.XLOOKUP(LEFT(B636,18)&amp;C636&amp;D636,'Form CT'!I:I,'Form CT'!E:E,0),0)</f>
        <v>0</v>
      </c>
      <c r="AG636" s="60" t="e">
        <f t="shared" si="13"/>
        <v>#VALUE!</v>
      </c>
      <c r="AH636" s="60">
        <f>_xlfn.XLOOKUP(TRIM(CLEAN(B636))&amp;"-"&amp;TRIM(CLEAN(C636))&amp;"-"&amp;TRIM(CLEAN(D636)),'KS2'!A:A,'KS2'!B:B,0)</f>
        <v>0</v>
      </c>
      <c r="AI636" s="60">
        <f>IF(_xlfn.XLOOKUP(MID(B636,2,7)&amp;"/"&amp;MID(B636,10,3)&amp;TRIM(D636)&amp;MID(B636,15,4),Carouselwash!F:F,Carouselwash!I:I,0)=0,_xlfn.XLOOKUP((MID(C636,2,7)&amp;"/"&amp;MID(C636,10,3)&amp;TRIM(D636)),Carouselwash!G:G,Carouselwash!I:I,0),_xlfn.XLOOKUP(MID(B636,2,7)&amp;"/"&amp;MID(B636,10,3)&amp;TRIM(D636)&amp;MID(B636,15,4),Carouselwash!F:F,Carouselwash!I:I,0))</f>
        <v>0</v>
      </c>
    </row>
    <row r="637" spans="1:35" hidden="1">
      <c r="E637" s="115"/>
      <c r="G637" s="124"/>
      <c r="H637" s="124"/>
      <c r="AA637" s="60" t="s">
        <v>5009</v>
      </c>
      <c r="AB637" s="66" t="s">
        <v>10875</v>
      </c>
      <c r="AC637" s="60" t="s">
        <v>10876</v>
      </c>
      <c r="AD637" s="60">
        <f>IF(N637=$AD$1,_xlfn.XLOOKUP(LEFT(B637,18)&amp;C637&amp;D637,'Form CT'!I:I,'Form CT'!D:D,0)+_xlfn.XLOOKUP(LEFT(B637,18)&amp;C637&amp;D637,'Form CT'!I:I,'Form CT'!E:E,0),0)</f>
        <v>0</v>
      </c>
      <c r="AE637" s="60">
        <f>IF(N637=$AE$1,_xlfn.XLOOKUP(LEFT(B637,18)&amp;C637&amp;D637,'Form CT'!I:I,'Form CT'!D:D,0)+_xlfn.XLOOKUP(LEFT(B637,18)&amp;C637&amp;D637,'Form CT'!I:I,'Form CT'!E:E,0),0)</f>
        <v>0</v>
      </c>
      <c r="AF637" s="60">
        <f>IF(N637=$AF$1,_xlfn.XLOOKUP(LEFT(B637,18)&amp;C637&amp;D637,'Form CT'!I:I,'Form CT'!D:D,0)+_xlfn.XLOOKUP(LEFT(B637,18)&amp;C637&amp;D637,'Form CT'!I:I,'Form CT'!E:E,0),0)</f>
        <v>0</v>
      </c>
      <c r="AG637" s="60" t="e">
        <f t="shared" ref="AG637:AG700" si="14">IF(OR(
    AND(MID(B637,2,2)="59", VALUE(MID(B637,11,2))&gt;24),
    AND(LEFT(B637,4)="T521", VALUE(MID(B637,11,2))&gt;62),
    LEFT(B637,4)="T523"
), "符合", "不符合")</f>
        <v>#VALUE!</v>
      </c>
      <c r="AH637" s="60">
        <f>_xlfn.XLOOKUP(TRIM(CLEAN(B637))&amp;"-"&amp;TRIM(CLEAN(C637))&amp;"-"&amp;TRIM(CLEAN(D637)),'KS2'!A:A,'KS2'!B:B,0)</f>
        <v>0</v>
      </c>
      <c r="AI637" s="60">
        <f>IF(_xlfn.XLOOKUP(MID(B637,2,7)&amp;"/"&amp;MID(B637,10,3)&amp;TRIM(D637)&amp;MID(B637,15,4),Carouselwash!F:F,Carouselwash!I:I,0)=0,_xlfn.XLOOKUP((MID(C637,2,7)&amp;"/"&amp;MID(C637,10,3)&amp;TRIM(D637)),Carouselwash!G:G,Carouselwash!I:I,0),_xlfn.XLOOKUP(MID(B637,2,7)&amp;"/"&amp;MID(B637,10,3)&amp;TRIM(D637)&amp;MID(B637,15,4),Carouselwash!F:F,Carouselwash!I:I,0))</f>
        <v>0</v>
      </c>
    </row>
    <row r="638" spans="1:35" hidden="1">
      <c r="E638" s="115"/>
      <c r="G638" s="124"/>
      <c r="H638" s="124"/>
      <c r="AA638" s="60" t="s">
        <v>5009</v>
      </c>
      <c r="AB638" s="66" t="s">
        <v>10877</v>
      </c>
      <c r="AC638" s="60" t="s">
        <v>10878</v>
      </c>
      <c r="AD638" s="60">
        <f>IF(N638=$AD$1,_xlfn.XLOOKUP(LEFT(B638,18)&amp;C638&amp;D638,'Form CT'!I:I,'Form CT'!D:D,0)+_xlfn.XLOOKUP(LEFT(B638,18)&amp;C638&amp;D638,'Form CT'!I:I,'Form CT'!E:E,0),0)</f>
        <v>0</v>
      </c>
      <c r="AE638" s="60">
        <f>IF(N638=$AE$1,_xlfn.XLOOKUP(LEFT(B638,18)&amp;C638&amp;D638,'Form CT'!I:I,'Form CT'!D:D,0)+_xlfn.XLOOKUP(LEFT(B638,18)&amp;C638&amp;D638,'Form CT'!I:I,'Form CT'!E:E,0),0)</f>
        <v>0</v>
      </c>
      <c r="AF638" s="60">
        <f>IF(N638=$AF$1,_xlfn.XLOOKUP(LEFT(B638,18)&amp;C638&amp;D638,'Form CT'!I:I,'Form CT'!D:D,0)+_xlfn.XLOOKUP(LEFT(B638,18)&amp;C638&amp;D638,'Form CT'!I:I,'Form CT'!E:E,0),0)</f>
        <v>0</v>
      </c>
      <c r="AG638" s="60" t="e">
        <f t="shared" si="14"/>
        <v>#VALUE!</v>
      </c>
      <c r="AH638" s="60">
        <f>_xlfn.XLOOKUP(TRIM(CLEAN(B638))&amp;"-"&amp;TRIM(CLEAN(C638))&amp;"-"&amp;TRIM(CLEAN(D638)),'KS2'!A:A,'KS2'!B:B,0)</f>
        <v>0</v>
      </c>
      <c r="AI638" s="60">
        <f>IF(_xlfn.XLOOKUP(MID(B638,2,7)&amp;"/"&amp;MID(B638,10,3)&amp;TRIM(D638)&amp;MID(B638,15,4),Carouselwash!F:F,Carouselwash!I:I,0)=0,_xlfn.XLOOKUP((MID(C638,2,7)&amp;"/"&amp;MID(C638,10,3)&amp;TRIM(D638)),Carouselwash!G:G,Carouselwash!I:I,0),_xlfn.XLOOKUP(MID(B638,2,7)&amp;"/"&amp;MID(B638,10,3)&amp;TRIM(D638)&amp;MID(B638,15,4),Carouselwash!F:F,Carouselwash!I:I,0))</f>
        <v>0</v>
      </c>
    </row>
    <row r="639" spans="1:35" hidden="1">
      <c r="E639" s="115"/>
      <c r="G639" s="124"/>
      <c r="H639" s="124"/>
      <c r="AA639" s="60" t="s">
        <v>5011</v>
      </c>
      <c r="AB639" s="66" t="s">
        <v>5008</v>
      </c>
      <c r="AC639" s="60" t="s">
        <v>10879</v>
      </c>
      <c r="AD639" s="60">
        <f>IF(N639=$AD$1,_xlfn.XLOOKUP(LEFT(B639,18)&amp;C639&amp;D639,'Form CT'!I:I,'Form CT'!D:D,0)+_xlfn.XLOOKUP(LEFT(B639,18)&amp;C639&amp;D639,'Form CT'!I:I,'Form CT'!E:E,0),0)</f>
        <v>0</v>
      </c>
      <c r="AE639" s="60">
        <f>IF(N639=$AE$1,_xlfn.XLOOKUP(LEFT(B639,18)&amp;C639&amp;D639,'Form CT'!I:I,'Form CT'!D:D,0)+_xlfn.XLOOKUP(LEFT(B639,18)&amp;C639&amp;D639,'Form CT'!I:I,'Form CT'!E:E,0),0)</f>
        <v>0</v>
      </c>
      <c r="AF639" s="60">
        <f>IF(N639=$AF$1,_xlfn.XLOOKUP(LEFT(B639,18)&amp;C639&amp;D639,'Form CT'!I:I,'Form CT'!D:D,0)+_xlfn.XLOOKUP(LEFT(B639,18)&amp;C639&amp;D639,'Form CT'!I:I,'Form CT'!E:E,0),0)</f>
        <v>0</v>
      </c>
      <c r="AG639" s="60" t="e">
        <f t="shared" si="14"/>
        <v>#VALUE!</v>
      </c>
      <c r="AH639" s="60">
        <f>_xlfn.XLOOKUP(TRIM(CLEAN(B639))&amp;"-"&amp;TRIM(CLEAN(C639))&amp;"-"&amp;TRIM(CLEAN(D639)),'KS2'!A:A,'KS2'!B:B,0)</f>
        <v>0</v>
      </c>
      <c r="AI639" s="60">
        <f>IF(_xlfn.XLOOKUP(MID(B639,2,7)&amp;"/"&amp;MID(B639,10,3)&amp;TRIM(D639)&amp;MID(B639,15,4),Carouselwash!F:F,Carouselwash!I:I,0)=0,_xlfn.XLOOKUP((MID(C639,2,7)&amp;"/"&amp;MID(C639,10,3)&amp;TRIM(D639)),Carouselwash!G:G,Carouselwash!I:I,0),_xlfn.XLOOKUP(MID(B639,2,7)&amp;"/"&amp;MID(B639,10,3)&amp;TRIM(D639)&amp;MID(B639,15,4),Carouselwash!F:F,Carouselwash!I:I,0))</f>
        <v>0</v>
      </c>
    </row>
    <row r="640" spans="1:35" hidden="1">
      <c r="D640" s="55"/>
      <c r="E640" s="115"/>
      <c r="G640" s="124"/>
      <c r="H640" s="124"/>
      <c r="AA640" s="60" t="s">
        <v>5009</v>
      </c>
      <c r="AB640" s="66" t="s">
        <v>5008</v>
      </c>
      <c r="AC640" s="60" t="s">
        <v>10737</v>
      </c>
      <c r="AD640" s="60">
        <f>IF(N640=$AD$1,_xlfn.XLOOKUP(LEFT(B640,18)&amp;C640&amp;D640,'Form CT'!I:I,'Form CT'!D:D,0)+_xlfn.XLOOKUP(LEFT(B640,18)&amp;C640&amp;D640,'Form CT'!I:I,'Form CT'!E:E,0),0)</f>
        <v>0</v>
      </c>
      <c r="AE640" s="60">
        <f>IF(N640=$AE$1,_xlfn.XLOOKUP(LEFT(B640,18)&amp;C640&amp;D640,'Form CT'!I:I,'Form CT'!D:D,0)+_xlfn.XLOOKUP(LEFT(B640,18)&amp;C640&amp;D640,'Form CT'!I:I,'Form CT'!E:E,0),0)</f>
        <v>0</v>
      </c>
      <c r="AF640" s="60">
        <f>IF(N640=$AF$1,_xlfn.XLOOKUP(LEFT(B640,18)&amp;C640&amp;D640,'Form CT'!I:I,'Form CT'!D:D,0)+_xlfn.XLOOKUP(LEFT(B640,18)&amp;C640&amp;D640,'Form CT'!I:I,'Form CT'!E:E,0),0)</f>
        <v>0</v>
      </c>
      <c r="AG640" s="60" t="e">
        <f t="shared" si="14"/>
        <v>#VALUE!</v>
      </c>
      <c r="AH640" s="60">
        <f>_xlfn.XLOOKUP(TRIM(CLEAN(B640))&amp;"-"&amp;TRIM(CLEAN(C640))&amp;"-"&amp;TRIM(CLEAN(D640)),'KS2'!A:A,'KS2'!B:B,0)</f>
        <v>0</v>
      </c>
      <c r="AI640" s="60">
        <f>IF(_xlfn.XLOOKUP(MID(B640,2,7)&amp;"/"&amp;MID(B640,10,3)&amp;TRIM(D640)&amp;MID(B640,15,4),Carouselwash!F:F,Carouselwash!I:I,0)=0,_xlfn.XLOOKUP((MID(C640,2,7)&amp;"/"&amp;MID(C640,10,3)&amp;TRIM(D640)),Carouselwash!G:G,Carouselwash!I:I,0),_xlfn.XLOOKUP(MID(B640,2,7)&amp;"/"&amp;MID(B640,10,3)&amp;TRIM(D640)&amp;MID(B640,15,4),Carouselwash!F:F,Carouselwash!I:I,0))</f>
        <v>0</v>
      </c>
    </row>
    <row r="641" spans="1:35" hidden="1">
      <c r="E641" s="115"/>
      <c r="G641" s="124"/>
      <c r="H641" s="124"/>
      <c r="AA641" s="60" t="s">
        <v>5009</v>
      </c>
      <c r="AB641" s="66" t="s">
        <v>10880</v>
      </c>
      <c r="AC641" s="60" t="s">
        <v>10881</v>
      </c>
      <c r="AD641" s="60">
        <f>IF(N641=$AD$1,_xlfn.XLOOKUP(LEFT(B641,18)&amp;C641&amp;D641,'Form CT'!I:I,'Form CT'!D:D,0)+_xlfn.XLOOKUP(LEFT(B641,18)&amp;C641&amp;D641,'Form CT'!I:I,'Form CT'!E:E,0),0)</f>
        <v>0</v>
      </c>
      <c r="AE641" s="60">
        <f>IF(N641=$AE$1,_xlfn.XLOOKUP(LEFT(B641,18)&amp;C641&amp;D641,'Form CT'!I:I,'Form CT'!D:D,0)+_xlfn.XLOOKUP(LEFT(B641,18)&amp;C641&amp;D641,'Form CT'!I:I,'Form CT'!E:E,0),0)</f>
        <v>0</v>
      </c>
      <c r="AF641" s="60">
        <f>IF(N641=$AF$1,_xlfn.XLOOKUP(LEFT(B641,18)&amp;C641&amp;D641,'Form CT'!I:I,'Form CT'!D:D,0)+_xlfn.XLOOKUP(LEFT(B641,18)&amp;C641&amp;D641,'Form CT'!I:I,'Form CT'!E:E,0),0)</f>
        <v>0</v>
      </c>
      <c r="AG641" s="60" t="e">
        <f t="shared" si="14"/>
        <v>#VALUE!</v>
      </c>
      <c r="AH641" s="60">
        <f>_xlfn.XLOOKUP(TRIM(CLEAN(B641))&amp;"-"&amp;TRIM(CLEAN(C641))&amp;"-"&amp;TRIM(CLEAN(D641)),'KS2'!A:A,'KS2'!B:B,0)</f>
        <v>0</v>
      </c>
      <c r="AI641" s="60">
        <f>IF(_xlfn.XLOOKUP(MID(B641,2,7)&amp;"/"&amp;MID(B641,10,3)&amp;TRIM(D641)&amp;MID(B641,15,4),Carouselwash!F:F,Carouselwash!I:I,0)=0,_xlfn.XLOOKUP((MID(C641,2,7)&amp;"/"&amp;MID(C641,10,3)&amp;TRIM(D641)),Carouselwash!G:G,Carouselwash!I:I,0),_xlfn.XLOOKUP(MID(B641,2,7)&amp;"/"&amp;MID(B641,10,3)&amp;TRIM(D641)&amp;MID(B641,15,4),Carouselwash!F:F,Carouselwash!I:I,0))</f>
        <v>0</v>
      </c>
    </row>
    <row r="642" spans="1:35" hidden="1">
      <c r="E642" s="115"/>
      <c r="G642" s="124"/>
      <c r="H642" s="124"/>
      <c r="AA642" s="60" t="s">
        <v>5009</v>
      </c>
      <c r="AB642" s="66" t="s">
        <v>10882</v>
      </c>
      <c r="AC642" s="60" t="s">
        <v>10883</v>
      </c>
      <c r="AD642" s="60">
        <f>IF(N642=$AD$1,_xlfn.XLOOKUP(LEFT(B642,18)&amp;C642&amp;D642,'Form CT'!I:I,'Form CT'!D:D,0)+_xlfn.XLOOKUP(LEFT(B642,18)&amp;C642&amp;D642,'Form CT'!I:I,'Form CT'!E:E,0),0)</f>
        <v>0</v>
      </c>
      <c r="AE642" s="60">
        <f>IF(N642=$AE$1,_xlfn.XLOOKUP(LEFT(B642,18)&amp;C642&amp;D642,'Form CT'!I:I,'Form CT'!D:D,0)+_xlfn.XLOOKUP(LEFT(B642,18)&amp;C642&amp;D642,'Form CT'!I:I,'Form CT'!E:E,0),0)</f>
        <v>0</v>
      </c>
      <c r="AF642" s="60">
        <f>IF(N642=$AF$1,_xlfn.XLOOKUP(LEFT(B642,18)&amp;C642&amp;D642,'Form CT'!I:I,'Form CT'!D:D,0)+_xlfn.XLOOKUP(LEFT(B642,18)&amp;C642&amp;D642,'Form CT'!I:I,'Form CT'!E:E,0),0)</f>
        <v>0</v>
      </c>
      <c r="AG642" s="60" t="e">
        <f t="shared" si="14"/>
        <v>#VALUE!</v>
      </c>
      <c r="AH642" s="60">
        <f>_xlfn.XLOOKUP(TRIM(CLEAN(B642))&amp;"-"&amp;TRIM(CLEAN(C642))&amp;"-"&amp;TRIM(CLEAN(D642)),'KS2'!A:A,'KS2'!B:B,0)</f>
        <v>0</v>
      </c>
      <c r="AI642" s="60">
        <f>IF(_xlfn.XLOOKUP(MID(B642,2,7)&amp;"/"&amp;MID(B642,10,3)&amp;TRIM(D642)&amp;MID(B642,15,4),Carouselwash!F:F,Carouselwash!I:I,0)=0,_xlfn.XLOOKUP((MID(C642,2,7)&amp;"/"&amp;MID(C642,10,3)&amp;TRIM(D642)),Carouselwash!G:G,Carouselwash!I:I,0),_xlfn.XLOOKUP(MID(B642,2,7)&amp;"/"&amp;MID(B642,10,3)&amp;TRIM(D642)&amp;MID(B642,15,4),Carouselwash!F:F,Carouselwash!I:I,0))</f>
        <v>0</v>
      </c>
    </row>
    <row r="643" spans="1:35" hidden="1">
      <c r="E643" s="115"/>
      <c r="G643" s="124"/>
      <c r="H643" s="124"/>
      <c r="AA643" s="60" t="s">
        <v>5012</v>
      </c>
      <c r="AB643" s="66" t="s">
        <v>5014</v>
      </c>
      <c r="AC643" s="60" t="s">
        <v>10535</v>
      </c>
      <c r="AD643" s="60">
        <f>IF(N643=$AD$1,_xlfn.XLOOKUP(LEFT(B643,18)&amp;C643&amp;D643,'Form CT'!I:I,'Form CT'!D:D,0)+_xlfn.XLOOKUP(LEFT(B643,18)&amp;C643&amp;D643,'Form CT'!I:I,'Form CT'!E:E,0),0)</f>
        <v>0</v>
      </c>
      <c r="AE643" s="60">
        <f>IF(N643=$AE$1,_xlfn.XLOOKUP(LEFT(B643,18)&amp;C643&amp;D643,'Form CT'!I:I,'Form CT'!D:D,0)+_xlfn.XLOOKUP(LEFT(B643,18)&amp;C643&amp;D643,'Form CT'!I:I,'Form CT'!E:E,0),0)</f>
        <v>0</v>
      </c>
      <c r="AF643" s="60">
        <f>IF(N643=$AF$1,_xlfn.XLOOKUP(LEFT(B643,18)&amp;C643&amp;D643,'Form CT'!I:I,'Form CT'!D:D,0)+_xlfn.XLOOKUP(LEFT(B643,18)&amp;C643&amp;D643,'Form CT'!I:I,'Form CT'!E:E,0),0)</f>
        <v>0</v>
      </c>
      <c r="AG643" s="60" t="e">
        <f t="shared" si="14"/>
        <v>#VALUE!</v>
      </c>
      <c r="AH643" s="60">
        <f>_xlfn.XLOOKUP(TRIM(CLEAN(B643))&amp;"-"&amp;TRIM(CLEAN(C643))&amp;"-"&amp;TRIM(CLEAN(D643)),'KS2'!A:A,'KS2'!B:B,0)</f>
        <v>0</v>
      </c>
      <c r="AI643" s="60">
        <f>IF(_xlfn.XLOOKUP(MID(B643,2,7)&amp;"/"&amp;MID(B643,10,3)&amp;TRIM(D643)&amp;MID(B643,15,4),Carouselwash!F:F,Carouselwash!I:I,0)=0,_xlfn.XLOOKUP((MID(C643,2,7)&amp;"/"&amp;MID(C643,10,3)&amp;TRIM(D643)),Carouselwash!G:G,Carouselwash!I:I,0),_xlfn.XLOOKUP(MID(B643,2,7)&amp;"/"&amp;MID(B643,10,3)&amp;TRIM(D643)&amp;MID(B643,15,4),Carouselwash!F:F,Carouselwash!I:I,0))</f>
        <v>0</v>
      </c>
    </row>
    <row r="644" spans="1:35" hidden="1">
      <c r="E644" s="115"/>
      <c r="G644" s="124"/>
      <c r="H644" s="124"/>
      <c r="AA644" s="60" t="s">
        <v>5015</v>
      </c>
      <c r="AB644" s="66" t="s">
        <v>10884</v>
      </c>
      <c r="AC644" s="60" t="s">
        <v>10885</v>
      </c>
      <c r="AD644" s="60">
        <f>IF(N644=$AD$1,_xlfn.XLOOKUP(LEFT(B644,18)&amp;C644&amp;D644,'Form CT'!I:I,'Form CT'!D:D,0)+_xlfn.XLOOKUP(LEFT(B644,18)&amp;C644&amp;D644,'Form CT'!I:I,'Form CT'!E:E,0),0)</f>
        <v>0</v>
      </c>
      <c r="AE644" s="60">
        <f>IF(N644=$AE$1,_xlfn.XLOOKUP(LEFT(B644,18)&amp;C644&amp;D644,'Form CT'!I:I,'Form CT'!D:D,0)+_xlfn.XLOOKUP(LEFT(B644,18)&amp;C644&amp;D644,'Form CT'!I:I,'Form CT'!E:E,0),0)</f>
        <v>0</v>
      </c>
      <c r="AF644" s="60">
        <f>IF(N644=$AF$1,_xlfn.XLOOKUP(LEFT(B644,18)&amp;C644&amp;D644,'Form CT'!I:I,'Form CT'!D:D,0)+_xlfn.XLOOKUP(LEFT(B644,18)&amp;C644&amp;D644,'Form CT'!I:I,'Form CT'!E:E,0),0)</f>
        <v>0</v>
      </c>
      <c r="AG644" s="60" t="e">
        <f t="shared" si="14"/>
        <v>#VALUE!</v>
      </c>
      <c r="AH644" s="60">
        <f>_xlfn.XLOOKUP(TRIM(CLEAN(B644))&amp;"-"&amp;TRIM(CLEAN(C644))&amp;"-"&amp;TRIM(CLEAN(D644)),'KS2'!A:A,'KS2'!B:B,0)</f>
        <v>0</v>
      </c>
      <c r="AI644" s="60">
        <f>IF(_xlfn.XLOOKUP(MID(B644,2,7)&amp;"/"&amp;MID(B644,10,3)&amp;TRIM(D644)&amp;MID(B644,15,4),Carouselwash!F:F,Carouselwash!I:I,0)=0,_xlfn.XLOOKUP((MID(C644,2,7)&amp;"/"&amp;MID(C644,10,3)&amp;TRIM(D644)),Carouselwash!G:G,Carouselwash!I:I,0),_xlfn.XLOOKUP(MID(B644,2,7)&amp;"/"&amp;MID(B644,10,3)&amp;TRIM(D644)&amp;MID(B644,15,4),Carouselwash!F:F,Carouselwash!I:I,0))</f>
        <v>0</v>
      </c>
    </row>
    <row r="645" spans="1:35" hidden="1">
      <c r="D645" s="55"/>
      <c r="E645" s="115"/>
      <c r="G645" s="124"/>
      <c r="H645" s="124"/>
      <c r="AA645" s="60" t="s">
        <v>5009</v>
      </c>
      <c r="AB645" s="66" t="s">
        <v>10886</v>
      </c>
      <c r="AC645" s="60" t="s">
        <v>10887</v>
      </c>
      <c r="AD645" s="60">
        <f>IF(N645=$AD$1,_xlfn.XLOOKUP(LEFT(B645,18)&amp;C645&amp;D645,'Form CT'!I:I,'Form CT'!D:D,0)+_xlfn.XLOOKUP(LEFT(B645,18)&amp;C645&amp;D645,'Form CT'!I:I,'Form CT'!E:E,0),0)</f>
        <v>0</v>
      </c>
      <c r="AE645" s="60">
        <f>IF(N645=$AE$1,_xlfn.XLOOKUP(LEFT(B645,18)&amp;C645&amp;D645,'Form CT'!I:I,'Form CT'!D:D,0)+_xlfn.XLOOKUP(LEFT(B645,18)&amp;C645&amp;D645,'Form CT'!I:I,'Form CT'!E:E,0),0)</f>
        <v>0</v>
      </c>
      <c r="AF645" s="60">
        <f>IF(N645=$AF$1,_xlfn.XLOOKUP(LEFT(B645,18)&amp;C645&amp;D645,'Form CT'!I:I,'Form CT'!D:D,0)+_xlfn.XLOOKUP(LEFT(B645,18)&amp;C645&amp;D645,'Form CT'!I:I,'Form CT'!E:E,0),0)</f>
        <v>0</v>
      </c>
      <c r="AG645" s="60" t="e">
        <f t="shared" si="14"/>
        <v>#VALUE!</v>
      </c>
      <c r="AH645" s="60">
        <f>_xlfn.XLOOKUP(TRIM(CLEAN(B645))&amp;"-"&amp;TRIM(CLEAN(C645))&amp;"-"&amp;TRIM(CLEAN(D645)),'KS2'!A:A,'KS2'!B:B,0)</f>
        <v>0</v>
      </c>
      <c r="AI645" s="60">
        <f>IF(_xlfn.XLOOKUP(MID(B645,2,7)&amp;"/"&amp;MID(B645,10,3)&amp;TRIM(D645)&amp;MID(B645,15,4),Carouselwash!F:F,Carouselwash!I:I,0)=0,_xlfn.XLOOKUP((MID(C645,2,7)&amp;"/"&amp;MID(C645,10,3)&amp;TRIM(D645)),Carouselwash!G:G,Carouselwash!I:I,0),_xlfn.XLOOKUP(MID(B645,2,7)&amp;"/"&amp;MID(B645,10,3)&amp;TRIM(D645)&amp;MID(B645,15,4),Carouselwash!F:F,Carouselwash!I:I,0))</f>
        <v>0</v>
      </c>
    </row>
    <row r="646" spans="1:35" hidden="1">
      <c r="A646" s="68"/>
      <c r="B646" s="70"/>
      <c r="C646" s="70"/>
      <c r="D646" s="68"/>
      <c r="E646" s="71"/>
      <c r="F646" s="73"/>
      <c r="G646" s="74"/>
      <c r="H646" s="74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  <c r="AA646" s="68" t="s">
        <v>5009</v>
      </c>
      <c r="AB646" s="68" t="s">
        <v>10888</v>
      </c>
      <c r="AC646" s="68" t="s">
        <v>10889</v>
      </c>
      <c r="AD646" s="60">
        <f>IF(N646=$AD$1,_xlfn.XLOOKUP(LEFT(B646,18)&amp;C646&amp;D646,'Form CT'!I:I,'Form CT'!D:D,0)+_xlfn.XLOOKUP(LEFT(B646,18)&amp;C646&amp;D646,'Form CT'!I:I,'Form CT'!E:E,0),0)</f>
        <v>0</v>
      </c>
      <c r="AE646" s="60">
        <f>IF(N646=$AE$1,_xlfn.XLOOKUP(LEFT(B646,18)&amp;C646&amp;D646,'Form CT'!I:I,'Form CT'!D:D,0)+_xlfn.XLOOKUP(LEFT(B646,18)&amp;C646&amp;D646,'Form CT'!I:I,'Form CT'!E:E,0),0)</f>
        <v>0</v>
      </c>
      <c r="AF646" s="60">
        <f>IF(N646=$AF$1,_xlfn.XLOOKUP(LEFT(B646,18)&amp;C646&amp;D646,'Form CT'!I:I,'Form CT'!D:D,0)+_xlfn.XLOOKUP(LEFT(B646,18)&amp;C646&amp;D646,'Form CT'!I:I,'Form CT'!E:E,0),0)</f>
        <v>0</v>
      </c>
      <c r="AG646" s="60" t="e">
        <f t="shared" si="14"/>
        <v>#VALUE!</v>
      </c>
      <c r="AH646" s="60">
        <f>_xlfn.XLOOKUP(TRIM(CLEAN(B646))&amp;"-"&amp;TRIM(CLEAN(C646))&amp;"-"&amp;TRIM(CLEAN(D646)),'KS2'!A:A,'KS2'!B:B,0)</f>
        <v>0</v>
      </c>
      <c r="AI646" s="60">
        <f>IF(_xlfn.XLOOKUP(MID(B646,2,7)&amp;"/"&amp;MID(B646,10,3)&amp;TRIM(D646)&amp;MID(B646,15,4),Carouselwash!F:F,Carouselwash!I:I,0)=0,_xlfn.XLOOKUP((MID(C646,2,7)&amp;"/"&amp;MID(C646,10,3)&amp;TRIM(D646)),Carouselwash!G:G,Carouselwash!I:I,0),_xlfn.XLOOKUP(MID(B646,2,7)&amp;"/"&amp;MID(B646,10,3)&amp;TRIM(D646)&amp;MID(B646,15,4),Carouselwash!F:F,Carouselwash!I:I,0))</f>
        <v>0</v>
      </c>
    </row>
    <row r="647" spans="1:35" hidden="1">
      <c r="E647" s="115"/>
      <c r="G647" s="124"/>
      <c r="H647" s="124"/>
      <c r="AA647" s="60" t="s">
        <v>5015</v>
      </c>
      <c r="AB647" s="66" t="s">
        <v>10890</v>
      </c>
      <c r="AC647" s="60" t="s">
        <v>10891</v>
      </c>
      <c r="AD647" s="60">
        <f>IF(N647=$AD$1,_xlfn.XLOOKUP(LEFT(B647,18)&amp;C647&amp;D647,'Form CT'!I:I,'Form CT'!D:D,0)+_xlfn.XLOOKUP(LEFT(B647,18)&amp;C647&amp;D647,'Form CT'!I:I,'Form CT'!E:E,0),0)</f>
        <v>0</v>
      </c>
      <c r="AE647" s="60">
        <f>IF(N647=$AE$1,_xlfn.XLOOKUP(LEFT(B647,18)&amp;C647&amp;D647,'Form CT'!I:I,'Form CT'!D:D,0)+_xlfn.XLOOKUP(LEFT(B647,18)&amp;C647&amp;D647,'Form CT'!I:I,'Form CT'!E:E,0),0)</f>
        <v>0</v>
      </c>
      <c r="AF647" s="60">
        <f>IF(N647=$AF$1,_xlfn.XLOOKUP(LEFT(B647,18)&amp;C647&amp;D647,'Form CT'!I:I,'Form CT'!D:D,0)+_xlfn.XLOOKUP(LEFT(B647,18)&amp;C647&amp;D647,'Form CT'!I:I,'Form CT'!E:E,0),0)</f>
        <v>0</v>
      </c>
      <c r="AG647" s="60" t="e">
        <f t="shared" si="14"/>
        <v>#VALUE!</v>
      </c>
      <c r="AH647" s="60">
        <f>_xlfn.XLOOKUP(TRIM(CLEAN(B647))&amp;"-"&amp;TRIM(CLEAN(C647))&amp;"-"&amp;TRIM(CLEAN(D647)),'KS2'!A:A,'KS2'!B:B,0)</f>
        <v>0</v>
      </c>
      <c r="AI647" s="60">
        <f>IF(_xlfn.XLOOKUP(MID(B647,2,7)&amp;"/"&amp;MID(B647,10,3)&amp;TRIM(D647)&amp;MID(B647,15,4),Carouselwash!F:F,Carouselwash!I:I,0)=0,_xlfn.XLOOKUP((MID(C647,2,7)&amp;"/"&amp;MID(C647,10,3)&amp;TRIM(D647)),Carouselwash!G:G,Carouselwash!I:I,0),_xlfn.XLOOKUP(MID(B647,2,7)&amp;"/"&amp;MID(B647,10,3)&amp;TRIM(D647)&amp;MID(B647,15,4),Carouselwash!F:F,Carouselwash!I:I,0))</f>
        <v>0</v>
      </c>
    </row>
    <row r="648" spans="1:35" hidden="1">
      <c r="A648" s="68"/>
      <c r="B648" s="70"/>
      <c r="C648" s="70"/>
      <c r="D648" s="68"/>
      <c r="E648" s="71"/>
      <c r="F648" s="73"/>
      <c r="G648" s="74"/>
      <c r="H648" s="74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  <c r="AA648" s="68" t="s">
        <v>5009</v>
      </c>
      <c r="AB648" s="76" t="s">
        <v>10892</v>
      </c>
      <c r="AC648" s="68" t="s">
        <v>10893</v>
      </c>
      <c r="AD648" s="60">
        <f>IF(N648=$AD$1,_xlfn.XLOOKUP(LEFT(B648,18)&amp;C648&amp;D648,'Form CT'!I:I,'Form CT'!D:D,0)+_xlfn.XLOOKUP(LEFT(B648,18)&amp;C648&amp;D648,'Form CT'!I:I,'Form CT'!E:E,0),0)</f>
        <v>0</v>
      </c>
      <c r="AE648" s="60">
        <f>IF(N648=$AE$1,_xlfn.XLOOKUP(LEFT(B648,18)&amp;C648&amp;D648,'Form CT'!I:I,'Form CT'!D:D,0)+_xlfn.XLOOKUP(LEFT(B648,18)&amp;C648&amp;D648,'Form CT'!I:I,'Form CT'!E:E,0),0)</f>
        <v>0</v>
      </c>
      <c r="AF648" s="60">
        <f>IF(N648=$AF$1,_xlfn.XLOOKUP(LEFT(B648,18)&amp;C648&amp;D648,'Form CT'!I:I,'Form CT'!D:D,0)+_xlfn.XLOOKUP(LEFT(B648,18)&amp;C648&amp;D648,'Form CT'!I:I,'Form CT'!E:E,0),0)</f>
        <v>0</v>
      </c>
      <c r="AG648" s="60" t="e">
        <f t="shared" si="14"/>
        <v>#VALUE!</v>
      </c>
      <c r="AH648" s="60">
        <f>_xlfn.XLOOKUP(TRIM(CLEAN(B648))&amp;"-"&amp;TRIM(CLEAN(C648))&amp;"-"&amp;TRIM(CLEAN(D648)),'KS2'!A:A,'KS2'!B:B,0)</f>
        <v>0</v>
      </c>
      <c r="AI648" s="60">
        <f>IF(_xlfn.XLOOKUP(MID(B648,2,7)&amp;"/"&amp;MID(B648,10,3)&amp;TRIM(D648)&amp;MID(B648,15,4),Carouselwash!F:F,Carouselwash!I:I,0)=0,_xlfn.XLOOKUP((MID(C648,2,7)&amp;"/"&amp;MID(C648,10,3)&amp;TRIM(D648)),Carouselwash!G:G,Carouselwash!I:I,0),_xlfn.XLOOKUP(MID(B648,2,7)&amp;"/"&amp;MID(B648,10,3)&amp;TRIM(D648)&amp;MID(B648,15,4),Carouselwash!F:F,Carouselwash!I:I,0))</f>
        <v>0</v>
      </c>
    </row>
    <row r="649" spans="1:35" hidden="1">
      <c r="E649" s="115"/>
      <c r="G649" s="124"/>
      <c r="H649" s="124"/>
      <c r="AA649" s="60" t="s">
        <v>5010</v>
      </c>
      <c r="AB649" s="66" t="s">
        <v>5008</v>
      </c>
      <c r="AC649" s="60" t="s">
        <v>10838</v>
      </c>
      <c r="AD649" s="60">
        <f>IF(N649=$AD$1,_xlfn.XLOOKUP(LEFT(B649,18)&amp;C649&amp;D649,'Form CT'!I:I,'Form CT'!D:D,0)+_xlfn.XLOOKUP(LEFT(B649,18)&amp;C649&amp;D649,'Form CT'!I:I,'Form CT'!E:E,0),0)</f>
        <v>0</v>
      </c>
      <c r="AE649" s="60">
        <f>IF(N649=$AE$1,_xlfn.XLOOKUP(LEFT(B649,18)&amp;C649&amp;D649,'Form CT'!I:I,'Form CT'!D:D,0)+_xlfn.XLOOKUP(LEFT(B649,18)&amp;C649&amp;D649,'Form CT'!I:I,'Form CT'!E:E,0),0)</f>
        <v>0</v>
      </c>
      <c r="AF649" s="60">
        <f>IF(N649=$AF$1,_xlfn.XLOOKUP(LEFT(B649,18)&amp;C649&amp;D649,'Form CT'!I:I,'Form CT'!D:D,0)+_xlfn.XLOOKUP(LEFT(B649,18)&amp;C649&amp;D649,'Form CT'!I:I,'Form CT'!E:E,0),0)</f>
        <v>0</v>
      </c>
      <c r="AG649" s="60" t="e">
        <f t="shared" si="14"/>
        <v>#VALUE!</v>
      </c>
      <c r="AH649" s="60">
        <f>_xlfn.XLOOKUP(TRIM(CLEAN(B649))&amp;"-"&amp;TRIM(CLEAN(C649))&amp;"-"&amp;TRIM(CLEAN(D649)),'KS2'!A:A,'KS2'!B:B,0)</f>
        <v>0</v>
      </c>
      <c r="AI649" s="60">
        <f>IF(_xlfn.XLOOKUP(MID(B649,2,7)&amp;"/"&amp;MID(B649,10,3)&amp;TRIM(D649)&amp;MID(B649,15,4),Carouselwash!F:F,Carouselwash!I:I,0)=0,_xlfn.XLOOKUP((MID(C649,2,7)&amp;"/"&amp;MID(C649,10,3)&amp;TRIM(D649)),Carouselwash!G:G,Carouselwash!I:I,0),_xlfn.XLOOKUP(MID(B649,2,7)&amp;"/"&amp;MID(B649,10,3)&amp;TRIM(D649)&amp;MID(B649,15,4),Carouselwash!F:F,Carouselwash!I:I,0))</f>
        <v>0</v>
      </c>
    </row>
    <row r="650" spans="1:35" hidden="1">
      <c r="D650" s="55"/>
      <c r="E650" s="115"/>
      <c r="G650" s="124"/>
      <c r="H650" s="124"/>
      <c r="AA650" s="60" t="s">
        <v>5009</v>
      </c>
      <c r="AB650" s="66" t="s">
        <v>10894</v>
      </c>
      <c r="AC650" s="60" t="s">
        <v>10895</v>
      </c>
      <c r="AD650" s="60">
        <f>IF(N650=$AD$1,_xlfn.XLOOKUP(LEFT(B650,18)&amp;C650&amp;D650,'Form CT'!I:I,'Form CT'!D:D,0)+_xlfn.XLOOKUP(LEFT(B650,18)&amp;C650&amp;D650,'Form CT'!I:I,'Form CT'!E:E,0),0)</f>
        <v>0</v>
      </c>
      <c r="AE650" s="60">
        <f>IF(N650=$AE$1,_xlfn.XLOOKUP(LEFT(B650,18)&amp;C650&amp;D650,'Form CT'!I:I,'Form CT'!D:D,0)+_xlfn.XLOOKUP(LEFT(B650,18)&amp;C650&amp;D650,'Form CT'!I:I,'Form CT'!E:E,0),0)</f>
        <v>0</v>
      </c>
      <c r="AF650" s="60">
        <f>IF(N650=$AF$1,_xlfn.XLOOKUP(LEFT(B650,18)&amp;C650&amp;D650,'Form CT'!I:I,'Form CT'!D:D,0)+_xlfn.XLOOKUP(LEFT(B650,18)&amp;C650&amp;D650,'Form CT'!I:I,'Form CT'!E:E,0),0)</f>
        <v>0</v>
      </c>
      <c r="AG650" s="60" t="e">
        <f t="shared" si="14"/>
        <v>#VALUE!</v>
      </c>
      <c r="AH650" s="60">
        <f>_xlfn.XLOOKUP(TRIM(CLEAN(B650))&amp;"-"&amp;TRIM(CLEAN(C650))&amp;"-"&amp;TRIM(CLEAN(D650)),'KS2'!A:A,'KS2'!B:B,0)</f>
        <v>0</v>
      </c>
      <c r="AI650" s="60">
        <f>IF(_xlfn.XLOOKUP(MID(B650,2,7)&amp;"/"&amp;MID(B650,10,3)&amp;TRIM(D650)&amp;MID(B650,15,4),Carouselwash!F:F,Carouselwash!I:I,0)=0,_xlfn.XLOOKUP((MID(C650,2,7)&amp;"/"&amp;MID(C650,10,3)&amp;TRIM(D650)),Carouselwash!G:G,Carouselwash!I:I,0),_xlfn.XLOOKUP(MID(B650,2,7)&amp;"/"&amp;MID(B650,10,3)&amp;TRIM(D650)&amp;MID(B650,15,4),Carouselwash!F:F,Carouselwash!I:I,0))</f>
        <v>0</v>
      </c>
    </row>
    <row r="651" spans="1:35" hidden="1">
      <c r="E651" s="115"/>
      <c r="G651" s="124"/>
      <c r="H651" s="124"/>
      <c r="AA651" s="60" t="s">
        <v>5009</v>
      </c>
      <c r="AB651" s="66" t="s">
        <v>10896</v>
      </c>
      <c r="AC651" s="60" t="s">
        <v>10897</v>
      </c>
      <c r="AD651" s="60">
        <f>IF(N651=$AD$1,_xlfn.XLOOKUP(LEFT(B651,18)&amp;C651&amp;D651,'Form CT'!I:I,'Form CT'!D:D,0)+_xlfn.XLOOKUP(LEFT(B651,18)&amp;C651&amp;D651,'Form CT'!I:I,'Form CT'!E:E,0),0)</f>
        <v>0</v>
      </c>
      <c r="AE651" s="60">
        <f>IF(N651=$AE$1,_xlfn.XLOOKUP(LEFT(B651,18)&amp;C651&amp;D651,'Form CT'!I:I,'Form CT'!D:D,0)+_xlfn.XLOOKUP(LEFT(B651,18)&amp;C651&amp;D651,'Form CT'!I:I,'Form CT'!E:E,0),0)</f>
        <v>0</v>
      </c>
      <c r="AF651" s="60">
        <f>IF(N651=$AF$1,_xlfn.XLOOKUP(LEFT(B651,18)&amp;C651&amp;D651,'Form CT'!I:I,'Form CT'!D:D,0)+_xlfn.XLOOKUP(LEFT(B651,18)&amp;C651&amp;D651,'Form CT'!I:I,'Form CT'!E:E,0),0)</f>
        <v>0</v>
      </c>
      <c r="AG651" s="60" t="e">
        <f t="shared" si="14"/>
        <v>#VALUE!</v>
      </c>
      <c r="AH651" s="60">
        <f>_xlfn.XLOOKUP(TRIM(CLEAN(B651))&amp;"-"&amp;TRIM(CLEAN(C651))&amp;"-"&amp;TRIM(CLEAN(D651)),'KS2'!A:A,'KS2'!B:B,0)</f>
        <v>0</v>
      </c>
      <c r="AI651" s="60">
        <f>IF(_xlfn.XLOOKUP(MID(B651,2,7)&amp;"/"&amp;MID(B651,10,3)&amp;TRIM(D651)&amp;MID(B651,15,4),Carouselwash!F:F,Carouselwash!I:I,0)=0,_xlfn.XLOOKUP((MID(C651,2,7)&amp;"/"&amp;MID(C651,10,3)&amp;TRIM(D651)),Carouselwash!G:G,Carouselwash!I:I,0),_xlfn.XLOOKUP(MID(B651,2,7)&amp;"/"&amp;MID(B651,10,3)&amp;TRIM(D651)&amp;MID(B651,15,4),Carouselwash!F:F,Carouselwash!I:I,0))</f>
        <v>0</v>
      </c>
    </row>
    <row r="652" spans="1:35" hidden="1">
      <c r="D652" s="55"/>
      <c r="E652" s="115"/>
      <c r="G652" s="124"/>
      <c r="H652" s="124"/>
      <c r="AA652" s="60" t="s">
        <v>5009</v>
      </c>
      <c r="AB652" s="66" t="s">
        <v>5008</v>
      </c>
      <c r="AC652" s="60" t="s">
        <v>10737</v>
      </c>
      <c r="AD652" s="60">
        <f>IF(N652=$AD$1,_xlfn.XLOOKUP(LEFT(B652,18)&amp;C652&amp;D652,'Form CT'!I:I,'Form CT'!D:D,0)+_xlfn.XLOOKUP(LEFT(B652,18)&amp;C652&amp;D652,'Form CT'!I:I,'Form CT'!E:E,0),0)</f>
        <v>0</v>
      </c>
      <c r="AE652" s="60">
        <f>IF(N652=$AE$1,_xlfn.XLOOKUP(LEFT(B652,18)&amp;C652&amp;D652,'Form CT'!I:I,'Form CT'!D:D,0)+_xlfn.XLOOKUP(LEFT(B652,18)&amp;C652&amp;D652,'Form CT'!I:I,'Form CT'!E:E,0),0)</f>
        <v>0</v>
      </c>
      <c r="AF652" s="60">
        <f>IF(N652=$AF$1,_xlfn.XLOOKUP(LEFT(B652,18)&amp;C652&amp;D652,'Form CT'!I:I,'Form CT'!D:D,0)+_xlfn.XLOOKUP(LEFT(B652,18)&amp;C652&amp;D652,'Form CT'!I:I,'Form CT'!E:E,0),0)</f>
        <v>0</v>
      </c>
      <c r="AG652" s="60" t="e">
        <f t="shared" si="14"/>
        <v>#VALUE!</v>
      </c>
      <c r="AH652" s="60">
        <f>_xlfn.XLOOKUP(TRIM(CLEAN(B652))&amp;"-"&amp;TRIM(CLEAN(C652))&amp;"-"&amp;TRIM(CLEAN(D652)),'KS2'!A:A,'KS2'!B:B,0)</f>
        <v>0</v>
      </c>
      <c r="AI652" s="60">
        <f>IF(_xlfn.XLOOKUP(MID(B652,2,7)&amp;"/"&amp;MID(B652,10,3)&amp;TRIM(D652)&amp;MID(B652,15,4),Carouselwash!F:F,Carouselwash!I:I,0)=0,_xlfn.XLOOKUP((MID(C652,2,7)&amp;"/"&amp;MID(C652,10,3)&amp;TRIM(D652)),Carouselwash!G:G,Carouselwash!I:I,0),_xlfn.XLOOKUP(MID(B652,2,7)&amp;"/"&amp;MID(B652,10,3)&amp;TRIM(D652)&amp;MID(B652,15,4),Carouselwash!F:F,Carouselwash!I:I,0))</f>
        <v>0</v>
      </c>
    </row>
    <row r="653" spans="1:35" hidden="1">
      <c r="E653" s="115"/>
      <c r="G653" s="124"/>
      <c r="H653" s="124"/>
      <c r="AA653" s="60" t="s">
        <v>5009</v>
      </c>
      <c r="AB653" s="66" t="s">
        <v>10898</v>
      </c>
      <c r="AC653" s="60" t="s">
        <v>10899</v>
      </c>
      <c r="AD653" s="60">
        <f>IF(N653=$AD$1,_xlfn.XLOOKUP(LEFT(B653,18)&amp;C653&amp;D653,'Form CT'!I:I,'Form CT'!D:D,0)+_xlfn.XLOOKUP(LEFT(B653,18)&amp;C653&amp;D653,'Form CT'!I:I,'Form CT'!E:E,0),0)</f>
        <v>0</v>
      </c>
      <c r="AE653" s="60">
        <f>IF(N653=$AE$1,_xlfn.XLOOKUP(LEFT(B653,18)&amp;C653&amp;D653,'Form CT'!I:I,'Form CT'!D:D,0)+_xlfn.XLOOKUP(LEFT(B653,18)&amp;C653&amp;D653,'Form CT'!I:I,'Form CT'!E:E,0),0)</f>
        <v>0</v>
      </c>
      <c r="AF653" s="60">
        <f>IF(N653=$AF$1,_xlfn.XLOOKUP(LEFT(B653,18)&amp;C653&amp;D653,'Form CT'!I:I,'Form CT'!D:D,0)+_xlfn.XLOOKUP(LEFT(B653,18)&amp;C653&amp;D653,'Form CT'!I:I,'Form CT'!E:E,0),0)</f>
        <v>0</v>
      </c>
      <c r="AG653" s="60" t="e">
        <f t="shared" si="14"/>
        <v>#VALUE!</v>
      </c>
      <c r="AH653" s="60">
        <f>_xlfn.XLOOKUP(TRIM(CLEAN(B653))&amp;"-"&amp;TRIM(CLEAN(C653))&amp;"-"&amp;TRIM(CLEAN(D653)),'KS2'!A:A,'KS2'!B:B,0)</f>
        <v>0</v>
      </c>
      <c r="AI653" s="60">
        <f>IF(_xlfn.XLOOKUP(MID(B653,2,7)&amp;"/"&amp;MID(B653,10,3)&amp;TRIM(D653)&amp;MID(B653,15,4),Carouselwash!F:F,Carouselwash!I:I,0)=0,_xlfn.XLOOKUP((MID(C653,2,7)&amp;"/"&amp;MID(C653,10,3)&amp;TRIM(D653)),Carouselwash!G:G,Carouselwash!I:I,0),_xlfn.XLOOKUP(MID(B653,2,7)&amp;"/"&amp;MID(B653,10,3)&amp;TRIM(D653)&amp;MID(B653,15,4),Carouselwash!F:F,Carouselwash!I:I,0))</f>
        <v>0</v>
      </c>
    </row>
    <row r="654" spans="1:35" hidden="1">
      <c r="D654" s="55"/>
      <c r="E654" s="115"/>
      <c r="G654" s="124"/>
      <c r="H654" s="124"/>
      <c r="AA654" s="60" t="s">
        <v>5009</v>
      </c>
      <c r="AB654" s="66" t="s">
        <v>10900</v>
      </c>
      <c r="AC654" s="60" t="s">
        <v>10901</v>
      </c>
      <c r="AD654" s="60">
        <f>IF(N654=$AD$1,_xlfn.XLOOKUP(LEFT(B654,18)&amp;C654&amp;D654,'Form CT'!I:I,'Form CT'!D:D,0)+_xlfn.XLOOKUP(LEFT(B654,18)&amp;C654&amp;D654,'Form CT'!I:I,'Form CT'!E:E,0),0)</f>
        <v>0</v>
      </c>
      <c r="AE654" s="60">
        <f>IF(N654=$AE$1,_xlfn.XLOOKUP(LEFT(B654,18)&amp;C654&amp;D654,'Form CT'!I:I,'Form CT'!D:D,0)+_xlfn.XLOOKUP(LEFT(B654,18)&amp;C654&amp;D654,'Form CT'!I:I,'Form CT'!E:E,0),0)</f>
        <v>0</v>
      </c>
      <c r="AF654" s="60">
        <f>IF(N654=$AF$1,_xlfn.XLOOKUP(LEFT(B654,18)&amp;C654&amp;D654,'Form CT'!I:I,'Form CT'!D:D,0)+_xlfn.XLOOKUP(LEFT(B654,18)&amp;C654&amp;D654,'Form CT'!I:I,'Form CT'!E:E,0),0)</f>
        <v>0</v>
      </c>
      <c r="AG654" s="60" t="e">
        <f t="shared" si="14"/>
        <v>#VALUE!</v>
      </c>
      <c r="AH654" s="60">
        <f>_xlfn.XLOOKUP(TRIM(CLEAN(B654))&amp;"-"&amp;TRIM(CLEAN(C654))&amp;"-"&amp;TRIM(CLEAN(D654)),'KS2'!A:A,'KS2'!B:B,0)</f>
        <v>0</v>
      </c>
      <c r="AI654" s="60">
        <f>IF(_xlfn.XLOOKUP(MID(B654,2,7)&amp;"/"&amp;MID(B654,10,3)&amp;TRIM(D654)&amp;MID(B654,15,4),Carouselwash!F:F,Carouselwash!I:I,0)=0,_xlfn.XLOOKUP((MID(C654,2,7)&amp;"/"&amp;MID(C654,10,3)&amp;TRIM(D654)),Carouselwash!G:G,Carouselwash!I:I,0),_xlfn.XLOOKUP(MID(B654,2,7)&amp;"/"&amp;MID(B654,10,3)&amp;TRIM(D654)&amp;MID(B654,15,4),Carouselwash!F:F,Carouselwash!I:I,0))</f>
        <v>0</v>
      </c>
    </row>
    <row r="655" spans="1:35" hidden="1">
      <c r="E655" s="115"/>
      <c r="G655" s="124"/>
      <c r="H655" s="124"/>
      <c r="AA655" s="60" t="s">
        <v>5009</v>
      </c>
      <c r="AB655" s="126" t="s">
        <v>5008</v>
      </c>
      <c r="AC655" s="60" t="s">
        <v>10747</v>
      </c>
      <c r="AD655" s="60">
        <f>IF(N655=$AD$1,_xlfn.XLOOKUP(LEFT(B655,18)&amp;C655&amp;D655,'Form CT'!I:I,'Form CT'!D:D,0)+_xlfn.XLOOKUP(LEFT(B655,18)&amp;C655&amp;D655,'Form CT'!I:I,'Form CT'!E:E,0),0)</f>
        <v>0</v>
      </c>
      <c r="AE655" s="60">
        <f>IF(N655=$AE$1,_xlfn.XLOOKUP(LEFT(B655,18)&amp;C655&amp;D655,'Form CT'!I:I,'Form CT'!D:D,0)+_xlfn.XLOOKUP(LEFT(B655,18)&amp;C655&amp;D655,'Form CT'!I:I,'Form CT'!E:E,0),0)</f>
        <v>0</v>
      </c>
      <c r="AF655" s="60">
        <f>IF(N655=$AF$1,_xlfn.XLOOKUP(LEFT(B655,18)&amp;C655&amp;D655,'Form CT'!I:I,'Form CT'!D:D,0)+_xlfn.XLOOKUP(LEFT(B655,18)&amp;C655&amp;D655,'Form CT'!I:I,'Form CT'!E:E,0),0)</f>
        <v>0</v>
      </c>
      <c r="AG655" s="60" t="e">
        <f t="shared" si="14"/>
        <v>#VALUE!</v>
      </c>
      <c r="AH655" s="60">
        <f>_xlfn.XLOOKUP(TRIM(CLEAN(B655))&amp;"-"&amp;TRIM(CLEAN(C655))&amp;"-"&amp;TRIM(CLEAN(D655)),'KS2'!A:A,'KS2'!B:B,0)</f>
        <v>0</v>
      </c>
      <c r="AI655" s="60">
        <f>IF(_xlfn.XLOOKUP(MID(B655,2,7)&amp;"/"&amp;MID(B655,10,3)&amp;TRIM(D655)&amp;MID(B655,15,4),Carouselwash!F:F,Carouselwash!I:I,0)=0,_xlfn.XLOOKUP((MID(C655,2,7)&amp;"/"&amp;MID(C655,10,3)&amp;TRIM(D655)),Carouselwash!G:G,Carouselwash!I:I,0),_xlfn.XLOOKUP(MID(B655,2,7)&amp;"/"&amp;MID(B655,10,3)&amp;TRIM(D655)&amp;MID(B655,15,4),Carouselwash!F:F,Carouselwash!I:I,0))</f>
        <v>0</v>
      </c>
    </row>
    <row r="656" spans="1:35" hidden="1">
      <c r="E656" s="115"/>
      <c r="G656" s="124"/>
      <c r="H656" s="124"/>
      <c r="AA656" s="60" t="s">
        <v>5012</v>
      </c>
      <c r="AB656" s="66" t="s">
        <v>5014</v>
      </c>
      <c r="AC656" s="60" t="s">
        <v>10902</v>
      </c>
      <c r="AD656" s="60">
        <f>IF(N656=$AD$1,_xlfn.XLOOKUP(LEFT(B656,18)&amp;C656&amp;D656,'Form CT'!I:I,'Form CT'!D:D,0)+_xlfn.XLOOKUP(LEFT(B656,18)&amp;C656&amp;D656,'Form CT'!I:I,'Form CT'!E:E,0),0)</f>
        <v>0</v>
      </c>
      <c r="AE656" s="60">
        <f>IF(N656=$AE$1,_xlfn.XLOOKUP(LEFT(B656,18)&amp;C656&amp;D656,'Form CT'!I:I,'Form CT'!D:D,0)+_xlfn.XLOOKUP(LEFT(B656,18)&amp;C656&amp;D656,'Form CT'!I:I,'Form CT'!E:E,0),0)</f>
        <v>0</v>
      </c>
      <c r="AF656" s="60">
        <f>IF(N656=$AF$1,_xlfn.XLOOKUP(LEFT(B656,18)&amp;C656&amp;D656,'Form CT'!I:I,'Form CT'!D:D,0)+_xlfn.XLOOKUP(LEFT(B656,18)&amp;C656&amp;D656,'Form CT'!I:I,'Form CT'!E:E,0),0)</f>
        <v>0</v>
      </c>
      <c r="AG656" s="60" t="e">
        <f t="shared" si="14"/>
        <v>#VALUE!</v>
      </c>
      <c r="AH656" s="60">
        <f>_xlfn.XLOOKUP(TRIM(CLEAN(B656))&amp;"-"&amp;TRIM(CLEAN(C656))&amp;"-"&amp;TRIM(CLEAN(D656)),'KS2'!A:A,'KS2'!B:B,0)</f>
        <v>0</v>
      </c>
      <c r="AI656" s="60">
        <f>IF(_xlfn.XLOOKUP(MID(B656,2,7)&amp;"/"&amp;MID(B656,10,3)&amp;TRIM(D656)&amp;MID(B656,15,4),Carouselwash!F:F,Carouselwash!I:I,0)=0,_xlfn.XLOOKUP((MID(C656,2,7)&amp;"/"&amp;MID(C656,10,3)&amp;TRIM(D656)),Carouselwash!G:G,Carouselwash!I:I,0),_xlfn.XLOOKUP(MID(B656,2,7)&amp;"/"&amp;MID(B656,10,3)&amp;TRIM(D656)&amp;MID(B656,15,4),Carouselwash!F:F,Carouselwash!I:I,0))</f>
        <v>0</v>
      </c>
    </row>
    <row r="657" spans="1:35" hidden="1">
      <c r="E657" s="115"/>
      <c r="G657" s="124"/>
      <c r="H657" s="124"/>
      <c r="AA657" s="60" t="s">
        <v>5012</v>
      </c>
      <c r="AB657" s="66" t="s">
        <v>5014</v>
      </c>
      <c r="AC657" s="60" t="s">
        <v>10903</v>
      </c>
      <c r="AD657" s="60">
        <f>IF(N657=$AD$1,_xlfn.XLOOKUP(LEFT(B657,18)&amp;C657&amp;D657,'Form CT'!I:I,'Form CT'!D:D,0)+_xlfn.XLOOKUP(LEFT(B657,18)&amp;C657&amp;D657,'Form CT'!I:I,'Form CT'!E:E,0),0)</f>
        <v>0</v>
      </c>
      <c r="AE657" s="60">
        <f>IF(N657=$AE$1,_xlfn.XLOOKUP(LEFT(B657,18)&amp;C657&amp;D657,'Form CT'!I:I,'Form CT'!D:D,0)+_xlfn.XLOOKUP(LEFT(B657,18)&amp;C657&amp;D657,'Form CT'!I:I,'Form CT'!E:E,0),0)</f>
        <v>0</v>
      </c>
      <c r="AF657" s="60">
        <f>IF(N657=$AF$1,_xlfn.XLOOKUP(LEFT(B657,18)&amp;C657&amp;D657,'Form CT'!I:I,'Form CT'!D:D,0)+_xlfn.XLOOKUP(LEFT(B657,18)&amp;C657&amp;D657,'Form CT'!I:I,'Form CT'!E:E,0),0)</f>
        <v>0</v>
      </c>
      <c r="AG657" s="60" t="e">
        <f t="shared" si="14"/>
        <v>#VALUE!</v>
      </c>
      <c r="AH657" s="60">
        <f>_xlfn.XLOOKUP(TRIM(CLEAN(B657))&amp;"-"&amp;TRIM(CLEAN(C657))&amp;"-"&amp;TRIM(CLEAN(D657)),'KS2'!A:A,'KS2'!B:B,0)</f>
        <v>0</v>
      </c>
      <c r="AI657" s="60">
        <f>IF(_xlfn.XLOOKUP(MID(B657,2,7)&amp;"/"&amp;MID(B657,10,3)&amp;TRIM(D657)&amp;MID(B657,15,4),Carouselwash!F:F,Carouselwash!I:I,0)=0,_xlfn.XLOOKUP((MID(C657,2,7)&amp;"/"&amp;MID(C657,10,3)&amp;TRIM(D657)),Carouselwash!G:G,Carouselwash!I:I,0),_xlfn.XLOOKUP(MID(B657,2,7)&amp;"/"&amp;MID(B657,10,3)&amp;TRIM(D657)&amp;MID(B657,15,4),Carouselwash!F:F,Carouselwash!I:I,0))</f>
        <v>0</v>
      </c>
    </row>
    <row r="658" spans="1:35" hidden="1">
      <c r="D658" s="55"/>
      <c r="E658" s="115"/>
      <c r="G658" s="124"/>
      <c r="H658" s="124"/>
      <c r="AA658" s="60" t="s">
        <v>5009</v>
      </c>
      <c r="AB658" s="66" t="s">
        <v>10904</v>
      </c>
      <c r="AC658" s="60" t="s">
        <v>10905</v>
      </c>
      <c r="AD658" s="60">
        <f>IF(N658=$AD$1,_xlfn.XLOOKUP(LEFT(B658,18)&amp;C658&amp;D658,'Form CT'!I:I,'Form CT'!D:D,0)+_xlfn.XLOOKUP(LEFT(B658,18)&amp;C658&amp;D658,'Form CT'!I:I,'Form CT'!E:E,0),0)</f>
        <v>0</v>
      </c>
      <c r="AE658" s="60">
        <f>IF(N658=$AE$1,_xlfn.XLOOKUP(LEFT(B658,18)&amp;C658&amp;D658,'Form CT'!I:I,'Form CT'!D:D,0)+_xlfn.XLOOKUP(LEFT(B658,18)&amp;C658&amp;D658,'Form CT'!I:I,'Form CT'!E:E,0),0)</f>
        <v>0</v>
      </c>
      <c r="AF658" s="60">
        <f>IF(N658=$AF$1,_xlfn.XLOOKUP(LEFT(B658,18)&amp;C658&amp;D658,'Form CT'!I:I,'Form CT'!D:D,0)+_xlfn.XLOOKUP(LEFT(B658,18)&amp;C658&amp;D658,'Form CT'!I:I,'Form CT'!E:E,0),0)</f>
        <v>0</v>
      </c>
      <c r="AG658" s="60" t="e">
        <f t="shared" si="14"/>
        <v>#VALUE!</v>
      </c>
      <c r="AH658" s="60">
        <f>_xlfn.XLOOKUP(TRIM(CLEAN(B658))&amp;"-"&amp;TRIM(CLEAN(C658))&amp;"-"&amp;TRIM(CLEAN(D658)),'KS2'!A:A,'KS2'!B:B,0)</f>
        <v>0</v>
      </c>
      <c r="AI658" s="60">
        <f>IF(_xlfn.XLOOKUP(MID(B658,2,7)&amp;"/"&amp;MID(B658,10,3)&amp;TRIM(D658)&amp;MID(B658,15,4),Carouselwash!F:F,Carouselwash!I:I,0)=0,_xlfn.XLOOKUP((MID(C658,2,7)&amp;"/"&amp;MID(C658,10,3)&amp;TRIM(D658)),Carouselwash!G:G,Carouselwash!I:I,0),_xlfn.XLOOKUP(MID(B658,2,7)&amp;"/"&amp;MID(B658,10,3)&amp;TRIM(D658)&amp;MID(B658,15,4),Carouselwash!F:F,Carouselwash!I:I,0))</f>
        <v>0</v>
      </c>
    </row>
    <row r="659" spans="1:35" hidden="1">
      <c r="E659" s="115"/>
      <c r="G659" s="124"/>
      <c r="H659" s="124"/>
      <c r="AA659" s="60" t="s">
        <v>5010</v>
      </c>
      <c r="AB659" s="66" t="s">
        <v>5008</v>
      </c>
      <c r="AC659" s="60" t="s">
        <v>10906</v>
      </c>
      <c r="AD659" s="60">
        <f>IF(N659=$AD$1,_xlfn.XLOOKUP(LEFT(B659,18)&amp;C659&amp;D659,'Form CT'!I:I,'Form CT'!D:D,0)+_xlfn.XLOOKUP(LEFT(B659,18)&amp;C659&amp;D659,'Form CT'!I:I,'Form CT'!E:E,0),0)</f>
        <v>0</v>
      </c>
      <c r="AE659" s="60">
        <f>IF(N659=$AE$1,_xlfn.XLOOKUP(LEFT(B659,18)&amp;C659&amp;D659,'Form CT'!I:I,'Form CT'!D:D,0)+_xlfn.XLOOKUP(LEFT(B659,18)&amp;C659&amp;D659,'Form CT'!I:I,'Form CT'!E:E,0),0)</f>
        <v>0</v>
      </c>
      <c r="AF659" s="60">
        <f>IF(N659=$AF$1,_xlfn.XLOOKUP(LEFT(B659,18)&amp;C659&amp;D659,'Form CT'!I:I,'Form CT'!D:D,0)+_xlfn.XLOOKUP(LEFT(B659,18)&amp;C659&amp;D659,'Form CT'!I:I,'Form CT'!E:E,0),0)</f>
        <v>0</v>
      </c>
      <c r="AG659" s="60" t="e">
        <f t="shared" si="14"/>
        <v>#VALUE!</v>
      </c>
      <c r="AH659" s="60">
        <f>_xlfn.XLOOKUP(TRIM(CLEAN(B659))&amp;"-"&amp;TRIM(CLEAN(C659))&amp;"-"&amp;TRIM(CLEAN(D659)),'KS2'!A:A,'KS2'!B:B,0)</f>
        <v>0</v>
      </c>
      <c r="AI659" s="60">
        <f>IF(_xlfn.XLOOKUP(MID(B659,2,7)&amp;"/"&amp;MID(B659,10,3)&amp;TRIM(D659)&amp;MID(B659,15,4),Carouselwash!F:F,Carouselwash!I:I,0)=0,_xlfn.XLOOKUP((MID(C659,2,7)&amp;"/"&amp;MID(C659,10,3)&amp;TRIM(D659)),Carouselwash!G:G,Carouselwash!I:I,0),_xlfn.XLOOKUP(MID(B659,2,7)&amp;"/"&amp;MID(B659,10,3)&amp;TRIM(D659)&amp;MID(B659,15,4),Carouselwash!F:F,Carouselwash!I:I,0))</f>
        <v>0</v>
      </c>
    </row>
    <row r="660" spans="1:35" hidden="1">
      <c r="E660" s="115"/>
      <c r="G660" s="124"/>
      <c r="H660" s="124"/>
      <c r="AA660" s="60" t="s">
        <v>5009</v>
      </c>
      <c r="AB660" s="66" t="s">
        <v>10907</v>
      </c>
      <c r="AC660" s="60" t="s">
        <v>10908</v>
      </c>
      <c r="AD660" s="60">
        <f>IF(N660=$AD$1,_xlfn.XLOOKUP(LEFT(B660,18)&amp;C660&amp;D660,'Form CT'!I:I,'Form CT'!D:D,0)+_xlfn.XLOOKUP(LEFT(B660,18)&amp;C660&amp;D660,'Form CT'!I:I,'Form CT'!E:E,0),0)</f>
        <v>0</v>
      </c>
      <c r="AE660" s="60">
        <f>IF(N660=$AE$1,_xlfn.XLOOKUP(LEFT(B660,18)&amp;C660&amp;D660,'Form CT'!I:I,'Form CT'!D:D,0)+_xlfn.XLOOKUP(LEFT(B660,18)&amp;C660&amp;D660,'Form CT'!I:I,'Form CT'!E:E,0),0)</f>
        <v>0</v>
      </c>
      <c r="AF660" s="60">
        <f>IF(N660=$AF$1,_xlfn.XLOOKUP(LEFT(B660,18)&amp;C660&amp;D660,'Form CT'!I:I,'Form CT'!D:D,0)+_xlfn.XLOOKUP(LEFT(B660,18)&amp;C660&amp;D660,'Form CT'!I:I,'Form CT'!E:E,0),0)</f>
        <v>0</v>
      </c>
      <c r="AG660" s="60" t="e">
        <f t="shared" si="14"/>
        <v>#VALUE!</v>
      </c>
      <c r="AH660" s="60">
        <f>_xlfn.XLOOKUP(TRIM(CLEAN(B660))&amp;"-"&amp;TRIM(CLEAN(C660))&amp;"-"&amp;TRIM(CLEAN(D660)),'KS2'!A:A,'KS2'!B:B,0)</f>
        <v>0</v>
      </c>
      <c r="AI660" s="60">
        <f>IF(_xlfn.XLOOKUP(MID(B660,2,7)&amp;"/"&amp;MID(B660,10,3)&amp;TRIM(D660)&amp;MID(B660,15,4),Carouselwash!F:F,Carouselwash!I:I,0)=0,_xlfn.XLOOKUP((MID(C660,2,7)&amp;"/"&amp;MID(C660,10,3)&amp;TRIM(D660)),Carouselwash!G:G,Carouselwash!I:I,0),_xlfn.XLOOKUP(MID(B660,2,7)&amp;"/"&amp;MID(B660,10,3)&amp;TRIM(D660)&amp;MID(B660,15,4),Carouselwash!F:F,Carouselwash!I:I,0))</f>
        <v>0</v>
      </c>
    </row>
    <row r="661" spans="1:35" hidden="1">
      <c r="A661" s="68"/>
      <c r="B661" s="70"/>
      <c r="C661" s="70"/>
      <c r="D661" s="68"/>
      <c r="E661" s="71"/>
      <c r="F661" s="73"/>
      <c r="G661" s="74"/>
      <c r="H661" s="74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  <c r="AA661" s="68" t="s">
        <v>5009</v>
      </c>
      <c r="AB661" s="68" t="s">
        <v>5008</v>
      </c>
      <c r="AC661" s="68" t="s">
        <v>10909</v>
      </c>
      <c r="AD661" s="60">
        <f>IF(N661=$AD$1,_xlfn.XLOOKUP(LEFT(B661,18)&amp;C661&amp;D661,'Form CT'!I:I,'Form CT'!D:D,0)+_xlfn.XLOOKUP(LEFT(B661,18)&amp;C661&amp;D661,'Form CT'!I:I,'Form CT'!E:E,0),0)</f>
        <v>0</v>
      </c>
      <c r="AE661" s="60">
        <f>IF(N661=$AE$1,_xlfn.XLOOKUP(LEFT(B661,18)&amp;C661&amp;D661,'Form CT'!I:I,'Form CT'!D:D,0)+_xlfn.XLOOKUP(LEFT(B661,18)&amp;C661&amp;D661,'Form CT'!I:I,'Form CT'!E:E,0),0)</f>
        <v>0</v>
      </c>
      <c r="AF661" s="60">
        <f>IF(N661=$AF$1,_xlfn.XLOOKUP(LEFT(B661,18)&amp;C661&amp;D661,'Form CT'!I:I,'Form CT'!D:D,0)+_xlfn.XLOOKUP(LEFT(B661,18)&amp;C661&amp;D661,'Form CT'!I:I,'Form CT'!E:E,0),0)</f>
        <v>0</v>
      </c>
      <c r="AG661" s="60" t="e">
        <f t="shared" si="14"/>
        <v>#VALUE!</v>
      </c>
      <c r="AH661" s="60">
        <f>_xlfn.XLOOKUP(TRIM(CLEAN(B661))&amp;"-"&amp;TRIM(CLEAN(C661))&amp;"-"&amp;TRIM(CLEAN(D661)),'KS2'!A:A,'KS2'!B:B,0)</f>
        <v>0</v>
      </c>
      <c r="AI661" s="60">
        <f>IF(_xlfn.XLOOKUP(MID(B661,2,7)&amp;"/"&amp;MID(B661,10,3)&amp;TRIM(D661)&amp;MID(B661,15,4),Carouselwash!F:F,Carouselwash!I:I,0)=0,_xlfn.XLOOKUP((MID(C661,2,7)&amp;"/"&amp;MID(C661,10,3)&amp;TRIM(D661)),Carouselwash!G:G,Carouselwash!I:I,0),_xlfn.XLOOKUP(MID(B661,2,7)&amp;"/"&amp;MID(B661,10,3)&amp;TRIM(D661)&amp;MID(B661,15,4),Carouselwash!F:F,Carouselwash!I:I,0))</f>
        <v>0</v>
      </c>
    </row>
    <row r="662" spans="1:35" hidden="1">
      <c r="D662" s="55"/>
      <c r="E662" s="115"/>
      <c r="G662" s="124"/>
      <c r="H662" s="124"/>
      <c r="AA662" s="60" t="s">
        <v>5009</v>
      </c>
      <c r="AB662" s="66" t="s">
        <v>10910</v>
      </c>
      <c r="AC662" s="60" t="s">
        <v>10911</v>
      </c>
      <c r="AD662" s="60">
        <f>IF(N662=$AD$1,_xlfn.XLOOKUP(LEFT(B662,18)&amp;C662&amp;D662,'Form CT'!I:I,'Form CT'!D:D,0)+_xlfn.XLOOKUP(LEFT(B662,18)&amp;C662&amp;D662,'Form CT'!I:I,'Form CT'!E:E,0),0)</f>
        <v>0</v>
      </c>
      <c r="AE662" s="60">
        <f>IF(N662=$AE$1,_xlfn.XLOOKUP(LEFT(B662,18)&amp;C662&amp;D662,'Form CT'!I:I,'Form CT'!D:D,0)+_xlfn.XLOOKUP(LEFT(B662,18)&amp;C662&amp;D662,'Form CT'!I:I,'Form CT'!E:E,0),0)</f>
        <v>0</v>
      </c>
      <c r="AF662" s="60">
        <f>IF(N662=$AF$1,_xlfn.XLOOKUP(LEFT(B662,18)&amp;C662&amp;D662,'Form CT'!I:I,'Form CT'!D:D,0)+_xlfn.XLOOKUP(LEFT(B662,18)&amp;C662&amp;D662,'Form CT'!I:I,'Form CT'!E:E,0),0)</f>
        <v>0</v>
      </c>
      <c r="AG662" s="60" t="e">
        <f t="shared" si="14"/>
        <v>#VALUE!</v>
      </c>
      <c r="AH662" s="60">
        <f>_xlfn.XLOOKUP(TRIM(CLEAN(B662))&amp;"-"&amp;TRIM(CLEAN(C662))&amp;"-"&amp;TRIM(CLEAN(D662)),'KS2'!A:A,'KS2'!B:B,0)</f>
        <v>0</v>
      </c>
      <c r="AI662" s="60">
        <f>IF(_xlfn.XLOOKUP(MID(B662,2,7)&amp;"/"&amp;MID(B662,10,3)&amp;TRIM(D662)&amp;MID(B662,15,4),Carouselwash!F:F,Carouselwash!I:I,0)=0,_xlfn.XLOOKUP((MID(C662,2,7)&amp;"/"&amp;MID(C662,10,3)&amp;TRIM(D662)),Carouselwash!G:G,Carouselwash!I:I,0),_xlfn.XLOOKUP(MID(B662,2,7)&amp;"/"&amp;MID(B662,10,3)&amp;TRIM(D662)&amp;MID(B662,15,4),Carouselwash!F:F,Carouselwash!I:I,0))</f>
        <v>0</v>
      </c>
    </row>
    <row r="663" spans="1:35" hidden="1">
      <c r="E663" s="115"/>
      <c r="G663" s="124"/>
      <c r="H663" s="124"/>
      <c r="AA663" s="60" t="s">
        <v>5009</v>
      </c>
      <c r="AB663" s="66" t="s">
        <v>10912</v>
      </c>
      <c r="AC663" s="60" t="s">
        <v>10913</v>
      </c>
      <c r="AD663" s="60">
        <f>IF(N663=$AD$1,_xlfn.XLOOKUP(LEFT(B663,18)&amp;C663&amp;D663,'Form CT'!I:I,'Form CT'!D:D,0)+_xlfn.XLOOKUP(LEFT(B663,18)&amp;C663&amp;D663,'Form CT'!I:I,'Form CT'!E:E,0),0)</f>
        <v>0</v>
      </c>
      <c r="AE663" s="60">
        <f>IF(N663=$AE$1,_xlfn.XLOOKUP(LEFT(B663,18)&amp;C663&amp;D663,'Form CT'!I:I,'Form CT'!D:D,0)+_xlfn.XLOOKUP(LEFT(B663,18)&amp;C663&amp;D663,'Form CT'!I:I,'Form CT'!E:E,0),0)</f>
        <v>0</v>
      </c>
      <c r="AF663" s="60">
        <f>IF(N663=$AF$1,_xlfn.XLOOKUP(LEFT(B663,18)&amp;C663&amp;D663,'Form CT'!I:I,'Form CT'!D:D,0)+_xlfn.XLOOKUP(LEFT(B663,18)&amp;C663&amp;D663,'Form CT'!I:I,'Form CT'!E:E,0),0)</f>
        <v>0</v>
      </c>
      <c r="AG663" s="60" t="e">
        <f t="shared" si="14"/>
        <v>#VALUE!</v>
      </c>
      <c r="AH663" s="60">
        <f>_xlfn.XLOOKUP(TRIM(CLEAN(B663))&amp;"-"&amp;TRIM(CLEAN(C663))&amp;"-"&amp;TRIM(CLEAN(D663)),'KS2'!A:A,'KS2'!B:B,0)</f>
        <v>0</v>
      </c>
      <c r="AI663" s="60">
        <f>IF(_xlfn.XLOOKUP(MID(B663,2,7)&amp;"/"&amp;MID(B663,10,3)&amp;TRIM(D663)&amp;MID(B663,15,4),Carouselwash!F:F,Carouselwash!I:I,0)=0,_xlfn.XLOOKUP((MID(C663,2,7)&amp;"/"&amp;MID(C663,10,3)&amp;TRIM(D663)),Carouselwash!G:G,Carouselwash!I:I,0),_xlfn.XLOOKUP(MID(B663,2,7)&amp;"/"&amp;MID(B663,10,3)&amp;TRIM(D663)&amp;MID(B663,15,4),Carouselwash!F:F,Carouselwash!I:I,0))</f>
        <v>0</v>
      </c>
    </row>
    <row r="664" spans="1:35" hidden="1">
      <c r="E664" s="115"/>
      <c r="G664" s="124"/>
      <c r="H664" s="124"/>
      <c r="AA664" s="60" t="s">
        <v>5009</v>
      </c>
      <c r="AB664" s="66" t="s">
        <v>10914</v>
      </c>
      <c r="AC664" s="60" t="s">
        <v>10915</v>
      </c>
      <c r="AD664" s="60">
        <f>IF(N664=$AD$1,_xlfn.XLOOKUP(LEFT(B664,18)&amp;C664&amp;D664,'Form CT'!I:I,'Form CT'!D:D,0)+_xlfn.XLOOKUP(LEFT(B664,18)&amp;C664&amp;D664,'Form CT'!I:I,'Form CT'!E:E,0),0)</f>
        <v>0</v>
      </c>
      <c r="AE664" s="60">
        <f>IF(N664=$AE$1,_xlfn.XLOOKUP(LEFT(B664,18)&amp;C664&amp;D664,'Form CT'!I:I,'Form CT'!D:D,0)+_xlfn.XLOOKUP(LEFT(B664,18)&amp;C664&amp;D664,'Form CT'!I:I,'Form CT'!E:E,0),0)</f>
        <v>0</v>
      </c>
      <c r="AF664" s="60">
        <f>IF(N664=$AF$1,_xlfn.XLOOKUP(LEFT(B664,18)&amp;C664&amp;D664,'Form CT'!I:I,'Form CT'!D:D,0)+_xlfn.XLOOKUP(LEFT(B664,18)&amp;C664&amp;D664,'Form CT'!I:I,'Form CT'!E:E,0),0)</f>
        <v>0</v>
      </c>
      <c r="AG664" s="60" t="e">
        <f t="shared" si="14"/>
        <v>#VALUE!</v>
      </c>
      <c r="AH664" s="60">
        <f>_xlfn.XLOOKUP(TRIM(CLEAN(B664))&amp;"-"&amp;TRIM(CLEAN(C664))&amp;"-"&amp;TRIM(CLEAN(D664)),'KS2'!A:A,'KS2'!B:B,0)</f>
        <v>0</v>
      </c>
      <c r="AI664" s="60">
        <f>IF(_xlfn.XLOOKUP(MID(B664,2,7)&amp;"/"&amp;MID(B664,10,3)&amp;TRIM(D664)&amp;MID(B664,15,4),Carouselwash!F:F,Carouselwash!I:I,0)=0,_xlfn.XLOOKUP((MID(C664,2,7)&amp;"/"&amp;MID(C664,10,3)&amp;TRIM(D664)),Carouselwash!G:G,Carouselwash!I:I,0),_xlfn.XLOOKUP(MID(B664,2,7)&amp;"/"&amp;MID(B664,10,3)&amp;TRIM(D664)&amp;MID(B664,15,4),Carouselwash!F:F,Carouselwash!I:I,0))</f>
        <v>0</v>
      </c>
    </row>
    <row r="665" spans="1:35" hidden="1">
      <c r="A665" s="112"/>
      <c r="B665" s="113"/>
      <c r="C665" s="113"/>
      <c r="D665" s="55"/>
      <c r="E665" s="129"/>
      <c r="F665" s="114"/>
      <c r="G665" s="129"/>
      <c r="H665" s="129"/>
      <c r="I665" s="112"/>
      <c r="J665" s="112"/>
      <c r="AA665" s="60" t="s">
        <v>5012</v>
      </c>
      <c r="AB665" s="126" t="s">
        <v>5014</v>
      </c>
      <c r="AC665" s="60" t="s">
        <v>10916</v>
      </c>
      <c r="AD665" s="60">
        <f>IF(N665=$AD$1,_xlfn.XLOOKUP(LEFT(B665,18)&amp;C665&amp;D665,'Form CT'!I:I,'Form CT'!D:D,0)+_xlfn.XLOOKUP(LEFT(B665,18)&amp;C665&amp;D665,'Form CT'!I:I,'Form CT'!E:E,0),0)</f>
        <v>0</v>
      </c>
      <c r="AE665" s="60">
        <f>IF(N665=$AE$1,_xlfn.XLOOKUP(LEFT(B665,18)&amp;C665&amp;D665,'Form CT'!I:I,'Form CT'!D:D,0)+_xlfn.XLOOKUP(LEFT(B665,18)&amp;C665&amp;D665,'Form CT'!I:I,'Form CT'!E:E,0),0)</f>
        <v>0</v>
      </c>
      <c r="AF665" s="60">
        <f>IF(N665=$AF$1,_xlfn.XLOOKUP(LEFT(B665,18)&amp;C665&amp;D665,'Form CT'!I:I,'Form CT'!D:D,0)+_xlfn.XLOOKUP(LEFT(B665,18)&amp;C665&amp;D665,'Form CT'!I:I,'Form CT'!E:E,0),0)</f>
        <v>0</v>
      </c>
      <c r="AG665" s="60" t="e">
        <f t="shared" si="14"/>
        <v>#VALUE!</v>
      </c>
      <c r="AH665" s="60">
        <f>_xlfn.XLOOKUP(TRIM(CLEAN(B665))&amp;"-"&amp;TRIM(CLEAN(C665))&amp;"-"&amp;TRIM(CLEAN(D665)),'KS2'!A:A,'KS2'!B:B,0)</f>
        <v>0</v>
      </c>
      <c r="AI665" s="60">
        <f>IF(_xlfn.XLOOKUP(MID(B665,2,7)&amp;"/"&amp;MID(B665,10,3)&amp;TRIM(D665)&amp;MID(B665,15,4),Carouselwash!F:F,Carouselwash!I:I,0)=0,_xlfn.XLOOKUP((MID(C665,2,7)&amp;"/"&amp;MID(C665,10,3)&amp;TRIM(D665)),Carouselwash!G:G,Carouselwash!I:I,0),_xlfn.XLOOKUP(MID(B665,2,7)&amp;"/"&amp;MID(B665,10,3)&amp;TRIM(D665)&amp;MID(B665,15,4),Carouselwash!F:F,Carouselwash!I:I,0))</f>
        <v>0</v>
      </c>
    </row>
    <row r="666" spans="1:35" hidden="1">
      <c r="E666" s="115"/>
      <c r="G666" s="124"/>
      <c r="H666" s="124"/>
      <c r="AA666" s="60" t="s">
        <v>5009</v>
      </c>
      <c r="AB666" s="66" t="s">
        <v>10917</v>
      </c>
      <c r="AC666" s="60" t="s">
        <v>10918</v>
      </c>
      <c r="AD666" s="60">
        <f>IF(N666=$AD$1,_xlfn.XLOOKUP(LEFT(B666,18)&amp;C666&amp;D666,'Form CT'!I:I,'Form CT'!D:D,0)+_xlfn.XLOOKUP(LEFT(B666,18)&amp;C666&amp;D666,'Form CT'!I:I,'Form CT'!E:E,0),0)</f>
        <v>0</v>
      </c>
      <c r="AE666" s="60">
        <f>IF(N666=$AE$1,_xlfn.XLOOKUP(LEFT(B666,18)&amp;C666&amp;D666,'Form CT'!I:I,'Form CT'!D:D,0)+_xlfn.XLOOKUP(LEFT(B666,18)&amp;C666&amp;D666,'Form CT'!I:I,'Form CT'!E:E,0),0)</f>
        <v>0</v>
      </c>
      <c r="AF666" s="60">
        <f>IF(N666=$AF$1,_xlfn.XLOOKUP(LEFT(B666,18)&amp;C666&amp;D666,'Form CT'!I:I,'Form CT'!D:D,0)+_xlfn.XLOOKUP(LEFT(B666,18)&amp;C666&amp;D666,'Form CT'!I:I,'Form CT'!E:E,0),0)</f>
        <v>0</v>
      </c>
      <c r="AG666" s="60" t="e">
        <f t="shared" si="14"/>
        <v>#VALUE!</v>
      </c>
      <c r="AH666" s="60">
        <f>_xlfn.XLOOKUP(TRIM(CLEAN(B666))&amp;"-"&amp;TRIM(CLEAN(C666))&amp;"-"&amp;TRIM(CLEAN(D666)),'KS2'!A:A,'KS2'!B:B,0)</f>
        <v>0</v>
      </c>
      <c r="AI666" s="60">
        <f>IF(_xlfn.XLOOKUP(MID(B666,2,7)&amp;"/"&amp;MID(B666,10,3)&amp;TRIM(D666)&amp;MID(B666,15,4),Carouselwash!F:F,Carouselwash!I:I,0)=0,_xlfn.XLOOKUP((MID(C666,2,7)&amp;"/"&amp;MID(C666,10,3)&amp;TRIM(D666)),Carouselwash!G:G,Carouselwash!I:I,0),_xlfn.XLOOKUP(MID(B666,2,7)&amp;"/"&amp;MID(B666,10,3)&amp;TRIM(D666)&amp;MID(B666,15,4),Carouselwash!F:F,Carouselwash!I:I,0))</f>
        <v>0</v>
      </c>
    </row>
    <row r="667" spans="1:35" hidden="1">
      <c r="E667" s="115"/>
      <c r="G667" s="124"/>
      <c r="H667" s="124"/>
      <c r="AA667" s="60" t="s">
        <v>5098</v>
      </c>
      <c r="AB667" s="66" t="s">
        <v>5008</v>
      </c>
      <c r="AC667" s="60" t="s">
        <v>10736</v>
      </c>
      <c r="AD667" s="60">
        <f>IF(N667=$AD$1,_xlfn.XLOOKUP(LEFT(B667,18)&amp;C667&amp;D667,'Form CT'!I:I,'Form CT'!D:D,0)+_xlfn.XLOOKUP(LEFT(B667,18)&amp;C667&amp;D667,'Form CT'!I:I,'Form CT'!E:E,0),0)</f>
        <v>0</v>
      </c>
      <c r="AE667" s="60">
        <f>IF(N667=$AE$1,_xlfn.XLOOKUP(LEFT(B667,18)&amp;C667&amp;D667,'Form CT'!I:I,'Form CT'!D:D,0)+_xlfn.XLOOKUP(LEFT(B667,18)&amp;C667&amp;D667,'Form CT'!I:I,'Form CT'!E:E,0),0)</f>
        <v>0</v>
      </c>
      <c r="AF667" s="60">
        <f>IF(N667=$AF$1,_xlfn.XLOOKUP(LEFT(B667,18)&amp;C667&amp;D667,'Form CT'!I:I,'Form CT'!D:D,0)+_xlfn.XLOOKUP(LEFT(B667,18)&amp;C667&amp;D667,'Form CT'!I:I,'Form CT'!E:E,0),0)</f>
        <v>0</v>
      </c>
      <c r="AG667" s="60" t="e">
        <f t="shared" si="14"/>
        <v>#VALUE!</v>
      </c>
      <c r="AH667" s="60">
        <f>_xlfn.XLOOKUP(TRIM(CLEAN(B667))&amp;"-"&amp;TRIM(CLEAN(C667))&amp;"-"&amp;TRIM(CLEAN(D667)),'KS2'!A:A,'KS2'!B:B,0)</f>
        <v>0</v>
      </c>
      <c r="AI667" s="60">
        <f>IF(_xlfn.XLOOKUP(MID(B667,2,7)&amp;"/"&amp;MID(B667,10,3)&amp;TRIM(D667)&amp;MID(B667,15,4),Carouselwash!F:F,Carouselwash!I:I,0)=0,_xlfn.XLOOKUP((MID(C667,2,7)&amp;"/"&amp;MID(C667,10,3)&amp;TRIM(D667)),Carouselwash!G:G,Carouselwash!I:I,0),_xlfn.XLOOKUP(MID(B667,2,7)&amp;"/"&amp;MID(B667,10,3)&amp;TRIM(D667)&amp;MID(B667,15,4),Carouselwash!F:F,Carouselwash!I:I,0))</f>
        <v>0</v>
      </c>
    </row>
    <row r="668" spans="1:35" hidden="1">
      <c r="E668" s="115"/>
      <c r="G668" s="124"/>
      <c r="H668" s="124"/>
      <c r="AA668" s="60" t="s">
        <v>5009</v>
      </c>
      <c r="AB668" s="126" t="s">
        <v>5008</v>
      </c>
      <c r="AC668" s="60" t="s">
        <v>10505</v>
      </c>
      <c r="AD668" s="60">
        <f>IF(N668=$AD$1,_xlfn.XLOOKUP(LEFT(B668,18)&amp;C668&amp;D668,'Form CT'!I:I,'Form CT'!D:D,0)+_xlfn.XLOOKUP(LEFT(B668,18)&amp;C668&amp;D668,'Form CT'!I:I,'Form CT'!E:E,0),0)</f>
        <v>0</v>
      </c>
      <c r="AE668" s="60">
        <f>IF(N668=$AE$1,_xlfn.XLOOKUP(LEFT(B668,18)&amp;C668&amp;D668,'Form CT'!I:I,'Form CT'!D:D,0)+_xlfn.XLOOKUP(LEFT(B668,18)&amp;C668&amp;D668,'Form CT'!I:I,'Form CT'!E:E,0),0)</f>
        <v>0</v>
      </c>
      <c r="AF668" s="60">
        <f>IF(N668=$AF$1,_xlfn.XLOOKUP(LEFT(B668,18)&amp;C668&amp;D668,'Form CT'!I:I,'Form CT'!D:D,0)+_xlfn.XLOOKUP(LEFT(B668,18)&amp;C668&amp;D668,'Form CT'!I:I,'Form CT'!E:E,0),0)</f>
        <v>0</v>
      </c>
      <c r="AG668" s="60" t="e">
        <f t="shared" si="14"/>
        <v>#VALUE!</v>
      </c>
      <c r="AH668" s="60">
        <f>_xlfn.XLOOKUP(TRIM(CLEAN(B668))&amp;"-"&amp;TRIM(CLEAN(C668))&amp;"-"&amp;TRIM(CLEAN(D668)),'KS2'!A:A,'KS2'!B:B,0)</f>
        <v>0</v>
      </c>
      <c r="AI668" s="60">
        <f>IF(_xlfn.XLOOKUP(MID(B668,2,7)&amp;"/"&amp;MID(B668,10,3)&amp;TRIM(D668)&amp;MID(B668,15,4),Carouselwash!F:F,Carouselwash!I:I,0)=0,_xlfn.XLOOKUP((MID(C668,2,7)&amp;"/"&amp;MID(C668,10,3)&amp;TRIM(D668)),Carouselwash!G:G,Carouselwash!I:I,0),_xlfn.XLOOKUP(MID(B668,2,7)&amp;"/"&amp;MID(B668,10,3)&amp;TRIM(D668)&amp;MID(B668,15,4),Carouselwash!F:F,Carouselwash!I:I,0))</f>
        <v>0</v>
      </c>
    </row>
    <row r="669" spans="1:35" hidden="1">
      <c r="E669" s="115"/>
      <c r="G669" s="124"/>
      <c r="H669" s="124"/>
      <c r="AA669" s="60" t="s">
        <v>5098</v>
      </c>
      <c r="AB669" s="66" t="s">
        <v>5008</v>
      </c>
      <c r="AC669" s="60" t="s">
        <v>10736</v>
      </c>
      <c r="AD669" s="60">
        <f>IF(N669=$AD$1,_xlfn.XLOOKUP(LEFT(B669,18)&amp;C669&amp;D669,'Form CT'!I:I,'Form CT'!D:D,0)+_xlfn.XLOOKUP(LEFT(B669,18)&amp;C669&amp;D669,'Form CT'!I:I,'Form CT'!E:E,0),0)</f>
        <v>0</v>
      </c>
      <c r="AE669" s="60">
        <f>IF(N669=$AE$1,_xlfn.XLOOKUP(LEFT(B669,18)&amp;C669&amp;D669,'Form CT'!I:I,'Form CT'!D:D,0)+_xlfn.XLOOKUP(LEFT(B669,18)&amp;C669&amp;D669,'Form CT'!I:I,'Form CT'!E:E,0),0)</f>
        <v>0</v>
      </c>
      <c r="AF669" s="60">
        <f>IF(N669=$AF$1,_xlfn.XLOOKUP(LEFT(B669,18)&amp;C669&amp;D669,'Form CT'!I:I,'Form CT'!D:D,0)+_xlfn.XLOOKUP(LEFT(B669,18)&amp;C669&amp;D669,'Form CT'!I:I,'Form CT'!E:E,0),0)</f>
        <v>0</v>
      </c>
      <c r="AG669" s="60" t="e">
        <f t="shared" si="14"/>
        <v>#VALUE!</v>
      </c>
      <c r="AH669" s="60">
        <f>_xlfn.XLOOKUP(TRIM(CLEAN(B669))&amp;"-"&amp;TRIM(CLEAN(C669))&amp;"-"&amp;TRIM(CLEAN(D669)),'KS2'!A:A,'KS2'!B:B,0)</f>
        <v>0</v>
      </c>
      <c r="AI669" s="60">
        <f>IF(_xlfn.XLOOKUP(MID(B669,2,7)&amp;"/"&amp;MID(B669,10,3)&amp;TRIM(D669)&amp;MID(B669,15,4),Carouselwash!F:F,Carouselwash!I:I,0)=0,_xlfn.XLOOKUP((MID(C669,2,7)&amp;"/"&amp;MID(C669,10,3)&amp;TRIM(D669)),Carouselwash!G:G,Carouselwash!I:I,0),_xlfn.XLOOKUP(MID(B669,2,7)&amp;"/"&amp;MID(B669,10,3)&amp;TRIM(D669)&amp;MID(B669,15,4),Carouselwash!F:F,Carouselwash!I:I,0))</f>
        <v>0</v>
      </c>
    </row>
    <row r="670" spans="1:35" hidden="1">
      <c r="E670" s="115"/>
      <c r="G670" s="124"/>
      <c r="H670" s="124"/>
      <c r="AA670" s="60" t="s">
        <v>5009</v>
      </c>
      <c r="AB670" s="66" t="s">
        <v>5008</v>
      </c>
      <c r="AC670" s="60" t="s">
        <v>10919</v>
      </c>
      <c r="AD670" s="60">
        <f>IF(N670=$AD$1,_xlfn.XLOOKUP(LEFT(B670,18)&amp;C670&amp;D670,'Form CT'!I:I,'Form CT'!D:D,0)+_xlfn.XLOOKUP(LEFT(B670,18)&amp;C670&amp;D670,'Form CT'!I:I,'Form CT'!E:E,0),0)</f>
        <v>0</v>
      </c>
      <c r="AE670" s="60">
        <f>IF(N670=$AE$1,_xlfn.XLOOKUP(LEFT(B670,18)&amp;C670&amp;D670,'Form CT'!I:I,'Form CT'!D:D,0)+_xlfn.XLOOKUP(LEFT(B670,18)&amp;C670&amp;D670,'Form CT'!I:I,'Form CT'!E:E,0),0)</f>
        <v>0</v>
      </c>
      <c r="AF670" s="60">
        <f>IF(N670=$AF$1,_xlfn.XLOOKUP(LEFT(B670,18)&amp;C670&amp;D670,'Form CT'!I:I,'Form CT'!D:D,0)+_xlfn.XLOOKUP(LEFT(B670,18)&amp;C670&amp;D670,'Form CT'!I:I,'Form CT'!E:E,0),0)</f>
        <v>0</v>
      </c>
      <c r="AG670" s="60" t="e">
        <f t="shared" si="14"/>
        <v>#VALUE!</v>
      </c>
      <c r="AH670" s="60">
        <f>_xlfn.XLOOKUP(TRIM(CLEAN(B670))&amp;"-"&amp;TRIM(CLEAN(C670))&amp;"-"&amp;TRIM(CLEAN(D670)),'KS2'!A:A,'KS2'!B:B,0)</f>
        <v>0</v>
      </c>
      <c r="AI670" s="60">
        <f>IF(_xlfn.XLOOKUP(MID(B670,2,7)&amp;"/"&amp;MID(B670,10,3)&amp;TRIM(D670)&amp;MID(B670,15,4),Carouselwash!F:F,Carouselwash!I:I,0)=0,_xlfn.XLOOKUP((MID(C670,2,7)&amp;"/"&amp;MID(C670,10,3)&amp;TRIM(D670)),Carouselwash!G:G,Carouselwash!I:I,0),_xlfn.XLOOKUP(MID(B670,2,7)&amp;"/"&amp;MID(B670,10,3)&amp;TRIM(D670)&amp;MID(B670,15,4),Carouselwash!F:F,Carouselwash!I:I,0))</f>
        <v>0</v>
      </c>
    </row>
    <row r="671" spans="1:35" hidden="1">
      <c r="E671" s="115"/>
      <c r="G671" s="124"/>
      <c r="H671" s="124"/>
      <c r="AA671" s="60" t="s">
        <v>5013</v>
      </c>
      <c r="AB671" s="126" t="s">
        <v>10920</v>
      </c>
      <c r="AC671" s="60" t="s">
        <v>10921</v>
      </c>
      <c r="AD671" s="60">
        <f>IF(N671=$AD$1,_xlfn.XLOOKUP(LEFT(B671,18)&amp;C671&amp;D671,'Form CT'!I:I,'Form CT'!D:D,0)+_xlfn.XLOOKUP(LEFT(B671,18)&amp;C671&amp;D671,'Form CT'!I:I,'Form CT'!E:E,0),0)</f>
        <v>0</v>
      </c>
      <c r="AE671" s="60">
        <f>IF(N671=$AE$1,_xlfn.XLOOKUP(LEFT(B671,18)&amp;C671&amp;D671,'Form CT'!I:I,'Form CT'!D:D,0)+_xlfn.XLOOKUP(LEFT(B671,18)&amp;C671&amp;D671,'Form CT'!I:I,'Form CT'!E:E,0),0)</f>
        <v>0</v>
      </c>
      <c r="AF671" s="60">
        <f>IF(N671=$AF$1,_xlfn.XLOOKUP(LEFT(B671,18)&amp;C671&amp;D671,'Form CT'!I:I,'Form CT'!D:D,0)+_xlfn.XLOOKUP(LEFT(B671,18)&amp;C671&amp;D671,'Form CT'!I:I,'Form CT'!E:E,0),0)</f>
        <v>0</v>
      </c>
      <c r="AG671" s="60" t="e">
        <f t="shared" si="14"/>
        <v>#VALUE!</v>
      </c>
      <c r="AH671" s="60">
        <f>_xlfn.XLOOKUP(TRIM(CLEAN(B671))&amp;"-"&amp;TRIM(CLEAN(C671))&amp;"-"&amp;TRIM(CLEAN(D671)),'KS2'!A:A,'KS2'!B:B,0)</f>
        <v>0</v>
      </c>
      <c r="AI671" s="60">
        <f>IF(_xlfn.XLOOKUP(MID(B671,2,7)&amp;"/"&amp;MID(B671,10,3)&amp;TRIM(D671)&amp;MID(B671,15,4),Carouselwash!F:F,Carouselwash!I:I,0)=0,_xlfn.XLOOKUP((MID(C671,2,7)&amp;"/"&amp;MID(C671,10,3)&amp;TRIM(D671)),Carouselwash!G:G,Carouselwash!I:I,0),_xlfn.XLOOKUP(MID(B671,2,7)&amp;"/"&amp;MID(B671,10,3)&amp;TRIM(D671)&amp;MID(B671,15,4),Carouselwash!F:F,Carouselwash!I:I,0))</f>
        <v>0</v>
      </c>
    </row>
    <row r="672" spans="1:35" hidden="1">
      <c r="E672" s="115"/>
      <c r="G672" s="124"/>
      <c r="H672" s="124"/>
      <c r="AA672" s="60" t="s">
        <v>5009</v>
      </c>
      <c r="AB672" s="66" t="s">
        <v>10922</v>
      </c>
      <c r="AC672" s="60" t="s">
        <v>10923</v>
      </c>
      <c r="AD672" s="60">
        <f>IF(N672=$AD$1,_xlfn.XLOOKUP(LEFT(B672,18)&amp;C672&amp;D672,'Form CT'!I:I,'Form CT'!D:D,0)+_xlfn.XLOOKUP(LEFT(B672,18)&amp;C672&amp;D672,'Form CT'!I:I,'Form CT'!E:E,0),0)</f>
        <v>0</v>
      </c>
      <c r="AE672" s="60">
        <f>IF(N672=$AE$1,_xlfn.XLOOKUP(LEFT(B672,18)&amp;C672&amp;D672,'Form CT'!I:I,'Form CT'!D:D,0)+_xlfn.XLOOKUP(LEFT(B672,18)&amp;C672&amp;D672,'Form CT'!I:I,'Form CT'!E:E,0),0)</f>
        <v>0</v>
      </c>
      <c r="AF672" s="60">
        <f>IF(N672=$AF$1,_xlfn.XLOOKUP(LEFT(B672,18)&amp;C672&amp;D672,'Form CT'!I:I,'Form CT'!D:D,0)+_xlfn.XLOOKUP(LEFT(B672,18)&amp;C672&amp;D672,'Form CT'!I:I,'Form CT'!E:E,0),0)</f>
        <v>0</v>
      </c>
      <c r="AG672" s="60" t="e">
        <f t="shared" si="14"/>
        <v>#VALUE!</v>
      </c>
      <c r="AH672" s="60">
        <f>_xlfn.XLOOKUP(TRIM(CLEAN(B672))&amp;"-"&amp;TRIM(CLEAN(C672))&amp;"-"&amp;TRIM(CLEAN(D672)),'KS2'!A:A,'KS2'!B:B,0)</f>
        <v>0</v>
      </c>
      <c r="AI672" s="60">
        <f>IF(_xlfn.XLOOKUP(MID(B672,2,7)&amp;"/"&amp;MID(B672,10,3)&amp;TRIM(D672)&amp;MID(B672,15,4),Carouselwash!F:F,Carouselwash!I:I,0)=0,_xlfn.XLOOKUP((MID(C672,2,7)&amp;"/"&amp;MID(C672,10,3)&amp;TRIM(D672)),Carouselwash!G:G,Carouselwash!I:I,0),_xlfn.XLOOKUP(MID(B672,2,7)&amp;"/"&amp;MID(B672,10,3)&amp;TRIM(D672)&amp;MID(B672,15,4),Carouselwash!F:F,Carouselwash!I:I,0))</f>
        <v>0</v>
      </c>
    </row>
    <row r="673" spans="1:35" hidden="1">
      <c r="E673" s="115"/>
      <c r="G673" s="124"/>
      <c r="H673" s="124"/>
      <c r="AA673" s="60" t="s">
        <v>5010</v>
      </c>
      <c r="AB673" s="66" t="s">
        <v>5008</v>
      </c>
      <c r="AC673" s="60" t="s">
        <v>10752</v>
      </c>
      <c r="AD673" s="60">
        <f>IF(N673=$AD$1,_xlfn.XLOOKUP(LEFT(B673,18)&amp;C673&amp;D673,'Form CT'!I:I,'Form CT'!D:D,0)+_xlfn.XLOOKUP(LEFT(B673,18)&amp;C673&amp;D673,'Form CT'!I:I,'Form CT'!E:E,0),0)</f>
        <v>0</v>
      </c>
      <c r="AE673" s="60">
        <f>IF(N673=$AE$1,_xlfn.XLOOKUP(LEFT(B673,18)&amp;C673&amp;D673,'Form CT'!I:I,'Form CT'!D:D,0)+_xlfn.XLOOKUP(LEFT(B673,18)&amp;C673&amp;D673,'Form CT'!I:I,'Form CT'!E:E,0),0)</f>
        <v>0</v>
      </c>
      <c r="AF673" s="60">
        <f>IF(N673=$AF$1,_xlfn.XLOOKUP(LEFT(B673,18)&amp;C673&amp;D673,'Form CT'!I:I,'Form CT'!D:D,0)+_xlfn.XLOOKUP(LEFT(B673,18)&amp;C673&amp;D673,'Form CT'!I:I,'Form CT'!E:E,0),0)</f>
        <v>0</v>
      </c>
      <c r="AG673" s="60" t="e">
        <f t="shared" si="14"/>
        <v>#VALUE!</v>
      </c>
      <c r="AH673" s="60">
        <f>_xlfn.XLOOKUP(TRIM(CLEAN(B673))&amp;"-"&amp;TRIM(CLEAN(C673))&amp;"-"&amp;TRIM(CLEAN(D673)),'KS2'!A:A,'KS2'!B:B,0)</f>
        <v>0</v>
      </c>
      <c r="AI673" s="60">
        <f>IF(_xlfn.XLOOKUP(MID(B673,2,7)&amp;"/"&amp;MID(B673,10,3)&amp;TRIM(D673)&amp;MID(B673,15,4),Carouselwash!F:F,Carouselwash!I:I,0)=0,_xlfn.XLOOKUP((MID(C673,2,7)&amp;"/"&amp;MID(C673,10,3)&amp;TRIM(D673)),Carouselwash!G:G,Carouselwash!I:I,0),_xlfn.XLOOKUP(MID(B673,2,7)&amp;"/"&amp;MID(B673,10,3)&amp;TRIM(D673)&amp;MID(B673,15,4),Carouselwash!F:F,Carouselwash!I:I,0))</f>
        <v>0</v>
      </c>
    </row>
    <row r="674" spans="1:35" hidden="1">
      <c r="E674" s="115"/>
      <c r="G674" s="124"/>
      <c r="H674" s="124"/>
      <c r="AA674" s="60" t="s">
        <v>5013</v>
      </c>
      <c r="AB674" s="66" t="s">
        <v>10924</v>
      </c>
      <c r="AC674" s="60" t="s">
        <v>10925</v>
      </c>
      <c r="AD674" s="60">
        <f>IF(N674=$AD$1,_xlfn.XLOOKUP(LEFT(B674,18)&amp;C674&amp;D674,'Form CT'!I:I,'Form CT'!D:D,0)+_xlfn.XLOOKUP(LEFT(B674,18)&amp;C674&amp;D674,'Form CT'!I:I,'Form CT'!E:E,0),0)</f>
        <v>0</v>
      </c>
      <c r="AE674" s="60">
        <f>IF(N674=$AE$1,_xlfn.XLOOKUP(LEFT(B674,18)&amp;C674&amp;D674,'Form CT'!I:I,'Form CT'!D:D,0)+_xlfn.XLOOKUP(LEFT(B674,18)&amp;C674&amp;D674,'Form CT'!I:I,'Form CT'!E:E,0),0)</f>
        <v>0</v>
      </c>
      <c r="AF674" s="60">
        <f>IF(N674=$AF$1,_xlfn.XLOOKUP(LEFT(B674,18)&amp;C674&amp;D674,'Form CT'!I:I,'Form CT'!D:D,0)+_xlfn.XLOOKUP(LEFT(B674,18)&amp;C674&amp;D674,'Form CT'!I:I,'Form CT'!E:E,0),0)</f>
        <v>0</v>
      </c>
      <c r="AG674" s="60" t="e">
        <f t="shared" si="14"/>
        <v>#VALUE!</v>
      </c>
      <c r="AH674" s="60">
        <f>_xlfn.XLOOKUP(TRIM(CLEAN(B674))&amp;"-"&amp;TRIM(CLEAN(C674))&amp;"-"&amp;TRIM(CLEAN(D674)),'KS2'!A:A,'KS2'!B:B,0)</f>
        <v>0</v>
      </c>
      <c r="AI674" s="60">
        <f>IF(_xlfn.XLOOKUP(MID(B674,2,7)&amp;"/"&amp;MID(B674,10,3)&amp;TRIM(D674)&amp;MID(B674,15,4),Carouselwash!F:F,Carouselwash!I:I,0)=0,_xlfn.XLOOKUP((MID(C674,2,7)&amp;"/"&amp;MID(C674,10,3)&amp;TRIM(D674)),Carouselwash!G:G,Carouselwash!I:I,0),_xlfn.XLOOKUP(MID(B674,2,7)&amp;"/"&amp;MID(B674,10,3)&amp;TRIM(D674)&amp;MID(B674,15,4),Carouselwash!F:F,Carouselwash!I:I,0))</f>
        <v>0</v>
      </c>
    </row>
    <row r="675" spans="1:35" hidden="1">
      <c r="E675" s="115"/>
      <c r="G675" s="124"/>
      <c r="H675" s="124"/>
      <c r="AA675" s="60" t="s">
        <v>5010</v>
      </c>
      <c r="AB675" s="66" t="s">
        <v>5008</v>
      </c>
      <c r="AC675" s="60" t="s">
        <v>10926</v>
      </c>
      <c r="AD675" s="60">
        <f>IF(N675=$AD$1,_xlfn.XLOOKUP(LEFT(B675,18)&amp;C675&amp;D675,'Form CT'!I:I,'Form CT'!D:D,0)+_xlfn.XLOOKUP(LEFT(B675,18)&amp;C675&amp;D675,'Form CT'!I:I,'Form CT'!E:E,0),0)</f>
        <v>0</v>
      </c>
      <c r="AE675" s="60">
        <f>IF(N675=$AE$1,_xlfn.XLOOKUP(LEFT(B675,18)&amp;C675&amp;D675,'Form CT'!I:I,'Form CT'!D:D,0)+_xlfn.XLOOKUP(LEFT(B675,18)&amp;C675&amp;D675,'Form CT'!I:I,'Form CT'!E:E,0),0)</f>
        <v>0</v>
      </c>
      <c r="AF675" s="60">
        <f>IF(N675=$AF$1,_xlfn.XLOOKUP(LEFT(B675,18)&amp;C675&amp;D675,'Form CT'!I:I,'Form CT'!D:D,0)+_xlfn.XLOOKUP(LEFT(B675,18)&amp;C675&amp;D675,'Form CT'!I:I,'Form CT'!E:E,0),0)</f>
        <v>0</v>
      </c>
      <c r="AG675" s="60" t="e">
        <f t="shared" si="14"/>
        <v>#VALUE!</v>
      </c>
      <c r="AH675" s="60">
        <f>_xlfn.XLOOKUP(TRIM(CLEAN(B675))&amp;"-"&amp;TRIM(CLEAN(C675))&amp;"-"&amp;TRIM(CLEAN(D675)),'KS2'!A:A,'KS2'!B:B,0)</f>
        <v>0</v>
      </c>
      <c r="AI675" s="60">
        <f>IF(_xlfn.XLOOKUP(MID(B675,2,7)&amp;"/"&amp;MID(B675,10,3)&amp;TRIM(D675)&amp;MID(B675,15,4),Carouselwash!F:F,Carouselwash!I:I,0)=0,_xlfn.XLOOKUP((MID(C675,2,7)&amp;"/"&amp;MID(C675,10,3)&amp;TRIM(D675)),Carouselwash!G:G,Carouselwash!I:I,0),_xlfn.XLOOKUP(MID(B675,2,7)&amp;"/"&amp;MID(B675,10,3)&amp;TRIM(D675)&amp;MID(B675,15,4),Carouselwash!F:F,Carouselwash!I:I,0))</f>
        <v>0</v>
      </c>
    </row>
    <row r="676" spans="1:35" hidden="1">
      <c r="E676" s="115"/>
      <c r="G676" s="124"/>
      <c r="H676" s="124"/>
      <c r="AA676" s="60" t="s">
        <v>5015</v>
      </c>
      <c r="AB676" s="66" t="s">
        <v>10927</v>
      </c>
      <c r="AC676" s="60" t="s">
        <v>10928</v>
      </c>
      <c r="AD676" s="60">
        <f>IF(N676=$AD$1,_xlfn.XLOOKUP(LEFT(B676,18)&amp;C676&amp;D676,'Form CT'!I:I,'Form CT'!D:D,0)+_xlfn.XLOOKUP(LEFT(B676,18)&amp;C676&amp;D676,'Form CT'!I:I,'Form CT'!E:E,0),0)</f>
        <v>0</v>
      </c>
      <c r="AE676" s="60">
        <f>IF(N676=$AE$1,_xlfn.XLOOKUP(LEFT(B676,18)&amp;C676&amp;D676,'Form CT'!I:I,'Form CT'!D:D,0)+_xlfn.XLOOKUP(LEFT(B676,18)&amp;C676&amp;D676,'Form CT'!I:I,'Form CT'!E:E,0),0)</f>
        <v>0</v>
      </c>
      <c r="AF676" s="60">
        <f>IF(N676=$AF$1,_xlfn.XLOOKUP(LEFT(B676,18)&amp;C676&amp;D676,'Form CT'!I:I,'Form CT'!D:D,0)+_xlfn.XLOOKUP(LEFT(B676,18)&amp;C676&amp;D676,'Form CT'!I:I,'Form CT'!E:E,0),0)</f>
        <v>0</v>
      </c>
      <c r="AG676" s="60" t="e">
        <f t="shared" si="14"/>
        <v>#VALUE!</v>
      </c>
      <c r="AH676" s="60">
        <f>_xlfn.XLOOKUP(TRIM(CLEAN(B676))&amp;"-"&amp;TRIM(CLEAN(C676))&amp;"-"&amp;TRIM(CLEAN(D676)),'KS2'!A:A,'KS2'!B:B,0)</f>
        <v>0</v>
      </c>
      <c r="AI676" s="60">
        <f>IF(_xlfn.XLOOKUP(MID(B676,2,7)&amp;"/"&amp;MID(B676,10,3)&amp;TRIM(D676)&amp;MID(B676,15,4),Carouselwash!F:F,Carouselwash!I:I,0)=0,_xlfn.XLOOKUP((MID(C676,2,7)&amp;"/"&amp;MID(C676,10,3)&amp;TRIM(D676)),Carouselwash!G:G,Carouselwash!I:I,0),_xlfn.XLOOKUP(MID(B676,2,7)&amp;"/"&amp;MID(B676,10,3)&amp;TRIM(D676)&amp;MID(B676,15,4),Carouselwash!F:F,Carouselwash!I:I,0))</f>
        <v>0</v>
      </c>
    </row>
    <row r="677" spans="1:35" hidden="1">
      <c r="A677" s="68"/>
      <c r="B677" s="70"/>
      <c r="C677" s="70"/>
      <c r="D677" s="68"/>
      <c r="E677" s="71"/>
      <c r="F677" s="73"/>
      <c r="G677" s="74"/>
      <c r="H677" s="74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  <c r="AA677" s="68" t="s">
        <v>5011</v>
      </c>
      <c r="AB677" s="68" t="s">
        <v>5014</v>
      </c>
      <c r="AC677" s="68" t="s">
        <v>10841</v>
      </c>
      <c r="AD677" s="60">
        <f>IF(N677=$AD$1,_xlfn.XLOOKUP(LEFT(B677,18)&amp;C677&amp;D677,'Form CT'!I:I,'Form CT'!D:D,0)+_xlfn.XLOOKUP(LEFT(B677,18)&amp;C677&amp;D677,'Form CT'!I:I,'Form CT'!E:E,0),0)</f>
        <v>0</v>
      </c>
      <c r="AE677" s="60">
        <f>IF(N677=$AE$1,_xlfn.XLOOKUP(LEFT(B677,18)&amp;C677&amp;D677,'Form CT'!I:I,'Form CT'!D:D,0)+_xlfn.XLOOKUP(LEFT(B677,18)&amp;C677&amp;D677,'Form CT'!I:I,'Form CT'!E:E,0),0)</f>
        <v>0</v>
      </c>
      <c r="AF677" s="60">
        <f>IF(N677=$AF$1,_xlfn.XLOOKUP(LEFT(B677,18)&amp;C677&amp;D677,'Form CT'!I:I,'Form CT'!D:D,0)+_xlfn.XLOOKUP(LEFT(B677,18)&amp;C677&amp;D677,'Form CT'!I:I,'Form CT'!E:E,0),0)</f>
        <v>0</v>
      </c>
      <c r="AG677" s="60" t="e">
        <f t="shared" si="14"/>
        <v>#VALUE!</v>
      </c>
      <c r="AH677" s="60">
        <f>_xlfn.XLOOKUP(TRIM(CLEAN(B677))&amp;"-"&amp;TRIM(CLEAN(C677))&amp;"-"&amp;TRIM(CLEAN(D677)),'KS2'!A:A,'KS2'!B:B,0)</f>
        <v>0</v>
      </c>
      <c r="AI677" s="60">
        <f>IF(_xlfn.XLOOKUP(MID(B677,2,7)&amp;"/"&amp;MID(B677,10,3)&amp;TRIM(D677)&amp;MID(B677,15,4),Carouselwash!F:F,Carouselwash!I:I,0)=0,_xlfn.XLOOKUP((MID(C677,2,7)&amp;"/"&amp;MID(C677,10,3)&amp;TRIM(D677)),Carouselwash!G:G,Carouselwash!I:I,0),_xlfn.XLOOKUP(MID(B677,2,7)&amp;"/"&amp;MID(B677,10,3)&amp;TRIM(D677)&amp;MID(B677,15,4),Carouselwash!F:F,Carouselwash!I:I,0))</f>
        <v>0</v>
      </c>
    </row>
    <row r="678" spans="1:35" hidden="1">
      <c r="E678" s="115"/>
      <c r="G678" s="124"/>
      <c r="H678" s="124"/>
      <c r="AA678" s="60" t="s">
        <v>5011</v>
      </c>
      <c r="AB678" s="66" t="s">
        <v>5014</v>
      </c>
      <c r="AC678" s="60" t="s">
        <v>10929</v>
      </c>
      <c r="AD678" s="60">
        <f>IF(N678=$AD$1,_xlfn.XLOOKUP(LEFT(B678,18)&amp;C678&amp;D678,'Form CT'!I:I,'Form CT'!D:D,0)+_xlfn.XLOOKUP(LEFT(B678,18)&amp;C678&amp;D678,'Form CT'!I:I,'Form CT'!E:E,0),0)</f>
        <v>0</v>
      </c>
      <c r="AE678" s="60">
        <f>IF(N678=$AE$1,_xlfn.XLOOKUP(LEFT(B678,18)&amp;C678&amp;D678,'Form CT'!I:I,'Form CT'!D:D,0)+_xlfn.XLOOKUP(LEFT(B678,18)&amp;C678&amp;D678,'Form CT'!I:I,'Form CT'!E:E,0),0)</f>
        <v>0</v>
      </c>
      <c r="AF678" s="60">
        <f>IF(N678=$AF$1,_xlfn.XLOOKUP(LEFT(B678,18)&amp;C678&amp;D678,'Form CT'!I:I,'Form CT'!D:D,0)+_xlfn.XLOOKUP(LEFT(B678,18)&amp;C678&amp;D678,'Form CT'!I:I,'Form CT'!E:E,0),0)</f>
        <v>0</v>
      </c>
      <c r="AG678" s="60" t="e">
        <f t="shared" si="14"/>
        <v>#VALUE!</v>
      </c>
      <c r="AH678" s="60">
        <f>_xlfn.XLOOKUP(TRIM(CLEAN(B678))&amp;"-"&amp;TRIM(CLEAN(C678))&amp;"-"&amp;TRIM(CLEAN(D678)),'KS2'!A:A,'KS2'!B:B,0)</f>
        <v>0</v>
      </c>
      <c r="AI678" s="60">
        <f>IF(_xlfn.XLOOKUP(MID(B678,2,7)&amp;"/"&amp;MID(B678,10,3)&amp;TRIM(D678)&amp;MID(B678,15,4),Carouselwash!F:F,Carouselwash!I:I,0)=0,_xlfn.XLOOKUP((MID(C678,2,7)&amp;"/"&amp;MID(C678,10,3)&amp;TRIM(D678)),Carouselwash!G:G,Carouselwash!I:I,0),_xlfn.XLOOKUP(MID(B678,2,7)&amp;"/"&amp;MID(B678,10,3)&amp;TRIM(D678)&amp;MID(B678,15,4),Carouselwash!F:F,Carouselwash!I:I,0))</f>
        <v>0</v>
      </c>
    </row>
    <row r="679" spans="1:35" hidden="1">
      <c r="E679" s="115"/>
      <c r="G679" s="124"/>
      <c r="H679" s="124"/>
      <c r="AA679" s="60" t="s">
        <v>5009</v>
      </c>
      <c r="AB679" s="126" t="s">
        <v>10930</v>
      </c>
      <c r="AC679" s="60" t="s">
        <v>10931</v>
      </c>
      <c r="AD679" s="60">
        <f>IF(N679=$AD$1,_xlfn.XLOOKUP(LEFT(B679,18)&amp;C679&amp;D679,'Form CT'!I:I,'Form CT'!D:D,0)+_xlfn.XLOOKUP(LEFT(B679,18)&amp;C679&amp;D679,'Form CT'!I:I,'Form CT'!E:E,0),0)</f>
        <v>0</v>
      </c>
      <c r="AE679" s="60">
        <f>IF(N679=$AE$1,_xlfn.XLOOKUP(LEFT(B679,18)&amp;C679&amp;D679,'Form CT'!I:I,'Form CT'!D:D,0)+_xlfn.XLOOKUP(LEFT(B679,18)&amp;C679&amp;D679,'Form CT'!I:I,'Form CT'!E:E,0),0)</f>
        <v>0</v>
      </c>
      <c r="AF679" s="60">
        <f>IF(N679=$AF$1,_xlfn.XLOOKUP(LEFT(B679,18)&amp;C679&amp;D679,'Form CT'!I:I,'Form CT'!D:D,0)+_xlfn.XLOOKUP(LEFT(B679,18)&amp;C679&amp;D679,'Form CT'!I:I,'Form CT'!E:E,0),0)</f>
        <v>0</v>
      </c>
      <c r="AG679" s="60" t="e">
        <f t="shared" si="14"/>
        <v>#VALUE!</v>
      </c>
      <c r="AH679" s="60">
        <f>_xlfn.XLOOKUP(TRIM(CLEAN(B679))&amp;"-"&amp;TRIM(CLEAN(C679))&amp;"-"&amp;TRIM(CLEAN(D679)),'KS2'!A:A,'KS2'!B:B,0)</f>
        <v>0</v>
      </c>
      <c r="AI679" s="60">
        <f>IF(_xlfn.XLOOKUP(MID(B679,2,7)&amp;"/"&amp;MID(B679,10,3)&amp;TRIM(D679)&amp;MID(B679,15,4),Carouselwash!F:F,Carouselwash!I:I,0)=0,_xlfn.XLOOKUP((MID(C679,2,7)&amp;"/"&amp;MID(C679,10,3)&amp;TRIM(D679)),Carouselwash!G:G,Carouselwash!I:I,0),_xlfn.XLOOKUP(MID(B679,2,7)&amp;"/"&amp;MID(B679,10,3)&amp;TRIM(D679)&amp;MID(B679,15,4),Carouselwash!F:F,Carouselwash!I:I,0))</f>
        <v>0</v>
      </c>
    </row>
    <row r="680" spans="1:35" hidden="1">
      <c r="D680" s="55"/>
      <c r="E680" s="115"/>
      <c r="G680" s="124"/>
      <c r="H680" s="124"/>
      <c r="AA680" s="60" t="s">
        <v>5009</v>
      </c>
      <c r="AB680" s="66" t="s">
        <v>5008</v>
      </c>
      <c r="AC680" s="60" t="s">
        <v>10826</v>
      </c>
      <c r="AD680" s="60">
        <f>IF(N680=$AD$1,_xlfn.XLOOKUP(LEFT(B680,18)&amp;C680&amp;D680,'Form CT'!I:I,'Form CT'!D:D,0)+_xlfn.XLOOKUP(LEFT(B680,18)&amp;C680&amp;D680,'Form CT'!I:I,'Form CT'!E:E,0),0)</f>
        <v>0</v>
      </c>
      <c r="AE680" s="60">
        <f>IF(N680=$AE$1,_xlfn.XLOOKUP(LEFT(B680,18)&amp;C680&amp;D680,'Form CT'!I:I,'Form CT'!D:D,0)+_xlfn.XLOOKUP(LEFT(B680,18)&amp;C680&amp;D680,'Form CT'!I:I,'Form CT'!E:E,0),0)</f>
        <v>0</v>
      </c>
      <c r="AF680" s="60">
        <f>IF(N680=$AF$1,_xlfn.XLOOKUP(LEFT(B680,18)&amp;C680&amp;D680,'Form CT'!I:I,'Form CT'!D:D,0)+_xlfn.XLOOKUP(LEFT(B680,18)&amp;C680&amp;D680,'Form CT'!I:I,'Form CT'!E:E,0),0)</f>
        <v>0</v>
      </c>
      <c r="AG680" s="60" t="e">
        <f t="shared" si="14"/>
        <v>#VALUE!</v>
      </c>
      <c r="AH680" s="60">
        <f>_xlfn.XLOOKUP(TRIM(CLEAN(B680))&amp;"-"&amp;TRIM(CLEAN(C680))&amp;"-"&amp;TRIM(CLEAN(D680)),'KS2'!A:A,'KS2'!B:B,0)</f>
        <v>0</v>
      </c>
      <c r="AI680" s="60">
        <f>IF(_xlfn.XLOOKUP(MID(B680,2,7)&amp;"/"&amp;MID(B680,10,3)&amp;TRIM(D680)&amp;MID(B680,15,4),Carouselwash!F:F,Carouselwash!I:I,0)=0,_xlfn.XLOOKUP((MID(C680,2,7)&amp;"/"&amp;MID(C680,10,3)&amp;TRIM(D680)),Carouselwash!G:G,Carouselwash!I:I,0),_xlfn.XLOOKUP(MID(B680,2,7)&amp;"/"&amp;MID(B680,10,3)&amp;TRIM(D680)&amp;MID(B680,15,4),Carouselwash!F:F,Carouselwash!I:I,0))</f>
        <v>0</v>
      </c>
    </row>
    <row r="681" spans="1:35" hidden="1">
      <c r="D681" s="55"/>
      <c r="E681" s="115"/>
      <c r="G681" s="124"/>
      <c r="H681" s="124"/>
      <c r="AA681" s="60" t="s">
        <v>5009</v>
      </c>
      <c r="AB681" s="66" t="s">
        <v>5008</v>
      </c>
      <c r="AC681" s="60" t="s">
        <v>10737</v>
      </c>
      <c r="AD681" s="60">
        <f>IF(N681=$AD$1,_xlfn.XLOOKUP(LEFT(B681,18)&amp;C681&amp;D681,'Form CT'!I:I,'Form CT'!D:D,0)+_xlfn.XLOOKUP(LEFT(B681,18)&amp;C681&amp;D681,'Form CT'!I:I,'Form CT'!E:E,0),0)</f>
        <v>0</v>
      </c>
      <c r="AE681" s="60">
        <f>IF(N681=$AE$1,_xlfn.XLOOKUP(LEFT(B681,18)&amp;C681&amp;D681,'Form CT'!I:I,'Form CT'!D:D,0)+_xlfn.XLOOKUP(LEFT(B681,18)&amp;C681&amp;D681,'Form CT'!I:I,'Form CT'!E:E,0),0)</f>
        <v>0</v>
      </c>
      <c r="AF681" s="60">
        <f>IF(N681=$AF$1,_xlfn.XLOOKUP(LEFT(B681,18)&amp;C681&amp;D681,'Form CT'!I:I,'Form CT'!D:D,0)+_xlfn.XLOOKUP(LEFT(B681,18)&amp;C681&amp;D681,'Form CT'!I:I,'Form CT'!E:E,0),0)</f>
        <v>0</v>
      </c>
      <c r="AG681" s="60" t="e">
        <f t="shared" si="14"/>
        <v>#VALUE!</v>
      </c>
      <c r="AH681" s="60">
        <f>_xlfn.XLOOKUP(TRIM(CLEAN(B681))&amp;"-"&amp;TRIM(CLEAN(C681))&amp;"-"&amp;TRIM(CLEAN(D681)),'KS2'!A:A,'KS2'!B:B,0)</f>
        <v>0</v>
      </c>
      <c r="AI681" s="60">
        <f>IF(_xlfn.XLOOKUP(MID(B681,2,7)&amp;"/"&amp;MID(B681,10,3)&amp;TRIM(D681)&amp;MID(B681,15,4),Carouselwash!F:F,Carouselwash!I:I,0)=0,_xlfn.XLOOKUP((MID(C681,2,7)&amp;"/"&amp;MID(C681,10,3)&amp;TRIM(D681)),Carouselwash!G:G,Carouselwash!I:I,0),_xlfn.XLOOKUP(MID(B681,2,7)&amp;"/"&amp;MID(B681,10,3)&amp;TRIM(D681)&amp;MID(B681,15,4),Carouselwash!F:F,Carouselwash!I:I,0))</f>
        <v>0</v>
      </c>
    </row>
    <row r="682" spans="1:35" hidden="1">
      <c r="D682" s="55"/>
      <c r="E682" s="115"/>
      <c r="G682" s="124"/>
      <c r="H682" s="124"/>
      <c r="AA682" s="60" t="s">
        <v>5009</v>
      </c>
      <c r="AB682" s="66" t="s">
        <v>5008</v>
      </c>
      <c r="AC682" s="60" t="s">
        <v>10737</v>
      </c>
      <c r="AD682" s="60">
        <f>IF(N682=$AD$1,_xlfn.XLOOKUP(LEFT(B682,18)&amp;C682&amp;D682,'Form CT'!I:I,'Form CT'!D:D,0)+_xlfn.XLOOKUP(LEFT(B682,18)&amp;C682&amp;D682,'Form CT'!I:I,'Form CT'!E:E,0),0)</f>
        <v>0</v>
      </c>
      <c r="AE682" s="60">
        <f>IF(N682=$AE$1,_xlfn.XLOOKUP(LEFT(B682,18)&amp;C682&amp;D682,'Form CT'!I:I,'Form CT'!D:D,0)+_xlfn.XLOOKUP(LEFT(B682,18)&amp;C682&amp;D682,'Form CT'!I:I,'Form CT'!E:E,0),0)</f>
        <v>0</v>
      </c>
      <c r="AF682" s="60">
        <f>IF(N682=$AF$1,_xlfn.XLOOKUP(LEFT(B682,18)&amp;C682&amp;D682,'Form CT'!I:I,'Form CT'!D:D,0)+_xlfn.XLOOKUP(LEFT(B682,18)&amp;C682&amp;D682,'Form CT'!I:I,'Form CT'!E:E,0),0)</f>
        <v>0</v>
      </c>
      <c r="AG682" s="60" t="e">
        <f t="shared" si="14"/>
        <v>#VALUE!</v>
      </c>
      <c r="AH682" s="60">
        <f>_xlfn.XLOOKUP(TRIM(CLEAN(B682))&amp;"-"&amp;TRIM(CLEAN(C682))&amp;"-"&amp;TRIM(CLEAN(D682)),'KS2'!A:A,'KS2'!B:B,0)</f>
        <v>0</v>
      </c>
      <c r="AI682" s="60">
        <f>IF(_xlfn.XLOOKUP(MID(B682,2,7)&amp;"/"&amp;MID(B682,10,3)&amp;TRIM(D682)&amp;MID(B682,15,4),Carouselwash!F:F,Carouselwash!I:I,0)=0,_xlfn.XLOOKUP((MID(C682,2,7)&amp;"/"&amp;MID(C682,10,3)&amp;TRIM(D682)),Carouselwash!G:G,Carouselwash!I:I,0),_xlfn.XLOOKUP(MID(B682,2,7)&amp;"/"&amp;MID(B682,10,3)&amp;TRIM(D682)&amp;MID(B682,15,4),Carouselwash!F:F,Carouselwash!I:I,0))</f>
        <v>0</v>
      </c>
    </row>
    <row r="683" spans="1:35" hidden="1">
      <c r="D683" s="55"/>
      <c r="E683" s="115"/>
      <c r="G683" s="124"/>
      <c r="H683" s="124"/>
      <c r="AA683" s="60" t="s">
        <v>5009</v>
      </c>
      <c r="AB683" s="66" t="s">
        <v>5008</v>
      </c>
      <c r="AC683" s="60" t="s">
        <v>10737</v>
      </c>
      <c r="AD683" s="60">
        <f>IF(N683=$AD$1,_xlfn.XLOOKUP(LEFT(B683,18)&amp;C683&amp;D683,'Form CT'!I:I,'Form CT'!D:D,0)+_xlfn.XLOOKUP(LEFT(B683,18)&amp;C683&amp;D683,'Form CT'!I:I,'Form CT'!E:E,0),0)</f>
        <v>0</v>
      </c>
      <c r="AE683" s="60">
        <f>IF(N683=$AE$1,_xlfn.XLOOKUP(LEFT(B683,18)&amp;C683&amp;D683,'Form CT'!I:I,'Form CT'!D:D,0)+_xlfn.XLOOKUP(LEFT(B683,18)&amp;C683&amp;D683,'Form CT'!I:I,'Form CT'!E:E,0),0)</f>
        <v>0</v>
      </c>
      <c r="AF683" s="60">
        <f>IF(N683=$AF$1,_xlfn.XLOOKUP(LEFT(B683,18)&amp;C683&amp;D683,'Form CT'!I:I,'Form CT'!D:D,0)+_xlfn.XLOOKUP(LEFT(B683,18)&amp;C683&amp;D683,'Form CT'!I:I,'Form CT'!E:E,0),0)</f>
        <v>0</v>
      </c>
      <c r="AG683" s="60" t="e">
        <f t="shared" si="14"/>
        <v>#VALUE!</v>
      </c>
      <c r="AH683" s="60">
        <f>_xlfn.XLOOKUP(TRIM(CLEAN(B683))&amp;"-"&amp;TRIM(CLEAN(C683))&amp;"-"&amp;TRIM(CLEAN(D683)),'KS2'!A:A,'KS2'!B:B,0)</f>
        <v>0</v>
      </c>
      <c r="AI683" s="60">
        <f>IF(_xlfn.XLOOKUP(MID(B683,2,7)&amp;"/"&amp;MID(B683,10,3)&amp;TRIM(D683)&amp;MID(B683,15,4),Carouselwash!F:F,Carouselwash!I:I,0)=0,_xlfn.XLOOKUP((MID(C683,2,7)&amp;"/"&amp;MID(C683,10,3)&amp;TRIM(D683)),Carouselwash!G:G,Carouselwash!I:I,0),_xlfn.XLOOKUP(MID(B683,2,7)&amp;"/"&amp;MID(B683,10,3)&amp;TRIM(D683)&amp;MID(B683,15,4),Carouselwash!F:F,Carouselwash!I:I,0))</f>
        <v>0</v>
      </c>
    </row>
    <row r="684" spans="1:35" hidden="1">
      <c r="D684" s="55"/>
      <c r="E684" s="115"/>
      <c r="G684" s="124"/>
      <c r="H684" s="124"/>
      <c r="AA684" s="60" t="s">
        <v>5009</v>
      </c>
      <c r="AB684" s="66" t="s">
        <v>10932</v>
      </c>
      <c r="AC684" s="60" t="s">
        <v>10933</v>
      </c>
      <c r="AD684" s="60">
        <f>IF(N684=$AD$1,_xlfn.XLOOKUP(LEFT(B684,18)&amp;C684&amp;D684,'Form CT'!I:I,'Form CT'!D:D,0)+_xlfn.XLOOKUP(LEFT(B684,18)&amp;C684&amp;D684,'Form CT'!I:I,'Form CT'!E:E,0),0)</f>
        <v>0</v>
      </c>
      <c r="AE684" s="60">
        <f>IF(N684=$AE$1,_xlfn.XLOOKUP(LEFT(B684,18)&amp;C684&amp;D684,'Form CT'!I:I,'Form CT'!D:D,0)+_xlfn.XLOOKUP(LEFT(B684,18)&amp;C684&amp;D684,'Form CT'!I:I,'Form CT'!E:E,0),0)</f>
        <v>0</v>
      </c>
      <c r="AF684" s="60">
        <f>IF(N684=$AF$1,_xlfn.XLOOKUP(LEFT(B684,18)&amp;C684&amp;D684,'Form CT'!I:I,'Form CT'!D:D,0)+_xlfn.XLOOKUP(LEFT(B684,18)&amp;C684&amp;D684,'Form CT'!I:I,'Form CT'!E:E,0),0)</f>
        <v>0</v>
      </c>
      <c r="AG684" s="60" t="e">
        <f t="shared" si="14"/>
        <v>#VALUE!</v>
      </c>
      <c r="AH684" s="60">
        <f>_xlfn.XLOOKUP(TRIM(CLEAN(B684))&amp;"-"&amp;TRIM(CLEAN(C684))&amp;"-"&amp;TRIM(CLEAN(D684)),'KS2'!A:A,'KS2'!B:B,0)</f>
        <v>0</v>
      </c>
      <c r="AI684" s="60">
        <f>IF(_xlfn.XLOOKUP(MID(B684,2,7)&amp;"/"&amp;MID(B684,10,3)&amp;TRIM(D684)&amp;MID(B684,15,4),Carouselwash!F:F,Carouselwash!I:I,0)=0,_xlfn.XLOOKUP((MID(C684,2,7)&amp;"/"&amp;MID(C684,10,3)&amp;TRIM(D684)),Carouselwash!G:G,Carouselwash!I:I,0),_xlfn.XLOOKUP(MID(B684,2,7)&amp;"/"&amp;MID(B684,10,3)&amp;TRIM(D684)&amp;MID(B684,15,4),Carouselwash!F:F,Carouselwash!I:I,0))</f>
        <v>0</v>
      </c>
    </row>
    <row r="685" spans="1:35" hidden="1">
      <c r="A685" s="125"/>
      <c r="D685" s="55"/>
      <c r="E685" s="115"/>
      <c r="G685" s="124"/>
      <c r="H685" s="124"/>
      <c r="AA685" s="60" t="s">
        <v>5009</v>
      </c>
      <c r="AB685" s="126" t="s">
        <v>5008</v>
      </c>
      <c r="AC685" s="60" t="s">
        <v>10737</v>
      </c>
      <c r="AD685" s="60">
        <f>IF(N685=$AD$1,_xlfn.XLOOKUP(LEFT(B685,18)&amp;C685&amp;D685,'Form CT'!I:I,'Form CT'!D:D,0)+_xlfn.XLOOKUP(LEFT(B685,18)&amp;C685&amp;D685,'Form CT'!I:I,'Form CT'!E:E,0),0)</f>
        <v>0</v>
      </c>
      <c r="AE685" s="60">
        <f>IF(N685=$AE$1,_xlfn.XLOOKUP(LEFT(B685,18)&amp;C685&amp;D685,'Form CT'!I:I,'Form CT'!D:D,0)+_xlfn.XLOOKUP(LEFT(B685,18)&amp;C685&amp;D685,'Form CT'!I:I,'Form CT'!E:E,0),0)</f>
        <v>0</v>
      </c>
      <c r="AF685" s="60">
        <f>IF(N685=$AF$1,_xlfn.XLOOKUP(LEFT(B685,18)&amp;C685&amp;D685,'Form CT'!I:I,'Form CT'!D:D,0)+_xlfn.XLOOKUP(LEFT(B685,18)&amp;C685&amp;D685,'Form CT'!I:I,'Form CT'!E:E,0),0)</f>
        <v>0</v>
      </c>
      <c r="AG685" s="60" t="e">
        <f t="shared" si="14"/>
        <v>#VALUE!</v>
      </c>
      <c r="AH685" s="60">
        <f>_xlfn.XLOOKUP(TRIM(CLEAN(B685))&amp;"-"&amp;TRIM(CLEAN(C685))&amp;"-"&amp;TRIM(CLEAN(D685)),'KS2'!A:A,'KS2'!B:B,0)</f>
        <v>0</v>
      </c>
      <c r="AI685" s="60">
        <f>IF(_xlfn.XLOOKUP(MID(B685,2,7)&amp;"/"&amp;MID(B685,10,3)&amp;TRIM(D685)&amp;MID(B685,15,4),Carouselwash!F:F,Carouselwash!I:I,0)=0,_xlfn.XLOOKUP((MID(C685,2,7)&amp;"/"&amp;MID(C685,10,3)&amp;TRIM(D685)),Carouselwash!G:G,Carouselwash!I:I,0),_xlfn.XLOOKUP(MID(B685,2,7)&amp;"/"&amp;MID(B685,10,3)&amp;TRIM(D685)&amp;MID(B685,15,4),Carouselwash!F:F,Carouselwash!I:I,0))</f>
        <v>0</v>
      </c>
    </row>
    <row r="686" spans="1:35" hidden="1">
      <c r="A686" s="125"/>
      <c r="D686" s="55"/>
      <c r="E686" s="115"/>
      <c r="G686" s="124"/>
      <c r="H686" s="124"/>
      <c r="AA686" s="60" t="s">
        <v>5009</v>
      </c>
      <c r="AB686" s="66" t="s">
        <v>5008</v>
      </c>
      <c r="AC686" s="60" t="s">
        <v>10737</v>
      </c>
      <c r="AD686" s="60">
        <f>IF(N686=$AD$1,_xlfn.XLOOKUP(LEFT(B686,18)&amp;C686&amp;D686,'Form CT'!I:I,'Form CT'!D:D,0)+_xlfn.XLOOKUP(LEFT(B686,18)&amp;C686&amp;D686,'Form CT'!I:I,'Form CT'!E:E,0),0)</f>
        <v>0</v>
      </c>
      <c r="AE686" s="60">
        <f>IF(N686=$AE$1,_xlfn.XLOOKUP(LEFT(B686,18)&amp;C686&amp;D686,'Form CT'!I:I,'Form CT'!D:D,0)+_xlfn.XLOOKUP(LEFT(B686,18)&amp;C686&amp;D686,'Form CT'!I:I,'Form CT'!E:E,0),0)</f>
        <v>0</v>
      </c>
      <c r="AF686" s="60">
        <f>IF(N686=$AF$1,_xlfn.XLOOKUP(LEFT(B686,18)&amp;C686&amp;D686,'Form CT'!I:I,'Form CT'!D:D,0)+_xlfn.XLOOKUP(LEFT(B686,18)&amp;C686&amp;D686,'Form CT'!I:I,'Form CT'!E:E,0),0)</f>
        <v>0</v>
      </c>
      <c r="AG686" s="60" t="e">
        <f t="shared" si="14"/>
        <v>#VALUE!</v>
      </c>
      <c r="AH686" s="60">
        <f>_xlfn.XLOOKUP(TRIM(CLEAN(B686))&amp;"-"&amp;TRIM(CLEAN(C686))&amp;"-"&amp;TRIM(CLEAN(D686)),'KS2'!A:A,'KS2'!B:B,0)</f>
        <v>0</v>
      </c>
      <c r="AI686" s="60">
        <f>IF(_xlfn.XLOOKUP(MID(B686,2,7)&amp;"/"&amp;MID(B686,10,3)&amp;TRIM(D686)&amp;MID(B686,15,4),Carouselwash!F:F,Carouselwash!I:I,0)=0,_xlfn.XLOOKUP((MID(C686,2,7)&amp;"/"&amp;MID(C686,10,3)&amp;TRIM(D686)),Carouselwash!G:G,Carouselwash!I:I,0),_xlfn.XLOOKUP(MID(B686,2,7)&amp;"/"&amp;MID(B686,10,3)&amp;TRIM(D686)&amp;MID(B686,15,4),Carouselwash!F:F,Carouselwash!I:I,0))</f>
        <v>0</v>
      </c>
    </row>
    <row r="687" spans="1:35" hidden="1">
      <c r="E687" s="115"/>
      <c r="G687" s="124"/>
      <c r="H687" s="124"/>
      <c r="AA687" s="60" t="s">
        <v>5012</v>
      </c>
      <c r="AB687" s="66" t="s">
        <v>5014</v>
      </c>
      <c r="AC687" s="60" t="s">
        <v>10934</v>
      </c>
      <c r="AD687" s="60">
        <f>IF(N687=$AD$1,_xlfn.XLOOKUP(LEFT(B687,18)&amp;C687&amp;D687,'Form CT'!I:I,'Form CT'!D:D,0)+_xlfn.XLOOKUP(LEFT(B687,18)&amp;C687&amp;D687,'Form CT'!I:I,'Form CT'!E:E,0),0)</f>
        <v>0</v>
      </c>
      <c r="AE687" s="60">
        <f>IF(N687=$AE$1,_xlfn.XLOOKUP(LEFT(B687,18)&amp;C687&amp;D687,'Form CT'!I:I,'Form CT'!D:D,0)+_xlfn.XLOOKUP(LEFT(B687,18)&amp;C687&amp;D687,'Form CT'!I:I,'Form CT'!E:E,0),0)</f>
        <v>0</v>
      </c>
      <c r="AF687" s="60">
        <f>IF(N687=$AF$1,_xlfn.XLOOKUP(LEFT(B687,18)&amp;C687&amp;D687,'Form CT'!I:I,'Form CT'!D:D,0)+_xlfn.XLOOKUP(LEFT(B687,18)&amp;C687&amp;D687,'Form CT'!I:I,'Form CT'!E:E,0),0)</f>
        <v>0</v>
      </c>
      <c r="AG687" s="60" t="e">
        <f t="shared" si="14"/>
        <v>#VALUE!</v>
      </c>
      <c r="AH687" s="60">
        <f>_xlfn.XLOOKUP(TRIM(CLEAN(B687))&amp;"-"&amp;TRIM(CLEAN(C687))&amp;"-"&amp;TRIM(CLEAN(D687)),'KS2'!A:A,'KS2'!B:B,0)</f>
        <v>0</v>
      </c>
      <c r="AI687" s="60">
        <f>IF(_xlfn.XLOOKUP(MID(B687,2,7)&amp;"/"&amp;MID(B687,10,3)&amp;TRIM(D687)&amp;MID(B687,15,4),Carouselwash!F:F,Carouselwash!I:I,0)=0,_xlfn.XLOOKUP((MID(C687,2,7)&amp;"/"&amp;MID(C687,10,3)&amp;TRIM(D687)),Carouselwash!G:G,Carouselwash!I:I,0),_xlfn.XLOOKUP(MID(B687,2,7)&amp;"/"&amp;MID(B687,10,3)&amp;TRIM(D687)&amp;MID(B687,15,4),Carouselwash!F:F,Carouselwash!I:I,0))</f>
        <v>0</v>
      </c>
    </row>
    <row r="688" spans="1:35" hidden="1">
      <c r="D688" s="55"/>
      <c r="E688" s="115"/>
      <c r="G688" s="124"/>
      <c r="H688" s="124"/>
      <c r="AA688" s="60" t="s">
        <v>5009</v>
      </c>
      <c r="AB688" s="66" t="s">
        <v>5008</v>
      </c>
      <c r="AC688" s="60" t="s">
        <v>10737</v>
      </c>
      <c r="AD688" s="60">
        <f>IF(N688=$AD$1,_xlfn.XLOOKUP(LEFT(B688,18)&amp;C688&amp;D688,'Form CT'!I:I,'Form CT'!D:D,0)+_xlfn.XLOOKUP(LEFT(B688,18)&amp;C688&amp;D688,'Form CT'!I:I,'Form CT'!E:E,0),0)</f>
        <v>0</v>
      </c>
      <c r="AE688" s="60">
        <f>IF(N688=$AE$1,_xlfn.XLOOKUP(LEFT(B688,18)&amp;C688&amp;D688,'Form CT'!I:I,'Form CT'!D:D,0)+_xlfn.XLOOKUP(LEFT(B688,18)&amp;C688&amp;D688,'Form CT'!I:I,'Form CT'!E:E,0),0)</f>
        <v>0</v>
      </c>
      <c r="AF688" s="60">
        <f>IF(N688=$AF$1,_xlfn.XLOOKUP(LEFT(B688,18)&amp;C688&amp;D688,'Form CT'!I:I,'Form CT'!D:D,0)+_xlfn.XLOOKUP(LEFT(B688,18)&amp;C688&amp;D688,'Form CT'!I:I,'Form CT'!E:E,0),0)</f>
        <v>0</v>
      </c>
      <c r="AG688" s="60" t="e">
        <f t="shared" si="14"/>
        <v>#VALUE!</v>
      </c>
      <c r="AH688" s="60">
        <f>_xlfn.XLOOKUP(TRIM(CLEAN(B688))&amp;"-"&amp;TRIM(CLEAN(C688))&amp;"-"&amp;TRIM(CLEAN(D688)),'KS2'!A:A,'KS2'!B:B,0)</f>
        <v>0</v>
      </c>
      <c r="AI688" s="60">
        <f>IF(_xlfn.XLOOKUP(MID(B688,2,7)&amp;"/"&amp;MID(B688,10,3)&amp;TRIM(D688)&amp;MID(B688,15,4),Carouselwash!F:F,Carouselwash!I:I,0)=0,_xlfn.XLOOKUP((MID(C688,2,7)&amp;"/"&amp;MID(C688,10,3)&amp;TRIM(D688)),Carouselwash!G:G,Carouselwash!I:I,0),_xlfn.XLOOKUP(MID(B688,2,7)&amp;"/"&amp;MID(B688,10,3)&amp;TRIM(D688)&amp;MID(B688,15,4),Carouselwash!F:F,Carouselwash!I:I,0))</f>
        <v>0</v>
      </c>
    </row>
    <row r="689" spans="1:35" hidden="1">
      <c r="E689" s="115"/>
      <c r="G689" s="124"/>
      <c r="H689" s="124"/>
      <c r="AA689" s="60" t="s">
        <v>5015</v>
      </c>
      <c r="AB689" s="66" t="s">
        <v>10935</v>
      </c>
      <c r="AC689" s="60" t="s">
        <v>10936</v>
      </c>
      <c r="AD689" s="60">
        <f>IF(N689=$AD$1,_xlfn.XLOOKUP(LEFT(B689,18)&amp;C689&amp;D689,'Form CT'!I:I,'Form CT'!D:D,0)+_xlfn.XLOOKUP(LEFT(B689,18)&amp;C689&amp;D689,'Form CT'!I:I,'Form CT'!E:E,0),0)</f>
        <v>0</v>
      </c>
      <c r="AE689" s="60">
        <f>IF(N689=$AE$1,_xlfn.XLOOKUP(LEFT(B689,18)&amp;C689&amp;D689,'Form CT'!I:I,'Form CT'!D:D,0)+_xlfn.XLOOKUP(LEFT(B689,18)&amp;C689&amp;D689,'Form CT'!I:I,'Form CT'!E:E,0),0)</f>
        <v>0</v>
      </c>
      <c r="AF689" s="60">
        <f>IF(N689=$AF$1,_xlfn.XLOOKUP(LEFT(B689,18)&amp;C689&amp;D689,'Form CT'!I:I,'Form CT'!D:D,0)+_xlfn.XLOOKUP(LEFT(B689,18)&amp;C689&amp;D689,'Form CT'!I:I,'Form CT'!E:E,0),0)</f>
        <v>0</v>
      </c>
      <c r="AG689" s="60" t="e">
        <f t="shared" si="14"/>
        <v>#VALUE!</v>
      </c>
      <c r="AH689" s="60">
        <f>_xlfn.XLOOKUP(TRIM(CLEAN(B689))&amp;"-"&amp;TRIM(CLEAN(C689))&amp;"-"&amp;TRIM(CLEAN(D689)),'KS2'!A:A,'KS2'!B:B,0)</f>
        <v>0</v>
      </c>
      <c r="AI689" s="60">
        <f>IF(_xlfn.XLOOKUP(MID(B689,2,7)&amp;"/"&amp;MID(B689,10,3)&amp;TRIM(D689)&amp;MID(B689,15,4),Carouselwash!F:F,Carouselwash!I:I,0)=0,_xlfn.XLOOKUP((MID(C689,2,7)&amp;"/"&amp;MID(C689,10,3)&amp;TRIM(D689)),Carouselwash!G:G,Carouselwash!I:I,0),_xlfn.XLOOKUP(MID(B689,2,7)&amp;"/"&amp;MID(B689,10,3)&amp;TRIM(D689)&amp;MID(B689,15,4),Carouselwash!F:F,Carouselwash!I:I,0))</f>
        <v>0</v>
      </c>
    </row>
    <row r="690" spans="1:35" hidden="1">
      <c r="E690" s="115"/>
      <c r="G690" s="124"/>
      <c r="H690" s="124"/>
      <c r="AA690" s="60" t="s">
        <v>5009</v>
      </c>
      <c r="AB690" s="66" t="s">
        <v>10937</v>
      </c>
      <c r="AC690" s="60" t="s">
        <v>10938</v>
      </c>
      <c r="AD690" s="60">
        <f>IF(N690=$AD$1,_xlfn.XLOOKUP(LEFT(B690,18)&amp;C690&amp;D690,'Form CT'!I:I,'Form CT'!D:D,0)+_xlfn.XLOOKUP(LEFT(B690,18)&amp;C690&amp;D690,'Form CT'!I:I,'Form CT'!E:E,0),0)</f>
        <v>0</v>
      </c>
      <c r="AE690" s="60">
        <f>IF(N690=$AE$1,_xlfn.XLOOKUP(LEFT(B690,18)&amp;C690&amp;D690,'Form CT'!I:I,'Form CT'!D:D,0)+_xlfn.XLOOKUP(LEFT(B690,18)&amp;C690&amp;D690,'Form CT'!I:I,'Form CT'!E:E,0),0)</f>
        <v>0</v>
      </c>
      <c r="AF690" s="60">
        <f>IF(N690=$AF$1,_xlfn.XLOOKUP(LEFT(B690,18)&amp;C690&amp;D690,'Form CT'!I:I,'Form CT'!D:D,0)+_xlfn.XLOOKUP(LEFT(B690,18)&amp;C690&amp;D690,'Form CT'!I:I,'Form CT'!E:E,0),0)</f>
        <v>0</v>
      </c>
      <c r="AG690" s="60" t="e">
        <f t="shared" si="14"/>
        <v>#VALUE!</v>
      </c>
      <c r="AH690" s="60">
        <f>_xlfn.XLOOKUP(TRIM(CLEAN(B690))&amp;"-"&amp;TRIM(CLEAN(C690))&amp;"-"&amp;TRIM(CLEAN(D690)),'KS2'!A:A,'KS2'!B:B,0)</f>
        <v>0</v>
      </c>
      <c r="AI690" s="60">
        <f>IF(_xlfn.XLOOKUP(MID(B690,2,7)&amp;"/"&amp;MID(B690,10,3)&amp;TRIM(D690)&amp;MID(B690,15,4),Carouselwash!F:F,Carouselwash!I:I,0)=0,_xlfn.XLOOKUP((MID(C690,2,7)&amp;"/"&amp;MID(C690,10,3)&amp;TRIM(D690)),Carouselwash!G:G,Carouselwash!I:I,0),_xlfn.XLOOKUP(MID(B690,2,7)&amp;"/"&amp;MID(B690,10,3)&amp;TRIM(D690)&amp;MID(B690,15,4),Carouselwash!F:F,Carouselwash!I:I,0))</f>
        <v>0</v>
      </c>
    </row>
    <row r="691" spans="1:35" hidden="1">
      <c r="E691" s="115"/>
      <c r="G691" s="124"/>
      <c r="H691" s="124"/>
      <c r="AA691" s="60" t="s">
        <v>5009</v>
      </c>
      <c r="AB691" s="66" t="s">
        <v>5008</v>
      </c>
      <c r="AC691" s="60" t="s">
        <v>10505</v>
      </c>
      <c r="AD691" s="60">
        <f>IF(N691=$AD$1,_xlfn.XLOOKUP(LEFT(B691,18)&amp;C691&amp;D691,'Form CT'!I:I,'Form CT'!D:D,0)+_xlfn.XLOOKUP(LEFT(B691,18)&amp;C691&amp;D691,'Form CT'!I:I,'Form CT'!E:E,0),0)</f>
        <v>0</v>
      </c>
      <c r="AE691" s="60">
        <f>IF(N691=$AE$1,_xlfn.XLOOKUP(LEFT(B691,18)&amp;C691&amp;D691,'Form CT'!I:I,'Form CT'!D:D,0)+_xlfn.XLOOKUP(LEFT(B691,18)&amp;C691&amp;D691,'Form CT'!I:I,'Form CT'!E:E,0),0)</f>
        <v>0</v>
      </c>
      <c r="AF691" s="60">
        <f>IF(N691=$AF$1,_xlfn.XLOOKUP(LEFT(B691,18)&amp;C691&amp;D691,'Form CT'!I:I,'Form CT'!D:D,0)+_xlfn.XLOOKUP(LEFT(B691,18)&amp;C691&amp;D691,'Form CT'!I:I,'Form CT'!E:E,0),0)</f>
        <v>0</v>
      </c>
      <c r="AG691" s="60" t="e">
        <f t="shared" si="14"/>
        <v>#VALUE!</v>
      </c>
      <c r="AH691" s="60">
        <f>_xlfn.XLOOKUP(TRIM(CLEAN(B691))&amp;"-"&amp;TRIM(CLEAN(C691))&amp;"-"&amp;TRIM(CLEAN(D691)),'KS2'!A:A,'KS2'!B:B,0)</f>
        <v>0</v>
      </c>
      <c r="AI691" s="60">
        <f>IF(_xlfn.XLOOKUP(MID(B691,2,7)&amp;"/"&amp;MID(B691,10,3)&amp;TRIM(D691)&amp;MID(B691,15,4),Carouselwash!F:F,Carouselwash!I:I,0)=0,_xlfn.XLOOKUP((MID(C691,2,7)&amp;"/"&amp;MID(C691,10,3)&amp;TRIM(D691)),Carouselwash!G:G,Carouselwash!I:I,0),_xlfn.XLOOKUP(MID(B691,2,7)&amp;"/"&amp;MID(B691,10,3)&amp;TRIM(D691)&amp;MID(B691,15,4),Carouselwash!F:F,Carouselwash!I:I,0))</f>
        <v>0</v>
      </c>
    </row>
    <row r="692" spans="1:35" hidden="1">
      <c r="E692" s="115"/>
      <c r="G692" s="124"/>
      <c r="H692" s="124"/>
      <c r="AA692" s="60" t="s">
        <v>5009</v>
      </c>
      <c r="AB692" s="66" t="s">
        <v>10939</v>
      </c>
      <c r="AC692" s="60" t="s">
        <v>10940</v>
      </c>
      <c r="AD692" s="60">
        <f>IF(N692=$AD$1,_xlfn.XLOOKUP(LEFT(B692,18)&amp;C692&amp;D692,'Form CT'!I:I,'Form CT'!D:D,0)+_xlfn.XLOOKUP(LEFT(B692,18)&amp;C692&amp;D692,'Form CT'!I:I,'Form CT'!E:E,0),0)</f>
        <v>0</v>
      </c>
      <c r="AE692" s="60">
        <f>IF(N692=$AE$1,_xlfn.XLOOKUP(LEFT(B692,18)&amp;C692&amp;D692,'Form CT'!I:I,'Form CT'!D:D,0)+_xlfn.XLOOKUP(LEFT(B692,18)&amp;C692&amp;D692,'Form CT'!I:I,'Form CT'!E:E,0),0)</f>
        <v>0</v>
      </c>
      <c r="AF692" s="60">
        <f>IF(N692=$AF$1,_xlfn.XLOOKUP(LEFT(B692,18)&amp;C692&amp;D692,'Form CT'!I:I,'Form CT'!D:D,0)+_xlfn.XLOOKUP(LEFT(B692,18)&amp;C692&amp;D692,'Form CT'!I:I,'Form CT'!E:E,0),0)</f>
        <v>0</v>
      </c>
      <c r="AG692" s="60" t="e">
        <f t="shared" si="14"/>
        <v>#VALUE!</v>
      </c>
      <c r="AH692" s="60">
        <f>_xlfn.XLOOKUP(TRIM(CLEAN(B692))&amp;"-"&amp;TRIM(CLEAN(C692))&amp;"-"&amp;TRIM(CLEAN(D692)),'KS2'!A:A,'KS2'!B:B,0)</f>
        <v>0</v>
      </c>
      <c r="AI692" s="60">
        <f>IF(_xlfn.XLOOKUP(MID(B692,2,7)&amp;"/"&amp;MID(B692,10,3)&amp;TRIM(D692)&amp;MID(B692,15,4),Carouselwash!F:F,Carouselwash!I:I,0)=0,_xlfn.XLOOKUP((MID(C692,2,7)&amp;"/"&amp;MID(C692,10,3)&amp;TRIM(D692)),Carouselwash!G:G,Carouselwash!I:I,0),_xlfn.XLOOKUP(MID(B692,2,7)&amp;"/"&amp;MID(B692,10,3)&amp;TRIM(D692)&amp;MID(B692,15,4),Carouselwash!F:F,Carouselwash!I:I,0))</f>
        <v>0</v>
      </c>
    </row>
    <row r="693" spans="1:35" hidden="1">
      <c r="D693" s="55"/>
      <c r="E693" s="115"/>
      <c r="G693" s="124"/>
      <c r="H693" s="124"/>
      <c r="AA693" s="60" t="s">
        <v>5009</v>
      </c>
      <c r="AB693" s="66" t="s">
        <v>10941</v>
      </c>
      <c r="AC693" s="60" t="s">
        <v>10942</v>
      </c>
      <c r="AD693" s="60">
        <f>IF(N693=$AD$1,_xlfn.XLOOKUP(LEFT(B693,18)&amp;C693&amp;D693,'Form CT'!I:I,'Form CT'!D:D,0)+_xlfn.XLOOKUP(LEFT(B693,18)&amp;C693&amp;D693,'Form CT'!I:I,'Form CT'!E:E,0),0)</f>
        <v>0</v>
      </c>
      <c r="AE693" s="60">
        <f>IF(N693=$AE$1,_xlfn.XLOOKUP(LEFT(B693,18)&amp;C693&amp;D693,'Form CT'!I:I,'Form CT'!D:D,0)+_xlfn.XLOOKUP(LEFT(B693,18)&amp;C693&amp;D693,'Form CT'!I:I,'Form CT'!E:E,0),0)</f>
        <v>0</v>
      </c>
      <c r="AF693" s="60">
        <f>IF(N693=$AF$1,_xlfn.XLOOKUP(LEFT(B693,18)&amp;C693&amp;D693,'Form CT'!I:I,'Form CT'!D:D,0)+_xlfn.XLOOKUP(LEFT(B693,18)&amp;C693&amp;D693,'Form CT'!I:I,'Form CT'!E:E,0),0)</f>
        <v>0</v>
      </c>
      <c r="AG693" s="60" t="e">
        <f t="shared" si="14"/>
        <v>#VALUE!</v>
      </c>
      <c r="AH693" s="60">
        <f>_xlfn.XLOOKUP(TRIM(CLEAN(B693))&amp;"-"&amp;TRIM(CLEAN(C693))&amp;"-"&amp;TRIM(CLEAN(D693)),'KS2'!A:A,'KS2'!B:B,0)</f>
        <v>0</v>
      </c>
      <c r="AI693" s="60">
        <f>IF(_xlfn.XLOOKUP(MID(B693,2,7)&amp;"/"&amp;MID(B693,10,3)&amp;TRIM(D693)&amp;MID(B693,15,4),Carouselwash!F:F,Carouselwash!I:I,0)=0,_xlfn.XLOOKUP((MID(C693,2,7)&amp;"/"&amp;MID(C693,10,3)&amp;TRIM(D693)),Carouselwash!G:G,Carouselwash!I:I,0),_xlfn.XLOOKUP(MID(B693,2,7)&amp;"/"&amp;MID(B693,10,3)&amp;TRIM(D693)&amp;MID(B693,15,4),Carouselwash!F:F,Carouselwash!I:I,0))</f>
        <v>0</v>
      </c>
    </row>
    <row r="694" spans="1:35" hidden="1">
      <c r="D694" s="55"/>
      <c r="E694" s="115"/>
      <c r="G694" s="124"/>
      <c r="H694" s="124"/>
      <c r="AA694" s="60" t="s">
        <v>5009</v>
      </c>
      <c r="AB694" s="66" t="s">
        <v>5008</v>
      </c>
      <c r="AC694" s="60" t="s">
        <v>10737</v>
      </c>
      <c r="AD694" s="60">
        <f>IF(N694=$AD$1,_xlfn.XLOOKUP(LEFT(B694,18)&amp;C694&amp;D694,'Form CT'!I:I,'Form CT'!D:D,0)+_xlfn.XLOOKUP(LEFT(B694,18)&amp;C694&amp;D694,'Form CT'!I:I,'Form CT'!E:E,0),0)</f>
        <v>0</v>
      </c>
      <c r="AE694" s="60">
        <f>IF(N694=$AE$1,_xlfn.XLOOKUP(LEFT(B694,18)&amp;C694&amp;D694,'Form CT'!I:I,'Form CT'!D:D,0)+_xlfn.XLOOKUP(LEFT(B694,18)&amp;C694&amp;D694,'Form CT'!I:I,'Form CT'!E:E,0),0)</f>
        <v>0</v>
      </c>
      <c r="AF694" s="60">
        <f>IF(N694=$AF$1,_xlfn.XLOOKUP(LEFT(B694,18)&amp;C694&amp;D694,'Form CT'!I:I,'Form CT'!D:D,0)+_xlfn.XLOOKUP(LEFT(B694,18)&amp;C694&amp;D694,'Form CT'!I:I,'Form CT'!E:E,0),0)</f>
        <v>0</v>
      </c>
      <c r="AG694" s="60" t="e">
        <f t="shared" si="14"/>
        <v>#VALUE!</v>
      </c>
      <c r="AH694" s="60">
        <f>_xlfn.XLOOKUP(TRIM(CLEAN(B694))&amp;"-"&amp;TRIM(CLEAN(C694))&amp;"-"&amp;TRIM(CLEAN(D694)),'KS2'!A:A,'KS2'!B:B,0)</f>
        <v>0</v>
      </c>
      <c r="AI694" s="60">
        <f>IF(_xlfn.XLOOKUP(MID(B694,2,7)&amp;"/"&amp;MID(B694,10,3)&amp;TRIM(D694)&amp;MID(B694,15,4),Carouselwash!F:F,Carouselwash!I:I,0)=0,_xlfn.XLOOKUP((MID(C694,2,7)&amp;"/"&amp;MID(C694,10,3)&amp;TRIM(D694)),Carouselwash!G:G,Carouselwash!I:I,0),_xlfn.XLOOKUP(MID(B694,2,7)&amp;"/"&amp;MID(B694,10,3)&amp;TRIM(D694)&amp;MID(B694,15,4),Carouselwash!F:F,Carouselwash!I:I,0))</f>
        <v>0</v>
      </c>
    </row>
    <row r="695" spans="1:35" hidden="1">
      <c r="D695" s="55"/>
      <c r="E695" s="115"/>
      <c r="G695" s="124"/>
      <c r="H695" s="124"/>
      <c r="AA695" s="60" t="s">
        <v>5009</v>
      </c>
      <c r="AB695" s="66" t="s">
        <v>10943</v>
      </c>
      <c r="AC695" s="60" t="s">
        <v>10944</v>
      </c>
      <c r="AD695" s="60">
        <f>IF(N695=$AD$1,_xlfn.XLOOKUP(LEFT(B695,18)&amp;C695&amp;D695,'Form CT'!I:I,'Form CT'!D:D,0)+_xlfn.XLOOKUP(LEFT(B695,18)&amp;C695&amp;D695,'Form CT'!I:I,'Form CT'!E:E,0),0)</f>
        <v>0</v>
      </c>
      <c r="AE695" s="60">
        <f>IF(N695=$AE$1,_xlfn.XLOOKUP(LEFT(B695,18)&amp;C695&amp;D695,'Form CT'!I:I,'Form CT'!D:D,0)+_xlfn.XLOOKUP(LEFT(B695,18)&amp;C695&amp;D695,'Form CT'!I:I,'Form CT'!E:E,0),0)</f>
        <v>0</v>
      </c>
      <c r="AF695" s="60">
        <f>IF(N695=$AF$1,_xlfn.XLOOKUP(LEFT(B695,18)&amp;C695&amp;D695,'Form CT'!I:I,'Form CT'!D:D,0)+_xlfn.XLOOKUP(LEFT(B695,18)&amp;C695&amp;D695,'Form CT'!I:I,'Form CT'!E:E,0),0)</f>
        <v>0</v>
      </c>
      <c r="AG695" s="60" t="e">
        <f t="shared" si="14"/>
        <v>#VALUE!</v>
      </c>
      <c r="AH695" s="60">
        <f>_xlfn.XLOOKUP(TRIM(CLEAN(B695))&amp;"-"&amp;TRIM(CLEAN(C695))&amp;"-"&amp;TRIM(CLEAN(D695)),'KS2'!A:A,'KS2'!B:B,0)</f>
        <v>0</v>
      </c>
      <c r="AI695" s="60">
        <f>IF(_xlfn.XLOOKUP(MID(B695,2,7)&amp;"/"&amp;MID(B695,10,3)&amp;TRIM(D695)&amp;MID(B695,15,4),Carouselwash!F:F,Carouselwash!I:I,0)=0,_xlfn.XLOOKUP((MID(C695,2,7)&amp;"/"&amp;MID(C695,10,3)&amp;TRIM(D695)),Carouselwash!G:G,Carouselwash!I:I,0),_xlfn.XLOOKUP(MID(B695,2,7)&amp;"/"&amp;MID(B695,10,3)&amp;TRIM(D695)&amp;MID(B695,15,4),Carouselwash!F:F,Carouselwash!I:I,0))</f>
        <v>0</v>
      </c>
    </row>
    <row r="696" spans="1:35" hidden="1">
      <c r="D696" s="55"/>
      <c r="E696" s="115"/>
      <c r="G696" s="124"/>
      <c r="H696" s="124"/>
      <c r="AA696" s="60" t="s">
        <v>5012</v>
      </c>
      <c r="AB696" s="66" t="s">
        <v>5014</v>
      </c>
      <c r="AC696" s="60" t="s">
        <v>10945</v>
      </c>
      <c r="AD696" s="60">
        <f>IF(N696=$AD$1,_xlfn.XLOOKUP(LEFT(B696,18)&amp;C696&amp;D696,'Form CT'!I:I,'Form CT'!D:D,0)+_xlfn.XLOOKUP(LEFT(B696,18)&amp;C696&amp;D696,'Form CT'!I:I,'Form CT'!E:E,0),0)</f>
        <v>0</v>
      </c>
      <c r="AE696" s="60">
        <f>IF(N696=$AE$1,_xlfn.XLOOKUP(LEFT(B696,18)&amp;C696&amp;D696,'Form CT'!I:I,'Form CT'!D:D,0)+_xlfn.XLOOKUP(LEFT(B696,18)&amp;C696&amp;D696,'Form CT'!I:I,'Form CT'!E:E,0),0)</f>
        <v>0</v>
      </c>
      <c r="AF696" s="60">
        <f>IF(N696=$AF$1,_xlfn.XLOOKUP(LEFT(B696,18)&amp;C696&amp;D696,'Form CT'!I:I,'Form CT'!D:D,0)+_xlfn.XLOOKUP(LEFT(B696,18)&amp;C696&amp;D696,'Form CT'!I:I,'Form CT'!E:E,0),0)</f>
        <v>0</v>
      </c>
      <c r="AG696" s="60" t="e">
        <f t="shared" si="14"/>
        <v>#VALUE!</v>
      </c>
      <c r="AH696" s="60">
        <f>_xlfn.XLOOKUP(TRIM(CLEAN(B696))&amp;"-"&amp;TRIM(CLEAN(C696))&amp;"-"&amp;TRIM(CLEAN(D696)),'KS2'!A:A,'KS2'!B:B,0)</f>
        <v>0</v>
      </c>
      <c r="AI696" s="60">
        <f>IF(_xlfn.XLOOKUP(MID(B696,2,7)&amp;"/"&amp;MID(B696,10,3)&amp;TRIM(D696)&amp;MID(B696,15,4),Carouselwash!F:F,Carouselwash!I:I,0)=0,_xlfn.XLOOKUP((MID(C696,2,7)&amp;"/"&amp;MID(C696,10,3)&amp;TRIM(D696)),Carouselwash!G:G,Carouselwash!I:I,0),_xlfn.XLOOKUP(MID(B696,2,7)&amp;"/"&amp;MID(B696,10,3)&amp;TRIM(D696)&amp;MID(B696,15,4),Carouselwash!F:F,Carouselwash!I:I,0))</f>
        <v>0</v>
      </c>
    </row>
    <row r="697" spans="1:35" hidden="1">
      <c r="E697" s="115"/>
      <c r="G697" s="124"/>
      <c r="H697" s="124"/>
      <c r="AA697" s="60" t="s">
        <v>5009</v>
      </c>
      <c r="AB697" s="66" t="s">
        <v>10946</v>
      </c>
      <c r="AC697" s="60" t="s">
        <v>10947</v>
      </c>
      <c r="AD697" s="60">
        <f>IF(N697=$AD$1,_xlfn.XLOOKUP(LEFT(B697,18)&amp;C697&amp;D697,'Form CT'!I:I,'Form CT'!D:D,0)+_xlfn.XLOOKUP(LEFT(B697,18)&amp;C697&amp;D697,'Form CT'!I:I,'Form CT'!E:E,0),0)</f>
        <v>0</v>
      </c>
      <c r="AE697" s="60">
        <f>IF(N697=$AE$1,_xlfn.XLOOKUP(LEFT(B697,18)&amp;C697&amp;D697,'Form CT'!I:I,'Form CT'!D:D,0)+_xlfn.XLOOKUP(LEFT(B697,18)&amp;C697&amp;D697,'Form CT'!I:I,'Form CT'!E:E,0),0)</f>
        <v>0</v>
      </c>
      <c r="AF697" s="60">
        <f>IF(N697=$AF$1,_xlfn.XLOOKUP(LEFT(B697,18)&amp;C697&amp;D697,'Form CT'!I:I,'Form CT'!D:D,0)+_xlfn.XLOOKUP(LEFT(B697,18)&amp;C697&amp;D697,'Form CT'!I:I,'Form CT'!E:E,0),0)</f>
        <v>0</v>
      </c>
      <c r="AG697" s="60" t="e">
        <f t="shared" si="14"/>
        <v>#VALUE!</v>
      </c>
      <c r="AH697" s="60">
        <f>_xlfn.XLOOKUP(TRIM(CLEAN(B697))&amp;"-"&amp;TRIM(CLEAN(C697))&amp;"-"&amp;TRIM(CLEAN(D697)),'KS2'!A:A,'KS2'!B:B,0)</f>
        <v>0</v>
      </c>
      <c r="AI697" s="60">
        <f>IF(_xlfn.XLOOKUP(MID(B697,2,7)&amp;"/"&amp;MID(B697,10,3)&amp;TRIM(D697)&amp;MID(B697,15,4),Carouselwash!F:F,Carouselwash!I:I,0)=0,_xlfn.XLOOKUP((MID(C697,2,7)&amp;"/"&amp;MID(C697,10,3)&amp;TRIM(D697)),Carouselwash!G:G,Carouselwash!I:I,0),_xlfn.XLOOKUP(MID(B697,2,7)&amp;"/"&amp;MID(B697,10,3)&amp;TRIM(D697)&amp;MID(B697,15,4),Carouselwash!F:F,Carouselwash!I:I,0))</f>
        <v>0</v>
      </c>
    </row>
    <row r="698" spans="1:35" hidden="1">
      <c r="D698" s="55"/>
      <c r="E698" s="115"/>
      <c r="G698" s="124"/>
      <c r="H698" s="124"/>
      <c r="AA698" s="60" t="s">
        <v>5010</v>
      </c>
      <c r="AB698" s="66" t="s">
        <v>5008</v>
      </c>
      <c r="AC698" s="60" t="s">
        <v>10502</v>
      </c>
      <c r="AD698" s="60">
        <f>IF(N698=$AD$1,_xlfn.XLOOKUP(LEFT(B698,18)&amp;C698&amp;D698,'Form CT'!I:I,'Form CT'!D:D,0)+_xlfn.XLOOKUP(LEFT(B698,18)&amp;C698&amp;D698,'Form CT'!I:I,'Form CT'!E:E,0),0)</f>
        <v>0</v>
      </c>
      <c r="AE698" s="60">
        <f>IF(N698=$AE$1,_xlfn.XLOOKUP(LEFT(B698,18)&amp;C698&amp;D698,'Form CT'!I:I,'Form CT'!D:D,0)+_xlfn.XLOOKUP(LEFT(B698,18)&amp;C698&amp;D698,'Form CT'!I:I,'Form CT'!E:E,0),0)</f>
        <v>0</v>
      </c>
      <c r="AF698" s="60">
        <f>IF(N698=$AF$1,_xlfn.XLOOKUP(LEFT(B698,18)&amp;C698&amp;D698,'Form CT'!I:I,'Form CT'!D:D,0)+_xlfn.XLOOKUP(LEFT(B698,18)&amp;C698&amp;D698,'Form CT'!I:I,'Form CT'!E:E,0),0)</f>
        <v>0</v>
      </c>
      <c r="AG698" s="60" t="e">
        <f t="shared" si="14"/>
        <v>#VALUE!</v>
      </c>
      <c r="AH698" s="60">
        <f>_xlfn.XLOOKUP(TRIM(CLEAN(B698))&amp;"-"&amp;TRIM(CLEAN(C698))&amp;"-"&amp;TRIM(CLEAN(D698)),'KS2'!A:A,'KS2'!B:B,0)</f>
        <v>0</v>
      </c>
      <c r="AI698" s="60">
        <f>IF(_xlfn.XLOOKUP(MID(B698,2,7)&amp;"/"&amp;MID(B698,10,3)&amp;TRIM(D698)&amp;MID(B698,15,4),Carouselwash!F:F,Carouselwash!I:I,0)=0,_xlfn.XLOOKUP((MID(C698,2,7)&amp;"/"&amp;MID(C698,10,3)&amp;TRIM(D698)),Carouselwash!G:G,Carouselwash!I:I,0),_xlfn.XLOOKUP(MID(B698,2,7)&amp;"/"&amp;MID(B698,10,3)&amp;TRIM(D698)&amp;MID(B698,15,4),Carouselwash!F:F,Carouselwash!I:I,0))</f>
        <v>0</v>
      </c>
    </row>
    <row r="699" spans="1:35" hidden="1">
      <c r="D699" s="55"/>
      <c r="E699" s="115"/>
      <c r="G699" s="124"/>
      <c r="H699" s="124"/>
      <c r="AA699" s="60" t="s">
        <v>5010</v>
      </c>
      <c r="AB699" s="66" t="s">
        <v>5008</v>
      </c>
      <c r="AC699" s="60" t="s">
        <v>10502</v>
      </c>
      <c r="AD699" s="60">
        <f>IF(N699=$AD$1,_xlfn.XLOOKUP(LEFT(B699,18)&amp;C699&amp;D699,'Form CT'!I:I,'Form CT'!D:D,0)+_xlfn.XLOOKUP(LEFT(B699,18)&amp;C699&amp;D699,'Form CT'!I:I,'Form CT'!E:E,0),0)</f>
        <v>0</v>
      </c>
      <c r="AE699" s="60">
        <f>IF(N699=$AE$1,_xlfn.XLOOKUP(LEFT(B699,18)&amp;C699&amp;D699,'Form CT'!I:I,'Form CT'!D:D,0)+_xlfn.XLOOKUP(LEFT(B699,18)&amp;C699&amp;D699,'Form CT'!I:I,'Form CT'!E:E,0),0)</f>
        <v>0</v>
      </c>
      <c r="AF699" s="60">
        <f>IF(N699=$AF$1,_xlfn.XLOOKUP(LEFT(B699,18)&amp;C699&amp;D699,'Form CT'!I:I,'Form CT'!D:D,0)+_xlfn.XLOOKUP(LEFT(B699,18)&amp;C699&amp;D699,'Form CT'!I:I,'Form CT'!E:E,0),0)</f>
        <v>0</v>
      </c>
      <c r="AG699" s="60" t="e">
        <f t="shared" si="14"/>
        <v>#VALUE!</v>
      </c>
      <c r="AH699" s="60">
        <f>_xlfn.XLOOKUP(TRIM(CLEAN(B699))&amp;"-"&amp;TRIM(CLEAN(C699))&amp;"-"&amp;TRIM(CLEAN(D699)),'KS2'!A:A,'KS2'!B:B,0)</f>
        <v>0</v>
      </c>
      <c r="AI699" s="60">
        <f>IF(_xlfn.XLOOKUP(MID(B699,2,7)&amp;"/"&amp;MID(B699,10,3)&amp;TRIM(D699)&amp;MID(B699,15,4),Carouselwash!F:F,Carouselwash!I:I,0)=0,_xlfn.XLOOKUP((MID(C699,2,7)&amp;"/"&amp;MID(C699,10,3)&amp;TRIM(D699)),Carouselwash!G:G,Carouselwash!I:I,0),_xlfn.XLOOKUP(MID(B699,2,7)&amp;"/"&amp;MID(B699,10,3)&amp;TRIM(D699)&amp;MID(B699,15,4),Carouselwash!F:F,Carouselwash!I:I,0))</f>
        <v>0</v>
      </c>
    </row>
    <row r="700" spans="1:35" hidden="1">
      <c r="E700" s="115"/>
      <c r="G700" s="124"/>
      <c r="H700" s="124"/>
      <c r="AA700" s="60" t="s">
        <v>5009</v>
      </c>
      <c r="AB700" s="66" t="s">
        <v>10948</v>
      </c>
      <c r="AC700" s="60" t="s">
        <v>10949</v>
      </c>
      <c r="AD700" s="60">
        <f>IF(N700=$AD$1,_xlfn.XLOOKUP(LEFT(B700,18)&amp;C700&amp;D700,'Form CT'!I:I,'Form CT'!D:D,0)+_xlfn.XLOOKUP(LEFT(B700,18)&amp;C700&amp;D700,'Form CT'!I:I,'Form CT'!E:E,0),0)</f>
        <v>0</v>
      </c>
      <c r="AE700" s="60">
        <f>IF(N700=$AE$1,_xlfn.XLOOKUP(LEFT(B700,18)&amp;C700&amp;D700,'Form CT'!I:I,'Form CT'!D:D,0)+_xlfn.XLOOKUP(LEFT(B700,18)&amp;C700&amp;D700,'Form CT'!I:I,'Form CT'!E:E,0),0)</f>
        <v>0</v>
      </c>
      <c r="AF700" s="60">
        <f>IF(N700=$AF$1,_xlfn.XLOOKUP(LEFT(B700,18)&amp;C700&amp;D700,'Form CT'!I:I,'Form CT'!D:D,0)+_xlfn.XLOOKUP(LEFT(B700,18)&amp;C700&amp;D700,'Form CT'!I:I,'Form CT'!E:E,0),0)</f>
        <v>0</v>
      </c>
      <c r="AG700" s="60" t="e">
        <f t="shared" si="14"/>
        <v>#VALUE!</v>
      </c>
      <c r="AH700" s="60">
        <f>_xlfn.XLOOKUP(TRIM(CLEAN(B700))&amp;"-"&amp;TRIM(CLEAN(C700))&amp;"-"&amp;TRIM(CLEAN(D700)),'KS2'!A:A,'KS2'!B:B,0)</f>
        <v>0</v>
      </c>
      <c r="AI700" s="60">
        <f>IF(_xlfn.XLOOKUP(MID(B700,2,7)&amp;"/"&amp;MID(B700,10,3)&amp;TRIM(D700)&amp;MID(B700,15,4),Carouselwash!F:F,Carouselwash!I:I,0)=0,_xlfn.XLOOKUP((MID(C700,2,7)&amp;"/"&amp;MID(C700,10,3)&amp;TRIM(D700)),Carouselwash!G:G,Carouselwash!I:I,0),_xlfn.XLOOKUP(MID(B700,2,7)&amp;"/"&amp;MID(B700,10,3)&amp;TRIM(D700)&amp;MID(B700,15,4),Carouselwash!F:F,Carouselwash!I:I,0))</f>
        <v>0</v>
      </c>
    </row>
    <row r="701" spans="1:35" hidden="1">
      <c r="A701" s="68"/>
      <c r="B701" s="70"/>
      <c r="C701" s="70"/>
      <c r="D701" s="68"/>
      <c r="E701" s="71"/>
      <c r="F701" s="73"/>
      <c r="G701" s="74"/>
      <c r="H701" s="74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  <c r="AA701" s="68" t="s">
        <v>5009</v>
      </c>
      <c r="AB701" s="68" t="s">
        <v>10950</v>
      </c>
      <c r="AC701" s="68" t="s">
        <v>10951</v>
      </c>
      <c r="AD701" s="60">
        <f>IF(N701=$AD$1,_xlfn.XLOOKUP(LEFT(B701,18)&amp;C701&amp;D701,'Form CT'!I:I,'Form CT'!D:D,0)+_xlfn.XLOOKUP(LEFT(B701,18)&amp;C701&amp;D701,'Form CT'!I:I,'Form CT'!E:E,0),0)</f>
        <v>0</v>
      </c>
      <c r="AE701" s="60">
        <f>IF(N701=$AE$1,_xlfn.XLOOKUP(LEFT(B701,18)&amp;C701&amp;D701,'Form CT'!I:I,'Form CT'!D:D,0)+_xlfn.XLOOKUP(LEFT(B701,18)&amp;C701&amp;D701,'Form CT'!I:I,'Form CT'!E:E,0),0)</f>
        <v>0</v>
      </c>
      <c r="AF701" s="60">
        <f>IF(N701=$AF$1,_xlfn.XLOOKUP(LEFT(B701,18)&amp;C701&amp;D701,'Form CT'!I:I,'Form CT'!D:D,0)+_xlfn.XLOOKUP(LEFT(B701,18)&amp;C701&amp;D701,'Form CT'!I:I,'Form CT'!E:E,0),0)</f>
        <v>0</v>
      </c>
      <c r="AG701" s="60" t="e">
        <f t="shared" ref="AG701:AG764" si="15">IF(OR(
    AND(MID(B701,2,2)="59", VALUE(MID(B701,11,2))&gt;24),
    AND(LEFT(B701,4)="T521", VALUE(MID(B701,11,2))&gt;62),
    LEFT(B701,4)="T523"
), "符合", "不符合")</f>
        <v>#VALUE!</v>
      </c>
      <c r="AH701" s="60">
        <f>_xlfn.XLOOKUP(TRIM(CLEAN(B701))&amp;"-"&amp;TRIM(CLEAN(C701))&amp;"-"&amp;TRIM(CLEAN(D701)),'KS2'!A:A,'KS2'!B:B,0)</f>
        <v>0</v>
      </c>
      <c r="AI701" s="60">
        <f>IF(_xlfn.XLOOKUP(MID(B701,2,7)&amp;"/"&amp;MID(B701,10,3)&amp;TRIM(D701)&amp;MID(B701,15,4),Carouselwash!F:F,Carouselwash!I:I,0)=0,_xlfn.XLOOKUP((MID(C701,2,7)&amp;"/"&amp;MID(C701,10,3)&amp;TRIM(D701)),Carouselwash!G:G,Carouselwash!I:I,0),_xlfn.XLOOKUP(MID(B701,2,7)&amp;"/"&amp;MID(B701,10,3)&amp;TRIM(D701)&amp;MID(B701,15,4),Carouselwash!F:F,Carouselwash!I:I,0))</f>
        <v>0</v>
      </c>
    </row>
    <row r="702" spans="1:35" hidden="1">
      <c r="A702" s="68"/>
      <c r="B702" s="70"/>
      <c r="C702" s="70"/>
      <c r="D702" s="68"/>
      <c r="E702" s="71"/>
      <c r="F702" s="73"/>
      <c r="G702" s="74"/>
      <c r="H702" s="74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  <c r="AA702" s="68" t="s">
        <v>5010</v>
      </c>
      <c r="AB702" s="76" t="s">
        <v>5008</v>
      </c>
      <c r="AC702" s="68" t="s">
        <v>10952</v>
      </c>
      <c r="AD702" s="60">
        <f>IF(N702=$AD$1,_xlfn.XLOOKUP(LEFT(B702,18)&amp;C702&amp;D702,'Form CT'!I:I,'Form CT'!D:D,0)+_xlfn.XLOOKUP(LEFT(B702,18)&amp;C702&amp;D702,'Form CT'!I:I,'Form CT'!E:E,0),0)</f>
        <v>0</v>
      </c>
      <c r="AE702" s="60">
        <f>IF(N702=$AE$1,_xlfn.XLOOKUP(LEFT(B702,18)&amp;C702&amp;D702,'Form CT'!I:I,'Form CT'!D:D,0)+_xlfn.XLOOKUP(LEFT(B702,18)&amp;C702&amp;D702,'Form CT'!I:I,'Form CT'!E:E,0),0)</f>
        <v>0</v>
      </c>
      <c r="AF702" s="60">
        <f>IF(N702=$AF$1,_xlfn.XLOOKUP(LEFT(B702,18)&amp;C702&amp;D702,'Form CT'!I:I,'Form CT'!D:D,0)+_xlfn.XLOOKUP(LEFT(B702,18)&amp;C702&amp;D702,'Form CT'!I:I,'Form CT'!E:E,0),0)</f>
        <v>0</v>
      </c>
      <c r="AG702" s="60" t="e">
        <f t="shared" si="15"/>
        <v>#VALUE!</v>
      </c>
      <c r="AH702" s="60">
        <f>_xlfn.XLOOKUP(TRIM(CLEAN(B702))&amp;"-"&amp;TRIM(CLEAN(C702))&amp;"-"&amp;TRIM(CLEAN(D702)),'KS2'!A:A,'KS2'!B:B,0)</f>
        <v>0</v>
      </c>
      <c r="AI702" s="60">
        <f>IF(_xlfn.XLOOKUP(MID(B702,2,7)&amp;"/"&amp;MID(B702,10,3)&amp;TRIM(D702)&amp;MID(B702,15,4),Carouselwash!F:F,Carouselwash!I:I,0)=0,_xlfn.XLOOKUP((MID(C702,2,7)&amp;"/"&amp;MID(C702,10,3)&amp;TRIM(D702)),Carouselwash!G:G,Carouselwash!I:I,0),_xlfn.XLOOKUP(MID(B702,2,7)&amp;"/"&amp;MID(B702,10,3)&amp;TRIM(D702)&amp;MID(B702,15,4),Carouselwash!F:F,Carouselwash!I:I,0))</f>
        <v>0</v>
      </c>
    </row>
    <row r="703" spans="1:35" hidden="1">
      <c r="E703" s="115"/>
      <c r="G703" s="124"/>
      <c r="H703" s="124"/>
      <c r="AA703" s="60" t="s">
        <v>5009</v>
      </c>
      <c r="AB703" s="126" t="s">
        <v>10953</v>
      </c>
      <c r="AC703" s="60" t="s">
        <v>10954</v>
      </c>
      <c r="AD703" s="60">
        <f>IF(N703=$AD$1,_xlfn.XLOOKUP(LEFT(B703,18)&amp;C703&amp;D703,'Form CT'!I:I,'Form CT'!D:D,0)+_xlfn.XLOOKUP(LEFT(B703,18)&amp;C703&amp;D703,'Form CT'!I:I,'Form CT'!E:E,0),0)</f>
        <v>0</v>
      </c>
      <c r="AE703" s="60">
        <f>IF(N703=$AE$1,_xlfn.XLOOKUP(LEFT(B703,18)&amp;C703&amp;D703,'Form CT'!I:I,'Form CT'!D:D,0)+_xlfn.XLOOKUP(LEFT(B703,18)&amp;C703&amp;D703,'Form CT'!I:I,'Form CT'!E:E,0),0)</f>
        <v>0</v>
      </c>
      <c r="AF703" s="60">
        <f>IF(N703=$AF$1,_xlfn.XLOOKUP(LEFT(B703,18)&amp;C703&amp;D703,'Form CT'!I:I,'Form CT'!D:D,0)+_xlfn.XLOOKUP(LEFT(B703,18)&amp;C703&amp;D703,'Form CT'!I:I,'Form CT'!E:E,0),0)</f>
        <v>0</v>
      </c>
      <c r="AG703" s="60" t="e">
        <f t="shared" si="15"/>
        <v>#VALUE!</v>
      </c>
      <c r="AH703" s="60">
        <f>_xlfn.XLOOKUP(TRIM(CLEAN(B703))&amp;"-"&amp;TRIM(CLEAN(C703))&amp;"-"&amp;TRIM(CLEAN(D703)),'KS2'!A:A,'KS2'!B:B,0)</f>
        <v>0</v>
      </c>
      <c r="AI703" s="60">
        <f>IF(_xlfn.XLOOKUP(MID(B703,2,7)&amp;"/"&amp;MID(B703,10,3)&amp;TRIM(D703)&amp;MID(B703,15,4),Carouselwash!F:F,Carouselwash!I:I,0)=0,_xlfn.XLOOKUP((MID(C703,2,7)&amp;"/"&amp;MID(C703,10,3)&amp;TRIM(D703)),Carouselwash!G:G,Carouselwash!I:I,0),_xlfn.XLOOKUP(MID(B703,2,7)&amp;"/"&amp;MID(B703,10,3)&amp;TRIM(D703)&amp;MID(B703,15,4),Carouselwash!F:F,Carouselwash!I:I,0))</f>
        <v>0</v>
      </c>
    </row>
    <row r="704" spans="1:35" hidden="1">
      <c r="D704" s="55"/>
      <c r="E704" s="115"/>
      <c r="G704" s="124"/>
      <c r="H704" s="124"/>
      <c r="AA704" s="60" t="s">
        <v>5009</v>
      </c>
      <c r="AB704" s="66" t="s">
        <v>10955</v>
      </c>
      <c r="AC704" s="60" t="s">
        <v>10956</v>
      </c>
      <c r="AD704" s="60">
        <f>IF(N704=$AD$1,_xlfn.XLOOKUP(LEFT(B704,18)&amp;C704&amp;D704,'Form CT'!I:I,'Form CT'!D:D,0)+_xlfn.XLOOKUP(LEFT(B704,18)&amp;C704&amp;D704,'Form CT'!I:I,'Form CT'!E:E,0),0)</f>
        <v>0</v>
      </c>
      <c r="AE704" s="60">
        <f>IF(N704=$AE$1,_xlfn.XLOOKUP(LEFT(B704,18)&amp;C704&amp;D704,'Form CT'!I:I,'Form CT'!D:D,0)+_xlfn.XLOOKUP(LEFT(B704,18)&amp;C704&amp;D704,'Form CT'!I:I,'Form CT'!E:E,0),0)</f>
        <v>0</v>
      </c>
      <c r="AF704" s="60">
        <f>IF(N704=$AF$1,_xlfn.XLOOKUP(LEFT(B704,18)&amp;C704&amp;D704,'Form CT'!I:I,'Form CT'!D:D,0)+_xlfn.XLOOKUP(LEFT(B704,18)&amp;C704&amp;D704,'Form CT'!I:I,'Form CT'!E:E,0),0)</f>
        <v>0</v>
      </c>
      <c r="AG704" s="60" t="e">
        <f t="shared" si="15"/>
        <v>#VALUE!</v>
      </c>
      <c r="AH704" s="60">
        <f>_xlfn.XLOOKUP(TRIM(CLEAN(B704))&amp;"-"&amp;TRIM(CLEAN(C704))&amp;"-"&amp;TRIM(CLEAN(D704)),'KS2'!A:A,'KS2'!B:B,0)</f>
        <v>0</v>
      </c>
      <c r="AI704" s="60">
        <f>IF(_xlfn.XLOOKUP(MID(B704,2,7)&amp;"/"&amp;MID(B704,10,3)&amp;TRIM(D704)&amp;MID(B704,15,4),Carouselwash!F:F,Carouselwash!I:I,0)=0,_xlfn.XLOOKUP((MID(C704,2,7)&amp;"/"&amp;MID(C704,10,3)&amp;TRIM(D704)),Carouselwash!G:G,Carouselwash!I:I,0),_xlfn.XLOOKUP(MID(B704,2,7)&amp;"/"&amp;MID(B704,10,3)&amp;TRIM(D704)&amp;MID(B704,15,4),Carouselwash!F:F,Carouselwash!I:I,0))</f>
        <v>0</v>
      </c>
    </row>
    <row r="705" spans="1:35" hidden="1">
      <c r="E705" s="115"/>
      <c r="G705" s="124"/>
      <c r="H705" s="124"/>
      <c r="AA705" s="60" t="s">
        <v>5012</v>
      </c>
      <c r="AB705" s="66" t="s">
        <v>5014</v>
      </c>
      <c r="AC705" s="60" t="s">
        <v>10957</v>
      </c>
      <c r="AD705" s="60">
        <f>IF(N705=$AD$1,_xlfn.XLOOKUP(LEFT(B705,18)&amp;C705&amp;D705,'Form CT'!I:I,'Form CT'!D:D,0)+_xlfn.XLOOKUP(LEFT(B705,18)&amp;C705&amp;D705,'Form CT'!I:I,'Form CT'!E:E,0),0)</f>
        <v>0</v>
      </c>
      <c r="AE705" s="60">
        <f>IF(N705=$AE$1,_xlfn.XLOOKUP(LEFT(B705,18)&amp;C705&amp;D705,'Form CT'!I:I,'Form CT'!D:D,0)+_xlfn.XLOOKUP(LEFT(B705,18)&amp;C705&amp;D705,'Form CT'!I:I,'Form CT'!E:E,0),0)</f>
        <v>0</v>
      </c>
      <c r="AF705" s="60">
        <f>IF(N705=$AF$1,_xlfn.XLOOKUP(LEFT(B705,18)&amp;C705&amp;D705,'Form CT'!I:I,'Form CT'!D:D,0)+_xlfn.XLOOKUP(LEFT(B705,18)&amp;C705&amp;D705,'Form CT'!I:I,'Form CT'!E:E,0),0)</f>
        <v>0</v>
      </c>
      <c r="AG705" s="60" t="e">
        <f t="shared" si="15"/>
        <v>#VALUE!</v>
      </c>
      <c r="AH705" s="60">
        <f>_xlfn.XLOOKUP(TRIM(CLEAN(B705))&amp;"-"&amp;TRIM(CLEAN(C705))&amp;"-"&amp;TRIM(CLEAN(D705)),'KS2'!A:A,'KS2'!B:B,0)</f>
        <v>0</v>
      </c>
      <c r="AI705" s="60">
        <f>IF(_xlfn.XLOOKUP(MID(B705,2,7)&amp;"/"&amp;MID(B705,10,3)&amp;TRIM(D705)&amp;MID(B705,15,4),Carouselwash!F:F,Carouselwash!I:I,0)=0,_xlfn.XLOOKUP((MID(C705,2,7)&amp;"/"&amp;MID(C705,10,3)&amp;TRIM(D705)),Carouselwash!G:G,Carouselwash!I:I,0),_xlfn.XLOOKUP(MID(B705,2,7)&amp;"/"&amp;MID(B705,10,3)&amp;TRIM(D705)&amp;MID(B705,15,4),Carouselwash!F:F,Carouselwash!I:I,0))</f>
        <v>0</v>
      </c>
    </row>
    <row r="706" spans="1:35" hidden="1">
      <c r="E706" s="115"/>
      <c r="G706" s="124"/>
      <c r="H706" s="124"/>
      <c r="AA706" s="60" t="s">
        <v>5009</v>
      </c>
      <c r="AB706" s="126" t="s">
        <v>5008</v>
      </c>
      <c r="AC706" s="60" t="s">
        <v>10958</v>
      </c>
      <c r="AD706" s="60">
        <f>IF(N706=$AD$1,_xlfn.XLOOKUP(LEFT(B706,18)&amp;C706&amp;D706,'Form CT'!I:I,'Form CT'!D:D,0)+_xlfn.XLOOKUP(LEFT(B706,18)&amp;C706&amp;D706,'Form CT'!I:I,'Form CT'!E:E,0),0)</f>
        <v>0</v>
      </c>
      <c r="AE706" s="60">
        <f>IF(N706=$AE$1,_xlfn.XLOOKUP(LEFT(B706,18)&amp;C706&amp;D706,'Form CT'!I:I,'Form CT'!D:D,0)+_xlfn.XLOOKUP(LEFT(B706,18)&amp;C706&amp;D706,'Form CT'!I:I,'Form CT'!E:E,0),0)</f>
        <v>0</v>
      </c>
      <c r="AF706" s="60">
        <f>IF(N706=$AF$1,_xlfn.XLOOKUP(LEFT(B706,18)&amp;C706&amp;D706,'Form CT'!I:I,'Form CT'!D:D,0)+_xlfn.XLOOKUP(LEFT(B706,18)&amp;C706&amp;D706,'Form CT'!I:I,'Form CT'!E:E,0),0)</f>
        <v>0</v>
      </c>
      <c r="AG706" s="60" t="e">
        <f t="shared" si="15"/>
        <v>#VALUE!</v>
      </c>
      <c r="AH706" s="60">
        <f>_xlfn.XLOOKUP(TRIM(CLEAN(B706))&amp;"-"&amp;TRIM(CLEAN(C706))&amp;"-"&amp;TRIM(CLEAN(D706)),'KS2'!A:A,'KS2'!B:B,0)</f>
        <v>0</v>
      </c>
      <c r="AI706" s="60">
        <f>IF(_xlfn.XLOOKUP(MID(B706,2,7)&amp;"/"&amp;MID(B706,10,3)&amp;TRIM(D706)&amp;MID(B706,15,4),Carouselwash!F:F,Carouselwash!I:I,0)=0,_xlfn.XLOOKUP((MID(C706,2,7)&amp;"/"&amp;MID(C706,10,3)&amp;TRIM(D706)),Carouselwash!G:G,Carouselwash!I:I,0),_xlfn.XLOOKUP(MID(B706,2,7)&amp;"/"&amp;MID(B706,10,3)&amp;TRIM(D706)&amp;MID(B706,15,4),Carouselwash!F:F,Carouselwash!I:I,0))</f>
        <v>0</v>
      </c>
    </row>
    <row r="707" spans="1:35" hidden="1">
      <c r="D707" s="55"/>
      <c r="E707" s="115"/>
      <c r="G707" s="124"/>
      <c r="H707" s="124"/>
      <c r="AA707" s="60" t="s">
        <v>5012</v>
      </c>
      <c r="AB707" s="66" t="s">
        <v>5014</v>
      </c>
      <c r="AC707" s="60" t="s">
        <v>10959</v>
      </c>
      <c r="AD707" s="60">
        <f>IF(N707=$AD$1,_xlfn.XLOOKUP(LEFT(B707,18)&amp;C707&amp;D707,'Form CT'!I:I,'Form CT'!D:D,0)+_xlfn.XLOOKUP(LEFT(B707,18)&amp;C707&amp;D707,'Form CT'!I:I,'Form CT'!E:E,0),0)</f>
        <v>0</v>
      </c>
      <c r="AE707" s="60">
        <f>IF(N707=$AE$1,_xlfn.XLOOKUP(LEFT(B707,18)&amp;C707&amp;D707,'Form CT'!I:I,'Form CT'!D:D,0)+_xlfn.XLOOKUP(LEFT(B707,18)&amp;C707&amp;D707,'Form CT'!I:I,'Form CT'!E:E,0),0)</f>
        <v>0</v>
      </c>
      <c r="AF707" s="60">
        <f>IF(N707=$AF$1,_xlfn.XLOOKUP(LEFT(B707,18)&amp;C707&amp;D707,'Form CT'!I:I,'Form CT'!D:D,0)+_xlfn.XLOOKUP(LEFT(B707,18)&amp;C707&amp;D707,'Form CT'!I:I,'Form CT'!E:E,0),0)</f>
        <v>0</v>
      </c>
      <c r="AG707" s="60" t="e">
        <f t="shared" si="15"/>
        <v>#VALUE!</v>
      </c>
      <c r="AH707" s="60">
        <f>_xlfn.XLOOKUP(TRIM(CLEAN(B707))&amp;"-"&amp;TRIM(CLEAN(C707))&amp;"-"&amp;TRIM(CLEAN(D707)),'KS2'!A:A,'KS2'!B:B,0)</f>
        <v>0</v>
      </c>
      <c r="AI707" s="60">
        <f>IF(_xlfn.XLOOKUP(MID(B707,2,7)&amp;"/"&amp;MID(B707,10,3)&amp;TRIM(D707)&amp;MID(B707,15,4),Carouselwash!F:F,Carouselwash!I:I,0)=0,_xlfn.XLOOKUP((MID(C707,2,7)&amp;"/"&amp;MID(C707,10,3)&amp;TRIM(D707)),Carouselwash!G:G,Carouselwash!I:I,0),_xlfn.XLOOKUP(MID(B707,2,7)&amp;"/"&amp;MID(B707,10,3)&amp;TRIM(D707)&amp;MID(B707,15,4),Carouselwash!F:F,Carouselwash!I:I,0))</f>
        <v>0</v>
      </c>
    </row>
    <row r="708" spans="1:35" hidden="1">
      <c r="E708" s="115"/>
      <c r="G708" s="124"/>
      <c r="H708" s="124"/>
      <c r="AA708" s="60" t="s">
        <v>5009</v>
      </c>
      <c r="AB708" s="66" t="s">
        <v>10960</v>
      </c>
      <c r="AC708" s="60" t="s">
        <v>10961</v>
      </c>
      <c r="AD708" s="60">
        <f>IF(N708=$AD$1,_xlfn.XLOOKUP(LEFT(B708,18)&amp;C708&amp;D708,'Form CT'!I:I,'Form CT'!D:D,0)+_xlfn.XLOOKUP(LEFT(B708,18)&amp;C708&amp;D708,'Form CT'!I:I,'Form CT'!E:E,0),0)</f>
        <v>0</v>
      </c>
      <c r="AE708" s="60">
        <f>IF(N708=$AE$1,_xlfn.XLOOKUP(LEFT(B708,18)&amp;C708&amp;D708,'Form CT'!I:I,'Form CT'!D:D,0)+_xlfn.XLOOKUP(LEFT(B708,18)&amp;C708&amp;D708,'Form CT'!I:I,'Form CT'!E:E,0),0)</f>
        <v>0</v>
      </c>
      <c r="AF708" s="60">
        <f>IF(N708=$AF$1,_xlfn.XLOOKUP(LEFT(B708,18)&amp;C708&amp;D708,'Form CT'!I:I,'Form CT'!D:D,0)+_xlfn.XLOOKUP(LEFT(B708,18)&amp;C708&amp;D708,'Form CT'!I:I,'Form CT'!E:E,0),0)</f>
        <v>0</v>
      </c>
      <c r="AG708" s="60" t="e">
        <f t="shared" si="15"/>
        <v>#VALUE!</v>
      </c>
      <c r="AH708" s="60">
        <f>_xlfn.XLOOKUP(TRIM(CLEAN(B708))&amp;"-"&amp;TRIM(CLEAN(C708))&amp;"-"&amp;TRIM(CLEAN(D708)),'KS2'!A:A,'KS2'!B:B,0)</f>
        <v>0</v>
      </c>
      <c r="AI708" s="60">
        <f>IF(_xlfn.XLOOKUP(MID(B708,2,7)&amp;"/"&amp;MID(B708,10,3)&amp;TRIM(D708)&amp;MID(B708,15,4),Carouselwash!F:F,Carouselwash!I:I,0)=0,_xlfn.XLOOKUP((MID(C708,2,7)&amp;"/"&amp;MID(C708,10,3)&amp;TRIM(D708)),Carouselwash!G:G,Carouselwash!I:I,0),_xlfn.XLOOKUP(MID(B708,2,7)&amp;"/"&amp;MID(B708,10,3)&amp;TRIM(D708)&amp;MID(B708,15,4),Carouselwash!F:F,Carouselwash!I:I,0))</f>
        <v>0</v>
      </c>
    </row>
    <row r="709" spans="1:35" hidden="1">
      <c r="D709" s="55"/>
      <c r="E709" s="115"/>
      <c r="G709" s="124"/>
      <c r="H709" s="124"/>
      <c r="AA709" s="60" t="s">
        <v>5009</v>
      </c>
      <c r="AB709" s="66" t="s">
        <v>5008</v>
      </c>
      <c r="AC709" s="60" t="s">
        <v>10737</v>
      </c>
      <c r="AD709" s="60">
        <f>IF(N709=$AD$1,_xlfn.XLOOKUP(LEFT(B709,18)&amp;C709&amp;D709,'Form CT'!I:I,'Form CT'!D:D,0)+_xlfn.XLOOKUP(LEFT(B709,18)&amp;C709&amp;D709,'Form CT'!I:I,'Form CT'!E:E,0),0)</f>
        <v>0</v>
      </c>
      <c r="AE709" s="60">
        <f>IF(N709=$AE$1,_xlfn.XLOOKUP(LEFT(B709,18)&amp;C709&amp;D709,'Form CT'!I:I,'Form CT'!D:D,0)+_xlfn.XLOOKUP(LEFT(B709,18)&amp;C709&amp;D709,'Form CT'!I:I,'Form CT'!E:E,0),0)</f>
        <v>0</v>
      </c>
      <c r="AF709" s="60">
        <f>IF(N709=$AF$1,_xlfn.XLOOKUP(LEFT(B709,18)&amp;C709&amp;D709,'Form CT'!I:I,'Form CT'!D:D,0)+_xlfn.XLOOKUP(LEFT(B709,18)&amp;C709&amp;D709,'Form CT'!I:I,'Form CT'!E:E,0),0)</f>
        <v>0</v>
      </c>
      <c r="AG709" s="60" t="e">
        <f t="shared" si="15"/>
        <v>#VALUE!</v>
      </c>
      <c r="AH709" s="60">
        <f>_xlfn.XLOOKUP(TRIM(CLEAN(B709))&amp;"-"&amp;TRIM(CLEAN(C709))&amp;"-"&amp;TRIM(CLEAN(D709)),'KS2'!A:A,'KS2'!B:B,0)</f>
        <v>0</v>
      </c>
      <c r="AI709" s="60">
        <f>IF(_xlfn.XLOOKUP(MID(B709,2,7)&amp;"/"&amp;MID(B709,10,3)&amp;TRIM(D709)&amp;MID(B709,15,4),Carouselwash!F:F,Carouselwash!I:I,0)=0,_xlfn.XLOOKUP((MID(C709,2,7)&amp;"/"&amp;MID(C709,10,3)&amp;TRIM(D709)),Carouselwash!G:G,Carouselwash!I:I,0),_xlfn.XLOOKUP(MID(B709,2,7)&amp;"/"&amp;MID(B709,10,3)&amp;TRIM(D709)&amp;MID(B709,15,4),Carouselwash!F:F,Carouselwash!I:I,0))</f>
        <v>0</v>
      </c>
    </row>
    <row r="710" spans="1:35" hidden="1">
      <c r="E710" s="115"/>
      <c r="G710" s="124"/>
      <c r="H710" s="124"/>
      <c r="AA710" s="60" t="s">
        <v>5009</v>
      </c>
      <c r="AB710" s="66" t="s">
        <v>10962</v>
      </c>
      <c r="AC710" s="60" t="s">
        <v>10963</v>
      </c>
      <c r="AD710" s="60">
        <f>IF(N710=$AD$1,_xlfn.XLOOKUP(LEFT(B710,18)&amp;C710&amp;D710,'Form CT'!I:I,'Form CT'!D:D,0)+_xlfn.XLOOKUP(LEFT(B710,18)&amp;C710&amp;D710,'Form CT'!I:I,'Form CT'!E:E,0),0)</f>
        <v>0</v>
      </c>
      <c r="AE710" s="60">
        <f>IF(N710=$AE$1,_xlfn.XLOOKUP(LEFT(B710,18)&amp;C710&amp;D710,'Form CT'!I:I,'Form CT'!D:D,0)+_xlfn.XLOOKUP(LEFT(B710,18)&amp;C710&amp;D710,'Form CT'!I:I,'Form CT'!E:E,0),0)</f>
        <v>0</v>
      </c>
      <c r="AF710" s="60">
        <f>IF(N710=$AF$1,_xlfn.XLOOKUP(LEFT(B710,18)&amp;C710&amp;D710,'Form CT'!I:I,'Form CT'!D:D,0)+_xlfn.XLOOKUP(LEFT(B710,18)&amp;C710&amp;D710,'Form CT'!I:I,'Form CT'!E:E,0),0)</f>
        <v>0</v>
      </c>
      <c r="AG710" s="60" t="e">
        <f t="shared" si="15"/>
        <v>#VALUE!</v>
      </c>
      <c r="AH710" s="60">
        <f>_xlfn.XLOOKUP(TRIM(CLEAN(B710))&amp;"-"&amp;TRIM(CLEAN(C710))&amp;"-"&amp;TRIM(CLEAN(D710)),'KS2'!A:A,'KS2'!B:B,0)</f>
        <v>0</v>
      </c>
      <c r="AI710" s="60">
        <f>IF(_xlfn.XLOOKUP(MID(B710,2,7)&amp;"/"&amp;MID(B710,10,3)&amp;TRIM(D710)&amp;MID(B710,15,4),Carouselwash!F:F,Carouselwash!I:I,0)=0,_xlfn.XLOOKUP((MID(C710,2,7)&amp;"/"&amp;MID(C710,10,3)&amp;TRIM(D710)),Carouselwash!G:G,Carouselwash!I:I,0),_xlfn.XLOOKUP(MID(B710,2,7)&amp;"/"&amp;MID(B710,10,3)&amp;TRIM(D710)&amp;MID(B710,15,4),Carouselwash!F:F,Carouselwash!I:I,0))</f>
        <v>0</v>
      </c>
    </row>
    <row r="711" spans="1:35" hidden="1">
      <c r="A711" s="68"/>
      <c r="B711" s="70"/>
      <c r="C711" s="70"/>
      <c r="D711" s="68"/>
      <c r="E711" s="71"/>
      <c r="F711" s="73"/>
      <c r="G711" s="74"/>
      <c r="H711" s="74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  <c r="AA711" s="68" t="s">
        <v>5009</v>
      </c>
      <c r="AB711" s="68" t="s">
        <v>5008</v>
      </c>
      <c r="AC711" s="68" t="s">
        <v>10964</v>
      </c>
      <c r="AD711" s="60">
        <f>IF(N711=$AD$1,_xlfn.XLOOKUP(LEFT(B711,18)&amp;C711&amp;D711,'Form CT'!I:I,'Form CT'!D:D,0)+_xlfn.XLOOKUP(LEFT(B711,18)&amp;C711&amp;D711,'Form CT'!I:I,'Form CT'!E:E,0),0)</f>
        <v>0</v>
      </c>
      <c r="AE711" s="60">
        <f>IF(N711=$AE$1,_xlfn.XLOOKUP(LEFT(B711,18)&amp;C711&amp;D711,'Form CT'!I:I,'Form CT'!D:D,0)+_xlfn.XLOOKUP(LEFT(B711,18)&amp;C711&amp;D711,'Form CT'!I:I,'Form CT'!E:E,0),0)</f>
        <v>0</v>
      </c>
      <c r="AF711" s="60">
        <f>IF(N711=$AF$1,_xlfn.XLOOKUP(LEFT(B711,18)&amp;C711&amp;D711,'Form CT'!I:I,'Form CT'!D:D,0)+_xlfn.XLOOKUP(LEFT(B711,18)&amp;C711&amp;D711,'Form CT'!I:I,'Form CT'!E:E,0),0)</f>
        <v>0</v>
      </c>
      <c r="AG711" s="60" t="e">
        <f t="shared" si="15"/>
        <v>#VALUE!</v>
      </c>
      <c r="AH711" s="60">
        <f>_xlfn.XLOOKUP(TRIM(CLEAN(B711))&amp;"-"&amp;TRIM(CLEAN(C711))&amp;"-"&amp;TRIM(CLEAN(D711)),'KS2'!A:A,'KS2'!B:B,0)</f>
        <v>0</v>
      </c>
      <c r="AI711" s="60">
        <f>IF(_xlfn.XLOOKUP(MID(B711,2,7)&amp;"/"&amp;MID(B711,10,3)&amp;TRIM(D711)&amp;MID(B711,15,4),Carouselwash!F:F,Carouselwash!I:I,0)=0,_xlfn.XLOOKUP((MID(C711,2,7)&amp;"/"&amp;MID(C711,10,3)&amp;TRIM(D711)),Carouselwash!G:G,Carouselwash!I:I,0),_xlfn.XLOOKUP(MID(B711,2,7)&amp;"/"&amp;MID(B711,10,3)&amp;TRIM(D711)&amp;MID(B711,15,4),Carouselwash!F:F,Carouselwash!I:I,0))</f>
        <v>0</v>
      </c>
    </row>
    <row r="712" spans="1:35" hidden="1">
      <c r="E712" s="115"/>
      <c r="G712" s="124"/>
      <c r="H712" s="124"/>
      <c r="AA712" s="60" t="s">
        <v>5009</v>
      </c>
      <c r="AB712" s="66" t="s">
        <v>10965</v>
      </c>
      <c r="AC712" s="60" t="s">
        <v>10966</v>
      </c>
      <c r="AD712" s="60">
        <f>IF(N712=$AD$1,_xlfn.XLOOKUP(LEFT(B712,18)&amp;C712&amp;D712,'Form CT'!I:I,'Form CT'!D:D,0)+_xlfn.XLOOKUP(LEFT(B712,18)&amp;C712&amp;D712,'Form CT'!I:I,'Form CT'!E:E,0),0)</f>
        <v>0</v>
      </c>
      <c r="AE712" s="60">
        <f>IF(N712=$AE$1,_xlfn.XLOOKUP(LEFT(B712,18)&amp;C712&amp;D712,'Form CT'!I:I,'Form CT'!D:D,0)+_xlfn.XLOOKUP(LEFT(B712,18)&amp;C712&amp;D712,'Form CT'!I:I,'Form CT'!E:E,0),0)</f>
        <v>0</v>
      </c>
      <c r="AF712" s="60">
        <f>IF(N712=$AF$1,_xlfn.XLOOKUP(LEFT(B712,18)&amp;C712&amp;D712,'Form CT'!I:I,'Form CT'!D:D,0)+_xlfn.XLOOKUP(LEFT(B712,18)&amp;C712&amp;D712,'Form CT'!I:I,'Form CT'!E:E,0),0)</f>
        <v>0</v>
      </c>
      <c r="AG712" s="60" t="e">
        <f t="shared" si="15"/>
        <v>#VALUE!</v>
      </c>
      <c r="AH712" s="60">
        <f>_xlfn.XLOOKUP(TRIM(CLEAN(B712))&amp;"-"&amp;TRIM(CLEAN(C712))&amp;"-"&amp;TRIM(CLEAN(D712)),'KS2'!A:A,'KS2'!B:B,0)</f>
        <v>0</v>
      </c>
      <c r="AI712" s="60">
        <f>IF(_xlfn.XLOOKUP(MID(B712,2,7)&amp;"/"&amp;MID(B712,10,3)&amp;TRIM(D712)&amp;MID(B712,15,4),Carouselwash!F:F,Carouselwash!I:I,0)=0,_xlfn.XLOOKUP((MID(C712,2,7)&amp;"/"&amp;MID(C712,10,3)&amp;TRIM(D712)),Carouselwash!G:G,Carouselwash!I:I,0),_xlfn.XLOOKUP(MID(B712,2,7)&amp;"/"&amp;MID(B712,10,3)&amp;TRIM(D712)&amp;MID(B712,15,4),Carouselwash!F:F,Carouselwash!I:I,0))</f>
        <v>0</v>
      </c>
    </row>
    <row r="713" spans="1:35" hidden="1">
      <c r="E713" s="115"/>
      <c r="G713" s="124"/>
      <c r="H713" s="124"/>
      <c r="AA713" s="60" t="s">
        <v>5012</v>
      </c>
      <c r="AB713" s="126" t="s">
        <v>5014</v>
      </c>
      <c r="AC713" s="60" t="s">
        <v>10967</v>
      </c>
      <c r="AD713" s="60">
        <f>IF(N713=$AD$1,_xlfn.XLOOKUP(LEFT(B713,18)&amp;C713&amp;D713,'Form CT'!I:I,'Form CT'!D:D,0)+_xlfn.XLOOKUP(LEFT(B713,18)&amp;C713&amp;D713,'Form CT'!I:I,'Form CT'!E:E,0),0)</f>
        <v>0</v>
      </c>
      <c r="AE713" s="60">
        <f>IF(N713=$AE$1,_xlfn.XLOOKUP(LEFT(B713,18)&amp;C713&amp;D713,'Form CT'!I:I,'Form CT'!D:D,0)+_xlfn.XLOOKUP(LEFT(B713,18)&amp;C713&amp;D713,'Form CT'!I:I,'Form CT'!E:E,0),0)</f>
        <v>0</v>
      </c>
      <c r="AF713" s="60">
        <f>IF(N713=$AF$1,_xlfn.XLOOKUP(LEFT(B713,18)&amp;C713&amp;D713,'Form CT'!I:I,'Form CT'!D:D,0)+_xlfn.XLOOKUP(LEFT(B713,18)&amp;C713&amp;D713,'Form CT'!I:I,'Form CT'!E:E,0),0)</f>
        <v>0</v>
      </c>
      <c r="AG713" s="60" t="e">
        <f t="shared" si="15"/>
        <v>#VALUE!</v>
      </c>
      <c r="AH713" s="60">
        <f>_xlfn.XLOOKUP(TRIM(CLEAN(B713))&amp;"-"&amp;TRIM(CLEAN(C713))&amp;"-"&amp;TRIM(CLEAN(D713)),'KS2'!A:A,'KS2'!B:B,0)</f>
        <v>0</v>
      </c>
      <c r="AI713" s="60">
        <f>IF(_xlfn.XLOOKUP(MID(B713,2,7)&amp;"/"&amp;MID(B713,10,3)&amp;TRIM(D713)&amp;MID(B713,15,4),Carouselwash!F:F,Carouselwash!I:I,0)=0,_xlfn.XLOOKUP((MID(C713,2,7)&amp;"/"&amp;MID(C713,10,3)&amp;TRIM(D713)),Carouselwash!G:G,Carouselwash!I:I,0),_xlfn.XLOOKUP(MID(B713,2,7)&amp;"/"&amp;MID(B713,10,3)&amp;TRIM(D713)&amp;MID(B713,15,4),Carouselwash!F:F,Carouselwash!I:I,0))</f>
        <v>0</v>
      </c>
    </row>
    <row r="714" spans="1:35" hidden="1">
      <c r="E714" s="115"/>
      <c r="G714" s="124"/>
      <c r="H714" s="124"/>
      <c r="AA714" s="60" t="s">
        <v>5009</v>
      </c>
      <c r="AB714" s="66" t="s">
        <v>10968</v>
      </c>
      <c r="AC714" s="60" t="s">
        <v>10969</v>
      </c>
      <c r="AD714" s="60">
        <f>IF(N714=$AD$1,_xlfn.XLOOKUP(LEFT(B714,18)&amp;C714&amp;D714,'Form CT'!I:I,'Form CT'!D:D,0)+_xlfn.XLOOKUP(LEFT(B714,18)&amp;C714&amp;D714,'Form CT'!I:I,'Form CT'!E:E,0),0)</f>
        <v>0</v>
      </c>
      <c r="AE714" s="60">
        <f>IF(N714=$AE$1,_xlfn.XLOOKUP(LEFT(B714,18)&amp;C714&amp;D714,'Form CT'!I:I,'Form CT'!D:D,0)+_xlfn.XLOOKUP(LEFT(B714,18)&amp;C714&amp;D714,'Form CT'!I:I,'Form CT'!E:E,0),0)</f>
        <v>0</v>
      </c>
      <c r="AF714" s="60">
        <f>IF(N714=$AF$1,_xlfn.XLOOKUP(LEFT(B714,18)&amp;C714&amp;D714,'Form CT'!I:I,'Form CT'!D:D,0)+_xlfn.XLOOKUP(LEFT(B714,18)&amp;C714&amp;D714,'Form CT'!I:I,'Form CT'!E:E,0),0)</f>
        <v>0</v>
      </c>
      <c r="AG714" s="60" t="e">
        <f t="shared" si="15"/>
        <v>#VALUE!</v>
      </c>
      <c r="AH714" s="60">
        <f>_xlfn.XLOOKUP(TRIM(CLEAN(B714))&amp;"-"&amp;TRIM(CLEAN(C714))&amp;"-"&amp;TRIM(CLEAN(D714)),'KS2'!A:A,'KS2'!B:B,0)</f>
        <v>0</v>
      </c>
      <c r="AI714" s="60">
        <f>IF(_xlfn.XLOOKUP(MID(B714,2,7)&amp;"/"&amp;MID(B714,10,3)&amp;TRIM(D714)&amp;MID(B714,15,4),Carouselwash!F:F,Carouselwash!I:I,0)=0,_xlfn.XLOOKUP((MID(C714,2,7)&amp;"/"&amp;MID(C714,10,3)&amp;TRIM(D714)),Carouselwash!G:G,Carouselwash!I:I,0),_xlfn.XLOOKUP(MID(B714,2,7)&amp;"/"&amp;MID(B714,10,3)&amp;TRIM(D714)&amp;MID(B714,15,4),Carouselwash!F:F,Carouselwash!I:I,0))</f>
        <v>0</v>
      </c>
    </row>
    <row r="715" spans="1:35" hidden="1">
      <c r="E715" s="115"/>
      <c r="G715" s="124"/>
      <c r="H715" s="124"/>
      <c r="AA715" s="60" t="s">
        <v>5009</v>
      </c>
      <c r="AB715" s="126" t="s">
        <v>5008</v>
      </c>
      <c r="AC715" s="60" t="s">
        <v>10505</v>
      </c>
      <c r="AD715" s="60">
        <f>IF(N715=$AD$1,_xlfn.XLOOKUP(LEFT(B715,18)&amp;C715&amp;D715,'Form CT'!I:I,'Form CT'!D:D,0)+_xlfn.XLOOKUP(LEFT(B715,18)&amp;C715&amp;D715,'Form CT'!I:I,'Form CT'!E:E,0),0)</f>
        <v>0</v>
      </c>
      <c r="AE715" s="60">
        <f>IF(N715=$AE$1,_xlfn.XLOOKUP(LEFT(B715,18)&amp;C715&amp;D715,'Form CT'!I:I,'Form CT'!D:D,0)+_xlfn.XLOOKUP(LEFT(B715,18)&amp;C715&amp;D715,'Form CT'!I:I,'Form CT'!E:E,0),0)</f>
        <v>0</v>
      </c>
      <c r="AF715" s="60">
        <f>IF(N715=$AF$1,_xlfn.XLOOKUP(LEFT(B715,18)&amp;C715&amp;D715,'Form CT'!I:I,'Form CT'!D:D,0)+_xlfn.XLOOKUP(LEFT(B715,18)&amp;C715&amp;D715,'Form CT'!I:I,'Form CT'!E:E,0),0)</f>
        <v>0</v>
      </c>
      <c r="AG715" s="60" t="e">
        <f t="shared" si="15"/>
        <v>#VALUE!</v>
      </c>
      <c r="AH715" s="60">
        <f>_xlfn.XLOOKUP(TRIM(CLEAN(B715))&amp;"-"&amp;TRIM(CLEAN(C715))&amp;"-"&amp;TRIM(CLEAN(D715)),'KS2'!A:A,'KS2'!B:B,0)</f>
        <v>0</v>
      </c>
      <c r="AI715" s="60">
        <f>IF(_xlfn.XLOOKUP(MID(B715,2,7)&amp;"/"&amp;MID(B715,10,3)&amp;TRIM(D715)&amp;MID(B715,15,4),Carouselwash!F:F,Carouselwash!I:I,0)=0,_xlfn.XLOOKUP((MID(C715,2,7)&amp;"/"&amp;MID(C715,10,3)&amp;TRIM(D715)),Carouselwash!G:G,Carouselwash!I:I,0),_xlfn.XLOOKUP(MID(B715,2,7)&amp;"/"&amp;MID(B715,10,3)&amp;TRIM(D715)&amp;MID(B715,15,4),Carouselwash!F:F,Carouselwash!I:I,0))</f>
        <v>0</v>
      </c>
    </row>
    <row r="716" spans="1:35" hidden="1">
      <c r="E716" s="115"/>
      <c r="G716" s="124"/>
      <c r="H716" s="124"/>
      <c r="AA716" s="60" t="s">
        <v>5009</v>
      </c>
      <c r="AB716" s="66" t="s">
        <v>10970</v>
      </c>
      <c r="AC716" s="60" t="s">
        <v>10971</v>
      </c>
      <c r="AD716" s="60">
        <f>IF(N716=$AD$1,_xlfn.XLOOKUP(LEFT(B716,18)&amp;C716&amp;D716,'Form CT'!I:I,'Form CT'!D:D,0)+_xlfn.XLOOKUP(LEFT(B716,18)&amp;C716&amp;D716,'Form CT'!I:I,'Form CT'!E:E,0),0)</f>
        <v>0</v>
      </c>
      <c r="AE716" s="60">
        <f>IF(N716=$AE$1,_xlfn.XLOOKUP(LEFT(B716,18)&amp;C716&amp;D716,'Form CT'!I:I,'Form CT'!D:D,0)+_xlfn.XLOOKUP(LEFT(B716,18)&amp;C716&amp;D716,'Form CT'!I:I,'Form CT'!E:E,0),0)</f>
        <v>0</v>
      </c>
      <c r="AF716" s="60">
        <f>IF(N716=$AF$1,_xlfn.XLOOKUP(LEFT(B716,18)&amp;C716&amp;D716,'Form CT'!I:I,'Form CT'!D:D,0)+_xlfn.XLOOKUP(LEFT(B716,18)&amp;C716&amp;D716,'Form CT'!I:I,'Form CT'!E:E,0),0)</f>
        <v>0</v>
      </c>
      <c r="AG716" s="60" t="e">
        <f t="shared" si="15"/>
        <v>#VALUE!</v>
      </c>
      <c r="AH716" s="60">
        <f>_xlfn.XLOOKUP(TRIM(CLEAN(B716))&amp;"-"&amp;TRIM(CLEAN(C716))&amp;"-"&amp;TRIM(CLEAN(D716)),'KS2'!A:A,'KS2'!B:B,0)</f>
        <v>0</v>
      </c>
      <c r="AI716" s="60">
        <f>IF(_xlfn.XLOOKUP(MID(B716,2,7)&amp;"/"&amp;MID(B716,10,3)&amp;TRIM(D716)&amp;MID(B716,15,4),Carouselwash!F:F,Carouselwash!I:I,0)=0,_xlfn.XLOOKUP((MID(C716,2,7)&amp;"/"&amp;MID(C716,10,3)&amp;TRIM(D716)),Carouselwash!G:G,Carouselwash!I:I,0),_xlfn.XLOOKUP(MID(B716,2,7)&amp;"/"&amp;MID(B716,10,3)&amp;TRIM(D716)&amp;MID(B716,15,4),Carouselwash!F:F,Carouselwash!I:I,0))</f>
        <v>0</v>
      </c>
    </row>
    <row r="717" spans="1:35" hidden="1">
      <c r="E717" s="115"/>
      <c r="G717" s="124"/>
      <c r="H717" s="124"/>
      <c r="AA717" s="60" t="s">
        <v>5548</v>
      </c>
      <c r="AB717" s="126" t="s">
        <v>5548</v>
      </c>
      <c r="AC717" s="60" t="s">
        <v>5008</v>
      </c>
      <c r="AD717" s="60">
        <f>IF(N717=$AD$1,_xlfn.XLOOKUP(LEFT(B717,18)&amp;C717&amp;D717,'Form CT'!I:I,'Form CT'!D:D,0)+_xlfn.XLOOKUP(LEFT(B717,18)&amp;C717&amp;D717,'Form CT'!I:I,'Form CT'!E:E,0),0)</f>
        <v>0</v>
      </c>
      <c r="AE717" s="60">
        <f>IF(N717=$AE$1,_xlfn.XLOOKUP(LEFT(B717,18)&amp;C717&amp;D717,'Form CT'!I:I,'Form CT'!D:D,0)+_xlfn.XLOOKUP(LEFT(B717,18)&amp;C717&amp;D717,'Form CT'!I:I,'Form CT'!E:E,0),0)</f>
        <v>0</v>
      </c>
      <c r="AF717" s="60">
        <f>IF(N717=$AF$1,_xlfn.XLOOKUP(LEFT(B717,18)&amp;C717&amp;D717,'Form CT'!I:I,'Form CT'!D:D,0)+_xlfn.XLOOKUP(LEFT(B717,18)&amp;C717&amp;D717,'Form CT'!I:I,'Form CT'!E:E,0),0)</f>
        <v>0</v>
      </c>
      <c r="AG717" s="60" t="e">
        <f t="shared" si="15"/>
        <v>#VALUE!</v>
      </c>
      <c r="AH717" s="60">
        <f>_xlfn.XLOOKUP(TRIM(CLEAN(B717))&amp;"-"&amp;TRIM(CLEAN(C717))&amp;"-"&amp;TRIM(CLEAN(D717)),'KS2'!A:A,'KS2'!B:B,0)</f>
        <v>0</v>
      </c>
      <c r="AI717" s="60">
        <f>IF(_xlfn.XLOOKUP(MID(B717,2,7)&amp;"/"&amp;MID(B717,10,3)&amp;TRIM(D717)&amp;MID(B717,15,4),Carouselwash!F:F,Carouselwash!I:I,0)=0,_xlfn.XLOOKUP((MID(C717,2,7)&amp;"/"&amp;MID(C717,10,3)&amp;TRIM(D717)),Carouselwash!G:G,Carouselwash!I:I,0),_xlfn.XLOOKUP(MID(B717,2,7)&amp;"/"&amp;MID(B717,10,3)&amp;TRIM(D717)&amp;MID(B717,15,4),Carouselwash!F:F,Carouselwash!I:I,0))</f>
        <v>0</v>
      </c>
    </row>
    <row r="718" spans="1:35" hidden="1">
      <c r="E718" s="115"/>
      <c r="G718" s="124"/>
      <c r="H718" s="124"/>
      <c r="AA718" s="60" t="s">
        <v>5009</v>
      </c>
      <c r="AB718" s="66" t="s">
        <v>10972</v>
      </c>
      <c r="AC718" s="60" t="s">
        <v>10973</v>
      </c>
      <c r="AD718" s="60">
        <f>IF(N718=$AD$1,_xlfn.XLOOKUP(LEFT(B718,18)&amp;C718&amp;D718,'Form CT'!I:I,'Form CT'!D:D,0)+_xlfn.XLOOKUP(LEFT(B718,18)&amp;C718&amp;D718,'Form CT'!I:I,'Form CT'!E:E,0),0)</f>
        <v>0</v>
      </c>
      <c r="AE718" s="60">
        <f>IF(N718=$AE$1,_xlfn.XLOOKUP(LEFT(B718,18)&amp;C718&amp;D718,'Form CT'!I:I,'Form CT'!D:D,0)+_xlfn.XLOOKUP(LEFT(B718,18)&amp;C718&amp;D718,'Form CT'!I:I,'Form CT'!E:E,0),0)</f>
        <v>0</v>
      </c>
      <c r="AF718" s="60">
        <f>IF(N718=$AF$1,_xlfn.XLOOKUP(LEFT(B718,18)&amp;C718&amp;D718,'Form CT'!I:I,'Form CT'!D:D,0)+_xlfn.XLOOKUP(LEFT(B718,18)&amp;C718&amp;D718,'Form CT'!I:I,'Form CT'!E:E,0),0)</f>
        <v>0</v>
      </c>
      <c r="AG718" s="60" t="e">
        <f t="shared" si="15"/>
        <v>#VALUE!</v>
      </c>
      <c r="AH718" s="60">
        <f>_xlfn.XLOOKUP(TRIM(CLEAN(B718))&amp;"-"&amp;TRIM(CLEAN(C718))&amp;"-"&amp;TRIM(CLEAN(D718)),'KS2'!A:A,'KS2'!B:B,0)</f>
        <v>0</v>
      </c>
      <c r="AI718" s="60">
        <f>IF(_xlfn.XLOOKUP(MID(B718,2,7)&amp;"/"&amp;MID(B718,10,3)&amp;TRIM(D718)&amp;MID(B718,15,4),Carouselwash!F:F,Carouselwash!I:I,0)=0,_xlfn.XLOOKUP((MID(C718,2,7)&amp;"/"&amp;MID(C718,10,3)&amp;TRIM(D718)),Carouselwash!G:G,Carouselwash!I:I,0),_xlfn.XLOOKUP(MID(B718,2,7)&amp;"/"&amp;MID(B718,10,3)&amp;TRIM(D718)&amp;MID(B718,15,4),Carouselwash!F:F,Carouselwash!I:I,0))</f>
        <v>0</v>
      </c>
    </row>
    <row r="719" spans="1:35" hidden="1">
      <c r="E719" s="115"/>
      <c r="G719" s="124"/>
      <c r="H719" s="124"/>
      <c r="AA719" s="60" t="s">
        <v>5009</v>
      </c>
      <c r="AB719" s="66" t="s">
        <v>10974</v>
      </c>
      <c r="AC719" s="60" t="s">
        <v>10975</v>
      </c>
      <c r="AD719" s="60">
        <f>IF(N719=$AD$1,_xlfn.XLOOKUP(LEFT(B719,18)&amp;C719&amp;D719,'Form CT'!I:I,'Form CT'!D:D,0)+_xlfn.XLOOKUP(LEFT(B719,18)&amp;C719&amp;D719,'Form CT'!I:I,'Form CT'!E:E,0),0)</f>
        <v>0</v>
      </c>
      <c r="AE719" s="60">
        <f>IF(N719=$AE$1,_xlfn.XLOOKUP(LEFT(B719,18)&amp;C719&amp;D719,'Form CT'!I:I,'Form CT'!D:D,0)+_xlfn.XLOOKUP(LEFT(B719,18)&amp;C719&amp;D719,'Form CT'!I:I,'Form CT'!E:E,0),0)</f>
        <v>0</v>
      </c>
      <c r="AF719" s="60">
        <f>IF(N719=$AF$1,_xlfn.XLOOKUP(LEFT(B719,18)&amp;C719&amp;D719,'Form CT'!I:I,'Form CT'!D:D,0)+_xlfn.XLOOKUP(LEFT(B719,18)&amp;C719&amp;D719,'Form CT'!I:I,'Form CT'!E:E,0),0)</f>
        <v>0</v>
      </c>
      <c r="AG719" s="60" t="e">
        <f t="shared" si="15"/>
        <v>#VALUE!</v>
      </c>
      <c r="AH719" s="60">
        <f>_xlfn.XLOOKUP(TRIM(CLEAN(B719))&amp;"-"&amp;TRIM(CLEAN(C719))&amp;"-"&amp;TRIM(CLEAN(D719)),'KS2'!A:A,'KS2'!B:B,0)</f>
        <v>0</v>
      </c>
      <c r="AI719" s="60">
        <f>IF(_xlfn.XLOOKUP(MID(B719,2,7)&amp;"/"&amp;MID(B719,10,3)&amp;TRIM(D719)&amp;MID(B719,15,4),Carouselwash!F:F,Carouselwash!I:I,0)=0,_xlfn.XLOOKUP((MID(C719,2,7)&amp;"/"&amp;MID(C719,10,3)&amp;TRIM(D719)),Carouselwash!G:G,Carouselwash!I:I,0),_xlfn.XLOOKUP(MID(B719,2,7)&amp;"/"&amp;MID(B719,10,3)&amp;TRIM(D719)&amp;MID(B719,15,4),Carouselwash!F:F,Carouselwash!I:I,0))</f>
        <v>0</v>
      </c>
    </row>
    <row r="720" spans="1:35" hidden="1">
      <c r="D720" s="55"/>
      <c r="E720" s="115"/>
      <c r="G720" s="124"/>
      <c r="H720" s="124"/>
      <c r="AA720" s="60" t="s">
        <v>5009</v>
      </c>
      <c r="AB720" s="66" t="s">
        <v>10976</v>
      </c>
      <c r="AC720" s="60" t="s">
        <v>10977</v>
      </c>
      <c r="AD720" s="60">
        <f>IF(N720=$AD$1,_xlfn.XLOOKUP(LEFT(B720,18)&amp;C720&amp;D720,'Form CT'!I:I,'Form CT'!D:D,0)+_xlfn.XLOOKUP(LEFT(B720,18)&amp;C720&amp;D720,'Form CT'!I:I,'Form CT'!E:E,0),0)</f>
        <v>0</v>
      </c>
      <c r="AE720" s="60">
        <f>IF(N720=$AE$1,_xlfn.XLOOKUP(LEFT(B720,18)&amp;C720&amp;D720,'Form CT'!I:I,'Form CT'!D:D,0)+_xlfn.XLOOKUP(LEFT(B720,18)&amp;C720&amp;D720,'Form CT'!I:I,'Form CT'!E:E,0),0)</f>
        <v>0</v>
      </c>
      <c r="AF720" s="60">
        <f>IF(N720=$AF$1,_xlfn.XLOOKUP(LEFT(B720,18)&amp;C720&amp;D720,'Form CT'!I:I,'Form CT'!D:D,0)+_xlfn.XLOOKUP(LEFT(B720,18)&amp;C720&amp;D720,'Form CT'!I:I,'Form CT'!E:E,0),0)</f>
        <v>0</v>
      </c>
      <c r="AG720" s="60" t="e">
        <f t="shared" si="15"/>
        <v>#VALUE!</v>
      </c>
      <c r="AH720" s="60">
        <f>_xlfn.XLOOKUP(TRIM(CLEAN(B720))&amp;"-"&amp;TRIM(CLEAN(C720))&amp;"-"&amp;TRIM(CLEAN(D720)),'KS2'!A:A,'KS2'!B:B,0)</f>
        <v>0</v>
      </c>
      <c r="AI720" s="60">
        <f>IF(_xlfn.XLOOKUP(MID(B720,2,7)&amp;"/"&amp;MID(B720,10,3)&amp;TRIM(D720)&amp;MID(B720,15,4),Carouselwash!F:F,Carouselwash!I:I,0)=0,_xlfn.XLOOKUP((MID(C720,2,7)&amp;"/"&amp;MID(C720,10,3)&amp;TRIM(D720)),Carouselwash!G:G,Carouselwash!I:I,0),_xlfn.XLOOKUP(MID(B720,2,7)&amp;"/"&amp;MID(B720,10,3)&amp;TRIM(D720)&amp;MID(B720,15,4),Carouselwash!F:F,Carouselwash!I:I,0))</f>
        <v>0</v>
      </c>
    </row>
    <row r="721" spans="4:35" hidden="1">
      <c r="D721" s="55"/>
      <c r="E721" s="115"/>
      <c r="G721" s="124"/>
      <c r="H721" s="124"/>
      <c r="AA721" s="60" t="s">
        <v>5009</v>
      </c>
      <c r="AB721" s="66" t="s">
        <v>5008</v>
      </c>
      <c r="AC721" s="60" t="s">
        <v>10737</v>
      </c>
      <c r="AD721" s="60">
        <f>IF(N721=$AD$1,_xlfn.XLOOKUP(LEFT(B721,18)&amp;C721&amp;D721,'Form CT'!I:I,'Form CT'!D:D,0)+_xlfn.XLOOKUP(LEFT(B721,18)&amp;C721&amp;D721,'Form CT'!I:I,'Form CT'!E:E,0),0)</f>
        <v>0</v>
      </c>
      <c r="AE721" s="60">
        <f>IF(N721=$AE$1,_xlfn.XLOOKUP(LEFT(B721,18)&amp;C721&amp;D721,'Form CT'!I:I,'Form CT'!D:D,0)+_xlfn.XLOOKUP(LEFT(B721,18)&amp;C721&amp;D721,'Form CT'!I:I,'Form CT'!E:E,0),0)</f>
        <v>0</v>
      </c>
      <c r="AF721" s="60">
        <f>IF(N721=$AF$1,_xlfn.XLOOKUP(LEFT(B721,18)&amp;C721&amp;D721,'Form CT'!I:I,'Form CT'!D:D,0)+_xlfn.XLOOKUP(LEFT(B721,18)&amp;C721&amp;D721,'Form CT'!I:I,'Form CT'!E:E,0),0)</f>
        <v>0</v>
      </c>
      <c r="AG721" s="60" t="e">
        <f t="shared" si="15"/>
        <v>#VALUE!</v>
      </c>
      <c r="AH721" s="60">
        <f>_xlfn.XLOOKUP(TRIM(CLEAN(B721))&amp;"-"&amp;TRIM(CLEAN(C721))&amp;"-"&amp;TRIM(CLEAN(D721)),'KS2'!A:A,'KS2'!B:B,0)</f>
        <v>0</v>
      </c>
      <c r="AI721" s="60">
        <f>IF(_xlfn.XLOOKUP(MID(B721,2,7)&amp;"/"&amp;MID(B721,10,3)&amp;TRIM(D721)&amp;MID(B721,15,4),Carouselwash!F:F,Carouselwash!I:I,0)=0,_xlfn.XLOOKUP((MID(C721,2,7)&amp;"/"&amp;MID(C721,10,3)&amp;TRIM(D721)),Carouselwash!G:G,Carouselwash!I:I,0),_xlfn.XLOOKUP(MID(B721,2,7)&amp;"/"&amp;MID(B721,10,3)&amp;TRIM(D721)&amp;MID(B721,15,4),Carouselwash!F:F,Carouselwash!I:I,0))</f>
        <v>0</v>
      </c>
    </row>
    <row r="722" spans="4:35" hidden="1">
      <c r="D722" s="55"/>
      <c r="E722" s="115"/>
      <c r="G722" s="124"/>
      <c r="H722" s="124"/>
      <c r="AA722" s="60" t="s">
        <v>5009</v>
      </c>
      <c r="AB722" s="126" t="s">
        <v>5008</v>
      </c>
      <c r="AC722" s="60" t="s">
        <v>10978</v>
      </c>
      <c r="AD722" s="60">
        <f>IF(N722=$AD$1,_xlfn.XLOOKUP(LEFT(B722,18)&amp;C722&amp;D722,'Form CT'!I:I,'Form CT'!D:D,0)+_xlfn.XLOOKUP(LEFT(B722,18)&amp;C722&amp;D722,'Form CT'!I:I,'Form CT'!E:E,0),0)</f>
        <v>0</v>
      </c>
      <c r="AE722" s="60">
        <f>IF(N722=$AE$1,_xlfn.XLOOKUP(LEFT(B722,18)&amp;C722&amp;D722,'Form CT'!I:I,'Form CT'!D:D,0)+_xlfn.XLOOKUP(LEFT(B722,18)&amp;C722&amp;D722,'Form CT'!I:I,'Form CT'!E:E,0),0)</f>
        <v>0</v>
      </c>
      <c r="AF722" s="60">
        <f>IF(N722=$AF$1,_xlfn.XLOOKUP(LEFT(B722,18)&amp;C722&amp;D722,'Form CT'!I:I,'Form CT'!D:D,0)+_xlfn.XLOOKUP(LEFT(B722,18)&amp;C722&amp;D722,'Form CT'!I:I,'Form CT'!E:E,0),0)</f>
        <v>0</v>
      </c>
      <c r="AG722" s="60" t="e">
        <f t="shared" si="15"/>
        <v>#VALUE!</v>
      </c>
      <c r="AH722" s="60">
        <f>_xlfn.XLOOKUP(TRIM(CLEAN(B722))&amp;"-"&amp;TRIM(CLEAN(C722))&amp;"-"&amp;TRIM(CLEAN(D722)),'KS2'!A:A,'KS2'!B:B,0)</f>
        <v>0</v>
      </c>
      <c r="AI722" s="60">
        <f>IF(_xlfn.XLOOKUP(MID(B722,2,7)&amp;"/"&amp;MID(B722,10,3)&amp;TRIM(D722)&amp;MID(B722,15,4),Carouselwash!F:F,Carouselwash!I:I,0)=0,_xlfn.XLOOKUP((MID(C722,2,7)&amp;"/"&amp;MID(C722,10,3)&amp;TRIM(D722)),Carouselwash!G:G,Carouselwash!I:I,0),_xlfn.XLOOKUP(MID(B722,2,7)&amp;"/"&amp;MID(B722,10,3)&amp;TRIM(D722)&amp;MID(B722,15,4),Carouselwash!F:F,Carouselwash!I:I,0))</f>
        <v>0</v>
      </c>
    </row>
    <row r="723" spans="4:35" hidden="1">
      <c r="D723" s="55"/>
      <c r="E723" s="115"/>
      <c r="G723" s="124"/>
      <c r="H723" s="124"/>
      <c r="AA723" s="60" t="s">
        <v>5009</v>
      </c>
      <c r="AB723" s="66" t="s">
        <v>5008</v>
      </c>
      <c r="AC723" s="60" t="s">
        <v>10737</v>
      </c>
      <c r="AD723" s="60">
        <f>IF(N723=$AD$1,_xlfn.XLOOKUP(LEFT(B723,18)&amp;C723&amp;D723,'Form CT'!I:I,'Form CT'!D:D,0)+_xlfn.XLOOKUP(LEFT(B723,18)&amp;C723&amp;D723,'Form CT'!I:I,'Form CT'!E:E,0),0)</f>
        <v>0</v>
      </c>
      <c r="AE723" s="60">
        <f>IF(N723=$AE$1,_xlfn.XLOOKUP(LEFT(B723,18)&amp;C723&amp;D723,'Form CT'!I:I,'Form CT'!D:D,0)+_xlfn.XLOOKUP(LEFT(B723,18)&amp;C723&amp;D723,'Form CT'!I:I,'Form CT'!E:E,0),0)</f>
        <v>0</v>
      </c>
      <c r="AF723" s="60">
        <f>IF(N723=$AF$1,_xlfn.XLOOKUP(LEFT(B723,18)&amp;C723&amp;D723,'Form CT'!I:I,'Form CT'!D:D,0)+_xlfn.XLOOKUP(LEFT(B723,18)&amp;C723&amp;D723,'Form CT'!I:I,'Form CT'!E:E,0),0)</f>
        <v>0</v>
      </c>
      <c r="AG723" s="60" t="e">
        <f t="shared" si="15"/>
        <v>#VALUE!</v>
      </c>
      <c r="AH723" s="60">
        <f>_xlfn.XLOOKUP(TRIM(CLEAN(B723))&amp;"-"&amp;TRIM(CLEAN(C723))&amp;"-"&amp;TRIM(CLEAN(D723)),'KS2'!A:A,'KS2'!B:B,0)</f>
        <v>0</v>
      </c>
      <c r="AI723" s="60">
        <f>IF(_xlfn.XLOOKUP(MID(B723,2,7)&amp;"/"&amp;MID(B723,10,3)&amp;TRIM(D723)&amp;MID(B723,15,4),Carouselwash!F:F,Carouselwash!I:I,0)=0,_xlfn.XLOOKUP((MID(C723,2,7)&amp;"/"&amp;MID(C723,10,3)&amp;TRIM(D723)),Carouselwash!G:G,Carouselwash!I:I,0),_xlfn.XLOOKUP(MID(B723,2,7)&amp;"/"&amp;MID(B723,10,3)&amp;TRIM(D723)&amp;MID(B723,15,4),Carouselwash!F:F,Carouselwash!I:I,0))</f>
        <v>0</v>
      </c>
    </row>
    <row r="724" spans="4:35" hidden="1">
      <c r="E724" s="115"/>
      <c r="G724" s="124"/>
      <c r="H724" s="124"/>
      <c r="AA724" s="60" t="s">
        <v>5009</v>
      </c>
      <c r="AB724" s="66" t="s">
        <v>10979</v>
      </c>
      <c r="AC724" s="60" t="s">
        <v>10980</v>
      </c>
      <c r="AD724" s="60">
        <f>IF(N724=$AD$1,_xlfn.XLOOKUP(LEFT(B724,18)&amp;C724&amp;D724,'Form CT'!I:I,'Form CT'!D:D,0)+_xlfn.XLOOKUP(LEFT(B724,18)&amp;C724&amp;D724,'Form CT'!I:I,'Form CT'!E:E,0),0)</f>
        <v>0</v>
      </c>
      <c r="AE724" s="60">
        <f>IF(N724=$AE$1,_xlfn.XLOOKUP(LEFT(B724,18)&amp;C724&amp;D724,'Form CT'!I:I,'Form CT'!D:D,0)+_xlfn.XLOOKUP(LEFT(B724,18)&amp;C724&amp;D724,'Form CT'!I:I,'Form CT'!E:E,0),0)</f>
        <v>0</v>
      </c>
      <c r="AF724" s="60">
        <f>IF(N724=$AF$1,_xlfn.XLOOKUP(LEFT(B724,18)&amp;C724&amp;D724,'Form CT'!I:I,'Form CT'!D:D,0)+_xlfn.XLOOKUP(LEFT(B724,18)&amp;C724&amp;D724,'Form CT'!I:I,'Form CT'!E:E,0),0)</f>
        <v>0</v>
      </c>
      <c r="AG724" s="60" t="e">
        <f t="shared" si="15"/>
        <v>#VALUE!</v>
      </c>
      <c r="AH724" s="60">
        <f>_xlfn.XLOOKUP(TRIM(CLEAN(B724))&amp;"-"&amp;TRIM(CLEAN(C724))&amp;"-"&amp;TRIM(CLEAN(D724)),'KS2'!A:A,'KS2'!B:B,0)</f>
        <v>0</v>
      </c>
      <c r="AI724" s="60">
        <f>IF(_xlfn.XLOOKUP(MID(B724,2,7)&amp;"/"&amp;MID(B724,10,3)&amp;TRIM(D724)&amp;MID(B724,15,4),Carouselwash!F:F,Carouselwash!I:I,0)=0,_xlfn.XLOOKUP((MID(C724,2,7)&amp;"/"&amp;MID(C724,10,3)&amp;TRIM(D724)),Carouselwash!G:G,Carouselwash!I:I,0),_xlfn.XLOOKUP(MID(B724,2,7)&amp;"/"&amp;MID(B724,10,3)&amp;TRIM(D724)&amp;MID(B724,15,4),Carouselwash!F:F,Carouselwash!I:I,0))</f>
        <v>0</v>
      </c>
    </row>
    <row r="725" spans="4:35" hidden="1">
      <c r="D725" s="55"/>
      <c r="E725" s="115"/>
      <c r="G725" s="124"/>
      <c r="H725" s="124"/>
      <c r="AA725" s="60" t="s">
        <v>5013</v>
      </c>
      <c r="AB725" s="66" t="s">
        <v>10981</v>
      </c>
      <c r="AC725" s="60" t="s">
        <v>10982</v>
      </c>
      <c r="AD725" s="60">
        <f>IF(N725=$AD$1,_xlfn.XLOOKUP(LEFT(B725,18)&amp;C725&amp;D725,'Form CT'!I:I,'Form CT'!D:D,0)+_xlfn.XLOOKUP(LEFT(B725,18)&amp;C725&amp;D725,'Form CT'!I:I,'Form CT'!E:E,0),0)</f>
        <v>0</v>
      </c>
      <c r="AE725" s="60">
        <f>IF(N725=$AE$1,_xlfn.XLOOKUP(LEFT(B725,18)&amp;C725&amp;D725,'Form CT'!I:I,'Form CT'!D:D,0)+_xlfn.XLOOKUP(LEFT(B725,18)&amp;C725&amp;D725,'Form CT'!I:I,'Form CT'!E:E,0),0)</f>
        <v>0</v>
      </c>
      <c r="AF725" s="60">
        <f>IF(N725=$AF$1,_xlfn.XLOOKUP(LEFT(B725,18)&amp;C725&amp;D725,'Form CT'!I:I,'Form CT'!D:D,0)+_xlfn.XLOOKUP(LEFT(B725,18)&amp;C725&amp;D725,'Form CT'!I:I,'Form CT'!E:E,0),0)</f>
        <v>0</v>
      </c>
      <c r="AG725" s="60" t="e">
        <f t="shared" si="15"/>
        <v>#VALUE!</v>
      </c>
      <c r="AH725" s="60">
        <f>_xlfn.XLOOKUP(TRIM(CLEAN(B725))&amp;"-"&amp;TRIM(CLEAN(C725))&amp;"-"&amp;TRIM(CLEAN(D725)),'KS2'!A:A,'KS2'!B:B,0)</f>
        <v>0</v>
      </c>
      <c r="AI725" s="60">
        <f>IF(_xlfn.XLOOKUP(MID(B725,2,7)&amp;"/"&amp;MID(B725,10,3)&amp;TRIM(D725)&amp;MID(B725,15,4),Carouselwash!F:F,Carouselwash!I:I,0)=0,_xlfn.XLOOKUP((MID(C725,2,7)&amp;"/"&amp;MID(C725,10,3)&amp;TRIM(D725)),Carouselwash!G:G,Carouselwash!I:I,0),_xlfn.XLOOKUP(MID(B725,2,7)&amp;"/"&amp;MID(B725,10,3)&amp;TRIM(D725)&amp;MID(B725,15,4),Carouselwash!F:F,Carouselwash!I:I,0))</f>
        <v>0</v>
      </c>
    </row>
    <row r="726" spans="4:35" hidden="1">
      <c r="D726" s="55"/>
      <c r="E726" s="115"/>
      <c r="G726" s="124"/>
      <c r="H726" s="124"/>
      <c r="AA726" s="60" t="s">
        <v>5009</v>
      </c>
      <c r="AB726" s="66" t="s">
        <v>5008</v>
      </c>
      <c r="AC726" s="60" t="s">
        <v>10505</v>
      </c>
      <c r="AD726" s="60">
        <f>IF(N726=$AD$1,_xlfn.XLOOKUP(LEFT(B726,18)&amp;C726&amp;D726,'Form CT'!I:I,'Form CT'!D:D,0)+_xlfn.XLOOKUP(LEFT(B726,18)&amp;C726&amp;D726,'Form CT'!I:I,'Form CT'!E:E,0),0)</f>
        <v>0</v>
      </c>
      <c r="AE726" s="60">
        <f>IF(N726=$AE$1,_xlfn.XLOOKUP(LEFT(B726,18)&amp;C726&amp;D726,'Form CT'!I:I,'Form CT'!D:D,0)+_xlfn.XLOOKUP(LEFT(B726,18)&amp;C726&amp;D726,'Form CT'!I:I,'Form CT'!E:E,0),0)</f>
        <v>0</v>
      </c>
      <c r="AF726" s="60">
        <f>IF(N726=$AF$1,_xlfn.XLOOKUP(LEFT(B726,18)&amp;C726&amp;D726,'Form CT'!I:I,'Form CT'!D:D,0)+_xlfn.XLOOKUP(LEFT(B726,18)&amp;C726&amp;D726,'Form CT'!I:I,'Form CT'!E:E,0),0)</f>
        <v>0</v>
      </c>
      <c r="AG726" s="60" t="e">
        <f t="shared" si="15"/>
        <v>#VALUE!</v>
      </c>
      <c r="AH726" s="60">
        <f>_xlfn.XLOOKUP(TRIM(CLEAN(B726))&amp;"-"&amp;TRIM(CLEAN(C726))&amp;"-"&amp;TRIM(CLEAN(D726)),'KS2'!A:A,'KS2'!B:B,0)</f>
        <v>0</v>
      </c>
      <c r="AI726" s="60">
        <f>IF(_xlfn.XLOOKUP(MID(B726,2,7)&amp;"/"&amp;MID(B726,10,3)&amp;TRIM(D726)&amp;MID(B726,15,4),Carouselwash!F:F,Carouselwash!I:I,0)=0,_xlfn.XLOOKUP((MID(C726,2,7)&amp;"/"&amp;MID(C726,10,3)&amp;TRIM(D726)),Carouselwash!G:G,Carouselwash!I:I,0),_xlfn.XLOOKUP(MID(B726,2,7)&amp;"/"&amp;MID(B726,10,3)&amp;TRIM(D726)&amp;MID(B726,15,4),Carouselwash!F:F,Carouselwash!I:I,0))</f>
        <v>0</v>
      </c>
    </row>
    <row r="727" spans="4:35" hidden="1">
      <c r="E727" s="115"/>
      <c r="G727" s="124"/>
      <c r="H727" s="124"/>
      <c r="AA727" s="60" t="s">
        <v>5009</v>
      </c>
      <c r="AB727" s="126" t="s">
        <v>10983</v>
      </c>
      <c r="AC727" s="60" t="s">
        <v>10984</v>
      </c>
      <c r="AD727" s="60">
        <f>IF(N727=$AD$1,_xlfn.XLOOKUP(LEFT(B727,18)&amp;C727&amp;D727,'Form CT'!I:I,'Form CT'!D:D,0)+_xlfn.XLOOKUP(LEFT(B727,18)&amp;C727&amp;D727,'Form CT'!I:I,'Form CT'!E:E,0),0)</f>
        <v>0</v>
      </c>
      <c r="AE727" s="60">
        <f>IF(N727=$AE$1,_xlfn.XLOOKUP(LEFT(B727,18)&amp;C727&amp;D727,'Form CT'!I:I,'Form CT'!D:D,0)+_xlfn.XLOOKUP(LEFT(B727,18)&amp;C727&amp;D727,'Form CT'!I:I,'Form CT'!E:E,0),0)</f>
        <v>0</v>
      </c>
      <c r="AF727" s="60">
        <f>IF(N727=$AF$1,_xlfn.XLOOKUP(LEFT(B727,18)&amp;C727&amp;D727,'Form CT'!I:I,'Form CT'!D:D,0)+_xlfn.XLOOKUP(LEFT(B727,18)&amp;C727&amp;D727,'Form CT'!I:I,'Form CT'!E:E,0),0)</f>
        <v>0</v>
      </c>
      <c r="AG727" s="60" t="e">
        <f t="shared" si="15"/>
        <v>#VALUE!</v>
      </c>
      <c r="AH727" s="60">
        <f>_xlfn.XLOOKUP(TRIM(CLEAN(B727))&amp;"-"&amp;TRIM(CLEAN(C727))&amp;"-"&amp;TRIM(CLEAN(D727)),'KS2'!A:A,'KS2'!B:B,0)</f>
        <v>0</v>
      </c>
      <c r="AI727" s="60">
        <f>IF(_xlfn.XLOOKUP(MID(B727,2,7)&amp;"/"&amp;MID(B727,10,3)&amp;TRIM(D727)&amp;MID(B727,15,4),Carouselwash!F:F,Carouselwash!I:I,0)=0,_xlfn.XLOOKUP((MID(C727,2,7)&amp;"/"&amp;MID(C727,10,3)&amp;TRIM(D727)),Carouselwash!G:G,Carouselwash!I:I,0),_xlfn.XLOOKUP(MID(B727,2,7)&amp;"/"&amp;MID(B727,10,3)&amp;TRIM(D727)&amp;MID(B727,15,4),Carouselwash!F:F,Carouselwash!I:I,0))</f>
        <v>0</v>
      </c>
    </row>
    <row r="728" spans="4:35" hidden="1">
      <c r="E728" s="115"/>
      <c r="G728" s="124"/>
      <c r="H728" s="124"/>
      <c r="AA728" s="60" t="s">
        <v>5009</v>
      </c>
      <c r="AB728" s="66" t="s">
        <v>5008</v>
      </c>
      <c r="AC728" s="60" t="s">
        <v>10505</v>
      </c>
      <c r="AD728" s="60">
        <f>IF(N728=$AD$1,_xlfn.XLOOKUP(LEFT(B728,18)&amp;C728&amp;D728,'Form CT'!I:I,'Form CT'!D:D,0)+_xlfn.XLOOKUP(LEFT(B728,18)&amp;C728&amp;D728,'Form CT'!I:I,'Form CT'!E:E,0),0)</f>
        <v>0</v>
      </c>
      <c r="AE728" s="60">
        <f>IF(N728=$AE$1,_xlfn.XLOOKUP(LEFT(B728,18)&amp;C728&amp;D728,'Form CT'!I:I,'Form CT'!D:D,0)+_xlfn.XLOOKUP(LEFT(B728,18)&amp;C728&amp;D728,'Form CT'!I:I,'Form CT'!E:E,0),0)</f>
        <v>0</v>
      </c>
      <c r="AF728" s="60">
        <f>IF(N728=$AF$1,_xlfn.XLOOKUP(LEFT(B728,18)&amp;C728&amp;D728,'Form CT'!I:I,'Form CT'!D:D,0)+_xlfn.XLOOKUP(LEFT(B728,18)&amp;C728&amp;D728,'Form CT'!I:I,'Form CT'!E:E,0),0)</f>
        <v>0</v>
      </c>
      <c r="AG728" s="60" t="e">
        <f t="shared" si="15"/>
        <v>#VALUE!</v>
      </c>
      <c r="AH728" s="60">
        <f>_xlfn.XLOOKUP(TRIM(CLEAN(B728))&amp;"-"&amp;TRIM(CLEAN(C728))&amp;"-"&amp;TRIM(CLEAN(D728)),'KS2'!A:A,'KS2'!B:B,0)</f>
        <v>0</v>
      </c>
      <c r="AI728" s="60">
        <f>IF(_xlfn.XLOOKUP(MID(B728,2,7)&amp;"/"&amp;MID(B728,10,3)&amp;TRIM(D728)&amp;MID(B728,15,4),Carouselwash!F:F,Carouselwash!I:I,0)=0,_xlfn.XLOOKUP((MID(C728,2,7)&amp;"/"&amp;MID(C728,10,3)&amp;TRIM(D728)),Carouselwash!G:G,Carouselwash!I:I,0),_xlfn.XLOOKUP(MID(B728,2,7)&amp;"/"&amp;MID(B728,10,3)&amp;TRIM(D728)&amp;MID(B728,15,4),Carouselwash!F:F,Carouselwash!I:I,0))</f>
        <v>0</v>
      </c>
    </row>
    <row r="729" spans="4:35" hidden="1">
      <c r="E729" s="115"/>
      <c r="G729" s="124"/>
      <c r="H729" s="124"/>
      <c r="AA729" s="60" t="s">
        <v>5012</v>
      </c>
      <c r="AB729" s="66" t="s">
        <v>5014</v>
      </c>
      <c r="AC729" s="60" t="s">
        <v>10985</v>
      </c>
      <c r="AD729" s="60">
        <f>IF(N729=$AD$1,_xlfn.XLOOKUP(LEFT(B729,18)&amp;C729&amp;D729,'Form CT'!I:I,'Form CT'!D:D,0)+_xlfn.XLOOKUP(LEFT(B729,18)&amp;C729&amp;D729,'Form CT'!I:I,'Form CT'!E:E,0),0)</f>
        <v>0</v>
      </c>
      <c r="AE729" s="60">
        <f>IF(N729=$AE$1,_xlfn.XLOOKUP(LEFT(B729,18)&amp;C729&amp;D729,'Form CT'!I:I,'Form CT'!D:D,0)+_xlfn.XLOOKUP(LEFT(B729,18)&amp;C729&amp;D729,'Form CT'!I:I,'Form CT'!E:E,0),0)</f>
        <v>0</v>
      </c>
      <c r="AF729" s="60">
        <f>IF(N729=$AF$1,_xlfn.XLOOKUP(LEFT(B729,18)&amp;C729&amp;D729,'Form CT'!I:I,'Form CT'!D:D,0)+_xlfn.XLOOKUP(LEFT(B729,18)&amp;C729&amp;D729,'Form CT'!I:I,'Form CT'!E:E,0),0)</f>
        <v>0</v>
      </c>
      <c r="AG729" s="60" t="e">
        <f t="shared" si="15"/>
        <v>#VALUE!</v>
      </c>
      <c r="AH729" s="60">
        <f>_xlfn.XLOOKUP(TRIM(CLEAN(B729))&amp;"-"&amp;TRIM(CLEAN(C729))&amp;"-"&amp;TRIM(CLEAN(D729)),'KS2'!A:A,'KS2'!B:B,0)</f>
        <v>0</v>
      </c>
      <c r="AI729" s="60">
        <f>IF(_xlfn.XLOOKUP(MID(B729,2,7)&amp;"/"&amp;MID(B729,10,3)&amp;TRIM(D729)&amp;MID(B729,15,4),Carouselwash!F:F,Carouselwash!I:I,0)=0,_xlfn.XLOOKUP((MID(C729,2,7)&amp;"/"&amp;MID(C729,10,3)&amp;TRIM(D729)),Carouselwash!G:G,Carouselwash!I:I,0),_xlfn.XLOOKUP(MID(B729,2,7)&amp;"/"&amp;MID(B729,10,3)&amp;TRIM(D729)&amp;MID(B729,15,4),Carouselwash!F:F,Carouselwash!I:I,0))</f>
        <v>0</v>
      </c>
    </row>
    <row r="730" spans="4:35" hidden="1">
      <c r="D730" s="55"/>
      <c r="E730" s="115"/>
      <c r="G730" s="124"/>
      <c r="H730" s="124"/>
      <c r="AA730" s="60" t="s">
        <v>5009</v>
      </c>
      <c r="AB730" s="126" t="s">
        <v>5008</v>
      </c>
      <c r="AC730" s="60" t="s">
        <v>10978</v>
      </c>
      <c r="AD730" s="60">
        <f>IF(N730=$AD$1,_xlfn.XLOOKUP(LEFT(B730,18)&amp;C730&amp;D730,'Form CT'!I:I,'Form CT'!D:D,0)+_xlfn.XLOOKUP(LEFT(B730,18)&amp;C730&amp;D730,'Form CT'!I:I,'Form CT'!E:E,0),0)</f>
        <v>0</v>
      </c>
      <c r="AE730" s="60">
        <f>IF(N730=$AE$1,_xlfn.XLOOKUP(LEFT(B730,18)&amp;C730&amp;D730,'Form CT'!I:I,'Form CT'!D:D,0)+_xlfn.XLOOKUP(LEFT(B730,18)&amp;C730&amp;D730,'Form CT'!I:I,'Form CT'!E:E,0),0)</f>
        <v>0</v>
      </c>
      <c r="AF730" s="60">
        <f>IF(N730=$AF$1,_xlfn.XLOOKUP(LEFT(B730,18)&amp;C730&amp;D730,'Form CT'!I:I,'Form CT'!D:D,0)+_xlfn.XLOOKUP(LEFT(B730,18)&amp;C730&amp;D730,'Form CT'!I:I,'Form CT'!E:E,0),0)</f>
        <v>0</v>
      </c>
      <c r="AG730" s="60" t="e">
        <f t="shared" si="15"/>
        <v>#VALUE!</v>
      </c>
      <c r="AH730" s="60">
        <f>_xlfn.XLOOKUP(TRIM(CLEAN(B730))&amp;"-"&amp;TRIM(CLEAN(C730))&amp;"-"&amp;TRIM(CLEAN(D730)),'KS2'!A:A,'KS2'!B:B,0)</f>
        <v>0</v>
      </c>
      <c r="AI730" s="60">
        <f>IF(_xlfn.XLOOKUP(MID(B730,2,7)&amp;"/"&amp;MID(B730,10,3)&amp;TRIM(D730)&amp;MID(B730,15,4),Carouselwash!F:F,Carouselwash!I:I,0)=0,_xlfn.XLOOKUP((MID(C730,2,7)&amp;"/"&amp;MID(C730,10,3)&amp;TRIM(D730)),Carouselwash!G:G,Carouselwash!I:I,0),_xlfn.XLOOKUP(MID(B730,2,7)&amp;"/"&amp;MID(B730,10,3)&amp;TRIM(D730)&amp;MID(B730,15,4),Carouselwash!F:F,Carouselwash!I:I,0))</f>
        <v>0</v>
      </c>
    </row>
    <row r="731" spans="4:35" hidden="1">
      <c r="D731" s="55"/>
      <c r="E731" s="115"/>
      <c r="G731" s="124"/>
      <c r="H731" s="124"/>
      <c r="AA731" s="60" t="s">
        <v>5009</v>
      </c>
      <c r="AB731" s="66" t="s">
        <v>10986</v>
      </c>
      <c r="AC731" s="60" t="s">
        <v>10987</v>
      </c>
      <c r="AD731" s="60">
        <f>IF(N731=$AD$1,_xlfn.XLOOKUP(LEFT(B731,18)&amp;C731&amp;D731,'Form CT'!I:I,'Form CT'!D:D,0)+_xlfn.XLOOKUP(LEFT(B731,18)&amp;C731&amp;D731,'Form CT'!I:I,'Form CT'!E:E,0),0)</f>
        <v>0</v>
      </c>
      <c r="AE731" s="60">
        <f>IF(N731=$AE$1,_xlfn.XLOOKUP(LEFT(B731,18)&amp;C731&amp;D731,'Form CT'!I:I,'Form CT'!D:D,0)+_xlfn.XLOOKUP(LEFT(B731,18)&amp;C731&amp;D731,'Form CT'!I:I,'Form CT'!E:E,0),0)</f>
        <v>0</v>
      </c>
      <c r="AF731" s="60">
        <f>IF(N731=$AF$1,_xlfn.XLOOKUP(LEFT(B731,18)&amp;C731&amp;D731,'Form CT'!I:I,'Form CT'!D:D,0)+_xlfn.XLOOKUP(LEFT(B731,18)&amp;C731&amp;D731,'Form CT'!I:I,'Form CT'!E:E,0),0)</f>
        <v>0</v>
      </c>
      <c r="AG731" s="60" t="e">
        <f t="shared" si="15"/>
        <v>#VALUE!</v>
      </c>
      <c r="AH731" s="60">
        <f>_xlfn.XLOOKUP(TRIM(CLEAN(B731))&amp;"-"&amp;TRIM(CLEAN(C731))&amp;"-"&amp;TRIM(CLEAN(D731)),'KS2'!A:A,'KS2'!B:B,0)</f>
        <v>0</v>
      </c>
      <c r="AI731" s="60">
        <f>IF(_xlfn.XLOOKUP(MID(B731,2,7)&amp;"/"&amp;MID(B731,10,3)&amp;TRIM(D731)&amp;MID(B731,15,4),Carouselwash!F:F,Carouselwash!I:I,0)=0,_xlfn.XLOOKUP((MID(C731,2,7)&amp;"/"&amp;MID(C731,10,3)&amp;TRIM(D731)),Carouselwash!G:G,Carouselwash!I:I,0),_xlfn.XLOOKUP(MID(B731,2,7)&amp;"/"&amp;MID(B731,10,3)&amp;TRIM(D731)&amp;MID(B731,15,4),Carouselwash!F:F,Carouselwash!I:I,0))</f>
        <v>0</v>
      </c>
    </row>
    <row r="732" spans="4:35" hidden="1">
      <c r="E732" s="115"/>
      <c r="G732" s="124"/>
      <c r="H732" s="124"/>
      <c r="AA732" s="60" t="s">
        <v>5012</v>
      </c>
      <c r="AB732" s="66" t="s">
        <v>5014</v>
      </c>
      <c r="AC732" s="60" t="s">
        <v>10988</v>
      </c>
      <c r="AD732" s="60">
        <f>IF(N732=$AD$1,_xlfn.XLOOKUP(LEFT(B732,18)&amp;C732&amp;D732,'Form CT'!I:I,'Form CT'!D:D,0)+_xlfn.XLOOKUP(LEFT(B732,18)&amp;C732&amp;D732,'Form CT'!I:I,'Form CT'!E:E,0),0)</f>
        <v>0</v>
      </c>
      <c r="AE732" s="60">
        <f>IF(N732=$AE$1,_xlfn.XLOOKUP(LEFT(B732,18)&amp;C732&amp;D732,'Form CT'!I:I,'Form CT'!D:D,0)+_xlfn.XLOOKUP(LEFT(B732,18)&amp;C732&amp;D732,'Form CT'!I:I,'Form CT'!E:E,0),0)</f>
        <v>0</v>
      </c>
      <c r="AF732" s="60">
        <f>IF(N732=$AF$1,_xlfn.XLOOKUP(LEFT(B732,18)&amp;C732&amp;D732,'Form CT'!I:I,'Form CT'!D:D,0)+_xlfn.XLOOKUP(LEFT(B732,18)&amp;C732&amp;D732,'Form CT'!I:I,'Form CT'!E:E,0),0)</f>
        <v>0</v>
      </c>
      <c r="AG732" s="60" t="e">
        <f t="shared" si="15"/>
        <v>#VALUE!</v>
      </c>
      <c r="AH732" s="60">
        <f>_xlfn.XLOOKUP(TRIM(CLEAN(B732))&amp;"-"&amp;TRIM(CLEAN(C732))&amp;"-"&amp;TRIM(CLEAN(D732)),'KS2'!A:A,'KS2'!B:B,0)</f>
        <v>0</v>
      </c>
      <c r="AI732" s="60">
        <f>IF(_xlfn.XLOOKUP(MID(B732,2,7)&amp;"/"&amp;MID(B732,10,3)&amp;TRIM(D732)&amp;MID(B732,15,4),Carouselwash!F:F,Carouselwash!I:I,0)=0,_xlfn.XLOOKUP((MID(C732,2,7)&amp;"/"&amp;MID(C732,10,3)&amp;TRIM(D732)),Carouselwash!G:G,Carouselwash!I:I,0),_xlfn.XLOOKUP(MID(B732,2,7)&amp;"/"&amp;MID(B732,10,3)&amp;TRIM(D732)&amp;MID(B732,15,4),Carouselwash!F:F,Carouselwash!I:I,0))</f>
        <v>0</v>
      </c>
    </row>
    <row r="733" spans="4:35" hidden="1">
      <c r="E733" s="115"/>
      <c r="G733" s="124"/>
      <c r="H733" s="124"/>
      <c r="AA733" s="60" t="s">
        <v>5009</v>
      </c>
      <c r="AB733" s="66" t="s">
        <v>10989</v>
      </c>
      <c r="AC733" s="60" t="s">
        <v>10990</v>
      </c>
      <c r="AD733" s="60">
        <f>IF(N733=$AD$1,_xlfn.XLOOKUP(LEFT(B733,18)&amp;C733&amp;D733,'Form CT'!I:I,'Form CT'!D:D,0)+_xlfn.XLOOKUP(LEFT(B733,18)&amp;C733&amp;D733,'Form CT'!I:I,'Form CT'!E:E,0),0)</f>
        <v>0</v>
      </c>
      <c r="AE733" s="60">
        <f>IF(N733=$AE$1,_xlfn.XLOOKUP(LEFT(B733,18)&amp;C733&amp;D733,'Form CT'!I:I,'Form CT'!D:D,0)+_xlfn.XLOOKUP(LEFT(B733,18)&amp;C733&amp;D733,'Form CT'!I:I,'Form CT'!E:E,0),0)</f>
        <v>0</v>
      </c>
      <c r="AF733" s="60">
        <f>IF(N733=$AF$1,_xlfn.XLOOKUP(LEFT(B733,18)&amp;C733&amp;D733,'Form CT'!I:I,'Form CT'!D:D,0)+_xlfn.XLOOKUP(LEFT(B733,18)&amp;C733&amp;D733,'Form CT'!I:I,'Form CT'!E:E,0),0)</f>
        <v>0</v>
      </c>
      <c r="AG733" s="60" t="e">
        <f t="shared" si="15"/>
        <v>#VALUE!</v>
      </c>
      <c r="AH733" s="60">
        <f>_xlfn.XLOOKUP(TRIM(CLEAN(B733))&amp;"-"&amp;TRIM(CLEAN(C733))&amp;"-"&amp;TRIM(CLEAN(D733)),'KS2'!A:A,'KS2'!B:B,0)</f>
        <v>0</v>
      </c>
      <c r="AI733" s="60">
        <f>IF(_xlfn.XLOOKUP(MID(B733,2,7)&amp;"/"&amp;MID(B733,10,3)&amp;TRIM(D733)&amp;MID(B733,15,4),Carouselwash!F:F,Carouselwash!I:I,0)=0,_xlfn.XLOOKUP((MID(C733,2,7)&amp;"/"&amp;MID(C733,10,3)&amp;TRIM(D733)),Carouselwash!G:G,Carouselwash!I:I,0),_xlfn.XLOOKUP(MID(B733,2,7)&amp;"/"&amp;MID(B733,10,3)&amp;TRIM(D733)&amp;MID(B733,15,4),Carouselwash!F:F,Carouselwash!I:I,0))</f>
        <v>0</v>
      </c>
    </row>
    <row r="734" spans="4:35" hidden="1">
      <c r="D734" s="55"/>
      <c r="E734" s="115"/>
      <c r="G734" s="124"/>
      <c r="H734" s="124"/>
      <c r="AA734" s="60" t="s">
        <v>5009</v>
      </c>
      <c r="AB734" s="66" t="s">
        <v>5008</v>
      </c>
      <c r="AC734" s="60" t="s">
        <v>10737</v>
      </c>
      <c r="AD734" s="60">
        <f>IF(N734=$AD$1,_xlfn.XLOOKUP(LEFT(B734,18)&amp;C734&amp;D734,'Form CT'!I:I,'Form CT'!D:D,0)+_xlfn.XLOOKUP(LEFT(B734,18)&amp;C734&amp;D734,'Form CT'!I:I,'Form CT'!E:E,0),0)</f>
        <v>0</v>
      </c>
      <c r="AE734" s="60">
        <f>IF(N734=$AE$1,_xlfn.XLOOKUP(LEFT(B734,18)&amp;C734&amp;D734,'Form CT'!I:I,'Form CT'!D:D,0)+_xlfn.XLOOKUP(LEFT(B734,18)&amp;C734&amp;D734,'Form CT'!I:I,'Form CT'!E:E,0),0)</f>
        <v>0</v>
      </c>
      <c r="AF734" s="60">
        <f>IF(N734=$AF$1,_xlfn.XLOOKUP(LEFT(B734,18)&amp;C734&amp;D734,'Form CT'!I:I,'Form CT'!D:D,0)+_xlfn.XLOOKUP(LEFT(B734,18)&amp;C734&amp;D734,'Form CT'!I:I,'Form CT'!E:E,0),0)</f>
        <v>0</v>
      </c>
      <c r="AG734" s="60" t="e">
        <f t="shared" si="15"/>
        <v>#VALUE!</v>
      </c>
      <c r="AH734" s="60">
        <f>_xlfn.XLOOKUP(TRIM(CLEAN(B734))&amp;"-"&amp;TRIM(CLEAN(C734))&amp;"-"&amp;TRIM(CLEAN(D734)),'KS2'!A:A,'KS2'!B:B,0)</f>
        <v>0</v>
      </c>
      <c r="AI734" s="60">
        <f>IF(_xlfn.XLOOKUP(MID(B734,2,7)&amp;"/"&amp;MID(B734,10,3)&amp;TRIM(D734)&amp;MID(B734,15,4),Carouselwash!F:F,Carouselwash!I:I,0)=0,_xlfn.XLOOKUP((MID(C734,2,7)&amp;"/"&amp;MID(C734,10,3)&amp;TRIM(D734)),Carouselwash!G:G,Carouselwash!I:I,0),_xlfn.XLOOKUP(MID(B734,2,7)&amp;"/"&amp;MID(B734,10,3)&amp;TRIM(D734)&amp;MID(B734,15,4),Carouselwash!F:F,Carouselwash!I:I,0))</f>
        <v>0</v>
      </c>
    </row>
    <row r="735" spans="4:35" hidden="1">
      <c r="E735" s="115"/>
      <c r="G735" s="124"/>
      <c r="H735" s="124"/>
      <c r="AA735" s="60" t="s">
        <v>5009</v>
      </c>
      <c r="AB735" s="66" t="s">
        <v>5008</v>
      </c>
      <c r="AC735" s="60" t="s">
        <v>10991</v>
      </c>
      <c r="AD735" s="60">
        <f>IF(N735=$AD$1,_xlfn.XLOOKUP(LEFT(B735,18)&amp;C735&amp;D735,'Form CT'!I:I,'Form CT'!D:D,0)+_xlfn.XLOOKUP(LEFT(B735,18)&amp;C735&amp;D735,'Form CT'!I:I,'Form CT'!E:E,0),0)</f>
        <v>0</v>
      </c>
      <c r="AE735" s="60">
        <f>IF(N735=$AE$1,_xlfn.XLOOKUP(LEFT(B735,18)&amp;C735&amp;D735,'Form CT'!I:I,'Form CT'!D:D,0)+_xlfn.XLOOKUP(LEFT(B735,18)&amp;C735&amp;D735,'Form CT'!I:I,'Form CT'!E:E,0),0)</f>
        <v>0</v>
      </c>
      <c r="AF735" s="60">
        <f>IF(N735=$AF$1,_xlfn.XLOOKUP(LEFT(B735,18)&amp;C735&amp;D735,'Form CT'!I:I,'Form CT'!D:D,0)+_xlfn.XLOOKUP(LEFT(B735,18)&amp;C735&amp;D735,'Form CT'!I:I,'Form CT'!E:E,0),0)</f>
        <v>0</v>
      </c>
      <c r="AG735" s="60" t="e">
        <f t="shared" si="15"/>
        <v>#VALUE!</v>
      </c>
      <c r="AH735" s="60">
        <f>_xlfn.XLOOKUP(TRIM(CLEAN(B735))&amp;"-"&amp;TRIM(CLEAN(C735))&amp;"-"&amp;TRIM(CLEAN(D735)),'KS2'!A:A,'KS2'!B:B,0)</f>
        <v>0</v>
      </c>
      <c r="AI735" s="60">
        <f>IF(_xlfn.XLOOKUP(MID(B735,2,7)&amp;"/"&amp;MID(B735,10,3)&amp;TRIM(D735)&amp;MID(B735,15,4),Carouselwash!F:F,Carouselwash!I:I,0)=0,_xlfn.XLOOKUP((MID(C735,2,7)&amp;"/"&amp;MID(C735,10,3)&amp;TRIM(D735)),Carouselwash!G:G,Carouselwash!I:I,0),_xlfn.XLOOKUP(MID(B735,2,7)&amp;"/"&amp;MID(B735,10,3)&amp;TRIM(D735)&amp;MID(B735,15,4),Carouselwash!F:F,Carouselwash!I:I,0))</f>
        <v>0</v>
      </c>
    </row>
    <row r="736" spans="4:35" hidden="1">
      <c r="E736" s="115"/>
      <c r="G736" s="124"/>
      <c r="H736" s="124"/>
      <c r="AA736" s="60" t="s">
        <v>5009</v>
      </c>
      <c r="AB736" s="126" t="s">
        <v>10992</v>
      </c>
      <c r="AC736" s="60" t="s">
        <v>10993</v>
      </c>
      <c r="AD736" s="60">
        <f>IF(N736=$AD$1,_xlfn.XLOOKUP(LEFT(B736,18)&amp;C736&amp;D736,'Form CT'!I:I,'Form CT'!D:D,0)+_xlfn.XLOOKUP(LEFT(B736,18)&amp;C736&amp;D736,'Form CT'!I:I,'Form CT'!E:E,0),0)</f>
        <v>0</v>
      </c>
      <c r="AE736" s="60">
        <f>IF(N736=$AE$1,_xlfn.XLOOKUP(LEFT(B736,18)&amp;C736&amp;D736,'Form CT'!I:I,'Form CT'!D:D,0)+_xlfn.XLOOKUP(LEFT(B736,18)&amp;C736&amp;D736,'Form CT'!I:I,'Form CT'!E:E,0),0)</f>
        <v>0</v>
      </c>
      <c r="AF736" s="60">
        <f>IF(N736=$AF$1,_xlfn.XLOOKUP(LEFT(B736,18)&amp;C736&amp;D736,'Form CT'!I:I,'Form CT'!D:D,0)+_xlfn.XLOOKUP(LEFT(B736,18)&amp;C736&amp;D736,'Form CT'!I:I,'Form CT'!E:E,0),0)</f>
        <v>0</v>
      </c>
      <c r="AG736" s="60" t="e">
        <f t="shared" si="15"/>
        <v>#VALUE!</v>
      </c>
      <c r="AH736" s="60">
        <f>_xlfn.XLOOKUP(TRIM(CLEAN(B736))&amp;"-"&amp;TRIM(CLEAN(C736))&amp;"-"&amp;TRIM(CLEAN(D736)),'KS2'!A:A,'KS2'!B:B,0)</f>
        <v>0</v>
      </c>
      <c r="AI736" s="60">
        <f>IF(_xlfn.XLOOKUP(MID(B736,2,7)&amp;"/"&amp;MID(B736,10,3)&amp;TRIM(D736)&amp;MID(B736,15,4),Carouselwash!F:F,Carouselwash!I:I,0)=0,_xlfn.XLOOKUP((MID(C736,2,7)&amp;"/"&amp;MID(C736,10,3)&amp;TRIM(D736)),Carouselwash!G:G,Carouselwash!I:I,0),_xlfn.XLOOKUP(MID(B736,2,7)&amp;"/"&amp;MID(B736,10,3)&amp;TRIM(D736)&amp;MID(B736,15,4),Carouselwash!F:F,Carouselwash!I:I,0))</f>
        <v>0</v>
      </c>
    </row>
    <row r="737" spans="1:35" hidden="1">
      <c r="E737" s="115"/>
      <c r="G737" s="124"/>
      <c r="H737" s="124"/>
      <c r="AA737" s="60" t="s">
        <v>5009</v>
      </c>
      <c r="AB737" s="66" t="s">
        <v>10994</v>
      </c>
      <c r="AC737" s="60" t="s">
        <v>10995</v>
      </c>
      <c r="AD737" s="60">
        <f>IF(N737=$AD$1,_xlfn.XLOOKUP(LEFT(B737,18)&amp;C737&amp;D737,'Form CT'!I:I,'Form CT'!D:D,0)+_xlfn.XLOOKUP(LEFT(B737,18)&amp;C737&amp;D737,'Form CT'!I:I,'Form CT'!E:E,0),0)</f>
        <v>0</v>
      </c>
      <c r="AE737" s="60">
        <f>IF(N737=$AE$1,_xlfn.XLOOKUP(LEFT(B737,18)&amp;C737&amp;D737,'Form CT'!I:I,'Form CT'!D:D,0)+_xlfn.XLOOKUP(LEFT(B737,18)&amp;C737&amp;D737,'Form CT'!I:I,'Form CT'!E:E,0),0)</f>
        <v>0</v>
      </c>
      <c r="AF737" s="60">
        <f>IF(N737=$AF$1,_xlfn.XLOOKUP(LEFT(B737,18)&amp;C737&amp;D737,'Form CT'!I:I,'Form CT'!D:D,0)+_xlfn.XLOOKUP(LEFT(B737,18)&amp;C737&amp;D737,'Form CT'!I:I,'Form CT'!E:E,0),0)</f>
        <v>0</v>
      </c>
      <c r="AG737" s="60" t="e">
        <f t="shared" si="15"/>
        <v>#VALUE!</v>
      </c>
      <c r="AH737" s="60">
        <f>_xlfn.XLOOKUP(TRIM(CLEAN(B737))&amp;"-"&amp;TRIM(CLEAN(C737))&amp;"-"&amp;TRIM(CLEAN(D737)),'KS2'!A:A,'KS2'!B:B,0)</f>
        <v>0</v>
      </c>
      <c r="AI737" s="60">
        <f>IF(_xlfn.XLOOKUP(MID(B737,2,7)&amp;"/"&amp;MID(B737,10,3)&amp;TRIM(D737)&amp;MID(B737,15,4),Carouselwash!F:F,Carouselwash!I:I,0)=0,_xlfn.XLOOKUP((MID(C737,2,7)&amp;"/"&amp;MID(C737,10,3)&amp;TRIM(D737)),Carouselwash!G:G,Carouselwash!I:I,0),_xlfn.XLOOKUP(MID(B737,2,7)&amp;"/"&amp;MID(B737,10,3)&amp;TRIM(D737)&amp;MID(B737,15,4),Carouselwash!F:F,Carouselwash!I:I,0))</f>
        <v>0</v>
      </c>
    </row>
    <row r="738" spans="1:35" hidden="1">
      <c r="E738" s="115"/>
      <c r="G738" s="124"/>
      <c r="H738" s="124"/>
      <c r="AA738" s="60" t="s">
        <v>5010</v>
      </c>
      <c r="AB738" s="66" t="s">
        <v>5008</v>
      </c>
      <c r="AC738" s="60" t="s">
        <v>10996</v>
      </c>
      <c r="AD738" s="60">
        <f>IF(N738=$AD$1,_xlfn.XLOOKUP(LEFT(B738,18)&amp;C738&amp;D738,'Form CT'!I:I,'Form CT'!D:D,0)+_xlfn.XLOOKUP(LEFT(B738,18)&amp;C738&amp;D738,'Form CT'!I:I,'Form CT'!E:E,0),0)</f>
        <v>0</v>
      </c>
      <c r="AE738" s="60">
        <f>IF(N738=$AE$1,_xlfn.XLOOKUP(LEFT(B738,18)&amp;C738&amp;D738,'Form CT'!I:I,'Form CT'!D:D,0)+_xlfn.XLOOKUP(LEFT(B738,18)&amp;C738&amp;D738,'Form CT'!I:I,'Form CT'!E:E,0),0)</f>
        <v>0</v>
      </c>
      <c r="AF738" s="60">
        <f>IF(N738=$AF$1,_xlfn.XLOOKUP(LEFT(B738,18)&amp;C738&amp;D738,'Form CT'!I:I,'Form CT'!D:D,0)+_xlfn.XLOOKUP(LEFT(B738,18)&amp;C738&amp;D738,'Form CT'!I:I,'Form CT'!E:E,0),0)</f>
        <v>0</v>
      </c>
      <c r="AG738" s="60" t="e">
        <f t="shared" si="15"/>
        <v>#VALUE!</v>
      </c>
      <c r="AH738" s="60">
        <f>_xlfn.XLOOKUP(TRIM(CLEAN(B738))&amp;"-"&amp;TRIM(CLEAN(C738))&amp;"-"&amp;TRIM(CLEAN(D738)),'KS2'!A:A,'KS2'!B:B,0)</f>
        <v>0</v>
      </c>
      <c r="AI738" s="60">
        <f>IF(_xlfn.XLOOKUP(MID(B738,2,7)&amp;"/"&amp;MID(B738,10,3)&amp;TRIM(D738)&amp;MID(B738,15,4),Carouselwash!F:F,Carouselwash!I:I,0)=0,_xlfn.XLOOKUP((MID(C738,2,7)&amp;"/"&amp;MID(C738,10,3)&amp;TRIM(D738)),Carouselwash!G:G,Carouselwash!I:I,0),_xlfn.XLOOKUP(MID(B738,2,7)&amp;"/"&amp;MID(B738,10,3)&amp;TRIM(D738)&amp;MID(B738,15,4),Carouselwash!F:F,Carouselwash!I:I,0))</f>
        <v>0</v>
      </c>
    </row>
    <row r="739" spans="1:35" hidden="1">
      <c r="E739" s="115"/>
      <c r="G739" s="124"/>
      <c r="H739" s="124"/>
      <c r="AA739" s="60" t="s">
        <v>5012</v>
      </c>
      <c r="AB739" s="66" t="s">
        <v>5014</v>
      </c>
      <c r="AC739" s="60" t="s">
        <v>10997</v>
      </c>
      <c r="AD739" s="60">
        <f>IF(N739=$AD$1,_xlfn.XLOOKUP(LEFT(B739,18)&amp;C739&amp;D739,'Form CT'!I:I,'Form CT'!D:D,0)+_xlfn.XLOOKUP(LEFT(B739,18)&amp;C739&amp;D739,'Form CT'!I:I,'Form CT'!E:E,0),0)</f>
        <v>0</v>
      </c>
      <c r="AE739" s="60">
        <f>IF(N739=$AE$1,_xlfn.XLOOKUP(LEFT(B739,18)&amp;C739&amp;D739,'Form CT'!I:I,'Form CT'!D:D,0)+_xlfn.XLOOKUP(LEFT(B739,18)&amp;C739&amp;D739,'Form CT'!I:I,'Form CT'!E:E,0),0)</f>
        <v>0</v>
      </c>
      <c r="AF739" s="60">
        <f>IF(N739=$AF$1,_xlfn.XLOOKUP(LEFT(B739,18)&amp;C739&amp;D739,'Form CT'!I:I,'Form CT'!D:D,0)+_xlfn.XLOOKUP(LEFT(B739,18)&amp;C739&amp;D739,'Form CT'!I:I,'Form CT'!E:E,0),0)</f>
        <v>0</v>
      </c>
      <c r="AG739" s="60" t="e">
        <f t="shared" si="15"/>
        <v>#VALUE!</v>
      </c>
      <c r="AH739" s="60">
        <f>_xlfn.XLOOKUP(TRIM(CLEAN(B739))&amp;"-"&amp;TRIM(CLEAN(C739))&amp;"-"&amp;TRIM(CLEAN(D739)),'KS2'!A:A,'KS2'!B:B,0)</f>
        <v>0</v>
      </c>
      <c r="AI739" s="60">
        <f>IF(_xlfn.XLOOKUP(MID(B739,2,7)&amp;"/"&amp;MID(B739,10,3)&amp;TRIM(D739)&amp;MID(B739,15,4),Carouselwash!F:F,Carouselwash!I:I,0)=0,_xlfn.XLOOKUP((MID(C739,2,7)&amp;"/"&amp;MID(C739,10,3)&amp;TRIM(D739)),Carouselwash!G:G,Carouselwash!I:I,0),_xlfn.XLOOKUP(MID(B739,2,7)&amp;"/"&amp;MID(B739,10,3)&amp;TRIM(D739)&amp;MID(B739,15,4),Carouselwash!F:F,Carouselwash!I:I,0))</f>
        <v>0</v>
      </c>
    </row>
    <row r="740" spans="1:35" hidden="1">
      <c r="E740" s="115"/>
      <c r="G740" s="124"/>
      <c r="H740" s="124"/>
      <c r="AA740" s="60" t="s">
        <v>5009</v>
      </c>
      <c r="AB740" s="126" t="s">
        <v>10998</v>
      </c>
      <c r="AC740" s="60" t="s">
        <v>10999</v>
      </c>
      <c r="AD740" s="60">
        <f>IF(N740=$AD$1,_xlfn.XLOOKUP(LEFT(B740,18)&amp;C740&amp;D740,'Form CT'!I:I,'Form CT'!D:D,0)+_xlfn.XLOOKUP(LEFT(B740,18)&amp;C740&amp;D740,'Form CT'!I:I,'Form CT'!E:E,0),0)</f>
        <v>0</v>
      </c>
      <c r="AE740" s="60">
        <f>IF(N740=$AE$1,_xlfn.XLOOKUP(LEFT(B740,18)&amp;C740&amp;D740,'Form CT'!I:I,'Form CT'!D:D,0)+_xlfn.XLOOKUP(LEFT(B740,18)&amp;C740&amp;D740,'Form CT'!I:I,'Form CT'!E:E,0),0)</f>
        <v>0</v>
      </c>
      <c r="AF740" s="60">
        <f>IF(N740=$AF$1,_xlfn.XLOOKUP(LEFT(B740,18)&amp;C740&amp;D740,'Form CT'!I:I,'Form CT'!D:D,0)+_xlfn.XLOOKUP(LEFT(B740,18)&amp;C740&amp;D740,'Form CT'!I:I,'Form CT'!E:E,0),0)</f>
        <v>0</v>
      </c>
      <c r="AG740" s="60" t="e">
        <f t="shared" si="15"/>
        <v>#VALUE!</v>
      </c>
      <c r="AH740" s="60">
        <f>_xlfn.XLOOKUP(TRIM(CLEAN(B740))&amp;"-"&amp;TRIM(CLEAN(C740))&amp;"-"&amp;TRIM(CLEAN(D740)),'KS2'!A:A,'KS2'!B:B,0)</f>
        <v>0</v>
      </c>
      <c r="AI740" s="60">
        <f>IF(_xlfn.XLOOKUP(MID(B740,2,7)&amp;"/"&amp;MID(B740,10,3)&amp;TRIM(D740)&amp;MID(B740,15,4),Carouselwash!F:F,Carouselwash!I:I,0)=0,_xlfn.XLOOKUP((MID(C740,2,7)&amp;"/"&amp;MID(C740,10,3)&amp;TRIM(D740)),Carouselwash!G:G,Carouselwash!I:I,0),_xlfn.XLOOKUP(MID(B740,2,7)&amp;"/"&amp;MID(B740,10,3)&amp;TRIM(D740)&amp;MID(B740,15,4),Carouselwash!F:F,Carouselwash!I:I,0))</f>
        <v>0</v>
      </c>
    </row>
    <row r="741" spans="1:35" ht="43.5" hidden="1">
      <c r="E741" s="115"/>
      <c r="G741" s="124"/>
      <c r="H741" s="124"/>
      <c r="AA741" s="60" t="s">
        <v>5015</v>
      </c>
      <c r="AB741" s="126" t="s">
        <v>11000</v>
      </c>
      <c r="AC741" s="60" t="s">
        <v>11001</v>
      </c>
      <c r="AD741" s="60">
        <f>IF(N741=$AD$1,_xlfn.XLOOKUP(LEFT(B741,18)&amp;C741&amp;D741,'Form CT'!I:I,'Form CT'!D:D,0)+_xlfn.XLOOKUP(LEFT(B741,18)&amp;C741&amp;D741,'Form CT'!I:I,'Form CT'!E:E,0),0)</f>
        <v>0</v>
      </c>
      <c r="AE741" s="60">
        <f>IF(N741=$AE$1,_xlfn.XLOOKUP(LEFT(B741,18)&amp;C741&amp;D741,'Form CT'!I:I,'Form CT'!D:D,0)+_xlfn.XLOOKUP(LEFT(B741,18)&amp;C741&amp;D741,'Form CT'!I:I,'Form CT'!E:E,0),0)</f>
        <v>0</v>
      </c>
      <c r="AF741" s="60">
        <f>IF(N741=$AF$1,_xlfn.XLOOKUP(LEFT(B741,18)&amp;C741&amp;D741,'Form CT'!I:I,'Form CT'!D:D,0)+_xlfn.XLOOKUP(LEFT(B741,18)&amp;C741&amp;D741,'Form CT'!I:I,'Form CT'!E:E,0),0)</f>
        <v>0</v>
      </c>
      <c r="AG741" s="60" t="e">
        <f t="shared" si="15"/>
        <v>#VALUE!</v>
      </c>
      <c r="AH741" s="60">
        <f>_xlfn.XLOOKUP(TRIM(CLEAN(B741))&amp;"-"&amp;TRIM(CLEAN(C741))&amp;"-"&amp;TRIM(CLEAN(D741)),'KS2'!A:A,'KS2'!B:B,0)</f>
        <v>0</v>
      </c>
      <c r="AI741" s="60">
        <f>IF(_xlfn.XLOOKUP(MID(B741,2,7)&amp;"/"&amp;MID(B741,10,3)&amp;TRIM(D741)&amp;MID(B741,15,4),Carouselwash!F:F,Carouselwash!I:I,0)=0,_xlfn.XLOOKUP((MID(C741,2,7)&amp;"/"&amp;MID(C741,10,3)&amp;TRIM(D741)),Carouselwash!G:G,Carouselwash!I:I,0),_xlfn.XLOOKUP(MID(B741,2,7)&amp;"/"&amp;MID(B741,10,3)&amp;TRIM(D741)&amp;MID(B741,15,4),Carouselwash!F:F,Carouselwash!I:I,0))</f>
        <v>0</v>
      </c>
    </row>
    <row r="742" spans="1:35" hidden="1">
      <c r="E742" s="115"/>
      <c r="G742" s="124"/>
      <c r="H742" s="124"/>
      <c r="AA742" s="60" t="s">
        <v>5009</v>
      </c>
      <c r="AB742" s="66" t="s">
        <v>11002</v>
      </c>
      <c r="AC742" s="60" t="s">
        <v>11003</v>
      </c>
      <c r="AD742" s="60">
        <f>IF(N742=$AD$1,_xlfn.XLOOKUP(LEFT(B742,18)&amp;C742&amp;D742,'Form CT'!I:I,'Form CT'!D:D,0)+_xlfn.XLOOKUP(LEFT(B742,18)&amp;C742&amp;D742,'Form CT'!I:I,'Form CT'!E:E,0),0)</f>
        <v>0</v>
      </c>
      <c r="AE742" s="60">
        <f>IF(N742=$AE$1,_xlfn.XLOOKUP(LEFT(B742,18)&amp;C742&amp;D742,'Form CT'!I:I,'Form CT'!D:D,0)+_xlfn.XLOOKUP(LEFT(B742,18)&amp;C742&amp;D742,'Form CT'!I:I,'Form CT'!E:E,0),0)</f>
        <v>0</v>
      </c>
      <c r="AF742" s="60">
        <f>IF(N742=$AF$1,_xlfn.XLOOKUP(LEFT(B742,18)&amp;C742&amp;D742,'Form CT'!I:I,'Form CT'!D:D,0)+_xlfn.XLOOKUP(LEFT(B742,18)&amp;C742&amp;D742,'Form CT'!I:I,'Form CT'!E:E,0),0)</f>
        <v>0</v>
      </c>
      <c r="AG742" s="60" t="e">
        <f t="shared" si="15"/>
        <v>#VALUE!</v>
      </c>
      <c r="AH742" s="60">
        <f>_xlfn.XLOOKUP(TRIM(CLEAN(B742))&amp;"-"&amp;TRIM(CLEAN(C742))&amp;"-"&amp;TRIM(CLEAN(D742)),'KS2'!A:A,'KS2'!B:B,0)</f>
        <v>0</v>
      </c>
      <c r="AI742" s="60">
        <f>IF(_xlfn.XLOOKUP(MID(B742,2,7)&amp;"/"&amp;MID(B742,10,3)&amp;TRIM(D742)&amp;MID(B742,15,4),Carouselwash!F:F,Carouselwash!I:I,0)=0,_xlfn.XLOOKUP((MID(C742,2,7)&amp;"/"&amp;MID(C742,10,3)&amp;TRIM(D742)),Carouselwash!G:G,Carouselwash!I:I,0),_xlfn.XLOOKUP(MID(B742,2,7)&amp;"/"&amp;MID(B742,10,3)&amp;TRIM(D742)&amp;MID(B742,15,4),Carouselwash!F:F,Carouselwash!I:I,0))</f>
        <v>0</v>
      </c>
    </row>
    <row r="743" spans="1:35" hidden="1">
      <c r="E743" s="115"/>
      <c r="G743" s="124"/>
      <c r="H743" s="124"/>
      <c r="AA743" s="60" t="s">
        <v>5012</v>
      </c>
      <c r="AB743" s="66" t="s">
        <v>5014</v>
      </c>
      <c r="AC743" s="60" t="s">
        <v>11004</v>
      </c>
      <c r="AD743" s="60">
        <f>IF(N743=$AD$1,_xlfn.XLOOKUP(LEFT(B743,18)&amp;C743&amp;D743,'Form CT'!I:I,'Form CT'!D:D,0)+_xlfn.XLOOKUP(LEFT(B743,18)&amp;C743&amp;D743,'Form CT'!I:I,'Form CT'!E:E,0),0)</f>
        <v>0</v>
      </c>
      <c r="AE743" s="60">
        <f>IF(N743=$AE$1,_xlfn.XLOOKUP(LEFT(B743,18)&amp;C743&amp;D743,'Form CT'!I:I,'Form CT'!D:D,0)+_xlfn.XLOOKUP(LEFT(B743,18)&amp;C743&amp;D743,'Form CT'!I:I,'Form CT'!E:E,0),0)</f>
        <v>0</v>
      </c>
      <c r="AF743" s="60">
        <f>IF(N743=$AF$1,_xlfn.XLOOKUP(LEFT(B743,18)&amp;C743&amp;D743,'Form CT'!I:I,'Form CT'!D:D,0)+_xlfn.XLOOKUP(LEFT(B743,18)&amp;C743&amp;D743,'Form CT'!I:I,'Form CT'!E:E,0),0)</f>
        <v>0</v>
      </c>
      <c r="AG743" s="60" t="e">
        <f t="shared" si="15"/>
        <v>#VALUE!</v>
      </c>
      <c r="AH743" s="60">
        <f>_xlfn.XLOOKUP(TRIM(CLEAN(B743))&amp;"-"&amp;TRIM(CLEAN(C743))&amp;"-"&amp;TRIM(CLEAN(D743)),'KS2'!A:A,'KS2'!B:B,0)</f>
        <v>0</v>
      </c>
      <c r="AI743" s="60">
        <f>IF(_xlfn.XLOOKUP(MID(B743,2,7)&amp;"/"&amp;MID(B743,10,3)&amp;TRIM(D743)&amp;MID(B743,15,4),Carouselwash!F:F,Carouselwash!I:I,0)=0,_xlfn.XLOOKUP((MID(C743,2,7)&amp;"/"&amp;MID(C743,10,3)&amp;TRIM(D743)),Carouselwash!G:G,Carouselwash!I:I,0),_xlfn.XLOOKUP(MID(B743,2,7)&amp;"/"&amp;MID(B743,10,3)&amp;TRIM(D743)&amp;MID(B743,15,4),Carouselwash!F:F,Carouselwash!I:I,0))</f>
        <v>0</v>
      </c>
    </row>
    <row r="744" spans="1:35" hidden="1">
      <c r="E744" s="115"/>
      <c r="G744" s="124"/>
      <c r="H744" s="124"/>
      <c r="AA744" s="60" t="s">
        <v>5009</v>
      </c>
      <c r="AB744" s="66" t="s">
        <v>11005</v>
      </c>
      <c r="AC744" s="60" t="s">
        <v>11006</v>
      </c>
      <c r="AD744" s="60">
        <f>IF(N744=$AD$1,_xlfn.XLOOKUP(LEFT(B744,18)&amp;C744&amp;D744,'Form CT'!I:I,'Form CT'!D:D,0)+_xlfn.XLOOKUP(LEFT(B744,18)&amp;C744&amp;D744,'Form CT'!I:I,'Form CT'!E:E,0),0)</f>
        <v>0</v>
      </c>
      <c r="AE744" s="60">
        <f>IF(N744=$AE$1,_xlfn.XLOOKUP(LEFT(B744,18)&amp;C744&amp;D744,'Form CT'!I:I,'Form CT'!D:D,0)+_xlfn.XLOOKUP(LEFT(B744,18)&amp;C744&amp;D744,'Form CT'!I:I,'Form CT'!E:E,0),0)</f>
        <v>0</v>
      </c>
      <c r="AF744" s="60">
        <f>IF(N744=$AF$1,_xlfn.XLOOKUP(LEFT(B744,18)&amp;C744&amp;D744,'Form CT'!I:I,'Form CT'!D:D,0)+_xlfn.XLOOKUP(LEFT(B744,18)&amp;C744&amp;D744,'Form CT'!I:I,'Form CT'!E:E,0),0)</f>
        <v>0</v>
      </c>
      <c r="AG744" s="60" t="e">
        <f t="shared" si="15"/>
        <v>#VALUE!</v>
      </c>
      <c r="AH744" s="60">
        <f>_xlfn.XLOOKUP(TRIM(CLEAN(B744))&amp;"-"&amp;TRIM(CLEAN(C744))&amp;"-"&amp;TRIM(CLEAN(D744)),'KS2'!A:A,'KS2'!B:B,0)</f>
        <v>0</v>
      </c>
      <c r="AI744" s="60">
        <f>IF(_xlfn.XLOOKUP(MID(B744,2,7)&amp;"/"&amp;MID(B744,10,3)&amp;TRIM(D744)&amp;MID(B744,15,4),Carouselwash!F:F,Carouselwash!I:I,0)=0,_xlfn.XLOOKUP((MID(C744,2,7)&amp;"/"&amp;MID(C744,10,3)&amp;TRIM(D744)),Carouselwash!G:G,Carouselwash!I:I,0),_xlfn.XLOOKUP(MID(B744,2,7)&amp;"/"&amp;MID(B744,10,3)&amp;TRIM(D744)&amp;MID(B744,15,4),Carouselwash!F:F,Carouselwash!I:I,0))</f>
        <v>0</v>
      </c>
    </row>
    <row r="745" spans="1:35" hidden="1">
      <c r="A745" s="68"/>
      <c r="B745" s="70"/>
      <c r="C745" s="70"/>
      <c r="D745" s="55"/>
      <c r="E745" s="71"/>
      <c r="F745" s="73"/>
      <c r="G745" s="74"/>
      <c r="H745" s="74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  <c r="AA745" s="68" t="s">
        <v>5010</v>
      </c>
      <c r="AB745" s="68" t="s">
        <v>5008</v>
      </c>
      <c r="AC745" s="68" t="s">
        <v>10748</v>
      </c>
      <c r="AD745" s="60">
        <f>IF(N745=$AD$1,_xlfn.XLOOKUP(LEFT(B745,18)&amp;C745&amp;D745,'Form CT'!I:I,'Form CT'!D:D,0)+_xlfn.XLOOKUP(LEFT(B745,18)&amp;C745&amp;D745,'Form CT'!I:I,'Form CT'!E:E,0),0)</f>
        <v>0</v>
      </c>
      <c r="AE745" s="60">
        <f>IF(N745=$AE$1,_xlfn.XLOOKUP(LEFT(B745,18)&amp;C745&amp;D745,'Form CT'!I:I,'Form CT'!D:D,0)+_xlfn.XLOOKUP(LEFT(B745,18)&amp;C745&amp;D745,'Form CT'!I:I,'Form CT'!E:E,0),0)</f>
        <v>0</v>
      </c>
      <c r="AF745" s="60">
        <f>IF(N745=$AF$1,_xlfn.XLOOKUP(LEFT(B745,18)&amp;C745&amp;D745,'Form CT'!I:I,'Form CT'!D:D,0)+_xlfn.XLOOKUP(LEFT(B745,18)&amp;C745&amp;D745,'Form CT'!I:I,'Form CT'!E:E,0),0)</f>
        <v>0</v>
      </c>
      <c r="AG745" s="60" t="e">
        <f t="shared" si="15"/>
        <v>#VALUE!</v>
      </c>
      <c r="AH745" s="60">
        <f>_xlfn.XLOOKUP(TRIM(CLEAN(B745))&amp;"-"&amp;TRIM(CLEAN(C745))&amp;"-"&amp;TRIM(CLEAN(D745)),'KS2'!A:A,'KS2'!B:B,0)</f>
        <v>0</v>
      </c>
      <c r="AI745" s="60">
        <f>IF(_xlfn.XLOOKUP(MID(B745,2,7)&amp;"/"&amp;MID(B745,10,3)&amp;TRIM(D745)&amp;MID(B745,15,4),Carouselwash!F:F,Carouselwash!I:I,0)=0,_xlfn.XLOOKUP((MID(C745,2,7)&amp;"/"&amp;MID(C745,10,3)&amp;TRIM(D745)),Carouselwash!G:G,Carouselwash!I:I,0),_xlfn.XLOOKUP(MID(B745,2,7)&amp;"/"&amp;MID(B745,10,3)&amp;TRIM(D745)&amp;MID(B745,15,4),Carouselwash!F:F,Carouselwash!I:I,0))</f>
        <v>0</v>
      </c>
    </row>
    <row r="746" spans="1:35" hidden="1">
      <c r="E746" s="115"/>
      <c r="G746" s="124"/>
      <c r="H746" s="124"/>
      <c r="AA746" s="60" t="s">
        <v>5010</v>
      </c>
      <c r="AB746" s="66" t="s">
        <v>5008</v>
      </c>
      <c r="AC746" s="60" t="s">
        <v>11007</v>
      </c>
      <c r="AD746" s="60">
        <f>IF(N746=$AD$1,_xlfn.XLOOKUP(LEFT(B746,18)&amp;C746&amp;D746,'Form CT'!I:I,'Form CT'!D:D,0)+_xlfn.XLOOKUP(LEFT(B746,18)&amp;C746&amp;D746,'Form CT'!I:I,'Form CT'!E:E,0),0)</f>
        <v>0</v>
      </c>
      <c r="AE746" s="60">
        <f>IF(N746=$AE$1,_xlfn.XLOOKUP(LEFT(B746,18)&amp;C746&amp;D746,'Form CT'!I:I,'Form CT'!D:D,0)+_xlfn.XLOOKUP(LEFT(B746,18)&amp;C746&amp;D746,'Form CT'!I:I,'Form CT'!E:E,0),0)</f>
        <v>0</v>
      </c>
      <c r="AF746" s="60">
        <f>IF(N746=$AF$1,_xlfn.XLOOKUP(LEFT(B746,18)&amp;C746&amp;D746,'Form CT'!I:I,'Form CT'!D:D,0)+_xlfn.XLOOKUP(LEFT(B746,18)&amp;C746&amp;D746,'Form CT'!I:I,'Form CT'!E:E,0),0)</f>
        <v>0</v>
      </c>
      <c r="AG746" s="60" t="e">
        <f t="shared" si="15"/>
        <v>#VALUE!</v>
      </c>
      <c r="AH746" s="60">
        <f>_xlfn.XLOOKUP(TRIM(CLEAN(B746))&amp;"-"&amp;TRIM(CLEAN(C746))&amp;"-"&amp;TRIM(CLEAN(D746)),'KS2'!A:A,'KS2'!B:B,0)</f>
        <v>0</v>
      </c>
      <c r="AI746" s="60">
        <f>IF(_xlfn.XLOOKUP(MID(B746,2,7)&amp;"/"&amp;MID(B746,10,3)&amp;TRIM(D746)&amp;MID(B746,15,4),Carouselwash!F:F,Carouselwash!I:I,0)=0,_xlfn.XLOOKUP((MID(C746,2,7)&amp;"/"&amp;MID(C746,10,3)&amp;TRIM(D746)),Carouselwash!G:G,Carouselwash!I:I,0),_xlfn.XLOOKUP(MID(B746,2,7)&amp;"/"&amp;MID(B746,10,3)&amp;TRIM(D746)&amp;MID(B746,15,4),Carouselwash!F:F,Carouselwash!I:I,0))</f>
        <v>0</v>
      </c>
    </row>
    <row r="747" spans="1:35" hidden="1">
      <c r="A747" s="125"/>
      <c r="E747" s="115"/>
      <c r="G747" s="124"/>
      <c r="H747" s="124"/>
      <c r="AA747" s="60" t="s">
        <v>5009</v>
      </c>
      <c r="AB747" s="126" t="s">
        <v>11008</v>
      </c>
      <c r="AC747" s="60" t="s">
        <v>11009</v>
      </c>
      <c r="AD747" s="60">
        <f>IF(N747=$AD$1,_xlfn.XLOOKUP(LEFT(B747,18)&amp;C747&amp;D747,'Form CT'!I:I,'Form CT'!D:D,0)+_xlfn.XLOOKUP(LEFT(B747,18)&amp;C747&amp;D747,'Form CT'!I:I,'Form CT'!E:E,0),0)</f>
        <v>0</v>
      </c>
      <c r="AE747" s="60">
        <f>IF(N747=$AE$1,_xlfn.XLOOKUP(LEFT(B747,18)&amp;C747&amp;D747,'Form CT'!I:I,'Form CT'!D:D,0)+_xlfn.XLOOKUP(LEFT(B747,18)&amp;C747&amp;D747,'Form CT'!I:I,'Form CT'!E:E,0),0)</f>
        <v>0</v>
      </c>
      <c r="AF747" s="60">
        <f>IF(N747=$AF$1,_xlfn.XLOOKUP(LEFT(B747,18)&amp;C747&amp;D747,'Form CT'!I:I,'Form CT'!D:D,0)+_xlfn.XLOOKUP(LEFT(B747,18)&amp;C747&amp;D747,'Form CT'!I:I,'Form CT'!E:E,0),0)</f>
        <v>0</v>
      </c>
      <c r="AG747" s="60" t="e">
        <f t="shared" si="15"/>
        <v>#VALUE!</v>
      </c>
      <c r="AH747" s="60">
        <f>_xlfn.XLOOKUP(TRIM(CLEAN(B747))&amp;"-"&amp;TRIM(CLEAN(C747))&amp;"-"&amp;TRIM(CLEAN(D747)),'KS2'!A:A,'KS2'!B:B,0)</f>
        <v>0</v>
      </c>
      <c r="AI747" s="60">
        <f>IF(_xlfn.XLOOKUP(MID(B747,2,7)&amp;"/"&amp;MID(B747,10,3)&amp;TRIM(D747)&amp;MID(B747,15,4),Carouselwash!F:F,Carouselwash!I:I,0)=0,_xlfn.XLOOKUP((MID(C747,2,7)&amp;"/"&amp;MID(C747,10,3)&amp;TRIM(D747)),Carouselwash!G:G,Carouselwash!I:I,0),_xlfn.XLOOKUP(MID(B747,2,7)&amp;"/"&amp;MID(B747,10,3)&amp;TRIM(D747)&amp;MID(B747,15,4),Carouselwash!F:F,Carouselwash!I:I,0))</f>
        <v>0</v>
      </c>
    </row>
    <row r="748" spans="1:35" hidden="1">
      <c r="D748" s="55"/>
      <c r="E748" s="115"/>
      <c r="G748" s="124"/>
      <c r="H748" s="124"/>
      <c r="AA748" s="60" t="s">
        <v>5009</v>
      </c>
      <c r="AB748" s="66" t="s">
        <v>11010</v>
      </c>
      <c r="AC748" s="60" t="s">
        <v>11011</v>
      </c>
      <c r="AD748" s="60">
        <f>IF(N748=$AD$1,_xlfn.XLOOKUP(LEFT(B748,18)&amp;C748&amp;D748,'Form CT'!I:I,'Form CT'!D:D,0)+_xlfn.XLOOKUP(LEFT(B748,18)&amp;C748&amp;D748,'Form CT'!I:I,'Form CT'!E:E,0),0)</f>
        <v>0</v>
      </c>
      <c r="AE748" s="60">
        <f>IF(N748=$AE$1,_xlfn.XLOOKUP(LEFT(B748,18)&amp;C748&amp;D748,'Form CT'!I:I,'Form CT'!D:D,0)+_xlfn.XLOOKUP(LEFT(B748,18)&amp;C748&amp;D748,'Form CT'!I:I,'Form CT'!E:E,0),0)</f>
        <v>0</v>
      </c>
      <c r="AF748" s="60">
        <f>IF(N748=$AF$1,_xlfn.XLOOKUP(LEFT(B748,18)&amp;C748&amp;D748,'Form CT'!I:I,'Form CT'!D:D,0)+_xlfn.XLOOKUP(LEFT(B748,18)&amp;C748&amp;D748,'Form CT'!I:I,'Form CT'!E:E,0),0)</f>
        <v>0</v>
      </c>
      <c r="AG748" s="60" t="e">
        <f t="shared" si="15"/>
        <v>#VALUE!</v>
      </c>
      <c r="AH748" s="60">
        <f>_xlfn.XLOOKUP(TRIM(CLEAN(B748))&amp;"-"&amp;TRIM(CLEAN(C748))&amp;"-"&amp;TRIM(CLEAN(D748)),'KS2'!A:A,'KS2'!B:B,0)</f>
        <v>0</v>
      </c>
      <c r="AI748" s="60">
        <f>IF(_xlfn.XLOOKUP(MID(B748,2,7)&amp;"/"&amp;MID(B748,10,3)&amp;TRIM(D748)&amp;MID(B748,15,4),Carouselwash!F:F,Carouselwash!I:I,0)=0,_xlfn.XLOOKUP((MID(C748,2,7)&amp;"/"&amp;MID(C748,10,3)&amp;TRIM(D748)),Carouselwash!G:G,Carouselwash!I:I,0),_xlfn.XLOOKUP(MID(B748,2,7)&amp;"/"&amp;MID(B748,10,3)&amp;TRIM(D748)&amp;MID(B748,15,4),Carouselwash!F:F,Carouselwash!I:I,0))</f>
        <v>0</v>
      </c>
    </row>
    <row r="749" spans="1:35" hidden="1">
      <c r="D749" s="55"/>
      <c r="E749" s="115"/>
      <c r="G749" s="124"/>
      <c r="H749" s="124"/>
      <c r="AA749" s="60" t="s">
        <v>5009</v>
      </c>
      <c r="AB749" s="66" t="s">
        <v>5008</v>
      </c>
      <c r="AC749" s="60" t="s">
        <v>10737</v>
      </c>
      <c r="AD749" s="60">
        <f>IF(N749=$AD$1,_xlfn.XLOOKUP(LEFT(B749,18)&amp;C749&amp;D749,'Form CT'!I:I,'Form CT'!D:D,0)+_xlfn.XLOOKUP(LEFT(B749,18)&amp;C749&amp;D749,'Form CT'!I:I,'Form CT'!E:E,0),0)</f>
        <v>0</v>
      </c>
      <c r="AE749" s="60">
        <f>IF(N749=$AE$1,_xlfn.XLOOKUP(LEFT(B749,18)&amp;C749&amp;D749,'Form CT'!I:I,'Form CT'!D:D,0)+_xlfn.XLOOKUP(LEFT(B749,18)&amp;C749&amp;D749,'Form CT'!I:I,'Form CT'!E:E,0),0)</f>
        <v>0</v>
      </c>
      <c r="AF749" s="60">
        <f>IF(N749=$AF$1,_xlfn.XLOOKUP(LEFT(B749,18)&amp;C749&amp;D749,'Form CT'!I:I,'Form CT'!D:D,0)+_xlfn.XLOOKUP(LEFT(B749,18)&amp;C749&amp;D749,'Form CT'!I:I,'Form CT'!E:E,0),0)</f>
        <v>0</v>
      </c>
      <c r="AG749" s="60" t="e">
        <f t="shared" si="15"/>
        <v>#VALUE!</v>
      </c>
      <c r="AH749" s="60">
        <f>_xlfn.XLOOKUP(TRIM(CLEAN(B749))&amp;"-"&amp;TRIM(CLEAN(C749))&amp;"-"&amp;TRIM(CLEAN(D749)),'KS2'!A:A,'KS2'!B:B,0)</f>
        <v>0</v>
      </c>
      <c r="AI749" s="60">
        <f>IF(_xlfn.XLOOKUP(MID(B749,2,7)&amp;"/"&amp;MID(B749,10,3)&amp;TRIM(D749)&amp;MID(B749,15,4),Carouselwash!F:F,Carouselwash!I:I,0)=0,_xlfn.XLOOKUP((MID(C749,2,7)&amp;"/"&amp;MID(C749,10,3)&amp;TRIM(D749)),Carouselwash!G:G,Carouselwash!I:I,0),_xlfn.XLOOKUP(MID(B749,2,7)&amp;"/"&amp;MID(B749,10,3)&amp;TRIM(D749)&amp;MID(B749,15,4),Carouselwash!F:F,Carouselwash!I:I,0))</f>
        <v>0</v>
      </c>
    </row>
    <row r="750" spans="1:35" hidden="1">
      <c r="E750" s="115"/>
      <c r="G750" s="124"/>
      <c r="H750" s="124"/>
      <c r="AA750" s="60" t="s">
        <v>5010</v>
      </c>
      <c r="AB750" s="66" t="s">
        <v>5008</v>
      </c>
      <c r="AC750" s="60" t="s">
        <v>10770</v>
      </c>
      <c r="AD750" s="60">
        <f>IF(N750=$AD$1,_xlfn.XLOOKUP(LEFT(B750,18)&amp;C750&amp;D750,'Form CT'!I:I,'Form CT'!D:D,0)+_xlfn.XLOOKUP(LEFT(B750,18)&amp;C750&amp;D750,'Form CT'!I:I,'Form CT'!E:E,0),0)</f>
        <v>0</v>
      </c>
      <c r="AE750" s="60">
        <f>IF(N750=$AE$1,_xlfn.XLOOKUP(LEFT(B750,18)&amp;C750&amp;D750,'Form CT'!I:I,'Form CT'!D:D,0)+_xlfn.XLOOKUP(LEFT(B750,18)&amp;C750&amp;D750,'Form CT'!I:I,'Form CT'!E:E,0),0)</f>
        <v>0</v>
      </c>
      <c r="AF750" s="60">
        <f>IF(N750=$AF$1,_xlfn.XLOOKUP(LEFT(B750,18)&amp;C750&amp;D750,'Form CT'!I:I,'Form CT'!D:D,0)+_xlfn.XLOOKUP(LEFT(B750,18)&amp;C750&amp;D750,'Form CT'!I:I,'Form CT'!E:E,0),0)</f>
        <v>0</v>
      </c>
      <c r="AG750" s="60" t="e">
        <f t="shared" si="15"/>
        <v>#VALUE!</v>
      </c>
      <c r="AH750" s="60">
        <f>_xlfn.XLOOKUP(TRIM(CLEAN(B750))&amp;"-"&amp;TRIM(CLEAN(C750))&amp;"-"&amp;TRIM(CLEAN(D750)),'KS2'!A:A,'KS2'!B:B,0)</f>
        <v>0</v>
      </c>
      <c r="AI750" s="60">
        <f>IF(_xlfn.XLOOKUP(MID(B750,2,7)&amp;"/"&amp;MID(B750,10,3)&amp;TRIM(D750)&amp;MID(B750,15,4),Carouselwash!F:F,Carouselwash!I:I,0)=0,_xlfn.XLOOKUP((MID(C750,2,7)&amp;"/"&amp;MID(C750,10,3)&amp;TRIM(D750)),Carouselwash!G:G,Carouselwash!I:I,0),_xlfn.XLOOKUP(MID(B750,2,7)&amp;"/"&amp;MID(B750,10,3)&amp;TRIM(D750)&amp;MID(B750,15,4),Carouselwash!F:F,Carouselwash!I:I,0))</f>
        <v>0</v>
      </c>
    </row>
    <row r="751" spans="1:35" hidden="1">
      <c r="D751" s="55"/>
      <c r="E751" s="115"/>
      <c r="G751" s="124"/>
      <c r="H751" s="124"/>
      <c r="AA751" s="60" t="s">
        <v>5009</v>
      </c>
      <c r="AB751" s="66" t="s">
        <v>5008</v>
      </c>
      <c r="AC751" s="60" t="s">
        <v>10737</v>
      </c>
      <c r="AD751" s="60">
        <f>IF(N751=$AD$1,_xlfn.XLOOKUP(LEFT(B751,18)&amp;C751&amp;D751,'Form CT'!I:I,'Form CT'!D:D,0)+_xlfn.XLOOKUP(LEFT(B751,18)&amp;C751&amp;D751,'Form CT'!I:I,'Form CT'!E:E,0),0)</f>
        <v>0</v>
      </c>
      <c r="AE751" s="60">
        <f>IF(N751=$AE$1,_xlfn.XLOOKUP(LEFT(B751,18)&amp;C751&amp;D751,'Form CT'!I:I,'Form CT'!D:D,0)+_xlfn.XLOOKUP(LEFT(B751,18)&amp;C751&amp;D751,'Form CT'!I:I,'Form CT'!E:E,0),0)</f>
        <v>0</v>
      </c>
      <c r="AF751" s="60">
        <f>IF(N751=$AF$1,_xlfn.XLOOKUP(LEFT(B751,18)&amp;C751&amp;D751,'Form CT'!I:I,'Form CT'!D:D,0)+_xlfn.XLOOKUP(LEFT(B751,18)&amp;C751&amp;D751,'Form CT'!I:I,'Form CT'!E:E,0),0)</f>
        <v>0</v>
      </c>
      <c r="AG751" s="60" t="e">
        <f t="shared" si="15"/>
        <v>#VALUE!</v>
      </c>
      <c r="AH751" s="60">
        <f>_xlfn.XLOOKUP(TRIM(CLEAN(B751))&amp;"-"&amp;TRIM(CLEAN(C751))&amp;"-"&amp;TRIM(CLEAN(D751)),'KS2'!A:A,'KS2'!B:B,0)</f>
        <v>0</v>
      </c>
      <c r="AI751" s="60">
        <f>IF(_xlfn.XLOOKUP(MID(B751,2,7)&amp;"/"&amp;MID(B751,10,3)&amp;TRIM(D751)&amp;MID(B751,15,4),Carouselwash!F:F,Carouselwash!I:I,0)=0,_xlfn.XLOOKUP((MID(C751,2,7)&amp;"/"&amp;MID(C751,10,3)&amp;TRIM(D751)),Carouselwash!G:G,Carouselwash!I:I,0),_xlfn.XLOOKUP(MID(B751,2,7)&amp;"/"&amp;MID(B751,10,3)&amp;TRIM(D751)&amp;MID(B751,15,4),Carouselwash!F:F,Carouselwash!I:I,0))</f>
        <v>0</v>
      </c>
    </row>
    <row r="752" spans="1:35" hidden="1">
      <c r="A752" s="125"/>
      <c r="E752" s="115"/>
      <c r="G752" s="124"/>
      <c r="H752" s="124"/>
      <c r="AA752" s="60" t="s">
        <v>5009</v>
      </c>
      <c r="AB752" s="66" t="s">
        <v>5008</v>
      </c>
      <c r="AC752" s="60" t="s">
        <v>11012</v>
      </c>
      <c r="AD752" s="60">
        <f>IF(N752=$AD$1,_xlfn.XLOOKUP(LEFT(B752,18)&amp;C752&amp;D752,'Form CT'!I:I,'Form CT'!D:D,0)+_xlfn.XLOOKUP(LEFT(B752,18)&amp;C752&amp;D752,'Form CT'!I:I,'Form CT'!E:E,0),0)</f>
        <v>0</v>
      </c>
      <c r="AE752" s="60">
        <f>IF(N752=$AE$1,_xlfn.XLOOKUP(LEFT(B752,18)&amp;C752&amp;D752,'Form CT'!I:I,'Form CT'!D:D,0)+_xlfn.XLOOKUP(LEFT(B752,18)&amp;C752&amp;D752,'Form CT'!I:I,'Form CT'!E:E,0),0)</f>
        <v>0</v>
      </c>
      <c r="AF752" s="60">
        <f>IF(N752=$AF$1,_xlfn.XLOOKUP(LEFT(B752,18)&amp;C752&amp;D752,'Form CT'!I:I,'Form CT'!D:D,0)+_xlfn.XLOOKUP(LEFT(B752,18)&amp;C752&amp;D752,'Form CT'!I:I,'Form CT'!E:E,0),0)</f>
        <v>0</v>
      </c>
      <c r="AG752" s="60" t="e">
        <f t="shared" si="15"/>
        <v>#VALUE!</v>
      </c>
      <c r="AH752" s="60">
        <f>_xlfn.XLOOKUP(TRIM(CLEAN(B752))&amp;"-"&amp;TRIM(CLEAN(C752))&amp;"-"&amp;TRIM(CLEAN(D752)),'KS2'!A:A,'KS2'!B:B,0)</f>
        <v>0</v>
      </c>
      <c r="AI752" s="60">
        <f>IF(_xlfn.XLOOKUP(MID(B752,2,7)&amp;"/"&amp;MID(B752,10,3)&amp;TRIM(D752)&amp;MID(B752,15,4),Carouselwash!F:F,Carouselwash!I:I,0)=0,_xlfn.XLOOKUP((MID(C752,2,7)&amp;"/"&amp;MID(C752,10,3)&amp;TRIM(D752)),Carouselwash!G:G,Carouselwash!I:I,0),_xlfn.XLOOKUP(MID(B752,2,7)&amp;"/"&amp;MID(B752,10,3)&amp;TRIM(D752)&amp;MID(B752,15,4),Carouselwash!F:F,Carouselwash!I:I,0))</f>
        <v>0</v>
      </c>
    </row>
    <row r="753" spans="1:35" hidden="1">
      <c r="E753" s="115"/>
      <c r="G753" s="124"/>
      <c r="H753" s="124"/>
      <c r="AA753" s="60" t="s">
        <v>5009</v>
      </c>
      <c r="AB753" s="66" t="s">
        <v>11013</v>
      </c>
      <c r="AC753" s="60" t="s">
        <v>11014</v>
      </c>
      <c r="AD753" s="60">
        <f>IF(N753=$AD$1,_xlfn.XLOOKUP(LEFT(B753,18)&amp;C753&amp;D753,'Form CT'!I:I,'Form CT'!D:D,0)+_xlfn.XLOOKUP(LEFT(B753,18)&amp;C753&amp;D753,'Form CT'!I:I,'Form CT'!E:E,0),0)</f>
        <v>0</v>
      </c>
      <c r="AE753" s="60">
        <f>IF(N753=$AE$1,_xlfn.XLOOKUP(LEFT(B753,18)&amp;C753&amp;D753,'Form CT'!I:I,'Form CT'!D:D,0)+_xlfn.XLOOKUP(LEFT(B753,18)&amp;C753&amp;D753,'Form CT'!I:I,'Form CT'!E:E,0),0)</f>
        <v>0</v>
      </c>
      <c r="AF753" s="60">
        <f>IF(N753=$AF$1,_xlfn.XLOOKUP(LEFT(B753,18)&amp;C753&amp;D753,'Form CT'!I:I,'Form CT'!D:D,0)+_xlfn.XLOOKUP(LEFT(B753,18)&amp;C753&amp;D753,'Form CT'!I:I,'Form CT'!E:E,0),0)</f>
        <v>0</v>
      </c>
      <c r="AG753" s="60" t="e">
        <f t="shared" si="15"/>
        <v>#VALUE!</v>
      </c>
      <c r="AH753" s="60">
        <f>_xlfn.XLOOKUP(TRIM(CLEAN(B753))&amp;"-"&amp;TRIM(CLEAN(C753))&amp;"-"&amp;TRIM(CLEAN(D753)),'KS2'!A:A,'KS2'!B:B,0)</f>
        <v>0</v>
      </c>
      <c r="AI753" s="60">
        <f>IF(_xlfn.XLOOKUP(MID(B753,2,7)&amp;"/"&amp;MID(B753,10,3)&amp;TRIM(D753)&amp;MID(B753,15,4),Carouselwash!F:F,Carouselwash!I:I,0)=0,_xlfn.XLOOKUP((MID(C753,2,7)&amp;"/"&amp;MID(C753,10,3)&amp;TRIM(D753)),Carouselwash!G:G,Carouselwash!I:I,0),_xlfn.XLOOKUP(MID(B753,2,7)&amp;"/"&amp;MID(B753,10,3)&amp;TRIM(D753)&amp;MID(B753,15,4),Carouselwash!F:F,Carouselwash!I:I,0))</f>
        <v>0</v>
      </c>
    </row>
    <row r="754" spans="1:35" hidden="1">
      <c r="D754" s="55"/>
      <c r="E754" s="115"/>
      <c r="G754" s="124"/>
      <c r="H754" s="124"/>
      <c r="AA754" s="60" t="s">
        <v>5009</v>
      </c>
      <c r="AB754" s="126" t="s">
        <v>11015</v>
      </c>
      <c r="AC754" s="60" t="s">
        <v>11016</v>
      </c>
      <c r="AD754" s="60">
        <f>IF(N754=$AD$1,_xlfn.XLOOKUP(LEFT(B754,18)&amp;C754&amp;D754,'Form CT'!I:I,'Form CT'!D:D,0)+_xlfn.XLOOKUP(LEFT(B754,18)&amp;C754&amp;D754,'Form CT'!I:I,'Form CT'!E:E,0),0)</f>
        <v>0</v>
      </c>
      <c r="AE754" s="60">
        <f>IF(N754=$AE$1,_xlfn.XLOOKUP(LEFT(B754,18)&amp;C754&amp;D754,'Form CT'!I:I,'Form CT'!D:D,0)+_xlfn.XLOOKUP(LEFT(B754,18)&amp;C754&amp;D754,'Form CT'!I:I,'Form CT'!E:E,0),0)</f>
        <v>0</v>
      </c>
      <c r="AF754" s="60">
        <f>IF(N754=$AF$1,_xlfn.XLOOKUP(LEFT(B754,18)&amp;C754&amp;D754,'Form CT'!I:I,'Form CT'!D:D,0)+_xlfn.XLOOKUP(LEFT(B754,18)&amp;C754&amp;D754,'Form CT'!I:I,'Form CT'!E:E,0),0)</f>
        <v>0</v>
      </c>
      <c r="AG754" s="60" t="e">
        <f t="shared" si="15"/>
        <v>#VALUE!</v>
      </c>
      <c r="AH754" s="60">
        <f>_xlfn.XLOOKUP(TRIM(CLEAN(B754))&amp;"-"&amp;TRIM(CLEAN(C754))&amp;"-"&amp;TRIM(CLEAN(D754)),'KS2'!A:A,'KS2'!B:B,0)</f>
        <v>0</v>
      </c>
      <c r="AI754" s="60">
        <f>IF(_xlfn.XLOOKUP(MID(B754,2,7)&amp;"/"&amp;MID(B754,10,3)&amp;TRIM(D754)&amp;MID(B754,15,4),Carouselwash!F:F,Carouselwash!I:I,0)=0,_xlfn.XLOOKUP((MID(C754,2,7)&amp;"/"&amp;MID(C754,10,3)&amp;TRIM(D754)),Carouselwash!G:G,Carouselwash!I:I,0),_xlfn.XLOOKUP(MID(B754,2,7)&amp;"/"&amp;MID(B754,10,3)&amp;TRIM(D754)&amp;MID(B754,15,4),Carouselwash!F:F,Carouselwash!I:I,0))</f>
        <v>0</v>
      </c>
    </row>
    <row r="755" spans="1:35" hidden="1">
      <c r="E755" s="115"/>
      <c r="G755" s="124"/>
      <c r="H755" s="124"/>
      <c r="AA755" s="60" t="s">
        <v>5009</v>
      </c>
      <c r="AB755" s="66" t="s">
        <v>11017</v>
      </c>
      <c r="AC755" s="60" t="s">
        <v>11018</v>
      </c>
      <c r="AD755" s="60">
        <f>IF(N755=$AD$1,_xlfn.XLOOKUP(LEFT(B755,18)&amp;C755&amp;D755,'Form CT'!I:I,'Form CT'!D:D,0)+_xlfn.XLOOKUP(LEFT(B755,18)&amp;C755&amp;D755,'Form CT'!I:I,'Form CT'!E:E,0),0)</f>
        <v>0</v>
      </c>
      <c r="AE755" s="60">
        <f>IF(N755=$AE$1,_xlfn.XLOOKUP(LEFT(B755,18)&amp;C755&amp;D755,'Form CT'!I:I,'Form CT'!D:D,0)+_xlfn.XLOOKUP(LEFT(B755,18)&amp;C755&amp;D755,'Form CT'!I:I,'Form CT'!E:E,0),0)</f>
        <v>0</v>
      </c>
      <c r="AF755" s="60">
        <f>IF(N755=$AF$1,_xlfn.XLOOKUP(LEFT(B755,18)&amp;C755&amp;D755,'Form CT'!I:I,'Form CT'!D:D,0)+_xlfn.XLOOKUP(LEFT(B755,18)&amp;C755&amp;D755,'Form CT'!I:I,'Form CT'!E:E,0),0)</f>
        <v>0</v>
      </c>
      <c r="AG755" s="60" t="e">
        <f t="shared" si="15"/>
        <v>#VALUE!</v>
      </c>
      <c r="AH755" s="60">
        <f>_xlfn.XLOOKUP(TRIM(CLEAN(B755))&amp;"-"&amp;TRIM(CLEAN(C755))&amp;"-"&amp;TRIM(CLEAN(D755)),'KS2'!A:A,'KS2'!B:B,0)</f>
        <v>0</v>
      </c>
      <c r="AI755" s="60">
        <f>IF(_xlfn.XLOOKUP(MID(B755,2,7)&amp;"/"&amp;MID(B755,10,3)&amp;TRIM(D755)&amp;MID(B755,15,4),Carouselwash!F:F,Carouselwash!I:I,0)=0,_xlfn.XLOOKUP((MID(C755,2,7)&amp;"/"&amp;MID(C755,10,3)&amp;TRIM(D755)),Carouselwash!G:G,Carouselwash!I:I,0),_xlfn.XLOOKUP(MID(B755,2,7)&amp;"/"&amp;MID(B755,10,3)&amp;TRIM(D755)&amp;MID(B755,15,4),Carouselwash!F:F,Carouselwash!I:I,0))</f>
        <v>0</v>
      </c>
    </row>
    <row r="756" spans="1:35" hidden="1">
      <c r="D756" s="55"/>
      <c r="E756" s="115"/>
      <c r="G756" s="124"/>
      <c r="H756" s="124"/>
      <c r="AA756" s="60" t="s">
        <v>5010</v>
      </c>
      <c r="AB756" s="66" t="s">
        <v>5008</v>
      </c>
      <c r="AC756" s="60" t="s">
        <v>11019</v>
      </c>
      <c r="AD756" s="60">
        <f>IF(N756=$AD$1,_xlfn.XLOOKUP(LEFT(B756,18)&amp;C756&amp;D756,'Form CT'!I:I,'Form CT'!D:D,0)+_xlfn.XLOOKUP(LEFT(B756,18)&amp;C756&amp;D756,'Form CT'!I:I,'Form CT'!E:E,0),0)</f>
        <v>0</v>
      </c>
      <c r="AE756" s="60">
        <f>IF(N756=$AE$1,_xlfn.XLOOKUP(LEFT(B756,18)&amp;C756&amp;D756,'Form CT'!I:I,'Form CT'!D:D,0)+_xlfn.XLOOKUP(LEFT(B756,18)&amp;C756&amp;D756,'Form CT'!I:I,'Form CT'!E:E,0),0)</f>
        <v>0</v>
      </c>
      <c r="AF756" s="60">
        <f>IF(N756=$AF$1,_xlfn.XLOOKUP(LEFT(B756,18)&amp;C756&amp;D756,'Form CT'!I:I,'Form CT'!D:D,0)+_xlfn.XLOOKUP(LEFT(B756,18)&amp;C756&amp;D756,'Form CT'!I:I,'Form CT'!E:E,0),0)</f>
        <v>0</v>
      </c>
      <c r="AG756" s="60" t="e">
        <f t="shared" si="15"/>
        <v>#VALUE!</v>
      </c>
      <c r="AH756" s="60">
        <f>_xlfn.XLOOKUP(TRIM(CLEAN(B756))&amp;"-"&amp;TRIM(CLEAN(C756))&amp;"-"&amp;TRIM(CLEAN(D756)),'KS2'!A:A,'KS2'!B:B,0)</f>
        <v>0</v>
      </c>
      <c r="AI756" s="60">
        <f>IF(_xlfn.XLOOKUP(MID(B756,2,7)&amp;"/"&amp;MID(B756,10,3)&amp;TRIM(D756)&amp;MID(B756,15,4),Carouselwash!F:F,Carouselwash!I:I,0)=0,_xlfn.XLOOKUP((MID(C756,2,7)&amp;"/"&amp;MID(C756,10,3)&amp;TRIM(D756)),Carouselwash!G:G,Carouselwash!I:I,0),_xlfn.XLOOKUP(MID(B756,2,7)&amp;"/"&amp;MID(B756,10,3)&amp;TRIM(D756)&amp;MID(B756,15,4),Carouselwash!F:F,Carouselwash!I:I,0))</f>
        <v>0</v>
      </c>
    </row>
    <row r="757" spans="1:35" hidden="1">
      <c r="E757" s="115"/>
      <c r="G757" s="124"/>
      <c r="H757" s="124"/>
      <c r="AA757" s="60" t="s">
        <v>5009</v>
      </c>
      <c r="AB757" s="66" t="s">
        <v>5008</v>
      </c>
      <c r="AC757" s="60" t="s">
        <v>11020</v>
      </c>
      <c r="AD757" s="60">
        <f>IF(N757=$AD$1,_xlfn.XLOOKUP(LEFT(B757,18)&amp;C757&amp;D757,'Form CT'!I:I,'Form CT'!D:D,0)+_xlfn.XLOOKUP(LEFT(B757,18)&amp;C757&amp;D757,'Form CT'!I:I,'Form CT'!E:E,0),0)</f>
        <v>0</v>
      </c>
      <c r="AE757" s="60">
        <f>IF(N757=$AE$1,_xlfn.XLOOKUP(LEFT(B757,18)&amp;C757&amp;D757,'Form CT'!I:I,'Form CT'!D:D,0)+_xlfn.XLOOKUP(LEFT(B757,18)&amp;C757&amp;D757,'Form CT'!I:I,'Form CT'!E:E,0),0)</f>
        <v>0</v>
      </c>
      <c r="AF757" s="60">
        <f>IF(N757=$AF$1,_xlfn.XLOOKUP(LEFT(B757,18)&amp;C757&amp;D757,'Form CT'!I:I,'Form CT'!D:D,0)+_xlfn.XLOOKUP(LEFT(B757,18)&amp;C757&amp;D757,'Form CT'!I:I,'Form CT'!E:E,0),0)</f>
        <v>0</v>
      </c>
      <c r="AG757" s="60" t="e">
        <f t="shared" si="15"/>
        <v>#VALUE!</v>
      </c>
      <c r="AH757" s="60">
        <f>_xlfn.XLOOKUP(TRIM(CLEAN(B757))&amp;"-"&amp;TRIM(CLEAN(C757))&amp;"-"&amp;TRIM(CLEAN(D757)),'KS2'!A:A,'KS2'!B:B,0)</f>
        <v>0</v>
      </c>
      <c r="AI757" s="60">
        <f>IF(_xlfn.XLOOKUP(MID(B757,2,7)&amp;"/"&amp;MID(B757,10,3)&amp;TRIM(D757)&amp;MID(B757,15,4),Carouselwash!F:F,Carouselwash!I:I,0)=0,_xlfn.XLOOKUP((MID(C757,2,7)&amp;"/"&amp;MID(C757,10,3)&amp;TRIM(D757)),Carouselwash!G:G,Carouselwash!I:I,0),_xlfn.XLOOKUP(MID(B757,2,7)&amp;"/"&amp;MID(B757,10,3)&amp;TRIM(D757)&amp;MID(B757,15,4),Carouselwash!F:F,Carouselwash!I:I,0))</f>
        <v>0</v>
      </c>
    </row>
    <row r="758" spans="1:35" hidden="1">
      <c r="D758" s="55"/>
      <c r="E758" s="115"/>
      <c r="G758" s="124"/>
      <c r="H758" s="124"/>
      <c r="AA758" s="60" t="s">
        <v>5009</v>
      </c>
      <c r="AB758" s="66" t="s">
        <v>11021</v>
      </c>
      <c r="AC758" s="60" t="s">
        <v>11022</v>
      </c>
      <c r="AD758" s="60">
        <f>IF(N758=$AD$1,_xlfn.XLOOKUP(LEFT(B758,18)&amp;C758&amp;D758,'Form CT'!I:I,'Form CT'!D:D,0)+_xlfn.XLOOKUP(LEFT(B758,18)&amp;C758&amp;D758,'Form CT'!I:I,'Form CT'!E:E,0),0)</f>
        <v>0</v>
      </c>
      <c r="AE758" s="60">
        <f>IF(N758=$AE$1,_xlfn.XLOOKUP(LEFT(B758,18)&amp;C758&amp;D758,'Form CT'!I:I,'Form CT'!D:D,0)+_xlfn.XLOOKUP(LEFT(B758,18)&amp;C758&amp;D758,'Form CT'!I:I,'Form CT'!E:E,0),0)</f>
        <v>0</v>
      </c>
      <c r="AF758" s="60">
        <f>IF(N758=$AF$1,_xlfn.XLOOKUP(LEFT(B758,18)&amp;C758&amp;D758,'Form CT'!I:I,'Form CT'!D:D,0)+_xlfn.XLOOKUP(LEFT(B758,18)&amp;C758&amp;D758,'Form CT'!I:I,'Form CT'!E:E,0),0)</f>
        <v>0</v>
      </c>
      <c r="AG758" s="60" t="e">
        <f t="shared" si="15"/>
        <v>#VALUE!</v>
      </c>
      <c r="AH758" s="60">
        <f>_xlfn.XLOOKUP(TRIM(CLEAN(B758))&amp;"-"&amp;TRIM(CLEAN(C758))&amp;"-"&amp;TRIM(CLEAN(D758)),'KS2'!A:A,'KS2'!B:B,0)</f>
        <v>0</v>
      </c>
      <c r="AI758" s="60">
        <f>IF(_xlfn.XLOOKUP(MID(B758,2,7)&amp;"/"&amp;MID(B758,10,3)&amp;TRIM(D758)&amp;MID(B758,15,4),Carouselwash!F:F,Carouselwash!I:I,0)=0,_xlfn.XLOOKUP((MID(C758,2,7)&amp;"/"&amp;MID(C758,10,3)&amp;TRIM(D758)),Carouselwash!G:G,Carouselwash!I:I,0),_xlfn.XLOOKUP(MID(B758,2,7)&amp;"/"&amp;MID(B758,10,3)&amp;TRIM(D758)&amp;MID(B758,15,4),Carouselwash!F:F,Carouselwash!I:I,0))</f>
        <v>0</v>
      </c>
    </row>
    <row r="759" spans="1:35" hidden="1">
      <c r="E759" s="115"/>
      <c r="G759" s="124"/>
      <c r="H759" s="124"/>
      <c r="AA759" s="60" t="s">
        <v>5009</v>
      </c>
      <c r="AB759" s="66" t="s">
        <v>5008</v>
      </c>
      <c r="AC759" s="60" t="s">
        <v>11023</v>
      </c>
      <c r="AD759" s="60">
        <f>IF(N759=$AD$1,_xlfn.XLOOKUP(LEFT(B759,18)&amp;C759&amp;D759,'Form CT'!I:I,'Form CT'!D:D,0)+_xlfn.XLOOKUP(LEFT(B759,18)&amp;C759&amp;D759,'Form CT'!I:I,'Form CT'!E:E,0),0)</f>
        <v>0</v>
      </c>
      <c r="AE759" s="60">
        <f>IF(N759=$AE$1,_xlfn.XLOOKUP(LEFT(B759,18)&amp;C759&amp;D759,'Form CT'!I:I,'Form CT'!D:D,0)+_xlfn.XLOOKUP(LEFT(B759,18)&amp;C759&amp;D759,'Form CT'!I:I,'Form CT'!E:E,0),0)</f>
        <v>0</v>
      </c>
      <c r="AF759" s="60">
        <f>IF(N759=$AF$1,_xlfn.XLOOKUP(LEFT(B759,18)&amp;C759&amp;D759,'Form CT'!I:I,'Form CT'!D:D,0)+_xlfn.XLOOKUP(LEFT(B759,18)&amp;C759&amp;D759,'Form CT'!I:I,'Form CT'!E:E,0),0)</f>
        <v>0</v>
      </c>
      <c r="AG759" s="60" t="e">
        <f t="shared" si="15"/>
        <v>#VALUE!</v>
      </c>
      <c r="AH759" s="60">
        <f>_xlfn.XLOOKUP(TRIM(CLEAN(B759))&amp;"-"&amp;TRIM(CLEAN(C759))&amp;"-"&amp;TRIM(CLEAN(D759)),'KS2'!A:A,'KS2'!B:B,0)</f>
        <v>0</v>
      </c>
      <c r="AI759" s="60">
        <f>IF(_xlfn.XLOOKUP(MID(B759,2,7)&amp;"/"&amp;MID(B759,10,3)&amp;TRIM(D759)&amp;MID(B759,15,4),Carouselwash!F:F,Carouselwash!I:I,0)=0,_xlfn.XLOOKUP((MID(C759,2,7)&amp;"/"&amp;MID(C759,10,3)&amp;TRIM(D759)),Carouselwash!G:G,Carouselwash!I:I,0),_xlfn.XLOOKUP(MID(B759,2,7)&amp;"/"&amp;MID(B759,10,3)&amp;TRIM(D759)&amp;MID(B759,15,4),Carouselwash!F:F,Carouselwash!I:I,0))</f>
        <v>0</v>
      </c>
    </row>
    <row r="760" spans="1:35" hidden="1">
      <c r="A760" s="125"/>
      <c r="E760" s="115"/>
      <c r="G760" s="124"/>
      <c r="H760" s="124"/>
      <c r="AA760" s="60" t="s">
        <v>5009</v>
      </c>
      <c r="AB760" s="66" t="s">
        <v>5008</v>
      </c>
      <c r="AC760" s="60" t="s">
        <v>10505</v>
      </c>
      <c r="AD760" s="60">
        <f>IF(N760=$AD$1,_xlfn.XLOOKUP(LEFT(B760,18)&amp;C760&amp;D760,'Form CT'!I:I,'Form CT'!D:D,0)+_xlfn.XLOOKUP(LEFT(B760,18)&amp;C760&amp;D760,'Form CT'!I:I,'Form CT'!E:E,0),0)</f>
        <v>0</v>
      </c>
      <c r="AE760" s="60">
        <f>IF(N760=$AE$1,_xlfn.XLOOKUP(LEFT(B760,18)&amp;C760&amp;D760,'Form CT'!I:I,'Form CT'!D:D,0)+_xlfn.XLOOKUP(LEFT(B760,18)&amp;C760&amp;D760,'Form CT'!I:I,'Form CT'!E:E,0),0)</f>
        <v>0</v>
      </c>
      <c r="AF760" s="60">
        <f>IF(N760=$AF$1,_xlfn.XLOOKUP(LEFT(B760,18)&amp;C760&amp;D760,'Form CT'!I:I,'Form CT'!D:D,0)+_xlfn.XLOOKUP(LEFT(B760,18)&amp;C760&amp;D760,'Form CT'!I:I,'Form CT'!E:E,0),0)</f>
        <v>0</v>
      </c>
      <c r="AG760" s="60" t="e">
        <f t="shared" si="15"/>
        <v>#VALUE!</v>
      </c>
      <c r="AH760" s="60">
        <f>_xlfn.XLOOKUP(TRIM(CLEAN(B760))&amp;"-"&amp;TRIM(CLEAN(C760))&amp;"-"&amp;TRIM(CLEAN(D760)),'KS2'!A:A,'KS2'!B:B,0)</f>
        <v>0</v>
      </c>
      <c r="AI760" s="60">
        <f>IF(_xlfn.XLOOKUP(MID(B760,2,7)&amp;"/"&amp;MID(B760,10,3)&amp;TRIM(D760)&amp;MID(B760,15,4),Carouselwash!F:F,Carouselwash!I:I,0)=0,_xlfn.XLOOKUP((MID(C760,2,7)&amp;"/"&amp;MID(C760,10,3)&amp;TRIM(D760)),Carouselwash!G:G,Carouselwash!I:I,0),_xlfn.XLOOKUP(MID(B760,2,7)&amp;"/"&amp;MID(B760,10,3)&amp;TRIM(D760)&amp;MID(B760,15,4),Carouselwash!F:F,Carouselwash!I:I,0))</f>
        <v>0</v>
      </c>
    </row>
    <row r="761" spans="1:35" hidden="1">
      <c r="E761" s="115"/>
      <c r="G761" s="124"/>
      <c r="H761" s="124"/>
      <c r="AA761" s="60" t="s">
        <v>5011</v>
      </c>
      <c r="AB761" s="66" t="s">
        <v>5014</v>
      </c>
      <c r="AC761" s="60" t="s">
        <v>10738</v>
      </c>
      <c r="AD761" s="60">
        <f>IF(N761=$AD$1,_xlfn.XLOOKUP(LEFT(B761,18)&amp;C761&amp;D761,'Form CT'!I:I,'Form CT'!D:D,0)+_xlfn.XLOOKUP(LEFT(B761,18)&amp;C761&amp;D761,'Form CT'!I:I,'Form CT'!E:E,0),0)</f>
        <v>0</v>
      </c>
      <c r="AE761" s="60">
        <f>IF(N761=$AE$1,_xlfn.XLOOKUP(LEFT(B761,18)&amp;C761&amp;D761,'Form CT'!I:I,'Form CT'!D:D,0)+_xlfn.XLOOKUP(LEFT(B761,18)&amp;C761&amp;D761,'Form CT'!I:I,'Form CT'!E:E,0),0)</f>
        <v>0</v>
      </c>
      <c r="AF761" s="60">
        <f>IF(N761=$AF$1,_xlfn.XLOOKUP(LEFT(B761,18)&amp;C761&amp;D761,'Form CT'!I:I,'Form CT'!D:D,0)+_xlfn.XLOOKUP(LEFT(B761,18)&amp;C761&amp;D761,'Form CT'!I:I,'Form CT'!E:E,0),0)</f>
        <v>0</v>
      </c>
      <c r="AG761" s="60" t="e">
        <f t="shared" si="15"/>
        <v>#VALUE!</v>
      </c>
      <c r="AH761" s="60">
        <f>_xlfn.XLOOKUP(TRIM(CLEAN(B761))&amp;"-"&amp;TRIM(CLEAN(C761))&amp;"-"&amp;TRIM(CLEAN(D761)),'KS2'!A:A,'KS2'!B:B,0)</f>
        <v>0</v>
      </c>
      <c r="AI761" s="60">
        <f>IF(_xlfn.XLOOKUP(MID(B761,2,7)&amp;"/"&amp;MID(B761,10,3)&amp;TRIM(D761)&amp;MID(B761,15,4),Carouselwash!F:F,Carouselwash!I:I,0)=0,_xlfn.XLOOKUP((MID(C761,2,7)&amp;"/"&amp;MID(C761,10,3)&amp;TRIM(D761)),Carouselwash!G:G,Carouselwash!I:I,0),_xlfn.XLOOKUP(MID(B761,2,7)&amp;"/"&amp;MID(B761,10,3)&amp;TRIM(D761)&amp;MID(B761,15,4),Carouselwash!F:F,Carouselwash!I:I,0))</f>
        <v>0</v>
      </c>
    </row>
    <row r="762" spans="1:35" hidden="1">
      <c r="D762" s="55"/>
      <c r="E762" s="115"/>
      <c r="G762" s="124"/>
      <c r="H762" s="124"/>
      <c r="AA762" s="60" t="s">
        <v>5012</v>
      </c>
      <c r="AB762" s="66" t="s">
        <v>5014</v>
      </c>
      <c r="AC762" s="60" t="s">
        <v>11024</v>
      </c>
      <c r="AD762" s="60">
        <f>IF(N762=$AD$1,_xlfn.XLOOKUP(LEFT(B762,18)&amp;C762&amp;D762,'Form CT'!I:I,'Form CT'!D:D,0)+_xlfn.XLOOKUP(LEFT(B762,18)&amp;C762&amp;D762,'Form CT'!I:I,'Form CT'!E:E,0),0)</f>
        <v>0</v>
      </c>
      <c r="AE762" s="60">
        <f>IF(N762=$AE$1,_xlfn.XLOOKUP(LEFT(B762,18)&amp;C762&amp;D762,'Form CT'!I:I,'Form CT'!D:D,0)+_xlfn.XLOOKUP(LEFT(B762,18)&amp;C762&amp;D762,'Form CT'!I:I,'Form CT'!E:E,0),0)</f>
        <v>0</v>
      </c>
      <c r="AF762" s="60">
        <f>IF(N762=$AF$1,_xlfn.XLOOKUP(LEFT(B762,18)&amp;C762&amp;D762,'Form CT'!I:I,'Form CT'!D:D,0)+_xlfn.XLOOKUP(LEFT(B762,18)&amp;C762&amp;D762,'Form CT'!I:I,'Form CT'!E:E,0),0)</f>
        <v>0</v>
      </c>
      <c r="AG762" s="60" t="e">
        <f t="shared" si="15"/>
        <v>#VALUE!</v>
      </c>
      <c r="AH762" s="60">
        <f>_xlfn.XLOOKUP(TRIM(CLEAN(B762))&amp;"-"&amp;TRIM(CLEAN(C762))&amp;"-"&amp;TRIM(CLEAN(D762)),'KS2'!A:A,'KS2'!B:B,0)</f>
        <v>0</v>
      </c>
      <c r="AI762" s="60">
        <f>IF(_xlfn.XLOOKUP(MID(B762,2,7)&amp;"/"&amp;MID(B762,10,3)&amp;TRIM(D762)&amp;MID(B762,15,4),Carouselwash!F:F,Carouselwash!I:I,0)=0,_xlfn.XLOOKUP((MID(C762,2,7)&amp;"/"&amp;MID(C762,10,3)&amp;TRIM(D762)),Carouselwash!G:G,Carouselwash!I:I,0),_xlfn.XLOOKUP(MID(B762,2,7)&amp;"/"&amp;MID(B762,10,3)&amp;TRIM(D762)&amp;MID(B762,15,4),Carouselwash!F:F,Carouselwash!I:I,0))</f>
        <v>0</v>
      </c>
    </row>
    <row r="763" spans="1:35" hidden="1">
      <c r="D763" s="55"/>
      <c r="E763" s="115"/>
      <c r="G763" s="124"/>
      <c r="H763" s="124"/>
      <c r="AA763" s="60" t="s">
        <v>5009</v>
      </c>
      <c r="AB763" s="66" t="s">
        <v>11025</v>
      </c>
      <c r="AC763" s="60" t="s">
        <v>10791</v>
      </c>
      <c r="AD763" s="60">
        <f>IF(N763=$AD$1,_xlfn.XLOOKUP(LEFT(B763,18)&amp;C763&amp;D763,'Form CT'!I:I,'Form CT'!D:D,0)+_xlfn.XLOOKUP(LEFT(B763,18)&amp;C763&amp;D763,'Form CT'!I:I,'Form CT'!E:E,0),0)</f>
        <v>0</v>
      </c>
      <c r="AE763" s="60">
        <f>IF(N763=$AE$1,_xlfn.XLOOKUP(LEFT(B763,18)&amp;C763&amp;D763,'Form CT'!I:I,'Form CT'!D:D,0)+_xlfn.XLOOKUP(LEFT(B763,18)&amp;C763&amp;D763,'Form CT'!I:I,'Form CT'!E:E,0),0)</f>
        <v>0</v>
      </c>
      <c r="AF763" s="60">
        <f>IF(N763=$AF$1,_xlfn.XLOOKUP(LEFT(B763,18)&amp;C763&amp;D763,'Form CT'!I:I,'Form CT'!D:D,0)+_xlfn.XLOOKUP(LEFT(B763,18)&amp;C763&amp;D763,'Form CT'!I:I,'Form CT'!E:E,0),0)</f>
        <v>0</v>
      </c>
      <c r="AG763" s="60" t="e">
        <f t="shared" si="15"/>
        <v>#VALUE!</v>
      </c>
      <c r="AH763" s="60">
        <f>_xlfn.XLOOKUP(TRIM(CLEAN(B763))&amp;"-"&amp;TRIM(CLEAN(C763))&amp;"-"&amp;TRIM(CLEAN(D763)),'KS2'!A:A,'KS2'!B:B,0)</f>
        <v>0</v>
      </c>
      <c r="AI763" s="60">
        <f>IF(_xlfn.XLOOKUP(MID(B763,2,7)&amp;"/"&amp;MID(B763,10,3)&amp;TRIM(D763)&amp;MID(B763,15,4),Carouselwash!F:F,Carouselwash!I:I,0)=0,_xlfn.XLOOKUP((MID(C763,2,7)&amp;"/"&amp;MID(C763,10,3)&amp;TRIM(D763)),Carouselwash!G:G,Carouselwash!I:I,0),_xlfn.XLOOKUP(MID(B763,2,7)&amp;"/"&amp;MID(B763,10,3)&amp;TRIM(D763)&amp;MID(B763,15,4),Carouselwash!F:F,Carouselwash!I:I,0))</f>
        <v>0</v>
      </c>
    </row>
    <row r="764" spans="1:35" hidden="1">
      <c r="E764" s="115"/>
      <c r="G764" s="124"/>
      <c r="H764" s="124"/>
      <c r="AA764" s="60" t="s">
        <v>5011</v>
      </c>
      <c r="AB764" s="66" t="s">
        <v>5014</v>
      </c>
      <c r="AC764" s="60" t="s">
        <v>10738</v>
      </c>
      <c r="AD764" s="60">
        <f>IF(N764=$AD$1,_xlfn.XLOOKUP(LEFT(B764,18)&amp;C764&amp;D764,'Form CT'!I:I,'Form CT'!D:D,0)+_xlfn.XLOOKUP(LEFT(B764,18)&amp;C764&amp;D764,'Form CT'!I:I,'Form CT'!E:E,0),0)</f>
        <v>0</v>
      </c>
      <c r="AE764" s="60">
        <f>IF(N764=$AE$1,_xlfn.XLOOKUP(LEFT(B764,18)&amp;C764&amp;D764,'Form CT'!I:I,'Form CT'!D:D,0)+_xlfn.XLOOKUP(LEFT(B764,18)&amp;C764&amp;D764,'Form CT'!I:I,'Form CT'!E:E,0),0)</f>
        <v>0</v>
      </c>
      <c r="AF764" s="60">
        <f>IF(N764=$AF$1,_xlfn.XLOOKUP(LEFT(B764,18)&amp;C764&amp;D764,'Form CT'!I:I,'Form CT'!D:D,0)+_xlfn.XLOOKUP(LEFT(B764,18)&amp;C764&amp;D764,'Form CT'!I:I,'Form CT'!E:E,0),0)</f>
        <v>0</v>
      </c>
      <c r="AG764" s="60" t="e">
        <f t="shared" si="15"/>
        <v>#VALUE!</v>
      </c>
      <c r="AH764" s="60">
        <f>_xlfn.XLOOKUP(TRIM(CLEAN(B764))&amp;"-"&amp;TRIM(CLEAN(C764))&amp;"-"&amp;TRIM(CLEAN(D764)),'KS2'!A:A,'KS2'!B:B,0)</f>
        <v>0</v>
      </c>
      <c r="AI764" s="60">
        <f>IF(_xlfn.XLOOKUP(MID(B764,2,7)&amp;"/"&amp;MID(B764,10,3)&amp;TRIM(D764)&amp;MID(B764,15,4),Carouselwash!F:F,Carouselwash!I:I,0)=0,_xlfn.XLOOKUP((MID(C764,2,7)&amp;"/"&amp;MID(C764,10,3)&amp;TRIM(D764)),Carouselwash!G:G,Carouselwash!I:I,0),_xlfn.XLOOKUP(MID(B764,2,7)&amp;"/"&amp;MID(B764,10,3)&amp;TRIM(D764)&amp;MID(B764,15,4),Carouselwash!F:F,Carouselwash!I:I,0))</f>
        <v>0</v>
      </c>
    </row>
    <row r="765" spans="1:35" hidden="1">
      <c r="E765" s="115"/>
      <c r="G765" s="124"/>
      <c r="H765" s="124"/>
      <c r="AA765" s="60" t="s">
        <v>5012</v>
      </c>
      <c r="AB765" s="66" t="s">
        <v>5014</v>
      </c>
      <c r="AC765" s="60" t="s">
        <v>11026</v>
      </c>
      <c r="AD765" s="60">
        <f>IF(N765=$AD$1,_xlfn.XLOOKUP(LEFT(B765,18)&amp;C765&amp;D765,'Form CT'!I:I,'Form CT'!D:D,0)+_xlfn.XLOOKUP(LEFT(B765,18)&amp;C765&amp;D765,'Form CT'!I:I,'Form CT'!E:E,0),0)</f>
        <v>0</v>
      </c>
      <c r="AE765" s="60">
        <f>IF(N765=$AE$1,_xlfn.XLOOKUP(LEFT(B765,18)&amp;C765&amp;D765,'Form CT'!I:I,'Form CT'!D:D,0)+_xlfn.XLOOKUP(LEFT(B765,18)&amp;C765&amp;D765,'Form CT'!I:I,'Form CT'!E:E,0),0)</f>
        <v>0</v>
      </c>
      <c r="AF765" s="60">
        <f>IF(N765=$AF$1,_xlfn.XLOOKUP(LEFT(B765,18)&amp;C765&amp;D765,'Form CT'!I:I,'Form CT'!D:D,0)+_xlfn.XLOOKUP(LEFT(B765,18)&amp;C765&amp;D765,'Form CT'!I:I,'Form CT'!E:E,0),0)</f>
        <v>0</v>
      </c>
      <c r="AG765" s="60" t="e">
        <f t="shared" ref="AG765:AG828" si="16">IF(OR(
    AND(MID(B765,2,2)="59", VALUE(MID(B765,11,2))&gt;24),
    AND(LEFT(B765,4)="T521", VALUE(MID(B765,11,2))&gt;62),
    LEFT(B765,4)="T523"
), "符合", "不符合")</f>
        <v>#VALUE!</v>
      </c>
      <c r="AH765" s="60">
        <f>_xlfn.XLOOKUP(TRIM(CLEAN(B765))&amp;"-"&amp;TRIM(CLEAN(C765))&amp;"-"&amp;TRIM(CLEAN(D765)),'KS2'!A:A,'KS2'!B:B,0)</f>
        <v>0</v>
      </c>
      <c r="AI765" s="60">
        <f>IF(_xlfn.XLOOKUP(MID(B765,2,7)&amp;"/"&amp;MID(B765,10,3)&amp;TRIM(D765)&amp;MID(B765,15,4),Carouselwash!F:F,Carouselwash!I:I,0)=0,_xlfn.XLOOKUP((MID(C765,2,7)&amp;"/"&amp;MID(C765,10,3)&amp;TRIM(D765)),Carouselwash!G:G,Carouselwash!I:I,0),_xlfn.XLOOKUP(MID(B765,2,7)&amp;"/"&amp;MID(B765,10,3)&amp;TRIM(D765)&amp;MID(B765,15,4),Carouselwash!F:F,Carouselwash!I:I,0))</f>
        <v>0</v>
      </c>
    </row>
    <row r="766" spans="1:35" hidden="1">
      <c r="E766" s="115"/>
      <c r="G766" s="124"/>
      <c r="H766" s="124"/>
      <c r="AA766" s="60" t="s">
        <v>5009</v>
      </c>
      <c r="AB766" s="66" t="s">
        <v>11027</v>
      </c>
      <c r="AC766" s="60" t="s">
        <v>11028</v>
      </c>
      <c r="AD766" s="60">
        <f>IF(N766=$AD$1,_xlfn.XLOOKUP(LEFT(B766,18)&amp;C766&amp;D766,'Form CT'!I:I,'Form CT'!D:D,0)+_xlfn.XLOOKUP(LEFT(B766,18)&amp;C766&amp;D766,'Form CT'!I:I,'Form CT'!E:E,0),0)</f>
        <v>0</v>
      </c>
      <c r="AE766" s="60">
        <f>IF(N766=$AE$1,_xlfn.XLOOKUP(LEFT(B766,18)&amp;C766&amp;D766,'Form CT'!I:I,'Form CT'!D:D,0)+_xlfn.XLOOKUP(LEFT(B766,18)&amp;C766&amp;D766,'Form CT'!I:I,'Form CT'!E:E,0),0)</f>
        <v>0</v>
      </c>
      <c r="AF766" s="60">
        <f>IF(N766=$AF$1,_xlfn.XLOOKUP(LEFT(B766,18)&amp;C766&amp;D766,'Form CT'!I:I,'Form CT'!D:D,0)+_xlfn.XLOOKUP(LEFT(B766,18)&amp;C766&amp;D766,'Form CT'!I:I,'Form CT'!E:E,0),0)</f>
        <v>0</v>
      </c>
      <c r="AG766" s="60" t="e">
        <f t="shared" si="16"/>
        <v>#VALUE!</v>
      </c>
      <c r="AH766" s="60">
        <f>_xlfn.XLOOKUP(TRIM(CLEAN(B766))&amp;"-"&amp;TRIM(CLEAN(C766))&amp;"-"&amp;TRIM(CLEAN(D766)),'KS2'!A:A,'KS2'!B:B,0)</f>
        <v>0</v>
      </c>
      <c r="AI766" s="60">
        <f>IF(_xlfn.XLOOKUP(MID(B766,2,7)&amp;"/"&amp;MID(B766,10,3)&amp;TRIM(D766)&amp;MID(B766,15,4),Carouselwash!F:F,Carouselwash!I:I,0)=0,_xlfn.XLOOKUP((MID(C766,2,7)&amp;"/"&amp;MID(C766,10,3)&amp;TRIM(D766)),Carouselwash!G:G,Carouselwash!I:I,0),_xlfn.XLOOKUP(MID(B766,2,7)&amp;"/"&amp;MID(B766,10,3)&amp;TRIM(D766)&amp;MID(B766,15,4),Carouselwash!F:F,Carouselwash!I:I,0))</f>
        <v>0</v>
      </c>
    </row>
    <row r="767" spans="1:35" hidden="1">
      <c r="D767" s="55"/>
      <c r="E767" s="115"/>
      <c r="G767" s="124"/>
      <c r="H767" s="124"/>
      <c r="AA767" s="60" t="s">
        <v>5009</v>
      </c>
      <c r="AB767" s="66" t="s">
        <v>11029</v>
      </c>
      <c r="AC767" s="60" t="s">
        <v>11030</v>
      </c>
      <c r="AD767" s="60">
        <f>IF(N767=$AD$1,_xlfn.XLOOKUP(LEFT(B767,18)&amp;C767&amp;D767,'Form CT'!I:I,'Form CT'!D:D,0)+_xlfn.XLOOKUP(LEFT(B767,18)&amp;C767&amp;D767,'Form CT'!I:I,'Form CT'!E:E,0),0)</f>
        <v>0</v>
      </c>
      <c r="AE767" s="60">
        <f>IF(N767=$AE$1,_xlfn.XLOOKUP(LEFT(B767,18)&amp;C767&amp;D767,'Form CT'!I:I,'Form CT'!D:D,0)+_xlfn.XLOOKUP(LEFT(B767,18)&amp;C767&amp;D767,'Form CT'!I:I,'Form CT'!E:E,0),0)</f>
        <v>0</v>
      </c>
      <c r="AF767" s="60">
        <f>IF(N767=$AF$1,_xlfn.XLOOKUP(LEFT(B767,18)&amp;C767&amp;D767,'Form CT'!I:I,'Form CT'!D:D,0)+_xlfn.XLOOKUP(LEFT(B767,18)&amp;C767&amp;D767,'Form CT'!I:I,'Form CT'!E:E,0),0)</f>
        <v>0</v>
      </c>
      <c r="AG767" s="60" t="e">
        <f t="shared" si="16"/>
        <v>#VALUE!</v>
      </c>
      <c r="AH767" s="60">
        <f>_xlfn.XLOOKUP(TRIM(CLEAN(B767))&amp;"-"&amp;TRIM(CLEAN(C767))&amp;"-"&amp;TRIM(CLEAN(D767)),'KS2'!A:A,'KS2'!B:B,0)</f>
        <v>0</v>
      </c>
      <c r="AI767" s="60">
        <f>IF(_xlfn.XLOOKUP(MID(B767,2,7)&amp;"/"&amp;MID(B767,10,3)&amp;TRIM(D767)&amp;MID(B767,15,4),Carouselwash!F:F,Carouselwash!I:I,0)=0,_xlfn.XLOOKUP((MID(C767,2,7)&amp;"/"&amp;MID(C767,10,3)&amp;TRIM(D767)),Carouselwash!G:G,Carouselwash!I:I,0),_xlfn.XLOOKUP(MID(B767,2,7)&amp;"/"&amp;MID(B767,10,3)&amp;TRIM(D767)&amp;MID(B767,15,4),Carouselwash!F:F,Carouselwash!I:I,0))</f>
        <v>0</v>
      </c>
    </row>
    <row r="768" spans="1:35" hidden="1">
      <c r="A768" s="68"/>
      <c r="B768" s="70"/>
      <c r="C768" s="70"/>
      <c r="D768" s="68"/>
      <c r="E768" s="71"/>
      <c r="F768" s="73"/>
      <c r="G768" s="74"/>
      <c r="H768" s="74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  <c r="AA768" s="68" t="s">
        <v>5012</v>
      </c>
      <c r="AB768" s="68" t="s">
        <v>5014</v>
      </c>
      <c r="AC768" s="68" t="s">
        <v>11031</v>
      </c>
      <c r="AD768" s="60">
        <f>IF(N768=$AD$1,_xlfn.XLOOKUP(LEFT(B768,18)&amp;C768&amp;D768,'Form CT'!I:I,'Form CT'!D:D,0)+_xlfn.XLOOKUP(LEFT(B768,18)&amp;C768&amp;D768,'Form CT'!I:I,'Form CT'!E:E,0),0)</f>
        <v>0</v>
      </c>
      <c r="AE768" s="60">
        <f>IF(N768=$AE$1,_xlfn.XLOOKUP(LEFT(B768,18)&amp;C768&amp;D768,'Form CT'!I:I,'Form CT'!D:D,0)+_xlfn.XLOOKUP(LEFT(B768,18)&amp;C768&amp;D768,'Form CT'!I:I,'Form CT'!E:E,0),0)</f>
        <v>0</v>
      </c>
      <c r="AF768" s="60">
        <f>IF(N768=$AF$1,_xlfn.XLOOKUP(LEFT(B768,18)&amp;C768&amp;D768,'Form CT'!I:I,'Form CT'!D:D,0)+_xlfn.XLOOKUP(LEFT(B768,18)&amp;C768&amp;D768,'Form CT'!I:I,'Form CT'!E:E,0),0)</f>
        <v>0</v>
      </c>
      <c r="AG768" s="60" t="e">
        <f t="shared" si="16"/>
        <v>#VALUE!</v>
      </c>
      <c r="AH768" s="60">
        <f>_xlfn.XLOOKUP(TRIM(CLEAN(B768))&amp;"-"&amp;TRIM(CLEAN(C768))&amp;"-"&amp;TRIM(CLEAN(D768)),'KS2'!A:A,'KS2'!B:B,0)</f>
        <v>0</v>
      </c>
      <c r="AI768" s="60">
        <f>IF(_xlfn.XLOOKUP(MID(B768,2,7)&amp;"/"&amp;MID(B768,10,3)&amp;TRIM(D768)&amp;MID(B768,15,4),Carouselwash!F:F,Carouselwash!I:I,0)=0,_xlfn.XLOOKUP((MID(C768,2,7)&amp;"/"&amp;MID(C768,10,3)&amp;TRIM(D768)),Carouselwash!G:G,Carouselwash!I:I,0),_xlfn.XLOOKUP(MID(B768,2,7)&amp;"/"&amp;MID(B768,10,3)&amp;TRIM(D768)&amp;MID(B768,15,4),Carouselwash!F:F,Carouselwash!I:I,0))</f>
        <v>0</v>
      </c>
    </row>
    <row r="769" spans="4:35" hidden="1">
      <c r="E769" s="115"/>
      <c r="G769" s="124"/>
      <c r="H769" s="124"/>
      <c r="AA769" s="60" t="s">
        <v>5009</v>
      </c>
      <c r="AB769" s="126" t="s">
        <v>11032</v>
      </c>
      <c r="AC769" s="60" t="s">
        <v>11033</v>
      </c>
      <c r="AD769" s="60">
        <f>IF(N769=$AD$1,_xlfn.XLOOKUP(LEFT(B769,18)&amp;C769&amp;D769,'Form CT'!I:I,'Form CT'!D:D,0)+_xlfn.XLOOKUP(LEFT(B769,18)&amp;C769&amp;D769,'Form CT'!I:I,'Form CT'!E:E,0),0)</f>
        <v>0</v>
      </c>
      <c r="AE769" s="60">
        <f>IF(N769=$AE$1,_xlfn.XLOOKUP(LEFT(B769,18)&amp;C769&amp;D769,'Form CT'!I:I,'Form CT'!D:D,0)+_xlfn.XLOOKUP(LEFT(B769,18)&amp;C769&amp;D769,'Form CT'!I:I,'Form CT'!E:E,0),0)</f>
        <v>0</v>
      </c>
      <c r="AF769" s="60">
        <f>IF(N769=$AF$1,_xlfn.XLOOKUP(LEFT(B769,18)&amp;C769&amp;D769,'Form CT'!I:I,'Form CT'!D:D,0)+_xlfn.XLOOKUP(LEFT(B769,18)&amp;C769&amp;D769,'Form CT'!I:I,'Form CT'!E:E,0),0)</f>
        <v>0</v>
      </c>
      <c r="AG769" s="60" t="e">
        <f t="shared" si="16"/>
        <v>#VALUE!</v>
      </c>
      <c r="AH769" s="60">
        <f>_xlfn.XLOOKUP(TRIM(CLEAN(B769))&amp;"-"&amp;TRIM(CLEAN(C769))&amp;"-"&amp;TRIM(CLEAN(D769)),'KS2'!A:A,'KS2'!B:B,0)</f>
        <v>0</v>
      </c>
      <c r="AI769" s="60">
        <f>IF(_xlfn.XLOOKUP(MID(B769,2,7)&amp;"/"&amp;MID(B769,10,3)&amp;TRIM(D769)&amp;MID(B769,15,4),Carouselwash!F:F,Carouselwash!I:I,0)=0,_xlfn.XLOOKUP((MID(C769,2,7)&amp;"/"&amp;MID(C769,10,3)&amp;TRIM(D769)),Carouselwash!G:G,Carouselwash!I:I,0),_xlfn.XLOOKUP(MID(B769,2,7)&amp;"/"&amp;MID(B769,10,3)&amp;TRIM(D769)&amp;MID(B769,15,4),Carouselwash!F:F,Carouselwash!I:I,0))</f>
        <v>0</v>
      </c>
    </row>
    <row r="770" spans="4:35" hidden="1">
      <c r="E770" s="115"/>
      <c r="G770" s="124"/>
      <c r="H770" s="124"/>
      <c r="AA770" s="60" t="s">
        <v>5009</v>
      </c>
      <c r="AB770" s="66" t="s">
        <v>11034</v>
      </c>
      <c r="AC770" s="60" t="s">
        <v>11035</v>
      </c>
      <c r="AD770" s="60">
        <f>IF(N770=$AD$1,_xlfn.XLOOKUP(LEFT(B770,18)&amp;C770&amp;D770,'Form CT'!I:I,'Form CT'!D:D,0)+_xlfn.XLOOKUP(LEFT(B770,18)&amp;C770&amp;D770,'Form CT'!I:I,'Form CT'!E:E,0),0)</f>
        <v>0</v>
      </c>
      <c r="AE770" s="60">
        <f>IF(N770=$AE$1,_xlfn.XLOOKUP(LEFT(B770,18)&amp;C770&amp;D770,'Form CT'!I:I,'Form CT'!D:D,0)+_xlfn.XLOOKUP(LEFT(B770,18)&amp;C770&amp;D770,'Form CT'!I:I,'Form CT'!E:E,0),0)</f>
        <v>0</v>
      </c>
      <c r="AF770" s="60">
        <f>IF(N770=$AF$1,_xlfn.XLOOKUP(LEFT(B770,18)&amp;C770&amp;D770,'Form CT'!I:I,'Form CT'!D:D,0)+_xlfn.XLOOKUP(LEFT(B770,18)&amp;C770&amp;D770,'Form CT'!I:I,'Form CT'!E:E,0),0)</f>
        <v>0</v>
      </c>
      <c r="AG770" s="60" t="e">
        <f t="shared" si="16"/>
        <v>#VALUE!</v>
      </c>
      <c r="AH770" s="60">
        <f>_xlfn.XLOOKUP(TRIM(CLEAN(B770))&amp;"-"&amp;TRIM(CLEAN(C770))&amp;"-"&amp;TRIM(CLEAN(D770)),'KS2'!A:A,'KS2'!B:B,0)</f>
        <v>0</v>
      </c>
      <c r="AI770" s="60">
        <f>IF(_xlfn.XLOOKUP(MID(B770,2,7)&amp;"/"&amp;MID(B770,10,3)&amp;TRIM(D770)&amp;MID(B770,15,4),Carouselwash!F:F,Carouselwash!I:I,0)=0,_xlfn.XLOOKUP((MID(C770,2,7)&amp;"/"&amp;MID(C770,10,3)&amp;TRIM(D770)),Carouselwash!G:G,Carouselwash!I:I,0),_xlfn.XLOOKUP(MID(B770,2,7)&amp;"/"&amp;MID(B770,10,3)&amp;TRIM(D770)&amp;MID(B770,15,4),Carouselwash!F:F,Carouselwash!I:I,0))</f>
        <v>0</v>
      </c>
    </row>
    <row r="771" spans="4:35" hidden="1">
      <c r="E771" s="115"/>
      <c r="G771" s="124"/>
      <c r="H771" s="124"/>
      <c r="AA771" s="60" t="s">
        <v>5009</v>
      </c>
      <c r="AB771" s="126" t="s">
        <v>11036</v>
      </c>
      <c r="AC771" s="60" t="s">
        <v>11037</v>
      </c>
      <c r="AD771" s="60">
        <f>IF(N771=$AD$1,_xlfn.XLOOKUP(LEFT(B771,18)&amp;C771&amp;D771,'Form CT'!I:I,'Form CT'!D:D,0)+_xlfn.XLOOKUP(LEFT(B771,18)&amp;C771&amp;D771,'Form CT'!I:I,'Form CT'!E:E,0),0)</f>
        <v>0</v>
      </c>
      <c r="AE771" s="60">
        <f>IF(N771=$AE$1,_xlfn.XLOOKUP(LEFT(B771,18)&amp;C771&amp;D771,'Form CT'!I:I,'Form CT'!D:D,0)+_xlfn.XLOOKUP(LEFT(B771,18)&amp;C771&amp;D771,'Form CT'!I:I,'Form CT'!E:E,0),0)</f>
        <v>0</v>
      </c>
      <c r="AF771" s="60">
        <f>IF(N771=$AF$1,_xlfn.XLOOKUP(LEFT(B771,18)&amp;C771&amp;D771,'Form CT'!I:I,'Form CT'!D:D,0)+_xlfn.XLOOKUP(LEFT(B771,18)&amp;C771&amp;D771,'Form CT'!I:I,'Form CT'!E:E,0),0)</f>
        <v>0</v>
      </c>
      <c r="AG771" s="60" t="e">
        <f t="shared" si="16"/>
        <v>#VALUE!</v>
      </c>
      <c r="AH771" s="60">
        <f>_xlfn.XLOOKUP(TRIM(CLEAN(B771))&amp;"-"&amp;TRIM(CLEAN(C771))&amp;"-"&amp;TRIM(CLEAN(D771)),'KS2'!A:A,'KS2'!B:B,0)</f>
        <v>0</v>
      </c>
      <c r="AI771" s="60">
        <f>IF(_xlfn.XLOOKUP(MID(B771,2,7)&amp;"/"&amp;MID(B771,10,3)&amp;TRIM(D771)&amp;MID(B771,15,4),Carouselwash!F:F,Carouselwash!I:I,0)=0,_xlfn.XLOOKUP((MID(C771,2,7)&amp;"/"&amp;MID(C771,10,3)&amp;TRIM(D771)),Carouselwash!G:G,Carouselwash!I:I,0),_xlfn.XLOOKUP(MID(B771,2,7)&amp;"/"&amp;MID(B771,10,3)&amp;TRIM(D771)&amp;MID(B771,15,4),Carouselwash!F:F,Carouselwash!I:I,0))</f>
        <v>0</v>
      </c>
    </row>
    <row r="772" spans="4:35" hidden="1">
      <c r="E772" s="115"/>
      <c r="G772" s="124"/>
      <c r="H772" s="124"/>
      <c r="AA772" s="60" t="s">
        <v>5009</v>
      </c>
      <c r="AB772" s="66" t="s">
        <v>5008</v>
      </c>
      <c r="AC772" s="60" t="s">
        <v>11038</v>
      </c>
      <c r="AD772" s="60">
        <f>IF(N772=$AD$1,_xlfn.XLOOKUP(LEFT(B772,18)&amp;C772&amp;D772,'Form CT'!I:I,'Form CT'!D:D,0)+_xlfn.XLOOKUP(LEFT(B772,18)&amp;C772&amp;D772,'Form CT'!I:I,'Form CT'!E:E,0),0)</f>
        <v>0</v>
      </c>
      <c r="AE772" s="60">
        <f>IF(N772=$AE$1,_xlfn.XLOOKUP(LEFT(B772,18)&amp;C772&amp;D772,'Form CT'!I:I,'Form CT'!D:D,0)+_xlfn.XLOOKUP(LEFT(B772,18)&amp;C772&amp;D772,'Form CT'!I:I,'Form CT'!E:E,0),0)</f>
        <v>0</v>
      </c>
      <c r="AF772" s="60">
        <f>IF(N772=$AF$1,_xlfn.XLOOKUP(LEFT(B772,18)&amp;C772&amp;D772,'Form CT'!I:I,'Form CT'!D:D,0)+_xlfn.XLOOKUP(LEFT(B772,18)&amp;C772&amp;D772,'Form CT'!I:I,'Form CT'!E:E,0),0)</f>
        <v>0</v>
      </c>
      <c r="AG772" s="60" t="e">
        <f t="shared" si="16"/>
        <v>#VALUE!</v>
      </c>
      <c r="AH772" s="60">
        <f>_xlfn.XLOOKUP(TRIM(CLEAN(B772))&amp;"-"&amp;TRIM(CLEAN(C772))&amp;"-"&amp;TRIM(CLEAN(D772)),'KS2'!A:A,'KS2'!B:B,0)</f>
        <v>0</v>
      </c>
      <c r="AI772" s="60">
        <f>IF(_xlfn.XLOOKUP(MID(B772,2,7)&amp;"/"&amp;MID(B772,10,3)&amp;TRIM(D772)&amp;MID(B772,15,4),Carouselwash!F:F,Carouselwash!I:I,0)=0,_xlfn.XLOOKUP((MID(C772,2,7)&amp;"/"&amp;MID(C772,10,3)&amp;TRIM(D772)),Carouselwash!G:G,Carouselwash!I:I,0),_xlfn.XLOOKUP(MID(B772,2,7)&amp;"/"&amp;MID(B772,10,3)&amp;TRIM(D772)&amp;MID(B772,15,4),Carouselwash!F:F,Carouselwash!I:I,0))</f>
        <v>0</v>
      </c>
    </row>
    <row r="773" spans="4:35" hidden="1">
      <c r="E773" s="115"/>
      <c r="G773" s="124"/>
      <c r="H773" s="124"/>
      <c r="AA773" s="60" t="s">
        <v>5009</v>
      </c>
      <c r="AB773" s="66" t="s">
        <v>11039</v>
      </c>
      <c r="AC773" s="60" t="s">
        <v>11040</v>
      </c>
      <c r="AD773" s="60">
        <f>IF(N773=$AD$1,_xlfn.XLOOKUP(LEFT(B773,18)&amp;C773&amp;D773,'Form CT'!I:I,'Form CT'!D:D,0)+_xlfn.XLOOKUP(LEFT(B773,18)&amp;C773&amp;D773,'Form CT'!I:I,'Form CT'!E:E,0),0)</f>
        <v>0</v>
      </c>
      <c r="AE773" s="60">
        <f>IF(N773=$AE$1,_xlfn.XLOOKUP(LEFT(B773,18)&amp;C773&amp;D773,'Form CT'!I:I,'Form CT'!D:D,0)+_xlfn.XLOOKUP(LEFT(B773,18)&amp;C773&amp;D773,'Form CT'!I:I,'Form CT'!E:E,0),0)</f>
        <v>0</v>
      </c>
      <c r="AF773" s="60">
        <f>IF(N773=$AF$1,_xlfn.XLOOKUP(LEFT(B773,18)&amp;C773&amp;D773,'Form CT'!I:I,'Form CT'!D:D,0)+_xlfn.XLOOKUP(LEFT(B773,18)&amp;C773&amp;D773,'Form CT'!I:I,'Form CT'!E:E,0),0)</f>
        <v>0</v>
      </c>
      <c r="AG773" s="60" t="e">
        <f t="shared" si="16"/>
        <v>#VALUE!</v>
      </c>
      <c r="AH773" s="60">
        <f>_xlfn.XLOOKUP(TRIM(CLEAN(B773))&amp;"-"&amp;TRIM(CLEAN(C773))&amp;"-"&amp;TRIM(CLEAN(D773)),'KS2'!A:A,'KS2'!B:B,0)</f>
        <v>0</v>
      </c>
      <c r="AI773" s="60">
        <f>IF(_xlfn.XLOOKUP(MID(B773,2,7)&amp;"/"&amp;MID(B773,10,3)&amp;TRIM(D773)&amp;MID(B773,15,4),Carouselwash!F:F,Carouselwash!I:I,0)=0,_xlfn.XLOOKUP((MID(C773,2,7)&amp;"/"&amp;MID(C773,10,3)&amp;TRIM(D773)),Carouselwash!G:G,Carouselwash!I:I,0),_xlfn.XLOOKUP(MID(B773,2,7)&amp;"/"&amp;MID(B773,10,3)&amp;TRIM(D773)&amp;MID(B773,15,4),Carouselwash!F:F,Carouselwash!I:I,0))</f>
        <v>0</v>
      </c>
    </row>
    <row r="774" spans="4:35" hidden="1">
      <c r="D774" s="55"/>
      <c r="E774" s="115"/>
      <c r="G774" s="124"/>
      <c r="H774" s="124"/>
      <c r="AA774" s="60" t="s">
        <v>5009</v>
      </c>
      <c r="AB774" s="66" t="s">
        <v>5008</v>
      </c>
      <c r="AC774" s="60" t="s">
        <v>10999</v>
      </c>
      <c r="AD774" s="60">
        <f>IF(N774=$AD$1,_xlfn.XLOOKUP(LEFT(B774,18)&amp;C774&amp;D774,'Form CT'!I:I,'Form CT'!D:D,0)+_xlfn.XLOOKUP(LEFT(B774,18)&amp;C774&amp;D774,'Form CT'!I:I,'Form CT'!E:E,0),0)</f>
        <v>0</v>
      </c>
      <c r="AE774" s="60">
        <f>IF(N774=$AE$1,_xlfn.XLOOKUP(LEFT(B774,18)&amp;C774&amp;D774,'Form CT'!I:I,'Form CT'!D:D,0)+_xlfn.XLOOKUP(LEFT(B774,18)&amp;C774&amp;D774,'Form CT'!I:I,'Form CT'!E:E,0),0)</f>
        <v>0</v>
      </c>
      <c r="AF774" s="60">
        <f>IF(N774=$AF$1,_xlfn.XLOOKUP(LEFT(B774,18)&amp;C774&amp;D774,'Form CT'!I:I,'Form CT'!D:D,0)+_xlfn.XLOOKUP(LEFT(B774,18)&amp;C774&amp;D774,'Form CT'!I:I,'Form CT'!E:E,0),0)</f>
        <v>0</v>
      </c>
      <c r="AG774" s="60" t="e">
        <f t="shared" si="16"/>
        <v>#VALUE!</v>
      </c>
      <c r="AH774" s="60">
        <f>_xlfn.XLOOKUP(TRIM(CLEAN(B774))&amp;"-"&amp;TRIM(CLEAN(C774))&amp;"-"&amp;TRIM(CLEAN(D774)),'KS2'!A:A,'KS2'!B:B,0)</f>
        <v>0</v>
      </c>
      <c r="AI774" s="60">
        <f>IF(_xlfn.XLOOKUP(MID(B774,2,7)&amp;"/"&amp;MID(B774,10,3)&amp;TRIM(D774)&amp;MID(B774,15,4),Carouselwash!F:F,Carouselwash!I:I,0)=0,_xlfn.XLOOKUP((MID(C774,2,7)&amp;"/"&amp;MID(C774,10,3)&amp;TRIM(D774)),Carouselwash!G:G,Carouselwash!I:I,0),_xlfn.XLOOKUP(MID(B774,2,7)&amp;"/"&amp;MID(B774,10,3)&amp;TRIM(D774)&amp;MID(B774,15,4),Carouselwash!F:F,Carouselwash!I:I,0))</f>
        <v>0</v>
      </c>
    </row>
    <row r="775" spans="4:35" hidden="1">
      <c r="E775" s="115"/>
      <c r="G775" s="124"/>
      <c r="H775" s="124"/>
      <c r="AA775" s="60" t="s">
        <v>5009</v>
      </c>
      <c r="AB775" s="66" t="s">
        <v>11041</v>
      </c>
      <c r="AC775" s="60" t="s">
        <v>11042</v>
      </c>
      <c r="AD775" s="60">
        <f>IF(N775=$AD$1,_xlfn.XLOOKUP(LEFT(B775,18)&amp;C775&amp;D775,'Form CT'!I:I,'Form CT'!D:D,0)+_xlfn.XLOOKUP(LEFT(B775,18)&amp;C775&amp;D775,'Form CT'!I:I,'Form CT'!E:E,0),0)</f>
        <v>0</v>
      </c>
      <c r="AE775" s="60">
        <f>IF(N775=$AE$1,_xlfn.XLOOKUP(LEFT(B775,18)&amp;C775&amp;D775,'Form CT'!I:I,'Form CT'!D:D,0)+_xlfn.XLOOKUP(LEFT(B775,18)&amp;C775&amp;D775,'Form CT'!I:I,'Form CT'!E:E,0),0)</f>
        <v>0</v>
      </c>
      <c r="AF775" s="60">
        <f>IF(N775=$AF$1,_xlfn.XLOOKUP(LEFT(B775,18)&amp;C775&amp;D775,'Form CT'!I:I,'Form CT'!D:D,0)+_xlfn.XLOOKUP(LEFT(B775,18)&amp;C775&amp;D775,'Form CT'!I:I,'Form CT'!E:E,0),0)</f>
        <v>0</v>
      </c>
      <c r="AG775" s="60" t="e">
        <f t="shared" si="16"/>
        <v>#VALUE!</v>
      </c>
      <c r="AH775" s="60">
        <f>_xlfn.XLOOKUP(TRIM(CLEAN(B775))&amp;"-"&amp;TRIM(CLEAN(C775))&amp;"-"&amp;TRIM(CLEAN(D775)),'KS2'!A:A,'KS2'!B:B,0)</f>
        <v>0</v>
      </c>
      <c r="AI775" s="60">
        <f>IF(_xlfn.XLOOKUP(MID(B775,2,7)&amp;"/"&amp;MID(B775,10,3)&amp;TRIM(D775)&amp;MID(B775,15,4),Carouselwash!F:F,Carouselwash!I:I,0)=0,_xlfn.XLOOKUP((MID(C775,2,7)&amp;"/"&amp;MID(C775,10,3)&amp;TRIM(D775)),Carouselwash!G:G,Carouselwash!I:I,0),_xlfn.XLOOKUP(MID(B775,2,7)&amp;"/"&amp;MID(B775,10,3)&amp;TRIM(D775)&amp;MID(B775,15,4),Carouselwash!F:F,Carouselwash!I:I,0))</f>
        <v>0</v>
      </c>
    </row>
    <row r="776" spans="4:35" hidden="1">
      <c r="E776" s="115"/>
      <c r="G776" s="124"/>
      <c r="H776" s="124"/>
      <c r="AA776" s="60" t="s">
        <v>5009</v>
      </c>
      <c r="AB776" s="66" t="s">
        <v>11043</v>
      </c>
      <c r="AC776" s="60" t="s">
        <v>11044</v>
      </c>
      <c r="AD776" s="60">
        <f>IF(N776=$AD$1,_xlfn.XLOOKUP(LEFT(B776,18)&amp;C776&amp;D776,'Form CT'!I:I,'Form CT'!D:D,0)+_xlfn.XLOOKUP(LEFT(B776,18)&amp;C776&amp;D776,'Form CT'!I:I,'Form CT'!E:E,0),0)</f>
        <v>0</v>
      </c>
      <c r="AE776" s="60">
        <f>IF(N776=$AE$1,_xlfn.XLOOKUP(LEFT(B776,18)&amp;C776&amp;D776,'Form CT'!I:I,'Form CT'!D:D,0)+_xlfn.XLOOKUP(LEFT(B776,18)&amp;C776&amp;D776,'Form CT'!I:I,'Form CT'!E:E,0),0)</f>
        <v>0</v>
      </c>
      <c r="AF776" s="60">
        <f>IF(N776=$AF$1,_xlfn.XLOOKUP(LEFT(B776,18)&amp;C776&amp;D776,'Form CT'!I:I,'Form CT'!D:D,0)+_xlfn.XLOOKUP(LEFT(B776,18)&amp;C776&amp;D776,'Form CT'!I:I,'Form CT'!E:E,0),0)</f>
        <v>0</v>
      </c>
      <c r="AG776" s="60" t="e">
        <f t="shared" si="16"/>
        <v>#VALUE!</v>
      </c>
      <c r="AH776" s="60">
        <f>_xlfn.XLOOKUP(TRIM(CLEAN(B776))&amp;"-"&amp;TRIM(CLEAN(C776))&amp;"-"&amp;TRIM(CLEAN(D776)),'KS2'!A:A,'KS2'!B:B,0)</f>
        <v>0</v>
      </c>
      <c r="AI776" s="60">
        <f>IF(_xlfn.XLOOKUP(MID(B776,2,7)&amp;"/"&amp;MID(B776,10,3)&amp;TRIM(D776)&amp;MID(B776,15,4),Carouselwash!F:F,Carouselwash!I:I,0)=0,_xlfn.XLOOKUP((MID(C776,2,7)&amp;"/"&amp;MID(C776,10,3)&amp;TRIM(D776)),Carouselwash!G:G,Carouselwash!I:I,0),_xlfn.XLOOKUP(MID(B776,2,7)&amp;"/"&amp;MID(B776,10,3)&amp;TRIM(D776)&amp;MID(B776,15,4),Carouselwash!F:F,Carouselwash!I:I,0))</f>
        <v>0</v>
      </c>
    </row>
    <row r="777" spans="4:35" hidden="1">
      <c r="E777" s="115"/>
      <c r="G777" s="124"/>
      <c r="H777" s="124"/>
      <c r="AA777" s="60" t="s">
        <v>5009</v>
      </c>
      <c r="AB777" s="66" t="s">
        <v>11045</v>
      </c>
      <c r="AC777" s="60" t="s">
        <v>11046</v>
      </c>
      <c r="AD777" s="60">
        <f>IF(N777=$AD$1,_xlfn.XLOOKUP(LEFT(B777,18)&amp;C777&amp;D777,'Form CT'!I:I,'Form CT'!D:D,0)+_xlfn.XLOOKUP(LEFT(B777,18)&amp;C777&amp;D777,'Form CT'!I:I,'Form CT'!E:E,0),0)</f>
        <v>0</v>
      </c>
      <c r="AE777" s="60">
        <f>IF(N777=$AE$1,_xlfn.XLOOKUP(LEFT(B777,18)&amp;C777&amp;D777,'Form CT'!I:I,'Form CT'!D:D,0)+_xlfn.XLOOKUP(LEFT(B777,18)&amp;C777&amp;D777,'Form CT'!I:I,'Form CT'!E:E,0),0)</f>
        <v>0</v>
      </c>
      <c r="AF777" s="60">
        <f>IF(N777=$AF$1,_xlfn.XLOOKUP(LEFT(B777,18)&amp;C777&amp;D777,'Form CT'!I:I,'Form CT'!D:D,0)+_xlfn.XLOOKUP(LEFT(B777,18)&amp;C777&amp;D777,'Form CT'!I:I,'Form CT'!E:E,0),0)</f>
        <v>0</v>
      </c>
      <c r="AG777" s="60" t="e">
        <f t="shared" si="16"/>
        <v>#VALUE!</v>
      </c>
      <c r="AH777" s="60">
        <f>_xlfn.XLOOKUP(TRIM(CLEAN(B777))&amp;"-"&amp;TRIM(CLEAN(C777))&amp;"-"&amp;TRIM(CLEAN(D777)),'KS2'!A:A,'KS2'!B:B,0)</f>
        <v>0</v>
      </c>
      <c r="AI777" s="60">
        <f>IF(_xlfn.XLOOKUP(MID(B777,2,7)&amp;"/"&amp;MID(B777,10,3)&amp;TRIM(D777)&amp;MID(B777,15,4),Carouselwash!F:F,Carouselwash!I:I,0)=0,_xlfn.XLOOKUP((MID(C777,2,7)&amp;"/"&amp;MID(C777,10,3)&amp;TRIM(D777)),Carouselwash!G:G,Carouselwash!I:I,0),_xlfn.XLOOKUP(MID(B777,2,7)&amp;"/"&amp;MID(B777,10,3)&amp;TRIM(D777)&amp;MID(B777,15,4),Carouselwash!F:F,Carouselwash!I:I,0))</f>
        <v>0</v>
      </c>
    </row>
    <row r="778" spans="4:35" hidden="1">
      <c r="D778" s="55"/>
      <c r="E778" s="115"/>
      <c r="G778" s="124"/>
      <c r="H778" s="124"/>
      <c r="AA778" s="60" t="s">
        <v>5009</v>
      </c>
      <c r="AB778" s="66" t="s">
        <v>5008</v>
      </c>
      <c r="AC778" s="60" t="s">
        <v>10737</v>
      </c>
      <c r="AD778" s="60">
        <f>IF(N778=$AD$1,_xlfn.XLOOKUP(LEFT(B778,18)&amp;C778&amp;D778,'Form CT'!I:I,'Form CT'!D:D,0)+_xlfn.XLOOKUP(LEFT(B778,18)&amp;C778&amp;D778,'Form CT'!I:I,'Form CT'!E:E,0),0)</f>
        <v>0</v>
      </c>
      <c r="AE778" s="60">
        <f>IF(N778=$AE$1,_xlfn.XLOOKUP(LEFT(B778,18)&amp;C778&amp;D778,'Form CT'!I:I,'Form CT'!D:D,0)+_xlfn.XLOOKUP(LEFT(B778,18)&amp;C778&amp;D778,'Form CT'!I:I,'Form CT'!E:E,0),0)</f>
        <v>0</v>
      </c>
      <c r="AF778" s="60">
        <f>IF(N778=$AF$1,_xlfn.XLOOKUP(LEFT(B778,18)&amp;C778&amp;D778,'Form CT'!I:I,'Form CT'!D:D,0)+_xlfn.XLOOKUP(LEFT(B778,18)&amp;C778&amp;D778,'Form CT'!I:I,'Form CT'!E:E,0),0)</f>
        <v>0</v>
      </c>
      <c r="AG778" s="60" t="e">
        <f t="shared" si="16"/>
        <v>#VALUE!</v>
      </c>
      <c r="AH778" s="60">
        <f>_xlfn.XLOOKUP(TRIM(CLEAN(B778))&amp;"-"&amp;TRIM(CLEAN(C778))&amp;"-"&amp;TRIM(CLEAN(D778)),'KS2'!A:A,'KS2'!B:B,0)</f>
        <v>0</v>
      </c>
      <c r="AI778" s="60">
        <f>IF(_xlfn.XLOOKUP(MID(B778,2,7)&amp;"/"&amp;MID(B778,10,3)&amp;TRIM(D778)&amp;MID(B778,15,4),Carouselwash!F:F,Carouselwash!I:I,0)=0,_xlfn.XLOOKUP((MID(C778,2,7)&amp;"/"&amp;MID(C778,10,3)&amp;TRIM(D778)),Carouselwash!G:G,Carouselwash!I:I,0),_xlfn.XLOOKUP(MID(B778,2,7)&amp;"/"&amp;MID(B778,10,3)&amp;TRIM(D778)&amp;MID(B778,15,4),Carouselwash!F:F,Carouselwash!I:I,0))</f>
        <v>0</v>
      </c>
    </row>
    <row r="779" spans="4:35" hidden="1">
      <c r="D779" s="55"/>
      <c r="E779" s="115"/>
      <c r="G779" s="124"/>
      <c r="H779" s="124"/>
      <c r="AA779" s="60" t="s">
        <v>5009</v>
      </c>
      <c r="AB779" s="66" t="s">
        <v>11047</v>
      </c>
      <c r="AC779" s="60" t="s">
        <v>10964</v>
      </c>
      <c r="AD779" s="60">
        <f>IF(N779=$AD$1,_xlfn.XLOOKUP(LEFT(B779,18)&amp;C779&amp;D779,'Form CT'!I:I,'Form CT'!D:D,0)+_xlfn.XLOOKUP(LEFT(B779,18)&amp;C779&amp;D779,'Form CT'!I:I,'Form CT'!E:E,0),0)</f>
        <v>0</v>
      </c>
      <c r="AE779" s="60">
        <f>IF(N779=$AE$1,_xlfn.XLOOKUP(LEFT(B779,18)&amp;C779&amp;D779,'Form CT'!I:I,'Form CT'!D:D,0)+_xlfn.XLOOKUP(LEFT(B779,18)&amp;C779&amp;D779,'Form CT'!I:I,'Form CT'!E:E,0),0)</f>
        <v>0</v>
      </c>
      <c r="AF779" s="60">
        <f>IF(N779=$AF$1,_xlfn.XLOOKUP(LEFT(B779,18)&amp;C779&amp;D779,'Form CT'!I:I,'Form CT'!D:D,0)+_xlfn.XLOOKUP(LEFT(B779,18)&amp;C779&amp;D779,'Form CT'!I:I,'Form CT'!E:E,0),0)</f>
        <v>0</v>
      </c>
      <c r="AG779" s="60" t="e">
        <f t="shared" si="16"/>
        <v>#VALUE!</v>
      </c>
      <c r="AH779" s="60">
        <f>_xlfn.XLOOKUP(TRIM(CLEAN(B779))&amp;"-"&amp;TRIM(CLEAN(C779))&amp;"-"&amp;TRIM(CLEAN(D779)),'KS2'!A:A,'KS2'!B:B,0)</f>
        <v>0</v>
      </c>
      <c r="AI779" s="60">
        <f>IF(_xlfn.XLOOKUP(MID(B779,2,7)&amp;"/"&amp;MID(B779,10,3)&amp;TRIM(D779)&amp;MID(B779,15,4),Carouselwash!F:F,Carouselwash!I:I,0)=0,_xlfn.XLOOKUP((MID(C779,2,7)&amp;"/"&amp;MID(C779,10,3)&amp;TRIM(D779)),Carouselwash!G:G,Carouselwash!I:I,0),_xlfn.XLOOKUP(MID(B779,2,7)&amp;"/"&amp;MID(B779,10,3)&amp;TRIM(D779)&amp;MID(B779,15,4),Carouselwash!F:F,Carouselwash!I:I,0))</f>
        <v>0</v>
      </c>
    </row>
    <row r="780" spans="4:35" hidden="1">
      <c r="D780" s="55"/>
      <c r="E780" s="115"/>
      <c r="G780" s="124"/>
      <c r="H780" s="124"/>
      <c r="AA780" s="60" t="s">
        <v>5009</v>
      </c>
      <c r="AB780" s="66" t="s">
        <v>5008</v>
      </c>
      <c r="AC780" s="60" t="s">
        <v>10737</v>
      </c>
      <c r="AD780" s="60">
        <f>IF(N780=$AD$1,_xlfn.XLOOKUP(LEFT(B780,18)&amp;C780&amp;D780,'Form CT'!I:I,'Form CT'!D:D,0)+_xlfn.XLOOKUP(LEFT(B780,18)&amp;C780&amp;D780,'Form CT'!I:I,'Form CT'!E:E,0),0)</f>
        <v>0</v>
      </c>
      <c r="AE780" s="60">
        <f>IF(N780=$AE$1,_xlfn.XLOOKUP(LEFT(B780,18)&amp;C780&amp;D780,'Form CT'!I:I,'Form CT'!D:D,0)+_xlfn.XLOOKUP(LEFT(B780,18)&amp;C780&amp;D780,'Form CT'!I:I,'Form CT'!E:E,0),0)</f>
        <v>0</v>
      </c>
      <c r="AF780" s="60">
        <f>IF(N780=$AF$1,_xlfn.XLOOKUP(LEFT(B780,18)&amp;C780&amp;D780,'Form CT'!I:I,'Form CT'!D:D,0)+_xlfn.XLOOKUP(LEFT(B780,18)&amp;C780&amp;D780,'Form CT'!I:I,'Form CT'!E:E,0),0)</f>
        <v>0</v>
      </c>
      <c r="AG780" s="60" t="e">
        <f t="shared" si="16"/>
        <v>#VALUE!</v>
      </c>
      <c r="AH780" s="60">
        <f>_xlfn.XLOOKUP(TRIM(CLEAN(B780))&amp;"-"&amp;TRIM(CLEAN(C780))&amp;"-"&amp;TRIM(CLEAN(D780)),'KS2'!A:A,'KS2'!B:B,0)</f>
        <v>0</v>
      </c>
      <c r="AI780" s="60">
        <f>IF(_xlfn.XLOOKUP(MID(B780,2,7)&amp;"/"&amp;MID(B780,10,3)&amp;TRIM(D780)&amp;MID(B780,15,4),Carouselwash!F:F,Carouselwash!I:I,0)=0,_xlfn.XLOOKUP((MID(C780,2,7)&amp;"/"&amp;MID(C780,10,3)&amp;TRIM(D780)),Carouselwash!G:G,Carouselwash!I:I,0),_xlfn.XLOOKUP(MID(B780,2,7)&amp;"/"&amp;MID(B780,10,3)&amp;TRIM(D780)&amp;MID(B780,15,4),Carouselwash!F:F,Carouselwash!I:I,0))</f>
        <v>0</v>
      </c>
    </row>
    <row r="781" spans="4:35" hidden="1">
      <c r="D781" s="55"/>
      <c r="E781" s="115"/>
      <c r="G781" s="124"/>
      <c r="H781" s="124"/>
      <c r="AA781" s="60" t="s">
        <v>5010</v>
      </c>
      <c r="AB781" s="66" t="s">
        <v>5008</v>
      </c>
      <c r="AC781" s="60" t="s">
        <v>11048</v>
      </c>
      <c r="AD781" s="60">
        <f>IF(N781=$AD$1,_xlfn.XLOOKUP(LEFT(B781,18)&amp;C781&amp;D781,'Form CT'!I:I,'Form CT'!D:D,0)+_xlfn.XLOOKUP(LEFT(B781,18)&amp;C781&amp;D781,'Form CT'!I:I,'Form CT'!E:E,0),0)</f>
        <v>0</v>
      </c>
      <c r="AE781" s="60">
        <f>IF(N781=$AE$1,_xlfn.XLOOKUP(LEFT(B781,18)&amp;C781&amp;D781,'Form CT'!I:I,'Form CT'!D:D,0)+_xlfn.XLOOKUP(LEFT(B781,18)&amp;C781&amp;D781,'Form CT'!I:I,'Form CT'!E:E,0),0)</f>
        <v>0</v>
      </c>
      <c r="AF781" s="60">
        <f>IF(N781=$AF$1,_xlfn.XLOOKUP(LEFT(B781,18)&amp;C781&amp;D781,'Form CT'!I:I,'Form CT'!D:D,0)+_xlfn.XLOOKUP(LEFT(B781,18)&amp;C781&amp;D781,'Form CT'!I:I,'Form CT'!E:E,0),0)</f>
        <v>0</v>
      </c>
      <c r="AG781" s="60" t="e">
        <f t="shared" si="16"/>
        <v>#VALUE!</v>
      </c>
      <c r="AH781" s="60">
        <f>_xlfn.XLOOKUP(TRIM(CLEAN(B781))&amp;"-"&amp;TRIM(CLEAN(C781))&amp;"-"&amp;TRIM(CLEAN(D781)),'KS2'!A:A,'KS2'!B:B,0)</f>
        <v>0</v>
      </c>
      <c r="AI781" s="60">
        <f>IF(_xlfn.XLOOKUP(MID(B781,2,7)&amp;"/"&amp;MID(B781,10,3)&amp;TRIM(D781)&amp;MID(B781,15,4),Carouselwash!F:F,Carouselwash!I:I,0)=0,_xlfn.XLOOKUP((MID(C781,2,7)&amp;"/"&amp;MID(C781,10,3)&amp;TRIM(D781)),Carouselwash!G:G,Carouselwash!I:I,0),_xlfn.XLOOKUP(MID(B781,2,7)&amp;"/"&amp;MID(B781,10,3)&amp;TRIM(D781)&amp;MID(B781,15,4),Carouselwash!F:F,Carouselwash!I:I,0))</f>
        <v>0</v>
      </c>
    </row>
    <row r="782" spans="4:35" hidden="1">
      <c r="E782" s="115"/>
      <c r="G782" s="124"/>
      <c r="H782" s="124"/>
      <c r="AA782" s="60" t="s">
        <v>5009</v>
      </c>
      <c r="AB782" s="66" t="s">
        <v>11049</v>
      </c>
      <c r="AC782" s="60" t="s">
        <v>11050</v>
      </c>
      <c r="AD782" s="60">
        <f>IF(N782=$AD$1,_xlfn.XLOOKUP(LEFT(B782,18)&amp;C782&amp;D782,'Form CT'!I:I,'Form CT'!D:D,0)+_xlfn.XLOOKUP(LEFT(B782,18)&amp;C782&amp;D782,'Form CT'!I:I,'Form CT'!E:E,0),0)</f>
        <v>0</v>
      </c>
      <c r="AE782" s="60">
        <f>IF(N782=$AE$1,_xlfn.XLOOKUP(LEFT(B782,18)&amp;C782&amp;D782,'Form CT'!I:I,'Form CT'!D:D,0)+_xlfn.XLOOKUP(LEFT(B782,18)&amp;C782&amp;D782,'Form CT'!I:I,'Form CT'!E:E,0),0)</f>
        <v>0</v>
      </c>
      <c r="AF782" s="60">
        <f>IF(N782=$AF$1,_xlfn.XLOOKUP(LEFT(B782,18)&amp;C782&amp;D782,'Form CT'!I:I,'Form CT'!D:D,0)+_xlfn.XLOOKUP(LEFT(B782,18)&amp;C782&amp;D782,'Form CT'!I:I,'Form CT'!E:E,0),0)</f>
        <v>0</v>
      </c>
      <c r="AG782" s="60" t="e">
        <f t="shared" si="16"/>
        <v>#VALUE!</v>
      </c>
      <c r="AH782" s="60">
        <f>_xlfn.XLOOKUP(TRIM(CLEAN(B782))&amp;"-"&amp;TRIM(CLEAN(C782))&amp;"-"&amp;TRIM(CLEAN(D782)),'KS2'!A:A,'KS2'!B:B,0)</f>
        <v>0</v>
      </c>
      <c r="AI782" s="60">
        <f>IF(_xlfn.XLOOKUP(MID(B782,2,7)&amp;"/"&amp;MID(B782,10,3)&amp;TRIM(D782)&amp;MID(B782,15,4),Carouselwash!F:F,Carouselwash!I:I,0)=0,_xlfn.XLOOKUP((MID(C782,2,7)&amp;"/"&amp;MID(C782,10,3)&amp;TRIM(D782)),Carouselwash!G:G,Carouselwash!I:I,0),_xlfn.XLOOKUP(MID(B782,2,7)&amp;"/"&amp;MID(B782,10,3)&amp;TRIM(D782)&amp;MID(B782,15,4),Carouselwash!F:F,Carouselwash!I:I,0))</f>
        <v>0</v>
      </c>
    </row>
    <row r="783" spans="4:35" hidden="1">
      <c r="D783" s="55"/>
      <c r="E783" s="115"/>
      <c r="G783" s="124"/>
      <c r="H783" s="124"/>
      <c r="AA783" s="60" t="s">
        <v>5009</v>
      </c>
      <c r="AB783" s="66" t="s">
        <v>11051</v>
      </c>
      <c r="AC783" s="60" t="s">
        <v>11052</v>
      </c>
      <c r="AD783" s="60">
        <f>IF(N783=$AD$1,_xlfn.XLOOKUP(LEFT(B783,18)&amp;C783&amp;D783,'Form CT'!I:I,'Form CT'!D:D,0)+_xlfn.XLOOKUP(LEFT(B783,18)&amp;C783&amp;D783,'Form CT'!I:I,'Form CT'!E:E,0),0)</f>
        <v>0</v>
      </c>
      <c r="AE783" s="60">
        <f>IF(N783=$AE$1,_xlfn.XLOOKUP(LEFT(B783,18)&amp;C783&amp;D783,'Form CT'!I:I,'Form CT'!D:D,0)+_xlfn.XLOOKUP(LEFT(B783,18)&amp;C783&amp;D783,'Form CT'!I:I,'Form CT'!E:E,0),0)</f>
        <v>0</v>
      </c>
      <c r="AF783" s="60">
        <f>IF(N783=$AF$1,_xlfn.XLOOKUP(LEFT(B783,18)&amp;C783&amp;D783,'Form CT'!I:I,'Form CT'!D:D,0)+_xlfn.XLOOKUP(LEFT(B783,18)&amp;C783&amp;D783,'Form CT'!I:I,'Form CT'!E:E,0),0)</f>
        <v>0</v>
      </c>
      <c r="AG783" s="60" t="e">
        <f t="shared" si="16"/>
        <v>#VALUE!</v>
      </c>
      <c r="AH783" s="60">
        <f>_xlfn.XLOOKUP(TRIM(CLEAN(B783))&amp;"-"&amp;TRIM(CLEAN(C783))&amp;"-"&amp;TRIM(CLEAN(D783)),'KS2'!A:A,'KS2'!B:B,0)</f>
        <v>0</v>
      </c>
      <c r="AI783" s="60">
        <f>IF(_xlfn.XLOOKUP(MID(B783,2,7)&amp;"/"&amp;MID(B783,10,3)&amp;TRIM(D783)&amp;MID(B783,15,4),Carouselwash!F:F,Carouselwash!I:I,0)=0,_xlfn.XLOOKUP((MID(C783,2,7)&amp;"/"&amp;MID(C783,10,3)&amp;TRIM(D783)),Carouselwash!G:G,Carouselwash!I:I,0),_xlfn.XLOOKUP(MID(B783,2,7)&amp;"/"&amp;MID(B783,10,3)&amp;TRIM(D783)&amp;MID(B783,15,4),Carouselwash!F:F,Carouselwash!I:I,0))</f>
        <v>0</v>
      </c>
    </row>
    <row r="784" spans="4:35" hidden="1">
      <c r="D784" s="55"/>
      <c r="E784" s="115"/>
      <c r="G784" s="124"/>
      <c r="H784" s="124"/>
      <c r="AA784" s="60" t="s">
        <v>5009</v>
      </c>
      <c r="AB784" s="126" t="s">
        <v>5008</v>
      </c>
      <c r="AC784" s="60" t="s">
        <v>10737</v>
      </c>
      <c r="AD784" s="60">
        <f>IF(N784=$AD$1,_xlfn.XLOOKUP(LEFT(B784,18)&amp;C784&amp;D784,'Form CT'!I:I,'Form CT'!D:D,0)+_xlfn.XLOOKUP(LEFT(B784,18)&amp;C784&amp;D784,'Form CT'!I:I,'Form CT'!E:E,0),0)</f>
        <v>0</v>
      </c>
      <c r="AE784" s="60">
        <f>IF(N784=$AE$1,_xlfn.XLOOKUP(LEFT(B784,18)&amp;C784&amp;D784,'Form CT'!I:I,'Form CT'!D:D,0)+_xlfn.XLOOKUP(LEFT(B784,18)&amp;C784&amp;D784,'Form CT'!I:I,'Form CT'!E:E,0),0)</f>
        <v>0</v>
      </c>
      <c r="AF784" s="60">
        <f>IF(N784=$AF$1,_xlfn.XLOOKUP(LEFT(B784,18)&amp;C784&amp;D784,'Form CT'!I:I,'Form CT'!D:D,0)+_xlfn.XLOOKUP(LEFT(B784,18)&amp;C784&amp;D784,'Form CT'!I:I,'Form CT'!E:E,0),0)</f>
        <v>0</v>
      </c>
      <c r="AG784" s="60" t="e">
        <f t="shared" si="16"/>
        <v>#VALUE!</v>
      </c>
      <c r="AH784" s="60">
        <f>_xlfn.XLOOKUP(TRIM(CLEAN(B784))&amp;"-"&amp;TRIM(CLEAN(C784))&amp;"-"&amp;TRIM(CLEAN(D784)),'KS2'!A:A,'KS2'!B:B,0)</f>
        <v>0</v>
      </c>
      <c r="AI784" s="60">
        <f>IF(_xlfn.XLOOKUP(MID(B784,2,7)&amp;"/"&amp;MID(B784,10,3)&amp;TRIM(D784)&amp;MID(B784,15,4),Carouselwash!F:F,Carouselwash!I:I,0)=0,_xlfn.XLOOKUP((MID(C784,2,7)&amp;"/"&amp;MID(C784,10,3)&amp;TRIM(D784)),Carouselwash!G:G,Carouselwash!I:I,0),_xlfn.XLOOKUP(MID(B784,2,7)&amp;"/"&amp;MID(B784,10,3)&amp;TRIM(D784)&amp;MID(B784,15,4),Carouselwash!F:F,Carouselwash!I:I,0))</f>
        <v>0</v>
      </c>
    </row>
    <row r="785" spans="4:35" hidden="1">
      <c r="E785" s="115"/>
      <c r="G785" s="124"/>
      <c r="H785" s="124"/>
      <c r="AA785" s="60" t="s">
        <v>5010</v>
      </c>
      <c r="AB785" s="66" t="s">
        <v>5008</v>
      </c>
      <c r="AC785" s="60" t="s">
        <v>10770</v>
      </c>
      <c r="AD785" s="60">
        <f>IF(N785=$AD$1,_xlfn.XLOOKUP(LEFT(B785,18)&amp;C785&amp;D785,'Form CT'!I:I,'Form CT'!D:D,0)+_xlfn.XLOOKUP(LEFT(B785,18)&amp;C785&amp;D785,'Form CT'!I:I,'Form CT'!E:E,0),0)</f>
        <v>0</v>
      </c>
      <c r="AE785" s="60">
        <f>IF(N785=$AE$1,_xlfn.XLOOKUP(LEFT(B785,18)&amp;C785&amp;D785,'Form CT'!I:I,'Form CT'!D:D,0)+_xlfn.XLOOKUP(LEFT(B785,18)&amp;C785&amp;D785,'Form CT'!I:I,'Form CT'!E:E,0),0)</f>
        <v>0</v>
      </c>
      <c r="AF785" s="60">
        <f>IF(N785=$AF$1,_xlfn.XLOOKUP(LEFT(B785,18)&amp;C785&amp;D785,'Form CT'!I:I,'Form CT'!D:D,0)+_xlfn.XLOOKUP(LEFT(B785,18)&amp;C785&amp;D785,'Form CT'!I:I,'Form CT'!E:E,0),0)</f>
        <v>0</v>
      </c>
      <c r="AG785" s="60" t="e">
        <f t="shared" si="16"/>
        <v>#VALUE!</v>
      </c>
      <c r="AH785" s="60">
        <f>_xlfn.XLOOKUP(TRIM(CLEAN(B785))&amp;"-"&amp;TRIM(CLEAN(C785))&amp;"-"&amp;TRIM(CLEAN(D785)),'KS2'!A:A,'KS2'!B:B,0)</f>
        <v>0</v>
      </c>
      <c r="AI785" s="60">
        <f>IF(_xlfn.XLOOKUP(MID(B785,2,7)&amp;"/"&amp;MID(B785,10,3)&amp;TRIM(D785)&amp;MID(B785,15,4),Carouselwash!F:F,Carouselwash!I:I,0)=0,_xlfn.XLOOKUP((MID(C785,2,7)&amp;"/"&amp;MID(C785,10,3)&amp;TRIM(D785)),Carouselwash!G:G,Carouselwash!I:I,0),_xlfn.XLOOKUP(MID(B785,2,7)&amp;"/"&amp;MID(B785,10,3)&amp;TRIM(D785)&amp;MID(B785,15,4),Carouselwash!F:F,Carouselwash!I:I,0))</f>
        <v>0</v>
      </c>
    </row>
    <row r="786" spans="4:35" hidden="1">
      <c r="D786" s="55"/>
      <c r="E786" s="115"/>
      <c r="G786" s="124"/>
      <c r="H786" s="124"/>
      <c r="AA786" s="60" t="s">
        <v>5009</v>
      </c>
      <c r="AB786" s="66" t="s">
        <v>11053</v>
      </c>
      <c r="AC786" s="60" t="s">
        <v>11054</v>
      </c>
      <c r="AD786" s="60">
        <f>IF(N786=$AD$1,_xlfn.XLOOKUP(LEFT(B786,18)&amp;C786&amp;D786,'Form CT'!I:I,'Form CT'!D:D,0)+_xlfn.XLOOKUP(LEFT(B786,18)&amp;C786&amp;D786,'Form CT'!I:I,'Form CT'!E:E,0),0)</f>
        <v>0</v>
      </c>
      <c r="AE786" s="60">
        <f>IF(N786=$AE$1,_xlfn.XLOOKUP(LEFT(B786,18)&amp;C786&amp;D786,'Form CT'!I:I,'Form CT'!D:D,0)+_xlfn.XLOOKUP(LEFT(B786,18)&amp;C786&amp;D786,'Form CT'!I:I,'Form CT'!E:E,0),0)</f>
        <v>0</v>
      </c>
      <c r="AF786" s="60">
        <f>IF(N786=$AF$1,_xlfn.XLOOKUP(LEFT(B786,18)&amp;C786&amp;D786,'Form CT'!I:I,'Form CT'!D:D,0)+_xlfn.XLOOKUP(LEFT(B786,18)&amp;C786&amp;D786,'Form CT'!I:I,'Form CT'!E:E,0),0)</f>
        <v>0</v>
      </c>
      <c r="AG786" s="60" t="e">
        <f t="shared" si="16"/>
        <v>#VALUE!</v>
      </c>
      <c r="AH786" s="60">
        <f>_xlfn.XLOOKUP(TRIM(CLEAN(B786))&amp;"-"&amp;TRIM(CLEAN(C786))&amp;"-"&amp;TRIM(CLEAN(D786)),'KS2'!A:A,'KS2'!B:B,0)</f>
        <v>0</v>
      </c>
      <c r="AI786" s="60">
        <f>IF(_xlfn.XLOOKUP(MID(B786,2,7)&amp;"/"&amp;MID(B786,10,3)&amp;TRIM(D786)&amp;MID(B786,15,4),Carouselwash!F:F,Carouselwash!I:I,0)=0,_xlfn.XLOOKUP((MID(C786,2,7)&amp;"/"&amp;MID(C786,10,3)&amp;TRIM(D786)),Carouselwash!G:G,Carouselwash!I:I,0),_xlfn.XLOOKUP(MID(B786,2,7)&amp;"/"&amp;MID(B786,10,3)&amp;TRIM(D786)&amp;MID(B786,15,4),Carouselwash!F:F,Carouselwash!I:I,0))</f>
        <v>0</v>
      </c>
    </row>
    <row r="787" spans="4:35" hidden="1">
      <c r="E787" s="115"/>
      <c r="G787" s="124"/>
      <c r="H787" s="124"/>
      <c r="AA787" s="60" t="s">
        <v>5009</v>
      </c>
      <c r="AB787" s="66" t="s">
        <v>11055</v>
      </c>
      <c r="AC787" s="60" t="s">
        <v>11056</v>
      </c>
      <c r="AD787" s="60">
        <f>IF(N787=$AD$1,_xlfn.XLOOKUP(LEFT(B787,18)&amp;C787&amp;D787,'Form CT'!I:I,'Form CT'!D:D,0)+_xlfn.XLOOKUP(LEFT(B787,18)&amp;C787&amp;D787,'Form CT'!I:I,'Form CT'!E:E,0),0)</f>
        <v>0</v>
      </c>
      <c r="AE787" s="60">
        <f>IF(N787=$AE$1,_xlfn.XLOOKUP(LEFT(B787,18)&amp;C787&amp;D787,'Form CT'!I:I,'Form CT'!D:D,0)+_xlfn.XLOOKUP(LEFT(B787,18)&amp;C787&amp;D787,'Form CT'!I:I,'Form CT'!E:E,0),0)</f>
        <v>0</v>
      </c>
      <c r="AF787" s="60">
        <f>IF(N787=$AF$1,_xlfn.XLOOKUP(LEFT(B787,18)&amp;C787&amp;D787,'Form CT'!I:I,'Form CT'!D:D,0)+_xlfn.XLOOKUP(LEFT(B787,18)&amp;C787&amp;D787,'Form CT'!I:I,'Form CT'!E:E,0),0)</f>
        <v>0</v>
      </c>
      <c r="AG787" s="60" t="e">
        <f t="shared" si="16"/>
        <v>#VALUE!</v>
      </c>
      <c r="AH787" s="60">
        <f>_xlfn.XLOOKUP(TRIM(CLEAN(B787))&amp;"-"&amp;TRIM(CLEAN(C787))&amp;"-"&amp;TRIM(CLEAN(D787)),'KS2'!A:A,'KS2'!B:B,0)</f>
        <v>0</v>
      </c>
      <c r="AI787" s="60">
        <f>IF(_xlfn.XLOOKUP(MID(B787,2,7)&amp;"/"&amp;MID(B787,10,3)&amp;TRIM(D787)&amp;MID(B787,15,4),Carouselwash!F:F,Carouselwash!I:I,0)=0,_xlfn.XLOOKUP((MID(C787,2,7)&amp;"/"&amp;MID(C787,10,3)&amp;TRIM(D787)),Carouselwash!G:G,Carouselwash!I:I,0),_xlfn.XLOOKUP(MID(B787,2,7)&amp;"/"&amp;MID(B787,10,3)&amp;TRIM(D787)&amp;MID(B787,15,4),Carouselwash!F:F,Carouselwash!I:I,0))</f>
        <v>0</v>
      </c>
    </row>
    <row r="788" spans="4:35" hidden="1">
      <c r="E788" s="115"/>
      <c r="G788" s="124"/>
      <c r="H788" s="124"/>
      <c r="AA788" s="60" t="s">
        <v>5010</v>
      </c>
      <c r="AB788" s="66" t="s">
        <v>5008</v>
      </c>
      <c r="AC788" s="60" t="s">
        <v>10996</v>
      </c>
      <c r="AD788" s="60">
        <f>IF(N788=$AD$1,_xlfn.XLOOKUP(LEFT(B788,18)&amp;C788&amp;D788,'Form CT'!I:I,'Form CT'!D:D,0)+_xlfn.XLOOKUP(LEFT(B788,18)&amp;C788&amp;D788,'Form CT'!I:I,'Form CT'!E:E,0),0)</f>
        <v>0</v>
      </c>
      <c r="AE788" s="60">
        <f>IF(N788=$AE$1,_xlfn.XLOOKUP(LEFT(B788,18)&amp;C788&amp;D788,'Form CT'!I:I,'Form CT'!D:D,0)+_xlfn.XLOOKUP(LEFT(B788,18)&amp;C788&amp;D788,'Form CT'!I:I,'Form CT'!E:E,0),0)</f>
        <v>0</v>
      </c>
      <c r="AF788" s="60">
        <f>IF(N788=$AF$1,_xlfn.XLOOKUP(LEFT(B788,18)&amp;C788&amp;D788,'Form CT'!I:I,'Form CT'!D:D,0)+_xlfn.XLOOKUP(LEFT(B788,18)&amp;C788&amp;D788,'Form CT'!I:I,'Form CT'!E:E,0),0)</f>
        <v>0</v>
      </c>
      <c r="AG788" s="60" t="e">
        <f t="shared" si="16"/>
        <v>#VALUE!</v>
      </c>
      <c r="AH788" s="60">
        <f>_xlfn.XLOOKUP(TRIM(CLEAN(B788))&amp;"-"&amp;TRIM(CLEAN(C788))&amp;"-"&amp;TRIM(CLEAN(D788)),'KS2'!A:A,'KS2'!B:B,0)</f>
        <v>0</v>
      </c>
      <c r="AI788" s="60">
        <f>IF(_xlfn.XLOOKUP(MID(B788,2,7)&amp;"/"&amp;MID(B788,10,3)&amp;TRIM(D788)&amp;MID(B788,15,4),Carouselwash!F:F,Carouselwash!I:I,0)=0,_xlfn.XLOOKUP((MID(C788,2,7)&amp;"/"&amp;MID(C788,10,3)&amp;TRIM(D788)),Carouselwash!G:G,Carouselwash!I:I,0),_xlfn.XLOOKUP(MID(B788,2,7)&amp;"/"&amp;MID(B788,10,3)&amp;TRIM(D788)&amp;MID(B788,15,4),Carouselwash!F:F,Carouselwash!I:I,0))</f>
        <v>0</v>
      </c>
    </row>
    <row r="789" spans="4:35" hidden="1">
      <c r="E789" s="115"/>
      <c r="G789" s="124"/>
      <c r="H789" s="124"/>
      <c r="AA789" s="60" t="s">
        <v>5012</v>
      </c>
      <c r="AB789" s="66" t="s">
        <v>5014</v>
      </c>
      <c r="AC789" s="60" t="s">
        <v>11057</v>
      </c>
      <c r="AD789" s="60">
        <f>IF(N789=$AD$1,_xlfn.XLOOKUP(LEFT(B789,18)&amp;C789&amp;D789,'Form CT'!I:I,'Form CT'!D:D,0)+_xlfn.XLOOKUP(LEFT(B789,18)&amp;C789&amp;D789,'Form CT'!I:I,'Form CT'!E:E,0),0)</f>
        <v>0</v>
      </c>
      <c r="AE789" s="60">
        <f>IF(N789=$AE$1,_xlfn.XLOOKUP(LEFT(B789,18)&amp;C789&amp;D789,'Form CT'!I:I,'Form CT'!D:D,0)+_xlfn.XLOOKUP(LEFT(B789,18)&amp;C789&amp;D789,'Form CT'!I:I,'Form CT'!E:E,0),0)</f>
        <v>0</v>
      </c>
      <c r="AF789" s="60">
        <f>IF(N789=$AF$1,_xlfn.XLOOKUP(LEFT(B789,18)&amp;C789&amp;D789,'Form CT'!I:I,'Form CT'!D:D,0)+_xlfn.XLOOKUP(LEFT(B789,18)&amp;C789&amp;D789,'Form CT'!I:I,'Form CT'!E:E,0),0)</f>
        <v>0</v>
      </c>
      <c r="AG789" s="60" t="e">
        <f t="shared" si="16"/>
        <v>#VALUE!</v>
      </c>
      <c r="AH789" s="60">
        <f>_xlfn.XLOOKUP(TRIM(CLEAN(B789))&amp;"-"&amp;TRIM(CLEAN(C789))&amp;"-"&amp;TRIM(CLEAN(D789)),'KS2'!A:A,'KS2'!B:B,0)</f>
        <v>0</v>
      </c>
      <c r="AI789" s="60">
        <f>IF(_xlfn.XLOOKUP(MID(B789,2,7)&amp;"/"&amp;MID(B789,10,3)&amp;TRIM(D789)&amp;MID(B789,15,4),Carouselwash!F:F,Carouselwash!I:I,0)=0,_xlfn.XLOOKUP((MID(C789,2,7)&amp;"/"&amp;MID(C789,10,3)&amp;TRIM(D789)),Carouselwash!G:G,Carouselwash!I:I,0),_xlfn.XLOOKUP(MID(B789,2,7)&amp;"/"&amp;MID(B789,10,3)&amp;TRIM(D789)&amp;MID(B789,15,4),Carouselwash!F:F,Carouselwash!I:I,0))</f>
        <v>0</v>
      </c>
    </row>
    <row r="790" spans="4:35" hidden="1">
      <c r="E790" s="115"/>
      <c r="G790" s="124"/>
      <c r="H790" s="124"/>
      <c r="AA790" s="60" t="s">
        <v>5009</v>
      </c>
      <c r="AB790" s="66" t="s">
        <v>11058</v>
      </c>
      <c r="AC790" s="60" t="s">
        <v>10909</v>
      </c>
      <c r="AD790" s="60">
        <f>IF(N790=$AD$1,_xlfn.XLOOKUP(LEFT(B790,18)&amp;C790&amp;D790,'Form CT'!I:I,'Form CT'!D:D,0)+_xlfn.XLOOKUP(LEFT(B790,18)&amp;C790&amp;D790,'Form CT'!I:I,'Form CT'!E:E,0),0)</f>
        <v>0</v>
      </c>
      <c r="AE790" s="60">
        <f>IF(N790=$AE$1,_xlfn.XLOOKUP(LEFT(B790,18)&amp;C790&amp;D790,'Form CT'!I:I,'Form CT'!D:D,0)+_xlfn.XLOOKUP(LEFT(B790,18)&amp;C790&amp;D790,'Form CT'!I:I,'Form CT'!E:E,0),0)</f>
        <v>0</v>
      </c>
      <c r="AF790" s="60">
        <f>IF(N790=$AF$1,_xlfn.XLOOKUP(LEFT(B790,18)&amp;C790&amp;D790,'Form CT'!I:I,'Form CT'!D:D,0)+_xlfn.XLOOKUP(LEFT(B790,18)&amp;C790&amp;D790,'Form CT'!I:I,'Form CT'!E:E,0),0)</f>
        <v>0</v>
      </c>
      <c r="AG790" s="60" t="e">
        <f t="shared" si="16"/>
        <v>#VALUE!</v>
      </c>
      <c r="AH790" s="60">
        <f>_xlfn.XLOOKUP(TRIM(CLEAN(B790))&amp;"-"&amp;TRIM(CLEAN(C790))&amp;"-"&amp;TRIM(CLEAN(D790)),'KS2'!A:A,'KS2'!B:B,0)</f>
        <v>0</v>
      </c>
      <c r="AI790" s="60">
        <f>IF(_xlfn.XLOOKUP(MID(B790,2,7)&amp;"/"&amp;MID(B790,10,3)&amp;TRIM(D790)&amp;MID(B790,15,4),Carouselwash!F:F,Carouselwash!I:I,0)=0,_xlfn.XLOOKUP((MID(C790,2,7)&amp;"/"&amp;MID(C790,10,3)&amp;TRIM(D790)),Carouselwash!G:G,Carouselwash!I:I,0),_xlfn.XLOOKUP(MID(B790,2,7)&amp;"/"&amp;MID(B790,10,3)&amp;TRIM(D790)&amp;MID(B790,15,4),Carouselwash!F:F,Carouselwash!I:I,0))</f>
        <v>0</v>
      </c>
    </row>
    <row r="791" spans="4:35" hidden="1">
      <c r="E791" s="115"/>
      <c r="G791" s="124"/>
      <c r="H791" s="124"/>
      <c r="AA791" s="60" t="s">
        <v>5012</v>
      </c>
      <c r="AB791" s="66" t="s">
        <v>5014</v>
      </c>
      <c r="AC791" s="60" t="s">
        <v>11059</v>
      </c>
      <c r="AD791" s="60">
        <f>IF(N791=$AD$1,_xlfn.XLOOKUP(LEFT(B791,18)&amp;C791&amp;D791,'Form CT'!I:I,'Form CT'!D:D,0)+_xlfn.XLOOKUP(LEFT(B791,18)&amp;C791&amp;D791,'Form CT'!I:I,'Form CT'!E:E,0),0)</f>
        <v>0</v>
      </c>
      <c r="AE791" s="60">
        <f>IF(N791=$AE$1,_xlfn.XLOOKUP(LEFT(B791,18)&amp;C791&amp;D791,'Form CT'!I:I,'Form CT'!D:D,0)+_xlfn.XLOOKUP(LEFT(B791,18)&amp;C791&amp;D791,'Form CT'!I:I,'Form CT'!E:E,0),0)</f>
        <v>0</v>
      </c>
      <c r="AF791" s="60">
        <f>IF(N791=$AF$1,_xlfn.XLOOKUP(LEFT(B791,18)&amp;C791&amp;D791,'Form CT'!I:I,'Form CT'!D:D,0)+_xlfn.XLOOKUP(LEFT(B791,18)&amp;C791&amp;D791,'Form CT'!I:I,'Form CT'!E:E,0),0)</f>
        <v>0</v>
      </c>
      <c r="AG791" s="60" t="e">
        <f t="shared" si="16"/>
        <v>#VALUE!</v>
      </c>
      <c r="AH791" s="60">
        <f>_xlfn.XLOOKUP(TRIM(CLEAN(B791))&amp;"-"&amp;TRIM(CLEAN(C791))&amp;"-"&amp;TRIM(CLEAN(D791)),'KS2'!A:A,'KS2'!B:B,0)</f>
        <v>0</v>
      </c>
      <c r="AI791" s="60">
        <f>IF(_xlfn.XLOOKUP(MID(B791,2,7)&amp;"/"&amp;MID(B791,10,3)&amp;TRIM(D791)&amp;MID(B791,15,4),Carouselwash!F:F,Carouselwash!I:I,0)=0,_xlfn.XLOOKUP((MID(C791,2,7)&amp;"/"&amp;MID(C791,10,3)&amp;TRIM(D791)),Carouselwash!G:G,Carouselwash!I:I,0),_xlfn.XLOOKUP(MID(B791,2,7)&amp;"/"&amp;MID(B791,10,3)&amp;TRIM(D791)&amp;MID(B791,15,4),Carouselwash!F:F,Carouselwash!I:I,0))</f>
        <v>0</v>
      </c>
    </row>
    <row r="792" spans="4:35" hidden="1">
      <c r="D792" s="55"/>
      <c r="E792" s="115"/>
      <c r="G792" s="124"/>
      <c r="H792" s="124"/>
      <c r="AA792" s="60" t="s">
        <v>5009</v>
      </c>
      <c r="AB792" s="66" t="s">
        <v>5008</v>
      </c>
      <c r="AC792" s="60" t="s">
        <v>10505</v>
      </c>
      <c r="AD792" s="60">
        <f>IF(N792=$AD$1,_xlfn.XLOOKUP(LEFT(B792,18)&amp;C792&amp;D792,'Form CT'!I:I,'Form CT'!D:D,0)+_xlfn.XLOOKUP(LEFT(B792,18)&amp;C792&amp;D792,'Form CT'!I:I,'Form CT'!E:E,0),0)</f>
        <v>0</v>
      </c>
      <c r="AE792" s="60">
        <f>IF(N792=$AE$1,_xlfn.XLOOKUP(LEFT(B792,18)&amp;C792&amp;D792,'Form CT'!I:I,'Form CT'!D:D,0)+_xlfn.XLOOKUP(LEFT(B792,18)&amp;C792&amp;D792,'Form CT'!I:I,'Form CT'!E:E,0),0)</f>
        <v>0</v>
      </c>
      <c r="AF792" s="60">
        <f>IF(N792=$AF$1,_xlfn.XLOOKUP(LEFT(B792,18)&amp;C792&amp;D792,'Form CT'!I:I,'Form CT'!D:D,0)+_xlfn.XLOOKUP(LEFT(B792,18)&amp;C792&amp;D792,'Form CT'!I:I,'Form CT'!E:E,0),0)</f>
        <v>0</v>
      </c>
      <c r="AG792" s="60" t="e">
        <f t="shared" si="16"/>
        <v>#VALUE!</v>
      </c>
      <c r="AH792" s="60">
        <f>_xlfn.XLOOKUP(TRIM(CLEAN(B792))&amp;"-"&amp;TRIM(CLEAN(C792))&amp;"-"&amp;TRIM(CLEAN(D792)),'KS2'!A:A,'KS2'!B:B,0)</f>
        <v>0</v>
      </c>
      <c r="AI792" s="60">
        <f>IF(_xlfn.XLOOKUP(MID(B792,2,7)&amp;"/"&amp;MID(B792,10,3)&amp;TRIM(D792)&amp;MID(B792,15,4),Carouselwash!F:F,Carouselwash!I:I,0)=0,_xlfn.XLOOKUP((MID(C792,2,7)&amp;"/"&amp;MID(C792,10,3)&amp;TRIM(D792)),Carouselwash!G:G,Carouselwash!I:I,0),_xlfn.XLOOKUP(MID(B792,2,7)&amp;"/"&amp;MID(B792,10,3)&amp;TRIM(D792)&amp;MID(B792,15,4),Carouselwash!F:F,Carouselwash!I:I,0))</f>
        <v>0</v>
      </c>
    </row>
    <row r="793" spans="4:35" hidden="1">
      <c r="D793" s="55"/>
      <c r="E793" s="115"/>
      <c r="G793" s="124"/>
      <c r="H793" s="124"/>
      <c r="AA793" s="60" t="s">
        <v>5009</v>
      </c>
      <c r="AB793" s="66" t="s">
        <v>5008</v>
      </c>
      <c r="AC793" s="60" t="s">
        <v>10978</v>
      </c>
      <c r="AD793" s="60">
        <f>IF(N793=$AD$1,_xlfn.XLOOKUP(LEFT(B793,18)&amp;C793&amp;D793,'Form CT'!I:I,'Form CT'!D:D,0)+_xlfn.XLOOKUP(LEFT(B793,18)&amp;C793&amp;D793,'Form CT'!I:I,'Form CT'!E:E,0),0)</f>
        <v>0</v>
      </c>
      <c r="AE793" s="60">
        <f>IF(N793=$AE$1,_xlfn.XLOOKUP(LEFT(B793,18)&amp;C793&amp;D793,'Form CT'!I:I,'Form CT'!D:D,0)+_xlfn.XLOOKUP(LEFT(B793,18)&amp;C793&amp;D793,'Form CT'!I:I,'Form CT'!E:E,0),0)</f>
        <v>0</v>
      </c>
      <c r="AF793" s="60">
        <f>IF(N793=$AF$1,_xlfn.XLOOKUP(LEFT(B793,18)&amp;C793&amp;D793,'Form CT'!I:I,'Form CT'!D:D,0)+_xlfn.XLOOKUP(LEFT(B793,18)&amp;C793&amp;D793,'Form CT'!I:I,'Form CT'!E:E,0),0)</f>
        <v>0</v>
      </c>
      <c r="AG793" s="60" t="e">
        <f t="shared" si="16"/>
        <v>#VALUE!</v>
      </c>
      <c r="AH793" s="60">
        <f>_xlfn.XLOOKUP(TRIM(CLEAN(B793))&amp;"-"&amp;TRIM(CLEAN(C793))&amp;"-"&amp;TRIM(CLEAN(D793)),'KS2'!A:A,'KS2'!B:B,0)</f>
        <v>0</v>
      </c>
      <c r="AI793" s="60">
        <f>IF(_xlfn.XLOOKUP(MID(B793,2,7)&amp;"/"&amp;MID(B793,10,3)&amp;TRIM(D793)&amp;MID(B793,15,4),Carouselwash!F:F,Carouselwash!I:I,0)=0,_xlfn.XLOOKUP((MID(C793,2,7)&amp;"/"&amp;MID(C793,10,3)&amp;TRIM(D793)),Carouselwash!G:G,Carouselwash!I:I,0),_xlfn.XLOOKUP(MID(B793,2,7)&amp;"/"&amp;MID(B793,10,3)&amp;TRIM(D793)&amp;MID(B793,15,4),Carouselwash!F:F,Carouselwash!I:I,0))</f>
        <v>0</v>
      </c>
    </row>
    <row r="794" spans="4:35" hidden="1">
      <c r="E794" s="115"/>
      <c r="G794" s="124"/>
      <c r="H794" s="124"/>
      <c r="AA794" s="60" t="s">
        <v>5009</v>
      </c>
      <c r="AB794" s="66" t="s">
        <v>5008</v>
      </c>
      <c r="AC794" s="60" t="s">
        <v>10505</v>
      </c>
      <c r="AD794" s="60">
        <f>IF(N794=$AD$1,_xlfn.XLOOKUP(LEFT(B794,18)&amp;C794&amp;D794,'Form CT'!I:I,'Form CT'!D:D,0)+_xlfn.XLOOKUP(LEFT(B794,18)&amp;C794&amp;D794,'Form CT'!I:I,'Form CT'!E:E,0),0)</f>
        <v>0</v>
      </c>
      <c r="AE794" s="60">
        <f>IF(N794=$AE$1,_xlfn.XLOOKUP(LEFT(B794,18)&amp;C794&amp;D794,'Form CT'!I:I,'Form CT'!D:D,0)+_xlfn.XLOOKUP(LEFT(B794,18)&amp;C794&amp;D794,'Form CT'!I:I,'Form CT'!E:E,0),0)</f>
        <v>0</v>
      </c>
      <c r="AF794" s="60">
        <f>IF(N794=$AF$1,_xlfn.XLOOKUP(LEFT(B794,18)&amp;C794&amp;D794,'Form CT'!I:I,'Form CT'!D:D,0)+_xlfn.XLOOKUP(LEFT(B794,18)&amp;C794&amp;D794,'Form CT'!I:I,'Form CT'!E:E,0),0)</f>
        <v>0</v>
      </c>
      <c r="AG794" s="60" t="e">
        <f t="shared" si="16"/>
        <v>#VALUE!</v>
      </c>
      <c r="AH794" s="60">
        <f>_xlfn.XLOOKUP(TRIM(CLEAN(B794))&amp;"-"&amp;TRIM(CLEAN(C794))&amp;"-"&amp;TRIM(CLEAN(D794)),'KS2'!A:A,'KS2'!B:B,0)</f>
        <v>0</v>
      </c>
      <c r="AI794" s="60">
        <f>IF(_xlfn.XLOOKUP(MID(B794,2,7)&amp;"/"&amp;MID(B794,10,3)&amp;TRIM(D794)&amp;MID(B794,15,4),Carouselwash!F:F,Carouselwash!I:I,0)=0,_xlfn.XLOOKUP((MID(C794,2,7)&amp;"/"&amp;MID(C794,10,3)&amp;TRIM(D794)),Carouselwash!G:G,Carouselwash!I:I,0),_xlfn.XLOOKUP(MID(B794,2,7)&amp;"/"&amp;MID(B794,10,3)&amp;TRIM(D794)&amp;MID(B794,15,4),Carouselwash!F:F,Carouselwash!I:I,0))</f>
        <v>0</v>
      </c>
    </row>
    <row r="795" spans="4:35" hidden="1">
      <c r="E795" s="115"/>
      <c r="G795" s="124"/>
      <c r="H795" s="124"/>
      <c r="AA795" s="60" t="s">
        <v>5009</v>
      </c>
      <c r="AB795" s="66" t="s">
        <v>11060</v>
      </c>
      <c r="AC795" s="60" t="s">
        <v>11061</v>
      </c>
      <c r="AD795" s="60">
        <f>IF(N795=$AD$1,_xlfn.XLOOKUP(LEFT(B795,18)&amp;C795&amp;D795,'Form CT'!I:I,'Form CT'!D:D,0)+_xlfn.XLOOKUP(LEFT(B795,18)&amp;C795&amp;D795,'Form CT'!I:I,'Form CT'!E:E,0),0)</f>
        <v>0</v>
      </c>
      <c r="AE795" s="60">
        <f>IF(N795=$AE$1,_xlfn.XLOOKUP(LEFT(B795,18)&amp;C795&amp;D795,'Form CT'!I:I,'Form CT'!D:D,0)+_xlfn.XLOOKUP(LEFT(B795,18)&amp;C795&amp;D795,'Form CT'!I:I,'Form CT'!E:E,0),0)</f>
        <v>0</v>
      </c>
      <c r="AF795" s="60">
        <f>IF(N795=$AF$1,_xlfn.XLOOKUP(LEFT(B795,18)&amp;C795&amp;D795,'Form CT'!I:I,'Form CT'!D:D,0)+_xlfn.XLOOKUP(LEFT(B795,18)&amp;C795&amp;D795,'Form CT'!I:I,'Form CT'!E:E,0),0)</f>
        <v>0</v>
      </c>
      <c r="AG795" s="60" t="e">
        <f t="shared" si="16"/>
        <v>#VALUE!</v>
      </c>
      <c r="AH795" s="60">
        <f>_xlfn.XLOOKUP(TRIM(CLEAN(B795))&amp;"-"&amp;TRIM(CLEAN(C795))&amp;"-"&amp;TRIM(CLEAN(D795)),'KS2'!A:A,'KS2'!B:B,0)</f>
        <v>0</v>
      </c>
      <c r="AI795" s="60">
        <f>IF(_xlfn.XLOOKUP(MID(B795,2,7)&amp;"/"&amp;MID(B795,10,3)&amp;TRIM(D795)&amp;MID(B795,15,4),Carouselwash!F:F,Carouselwash!I:I,0)=0,_xlfn.XLOOKUP((MID(C795,2,7)&amp;"/"&amp;MID(C795,10,3)&amp;TRIM(D795)),Carouselwash!G:G,Carouselwash!I:I,0),_xlfn.XLOOKUP(MID(B795,2,7)&amp;"/"&amp;MID(B795,10,3)&amp;TRIM(D795)&amp;MID(B795,15,4),Carouselwash!F:F,Carouselwash!I:I,0))</f>
        <v>0</v>
      </c>
    </row>
    <row r="796" spans="4:35" hidden="1">
      <c r="E796" s="115"/>
      <c r="G796" s="124"/>
      <c r="H796" s="124"/>
      <c r="AA796" s="60" t="s">
        <v>5009</v>
      </c>
      <c r="AB796" s="126" t="s">
        <v>11062</v>
      </c>
      <c r="AC796" s="60" t="s">
        <v>11063</v>
      </c>
      <c r="AD796" s="60">
        <f>IF(N796=$AD$1,_xlfn.XLOOKUP(LEFT(B796,18)&amp;C796&amp;D796,'Form CT'!I:I,'Form CT'!D:D,0)+_xlfn.XLOOKUP(LEFT(B796,18)&amp;C796&amp;D796,'Form CT'!I:I,'Form CT'!E:E,0),0)</f>
        <v>0</v>
      </c>
      <c r="AE796" s="60">
        <f>IF(N796=$AE$1,_xlfn.XLOOKUP(LEFT(B796,18)&amp;C796&amp;D796,'Form CT'!I:I,'Form CT'!D:D,0)+_xlfn.XLOOKUP(LEFT(B796,18)&amp;C796&amp;D796,'Form CT'!I:I,'Form CT'!E:E,0),0)</f>
        <v>0</v>
      </c>
      <c r="AF796" s="60">
        <f>IF(N796=$AF$1,_xlfn.XLOOKUP(LEFT(B796,18)&amp;C796&amp;D796,'Form CT'!I:I,'Form CT'!D:D,0)+_xlfn.XLOOKUP(LEFT(B796,18)&amp;C796&amp;D796,'Form CT'!I:I,'Form CT'!E:E,0),0)</f>
        <v>0</v>
      </c>
      <c r="AG796" s="60" t="e">
        <f t="shared" si="16"/>
        <v>#VALUE!</v>
      </c>
      <c r="AH796" s="60">
        <f>_xlfn.XLOOKUP(TRIM(CLEAN(B796))&amp;"-"&amp;TRIM(CLEAN(C796))&amp;"-"&amp;TRIM(CLEAN(D796)),'KS2'!A:A,'KS2'!B:B,0)</f>
        <v>0</v>
      </c>
      <c r="AI796" s="60">
        <f>IF(_xlfn.XLOOKUP(MID(B796,2,7)&amp;"/"&amp;MID(B796,10,3)&amp;TRIM(D796)&amp;MID(B796,15,4),Carouselwash!F:F,Carouselwash!I:I,0)=0,_xlfn.XLOOKUP((MID(C796,2,7)&amp;"/"&amp;MID(C796,10,3)&amp;TRIM(D796)),Carouselwash!G:G,Carouselwash!I:I,0),_xlfn.XLOOKUP(MID(B796,2,7)&amp;"/"&amp;MID(B796,10,3)&amp;TRIM(D796)&amp;MID(B796,15,4),Carouselwash!F:F,Carouselwash!I:I,0))</f>
        <v>0</v>
      </c>
    </row>
    <row r="797" spans="4:35" hidden="1">
      <c r="E797" s="115"/>
      <c r="G797" s="124"/>
      <c r="H797" s="124"/>
      <c r="AA797" s="60" t="s">
        <v>5009</v>
      </c>
      <c r="AB797" s="66" t="s">
        <v>11064</v>
      </c>
      <c r="AC797" s="60" t="s">
        <v>11065</v>
      </c>
      <c r="AD797" s="60">
        <f>IF(N797=$AD$1,_xlfn.XLOOKUP(LEFT(B797,18)&amp;C797&amp;D797,'Form CT'!I:I,'Form CT'!D:D,0)+_xlfn.XLOOKUP(LEFT(B797,18)&amp;C797&amp;D797,'Form CT'!I:I,'Form CT'!E:E,0),0)</f>
        <v>0</v>
      </c>
      <c r="AE797" s="60">
        <f>IF(N797=$AE$1,_xlfn.XLOOKUP(LEFT(B797,18)&amp;C797&amp;D797,'Form CT'!I:I,'Form CT'!D:D,0)+_xlfn.XLOOKUP(LEFT(B797,18)&amp;C797&amp;D797,'Form CT'!I:I,'Form CT'!E:E,0),0)</f>
        <v>0</v>
      </c>
      <c r="AF797" s="60">
        <f>IF(N797=$AF$1,_xlfn.XLOOKUP(LEFT(B797,18)&amp;C797&amp;D797,'Form CT'!I:I,'Form CT'!D:D,0)+_xlfn.XLOOKUP(LEFT(B797,18)&amp;C797&amp;D797,'Form CT'!I:I,'Form CT'!E:E,0),0)</f>
        <v>0</v>
      </c>
      <c r="AG797" s="60" t="e">
        <f t="shared" si="16"/>
        <v>#VALUE!</v>
      </c>
      <c r="AH797" s="60">
        <f>_xlfn.XLOOKUP(TRIM(CLEAN(B797))&amp;"-"&amp;TRIM(CLEAN(C797))&amp;"-"&amp;TRIM(CLEAN(D797)),'KS2'!A:A,'KS2'!B:B,0)</f>
        <v>0</v>
      </c>
      <c r="AI797" s="60">
        <f>IF(_xlfn.XLOOKUP(MID(B797,2,7)&amp;"/"&amp;MID(B797,10,3)&amp;TRIM(D797)&amp;MID(B797,15,4),Carouselwash!F:F,Carouselwash!I:I,0)=0,_xlfn.XLOOKUP((MID(C797,2,7)&amp;"/"&amp;MID(C797,10,3)&amp;TRIM(D797)),Carouselwash!G:G,Carouselwash!I:I,0),_xlfn.XLOOKUP(MID(B797,2,7)&amp;"/"&amp;MID(B797,10,3)&amp;TRIM(D797)&amp;MID(B797,15,4),Carouselwash!F:F,Carouselwash!I:I,0))</f>
        <v>0</v>
      </c>
    </row>
    <row r="798" spans="4:35" hidden="1">
      <c r="E798" s="115"/>
      <c r="G798" s="124"/>
      <c r="H798" s="124"/>
      <c r="AA798" s="60" t="s">
        <v>5009</v>
      </c>
      <c r="AB798" s="66" t="s">
        <v>11066</v>
      </c>
      <c r="AC798" s="60" t="s">
        <v>11067</v>
      </c>
      <c r="AD798" s="60">
        <f>IF(N798=$AD$1,_xlfn.XLOOKUP(LEFT(B798,18)&amp;C798&amp;D798,'Form CT'!I:I,'Form CT'!D:D,0)+_xlfn.XLOOKUP(LEFT(B798,18)&amp;C798&amp;D798,'Form CT'!I:I,'Form CT'!E:E,0),0)</f>
        <v>0</v>
      </c>
      <c r="AE798" s="60">
        <f>IF(N798=$AE$1,_xlfn.XLOOKUP(LEFT(B798,18)&amp;C798&amp;D798,'Form CT'!I:I,'Form CT'!D:D,0)+_xlfn.XLOOKUP(LEFT(B798,18)&amp;C798&amp;D798,'Form CT'!I:I,'Form CT'!E:E,0),0)</f>
        <v>0</v>
      </c>
      <c r="AF798" s="60">
        <f>IF(N798=$AF$1,_xlfn.XLOOKUP(LEFT(B798,18)&amp;C798&amp;D798,'Form CT'!I:I,'Form CT'!D:D,0)+_xlfn.XLOOKUP(LEFT(B798,18)&amp;C798&amp;D798,'Form CT'!I:I,'Form CT'!E:E,0),0)</f>
        <v>0</v>
      </c>
      <c r="AG798" s="60" t="e">
        <f t="shared" si="16"/>
        <v>#VALUE!</v>
      </c>
      <c r="AH798" s="60">
        <f>_xlfn.XLOOKUP(TRIM(CLEAN(B798))&amp;"-"&amp;TRIM(CLEAN(C798))&amp;"-"&amp;TRIM(CLEAN(D798)),'KS2'!A:A,'KS2'!B:B,0)</f>
        <v>0</v>
      </c>
      <c r="AI798" s="60">
        <f>IF(_xlfn.XLOOKUP(MID(B798,2,7)&amp;"/"&amp;MID(B798,10,3)&amp;TRIM(D798)&amp;MID(B798,15,4),Carouselwash!F:F,Carouselwash!I:I,0)=0,_xlfn.XLOOKUP((MID(C798,2,7)&amp;"/"&amp;MID(C798,10,3)&amp;TRIM(D798)),Carouselwash!G:G,Carouselwash!I:I,0),_xlfn.XLOOKUP(MID(B798,2,7)&amp;"/"&amp;MID(B798,10,3)&amp;TRIM(D798)&amp;MID(B798,15,4),Carouselwash!F:F,Carouselwash!I:I,0))</f>
        <v>0</v>
      </c>
    </row>
    <row r="799" spans="4:35" hidden="1">
      <c r="E799" s="115"/>
      <c r="G799" s="124"/>
      <c r="H799" s="124"/>
      <c r="AA799" s="60" t="s">
        <v>5009</v>
      </c>
      <c r="AB799" s="66" t="s">
        <v>11068</v>
      </c>
      <c r="AC799" s="60" t="s">
        <v>11069</v>
      </c>
      <c r="AD799" s="60">
        <f>IF(N799=$AD$1,_xlfn.XLOOKUP(LEFT(B799,18)&amp;C799&amp;D799,'Form CT'!I:I,'Form CT'!D:D,0)+_xlfn.XLOOKUP(LEFT(B799,18)&amp;C799&amp;D799,'Form CT'!I:I,'Form CT'!E:E,0),0)</f>
        <v>0</v>
      </c>
      <c r="AE799" s="60">
        <f>IF(N799=$AE$1,_xlfn.XLOOKUP(LEFT(B799,18)&amp;C799&amp;D799,'Form CT'!I:I,'Form CT'!D:D,0)+_xlfn.XLOOKUP(LEFT(B799,18)&amp;C799&amp;D799,'Form CT'!I:I,'Form CT'!E:E,0),0)</f>
        <v>0</v>
      </c>
      <c r="AF799" s="60">
        <f>IF(N799=$AF$1,_xlfn.XLOOKUP(LEFT(B799,18)&amp;C799&amp;D799,'Form CT'!I:I,'Form CT'!D:D,0)+_xlfn.XLOOKUP(LEFT(B799,18)&amp;C799&amp;D799,'Form CT'!I:I,'Form CT'!E:E,0),0)</f>
        <v>0</v>
      </c>
      <c r="AG799" s="60" t="e">
        <f t="shared" si="16"/>
        <v>#VALUE!</v>
      </c>
      <c r="AH799" s="60">
        <f>_xlfn.XLOOKUP(TRIM(CLEAN(B799))&amp;"-"&amp;TRIM(CLEAN(C799))&amp;"-"&amp;TRIM(CLEAN(D799)),'KS2'!A:A,'KS2'!B:B,0)</f>
        <v>0</v>
      </c>
      <c r="AI799" s="60">
        <f>IF(_xlfn.XLOOKUP(MID(B799,2,7)&amp;"/"&amp;MID(B799,10,3)&amp;TRIM(D799)&amp;MID(B799,15,4),Carouselwash!F:F,Carouselwash!I:I,0)=0,_xlfn.XLOOKUP((MID(C799,2,7)&amp;"/"&amp;MID(C799,10,3)&amp;TRIM(D799)),Carouselwash!G:G,Carouselwash!I:I,0),_xlfn.XLOOKUP(MID(B799,2,7)&amp;"/"&amp;MID(B799,10,3)&amp;TRIM(D799)&amp;MID(B799,15,4),Carouselwash!F:F,Carouselwash!I:I,0))</f>
        <v>0</v>
      </c>
    </row>
    <row r="800" spans="4:35" hidden="1">
      <c r="E800" s="115"/>
      <c r="F800" s="108"/>
      <c r="G800" s="124"/>
      <c r="H800" s="124"/>
      <c r="AA800" s="60" t="s">
        <v>5009</v>
      </c>
      <c r="AB800" s="66" t="s">
        <v>11070</v>
      </c>
      <c r="AC800" s="60" t="s">
        <v>11071</v>
      </c>
      <c r="AD800" s="60">
        <f>IF(N800=$AD$1,_xlfn.XLOOKUP(LEFT(B800,18)&amp;C800&amp;D800,'Form CT'!I:I,'Form CT'!D:D,0)+_xlfn.XLOOKUP(LEFT(B800,18)&amp;C800&amp;D800,'Form CT'!I:I,'Form CT'!E:E,0),0)</f>
        <v>0</v>
      </c>
      <c r="AE800" s="60">
        <f>IF(N800=$AE$1,_xlfn.XLOOKUP(LEFT(B800,18)&amp;C800&amp;D800,'Form CT'!I:I,'Form CT'!D:D,0)+_xlfn.XLOOKUP(LEFT(B800,18)&amp;C800&amp;D800,'Form CT'!I:I,'Form CT'!E:E,0),0)</f>
        <v>0</v>
      </c>
      <c r="AF800" s="60">
        <f>IF(N800=$AF$1,_xlfn.XLOOKUP(LEFT(B800,18)&amp;C800&amp;D800,'Form CT'!I:I,'Form CT'!D:D,0)+_xlfn.XLOOKUP(LEFT(B800,18)&amp;C800&amp;D800,'Form CT'!I:I,'Form CT'!E:E,0),0)</f>
        <v>0</v>
      </c>
      <c r="AG800" s="60" t="e">
        <f t="shared" si="16"/>
        <v>#VALUE!</v>
      </c>
      <c r="AH800" s="60">
        <f>_xlfn.XLOOKUP(TRIM(CLEAN(B800))&amp;"-"&amp;TRIM(CLEAN(C800))&amp;"-"&amp;TRIM(CLEAN(D800)),'KS2'!A:A,'KS2'!B:B,0)</f>
        <v>0</v>
      </c>
      <c r="AI800" s="60">
        <f>IF(_xlfn.XLOOKUP(MID(B800,2,7)&amp;"/"&amp;MID(B800,10,3)&amp;TRIM(D800)&amp;MID(B800,15,4),Carouselwash!F:F,Carouselwash!I:I,0)=0,_xlfn.XLOOKUP((MID(C800,2,7)&amp;"/"&amp;MID(C800,10,3)&amp;TRIM(D800)),Carouselwash!G:G,Carouselwash!I:I,0),_xlfn.XLOOKUP(MID(B800,2,7)&amp;"/"&amp;MID(B800,10,3)&amp;TRIM(D800)&amp;MID(B800,15,4),Carouselwash!F:F,Carouselwash!I:I,0))</f>
        <v>0</v>
      </c>
    </row>
    <row r="801" spans="4:35" hidden="1">
      <c r="D801" s="55"/>
      <c r="E801" s="115"/>
      <c r="G801" s="124"/>
      <c r="H801" s="124"/>
      <c r="AA801" s="60" t="s">
        <v>5009</v>
      </c>
      <c r="AB801" s="126" t="s">
        <v>5008</v>
      </c>
      <c r="AC801" s="60" t="s">
        <v>10737</v>
      </c>
      <c r="AD801" s="60">
        <f>IF(N801=$AD$1,_xlfn.XLOOKUP(LEFT(B801,18)&amp;C801&amp;D801,'Form CT'!I:I,'Form CT'!D:D,0)+_xlfn.XLOOKUP(LEFT(B801,18)&amp;C801&amp;D801,'Form CT'!I:I,'Form CT'!E:E,0),0)</f>
        <v>0</v>
      </c>
      <c r="AE801" s="60">
        <f>IF(N801=$AE$1,_xlfn.XLOOKUP(LEFT(B801,18)&amp;C801&amp;D801,'Form CT'!I:I,'Form CT'!D:D,0)+_xlfn.XLOOKUP(LEFT(B801,18)&amp;C801&amp;D801,'Form CT'!I:I,'Form CT'!E:E,0),0)</f>
        <v>0</v>
      </c>
      <c r="AF801" s="60">
        <f>IF(N801=$AF$1,_xlfn.XLOOKUP(LEFT(B801,18)&amp;C801&amp;D801,'Form CT'!I:I,'Form CT'!D:D,0)+_xlfn.XLOOKUP(LEFT(B801,18)&amp;C801&amp;D801,'Form CT'!I:I,'Form CT'!E:E,0),0)</f>
        <v>0</v>
      </c>
      <c r="AG801" s="60" t="e">
        <f t="shared" si="16"/>
        <v>#VALUE!</v>
      </c>
      <c r="AH801" s="60">
        <f>_xlfn.XLOOKUP(TRIM(CLEAN(B801))&amp;"-"&amp;TRIM(CLEAN(C801))&amp;"-"&amp;TRIM(CLEAN(D801)),'KS2'!A:A,'KS2'!B:B,0)</f>
        <v>0</v>
      </c>
      <c r="AI801" s="60">
        <f>IF(_xlfn.XLOOKUP(MID(B801,2,7)&amp;"/"&amp;MID(B801,10,3)&amp;TRIM(D801)&amp;MID(B801,15,4),Carouselwash!F:F,Carouselwash!I:I,0)=0,_xlfn.XLOOKUP((MID(C801,2,7)&amp;"/"&amp;MID(C801,10,3)&amp;TRIM(D801)),Carouselwash!G:G,Carouselwash!I:I,0),_xlfn.XLOOKUP(MID(B801,2,7)&amp;"/"&amp;MID(B801,10,3)&amp;TRIM(D801)&amp;MID(B801,15,4),Carouselwash!F:F,Carouselwash!I:I,0))</f>
        <v>0</v>
      </c>
    </row>
    <row r="802" spans="4:35" hidden="1">
      <c r="E802" s="115"/>
      <c r="G802" s="124"/>
      <c r="H802" s="124"/>
      <c r="AA802" s="60" t="s">
        <v>5009</v>
      </c>
      <c r="AB802" s="66" t="s">
        <v>11072</v>
      </c>
      <c r="AC802" s="60" t="s">
        <v>11073</v>
      </c>
      <c r="AD802" s="60">
        <f>IF(N802=$AD$1,_xlfn.XLOOKUP(LEFT(B802,18)&amp;C802&amp;D802,'Form CT'!I:I,'Form CT'!D:D,0)+_xlfn.XLOOKUP(LEFT(B802,18)&amp;C802&amp;D802,'Form CT'!I:I,'Form CT'!E:E,0),0)</f>
        <v>0</v>
      </c>
      <c r="AE802" s="60">
        <f>IF(N802=$AE$1,_xlfn.XLOOKUP(LEFT(B802,18)&amp;C802&amp;D802,'Form CT'!I:I,'Form CT'!D:D,0)+_xlfn.XLOOKUP(LEFT(B802,18)&amp;C802&amp;D802,'Form CT'!I:I,'Form CT'!E:E,0),0)</f>
        <v>0</v>
      </c>
      <c r="AF802" s="60">
        <f>IF(N802=$AF$1,_xlfn.XLOOKUP(LEFT(B802,18)&amp;C802&amp;D802,'Form CT'!I:I,'Form CT'!D:D,0)+_xlfn.XLOOKUP(LEFT(B802,18)&amp;C802&amp;D802,'Form CT'!I:I,'Form CT'!E:E,0),0)</f>
        <v>0</v>
      </c>
      <c r="AG802" s="60" t="e">
        <f t="shared" si="16"/>
        <v>#VALUE!</v>
      </c>
      <c r="AH802" s="60">
        <f>_xlfn.XLOOKUP(TRIM(CLEAN(B802))&amp;"-"&amp;TRIM(CLEAN(C802))&amp;"-"&amp;TRIM(CLEAN(D802)),'KS2'!A:A,'KS2'!B:B,0)</f>
        <v>0</v>
      </c>
      <c r="AI802" s="60">
        <f>IF(_xlfn.XLOOKUP(MID(B802,2,7)&amp;"/"&amp;MID(B802,10,3)&amp;TRIM(D802)&amp;MID(B802,15,4),Carouselwash!F:F,Carouselwash!I:I,0)=0,_xlfn.XLOOKUP((MID(C802,2,7)&amp;"/"&amp;MID(C802,10,3)&amp;TRIM(D802)),Carouselwash!G:G,Carouselwash!I:I,0),_xlfn.XLOOKUP(MID(B802,2,7)&amp;"/"&amp;MID(B802,10,3)&amp;TRIM(D802)&amp;MID(B802,15,4),Carouselwash!F:F,Carouselwash!I:I,0))</f>
        <v>0</v>
      </c>
    </row>
    <row r="803" spans="4:35" hidden="1">
      <c r="E803" s="115"/>
      <c r="G803" s="124"/>
      <c r="H803" s="124"/>
      <c r="AA803" s="60" t="s">
        <v>5098</v>
      </c>
      <c r="AB803" s="126" t="s">
        <v>11074</v>
      </c>
      <c r="AC803" s="60" t="s">
        <v>10818</v>
      </c>
      <c r="AD803" s="60">
        <f>IF(N803=$AD$1,_xlfn.XLOOKUP(LEFT(B803,18)&amp;C803&amp;D803,'Form CT'!I:I,'Form CT'!D:D,0)+_xlfn.XLOOKUP(LEFT(B803,18)&amp;C803&amp;D803,'Form CT'!I:I,'Form CT'!E:E,0),0)</f>
        <v>0</v>
      </c>
      <c r="AE803" s="60">
        <f>IF(N803=$AE$1,_xlfn.XLOOKUP(LEFT(B803,18)&amp;C803&amp;D803,'Form CT'!I:I,'Form CT'!D:D,0)+_xlfn.XLOOKUP(LEFT(B803,18)&amp;C803&amp;D803,'Form CT'!I:I,'Form CT'!E:E,0),0)</f>
        <v>0</v>
      </c>
      <c r="AF803" s="60">
        <f>IF(N803=$AF$1,_xlfn.XLOOKUP(LEFT(B803,18)&amp;C803&amp;D803,'Form CT'!I:I,'Form CT'!D:D,0)+_xlfn.XLOOKUP(LEFT(B803,18)&amp;C803&amp;D803,'Form CT'!I:I,'Form CT'!E:E,0),0)</f>
        <v>0</v>
      </c>
      <c r="AG803" s="60" t="e">
        <f t="shared" si="16"/>
        <v>#VALUE!</v>
      </c>
      <c r="AH803" s="60">
        <f>_xlfn.XLOOKUP(TRIM(CLEAN(B803))&amp;"-"&amp;TRIM(CLEAN(C803))&amp;"-"&amp;TRIM(CLEAN(D803)),'KS2'!A:A,'KS2'!B:B,0)</f>
        <v>0</v>
      </c>
      <c r="AI803" s="60">
        <f>IF(_xlfn.XLOOKUP(MID(B803,2,7)&amp;"/"&amp;MID(B803,10,3)&amp;TRIM(D803)&amp;MID(B803,15,4),Carouselwash!F:F,Carouselwash!I:I,0)=0,_xlfn.XLOOKUP((MID(C803,2,7)&amp;"/"&amp;MID(C803,10,3)&amp;TRIM(D803)),Carouselwash!G:G,Carouselwash!I:I,0),_xlfn.XLOOKUP(MID(B803,2,7)&amp;"/"&amp;MID(B803,10,3)&amp;TRIM(D803)&amp;MID(B803,15,4),Carouselwash!F:F,Carouselwash!I:I,0))</f>
        <v>0</v>
      </c>
    </row>
    <row r="804" spans="4:35" hidden="1">
      <c r="D804" s="55"/>
      <c r="E804" s="115"/>
      <c r="G804" s="124"/>
      <c r="H804" s="124"/>
      <c r="AA804" s="60" t="s">
        <v>5009</v>
      </c>
      <c r="AB804" s="66" t="s">
        <v>5008</v>
      </c>
      <c r="AC804" s="60" t="s">
        <v>10737</v>
      </c>
      <c r="AD804" s="60">
        <f>IF(N804=$AD$1,_xlfn.XLOOKUP(LEFT(B804,18)&amp;C804&amp;D804,'Form CT'!I:I,'Form CT'!D:D,0)+_xlfn.XLOOKUP(LEFT(B804,18)&amp;C804&amp;D804,'Form CT'!I:I,'Form CT'!E:E,0),0)</f>
        <v>0</v>
      </c>
      <c r="AE804" s="60">
        <f>IF(N804=$AE$1,_xlfn.XLOOKUP(LEFT(B804,18)&amp;C804&amp;D804,'Form CT'!I:I,'Form CT'!D:D,0)+_xlfn.XLOOKUP(LEFT(B804,18)&amp;C804&amp;D804,'Form CT'!I:I,'Form CT'!E:E,0),0)</f>
        <v>0</v>
      </c>
      <c r="AF804" s="60">
        <f>IF(N804=$AF$1,_xlfn.XLOOKUP(LEFT(B804,18)&amp;C804&amp;D804,'Form CT'!I:I,'Form CT'!D:D,0)+_xlfn.XLOOKUP(LEFT(B804,18)&amp;C804&amp;D804,'Form CT'!I:I,'Form CT'!E:E,0),0)</f>
        <v>0</v>
      </c>
      <c r="AG804" s="60" t="e">
        <f t="shared" si="16"/>
        <v>#VALUE!</v>
      </c>
      <c r="AH804" s="60">
        <f>_xlfn.XLOOKUP(TRIM(CLEAN(B804))&amp;"-"&amp;TRIM(CLEAN(C804))&amp;"-"&amp;TRIM(CLEAN(D804)),'KS2'!A:A,'KS2'!B:B,0)</f>
        <v>0</v>
      </c>
      <c r="AI804" s="60">
        <f>IF(_xlfn.XLOOKUP(MID(B804,2,7)&amp;"/"&amp;MID(B804,10,3)&amp;TRIM(D804)&amp;MID(B804,15,4),Carouselwash!F:F,Carouselwash!I:I,0)=0,_xlfn.XLOOKUP((MID(C804,2,7)&amp;"/"&amp;MID(C804,10,3)&amp;TRIM(D804)),Carouselwash!G:G,Carouselwash!I:I,0),_xlfn.XLOOKUP(MID(B804,2,7)&amp;"/"&amp;MID(B804,10,3)&amp;TRIM(D804)&amp;MID(B804,15,4),Carouselwash!F:F,Carouselwash!I:I,0))</f>
        <v>0</v>
      </c>
    </row>
    <row r="805" spans="4:35" hidden="1">
      <c r="E805" s="115"/>
      <c r="G805" s="124"/>
      <c r="H805" s="124"/>
      <c r="AA805" s="60" t="s">
        <v>5009</v>
      </c>
      <c r="AB805" s="66" t="s">
        <v>11075</v>
      </c>
      <c r="AC805" s="60" t="s">
        <v>11076</v>
      </c>
      <c r="AD805" s="60">
        <f>IF(N805=$AD$1,_xlfn.XLOOKUP(LEFT(B805,18)&amp;C805&amp;D805,'Form CT'!I:I,'Form CT'!D:D,0)+_xlfn.XLOOKUP(LEFT(B805,18)&amp;C805&amp;D805,'Form CT'!I:I,'Form CT'!E:E,0),0)</f>
        <v>0</v>
      </c>
      <c r="AE805" s="60">
        <f>IF(N805=$AE$1,_xlfn.XLOOKUP(LEFT(B805,18)&amp;C805&amp;D805,'Form CT'!I:I,'Form CT'!D:D,0)+_xlfn.XLOOKUP(LEFT(B805,18)&amp;C805&amp;D805,'Form CT'!I:I,'Form CT'!E:E,0),0)</f>
        <v>0</v>
      </c>
      <c r="AF805" s="60">
        <f>IF(N805=$AF$1,_xlfn.XLOOKUP(LEFT(B805,18)&amp;C805&amp;D805,'Form CT'!I:I,'Form CT'!D:D,0)+_xlfn.XLOOKUP(LEFT(B805,18)&amp;C805&amp;D805,'Form CT'!I:I,'Form CT'!E:E,0),0)</f>
        <v>0</v>
      </c>
      <c r="AG805" s="60" t="e">
        <f t="shared" si="16"/>
        <v>#VALUE!</v>
      </c>
      <c r="AH805" s="60">
        <f>_xlfn.XLOOKUP(TRIM(CLEAN(B805))&amp;"-"&amp;TRIM(CLEAN(C805))&amp;"-"&amp;TRIM(CLEAN(D805)),'KS2'!A:A,'KS2'!B:B,0)</f>
        <v>0</v>
      </c>
      <c r="AI805" s="60">
        <f>IF(_xlfn.XLOOKUP(MID(B805,2,7)&amp;"/"&amp;MID(B805,10,3)&amp;TRIM(D805)&amp;MID(B805,15,4),Carouselwash!F:F,Carouselwash!I:I,0)=0,_xlfn.XLOOKUP((MID(C805,2,7)&amp;"/"&amp;MID(C805,10,3)&amp;TRIM(D805)),Carouselwash!G:G,Carouselwash!I:I,0),_xlfn.XLOOKUP(MID(B805,2,7)&amp;"/"&amp;MID(B805,10,3)&amp;TRIM(D805)&amp;MID(B805,15,4),Carouselwash!F:F,Carouselwash!I:I,0))</f>
        <v>0</v>
      </c>
    </row>
    <row r="806" spans="4:35" hidden="1">
      <c r="D806" s="55"/>
      <c r="E806" s="115"/>
      <c r="G806" s="124"/>
      <c r="H806" s="124"/>
      <c r="AA806" s="60" t="s">
        <v>5009</v>
      </c>
      <c r="AB806" s="66" t="s">
        <v>11077</v>
      </c>
      <c r="AC806" s="60" t="s">
        <v>11078</v>
      </c>
      <c r="AD806" s="60">
        <f>IF(N806=$AD$1,_xlfn.XLOOKUP(LEFT(B806,18)&amp;C806&amp;D806,'Form CT'!I:I,'Form CT'!D:D,0)+_xlfn.XLOOKUP(LEFT(B806,18)&amp;C806&amp;D806,'Form CT'!I:I,'Form CT'!E:E,0),0)</f>
        <v>0</v>
      </c>
      <c r="AE806" s="60">
        <f>IF(N806=$AE$1,_xlfn.XLOOKUP(LEFT(B806,18)&amp;C806&amp;D806,'Form CT'!I:I,'Form CT'!D:D,0)+_xlfn.XLOOKUP(LEFT(B806,18)&amp;C806&amp;D806,'Form CT'!I:I,'Form CT'!E:E,0),0)</f>
        <v>0</v>
      </c>
      <c r="AF806" s="60">
        <f>IF(N806=$AF$1,_xlfn.XLOOKUP(LEFT(B806,18)&amp;C806&amp;D806,'Form CT'!I:I,'Form CT'!D:D,0)+_xlfn.XLOOKUP(LEFT(B806,18)&amp;C806&amp;D806,'Form CT'!I:I,'Form CT'!E:E,0),0)</f>
        <v>0</v>
      </c>
      <c r="AG806" s="60" t="e">
        <f t="shared" si="16"/>
        <v>#VALUE!</v>
      </c>
      <c r="AH806" s="60">
        <f>_xlfn.XLOOKUP(TRIM(CLEAN(B806))&amp;"-"&amp;TRIM(CLEAN(C806))&amp;"-"&amp;TRIM(CLEAN(D806)),'KS2'!A:A,'KS2'!B:B,0)</f>
        <v>0</v>
      </c>
      <c r="AI806" s="60">
        <f>IF(_xlfn.XLOOKUP(MID(B806,2,7)&amp;"/"&amp;MID(B806,10,3)&amp;TRIM(D806)&amp;MID(B806,15,4),Carouselwash!F:F,Carouselwash!I:I,0)=0,_xlfn.XLOOKUP((MID(C806,2,7)&amp;"/"&amp;MID(C806,10,3)&amp;TRIM(D806)),Carouselwash!G:G,Carouselwash!I:I,0),_xlfn.XLOOKUP(MID(B806,2,7)&amp;"/"&amp;MID(B806,10,3)&amp;TRIM(D806)&amp;MID(B806,15,4),Carouselwash!F:F,Carouselwash!I:I,0))</f>
        <v>0</v>
      </c>
    </row>
    <row r="807" spans="4:35" hidden="1">
      <c r="E807" s="115"/>
      <c r="G807" s="124"/>
      <c r="H807" s="124"/>
      <c r="AA807" s="60" t="s">
        <v>5010</v>
      </c>
      <c r="AB807" s="66" t="s">
        <v>5008</v>
      </c>
      <c r="AC807" s="60" t="s">
        <v>11079</v>
      </c>
      <c r="AD807" s="60">
        <f>IF(N807=$AD$1,_xlfn.XLOOKUP(LEFT(B807,18)&amp;C807&amp;D807,'Form CT'!I:I,'Form CT'!D:D,0)+_xlfn.XLOOKUP(LEFT(B807,18)&amp;C807&amp;D807,'Form CT'!I:I,'Form CT'!E:E,0),0)</f>
        <v>0</v>
      </c>
      <c r="AE807" s="60">
        <f>IF(N807=$AE$1,_xlfn.XLOOKUP(LEFT(B807,18)&amp;C807&amp;D807,'Form CT'!I:I,'Form CT'!D:D,0)+_xlfn.XLOOKUP(LEFT(B807,18)&amp;C807&amp;D807,'Form CT'!I:I,'Form CT'!E:E,0),0)</f>
        <v>0</v>
      </c>
      <c r="AF807" s="60">
        <f>IF(N807=$AF$1,_xlfn.XLOOKUP(LEFT(B807,18)&amp;C807&amp;D807,'Form CT'!I:I,'Form CT'!D:D,0)+_xlfn.XLOOKUP(LEFT(B807,18)&amp;C807&amp;D807,'Form CT'!I:I,'Form CT'!E:E,0),0)</f>
        <v>0</v>
      </c>
      <c r="AG807" s="60" t="e">
        <f t="shared" si="16"/>
        <v>#VALUE!</v>
      </c>
      <c r="AH807" s="60">
        <f>_xlfn.XLOOKUP(TRIM(CLEAN(B807))&amp;"-"&amp;TRIM(CLEAN(C807))&amp;"-"&amp;TRIM(CLEAN(D807)),'KS2'!A:A,'KS2'!B:B,0)</f>
        <v>0</v>
      </c>
      <c r="AI807" s="60">
        <f>IF(_xlfn.XLOOKUP(MID(B807,2,7)&amp;"/"&amp;MID(B807,10,3)&amp;TRIM(D807)&amp;MID(B807,15,4),Carouselwash!F:F,Carouselwash!I:I,0)=0,_xlfn.XLOOKUP((MID(C807,2,7)&amp;"/"&amp;MID(C807,10,3)&amp;TRIM(D807)),Carouselwash!G:G,Carouselwash!I:I,0),_xlfn.XLOOKUP(MID(B807,2,7)&amp;"/"&amp;MID(B807,10,3)&amp;TRIM(D807)&amp;MID(B807,15,4),Carouselwash!F:F,Carouselwash!I:I,0))</f>
        <v>0</v>
      </c>
    </row>
    <row r="808" spans="4:35" hidden="1">
      <c r="E808" s="115"/>
      <c r="G808" s="124"/>
      <c r="H808" s="124"/>
      <c r="AA808" s="60" t="s">
        <v>5009</v>
      </c>
      <c r="AB808" s="126" t="s">
        <v>11080</v>
      </c>
      <c r="AC808" s="60" t="s">
        <v>11081</v>
      </c>
      <c r="AD808" s="60">
        <f>IF(N808=$AD$1,_xlfn.XLOOKUP(LEFT(B808,18)&amp;C808&amp;D808,'Form CT'!I:I,'Form CT'!D:D,0)+_xlfn.XLOOKUP(LEFT(B808,18)&amp;C808&amp;D808,'Form CT'!I:I,'Form CT'!E:E,0),0)</f>
        <v>0</v>
      </c>
      <c r="AE808" s="60">
        <f>IF(N808=$AE$1,_xlfn.XLOOKUP(LEFT(B808,18)&amp;C808&amp;D808,'Form CT'!I:I,'Form CT'!D:D,0)+_xlfn.XLOOKUP(LEFT(B808,18)&amp;C808&amp;D808,'Form CT'!I:I,'Form CT'!E:E,0),0)</f>
        <v>0</v>
      </c>
      <c r="AF808" s="60">
        <f>IF(N808=$AF$1,_xlfn.XLOOKUP(LEFT(B808,18)&amp;C808&amp;D808,'Form CT'!I:I,'Form CT'!D:D,0)+_xlfn.XLOOKUP(LEFT(B808,18)&amp;C808&amp;D808,'Form CT'!I:I,'Form CT'!E:E,0),0)</f>
        <v>0</v>
      </c>
      <c r="AG808" s="60" t="e">
        <f t="shared" si="16"/>
        <v>#VALUE!</v>
      </c>
      <c r="AH808" s="60">
        <f>_xlfn.XLOOKUP(TRIM(CLEAN(B808))&amp;"-"&amp;TRIM(CLEAN(C808))&amp;"-"&amp;TRIM(CLEAN(D808)),'KS2'!A:A,'KS2'!B:B,0)</f>
        <v>0</v>
      </c>
      <c r="AI808" s="60">
        <f>IF(_xlfn.XLOOKUP(MID(B808,2,7)&amp;"/"&amp;MID(B808,10,3)&amp;TRIM(D808)&amp;MID(B808,15,4),Carouselwash!F:F,Carouselwash!I:I,0)=0,_xlfn.XLOOKUP((MID(C808,2,7)&amp;"/"&amp;MID(C808,10,3)&amp;TRIM(D808)),Carouselwash!G:G,Carouselwash!I:I,0),_xlfn.XLOOKUP(MID(B808,2,7)&amp;"/"&amp;MID(B808,10,3)&amp;TRIM(D808)&amp;MID(B808,15,4),Carouselwash!F:F,Carouselwash!I:I,0))</f>
        <v>0</v>
      </c>
    </row>
    <row r="809" spans="4:35" hidden="1">
      <c r="E809" s="115"/>
      <c r="G809" s="124"/>
      <c r="H809" s="124"/>
      <c r="AA809" s="60" t="s">
        <v>5010</v>
      </c>
      <c r="AB809" s="66" t="s">
        <v>5008</v>
      </c>
      <c r="AC809" s="60" t="s">
        <v>11082</v>
      </c>
      <c r="AD809" s="60">
        <f>IF(N809=$AD$1,_xlfn.XLOOKUP(LEFT(B809,18)&amp;C809&amp;D809,'Form CT'!I:I,'Form CT'!D:D,0)+_xlfn.XLOOKUP(LEFT(B809,18)&amp;C809&amp;D809,'Form CT'!I:I,'Form CT'!E:E,0),0)</f>
        <v>0</v>
      </c>
      <c r="AE809" s="60">
        <f>IF(N809=$AE$1,_xlfn.XLOOKUP(LEFT(B809,18)&amp;C809&amp;D809,'Form CT'!I:I,'Form CT'!D:D,0)+_xlfn.XLOOKUP(LEFT(B809,18)&amp;C809&amp;D809,'Form CT'!I:I,'Form CT'!E:E,0),0)</f>
        <v>0</v>
      </c>
      <c r="AF809" s="60">
        <f>IF(N809=$AF$1,_xlfn.XLOOKUP(LEFT(B809,18)&amp;C809&amp;D809,'Form CT'!I:I,'Form CT'!D:D,0)+_xlfn.XLOOKUP(LEFT(B809,18)&amp;C809&amp;D809,'Form CT'!I:I,'Form CT'!E:E,0),0)</f>
        <v>0</v>
      </c>
      <c r="AG809" s="60" t="e">
        <f t="shared" si="16"/>
        <v>#VALUE!</v>
      </c>
      <c r="AH809" s="60">
        <f>_xlfn.XLOOKUP(TRIM(CLEAN(B809))&amp;"-"&amp;TRIM(CLEAN(C809))&amp;"-"&amp;TRIM(CLEAN(D809)),'KS2'!A:A,'KS2'!B:B,0)</f>
        <v>0</v>
      </c>
      <c r="AI809" s="60">
        <f>IF(_xlfn.XLOOKUP(MID(B809,2,7)&amp;"/"&amp;MID(B809,10,3)&amp;TRIM(D809)&amp;MID(B809,15,4),Carouselwash!F:F,Carouselwash!I:I,0)=0,_xlfn.XLOOKUP((MID(C809,2,7)&amp;"/"&amp;MID(C809,10,3)&amp;TRIM(D809)),Carouselwash!G:G,Carouselwash!I:I,0),_xlfn.XLOOKUP(MID(B809,2,7)&amp;"/"&amp;MID(B809,10,3)&amp;TRIM(D809)&amp;MID(B809,15,4),Carouselwash!F:F,Carouselwash!I:I,0))</f>
        <v>0</v>
      </c>
    </row>
    <row r="810" spans="4:35" hidden="1">
      <c r="E810" s="115"/>
      <c r="G810" s="124"/>
      <c r="H810" s="124"/>
      <c r="AA810" s="60" t="s">
        <v>5009</v>
      </c>
      <c r="AB810" s="66" t="s">
        <v>5008</v>
      </c>
      <c r="AC810" s="60" t="s">
        <v>10964</v>
      </c>
      <c r="AD810" s="60">
        <f>IF(N810=$AD$1,_xlfn.XLOOKUP(LEFT(B810,18)&amp;C810&amp;D810,'Form CT'!I:I,'Form CT'!D:D,0)+_xlfn.XLOOKUP(LEFT(B810,18)&amp;C810&amp;D810,'Form CT'!I:I,'Form CT'!E:E,0),0)</f>
        <v>0</v>
      </c>
      <c r="AE810" s="60">
        <f>IF(N810=$AE$1,_xlfn.XLOOKUP(LEFT(B810,18)&amp;C810&amp;D810,'Form CT'!I:I,'Form CT'!D:D,0)+_xlfn.XLOOKUP(LEFT(B810,18)&amp;C810&amp;D810,'Form CT'!I:I,'Form CT'!E:E,0),0)</f>
        <v>0</v>
      </c>
      <c r="AF810" s="60">
        <f>IF(N810=$AF$1,_xlfn.XLOOKUP(LEFT(B810,18)&amp;C810&amp;D810,'Form CT'!I:I,'Form CT'!D:D,0)+_xlfn.XLOOKUP(LEFT(B810,18)&amp;C810&amp;D810,'Form CT'!I:I,'Form CT'!E:E,0),0)</f>
        <v>0</v>
      </c>
      <c r="AG810" s="60" t="e">
        <f t="shared" si="16"/>
        <v>#VALUE!</v>
      </c>
      <c r="AH810" s="60">
        <f>_xlfn.XLOOKUP(TRIM(CLEAN(B810))&amp;"-"&amp;TRIM(CLEAN(C810))&amp;"-"&amp;TRIM(CLEAN(D810)),'KS2'!A:A,'KS2'!B:B,0)</f>
        <v>0</v>
      </c>
      <c r="AI810" s="60">
        <f>IF(_xlfn.XLOOKUP(MID(B810,2,7)&amp;"/"&amp;MID(B810,10,3)&amp;TRIM(D810)&amp;MID(B810,15,4),Carouselwash!F:F,Carouselwash!I:I,0)=0,_xlfn.XLOOKUP((MID(C810,2,7)&amp;"/"&amp;MID(C810,10,3)&amp;TRIM(D810)),Carouselwash!G:G,Carouselwash!I:I,0),_xlfn.XLOOKUP(MID(B810,2,7)&amp;"/"&amp;MID(B810,10,3)&amp;TRIM(D810)&amp;MID(B810,15,4),Carouselwash!F:F,Carouselwash!I:I,0))</f>
        <v>0</v>
      </c>
    </row>
    <row r="811" spans="4:35" hidden="1">
      <c r="D811" s="55"/>
      <c r="E811" s="115"/>
      <c r="G811" s="124"/>
      <c r="H811" s="124"/>
      <c r="AA811" s="60" t="s">
        <v>5009</v>
      </c>
      <c r="AB811" s="66" t="s">
        <v>5008</v>
      </c>
      <c r="AC811" s="60" t="s">
        <v>10737</v>
      </c>
      <c r="AD811" s="60">
        <f>IF(N811=$AD$1,_xlfn.XLOOKUP(LEFT(B811,18)&amp;C811&amp;D811,'Form CT'!I:I,'Form CT'!D:D,0)+_xlfn.XLOOKUP(LEFT(B811,18)&amp;C811&amp;D811,'Form CT'!I:I,'Form CT'!E:E,0),0)</f>
        <v>0</v>
      </c>
      <c r="AE811" s="60">
        <f>IF(N811=$AE$1,_xlfn.XLOOKUP(LEFT(B811,18)&amp;C811&amp;D811,'Form CT'!I:I,'Form CT'!D:D,0)+_xlfn.XLOOKUP(LEFT(B811,18)&amp;C811&amp;D811,'Form CT'!I:I,'Form CT'!E:E,0),0)</f>
        <v>0</v>
      </c>
      <c r="AF811" s="60">
        <f>IF(N811=$AF$1,_xlfn.XLOOKUP(LEFT(B811,18)&amp;C811&amp;D811,'Form CT'!I:I,'Form CT'!D:D,0)+_xlfn.XLOOKUP(LEFT(B811,18)&amp;C811&amp;D811,'Form CT'!I:I,'Form CT'!E:E,0),0)</f>
        <v>0</v>
      </c>
      <c r="AG811" s="60" t="e">
        <f t="shared" si="16"/>
        <v>#VALUE!</v>
      </c>
      <c r="AH811" s="60">
        <f>_xlfn.XLOOKUP(TRIM(CLEAN(B811))&amp;"-"&amp;TRIM(CLEAN(C811))&amp;"-"&amp;TRIM(CLEAN(D811)),'KS2'!A:A,'KS2'!B:B,0)</f>
        <v>0</v>
      </c>
      <c r="AI811" s="60">
        <f>IF(_xlfn.XLOOKUP(MID(B811,2,7)&amp;"/"&amp;MID(B811,10,3)&amp;TRIM(D811)&amp;MID(B811,15,4),Carouselwash!F:F,Carouselwash!I:I,0)=0,_xlfn.XLOOKUP((MID(C811,2,7)&amp;"/"&amp;MID(C811,10,3)&amp;TRIM(D811)),Carouselwash!G:G,Carouselwash!I:I,0),_xlfn.XLOOKUP(MID(B811,2,7)&amp;"/"&amp;MID(B811,10,3)&amp;TRIM(D811)&amp;MID(B811,15,4),Carouselwash!F:F,Carouselwash!I:I,0))</f>
        <v>0</v>
      </c>
    </row>
    <row r="812" spans="4:35" hidden="1">
      <c r="D812" s="55"/>
      <c r="E812" s="115"/>
      <c r="G812" s="124"/>
      <c r="H812" s="124"/>
      <c r="AA812" s="60" t="s">
        <v>5009</v>
      </c>
      <c r="AB812" s="66" t="s">
        <v>5008</v>
      </c>
      <c r="AC812" s="60" t="s">
        <v>11083</v>
      </c>
      <c r="AD812" s="60">
        <f>IF(N812=$AD$1,_xlfn.XLOOKUP(LEFT(B812,18)&amp;C812&amp;D812,'Form CT'!I:I,'Form CT'!D:D,0)+_xlfn.XLOOKUP(LEFT(B812,18)&amp;C812&amp;D812,'Form CT'!I:I,'Form CT'!E:E,0),0)</f>
        <v>0</v>
      </c>
      <c r="AE812" s="60">
        <f>IF(N812=$AE$1,_xlfn.XLOOKUP(LEFT(B812,18)&amp;C812&amp;D812,'Form CT'!I:I,'Form CT'!D:D,0)+_xlfn.XLOOKUP(LEFT(B812,18)&amp;C812&amp;D812,'Form CT'!I:I,'Form CT'!E:E,0),0)</f>
        <v>0</v>
      </c>
      <c r="AF812" s="60">
        <f>IF(N812=$AF$1,_xlfn.XLOOKUP(LEFT(B812,18)&amp;C812&amp;D812,'Form CT'!I:I,'Form CT'!D:D,0)+_xlfn.XLOOKUP(LEFT(B812,18)&amp;C812&amp;D812,'Form CT'!I:I,'Form CT'!E:E,0),0)</f>
        <v>0</v>
      </c>
      <c r="AG812" s="60" t="e">
        <f t="shared" si="16"/>
        <v>#VALUE!</v>
      </c>
      <c r="AH812" s="60">
        <f>_xlfn.XLOOKUP(TRIM(CLEAN(B812))&amp;"-"&amp;TRIM(CLEAN(C812))&amp;"-"&amp;TRIM(CLEAN(D812)),'KS2'!A:A,'KS2'!B:B,0)</f>
        <v>0</v>
      </c>
      <c r="AI812" s="60">
        <f>IF(_xlfn.XLOOKUP(MID(B812,2,7)&amp;"/"&amp;MID(B812,10,3)&amp;TRIM(D812)&amp;MID(B812,15,4),Carouselwash!F:F,Carouselwash!I:I,0)=0,_xlfn.XLOOKUP((MID(C812,2,7)&amp;"/"&amp;MID(C812,10,3)&amp;TRIM(D812)),Carouselwash!G:G,Carouselwash!I:I,0),_xlfn.XLOOKUP(MID(B812,2,7)&amp;"/"&amp;MID(B812,10,3)&amp;TRIM(D812)&amp;MID(B812,15,4),Carouselwash!F:F,Carouselwash!I:I,0))</f>
        <v>0</v>
      </c>
    </row>
    <row r="813" spans="4:35" hidden="1">
      <c r="E813" s="115"/>
      <c r="G813" s="124"/>
      <c r="H813" s="124"/>
      <c r="AA813" s="60" t="s">
        <v>5012</v>
      </c>
      <c r="AB813" s="126" t="s">
        <v>5014</v>
      </c>
      <c r="AC813" s="60" t="s">
        <v>11084</v>
      </c>
      <c r="AD813" s="60">
        <f>IF(N813=$AD$1,_xlfn.XLOOKUP(LEFT(B813,18)&amp;C813&amp;D813,'Form CT'!I:I,'Form CT'!D:D,0)+_xlfn.XLOOKUP(LEFT(B813,18)&amp;C813&amp;D813,'Form CT'!I:I,'Form CT'!E:E,0),0)</f>
        <v>0</v>
      </c>
      <c r="AE813" s="60">
        <f>IF(N813=$AE$1,_xlfn.XLOOKUP(LEFT(B813,18)&amp;C813&amp;D813,'Form CT'!I:I,'Form CT'!D:D,0)+_xlfn.XLOOKUP(LEFT(B813,18)&amp;C813&amp;D813,'Form CT'!I:I,'Form CT'!E:E,0),0)</f>
        <v>0</v>
      </c>
      <c r="AF813" s="60">
        <f>IF(N813=$AF$1,_xlfn.XLOOKUP(LEFT(B813,18)&amp;C813&amp;D813,'Form CT'!I:I,'Form CT'!D:D,0)+_xlfn.XLOOKUP(LEFT(B813,18)&amp;C813&amp;D813,'Form CT'!I:I,'Form CT'!E:E,0),0)</f>
        <v>0</v>
      </c>
      <c r="AG813" s="60" t="e">
        <f t="shared" si="16"/>
        <v>#VALUE!</v>
      </c>
      <c r="AH813" s="60">
        <f>_xlfn.XLOOKUP(TRIM(CLEAN(B813))&amp;"-"&amp;TRIM(CLEAN(C813))&amp;"-"&amp;TRIM(CLEAN(D813)),'KS2'!A:A,'KS2'!B:B,0)</f>
        <v>0</v>
      </c>
      <c r="AI813" s="60">
        <f>IF(_xlfn.XLOOKUP(MID(B813,2,7)&amp;"/"&amp;MID(B813,10,3)&amp;TRIM(D813)&amp;MID(B813,15,4),Carouselwash!F:F,Carouselwash!I:I,0)=0,_xlfn.XLOOKUP((MID(C813,2,7)&amp;"/"&amp;MID(C813,10,3)&amp;TRIM(D813)),Carouselwash!G:G,Carouselwash!I:I,0),_xlfn.XLOOKUP(MID(B813,2,7)&amp;"/"&amp;MID(B813,10,3)&amp;TRIM(D813)&amp;MID(B813,15,4),Carouselwash!F:F,Carouselwash!I:I,0))</f>
        <v>0</v>
      </c>
    </row>
    <row r="814" spans="4:35" hidden="1">
      <c r="E814" s="115"/>
      <c r="G814" s="124"/>
      <c r="H814" s="124"/>
      <c r="AA814" s="60" t="s">
        <v>5009</v>
      </c>
      <c r="AB814" s="66" t="s">
        <v>11085</v>
      </c>
      <c r="AC814" s="60" t="s">
        <v>11086</v>
      </c>
      <c r="AD814" s="60">
        <f>IF(N814=$AD$1,_xlfn.XLOOKUP(LEFT(B814,18)&amp;C814&amp;D814,'Form CT'!I:I,'Form CT'!D:D,0)+_xlfn.XLOOKUP(LEFT(B814,18)&amp;C814&amp;D814,'Form CT'!I:I,'Form CT'!E:E,0),0)</f>
        <v>0</v>
      </c>
      <c r="AE814" s="60">
        <f>IF(N814=$AE$1,_xlfn.XLOOKUP(LEFT(B814,18)&amp;C814&amp;D814,'Form CT'!I:I,'Form CT'!D:D,0)+_xlfn.XLOOKUP(LEFT(B814,18)&amp;C814&amp;D814,'Form CT'!I:I,'Form CT'!E:E,0),0)</f>
        <v>0</v>
      </c>
      <c r="AF814" s="60">
        <f>IF(N814=$AF$1,_xlfn.XLOOKUP(LEFT(B814,18)&amp;C814&amp;D814,'Form CT'!I:I,'Form CT'!D:D,0)+_xlfn.XLOOKUP(LEFT(B814,18)&amp;C814&amp;D814,'Form CT'!I:I,'Form CT'!E:E,0),0)</f>
        <v>0</v>
      </c>
      <c r="AG814" s="60" t="e">
        <f t="shared" si="16"/>
        <v>#VALUE!</v>
      </c>
      <c r="AH814" s="60">
        <f>_xlfn.XLOOKUP(TRIM(CLEAN(B814))&amp;"-"&amp;TRIM(CLEAN(C814))&amp;"-"&amp;TRIM(CLEAN(D814)),'KS2'!A:A,'KS2'!B:B,0)</f>
        <v>0</v>
      </c>
      <c r="AI814" s="60">
        <f>IF(_xlfn.XLOOKUP(MID(B814,2,7)&amp;"/"&amp;MID(B814,10,3)&amp;TRIM(D814)&amp;MID(B814,15,4),Carouselwash!F:F,Carouselwash!I:I,0)=0,_xlfn.XLOOKUP((MID(C814,2,7)&amp;"/"&amp;MID(C814,10,3)&amp;TRIM(D814)),Carouselwash!G:G,Carouselwash!I:I,0),_xlfn.XLOOKUP(MID(B814,2,7)&amp;"/"&amp;MID(B814,10,3)&amp;TRIM(D814)&amp;MID(B814,15,4),Carouselwash!F:F,Carouselwash!I:I,0))</f>
        <v>0</v>
      </c>
    </row>
    <row r="815" spans="4:35" hidden="1">
      <c r="D815" s="55"/>
      <c r="E815" s="115"/>
      <c r="G815" s="124"/>
      <c r="H815" s="124"/>
      <c r="AA815" s="60" t="s">
        <v>5009</v>
      </c>
      <c r="AB815" s="66" t="s">
        <v>5008</v>
      </c>
      <c r="AC815" s="60" t="s">
        <v>10505</v>
      </c>
      <c r="AD815" s="60">
        <f>IF(N815=$AD$1,_xlfn.XLOOKUP(LEFT(B815,18)&amp;C815&amp;D815,'Form CT'!I:I,'Form CT'!D:D,0)+_xlfn.XLOOKUP(LEFT(B815,18)&amp;C815&amp;D815,'Form CT'!I:I,'Form CT'!E:E,0),0)</f>
        <v>0</v>
      </c>
      <c r="AE815" s="60">
        <f>IF(N815=$AE$1,_xlfn.XLOOKUP(LEFT(B815,18)&amp;C815&amp;D815,'Form CT'!I:I,'Form CT'!D:D,0)+_xlfn.XLOOKUP(LEFT(B815,18)&amp;C815&amp;D815,'Form CT'!I:I,'Form CT'!E:E,0),0)</f>
        <v>0</v>
      </c>
      <c r="AF815" s="60">
        <f>IF(N815=$AF$1,_xlfn.XLOOKUP(LEFT(B815,18)&amp;C815&amp;D815,'Form CT'!I:I,'Form CT'!D:D,0)+_xlfn.XLOOKUP(LEFT(B815,18)&amp;C815&amp;D815,'Form CT'!I:I,'Form CT'!E:E,0),0)</f>
        <v>0</v>
      </c>
      <c r="AG815" s="60" t="e">
        <f t="shared" si="16"/>
        <v>#VALUE!</v>
      </c>
      <c r="AH815" s="60">
        <f>_xlfn.XLOOKUP(TRIM(CLEAN(B815))&amp;"-"&amp;TRIM(CLEAN(C815))&amp;"-"&amp;TRIM(CLEAN(D815)),'KS2'!A:A,'KS2'!B:B,0)</f>
        <v>0</v>
      </c>
      <c r="AI815" s="60">
        <f>IF(_xlfn.XLOOKUP(MID(B815,2,7)&amp;"/"&amp;MID(B815,10,3)&amp;TRIM(D815)&amp;MID(B815,15,4),Carouselwash!F:F,Carouselwash!I:I,0)=0,_xlfn.XLOOKUP((MID(C815,2,7)&amp;"/"&amp;MID(C815,10,3)&amp;TRIM(D815)),Carouselwash!G:G,Carouselwash!I:I,0),_xlfn.XLOOKUP(MID(B815,2,7)&amp;"/"&amp;MID(B815,10,3)&amp;TRIM(D815)&amp;MID(B815,15,4),Carouselwash!F:F,Carouselwash!I:I,0))</f>
        <v>0</v>
      </c>
    </row>
    <row r="816" spans="4:35" hidden="1">
      <c r="D816" s="55"/>
      <c r="E816" s="115"/>
      <c r="G816" s="124"/>
      <c r="H816" s="124"/>
      <c r="AA816" s="60" t="s">
        <v>5009</v>
      </c>
      <c r="AB816" s="66" t="s">
        <v>11087</v>
      </c>
      <c r="AC816" s="60" t="s">
        <v>11088</v>
      </c>
      <c r="AD816" s="60">
        <f>IF(N816=$AD$1,_xlfn.XLOOKUP(LEFT(B816,18)&amp;C816&amp;D816,'Form CT'!I:I,'Form CT'!D:D,0)+_xlfn.XLOOKUP(LEFT(B816,18)&amp;C816&amp;D816,'Form CT'!I:I,'Form CT'!E:E,0),0)</f>
        <v>0</v>
      </c>
      <c r="AE816" s="60">
        <f>IF(N816=$AE$1,_xlfn.XLOOKUP(LEFT(B816,18)&amp;C816&amp;D816,'Form CT'!I:I,'Form CT'!D:D,0)+_xlfn.XLOOKUP(LEFT(B816,18)&amp;C816&amp;D816,'Form CT'!I:I,'Form CT'!E:E,0),0)</f>
        <v>0</v>
      </c>
      <c r="AF816" s="60">
        <f>IF(N816=$AF$1,_xlfn.XLOOKUP(LEFT(B816,18)&amp;C816&amp;D816,'Form CT'!I:I,'Form CT'!D:D,0)+_xlfn.XLOOKUP(LEFT(B816,18)&amp;C816&amp;D816,'Form CT'!I:I,'Form CT'!E:E,0),0)</f>
        <v>0</v>
      </c>
      <c r="AG816" s="60" t="e">
        <f t="shared" si="16"/>
        <v>#VALUE!</v>
      </c>
      <c r="AH816" s="60">
        <f>_xlfn.XLOOKUP(TRIM(CLEAN(B816))&amp;"-"&amp;TRIM(CLEAN(C816))&amp;"-"&amp;TRIM(CLEAN(D816)),'KS2'!A:A,'KS2'!B:B,0)</f>
        <v>0</v>
      </c>
      <c r="AI816" s="60">
        <f>IF(_xlfn.XLOOKUP(MID(B816,2,7)&amp;"/"&amp;MID(B816,10,3)&amp;TRIM(D816)&amp;MID(B816,15,4),Carouselwash!F:F,Carouselwash!I:I,0)=0,_xlfn.XLOOKUP((MID(C816,2,7)&amp;"/"&amp;MID(C816,10,3)&amp;TRIM(D816)),Carouselwash!G:G,Carouselwash!I:I,0),_xlfn.XLOOKUP(MID(B816,2,7)&amp;"/"&amp;MID(B816,10,3)&amp;TRIM(D816)&amp;MID(B816,15,4),Carouselwash!F:F,Carouselwash!I:I,0))</f>
        <v>0</v>
      </c>
    </row>
    <row r="817" spans="1:35" hidden="1">
      <c r="E817" s="115"/>
      <c r="G817" s="124"/>
      <c r="H817" s="124"/>
      <c r="AA817" s="60" t="s">
        <v>5012</v>
      </c>
      <c r="AB817" s="66" t="s">
        <v>5014</v>
      </c>
      <c r="AC817" s="60" t="s">
        <v>10535</v>
      </c>
      <c r="AD817" s="60">
        <f>IF(N817=$AD$1,_xlfn.XLOOKUP(LEFT(B817,18)&amp;C817&amp;D817,'Form CT'!I:I,'Form CT'!D:D,0)+_xlfn.XLOOKUP(LEFT(B817,18)&amp;C817&amp;D817,'Form CT'!I:I,'Form CT'!E:E,0),0)</f>
        <v>0</v>
      </c>
      <c r="AE817" s="60">
        <f>IF(N817=$AE$1,_xlfn.XLOOKUP(LEFT(B817,18)&amp;C817&amp;D817,'Form CT'!I:I,'Form CT'!D:D,0)+_xlfn.XLOOKUP(LEFT(B817,18)&amp;C817&amp;D817,'Form CT'!I:I,'Form CT'!E:E,0),0)</f>
        <v>0</v>
      </c>
      <c r="AF817" s="60">
        <f>IF(N817=$AF$1,_xlfn.XLOOKUP(LEFT(B817,18)&amp;C817&amp;D817,'Form CT'!I:I,'Form CT'!D:D,0)+_xlfn.XLOOKUP(LEFT(B817,18)&amp;C817&amp;D817,'Form CT'!I:I,'Form CT'!E:E,0),0)</f>
        <v>0</v>
      </c>
      <c r="AG817" s="60" t="e">
        <f t="shared" si="16"/>
        <v>#VALUE!</v>
      </c>
      <c r="AH817" s="60">
        <f>_xlfn.XLOOKUP(TRIM(CLEAN(B817))&amp;"-"&amp;TRIM(CLEAN(C817))&amp;"-"&amp;TRIM(CLEAN(D817)),'KS2'!A:A,'KS2'!B:B,0)</f>
        <v>0</v>
      </c>
      <c r="AI817" s="60">
        <f>IF(_xlfn.XLOOKUP(MID(B817,2,7)&amp;"/"&amp;MID(B817,10,3)&amp;TRIM(D817)&amp;MID(B817,15,4),Carouselwash!F:F,Carouselwash!I:I,0)=0,_xlfn.XLOOKUP((MID(C817,2,7)&amp;"/"&amp;MID(C817,10,3)&amp;TRIM(D817)),Carouselwash!G:G,Carouselwash!I:I,0),_xlfn.XLOOKUP(MID(B817,2,7)&amp;"/"&amp;MID(B817,10,3)&amp;TRIM(D817)&amp;MID(B817,15,4),Carouselwash!F:F,Carouselwash!I:I,0))</f>
        <v>0</v>
      </c>
    </row>
    <row r="818" spans="1:35" hidden="1">
      <c r="E818" s="115"/>
      <c r="G818" s="124"/>
      <c r="H818" s="124"/>
      <c r="AA818" s="60" t="s">
        <v>5012</v>
      </c>
      <c r="AB818" s="66" t="s">
        <v>5014</v>
      </c>
      <c r="AC818" s="60" t="s">
        <v>11089</v>
      </c>
      <c r="AD818" s="60">
        <f>IF(N818=$AD$1,_xlfn.XLOOKUP(LEFT(B818,18)&amp;C818&amp;D818,'Form CT'!I:I,'Form CT'!D:D,0)+_xlfn.XLOOKUP(LEFT(B818,18)&amp;C818&amp;D818,'Form CT'!I:I,'Form CT'!E:E,0),0)</f>
        <v>0</v>
      </c>
      <c r="AE818" s="60">
        <f>IF(N818=$AE$1,_xlfn.XLOOKUP(LEFT(B818,18)&amp;C818&amp;D818,'Form CT'!I:I,'Form CT'!D:D,0)+_xlfn.XLOOKUP(LEFT(B818,18)&amp;C818&amp;D818,'Form CT'!I:I,'Form CT'!E:E,0),0)</f>
        <v>0</v>
      </c>
      <c r="AF818" s="60">
        <f>IF(N818=$AF$1,_xlfn.XLOOKUP(LEFT(B818,18)&amp;C818&amp;D818,'Form CT'!I:I,'Form CT'!D:D,0)+_xlfn.XLOOKUP(LEFT(B818,18)&amp;C818&amp;D818,'Form CT'!I:I,'Form CT'!E:E,0),0)</f>
        <v>0</v>
      </c>
      <c r="AG818" s="60" t="e">
        <f t="shared" si="16"/>
        <v>#VALUE!</v>
      </c>
      <c r="AH818" s="60">
        <f>_xlfn.XLOOKUP(TRIM(CLEAN(B818))&amp;"-"&amp;TRIM(CLEAN(C818))&amp;"-"&amp;TRIM(CLEAN(D818)),'KS2'!A:A,'KS2'!B:B,0)</f>
        <v>0</v>
      </c>
      <c r="AI818" s="60">
        <f>IF(_xlfn.XLOOKUP(MID(B818,2,7)&amp;"/"&amp;MID(B818,10,3)&amp;TRIM(D818)&amp;MID(B818,15,4),Carouselwash!F:F,Carouselwash!I:I,0)=0,_xlfn.XLOOKUP((MID(C818,2,7)&amp;"/"&amp;MID(C818,10,3)&amp;TRIM(D818)),Carouselwash!G:G,Carouselwash!I:I,0),_xlfn.XLOOKUP(MID(B818,2,7)&amp;"/"&amp;MID(B818,10,3)&amp;TRIM(D818)&amp;MID(B818,15,4),Carouselwash!F:F,Carouselwash!I:I,0))</f>
        <v>0</v>
      </c>
    </row>
    <row r="819" spans="1:35" hidden="1">
      <c r="E819" s="115"/>
      <c r="G819" s="124"/>
      <c r="H819" s="124"/>
      <c r="AA819" s="60" t="s">
        <v>5009</v>
      </c>
      <c r="AB819" s="66" t="s">
        <v>11090</v>
      </c>
      <c r="AC819" s="60" t="s">
        <v>11091</v>
      </c>
      <c r="AD819" s="60">
        <f>IF(N819=$AD$1,_xlfn.XLOOKUP(LEFT(B819,18)&amp;C819&amp;D819,'Form CT'!I:I,'Form CT'!D:D,0)+_xlfn.XLOOKUP(LEFT(B819,18)&amp;C819&amp;D819,'Form CT'!I:I,'Form CT'!E:E,0),0)</f>
        <v>0</v>
      </c>
      <c r="AE819" s="60">
        <f>IF(N819=$AE$1,_xlfn.XLOOKUP(LEFT(B819,18)&amp;C819&amp;D819,'Form CT'!I:I,'Form CT'!D:D,0)+_xlfn.XLOOKUP(LEFT(B819,18)&amp;C819&amp;D819,'Form CT'!I:I,'Form CT'!E:E,0),0)</f>
        <v>0</v>
      </c>
      <c r="AF819" s="60">
        <f>IF(N819=$AF$1,_xlfn.XLOOKUP(LEFT(B819,18)&amp;C819&amp;D819,'Form CT'!I:I,'Form CT'!D:D,0)+_xlfn.XLOOKUP(LEFT(B819,18)&amp;C819&amp;D819,'Form CT'!I:I,'Form CT'!E:E,0),0)</f>
        <v>0</v>
      </c>
      <c r="AG819" s="60" t="e">
        <f t="shared" si="16"/>
        <v>#VALUE!</v>
      </c>
      <c r="AH819" s="60">
        <f>_xlfn.XLOOKUP(TRIM(CLEAN(B819))&amp;"-"&amp;TRIM(CLEAN(C819))&amp;"-"&amp;TRIM(CLEAN(D819)),'KS2'!A:A,'KS2'!B:B,0)</f>
        <v>0</v>
      </c>
      <c r="AI819" s="60">
        <f>IF(_xlfn.XLOOKUP(MID(B819,2,7)&amp;"/"&amp;MID(B819,10,3)&amp;TRIM(D819)&amp;MID(B819,15,4),Carouselwash!F:F,Carouselwash!I:I,0)=0,_xlfn.XLOOKUP((MID(C819,2,7)&amp;"/"&amp;MID(C819,10,3)&amp;TRIM(D819)),Carouselwash!G:G,Carouselwash!I:I,0),_xlfn.XLOOKUP(MID(B819,2,7)&amp;"/"&amp;MID(B819,10,3)&amp;TRIM(D819)&amp;MID(B819,15,4),Carouselwash!F:F,Carouselwash!I:I,0))</f>
        <v>0</v>
      </c>
    </row>
    <row r="820" spans="1:35" hidden="1">
      <c r="D820" s="55"/>
      <c r="E820" s="115"/>
      <c r="G820" s="124"/>
      <c r="H820" s="124"/>
      <c r="AA820" s="60" t="s">
        <v>5009</v>
      </c>
      <c r="AB820" s="66" t="s">
        <v>5008</v>
      </c>
      <c r="AC820" s="60" t="s">
        <v>10737</v>
      </c>
      <c r="AD820" s="60">
        <f>IF(N820=$AD$1,_xlfn.XLOOKUP(LEFT(B820,18)&amp;C820&amp;D820,'Form CT'!I:I,'Form CT'!D:D,0)+_xlfn.XLOOKUP(LEFT(B820,18)&amp;C820&amp;D820,'Form CT'!I:I,'Form CT'!E:E,0),0)</f>
        <v>0</v>
      </c>
      <c r="AE820" s="60">
        <f>IF(N820=$AE$1,_xlfn.XLOOKUP(LEFT(B820,18)&amp;C820&amp;D820,'Form CT'!I:I,'Form CT'!D:D,0)+_xlfn.XLOOKUP(LEFT(B820,18)&amp;C820&amp;D820,'Form CT'!I:I,'Form CT'!E:E,0),0)</f>
        <v>0</v>
      </c>
      <c r="AF820" s="60">
        <f>IF(N820=$AF$1,_xlfn.XLOOKUP(LEFT(B820,18)&amp;C820&amp;D820,'Form CT'!I:I,'Form CT'!D:D,0)+_xlfn.XLOOKUP(LEFT(B820,18)&amp;C820&amp;D820,'Form CT'!I:I,'Form CT'!E:E,0),0)</f>
        <v>0</v>
      </c>
      <c r="AG820" s="60" t="e">
        <f t="shared" si="16"/>
        <v>#VALUE!</v>
      </c>
      <c r="AH820" s="60">
        <f>_xlfn.XLOOKUP(TRIM(CLEAN(B820))&amp;"-"&amp;TRIM(CLEAN(C820))&amp;"-"&amp;TRIM(CLEAN(D820)),'KS2'!A:A,'KS2'!B:B,0)</f>
        <v>0</v>
      </c>
      <c r="AI820" s="60">
        <f>IF(_xlfn.XLOOKUP(MID(B820,2,7)&amp;"/"&amp;MID(B820,10,3)&amp;TRIM(D820)&amp;MID(B820,15,4),Carouselwash!F:F,Carouselwash!I:I,0)=0,_xlfn.XLOOKUP((MID(C820,2,7)&amp;"/"&amp;MID(C820,10,3)&amp;TRIM(D820)),Carouselwash!G:G,Carouselwash!I:I,0),_xlfn.XLOOKUP(MID(B820,2,7)&amp;"/"&amp;MID(B820,10,3)&amp;TRIM(D820)&amp;MID(B820,15,4),Carouselwash!F:F,Carouselwash!I:I,0))</f>
        <v>0</v>
      </c>
    </row>
    <row r="821" spans="1:35" hidden="1">
      <c r="E821" s="115"/>
      <c r="G821" s="124"/>
      <c r="H821" s="124"/>
      <c r="AA821" s="60" t="s">
        <v>5009</v>
      </c>
      <c r="AB821" s="66" t="s">
        <v>5008</v>
      </c>
      <c r="AC821" s="60" t="s">
        <v>11022</v>
      </c>
      <c r="AD821" s="60">
        <f>IF(N821=$AD$1,_xlfn.XLOOKUP(LEFT(B821,18)&amp;C821&amp;D821,'Form CT'!I:I,'Form CT'!D:D,0)+_xlfn.XLOOKUP(LEFT(B821,18)&amp;C821&amp;D821,'Form CT'!I:I,'Form CT'!E:E,0),0)</f>
        <v>0</v>
      </c>
      <c r="AE821" s="60">
        <f>IF(N821=$AE$1,_xlfn.XLOOKUP(LEFT(B821,18)&amp;C821&amp;D821,'Form CT'!I:I,'Form CT'!D:D,0)+_xlfn.XLOOKUP(LEFT(B821,18)&amp;C821&amp;D821,'Form CT'!I:I,'Form CT'!E:E,0),0)</f>
        <v>0</v>
      </c>
      <c r="AF821" s="60">
        <f>IF(N821=$AF$1,_xlfn.XLOOKUP(LEFT(B821,18)&amp;C821&amp;D821,'Form CT'!I:I,'Form CT'!D:D,0)+_xlfn.XLOOKUP(LEFT(B821,18)&amp;C821&amp;D821,'Form CT'!I:I,'Form CT'!E:E,0),0)</f>
        <v>0</v>
      </c>
      <c r="AG821" s="60" t="e">
        <f t="shared" si="16"/>
        <v>#VALUE!</v>
      </c>
      <c r="AH821" s="60">
        <f>_xlfn.XLOOKUP(TRIM(CLEAN(B821))&amp;"-"&amp;TRIM(CLEAN(C821))&amp;"-"&amp;TRIM(CLEAN(D821)),'KS2'!A:A,'KS2'!B:B,0)</f>
        <v>0</v>
      </c>
      <c r="AI821" s="60">
        <f>IF(_xlfn.XLOOKUP(MID(B821,2,7)&amp;"/"&amp;MID(B821,10,3)&amp;TRIM(D821)&amp;MID(B821,15,4),Carouselwash!F:F,Carouselwash!I:I,0)=0,_xlfn.XLOOKUP((MID(C821,2,7)&amp;"/"&amp;MID(C821,10,3)&amp;TRIM(D821)),Carouselwash!G:G,Carouselwash!I:I,0),_xlfn.XLOOKUP(MID(B821,2,7)&amp;"/"&amp;MID(B821,10,3)&amp;TRIM(D821)&amp;MID(B821,15,4),Carouselwash!F:F,Carouselwash!I:I,0))</f>
        <v>0</v>
      </c>
    </row>
    <row r="822" spans="1:35" hidden="1">
      <c r="D822" s="55"/>
      <c r="E822" s="115"/>
      <c r="G822" s="124"/>
      <c r="H822" s="124"/>
      <c r="AA822" s="60" t="s">
        <v>5010</v>
      </c>
      <c r="AB822" s="66" t="s">
        <v>5008</v>
      </c>
      <c r="AC822" s="60" t="s">
        <v>11092</v>
      </c>
      <c r="AD822" s="60">
        <f>IF(N822=$AD$1,_xlfn.XLOOKUP(LEFT(B822,18)&amp;C822&amp;D822,'Form CT'!I:I,'Form CT'!D:D,0)+_xlfn.XLOOKUP(LEFT(B822,18)&amp;C822&amp;D822,'Form CT'!I:I,'Form CT'!E:E,0),0)</f>
        <v>0</v>
      </c>
      <c r="AE822" s="60">
        <f>IF(N822=$AE$1,_xlfn.XLOOKUP(LEFT(B822,18)&amp;C822&amp;D822,'Form CT'!I:I,'Form CT'!D:D,0)+_xlfn.XLOOKUP(LEFT(B822,18)&amp;C822&amp;D822,'Form CT'!I:I,'Form CT'!E:E,0),0)</f>
        <v>0</v>
      </c>
      <c r="AF822" s="60">
        <f>IF(N822=$AF$1,_xlfn.XLOOKUP(LEFT(B822,18)&amp;C822&amp;D822,'Form CT'!I:I,'Form CT'!D:D,0)+_xlfn.XLOOKUP(LEFT(B822,18)&amp;C822&amp;D822,'Form CT'!I:I,'Form CT'!E:E,0),0)</f>
        <v>0</v>
      </c>
      <c r="AG822" s="60" t="e">
        <f t="shared" si="16"/>
        <v>#VALUE!</v>
      </c>
      <c r="AH822" s="60">
        <f>_xlfn.XLOOKUP(TRIM(CLEAN(B822))&amp;"-"&amp;TRIM(CLEAN(C822))&amp;"-"&amp;TRIM(CLEAN(D822)),'KS2'!A:A,'KS2'!B:B,0)</f>
        <v>0</v>
      </c>
      <c r="AI822" s="60">
        <f>IF(_xlfn.XLOOKUP(MID(B822,2,7)&amp;"/"&amp;MID(B822,10,3)&amp;TRIM(D822)&amp;MID(B822,15,4),Carouselwash!F:F,Carouselwash!I:I,0)=0,_xlfn.XLOOKUP((MID(C822,2,7)&amp;"/"&amp;MID(C822,10,3)&amp;TRIM(D822)),Carouselwash!G:G,Carouselwash!I:I,0),_xlfn.XLOOKUP(MID(B822,2,7)&amp;"/"&amp;MID(B822,10,3)&amp;TRIM(D822)&amp;MID(B822,15,4),Carouselwash!F:F,Carouselwash!I:I,0))</f>
        <v>0</v>
      </c>
    </row>
    <row r="823" spans="1:35" hidden="1">
      <c r="E823" s="115"/>
      <c r="G823" s="124"/>
      <c r="H823" s="124"/>
      <c r="AA823" s="60" t="s">
        <v>5009</v>
      </c>
      <c r="AB823" s="66" t="s">
        <v>11093</v>
      </c>
      <c r="AC823" s="60" t="s">
        <v>11094</v>
      </c>
      <c r="AD823" s="60">
        <f>IF(N823=$AD$1,_xlfn.XLOOKUP(LEFT(B823,18)&amp;C823&amp;D823,'Form CT'!I:I,'Form CT'!D:D,0)+_xlfn.XLOOKUP(LEFT(B823,18)&amp;C823&amp;D823,'Form CT'!I:I,'Form CT'!E:E,0),0)</f>
        <v>0</v>
      </c>
      <c r="AE823" s="60">
        <f>IF(N823=$AE$1,_xlfn.XLOOKUP(LEFT(B823,18)&amp;C823&amp;D823,'Form CT'!I:I,'Form CT'!D:D,0)+_xlfn.XLOOKUP(LEFT(B823,18)&amp;C823&amp;D823,'Form CT'!I:I,'Form CT'!E:E,0),0)</f>
        <v>0</v>
      </c>
      <c r="AF823" s="60">
        <f>IF(N823=$AF$1,_xlfn.XLOOKUP(LEFT(B823,18)&amp;C823&amp;D823,'Form CT'!I:I,'Form CT'!D:D,0)+_xlfn.XLOOKUP(LEFT(B823,18)&amp;C823&amp;D823,'Form CT'!I:I,'Form CT'!E:E,0),0)</f>
        <v>0</v>
      </c>
      <c r="AG823" s="60" t="e">
        <f t="shared" si="16"/>
        <v>#VALUE!</v>
      </c>
      <c r="AH823" s="60">
        <f>_xlfn.XLOOKUP(TRIM(CLEAN(B823))&amp;"-"&amp;TRIM(CLEAN(C823))&amp;"-"&amp;TRIM(CLEAN(D823)),'KS2'!A:A,'KS2'!B:B,0)</f>
        <v>0</v>
      </c>
      <c r="AI823" s="60">
        <f>IF(_xlfn.XLOOKUP(MID(B823,2,7)&amp;"/"&amp;MID(B823,10,3)&amp;TRIM(D823)&amp;MID(B823,15,4),Carouselwash!F:F,Carouselwash!I:I,0)=0,_xlfn.XLOOKUP((MID(C823,2,7)&amp;"/"&amp;MID(C823,10,3)&amp;TRIM(D823)),Carouselwash!G:G,Carouselwash!I:I,0),_xlfn.XLOOKUP(MID(B823,2,7)&amp;"/"&amp;MID(B823,10,3)&amp;TRIM(D823)&amp;MID(B823,15,4),Carouselwash!F:F,Carouselwash!I:I,0))</f>
        <v>0</v>
      </c>
    </row>
    <row r="824" spans="1:35" hidden="1">
      <c r="E824" s="115"/>
      <c r="G824" s="124"/>
      <c r="H824" s="124"/>
      <c r="AA824" s="60" t="s">
        <v>5010</v>
      </c>
      <c r="AB824" s="66" t="s">
        <v>5008</v>
      </c>
      <c r="AC824" s="60" t="s">
        <v>11095</v>
      </c>
      <c r="AD824" s="60">
        <f>IF(N824=$AD$1,_xlfn.XLOOKUP(LEFT(B824,18)&amp;C824&amp;D824,'Form CT'!I:I,'Form CT'!D:D,0)+_xlfn.XLOOKUP(LEFT(B824,18)&amp;C824&amp;D824,'Form CT'!I:I,'Form CT'!E:E,0),0)</f>
        <v>0</v>
      </c>
      <c r="AE824" s="60">
        <f>IF(N824=$AE$1,_xlfn.XLOOKUP(LEFT(B824,18)&amp;C824&amp;D824,'Form CT'!I:I,'Form CT'!D:D,0)+_xlfn.XLOOKUP(LEFT(B824,18)&amp;C824&amp;D824,'Form CT'!I:I,'Form CT'!E:E,0),0)</f>
        <v>0</v>
      </c>
      <c r="AF824" s="60">
        <f>IF(N824=$AF$1,_xlfn.XLOOKUP(LEFT(B824,18)&amp;C824&amp;D824,'Form CT'!I:I,'Form CT'!D:D,0)+_xlfn.XLOOKUP(LEFT(B824,18)&amp;C824&amp;D824,'Form CT'!I:I,'Form CT'!E:E,0),0)</f>
        <v>0</v>
      </c>
      <c r="AG824" s="60" t="e">
        <f t="shared" si="16"/>
        <v>#VALUE!</v>
      </c>
      <c r="AH824" s="60">
        <f>_xlfn.XLOOKUP(TRIM(CLEAN(B824))&amp;"-"&amp;TRIM(CLEAN(C824))&amp;"-"&amp;TRIM(CLEAN(D824)),'KS2'!A:A,'KS2'!B:B,0)</f>
        <v>0</v>
      </c>
      <c r="AI824" s="60">
        <f>IF(_xlfn.XLOOKUP(MID(B824,2,7)&amp;"/"&amp;MID(B824,10,3)&amp;TRIM(D824)&amp;MID(B824,15,4),Carouselwash!F:F,Carouselwash!I:I,0)=0,_xlfn.XLOOKUP((MID(C824,2,7)&amp;"/"&amp;MID(C824,10,3)&amp;TRIM(D824)),Carouselwash!G:G,Carouselwash!I:I,0),_xlfn.XLOOKUP(MID(B824,2,7)&amp;"/"&amp;MID(B824,10,3)&amp;TRIM(D824)&amp;MID(B824,15,4),Carouselwash!F:F,Carouselwash!I:I,0))</f>
        <v>0</v>
      </c>
    </row>
    <row r="825" spans="1:35" hidden="1">
      <c r="D825" s="55"/>
      <c r="E825" s="115"/>
      <c r="G825" s="124"/>
      <c r="H825" s="124"/>
      <c r="AA825" s="60" t="s">
        <v>5009</v>
      </c>
      <c r="AB825" s="66" t="s">
        <v>5008</v>
      </c>
      <c r="AC825" s="60" t="s">
        <v>10505</v>
      </c>
      <c r="AD825" s="60">
        <f>IF(N825=$AD$1,_xlfn.XLOOKUP(LEFT(B825,18)&amp;C825&amp;D825,'Form CT'!I:I,'Form CT'!D:D,0)+_xlfn.XLOOKUP(LEFT(B825,18)&amp;C825&amp;D825,'Form CT'!I:I,'Form CT'!E:E,0),0)</f>
        <v>0</v>
      </c>
      <c r="AE825" s="60">
        <f>IF(N825=$AE$1,_xlfn.XLOOKUP(LEFT(B825,18)&amp;C825&amp;D825,'Form CT'!I:I,'Form CT'!D:D,0)+_xlfn.XLOOKUP(LEFT(B825,18)&amp;C825&amp;D825,'Form CT'!I:I,'Form CT'!E:E,0),0)</f>
        <v>0</v>
      </c>
      <c r="AF825" s="60">
        <f>IF(N825=$AF$1,_xlfn.XLOOKUP(LEFT(B825,18)&amp;C825&amp;D825,'Form CT'!I:I,'Form CT'!D:D,0)+_xlfn.XLOOKUP(LEFT(B825,18)&amp;C825&amp;D825,'Form CT'!I:I,'Form CT'!E:E,0),0)</f>
        <v>0</v>
      </c>
      <c r="AG825" s="60" t="e">
        <f t="shared" si="16"/>
        <v>#VALUE!</v>
      </c>
      <c r="AH825" s="60">
        <f>_xlfn.XLOOKUP(TRIM(CLEAN(B825))&amp;"-"&amp;TRIM(CLEAN(C825))&amp;"-"&amp;TRIM(CLEAN(D825)),'KS2'!A:A,'KS2'!B:B,0)</f>
        <v>0</v>
      </c>
      <c r="AI825" s="60">
        <f>IF(_xlfn.XLOOKUP(MID(B825,2,7)&amp;"/"&amp;MID(B825,10,3)&amp;TRIM(D825)&amp;MID(B825,15,4),Carouselwash!F:F,Carouselwash!I:I,0)=0,_xlfn.XLOOKUP((MID(C825,2,7)&amp;"/"&amp;MID(C825,10,3)&amp;TRIM(D825)),Carouselwash!G:G,Carouselwash!I:I,0),_xlfn.XLOOKUP(MID(B825,2,7)&amp;"/"&amp;MID(B825,10,3)&amp;TRIM(D825)&amp;MID(B825,15,4),Carouselwash!F:F,Carouselwash!I:I,0))</f>
        <v>0</v>
      </c>
    </row>
    <row r="826" spans="1:35" hidden="1">
      <c r="E826" s="115"/>
      <c r="G826" s="124"/>
      <c r="H826" s="124"/>
      <c r="AA826" s="60" t="s">
        <v>5009</v>
      </c>
      <c r="AB826" s="126" t="s">
        <v>11096</v>
      </c>
      <c r="AC826" s="60" t="s">
        <v>11097</v>
      </c>
      <c r="AD826" s="60">
        <f>IF(N826=$AD$1,_xlfn.XLOOKUP(LEFT(B826,18)&amp;C826&amp;D826,'Form CT'!I:I,'Form CT'!D:D,0)+_xlfn.XLOOKUP(LEFT(B826,18)&amp;C826&amp;D826,'Form CT'!I:I,'Form CT'!E:E,0),0)</f>
        <v>0</v>
      </c>
      <c r="AE826" s="60">
        <f>IF(N826=$AE$1,_xlfn.XLOOKUP(LEFT(B826,18)&amp;C826&amp;D826,'Form CT'!I:I,'Form CT'!D:D,0)+_xlfn.XLOOKUP(LEFT(B826,18)&amp;C826&amp;D826,'Form CT'!I:I,'Form CT'!E:E,0),0)</f>
        <v>0</v>
      </c>
      <c r="AF826" s="60">
        <f>IF(N826=$AF$1,_xlfn.XLOOKUP(LEFT(B826,18)&amp;C826&amp;D826,'Form CT'!I:I,'Form CT'!D:D,0)+_xlfn.XLOOKUP(LEFT(B826,18)&amp;C826&amp;D826,'Form CT'!I:I,'Form CT'!E:E,0),0)</f>
        <v>0</v>
      </c>
      <c r="AG826" s="60" t="e">
        <f t="shared" si="16"/>
        <v>#VALUE!</v>
      </c>
      <c r="AH826" s="60">
        <f>_xlfn.XLOOKUP(TRIM(CLEAN(B826))&amp;"-"&amp;TRIM(CLEAN(C826))&amp;"-"&amp;TRIM(CLEAN(D826)),'KS2'!A:A,'KS2'!B:B,0)</f>
        <v>0</v>
      </c>
      <c r="AI826" s="60">
        <f>IF(_xlfn.XLOOKUP(MID(B826,2,7)&amp;"/"&amp;MID(B826,10,3)&amp;TRIM(D826)&amp;MID(B826,15,4),Carouselwash!F:F,Carouselwash!I:I,0)=0,_xlfn.XLOOKUP((MID(C826,2,7)&amp;"/"&amp;MID(C826,10,3)&amp;TRIM(D826)),Carouselwash!G:G,Carouselwash!I:I,0),_xlfn.XLOOKUP(MID(B826,2,7)&amp;"/"&amp;MID(B826,10,3)&amp;TRIM(D826)&amp;MID(B826,15,4),Carouselwash!F:F,Carouselwash!I:I,0))</f>
        <v>0</v>
      </c>
    </row>
    <row r="827" spans="1:35" hidden="1">
      <c r="A827" s="68"/>
      <c r="B827" s="70"/>
      <c r="C827" s="70"/>
      <c r="D827" s="68"/>
      <c r="E827" s="71"/>
      <c r="F827" s="73"/>
      <c r="G827" s="74"/>
      <c r="H827" s="74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  <c r="AA827" s="68" t="s">
        <v>5009</v>
      </c>
      <c r="AB827" s="68" t="s">
        <v>11098</v>
      </c>
      <c r="AC827" s="68" t="s">
        <v>11099</v>
      </c>
      <c r="AD827" s="60">
        <f>IF(N827=$AD$1,_xlfn.XLOOKUP(LEFT(B827,18)&amp;C827&amp;D827,'Form CT'!I:I,'Form CT'!D:D,0)+_xlfn.XLOOKUP(LEFT(B827,18)&amp;C827&amp;D827,'Form CT'!I:I,'Form CT'!E:E,0),0)</f>
        <v>0</v>
      </c>
      <c r="AE827" s="60">
        <f>IF(N827=$AE$1,_xlfn.XLOOKUP(LEFT(B827,18)&amp;C827&amp;D827,'Form CT'!I:I,'Form CT'!D:D,0)+_xlfn.XLOOKUP(LEFT(B827,18)&amp;C827&amp;D827,'Form CT'!I:I,'Form CT'!E:E,0),0)</f>
        <v>0</v>
      </c>
      <c r="AF827" s="60">
        <f>IF(N827=$AF$1,_xlfn.XLOOKUP(LEFT(B827,18)&amp;C827&amp;D827,'Form CT'!I:I,'Form CT'!D:D,0)+_xlfn.XLOOKUP(LEFT(B827,18)&amp;C827&amp;D827,'Form CT'!I:I,'Form CT'!E:E,0),0)</f>
        <v>0</v>
      </c>
      <c r="AG827" s="60" t="e">
        <f t="shared" si="16"/>
        <v>#VALUE!</v>
      </c>
      <c r="AH827" s="60">
        <f>_xlfn.XLOOKUP(TRIM(CLEAN(B827))&amp;"-"&amp;TRIM(CLEAN(C827))&amp;"-"&amp;TRIM(CLEAN(D827)),'KS2'!A:A,'KS2'!B:B,0)</f>
        <v>0</v>
      </c>
      <c r="AI827" s="60">
        <f>IF(_xlfn.XLOOKUP(MID(B827,2,7)&amp;"/"&amp;MID(B827,10,3)&amp;TRIM(D827)&amp;MID(B827,15,4),Carouselwash!F:F,Carouselwash!I:I,0)=0,_xlfn.XLOOKUP((MID(C827,2,7)&amp;"/"&amp;MID(C827,10,3)&amp;TRIM(D827)),Carouselwash!G:G,Carouselwash!I:I,0),_xlfn.XLOOKUP(MID(B827,2,7)&amp;"/"&amp;MID(B827,10,3)&amp;TRIM(D827)&amp;MID(B827,15,4),Carouselwash!F:F,Carouselwash!I:I,0))</f>
        <v>0</v>
      </c>
    </row>
    <row r="828" spans="1:35" hidden="1">
      <c r="E828" s="115"/>
      <c r="G828" s="124"/>
      <c r="H828" s="124"/>
      <c r="AA828" s="60" t="s">
        <v>5009</v>
      </c>
      <c r="AB828" s="126" t="s">
        <v>11100</v>
      </c>
      <c r="AC828" s="60" t="s">
        <v>11101</v>
      </c>
      <c r="AD828" s="60">
        <f>IF(N828=$AD$1,_xlfn.XLOOKUP(LEFT(B828,18)&amp;C828&amp;D828,'Form CT'!I:I,'Form CT'!D:D,0)+_xlfn.XLOOKUP(LEFT(B828,18)&amp;C828&amp;D828,'Form CT'!I:I,'Form CT'!E:E,0),0)</f>
        <v>0</v>
      </c>
      <c r="AE828" s="60">
        <f>IF(N828=$AE$1,_xlfn.XLOOKUP(LEFT(B828,18)&amp;C828&amp;D828,'Form CT'!I:I,'Form CT'!D:D,0)+_xlfn.XLOOKUP(LEFT(B828,18)&amp;C828&amp;D828,'Form CT'!I:I,'Form CT'!E:E,0),0)</f>
        <v>0</v>
      </c>
      <c r="AF828" s="60">
        <f>IF(N828=$AF$1,_xlfn.XLOOKUP(LEFT(B828,18)&amp;C828&amp;D828,'Form CT'!I:I,'Form CT'!D:D,0)+_xlfn.XLOOKUP(LEFT(B828,18)&amp;C828&amp;D828,'Form CT'!I:I,'Form CT'!E:E,0),0)</f>
        <v>0</v>
      </c>
      <c r="AG828" s="60" t="e">
        <f t="shared" si="16"/>
        <v>#VALUE!</v>
      </c>
      <c r="AH828" s="60">
        <f>_xlfn.XLOOKUP(TRIM(CLEAN(B828))&amp;"-"&amp;TRIM(CLEAN(C828))&amp;"-"&amp;TRIM(CLEAN(D828)),'KS2'!A:A,'KS2'!B:B,0)</f>
        <v>0</v>
      </c>
      <c r="AI828" s="60">
        <f>IF(_xlfn.XLOOKUP(MID(B828,2,7)&amp;"/"&amp;MID(B828,10,3)&amp;TRIM(D828)&amp;MID(B828,15,4),Carouselwash!F:F,Carouselwash!I:I,0)=0,_xlfn.XLOOKUP((MID(C828,2,7)&amp;"/"&amp;MID(C828,10,3)&amp;TRIM(D828)),Carouselwash!G:G,Carouselwash!I:I,0),_xlfn.XLOOKUP(MID(B828,2,7)&amp;"/"&amp;MID(B828,10,3)&amp;TRIM(D828)&amp;MID(B828,15,4),Carouselwash!F:F,Carouselwash!I:I,0))</f>
        <v>0</v>
      </c>
    </row>
    <row r="829" spans="1:35" hidden="1">
      <c r="E829" s="115"/>
      <c r="G829" s="124"/>
      <c r="H829" s="124"/>
      <c r="AA829" s="60" t="s">
        <v>5009</v>
      </c>
      <c r="AB829" s="66" t="s">
        <v>11102</v>
      </c>
      <c r="AC829" s="60" t="s">
        <v>11103</v>
      </c>
      <c r="AD829" s="60">
        <f>IF(N829=$AD$1,_xlfn.XLOOKUP(LEFT(B829,18)&amp;C829&amp;D829,'Form CT'!I:I,'Form CT'!D:D,0)+_xlfn.XLOOKUP(LEFT(B829,18)&amp;C829&amp;D829,'Form CT'!I:I,'Form CT'!E:E,0),0)</f>
        <v>0</v>
      </c>
      <c r="AE829" s="60">
        <f>IF(N829=$AE$1,_xlfn.XLOOKUP(LEFT(B829,18)&amp;C829&amp;D829,'Form CT'!I:I,'Form CT'!D:D,0)+_xlfn.XLOOKUP(LEFT(B829,18)&amp;C829&amp;D829,'Form CT'!I:I,'Form CT'!E:E,0),0)</f>
        <v>0</v>
      </c>
      <c r="AF829" s="60">
        <f>IF(N829=$AF$1,_xlfn.XLOOKUP(LEFT(B829,18)&amp;C829&amp;D829,'Form CT'!I:I,'Form CT'!D:D,0)+_xlfn.XLOOKUP(LEFT(B829,18)&amp;C829&amp;D829,'Form CT'!I:I,'Form CT'!E:E,0),0)</f>
        <v>0</v>
      </c>
      <c r="AG829" s="60" t="e">
        <f t="shared" ref="AG829:AG859" si="17">IF(OR(
    AND(MID(B829,2,2)="59", VALUE(MID(B829,11,2))&gt;24),
    AND(LEFT(B829,4)="T521", VALUE(MID(B829,11,2))&gt;62),
    LEFT(B829,4)="T523"
), "符合", "不符合")</f>
        <v>#VALUE!</v>
      </c>
      <c r="AH829" s="60">
        <f>_xlfn.XLOOKUP(TRIM(CLEAN(B829))&amp;"-"&amp;TRIM(CLEAN(C829))&amp;"-"&amp;TRIM(CLEAN(D829)),'KS2'!A:A,'KS2'!B:B,0)</f>
        <v>0</v>
      </c>
      <c r="AI829" s="60">
        <f>IF(_xlfn.XLOOKUP(MID(B829,2,7)&amp;"/"&amp;MID(B829,10,3)&amp;TRIM(D829)&amp;MID(B829,15,4),Carouselwash!F:F,Carouselwash!I:I,0)=0,_xlfn.XLOOKUP((MID(C829,2,7)&amp;"/"&amp;MID(C829,10,3)&amp;TRIM(D829)),Carouselwash!G:G,Carouselwash!I:I,0),_xlfn.XLOOKUP(MID(B829,2,7)&amp;"/"&amp;MID(B829,10,3)&amp;TRIM(D829)&amp;MID(B829,15,4),Carouselwash!F:F,Carouselwash!I:I,0))</f>
        <v>0</v>
      </c>
    </row>
    <row r="830" spans="1:35" hidden="1">
      <c r="A830" s="68"/>
      <c r="B830" s="77"/>
      <c r="C830" s="70"/>
      <c r="D830" s="55"/>
      <c r="E830" s="71"/>
      <c r="F830" s="73"/>
      <c r="G830" s="74"/>
      <c r="H830" s="74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  <c r="AA830" s="68" t="s">
        <v>5009</v>
      </c>
      <c r="AB830" s="68" t="s">
        <v>5008</v>
      </c>
      <c r="AC830" s="68" t="s">
        <v>10737</v>
      </c>
      <c r="AD830" s="60">
        <f>IF(N830=$AD$1,_xlfn.XLOOKUP(LEFT(B830,18)&amp;C830&amp;D830,'Form CT'!I:I,'Form CT'!D:D,0)+_xlfn.XLOOKUP(LEFT(B830,18)&amp;C830&amp;D830,'Form CT'!I:I,'Form CT'!E:E,0),0)</f>
        <v>0</v>
      </c>
      <c r="AE830" s="60">
        <f>IF(N830=$AE$1,_xlfn.XLOOKUP(LEFT(B830,18)&amp;C830&amp;D830,'Form CT'!I:I,'Form CT'!D:D,0)+_xlfn.XLOOKUP(LEFT(B830,18)&amp;C830&amp;D830,'Form CT'!I:I,'Form CT'!E:E,0),0)</f>
        <v>0</v>
      </c>
      <c r="AF830" s="60">
        <f>IF(N830=$AF$1,_xlfn.XLOOKUP(LEFT(B830,18)&amp;C830&amp;D830,'Form CT'!I:I,'Form CT'!D:D,0)+_xlfn.XLOOKUP(LEFT(B830,18)&amp;C830&amp;D830,'Form CT'!I:I,'Form CT'!E:E,0),0)</f>
        <v>0</v>
      </c>
      <c r="AG830" s="60" t="e">
        <f t="shared" si="17"/>
        <v>#VALUE!</v>
      </c>
      <c r="AH830" s="60">
        <f>_xlfn.XLOOKUP(TRIM(CLEAN(B830))&amp;"-"&amp;TRIM(CLEAN(C830))&amp;"-"&amp;TRIM(CLEAN(D830)),'KS2'!A:A,'KS2'!B:B,0)</f>
        <v>0</v>
      </c>
      <c r="AI830" s="60">
        <f>IF(_xlfn.XLOOKUP(MID(B830,2,7)&amp;"/"&amp;MID(B830,10,3)&amp;TRIM(D830)&amp;MID(B830,15,4),Carouselwash!F:F,Carouselwash!I:I,0)=0,_xlfn.XLOOKUP((MID(C830,2,7)&amp;"/"&amp;MID(C830,10,3)&amp;TRIM(D830)),Carouselwash!G:G,Carouselwash!I:I,0),_xlfn.XLOOKUP(MID(B830,2,7)&amp;"/"&amp;MID(B830,10,3)&amp;TRIM(D830)&amp;MID(B830,15,4),Carouselwash!F:F,Carouselwash!I:I,0))</f>
        <v>0</v>
      </c>
    </row>
    <row r="831" spans="1:35" hidden="1">
      <c r="E831" s="115"/>
      <c r="G831" s="124"/>
      <c r="H831" s="124"/>
      <c r="AA831" s="60" t="s">
        <v>5009</v>
      </c>
      <c r="AB831" s="66" t="s">
        <v>11104</v>
      </c>
      <c r="AC831" s="60" t="s">
        <v>11105</v>
      </c>
      <c r="AD831" s="60">
        <f>IF(N831=$AD$1,_xlfn.XLOOKUP(LEFT(B831,18)&amp;C831&amp;D831,'Form CT'!I:I,'Form CT'!D:D,0)+_xlfn.XLOOKUP(LEFT(B831,18)&amp;C831&amp;D831,'Form CT'!I:I,'Form CT'!E:E,0),0)</f>
        <v>0</v>
      </c>
      <c r="AE831" s="60">
        <f>IF(N831=$AE$1,_xlfn.XLOOKUP(LEFT(B831,18)&amp;C831&amp;D831,'Form CT'!I:I,'Form CT'!D:D,0)+_xlfn.XLOOKUP(LEFT(B831,18)&amp;C831&amp;D831,'Form CT'!I:I,'Form CT'!E:E,0),0)</f>
        <v>0</v>
      </c>
      <c r="AF831" s="60">
        <f>IF(N831=$AF$1,_xlfn.XLOOKUP(LEFT(B831,18)&amp;C831&amp;D831,'Form CT'!I:I,'Form CT'!D:D,0)+_xlfn.XLOOKUP(LEFT(B831,18)&amp;C831&amp;D831,'Form CT'!I:I,'Form CT'!E:E,0),0)</f>
        <v>0</v>
      </c>
      <c r="AG831" s="60" t="e">
        <f t="shared" si="17"/>
        <v>#VALUE!</v>
      </c>
      <c r="AH831" s="60">
        <f>_xlfn.XLOOKUP(TRIM(CLEAN(B831))&amp;"-"&amp;TRIM(CLEAN(C831))&amp;"-"&amp;TRIM(CLEAN(D831)),'KS2'!A:A,'KS2'!B:B,0)</f>
        <v>0</v>
      </c>
      <c r="AI831" s="60">
        <f>IF(_xlfn.XLOOKUP(MID(B831,2,7)&amp;"/"&amp;MID(B831,10,3)&amp;TRIM(D831)&amp;MID(B831,15,4),Carouselwash!F:F,Carouselwash!I:I,0)=0,_xlfn.XLOOKUP((MID(C831,2,7)&amp;"/"&amp;MID(C831,10,3)&amp;TRIM(D831)),Carouselwash!G:G,Carouselwash!I:I,0),_xlfn.XLOOKUP(MID(B831,2,7)&amp;"/"&amp;MID(B831,10,3)&amp;TRIM(D831)&amp;MID(B831,15,4),Carouselwash!F:F,Carouselwash!I:I,0))</f>
        <v>0</v>
      </c>
    </row>
    <row r="832" spans="1:35" hidden="1">
      <c r="D832" s="55"/>
      <c r="E832" s="115"/>
      <c r="G832" s="124"/>
      <c r="H832" s="124"/>
      <c r="AA832" s="60" t="s">
        <v>5009</v>
      </c>
      <c r="AB832" s="66" t="s">
        <v>11106</v>
      </c>
      <c r="AC832" s="60" t="s">
        <v>11107</v>
      </c>
      <c r="AD832" s="60">
        <f>IF(N832=$AD$1,_xlfn.XLOOKUP(LEFT(B832,18)&amp;C832&amp;D832,'Form CT'!I:I,'Form CT'!D:D,0)+_xlfn.XLOOKUP(LEFT(B832,18)&amp;C832&amp;D832,'Form CT'!I:I,'Form CT'!E:E,0),0)</f>
        <v>0</v>
      </c>
      <c r="AE832" s="60">
        <f>IF(N832=$AE$1,_xlfn.XLOOKUP(LEFT(B832,18)&amp;C832&amp;D832,'Form CT'!I:I,'Form CT'!D:D,0)+_xlfn.XLOOKUP(LEFT(B832,18)&amp;C832&amp;D832,'Form CT'!I:I,'Form CT'!E:E,0),0)</f>
        <v>0</v>
      </c>
      <c r="AF832" s="60">
        <f>IF(N832=$AF$1,_xlfn.XLOOKUP(LEFT(B832,18)&amp;C832&amp;D832,'Form CT'!I:I,'Form CT'!D:D,0)+_xlfn.XLOOKUP(LEFT(B832,18)&amp;C832&amp;D832,'Form CT'!I:I,'Form CT'!E:E,0),0)</f>
        <v>0</v>
      </c>
      <c r="AG832" s="60" t="e">
        <f t="shared" si="17"/>
        <v>#VALUE!</v>
      </c>
      <c r="AH832" s="60">
        <f>_xlfn.XLOOKUP(TRIM(CLEAN(B832))&amp;"-"&amp;TRIM(CLEAN(C832))&amp;"-"&amp;TRIM(CLEAN(D832)),'KS2'!A:A,'KS2'!B:B,0)</f>
        <v>0</v>
      </c>
      <c r="AI832" s="60">
        <f>IF(_xlfn.XLOOKUP(MID(B832,2,7)&amp;"/"&amp;MID(B832,10,3)&amp;TRIM(D832)&amp;MID(B832,15,4),Carouselwash!F:F,Carouselwash!I:I,0)=0,_xlfn.XLOOKUP((MID(C832,2,7)&amp;"/"&amp;MID(C832,10,3)&amp;TRIM(D832)),Carouselwash!G:G,Carouselwash!I:I,0),_xlfn.XLOOKUP(MID(B832,2,7)&amp;"/"&amp;MID(B832,10,3)&amp;TRIM(D832)&amp;MID(B832,15,4),Carouselwash!F:F,Carouselwash!I:I,0))</f>
        <v>0</v>
      </c>
    </row>
    <row r="833" spans="1:35" hidden="1">
      <c r="D833" s="55"/>
      <c r="E833" s="115"/>
      <c r="G833" s="124"/>
      <c r="H833" s="124"/>
      <c r="AA833" s="60" t="s">
        <v>5009</v>
      </c>
      <c r="AB833" s="126" t="s">
        <v>5008</v>
      </c>
      <c r="AC833" s="60" t="s">
        <v>10737</v>
      </c>
      <c r="AD833" s="60">
        <f>IF(N833=$AD$1,_xlfn.XLOOKUP(LEFT(B833,18)&amp;C833&amp;D833,'Form CT'!I:I,'Form CT'!D:D,0)+_xlfn.XLOOKUP(LEFT(B833,18)&amp;C833&amp;D833,'Form CT'!I:I,'Form CT'!E:E,0),0)</f>
        <v>0</v>
      </c>
      <c r="AE833" s="60">
        <f>IF(N833=$AE$1,_xlfn.XLOOKUP(LEFT(B833,18)&amp;C833&amp;D833,'Form CT'!I:I,'Form CT'!D:D,0)+_xlfn.XLOOKUP(LEFT(B833,18)&amp;C833&amp;D833,'Form CT'!I:I,'Form CT'!E:E,0),0)</f>
        <v>0</v>
      </c>
      <c r="AF833" s="60">
        <f>IF(N833=$AF$1,_xlfn.XLOOKUP(LEFT(B833,18)&amp;C833&amp;D833,'Form CT'!I:I,'Form CT'!D:D,0)+_xlfn.XLOOKUP(LEFT(B833,18)&amp;C833&amp;D833,'Form CT'!I:I,'Form CT'!E:E,0),0)</f>
        <v>0</v>
      </c>
      <c r="AG833" s="60" t="e">
        <f t="shared" si="17"/>
        <v>#VALUE!</v>
      </c>
      <c r="AH833" s="60">
        <f>_xlfn.XLOOKUP(TRIM(CLEAN(B833))&amp;"-"&amp;TRIM(CLEAN(C833))&amp;"-"&amp;TRIM(CLEAN(D833)),'KS2'!A:A,'KS2'!B:B,0)</f>
        <v>0</v>
      </c>
      <c r="AI833" s="60">
        <f>IF(_xlfn.XLOOKUP(MID(B833,2,7)&amp;"/"&amp;MID(B833,10,3)&amp;TRIM(D833)&amp;MID(B833,15,4),Carouselwash!F:F,Carouselwash!I:I,0)=0,_xlfn.XLOOKUP((MID(C833,2,7)&amp;"/"&amp;MID(C833,10,3)&amp;TRIM(D833)),Carouselwash!G:G,Carouselwash!I:I,0),_xlfn.XLOOKUP(MID(B833,2,7)&amp;"/"&amp;MID(B833,10,3)&amp;TRIM(D833)&amp;MID(B833,15,4),Carouselwash!F:F,Carouselwash!I:I,0))</f>
        <v>0</v>
      </c>
    </row>
    <row r="834" spans="1:35" hidden="1">
      <c r="E834" s="115"/>
      <c r="G834" s="124"/>
      <c r="H834" s="124"/>
      <c r="AA834" s="60" t="s">
        <v>5009</v>
      </c>
      <c r="AB834" s="66" t="s">
        <v>11108</v>
      </c>
      <c r="AC834" s="60" t="s">
        <v>11109</v>
      </c>
      <c r="AD834" s="60">
        <f>IF(N834=$AD$1,_xlfn.XLOOKUP(LEFT(B834,18)&amp;C834&amp;D834,'Form CT'!I:I,'Form CT'!D:D,0)+_xlfn.XLOOKUP(LEFT(B834,18)&amp;C834&amp;D834,'Form CT'!I:I,'Form CT'!E:E,0),0)</f>
        <v>0</v>
      </c>
      <c r="AE834" s="60">
        <f>IF(N834=$AE$1,_xlfn.XLOOKUP(LEFT(B834,18)&amp;C834&amp;D834,'Form CT'!I:I,'Form CT'!D:D,0)+_xlfn.XLOOKUP(LEFT(B834,18)&amp;C834&amp;D834,'Form CT'!I:I,'Form CT'!E:E,0),0)</f>
        <v>0</v>
      </c>
      <c r="AF834" s="60">
        <f>IF(N834=$AF$1,_xlfn.XLOOKUP(LEFT(B834,18)&amp;C834&amp;D834,'Form CT'!I:I,'Form CT'!D:D,0)+_xlfn.XLOOKUP(LEFT(B834,18)&amp;C834&amp;D834,'Form CT'!I:I,'Form CT'!E:E,0),0)</f>
        <v>0</v>
      </c>
      <c r="AG834" s="60" t="e">
        <f t="shared" si="17"/>
        <v>#VALUE!</v>
      </c>
      <c r="AH834" s="60">
        <f>_xlfn.XLOOKUP(TRIM(CLEAN(B834))&amp;"-"&amp;TRIM(CLEAN(C834))&amp;"-"&amp;TRIM(CLEAN(D834)),'KS2'!A:A,'KS2'!B:B,0)</f>
        <v>0</v>
      </c>
      <c r="AI834" s="60">
        <f>IF(_xlfn.XLOOKUP(MID(B834,2,7)&amp;"/"&amp;MID(B834,10,3)&amp;TRIM(D834)&amp;MID(B834,15,4),Carouselwash!F:F,Carouselwash!I:I,0)=0,_xlfn.XLOOKUP((MID(C834,2,7)&amp;"/"&amp;MID(C834,10,3)&amp;TRIM(D834)),Carouselwash!G:G,Carouselwash!I:I,0),_xlfn.XLOOKUP(MID(B834,2,7)&amp;"/"&amp;MID(B834,10,3)&amp;TRIM(D834)&amp;MID(B834,15,4),Carouselwash!F:F,Carouselwash!I:I,0))</f>
        <v>0</v>
      </c>
    </row>
    <row r="835" spans="1:35" hidden="1">
      <c r="E835" s="115"/>
      <c r="G835" s="124"/>
      <c r="H835" s="124"/>
      <c r="AA835" s="60" t="s">
        <v>5009</v>
      </c>
      <c r="AB835" s="66" t="s">
        <v>11110</v>
      </c>
      <c r="AC835" s="60" t="s">
        <v>11111</v>
      </c>
      <c r="AD835" s="60">
        <f>IF(N835=$AD$1,_xlfn.XLOOKUP(LEFT(B835,18)&amp;C835&amp;D835,'Form CT'!I:I,'Form CT'!D:D,0)+_xlfn.XLOOKUP(LEFT(B835,18)&amp;C835&amp;D835,'Form CT'!I:I,'Form CT'!E:E,0),0)</f>
        <v>0</v>
      </c>
      <c r="AE835" s="60">
        <f>IF(N835=$AE$1,_xlfn.XLOOKUP(LEFT(B835,18)&amp;C835&amp;D835,'Form CT'!I:I,'Form CT'!D:D,0)+_xlfn.XLOOKUP(LEFT(B835,18)&amp;C835&amp;D835,'Form CT'!I:I,'Form CT'!E:E,0),0)</f>
        <v>0</v>
      </c>
      <c r="AF835" s="60">
        <f>IF(N835=$AF$1,_xlfn.XLOOKUP(LEFT(B835,18)&amp;C835&amp;D835,'Form CT'!I:I,'Form CT'!D:D,0)+_xlfn.XLOOKUP(LEFT(B835,18)&amp;C835&amp;D835,'Form CT'!I:I,'Form CT'!E:E,0),0)</f>
        <v>0</v>
      </c>
      <c r="AG835" s="60" t="e">
        <f t="shared" si="17"/>
        <v>#VALUE!</v>
      </c>
      <c r="AH835" s="60">
        <f>_xlfn.XLOOKUP(TRIM(CLEAN(B835))&amp;"-"&amp;TRIM(CLEAN(C835))&amp;"-"&amp;TRIM(CLEAN(D835)),'KS2'!A:A,'KS2'!B:B,0)</f>
        <v>0</v>
      </c>
      <c r="AI835" s="60">
        <f>IF(_xlfn.XLOOKUP(MID(B835,2,7)&amp;"/"&amp;MID(B835,10,3)&amp;TRIM(D835)&amp;MID(B835,15,4),Carouselwash!F:F,Carouselwash!I:I,0)=0,_xlfn.XLOOKUP((MID(C835,2,7)&amp;"/"&amp;MID(C835,10,3)&amp;TRIM(D835)),Carouselwash!G:G,Carouselwash!I:I,0),_xlfn.XLOOKUP(MID(B835,2,7)&amp;"/"&amp;MID(B835,10,3)&amp;TRIM(D835)&amp;MID(B835,15,4),Carouselwash!F:F,Carouselwash!I:I,0))</f>
        <v>0</v>
      </c>
    </row>
    <row r="836" spans="1:35" hidden="1">
      <c r="D836" s="55"/>
      <c r="E836" s="115"/>
      <c r="G836" s="124"/>
      <c r="H836" s="124"/>
      <c r="AA836" s="60" t="s">
        <v>5009</v>
      </c>
      <c r="AB836" s="66" t="s">
        <v>5008</v>
      </c>
      <c r="AC836" s="60" t="s">
        <v>10737</v>
      </c>
      <c r="AD836" s="60">
        <f>IF(N836=$AD$1,_xlfn.XLOOKUP(LEFT(B836,18)&amp;C836&amp;D836,'Form CT'!I:I,'Form CT'!D:D,0)+_xlfn.XLOOKUP(LEFT(B836,18)&amp;C836&amp;D836,'Form CT'!I:I,'Form CT'!E:E,0),0)</f>
        <v>0</v>
      </c>
      <c r="AE836" s="60">
        <f>IF(N836=$AE$1,_xlfn.XLOOKUP(LEFT(B836,18)&amp;C836&amp;D836,'Form CT'!I:I,'Form CT'!D:D,0)+_xlfn.XLOOKUP(LEFT(B836,18)&amp;C836&amp;D836,'Form CT'!I:I,'Form CT'!E:E,0),0)</f>
        <v>0</v>
      </c>
      <c r="AF836" s="60">
        <f>IF(N836=$AF$1,_xlfn.XLOOKUP(LEFT(B836,18)&amp;C836&amp;D836,'Form CT'!I:I,'Form CT'!D:D,0)+_xlfn.XLOOKUP(LEFT(B836,18)&amp;C836&amp;D836,'Form CT'!I:I,'Form CT'!E:E,0),0)</f>
        <v>0</v>
      </c>
      <c r="AG836" s="60" t="e">
        <f t="shared" si="17"/>
        <v>#VALUE!</v>
      </c>
      <c r="AH836" s="60">
        <f>_xlfn.XLOOKUP(TRIM(CLEAN(B836))&amp;"-"&amp;TRIM(CLEAN(C836))&amp;"-"&amp;TRIM(CLEAN(D836)),'KS2'!A:A,'KS2'!B:B,0)</f>
        <v>0</v>
      </c>
      <c r="AI836" s="60">
        <f>IF(_xlfn.XLOOKUP(MID(B836,2,7)&amp;"/"&amp;MID(B836,10,3)&amp;TRIM(D836)&amp;MID(B836,15,4),Carouselwash!F:F,Carouselwash!I:I,0)=0,_xlfn.XLOOKUP((MID(C836,2,7)&amp;"/"&amp;MID(C836,10,3)&amp;TRIM(D836)),Carouselwash!G:G,Carouselwash!I:I,0),_xlfn.XLOOKUP(MID(B836,2,7)&amp;"/"&amp;MID(B836,10,3)&amp;TRIM(D836)&amp;MID(B836,15,4),Carouselwash!F:F,Carouselwash!I:I,0))</f>
        <v>0</v>
      </c>
    </row>
    <row r="837" spans="1:35" hidden="1">
      <c r="A837" s="68"/>
      <c r="B837" s="70"/>
      <c r="C837" s="70"/>
      <c r="D837" s="68"/>
      <c r="E837" s="71"/>
      <c r="F837" s="73"/>
      <c r="G837" s="74"/>
      <c r="H837" s="74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  <c r="AA837" s="68" t="s">
        <v>5012</v>
      </c>
      <c r="AB837" s="68" t="s">
        <v>5014</v>
      </c>
      <c r="AC837" s="68" t="s">
        <v>11112</v>
      </c>
      <c r="AD837" s="60">
        <f>IF(N837=$AD$1,_xlfn.XLOOKUP(LEFT(B837,18)&amp;C837&amp;D837,'Form CT'!I:I,'Form CT'!D:D,0)+_xlfn.XLOOKUP(LEFT(B837,18)&amp;C837&amp;D837,'Form CT'!I:I,'Form CT'!E:E,0),0)</f>
        <v>0</v>
      </c>
      <c r="AE837" s="60">
        <f>IF(N837=$AE$1,_xlfn.XLOOKUP(LEFT(B837,18)&amp;C837&amp;D837,'Form CT'!I:I,'Form CT'!D:D,0)+_xlfn.XLOOKUP(LEFT(B837,18)&amp;C837&amp;D837,'Form CT'!I:I,'Form CT'!E:E,0),0)</f>
        <v>0</v>
      </c>
      <c r="AF837" s="60">
        <f>IF(N837=$AF$1,_xlfn.XLOOKUP(LEFT(B837,18)&amp;C837&amp;D837,'Form CT'!I:I,'Form CT'!D:D,0)+_xlfn.XLOOKUP(LEFT(B837,18)&amp;C837&amp;D837,'Form CT'!I:I,'Form CT'!E:E,0),0)</f>
        <v>0</v>
      </c>
      <c r="AG837" s="60" t="e">
        <f t="shared" si="17"/>
        <v>#VALUE!</v>
      </c>
      <c r="AH837" s="60">
        <f>_xlfn.XLOOKUP(TRIM(CLEAN(B837))&amp;"-"&amp;TRIM(CLEAN(C837))&amp;"-"&amp;TRIM(CLEAN(D837)),'KS2'!A:A,'KS2'!B:B,0)</f>
        <v>0</v>
      </c>
      <c r="AI837" s="60">
        <f>IF(_xlfn.XLOOKUP(MID(B837,2,7)&amp;"/"&amp;MID(B837,10,3)&amp;TRIM(D837)&amp;MID(B837,15,4),Carouselwash!F:F,Carouselwash!I:I,0)=0,_xlfn.XLOOKUP((MID(C837,2,7)&amp;"/"&amp;MID(C837,10,3)&amp;TRIM(D837)),Carouselwash!G:G,Carouselwash!I:I,0),_xlfn.XLOOKUP(MID(B837,2,7)&amp;"/"&amp;MID(B837,10,3)&amp;TRIM(D837)&amp;MID(B837,15,4),Carouselwash!F:F,Carouselwash!I:I,0))</f>
        <v>0</v>
      </c>
    </row>
    <row r="838" spans="1:35" hidden="1">
      <c r="E838" s="115"/>
      <c r="G838" s="124"/>
      <c r="H838" s="124"/>
      <c r="AA838" s="60" t="s">
        <v>5009</v>
      </c>
      <c r="AB838" s="66" t="s">
        <v>5008</v>
      </c>
      <c r="AC838" s="60" t="s">
        <v>10505</v>
      </c>
      <c r="AD838" s="60">
        <f>IF(N838=$AD$1,_xlfn.XLOOKUP(LEFT(B838,18)&amp;C838&amp;D838,'Form CT'!I:I,'Form CT'!D:D,0)+_xlfn.XLOOKUP(LEFT(B838,18)&amp;C838&amp;D838,'Form CT'!I:I,'Form CT'!E:E,0),0)</f>
        <v>0</v>
      </c>
      <c r="AE838" s="60">
        <f>IF(N838=$AE$1,_xlfn.XLOOKUP(LEFT(B838,18)&amp;C838&amp;D838,'Form CT'!I:I,'Form CT'!D:D,0)+_xlfn.XLOOKUP(LEFT(B838,18)&amp;C838&amp;D838,'Form CT'!I:I,'Form CT'!E:E,0),0)</f>
        <v>0</v>
      </c>
      <c r="AF838" s="60">
        <f>IF(N838=$AF$1,_xlfn.XLOOKUP(LEFT(B838,18)&amp;C838&amp;D838,'Form CT'!I:I,'Form CT'!D:D,0)+_xlfn.XLOOKUP(LEFT(B838,18)&amp;C838&amp;D838,'Form CT'!I:I,'Form CT'!E:E,0),0)</f>
        <v>0</v>
      </c>
      <c r="AG838" s="60" t="e">
        <f t="shared" si="17"/>
        <v>#VALUE!</v>
      </c>
      <c r="AH838" s="60">
        <f>_xlfn.XLOOKUP(TRIM(CLEAN(B838))&amp;"-"&amp;TRIM(CLEAN(C838))&amp;"-"&amp;TRIM(CLEAN(D838)),'KS2'!A:A,'KS2'!B:B,0)</f>
        <v>0</v>
      </c>
      <c r="AI838" s="60">
        <f>IF(_xlfn.XLOOKUP(MID(B838,2,7)&amp;"/"&amp;MID(B838,10,3)&amp;TRIM(D838)&amp;MID(B838,15,4),Carouselwash!F:F,Carouselwash!I:I,0)=0,_xlfn.XLOOKUP((MID(C838,2,7)&amp;"/"&amp;MID(C838,10,3)&amp;TRIM(D838)),Carouselwash!G:G,Carouselwash!I:I,0),_xlfn.XLOOKUP(MID(B838,2,7)&amp;"/"&amp;MID(B838,10,3)&amp;TRIM(D838)&amp;MID(B838,15,4),Carouselwash!F:F,Carouselwash!I:I,0))</f>
        <v>0</v>
      </c>
    </row>
    <row r="839" spans="1:35" hidden="1">
      <c r="E839" s="115"/>
      <c r="G839" s="124"/>
      <c r="H839" s="124"/>
      <c r="AA839" s="60" t="s">
        <v>5010</v>
      </c>
      <c r="AB839" s="66" t="s">
        <v>5008</v>
      </c>
      <c r="AC839" s="60" t="s">
        <v>11113</v>
      </c>
      <c r="AD839" s="60">
        <f>IF(N839=$AD$1,_xlfn.XLOOKUP(LEFT(B839,18)&amp;C839&amp;D839,'Form CT'!I:I,'Form CT'!D:D,0)+_xlfn.XLOOKUP(LEFT(B839,18)&amp;C839&amp;D839,'Form CT'!I:I,'Form CT'!E:E,0),0)</f>
        <v>0</v>
      </c>
      <c r="AE839" s="60">
        <f>IF(N839=$AE$1,_xlfn.XLOOKUP(LEFT(B839,18)&amp;C839&amp;D839,'Form CT'!I:I,'Form CT'!D:D,0)+_xlfn.XLOOKUP(LEFT(B839,18)&amp;C839&amp;D839,'Form CT'!I:I,'Form CT'!E:E,0),0)</f>
        <v>0</v>
      </c>
      <c r="AF839" s="60">
        <f>IF(N839=$AF$1,_xlfn.XLOOKUP(LEFT(B839,18)&amp;C839&amp;D839,'Form CT'!I:I,'Form CT'!D:D,0)+_xlfn.XLOOKUP(LEFT(B839,18)&amp;C839&amp;D839,'Form CT'!I:I,'Form CT'!E:E,0),0)</f>
        <v>0</v>
      </c>
      <c r="AG839" s="60" t="e">
        <f t="shared" si="17"/>
        <v>#VALUE!</v>
      </c>
      <c r="AH839" s="60">
        <f>_xlfn.XLOOKUP(TRIM(CLEAN(B839))&amp;"-"&amp;TRIM(CLEAN(C839))&amp;"-"&amp;TRIM(CLEAN(D839)),'KS2'!A:A,'KS2'!B:B,0)</f>
        <v>0</v>
      </c>
      <c r="AI839" s="60">
        <f>IF(_xlfn.XLOOKUP(MID(B839,2,7)&amp;"/"&amp;MID(B839,10,3)&amp;TRIM(D839)&amp;MID(B839,15,4),Carouselwash!F:F,Carouselwash!I:I,0)=0,_xlfn.XLOOKUP((MID(C839,2,7)&amp;"/"&amp;MID(C839,10,3)&amp;TRIM(D839)),Carouselwash!G:G,Carouselwash!I:I,0),_xlfn.XLOOKUP(MID(B839,2,7)&amp;"/"&amp;MID(B839,10,3)&amp;TRIM(D839)&amp;MID(B839,15,4),Carouselwash!F:F,Carouselwash!I:I,0))</f>
        <v>0</v>
      </c>
    </row>
    <row r="840" spans="1:35" hidden="1">
      <c r="E840" s="115"/>
      <c r="G840" s="124"/>
      <c r="H840" s="124"/>
      <c r="AA840" s="60" t="s">
        <v>5009</v>
      </c>
      <c r="AB840" s="66" t="s">
        <v>5008</v>
      </c>
      <c r="AC840" s="60" t="s">
        <v>10505</v>
      </c>
      <c r="AD840" s="60">
        <f>IF(N840=$AD$1,_xlfn.XLOOKUP(LEFT(B840,18)&amp;C840&amp;D840,'Form CT'!I:I,'Form CT'!D:D,0)+_xlfn.XLOOKUP(LEFT(B840,18)&amp;C840&amp;D840,'Form CT'!I:I,'Form CT'!E:E,0),0)</f>
        <v>0</v>
      </c>
      <c r="AE840" s="60">
        <f>IF(N840=$AE$1,_xlfn.XLOOKUP(LEFT(B840,18)&amp;C840&amp;D840,'Form CT'!I:I,'Form CT'!D:D,0)+_xlfn.XLOOKUP(LEFT(B840,18)&amp;C840&amp;D840,'Form CT'!I:I,'Form CT'!E:E,0),0)</f>
        <v>0</v>
      </c>
      <c r="AF840" s="60">
        <f>IF(N840=$AF$1,_xlfn.XLOOKUP(LEFT(B840,18)&amp;C840&amp;D840,'Form CT'!I:I,'Form CT'!D:D,0)+_xlfn.XLOOKUP(LEFT(B840,18)&amp;C840&amp;D840,'Form CT'!I:I,'Form CT'!E:E,0),0)</f>
        <v>0</v>
      </c>
      <c r="AG840" s="60" t="e">
        <f t="shared" si="17"/>
        <v>#VALUE!</v>
      </c>
      <c r="AH840" s="60">
        <f>_xlfn.XLOOKUP(TRIM(CLEAN(B840))&amp;"-"&amp;TRIM(CLEAN(C840))&amp;"-"&amp;TRIM(CLEAN(D840)),'KS2'!A:A,'KS2'!B:B,0)</f>
        <v>0</v>
      </c>
      <c r="AI840" s="60">
        <f>IF(_xlfn.XLOOKUP(MID(B840,2,7)&amp;"/"&amp;MID(B840,10,3)&amp;TRIM(D840)&amp;MID(B840,15,4),Carouselwash!F:F,Carouselwash!I:I,0)=0,_xlfn.XLOOKUP((MID(C840,2,7)&amp;"/"&amp;MID(C840,10,3)&amp;TRIM(D840)),Carouselwash!G:G,Carouselwash!I:I,0),_xlfn.XLOOKUP(MID(B840,2,7)&amp;"/"&amp;MID(B840,10,3)&amp;TRIM(D840)&amp;MID(B840,15,4),Carouselwash!F:F,Carouselwash!I:I,0))</f>
        <v>0</v>
      </c>
    </row>
    <row r="841" spans="1:35" hidden="1">
      <c r="E841" s="115"/>
      <c r="G841" s="124"/>
      <c r="H841" s="124"/>
      <c r="AA841" s="60" t="s">
        <v>5012</v>
      </c>
      <c r="AB841" s="66" t="s">
        <v>5014</v>
      </c>
      <c r="AC841" s="60" t="s">
        <v>11031</v>
      </c>
      <c r="AD841" s="60">
        <f>IF(N841=$AD$1,_xlfn.XLOOKUP(LEFT(B841,18)&amp;C841&amp;D841,'Form CT'!I:I,'Form CT'!D:D,0)+_xlfn.XLOOKUP(LEFT(B841,18)&amp;C841&amp;D841,'Form CT'!I:I,'Form CT'!E:E,0),0)</f>
        <v>0</v>
      </c>
      <c r="AE841" s="60">
        <f>IF(N841=$AE$1,_xlfn.XLOOKUP(LEFT(B841,18)&amp;C841&amp;D841,'Form CT'!I:I,'Form CT'!D:D,0)+_xlfn.XLOOKUP(LEFT(B841,18)&amp;C841&amp;D841,'Form CT'!I:I,'Form CT'!E:E,0),0)</f>
        <v>0</v>
      </c>
      <c r="AF841" s="60">
        <f>IF(N841=$AF$1,_xlfn.XLOOKUP(LEFT(B841,18)&amp;C841&amp;D841,'Form CT'!I:I,'Form CT'!D:D,0)+_xlfn.XLOOKUP(LEFT(B841,18)&amp;C841&amp;D841,'Form CT'!I:I,'Form CT'!E:E,0),0)</f>
        <v>0</v>
      </c>
      <c r="AG841" s="60" t="e">
        <f t="shared" si="17"/>
        <v>#VALUE!</v>
      </c>
      <c r="AH841" s="60">
        <f>_xlfn.XLOOKUP(TRIM(CLEAN(B841))&amp;"-"&amp;TRIM(CLEAN(C841))&amp;"-"&amp;TRIM(CLEAN(D841)),'KS2'!A:A,'KS2'!B:B,0)</f>
        <v>0</v>
      </c>
      <c r="AI841" s="60">
        <f>IF(_xlfn.XLOOKUP(MID(B841,2,7)&amp;"/"&amp;MID(B841,10,3)&amp;TRIM(D841)&amp;MID(B841,15,4),Carouselwash!F:F,Carouselwash!I:I,0)=0,_xlfn.XLOOKUP((MID(C841,2,7)&amp;"/"&amp;MID(C841,10,3)&amp;TRIM(D841)),Carouselwash!G:G,Carouselwash!I:I,0),_xlfn.XLOOKUP(MID(B841,2,7)&amp;"/"&amp;MID(B841,10,3)&amp;TRIM(D841)&amp;MID(B841,15,4),Carouselwash!F:F,Carouselwash!I:I,0))</f>
        <v>0</v>
      </c>
    </row>
    <row r="842" spans="1:35" hidden="1">
      <c r="E842" s="115"/>
      <c r="G842" s="124"/>
      <c r="H842" s="124"/>
      <c r="AA842" s="60" t="s">
        <v>5012</v>
      </c>
      <c r="AB842" s="66" t="s">
        <v>5014</v>
      </c>
      <c r="AC842" s="60" t="s">
        <v>11114</v>
      </c>
      <c r="AD842" s="60">
        <f>IF(N842=$AD$1,_xlfn.XLOOKUP(LEFT(B842,18)&amp;C842&amp;D842,'Form CT'!I:I,'Form CT'!D:D,0)+_xlfn.XLOOKUP(LEFT(B842,18)&amp;C842&amp;D842,'Form CT'!I:I,'Form CT'!E:E,0),0)</f>
        <v>0</v>
      </c>
      <c r="AE842" s="60">
        <f>IF(N842=$AE$1,_xlfn.XLOOKUP(LEFT(B842,18)&amp;C842&amp;D842,'Form CT'!I:I,'Form CT'!D:D,0)+_xlfn.XLOOKUP(LEFT(B842,18)&amp;C842&amp;D842,'Form CT'!I:I,'Form CT'!E:E,0),0)</f>
        <v>0</v>
      </c>
      <c r="AF842" s="60">
        <f>IF(N842=$AF$1,_xlfn.XLOOKUP(LEFT(B842,18)&amp;C842&amp;D842,'Form CT'!I:I,'Form CT'!D:D,0)+_xlfn.XLOOKUP(LEFT(B842,18)&amp;C842&amp;D842,'Form CT'!I:I,'Form CT'!E:E,0),0)</f>
        <v>0</v>
      </c>
      <c r="AG842" s="60" t="e">
        <f t="shared" si="17"/>
        <v>#VALUE!</v>
      </c>
      <c r="AH842" s="60">
        <f>_xlfn.XLOOKUP(TRIM(CLEAN(B842))&amp;"-"&amp;TRIM(CLEAN(C842))&amp;"-"&amp;TRIM(CLEAN(D842)),'KS2'!A:A,'KS2'!B:B,0)</f>
        <v>0</v>
      </c>
      <c r="AI842" s="60">
        <f>IF(_xlfn.XLOOKUP(MID(B842,2,7)&amp;"/"&amp;MID(B842,10,3)&amp;TRIM(D842)&amp;MID(B842,15,4),Carouselwash!F:F,Carouselwash!I:I,0)=0,_xlfn.XLOOKUP((MID(C842,2,7)&amp;"/"&amp;MID(C842,10,3)&amp;TRIM(D842)),Carouselwash!G:G,Carouselwash!I:I,0),_xlfn.XLOOKUP(MID(B842,2,7)&amp;"/"&amp;MID(B842,10,3)&amp;TRIM(D842)&amp;MID(B842,15,4),Carouselwash!F:F,Carouselwash!I:I,0))</f>
        <v>0</v>
      </c>
    </row>
    <row r="843" spans="1:35" hidden="1">
      <c r="D843" s="55"/>
      <c r="E843" s="115"/>
      <c r="G843" s="124"/>
      <c r="H843" s="124"/>
      <c r="AA843" s="60" t="s">
        <v>5009</v>
      </c>
      <c r="AB843" s="66" t="s">
        <v>11115</v>
      </c>
      <c r="AC843" s="60" t="s">
        <v>11116</v>
      </c>
      <c r="AD843" s="60">
        <f>IF(N843=$AD$1,_xlfn.XLOOKUP(LEFT(B843,18)&amp;C843&amp;D843,'Form CT'!I:I,'Form CT'!D:D,0)+_xlfn.XLOOKUP(LEFT(B843,18)&amp;C843&amp;D843,'Form CT'!I:I,'Form CT'!E:E,0),0)</f>
        <v>0</v>
      </c>
      <c r="AE843" s="60">
        <f>IF(N843=$AE$1,_xlfn.XLOOKUP(LEFT(B843,18)&amp;C843&amp;D843,'Form CT'!I:I,'Form CT'!D:D,0)+_xlfn.XLOOKUP(LEFT(B843,18)&amp;C843&amp;D843,'Form CT'!I:I,'Form CT'!E:E,0),0)</f>
        <v>0</v>
      </c>
      <c r="AF843" s="60">
        <f>IF(N843=$AF$1,_xlfn.XLOOKUP(LEFT(B843,18)&amp;C843&amp;D843,'Form CT'!I:I,'Form CT'!D:D,0)+_xlfn.XLOOKUP(LEFT(B843,18)&amp;C843&amp;D843,'Form CT'!I:I,'Form CT'!E:E,0),0)</f>
        <v>0</v>
      </c>
      <c r="AG843" s="60" t="e">
        <f t="shared" si="17"/>
        <v>#VALUE!</v>
      </c>
      <c r="AH843" s="60">
        <f>_xlfn.XLOOKUP(TRIM(CLEAN(B843))&amp;"-"&amp;TRIM(CLEAN(C843))&amp;"-"&amp;TRIM(CLEAN(D843)),'KS2'!A:A,'KS2'!B:B,0)</f>
        <v>0</v>
      </c>
      <c r="AI843" s="60">
        <f>IF(_xlfn.XLOOKUP(MID(B843,2,7)&amp;"/"&amp;MID(B843,10,3)&amp;TRIM(D843)&amp;MID(B843,15,4),Carouselwash!F:F,Carouselwash!I:I,0)=0,_xlfn.XLOOKUP((MID(C843,2,7)&amp;"/"&amp;MID(C843,10,3)&amp;TRIM(D843)),Carouselwash!G:G,Carouselwash!I:I,0),_xlfn.XLOOKUP(MID(B843,2,7)&amp;"/"&amp;MID(B843,10,3)&amp;TRIM(D843)&amp;MID(B843,15,4),Carouselwash!F:F,Carouselwash!I:I,0))</f>
        <v>0</v>
      </c>
    </row>
    <row r="844" spans="1:35" hidden="1">
      <c r="E844" s="115"/>
      <c r="G844" s="124"/>
      <c r="H844" s="124"/>
      <c r="AA844" s="60" t="s">
        <v>5009</v>
      </c>
      <c r="AB844" s="66" t="s">
        <v>11117</v>
      </c>
      <c r="AC844" s="60" t="s">
        <v>10958</v>
      </c>
      <c r="AD844" s="60">
        <f>IF(N844=$AD$1,_xlfn.XLOOKUP(LEFT(B844,18)&amp;C844&amp;D844,'Form CT'!I:I,'Form CT'!D:D,0)+_xlfn.XLOOKUP(LEFT(B844,18)&amp;C844&amp;D844,'Form CT'!I:I,'Form CT'!E:E,0),0)</f>
        <v>0</v>
      </c>
      <c r="AE844" s="60">
        <f>IF(N844=$AE$1,_xlfn.XLOOKUP(LEFT(B844,18)&amp;C844&amp;D844,'Form CT'!I:I,'Form CT'!D:D,0)+_xlfn.XLOOKUP(LEFT(B844,18)&amp;C844&amp;D844,'Form CT'!I:I,'Form CT'!E:E,0),0)</f>
        <v>0</v>
      </c>
      <c r="AF844" s="60">
        <f>IF(N844=$AF$1,_xlfn.XLOOKUP(LEFT(B844,18)&amp;C844&amp;D844,'Form CT'!I:I,'Form CT'!D:D,0)+_xlfn.XLOOKUP(LEFT(B844,18)&amp;C844&amp;D844,'Form CT'!I:I,'Form CT'!E:E,0),0)</f>
        <v>0</v>
      </c>
      <c r="AG844" s="60" t="e">
        <f t="shared" si="17"/>
        <v>#VALUE!</v>
      </c>
      <c r="AH844" s="60">
        <f>_xlfn.XLOOKUP(TRIM(CLEAN(B844))&amp;"-"&amp;TRIM(CLEAN(C844))&amp;"-"&amp;TRIM(CLEAN(D844)),'KS2'!A:A,'KS2'!B:B,0)</f>
        <v>0</v>
      </c>
      <c r="AI844" s="60">
        <f>IF(_xlfn.XLOOKUP(MID(B844,2,7)&amp;"/"&amp;MID(B844,10,3)&amp;TRIM(D844)&amp;MID(B844,15,4),Carouselwash!F:F,Carouselwash!I:I,0)=0,_xlfn.XLOOKUP((MID(C844,2,7)&amp;"/"&amp;MID(C844,10,3)&amp;TRIM(D844)),Carouselwash!G:G,Carouselwash!I:I,0),_xlfn.XLOOKUP(MID(B844,2,7)&amp;"/"&amp;MID(B844,10,3)&amp;TRIM(D844)&amp;MID(B844,15,4),Carouselwash!F:F,Carouselwash!I:I,0))</f>
        <v>0</v>
      </c>
    </row>
    <row r="845" spans="1:35" hidden="1">
      <c r="E845" s="115"/>
      <c r="G845" s="124"/>
      <c r="H845" s="124"/>
      <c r="AA845" s="60" t="s">
        <v>5012</v>
      </c>
      <c r="AB845" s="66" t="s">
        <v>5014</v>
      </c>
      <c r="AC845" s="60" t="s">
        <v>11118</v>
      </c>
      <c r="AD845" s="60">
        <f>IF(N845=$AD$1,_xlfn.XLOOKUP(LEFT(B845,18)&amp;C845&amp;D845,'Form CT'!I:I,'Form CT'!D:D,0)+_xlfn.XLOOKUP(LEFT(B845,18)&amp;C845&amp;D845,'Form CT'!I:I,'Form CT'!E:E,0),0)</f>
        <v>0</v>
      </c>
      <c r="AE845" s="60">
        <f>IF(N845=$AE$1,_xlfn.XLOOKUP(LEFT(B845,18)&amp;C845&amp;D845,'Form CT'!I:I,'Form CT'!D:D,0)+_xlfn.XLOOKUP(LEFT(B845,18)&amp;C845&amp;D845,'Form CT'!I:I,'Form CT'!E:E,0),0)</f>
        <v>0</v>
      </c>
      <c r="AF845" s="60">
        <f>IF(N845=$AF$1,_xlfn.XLOOKUP(LEFT(B845,18)&amp;C845&amp;D845,'Form CT'!I:I,'Form CT'!D:D,0)+_xlfn.XLOOKUP(LEFT(B845,18)&amp;C845&amp;D845,'Form CT'!I:I,'Form CT'!E:E,0),0)</f>
        <v>0</v>
      </c>
      <c r="AG845" s="60" t="e">
        <f t="shared" si="17"/>
        <v>#VALUE!</v>
      </c>
      <c r="AH845" s="60">
        <f>_xlfn.XLOOKUP(TRIM(CLEAN(B845))&amp;"-"&amp;TRIM(CLEAN(C845))&amp;"-"&amp;TRIM(CLEAN(D845)),'KS2'!A:A,'KS2'!B:B,0)</f>
        <v>0</v>
      </c>
      <c r="AI845" s="60">
        <f>IF(_xlfn.XLOOKUP(MID(B845,2,7)&amp;"/"&amp;MID(B845,10,3)&amp;TRIM(D845)&amp;MID(B845,15,4),Carouselwash!F:F,Carouselwash!I:I,0)=0,_xlfn.XLOOKUP((MID(C845,2,7)&amp;"/"&amp;MID(C845,10,3)&amp;TRIM(D845)),Carouselwash!G:G,Carouselwash!I:I,0),_xlfn.XLOOKUP(MID(B845,2,7)&amp;"/"&amp;MID(B845,10,3)&amp;TRIM(D845)&amp;MID(B845,15,4),Carouselwash!F:F,Carouselwash!I:I,0))</f>
        <v>0</v>
      </c>
    </row>
    <row r="846" spans="1:35" hidden="1">
      <c r="E846" s="115"/>
      <c r="G846" s="124"/>
      <c r="H846" s="124"/>
      <c r="AA846" s="60" t="s">
        <v>5009</v>
      </c>
      <c r="AB846" s="66" t="s">
        <v>11119</v>
      </c>
      <c r="AC846" s="60" t="s">
        <v>11020</v>
      </c>
      <c r="AD846" s="60">
        <f>IF(N846=$AD$1,_xlfn.XLOOKUP(LEFT(B846,18)&amp;C846&amp;D846,'Form CT'!I:I,'Form CT'!D:D,0)+_xlfn.XLOOKUP(LEFT(B846,18)&amp;C846&amp;D846,'Form CT'!I:I,'Form CT'!E:E,0),0)</f>
        <v>0</v>
      </c>
      <c r="AE846" s="60">
        <f>IF(N846=$AE$1,_xlfn.XLOOKUP(LEFT(B846,18)&amp;C846&amp;D846,'Form CT'!I:I,'Form CT'!D:D,0)+_xlfn.XLOOKUP(LEFT(B846,18)&amp;C846&amp;D846,'Form CT'!I:I,'Form CT'!E:E,0),0)</f>
        <v>0</v>
      </c>
      <c r="AF846" s="60">
        <f>IF(N846=$AF$1,_xlfn.XLOOKUP(LEFT(B846,18)&amp;C846&amp;D846,'Form CT'!I:I,'Form CT'!D:D,0)+_xlfn.XLOOKUP(LEFT(B846,18)&amp;C846&amp;D846,'Form CT'!I:I,'Form CT'!E:E,0),0)</f>
        <v>0</v>
      </c>
      <c r="AG846" s="60" t="e">
        <f t="shared" si="17"/>
        <v>#VALUE!</v>
      </c>
      <c r="AH846" s="60">
        <f>_xlfn.XLOOKUP(TRIM(CLEAN(B846))&amp;"-"&amp;TRIM(CLEAN(C846))&amp;"-"&amp;TRIM(CLEAN(D846)),'KS2'!A:A,'KS2'!B:B,0)</f>
        <v>0</v>
      </c>
      <c r="AI846" s="60">
        <f>IF(_xlfn.XLOOKUP(MID(B846,2,7)&amp;"/"&amp;MID(B846,10,3)&amp;TRIM(D846)&amp;MID(B846,15,4),Carouselwash!F:F,Carouselwash!I:I,0)=0,_xlfn.XLOOKUP((MID(C846,2,7)&amp;"/"&amp;MID(C846,10,3)&amp;TRIM(D846)),Carouselwash!G:G,Carouselwash!I:I,0),_xlfn.XLOOKUP(MID(B846,2,7)&amp;"/"&amp;MID(B846,10,3)&amp;TRIM(D846)&amp;MID(B846,15,4),Carouselwash!F:F,Carouselwash!I:I,0))</f>
        <v>0</v>
      </c>
    </row>
    <row r="847" spans="1:35" hidden="1">
      <c r="E847" s="115"/>
      <c r="G847" s="124"/>
      <c r="H847" s="124"/>
      <c r="AA847" s="60" t="s">
        <v>5010</v>
      </c>
      <c r="AB847" s="66" t="s">
        <v>5008</v>
      </c>
      <c r="AC847" s="60" t="s">
        <v>10952</v>
      </c>
      <c r="AD847" s="60">
        <f>IF(N847=$AD$1,_xlfn.XLOOKUP(LEFT(B847,18)&amp;C847&amp;D847,'Form CT'!I:I,'Form CT'!D:D,0)+_xlfn.XLOOKUP(LEFT(B847,18)&amp;C847&amp;D847,'Form CT'!I:I,'Form CT'!E:E,0),0)</f>
        <v>0</v>
      </c>
      <c r="AE847" s="60">
        <f>IF(N847=$AE$1,_xlfn.XLOOKUP(LEFT(B847,18)&amp;C847&amp;D847,'Form CT'!I:I,'Form CT'!D:D,0)+_xlfn.XLOOKUP(LEFT(B847,18)&amp;C847&amp;D847,'Form CT'!I:I,'Form CT'!E:E,0),0)</f>
        <v>0</v>
      </c>
      <c r="AF847" s="60">
        <f>IF(N847=$AF$1,_xlfn.XLOOKUP(LEFT(B847,18)&amp;C847&amp;D847,'Form CT'!I:I,'Form CT'!D:D,0)+_xlfn.XLOOKUP(LEFT(B847,18)&amp;C847&amp;D847,'Form CT'!I:I,'Form CT'!E:E,0),0)</f>
        <v>0</v>
      </c>
      <c r="AG847" s="60" t="e">
        <f t="shared" si="17"/>
        <v>#VALUE!</v>
      </c>
      <c r="AH847" s="60">
        <f>_xlfn.XLOOKUP(TRIM(CLEAN(B847))&amp;"-"&amp;TRIM(CLEAN(C847))&amp;"-"&amp;TRIM(CLEAN(D847)),'KS2'!A:A,'KS2'!B:B,0)</f>
        <v>0</v>
      </c>
      <c r="AI847" s="60">
        <f>IF(_xlfn.XLOOKUP(MID(B847,2,7)&amp;"/"&amp;MID(B847,10,3)&amp;TRIM(D847)&amp;MID(B847,15,4),Carouselwash!F:F,Carouselwash!I:I,0)=0,_xlfn.XLOOKUP((MID(C847,2,7)&amp;"/"&amp;MID(C847,10,3)&amp;TRIM(D847)),Carouselwash!G:G,Carouselwash!I:I,0),_xlfn.XLOOKUP(MID(B847,2,7)&amp;"/"&amp;MID(B847,10,3)&amp;TRIM(D847)&amp;MID(B847,15,4),Carouselwash!F:F,Carouselwash!I:I,0))</f>
        <v>0</v>
      </c>
    </row>
    <row r="848" spans="1:35" hidden="1">
      <c r="E848" s="115"/>
      <c r="G848" s="124"/>
      <c r="H848" s="124"/>
      <c r="AA848" s="60" t="s">
        <v>5009</v>
      </c>
      <c r="AB848" s="126" t="s">
        <v>11120</v>
      </c>
      <c r="AC848" s="60" t="s">
        <v>11121</v>
      </c>
      <c r="AD848" s="60">
        <f>IF(N848=$AD$1,_xlfn.XLOOKUP(LEFT(B848,18)&amp;C848&amp;D848,'Form CT'!I:I,'Form CT'!D:D,0)+_xlfn.XLOOKUP(LEFT(B848,18)&amp;C848&amp;D848,'Form CT'!I:I,'Form CT'!E:E,0),0)</f>
        <v>0</v>
      </c>
      <c r="AE848" s="60">
        <f>IF(N848=$AE$1,_xlfn.XLOOKUP(LEFT(B848,18)&amp;C848&amp;D848,'Form CT'!I:I,'Form CT'!D:D,0)+_xlfn.XLOOKUP(LEFT(B848,18)&amp;C848&amp;D848,'Form CT'!I:I,'Form CT'!E:E,0),0)</f>
        <v>0</v>
      </c>
      <c r="AF848" s="60">
        <f>IF(N848=$AF$1,_xlfn.XLOOKUP(LEFT(B848,18)&amp;C848&amp;D848,'Form CT'!I:I,'Form CT'!D:D,0)+_xlfn.XLOOKUP(LEFT(B848,18)&amp;C848&amp;D848,'Form CT'!I:I,'Form CT'!E:E,0),0)</f>
        <v>0</v>
      </c>
      <c r="AG848" s="60" t="e">
        <f t="shared" si="17"/>
        <v>#VALUE!</v>
      </c>
      <c r="AH848" s="60">
        <f>_xlfn.XLOOKUP(TRIM(CLEAN(B848))&amp;"-"&amp;TRIM(CLEAN(C848))&amp;"-"&amp;TRIM(CLEAN(D848)),'KS2'!A:A,'KS2'!B:B,0)</f>
        <v>0</v>
      </c>
      <c r="AI848" s="60">
        <f>IF(_xlfn.XLOOKUP(MID(B848,2,7)&amp;"/"&amp;MID(B848,10,3)&amp;TRIM(D848)&amp;MID(B848,15,4),Carouselwash!F:F,Carouselwash!I:I,0)=0,_xlfn.XLOOKUP((MID(C848,2,7)&amp;"/"&amp;MID(C848,10,3)&amp;TRIM(D848)),Carouselwash!G:G,Carouselwash!I:I,0),_xlfn.XLOOKUP(MID(B848,2,7)&amp;"/"&amp;MID(B848,10,3)&amp;TRIM(D848)&amp;MID(B848,15,4),Carouselwash!F:F,Carouselwash!I:I,0))</f>
        <v>0</v>
      </c>
    </row>
    <row r="849" spans="2:35" ht="43.5" hidden="1">
      <c r="E849" s="115"/>
      <c r="G849" s="124"/>
      <c r="H849" s="124"/>
      <c r="AA849" s="60" t="s">
        <v>5009</v>
      </c>
      <c r="AB849" s="126" t="s">
        <v>11122</v>
      </c>
      <c r="AC849" s="60" t="s">
        <v>11123</v>
      </c>
      <c r="AD849" s="60">
        <f>IF(N849=$AD$1,_xlfn.XLOOKUP(LEFT(B849,18)&amp;C849&amp;D849,'Form CT'!I:I,'Form CT'!D:D,0)+_xlfn.XLOOKUP(LEFT(B849,18)&amp;C849&amp;D849,'Form CT'!I:I,'Form CT'!E:E,0),0)</f>
        <v>0</v>
      </c>
      <c r="AE849" s="60">
        <f>IF(N849=$AE$1,_xlfn.XLOOKUP(LEFT(B849,18)&amp;C849&amp;D849,'Form CT'!I:I,'Form CT'!D:D,0)+_xlfn.XLOOKUP(LEFT(B849,18)&amp;C849&amp;D849,'Form CT'!I:I,'Form CT'!E:E,0),0)</f>
        <v>0</v>
      </c>
      <c r="AF849" s="60">
        <f>IF(N849=$AF$1,_xlfn.XLOOKUP(LEFT(B849,18)&amp;C849&amp;D849,'Form CT'!I:I,'Form CT'!D:D,0)+_xlfn.XLOOKUP(LEFT(B849,18)&amp;C849&amp;D849,'Form CT'!I:I,'Form CT'!E:E,0),0)</f>
        <v>0</v>
      </c>
      <c r="AG849" s="60" t="e">
        <f t="shared" si="17"/>
        <v>#VALUE!</v>
      </c>
      <c r="AH849" s="60">
        <f>_xlfn.XLOOKUP(TRIM(CLEAN(B849))&amp;"-"&amp;TRIM(CLEAN(C849))&amp;"-"&amp;TRIM(CLEAN(D849)),'KS2'!A:A,'KS2'!B:B,0)</f>
        <v>0</v>
      </c>
      <c r="AI849" s="60">
        <f>IF(_xlfn.XLOOKUP(MID(B849,2,7)&amp;"/"&amp;MID(B849,10,3)&amp;TRIM(D849)&amp;MID(B849,15,4),Carouselwash!F:F,Carouselwash!I:I,0)=0,_xlfn.XLOOKUP((MID(C849,2,7)&amp;"/"&amp;MID(C849,10,3)&amp;TRIM(D849)),Carouselwash!G:G,Carouselwash!I:I,0),_xlfn.XLOOKUP(MID(B849,2,7)&amp;"/"&amp;MID(B849,10,3)&amp;TRIM(D849)&amp;MID(B849,15,4),Carouselwash!F:F,Carouselwash!I:I,0))</f>
        <v>0</v>
      </c>
    </row>
    <row r="850" spans="2:35" hidden="1">
      <c r="E850" s="115"/>
      <c r="G850" s="124"/>
      <c r="H850" s="124"/>
      <c r="AA850" s="60" t="s">
        <v>5009</v>
      </c>
      <c r="AB850" s="66" t="s">
        <v>11124</v>
      </c>
      <c r="AC850" s="60" t="s">
        <v>10991</v>
      </c>
      <c r="AD850" s="60">
        <f>IF(N850=$AD$1,_xlfn.XLOOKUP(LEFT(B850,18)&amp;C850&amp;D850,'Form CT'!I:I,'Form CT'!D:D,0)+_xlfn.XLOOKUP(LEFT(B850,18)&amp;C850&amp;D850,'Form CT'!I:I,'Form CT'!E:E,0),0)</f>
        <v>0</v>
      </c>
      <c r="AE850" s="60">
        <f>IF(N850=$AE$1,_xlfn.XLOOKUP(LEFT(B850,18)&amp;C850&amp;D850,'Form CT'!I:I,'Form CT'!D:D,0)+_xlfn.XLOOKUP(LEFT(B850,18)&amp;C850&amp;D850,'Form CT'!I:I,'Form CT'!E:E,0),0)</f>
        <v>0</v>
      </c>
      <c r="AF850" s="60">
        <f>IF(N850=$AF$1,_xlfn.XLOOKUP(LEFT(B850,18)&amp;C850&amp;D850,'Form CT'!I:I,'Form CT'!D:D,0)+_xlfn.XLOOKUP(LEFT(B850,18)&amp;C850&amp;D850,'Form CT'!I:I,'Form CT'!E:E,0),0)</f>
        <v>0</v>
      </c>
      <c r="AG850" s="60" t="e">
        <f t="shared" si="17"/>
        <v>#VALUE!</v>
      </c>
      <c r="AH850" s="60">
        <f>_xlfn.XLOOKUP(TRIM(CLEAN(B850))&amp;"-"&amp;TRIM(CLEAN(C850))&amp;"-"&amp;TRIM(CLEAN(D850)),'KS2'!A:A,'KS2'!B:B,0)</f>
        <v>0</v>
      </c>
      <c r="AI850" s="60">
        <f>IF(_xlfn.XLOOKUP(MID(B850,2,7)&amp;"/"&amp;MID(B850,10,3)&amp;TRIM(D850)&amp;MID(B850,15,4),Carouselwash!F:F,Carouselwash!I:I,0)=0,_xlfn.XLOOKUP((MID(C850,2,7)&amp;"/"&amp;MID(C850,10,3)&amp;TRIM(D850)),Carouselwash!G:G,Carouselwash!I:I,0),_xlfn.XLOOKUP(MID(B850,2,7)&amp;"/"&amp;MID(B850,10,3)&amp;TRIM(D850)&amp;MID(B850,15,4),Carouselwash!F:F,Carouselwash!I:I,0))</f>
        <v>0</v>
      </c>
    </row>
    <row r="851" spans="2:35" hidden="1">
      <c r="E851" s="115"/>
      <c r="G851" s="124"/>
      <c r="H851" s="124"/>
      <c r="AA851" s="60" t="s">
        <v>5009</v>
      </c>
      <c r="AB851" s="66" t="s">
        <v>11125</v>
      </c>
      <c r="AC851" s="60" t="s">
        <v>11126</v>
      </c>
      <c r="AD851" s="60">
        <f>IF(N851=$AD$1,_xlfn.XLOOKUP(LEFT(B851,18)&amp;C851&amp;D851,'Form CT'!I:I,'Form CT'!D:D,0)+_xlfn.XLOOKUP(LEFT(B851,18)&amp;C851&amp;D851,'Form CT'!I:I,'Form CT'!E:E,0),0)</f>
        <v>0</v>
      </c>
      <c r="AE851" s="60">
        <f>IF(N851=$AE$1,_xlfn.XLOOKUP(LEFT(B851,18)&amp;C851&amp;D851,'Form CT'!I:I,'Form CT'!D:D,0)+_xlfn.XLOOKUP(LEFT(B851,18)&amp;C851&amp;D851,'Form CT'!I:I,'Form CT'!E:E,0),0)</f>
        <v>0</v>
      </c>
      <c r="AF851" s="60">
        <f>IF(N851=$AF$1,_xlfn.XLOOKUP(LEFT(B851,18)&amp;C851&amp;D851,'Form CT'!I:I,'Form CT'!D:D,0)+_xlfn.XLOOKUP(LEFT(B851,18)&amp;C851&amp;D851,'Form CT'!I:I,'Form CT'!E:E,0),0)</f>
        <v>0</v>
      </c>
      <c r="AG851" s="60" t="e">
        <f t="shared" si="17"/>
        <v>#VALUE!</v>
      </c>
      <c r="AH851" s="60">
        <f>_xlfn.XLOOKUP(TRIM(CLEAN(B851))&amp;"-"&amp;TRIM(CLEAN(C851))&amp;"-"&amp;TRIM(CLEAN(D851)),'KS2'!A:A,'KS2'!B:B,0)</f>
        <v>0</v>
      </c>
      <c r="AI851" s="60">
        <f>IF(_xlfn.XLOOKUP(MID(B851,2,7)&amp;"/"&amp;MID(B851,10,3)&amp;TRIM(D851)&amp;MID(B851,15,4),Carouselwash!F:F,Carouselwash!I:I,0)=0,_xlfn.XLOOKUP((MID(C851,2,7)&amp;"/"&amp;MID(C851,10,3)&amp;TRIM(D851)),Carouselwash!G:G,Carouselwash!I:I,0),_xlfn.XLOOKUP(MID(B851,2,7)&amp;"/"&amp;MID(B851,10,3)&amp;TRIM(D851)&amp;MID(B851,15,4),Carouselwash!F:F,Carouselwash!I:I,0))</f>
        <v>0</v>
      </c>
    </row>
    <row r="852" spans="2:35" hidden="1">
      <c r="E852" s="115"/>
      <c r="G852" s="124"/>
      <c r="H852" s="124"/>
      <c r="AA852" s="60" t="s">
        <v>5009</v>
      </c>
      <c r="AB852" s="66" t="s">
        <v>11127</v>
      </c>
      <c r="AC852" s="60" t="s">
        <v>11128</v>
      </c>
      <c r="AD852" s="60">
        <f>IF(N852=$AD$1,_xlfn.XLOOKUP(LEFT(B852,18)&amp;C852&amp;D852,'Form CT'!I:I,'Form CT'!D:D,0)+_xlfn.XLOOKUP(LEFT(B852,18)&amp;C852&amp;D852,'Form CT'!I:I,'Form CT'!E:E,0),0)</f>
        <v>0</v>
      </c>
      <c r="AE852" s="60">
        <f>IF(N852=$AE$1,_xlfn.XLOOKUP(LEFT(B852,18)&amp;C852&amp;D852,'Form CT'!I:I,'Form CT'!D:D,0)+_xlfn.XLOOKUP(LEFT(B852,18)&amp;C852&amp;D852,'Form CT'!I:I,'Form CT'!E:E,0),0)</f>
        <v>0</v>
      </c>
      <c r="AF852" s="60">
        <f>IF(N852=$AF$1,_xlfn.XLOOKUP(LEFT(B852,18)&amp;C852&amp;D852,'Form CT'!I:I,'Form CT'!D:D,0)+_xlfn.XLOOKUP(LEFT(B852,18)&amp;C852&amp;D852,'Form CT'!I:I,'Form CT'!E:E,0),0)</f>
        <v>0</v>
      </c>
      <c r="AG852" s="60" t="e">
        <f t="shared" si="17"/>
        <v>#VALUE!</v>
      </c>
      <c r="AH852" s="60">
        <f>_xlfn.XLOOKUP(TRIM(CLEAN(B852))&amp;"-"&amp;TRIM(CLEAN(C852))&amp;"-"&amp;TRIM(CLEAN(D852)),'KS2'!A:A,'KS2'!B:B,0)</f>
        <v>0</v>
      </c>
      <c r="AI852" s="60">
        <f>IF(_xlfn.XLOOKUP(MID(B852,2,7)&amp;"/"&amp;MID(B852,10,3)&amp;TRIM(D852)&amp;MID(B852,15,4),Carouselwash!F:F,Carouselwash!I:I,0)=0,_xlfn.XLOOKUP((MID(C852,2,7)&amp;"/"&amp;MID(C852,10,3)&amp;TRIM(D852)),Carouselwash!G:G,Carouselwash!I:I,0),_xlfn.XLOOKUP(MID(B852,2,7)&amp;"/"&amp;MID(B852,10,3)&amp;TRIM(D852)&amp;MID(B852,15,4),Carouselwash!F:F,Carouselwash!I:I,0))</f>
        <v>0</v>
      </c>
    </row>
    <row r="853" spans="2:35" hidden="1">
      <c r="D853" s="55"/>
      <c r="E853" s="115"/>
      <c r="G853" s="124"/>
      <c r="H853" s="124"/>
      <c r="AA853" s="60" t="s">
        <v>5009</v>
      </c>
      <c r="AB853" s="66" t="s">
        <v>11129</v>
      </c>
      <c r="AC853" s="60" t="s">
        <v>11083</v>
      </c>
      <c r="AD853" s="60">
        <f>IF(N853=$AD$1,_xlfn.XLOOKUP(LEFT(B853,18)&amp;C853&amp;D853,'Form CT'!I:I,'Form CT'!D:D,0)+_xlfn.XLOOKUP(LEFT(B853,18)&amp;C853&amp;D853,'Form CT'!I:I,'Form CT'!E:E,0),0)</f>
        <v>0</v>
      </c>
      <c r="AE853" s="60">
        <f>IF(N853=$AE$1,_xlfn.XLOOKUP(LEFT(B853,18)&amp;C853&amp;D853,'Form CT'!I:I,'Form CT'!D:D,0)+_xlfn.XLOOKUP(LEFT(B853,18)&amp;C853&amp;D853,'Form CT'!I:I,'Form CT'!E:E,0),0)</f>
        <v>0</v>
      </c>
      <c r="AF853" s="60">
        <f>IF(N853=$AF$1,_xlfn.XLOOKUP(LEFT(B853,18)&amp;C853&amp;D853,'Form CT'!I:I,'Form CT'!D:D,0)+_xlfn.XLOOKUP(LEFT(B853,18)&amp;C853&amp;D853,'Form CT'!I:I,'Form CT'!E:E,0),0)</f>
        <v>0</v>
      </c>
      <c r="AG853" s="60" t="e">
        <f t="shared" si="17"/>
        <v>#VALUE!</v>
      </c>
      <c r="AH853" s="60">
        <f>_xlfn.XLOOKUP(TRIM(CLEAN(B853))&amp;"-"&amp;TRIM(CLEAN(C853))&amp;"-"&amp;TRIM(CLEAN(D853)),'KS2'!A:A,'KS2'!B:B,0)</f>
        <v>0</v>
      </c>
      <c r="AI853" s="60">
        <f>IF(_xlfn.XLOOKUP(MID(B853,2,7)&amp;"/"&amp;MID(B853,10,3)&amp;TRIM(D853)&amp;MID(B853,15,4),Carouselwash!F:F,Carouselwash!I:I,0)=0,_xlfn.XLOOKUP((MID(C853,2,7)&amp;"/"&amp;MID(C853,10,3)&amp;TRIM(D853)),Carouselwash!G:G,Carouselwash!I:I,0),_xlfn.XLOOKUP(MID(B853,2,7)&amp;"/"&amp;MID(B853,10,3)&amp;TRIM(D853)&amp;MID(B853,15,4),Carouselwash!F:F,Carouselwash!I:I,0))</f>
        <v>0</v>
      </c>
    </row>
    <row r="854" spans="2:35" hidden="1">
      <c r="D854" s="55"/>
      <c r="E854" s="115"/>
      <c r="G854" s="124"/>
      <c r="H854" s="124"/>
      <c r="AA854" s="60" t="s">
        <v>5009</v>
      </c>
      <c r="AB854" s="66" t="s">
        <v>11130</v>
      </c>
      <c r="AC854" s="60" t="s">
        <v>10737</v>
      </c>
      <c r="AD854" s="60">
        <f>IF(N854=$AD$1,_xlfn.XLOOKUP(LEFT(B854,18)&amp;C854&amp;D854,'Form CT'!I:I,'Form CT'!D:D,0)+_xlfn.XLOOKUP(LEFT(B854,18)&amp;C854&amp;D854,'Form CT'!I:I,'Form CT'!E:E,0),0)</f>
        <v>0</v>
      </c>
      <c r="AE854" s="60">
        <f>IF(N854=$AE$1,_xlfn.XLOOKUP(LEFT(B854,18)&amp;C854&amp;D854,'Form CT'!I:I,'Form CT'!D:D,0)+_xlfn.XLOOKUP(LEFT(B854,18)&amp;C854&amp;D854,'Form CT'!I:I,'Form CT'!E:E,0),0)</f>
        <v>0</v>
      </c>
      <c r="AF854" s="60">
        <f>IF(N854=$AF$1,_xlfn.XLOOKUP(LEFT(B854,18)&amp;C854&amp;D854,'Form CT'!I:I,'Form CT'!D:D,0)+_xlfn.XLOOKUP(LEFT(B854,18)&amp;C854&amp;D854,'Form CT'!I:I,'Form CT'!E:E,0),0)</f>
        <v>0</v>
      </c>
      <c r="AG854" s="60" t="e">
        <f t="shared" si="17"/>
        <v>#VALUE!</v>
      </c>
      <c r="AH854" s="60">
        <f>_xlfn.XLOOKUP(TRIM(CLEAN(B854))&amp;"-"&amp;TRIM(CLEAN(C854))&amp;"-"&amp;TRIM(CLEAN(D854)),'KS2'!A:A,'KS2'!B:B,0)</f>
        <v>0</v>
      </c>
      <c r="AI854" s="60">
        <f>IF(_xlfn.XLOOKUP(MID(B854,2,7)&amp;"/"&amp;MID(B854,10,3)&amp;TRIM(D854)&amp;MID(B854,15,4),Carouselwash!F:F,Carouselwash!I:I,0)=0,_xlfn.XLOOKUP((MID(C854,2,7)&amp;"/"&amp;MID(C854,10,3)&amp;TRIM(D854)),Carouselwash!G:G,Carouselwash!I:I,0),_xlfn.XLOOKUP(MID(B854,2,7)&amp;"/"&amp;MID(B854,10,3)&amp;TRIM(D854)&amp;MID(B854,15,4),Carouselwash!F:F,Carouselwash!I:I,0))</f>
        <v>0</v>
      </c>
    </row>
    <row r="855" spans="2:35" hidden="1">
      <c r="E855" s="115"/>
      <c r="G855" s="124"/>
      <c r="H855" s="124"/>
      <c r="AA855" s="60" t="s">
        <v>5009</v>
      </c>
      <c r="AB855" s="66" t="s">
        <v>11131</v>
      </c>
      <c r="AC855" s="60" t="s">
        <v>11132</v>
      </c>
      <c r="AD855" s="60">
        <f>IF(N855=$AD$1,_xlfn.XLOOKUP(LEFT(B855,18)&amp;C855&amp;D855,'Form CT'!I:I,'Form CT'!D:D,0)+_xlfn.XLOOKUP(LEFT(B855,18)&amp;C855&amp;D855,'Form CT'!I:I,'Form CT'!E:E,0),0)</f>
        <v>0</v>
      </c>
      <c r="AE855" s="60">
        <f>IF(N855=$AE$1,_xlfn.XLOOKUP(LEFT(B855,18)&amp;C855&amp;D855,'Form CT'!I:I,'Form CT'!D:D,0)+_xlfn.XLOOKUP(LEFT(B855,18)&amp;C855&amp;D855,'Form CT'!I:I,'Form CT'!E:E,0),0)</f>
        <v>0</v>
      </c>
      <c r="AF855" s="60">
        <f>IF(N855=$AF$1,_xlfn.XLOOKUP(LEFT(B855,18)&amp;C855&amp;D855,'Form CT'!I:I,'Form CT'!D:D,0)+_xlfn.XLOOKUP(LEFT(B855,18)&amp;C855&amp;D855,'Form CT'!I:I,'Form CT'!E:E,0),0)</f>
        <v>0</v>
      </c>
      <c r="AG855" s="60" t="e">
        <f t="shared" si="17"/>
        <v>#VALUE!</v>
      </c>
      <c r="AH855" s="60">
        <f>_xlfn.XLOOKUP(TRIM(CLEAN(B855))&amp;"-"&amp;TRIM(CLEAN(C855))&amp;"-"&amp;TRIM(CLEAN(D855)),'KS2'!A:A,'KS2'!B:B,0)</f>
        <v>0</v>
      </c>
      <c r="AI855" s="60">
        <f>IF(_xlfn.XLOOKUP(MID(B855,2,7)&amp;"/"&amp;MID(B855,10,3)&amp;TRIM(D855)&amp;MID(B855,15,4),Carouselwash!F:F,Carouselwash!I:I,0)=0,_xlfn.XLOOKUP((MID(C855,2,7)&amp;"/"&amp;MID(C855,10,3)&amp;TRIM(D855)),Carouselwash!G:G,Carouselwash!I:I,0),_xlfn.XLOOKUP(MID(B855,2,7)&amp;"/"&amp;MID(B855,10,3)&amp;TRIM(D855)&amp;MID(B855,15,4),Carouselwash!F:F,Carouselwash!I:I,0))</f>
        <v>0</v>
      </c>
    </row>
    <row r="856" spans="2:35" hidden="1">
      <c r="E856" s="122"/>
      <c r="G856" s="124"/>
      <c r="H856" s="124"/>
      <c r="AA856" s="60" t="s">
        <v>5009</v>
      </c>
      <c r="AB856" s="66" t="s">
        <v>11133</v>
      </c>
      <c r="AC856" s="60" t="s">
        <v>11134</v>
      </c>
      <c r="AD856" s="60">
        <f>IF(N856=$AD$1,_xlfn.XLOOKUP(LEFT(B856,18)&amp;C856&amp;D856,'Form CT'!I:I,'Form CT'!D:D,0)+_xlfn.XLOOKUP(LEFT(B856,18)&amp;C856&amp;D856,'Form CT'!I:I,'Form CT'!E:E,0),0)</f>
        <v>0</v>
      </c>
      <c r="AE856" s="60">
        <f>IF(N856=$AE$1,_xlfn.XLOOKUP(LEFT(B856,18)&amp;C856&amp;D856,'Form CT'!I:I,'Form CT'!D:D,0)+_xlfn.XLOOKUP(LEFT(B856,18)&amp;C856&amp;D856,'Form CT'!I:I,'Form CT'!E:E,0),0)</f>
        <v>0</v>
      </c>
      <c r="AF856" s="60">
        <f>IF(N856=$AF$1,_xlfn.XLOOKUP(LEFT(B856,18)&amp;C856&amp;D856,'Form CT'!I:I,'Form CT'!D:D,0)+_xlfn.XLOOKUP(LEFT(B856,18)&amp;C856&amp;D856,'Form CT'!I:I,'Form CT'!E:E,0),0)</f>
        <v>0</v>
      </c>
      <c r="AG856" s="60" t="e">
        <f t="shared" si="17"/>
        <v>#VALUE!</v>
      </c>
      <c r="AH856" s="60">
        <f>_xlfn.XLOOKUP(TRIM(CLEAN(B856))&amp;"-"&amp;TRIM(CLEAN(C856))&amp;"-"&amp;TRIM(CLEAN(D856)),'KS2'!A:A,'KS2'!B:B,0)</f>
        <v>0</v>
      </c>
      <c r="AI856" s="60">
        <f>IF(_xlfn.XLOOKUP(MID(B856,2,7)&amp;"/"&amp;MID(B856,10,3)&amp;TRIM(D856)&amp;MID(B856,15,4),Carouselwash!F:F,Carouselwash!I:I,0)=0,_xlfn.XLOOKUP((MID(C856,2,7)&amp;"/"&amp;MID(C856,10,3)&amp;TRIM(D856)),Carouselwash!G:G,Carouselwash!I:I,0),_xlfn.XLOOKUP(MID(B856,2,7)&amp;"/"&amp;MID(B856,10,3)&amp;TRIM(D856)&amp;MID(B856,15,4),Carouselwash!F:F,Carouselwash!I:I,0))</f>
        <v>0</v>
      </c>
    </row>
    <row r="857" spans="2:35" hidden="1">
      <c r="E857" s="115"/>
      <c r="G857" s="124"/>
      <c r="H857" s="124"/>
      <c r="AA857" s="60" t="s">
        <v>5009</v>
      </c>
      <c r="AB857" s="66" t="s">
        <v>11135</v>
      </c>
      <c r="AC857" s="60" t="s">
        <v>11136</v>
      </c>
      <c r="AD857" s="60">
        <f>IF(N857=$AD$1,_xlfn.XLOOKUP(LEFT(B857,18)&amp;C857&amp;D857,'Form CT'!I:I,'Form CT'!D:D,0)+_xlfn.XLOOKUP(LEFT(B857,18)&amp;C857&amp;D857,'Form CT'!I:I,'Form CT'!E:E,0),0)</f>
        <v>0</v>
      </c>
      <c r="AE857" s="60">
        <f>IF(N857=$AE$1,_xlfn.XLOOKUP(LEFT(B857,18)&amp;C857&amp;D857,'Form CT'!I:I,'Form CT'!D:D,0)+_xlfn.XLOOKUP(LEFT(B857,18)&amp;C857&amp;D857,'Form CT'!I:I,'Form CT'!E:E,0),0)</f>
        <v>0</v>
      </c>
      <c r="AF857" s="60">
        <f>IF(N857=$AF$1,_xlfn.XLOOKUP(LEFT(B857,18)&amp;C857&amp;D857,'Form CT'!I:I,'Form CT'!D:D,0)+_xlfn.XLOOKUP(LEFT(B857,18)&amp;C857&amp;D857,'Form CT'!I:I,'Form CT'!E:E,0),0)</f>
        <v>0</v>
      </c>
      <c r="AG857" s="60" t="e">
        <f t="shared" si="17"/>
        <v>#VALUE!</v>
      </c>
      <c r="AH857" s="60">
        <f>_xlfn.XLOOKUP(TRIM(CLEAN(B857))&amp;"-"&amp;TRIM(CLEAN(C857))&amp;"-"&amp;TRIM(CLEAN(D857)),'KS2'!A:A,'KS2'!B:B,0)</f>
        <v>0</v>
      </c>
      <c r="AI857" s="60">
        <f>IF(_xlfn.XLOOKUP(MID(B857,2,7)&amp;"/"&amp;MID(B857,10,3)&amp;TRIM(D857)&amp;MID(B857,15,4),Carouselwash!F:F,Carouselwash!I:I,0)=0,_xlfn.XLOOKUP((MID(C857,2,7)&amp;"/"&amp;MID(C857,10,3)&amp;TRIM(D857)),Carouselwash!G:G,Carouselwash!I:I,0),_xlfn.XLOOKUP(MID(B857,2,7)&amp;"/"&amp;MID(B857,10,3)&amp;TRIM(D857)&amp;MID(B857,15,4),Carouselwash!F:F,Carouselwash!I:I,0))</f>
        <v>0</v>
      </c>
    </row>
    <row r="858" spans="2:35" hidden="1">
      <c r="E858" s="115"/>
      <c r="G858" s="124"/>
      <c r="H858" s="124"/>
      <c r="AA858" s="60" t="s">
        <v>5009</v>
      </c>
      <c r="AB858" s="126" t="s">
        <v>11137</v>
      </c>
      <c r="AC858" s="60" t="s">
        <v>11138</v>
      </c>
      <c r="AD858" s="60">
        <f>IF(N858=$AD$1,_xlfn.XLOOKUP(LEFT(B858,18)&amp;C858&amp;D858,'Form CT'!I:I,'Form CT'!D:D,0)+_xlfn.XLOOKUP(LEFT(B858,18)&amp;C858&amp;D858,'Form CT'!I:I,'Form CT'!E:E,0),0)</f>
        <v>0</v>
      </c>
      <c r="AE858" s="60">
        <f>IF(N858=$AE$1,_xlfn.XLOOKUP(LEFT(B858,18)&amp;C858&amp;D858,'Form CT'!I:I,'Form CT'!D:D,0)+_xlfn.XLOOKUP(LEFT(B858,18)&amp;C858&amp;D858,'Form CT'!I:I,'Form CT'!E:E,0),0)</f>
        <v>0</v>
      </c>
      <c r="AF858" s="60">
        <f>IF(N858=$AF$1,_xlfn.XLOOKUP(LEFT(B858,18)&amp;C858&amp;D858,'Form CT'!I:I,'Form CT'!D:D,0)+_xlfn.XLOOKUP(LEFT(B858,18)&amp;C858&amp;D858,'Form CT'!I:I,'Form CT'!E:E,0),0)</f>
        <v>0</v>
      </c>
      <c r="AG858" s="60" t="e">
        <f t="shared" si="17"/>
        <v>#VALUE!</v>
      </c>
      <c r="AH858" s="60">
        <f>_xlfn.XLOOKUP(TRIM(CLEAN(B858))&amp;"-"&amp;TRIM(CLEAN(C858))&amp;"-"&amp;TRIM(CLEAN(D858)),'KS2'!A:A,'KS2'!B:B,0)</f>
        <v>0</v>
      </c>
      <c r="AI858" s="60">
        <f>IF(_xlfn.XLOOKUP(MID(B858,2,7)&amp;"/"&amp;MID(B858,10,3)&amp;TRIM(D858)&amp;MID(B858,15,4),Carouselwash!F:F,Carouselwash!I:I,0)=0,_xlfn.XLOOKUP((MID(C858,2,7)&amp;"/"&amp;MID(C858,10,3)&amp;TRIM(D858)),Carouselwash!G:G,Carouselwash!I:I,0),_xlfn.XLOOKUP(MID(B858,2,7)&amp;"/"&amp;MID(B858,10,3)&amp;TRIM(D858)&amp;MID(B858,15,4),Carouselwash!F:F,Carouselwash!I:I,0))</f>
        <v>0</v>
      </c>
    </row>
    <row r="859" spans="2:35" hidden="1">
      <c r="B859" s="70"/>
      <c r="C859" s="70"/>
      <c r="D859" s="68"/>
      <c r="E859" s="115"/>
      <c r="G859" s="124"/>
      <c r="H859" s="124"/>
      <c r="N859" s="68"/>
      <c r="AA859" s="60" t="s">
        <v>5009</v>
      </c>
      <c r="AB859" s="66" t="s">
        <v>11139</v>
      </c>
      <c r="AC859" s="60" t="s">
        <v>11140</v>
      </c>
      <c r="AD859" s="60">
        <f>IF(N859=$AD$1,_xlfn.XLOOKUP(LEFT(B859,18)&amp;C859&amp;D859,'Form CT'!I:I,'Form CT'!D:D,0)+_xlfn.XLOOKUP(LEFT(B859,18)&amp;C859&amp;D859,'Form CT'!I:I,'Form CT'!E:E,0),0)</f>
        <v>0</v>
      </c>
      <c r="AE859" s="60">
        <f>IF(N859=$AE$1,_xlfn.XLOOKUP(LEFT(B859,18)&amp;C859&amp;D859,'Form CT'!I:I,'Form CT'!D:D,0)+_xlfn.XLOOKUP(LEFT(B859,18)&amp;C859&amp;D859,'Form CT'!I:I,'Form CT'!E:E,0),0)</f>
        <v>0</v>
      </c>
      <c r="AF859" s="60">
        <f>IF(N859=$AF$1,_xlfn.XLOOKUP(LEFT(B859,18)&amp;C859&amp;D859,'Form CT'!I:I,'Form CT'!D:D,0)+_xlfn.XLOOKUP(LEFT(B859,18)&amp;C859&amp;D859,'Form CT'!I:I,'Form CT'!E:E,0),0)</f>
        <v>0</v>
      </c>
      <c r="AG859" s="60" t="e">
        <f t="shared" si="17"/>
        <v>#VALUE!</v>
      </c>
      <c r="AH859" s="60">
        <f>_xlfn.XLOOKUP(TRIM(CLEAN(B859))&amp;"-"&amp;TRIM(CLEAN(C859))&amp;"-"&amp;TRIM(CLEAN(D859)),'KS2'!A:A,'KS2'!B:B,0)</f>
        <v>0</v>
      </c>
      <c r="AI859" s="60">
        <f>IF(_xlfn.XLOOKUP(MID(B859,2,7)&amp;"/"&amp;MID(B859,10,3)&amp;TRIM(D859)&amp;MID(B859,15,4),Carouselwash!F:F,Carouselwash!I:I,0)=0,_xlfn.XLOOKUP((MID(C859,2,7)&amp;"/"&amp;MID(C859,10,3)&amp;TRIM(D859)),Carouselwash!G:G,Carouselwash!I:I,0),_xlfn.XLOOKUP(MID(B859,2,7)&amp;"/"&amp;MID(B859,10,3)&amp;TRIM(D859)&amp;MID(B859,15,4),Carouselwash!F:F,Carouselwash!I:I,0))</f>
        <v>0</v>
      </c>
    </row>
    <row r="860" spans="2:35" hidden="1">
      <c r="E860" s="115"/>
      <c r="G860" s="124"/>
      <c r="H860" s="124"/>
      <c r="AA860" s="60" t="s">
        <v>5009</v>
      </c>
      <c r="AB860" s="66" t="s">
        <v>11141</v>
      </c>
      <c r="AC860" s="60" t="s">
        <v>11142</v>
      </c>
      <c r="AD860" s="60">
        <f>IF(N860=$AD$1,_xlfn.XLOOKUP(LEFT(B860,18)&amp;C860&amp;D860,'Form CT'!I:I,'Form CT'!D:D,0)+_xlfn.XLOOKUP(LEFT(B860,18)&amp;C860&amp;D860,'Form CT'!I:I,'Form CT'!E:E,0),0)</f>
        <v>0</v>
      </c>
      <c r="AE860" s="60">
        <f>IF(N860=$AE$1,_xlfn.XLOOKUP(LEFT(B860,18)&amp;C860&amp;D860,'Form CT'!I:I,'Form CT'!D:D,0)+_xlfn.XLOOKUP(LEFT(B860,18)&amp;C860&amp;D860,'Form CT'!I:I,'Form CT'!E:E,0),0)</f>
        <v>0</v>
      </c>
      <c r="AF860" s="60">
        <f>IF(N860=$AF$1,_xlfn.XLOOKUP(LEFT(B860,18)&amp;C860&amp;D860,'Form CT'!I:I,'Form CT'!D:D,0)+_xlfn.XLOOKUP(LEFT(B860,18)&amp;C860&amp;D860,'Form CT'!I:I,'Form CT'!E:E,0),0)</f>
        <v>0</v>
      </c>
      <c r="AG860" s="60" t="e">
        <f t="shared" ref="AG860:AG893" si="18">IF(OR(
    AND(MID(B860,2,2)="59", VALUE(MID(B860,11,2))&gt;24),
    AND(LEFT(B860,4)="T521", VALUE(MID(B860,11,2))&gt;62),
    LEFT(B860,4)="T523"
), "符合", "不符合")</f>
        <v>#VALUE!</v>
      </c>
      <c r="AH860" s="60">
        <f>_xlfn.XLOOKUP(TRIM(CLEAN(B860))&amp;"-"&amp;TRIM(CLEAN(C860))&amp;"-"&amp;TRIM(CLEAN(D860)),'KS2'!A:A,'KS2'!B:B,0)</f>
        <v>0</v>
      </c>
      <c r="AI860" s="60">
        <f>IF(_xlfn.XLOOKUP(MID(B860,2,7)&amp;"/"&amp;MID(B860,10,3)&amp;TRIM(D860)&amp;MID(B860,15,4),Carouselwash!F:F,Carouselwash!I:I,0)=0,_xlfn.XLOOKUP((MID(C860,2,7)&amp;"/"&amp;MID(C860,10,3)&amp;TRIM(D860)),Carouselwash!G:G,Carouselwash!I:I,0),_xlfn.XLOOKUP(MID(B860,2,7)&amp;"/"&amp;MID(B860,10,3)&amp;TRIM(D860)&amp;MID(B860,15,4),Carouselwash!F:F,Carouselwash!I:I,0))</f>
        <v>0</v>
      </c>
    </row>
    <row r="861" spans="2:35" hidden="1">
      <c r="D861" s="55"/>
      <c r="E861" s="115"/>
      <c r="G861" s="124"/>
      <c r="H861" s="124"/>
      <c r="AA861" s="60" t="s">
        <v>5009</v>
      </c>
      <c r="AB861" s="66" t="s">
        <v>5008</v>
      </c>
      <c r="AC861" s="60" t="s">
        <v>10737</v>
      </c>
      <c r="AD861" s="60">
        <f>IF(N861=$AD$1,_xlfn.XLOOKUP(LEFT(B861,18)&amp;C861&amp;D861,'Form CT'!I:I,'Form CT'!D:D,0)+_xlfn.XLOOKUP(LEFT(B861,18)&amp;C861&amp;D861,'Form CT'!I:I,'Form CT'!E:E,0),0)</f>
        <v>0</v>
      </c>
      <c r="AE861" s="60">
        <f>IF(N861=$AE$1,_xlfn.XLOOKUP(LEFT(B861,18)&amp;C861&amp;D861,'Form CT'!I:I,'Form CT'!D:D,0)+_xlfn.XLOOKUP(LEFT(B861,18)&amp;C861&amp;D861,'Form CT'!I:I,'Form CT'!E:E,0),0)</f>
        <v>0</v>
      </c>
      <c r="AF861" s="60">
        <f>IF(N861=$AF$1,_xlfn.XLOOKUP(LEFT(B861,18)&amp;C861&amp;D861,'Form CT'!I:I,'Form CT'!D:D,0)+_xlfn.XLOOKUP(LEFT(B861,18)&amp;C861&amp;D861,'Form CT'!I:I,'Form CT'!E:E,0),0)</f>
        <v>0</v>
      </c>
      <c r="AG861" s="60" t="e">
        <f t="shared" si="18"/>
        <v>#VALUE!</v>
      </c>
      <c r="AH861" s="60">
        <f>_xlfn.XLOOKUP(TRIM(CLEAN(B861))&amp;"-"&amp;TRIM(CLEAN(C861))&amp;"-"&amp;TRIM(CLEAN(D861)),'KS2'!A:A,'KS2'!B:B,0)</f>
        <v>0</v>
      </c>
      <c r="AI861" s="60">
        <f>IF(_xlfn.XLOOKUP(MID(B861,2,7)&amp;"/"&amp;MID(B861,10,3)&amp;TRIM(D861)&amp;MID(B861,15,4),Carouselwash!F:F,Carouselwash!I:I,0)=0,_xlfn.XLOOKUP((MID(C861,2,7)&amp;"/"&amp;MID(C861,10,3)&amp;TRIM(D861)),Carouselwash!G:G,Carouselwash!I:I,0),_xlfn.XLOOKUP(MID(B861,2,7)&amp;"/"&amp;MID(B861,10,3)&amp;TRIM(D861)&amp;MID(B861,15,4),Carouselwash!F:F,Carouselwash!I:I,0))</f>
        <v>0</v>
      </c>
    </row>
    <row r="862" spans="2:35" hidden="1">
      <c r="D862" s="55"/>
      <c r="E862" s="115"/>
      <c r="G862" s="124"/>
      <c r="H862" s="124"/>
      <c r="AA862" s="60" t="s">
        <v>5009</v>
      </c>
      <c r="AB862" s="66" t="s">
        <v>5008</v>
      </c>
      <c r="AC862" s="60" t="s">
        <v>10737</v>
      </c>
      <c r="AD862" s="60">
        <f>IF(N862=$AD$1,_xlfn.XLOOKUP(LEFT(B862,18)&amp;C862&amp;D862,'Form CT'!I:I,'Form CT'!D:D,0)+_xlfn.XLOOKUP(LEFT(B862,18)&amp;C862&amp;D862,'Form CT'!I:I,'Form CT'!E:E,0),0)</f>
        <v>0</v>
      </c>
      <c r="AE862" s="60">
        <f>IF(N862=$AE$1,_xlfn.XLOOKUP(LEFT(B862,18)&amp;C862&amp;D862,'Form CT'!I:I,'Form CT'!D:D,0)+_xlfn.XLOOKUP(LEFT(B862,18)&amp;C862&amp;D862,'Form CT'!I:I,'Form CT'!E:E,0),0)</f>
        <v>0</v>
      </c>
      <c r="AF862" s="60">
        <f>IF(N862=$AF$1,_xlfn.XLOOKUP(LEFT(B862,18)&amp;C862&amp;D862,'Form CT'!I:I,'Form CT'!D:D,0)+_xlfn.XLOOKUP(LEFT(B862,18)&amp;C862&amp;D862,'Form CT'!I:I,'Form CT'!E:E,0),0)</f>
        <v>0</v>
      </c>
      <c r="AG862" s="60" t="e">
        <f t="shared" si="18"/>
        <v>#VALUE!</v>
      </c>
      <c r="AH862" s="60">
        <f>_xlfn.XLOOKUP(TRIM(CLEAN(B862))&amp;"-"&amp;TRIM(CLEAN(C862))&amp;"-"&amp;TRIM(CLEAN(D862)),'KS2'!A:A,'KS2'!B:B,0)</f>
        <v>0</v>
      </c>
      <c r="AI862" s="60">
        <f>IF(_xlfn.XLOOKUP(MID(B862,2,7)&amp;"/"&amp;MID(B862,10,3)&amp;TRIM(D862)&amp;MID(B862,15,4),Carouselwash!F:F,Carouselwash!I:I,0)=0,_xlfn.XLOOKUP((MID(C862,2,7)&amp;"/"&amp;MID(C862,10,3)&amp;TRIM(D862)),Carouselwash!G:G,Carouselwash!I:I,0),_xlfn.XLOOKUP(MID(B862,2,7)&amp;"/"&amp;MID(B862,10,3)&amp;TRIM(D862)&amp;MID(B862,15,4),Carouselwash!F:F,Carouselwash!I:I,0))</f>
        <v>0</v>
      </c>
    </row>
    <row r="863" spans="2:35" hidden="1">
      <c r="E863" s="115"/>
      <c r="G863" s="124"/>
      <c r="H863" s="124"/>
      <c r="AA863" s="60" t="s">
        <v>5009</v>
      </c>
      <c r="AB863" s="66" t="s">
        <v>5008</v>
      </c>
      <c r="AC863" s="60" t="s">
        <v>11083</v>
      </c>
      <c r="AD863" s="60">
        <f>IF(N863=$AD$1,_xlfn.XLOOKUP(LEFT(B863,18)&amp;C863&amp;D863,'Form CT'!I:I,'Form CT'!D:D,0)+_xlfn.XLOOKUP(LEFT(B863,18)&amp;C863&amp;D863,'Form CT'!I:I,'Form CT'!E:E,0),0)</f>
        <v>0</v>
      </c>
      <c r="AE863" s="60">
        <f>IF(N863=$AE$1,_xlfn.XLOOKUP(LEFT(B863,18)&amp;C863&amp;D863,'Form CT'!I:I,'Form CT'!D:D,0)+_xlfn.XLOOKUP(LEFT(B863,18)&amp;C863&amp;D863,'Form CT'!I:I,'Form CT'!E:E,0),0)</f>
        <v>0</v>
      </c>
      <c r="AF863" s="60">
        <f>IF(N863=$AF$1,_xlfn.XLOOKUP(LEFT(B863,18)&amp;C863&amp;D863,'Form CT'!I:I,'Form CT'!D:D,0)+_xlfn.XLOOKUP(LEFT(B863,18)&amp;C863&amp;D863,'Form CT'!I:I,'Form CT'!E:E,0),0)</f>
        <v>0</v>
      </c>
      <c r="AG863" s="60" t="e">
        <f t="shared" si="18"/>
        <v>#VALUE!</v>
      </c>
      <c r="AH863" s="60">
        <f>_xlfn.XLOOKUP(TRIM(CLEAN(B863))&amp;"-"&amp;TRIM(CLEAN(C863))&amp;"-"&amp;TRIM(CLEAN(D863)),'KS2'!A:A,'KS2'!B:B,0)</f>
        <v>0</v>
      </c>
      <c r="AI863" s="60">
        <f>IF(_xlfn.XLOOKUP(MID(B863,2,7)&amp;"/"&amp;MID(B863,10,3)&amp;TRIM(D863)&amp;MID(B863,15,4),Carouselwash!F:F,Carouselwash!I:I,0)=0,_xlfn.XLOOKUP((MID(C863,2,7)&amp;"/"&amp;MID(C863,10,3)&amp;TRIM(D863)),Carouselwash!G:G,Carouselwash!I:I,0),_xlfn.XLOOKUP(MID(B863,2,7)&amp;"/"&amp;MID(B863,10,3)&amp;TRIM(D863)&amp;MID(B863,15,4),Carouselwash!F:F,Carouselwash!I:I,0))</f>
        <v>0</v>
      </c>
    </row>
    <row r="864" spans="2:35" hidden="1">
      <c r="E864" s="115"/>
      <c r="G864" s="124"/>
      <c r="H864" s="124"/>
      <c r="AA864" s="60" t="s">
        <v>5009</v>
      </c>
      <c r="AB864" s="66" t="s">
        <v>5008</v>
      </c>
      <c r="AC864" s="60" t="s">
        <v>11012</v>
      </c>
      <c r="AD864" s="60">
        <f>IF(N864=$AD$1,_xlfn.XLOOKUP(LEFT(B864,18)&amp;C864&amp;D864,'Form CT'!I:I,'Form CT'!D:D,0)+_xlfn.XLOOKUP(LEFT(B864,18)&amp;C864&amp;D864,'Form CT'!I:I,'Form CT'!E:E,0),0)</f>
        <v>0</v>
      </c>
      <c r="AE864" s="60">
        <f>IF(N864=$AE$1,_xlfn.XLOOKUP(LEFT(B864,18)&amp;C864&amp;D864,'Form CT'!I:I,'Form CT'!D:D,0)+_xlfn.XLOOKUP(LEFT(B864,18)&amp;C864&amp;D864,'Form CT'!I:I,'Form CT'!E:E,0),0)</f>
        <v>0</v>
      </c>
      <c r="AF864" s="60">
        <f>IF(N864=$AF$1,_xlfn.XLOOKUP(LEFT(B864,18)&amp;C864&amp;D864,'Form CT'!I:I,'Form CT'!D:D,0)+_xlfn.XLOOKUP(LEFT(B864,18)&amp;C864&amp;D864,'Form CT'!I:I,'Form CT'!E:E,0),0)</f>
        <v>0</v>
      </c>
      <c r="AG864" s="60" t="e">
        <f t="shared" si="18"/>
        <v>#VALUE!</v>
      </c>
      <c r="AH864" s="60">
        <f>_xlfn.XLOOKUP(TRIM(CLEAN(B864))&amp;"-"&amp;TRIM(CLEAN(C864))&amp;"-"&amp;TRIM(CLEAN(D864)),'KS2'!A:A,'KS2'!B:B,0)</f>
        <v>0</v>
      </c>
      <c r="AI864" s="60">
        <f>IF(_xlfn.XLOOKUP(MID(B864,2,7)&amp;"/"&amp;MID(B864,10,3)&amp;TRIM(D864)&amp;MID(B864,15,4),Carouselwash!F:F,Carouselwash!I:I,0)=0,_xlfn.XLOOKUP((MID(C864,2,7)&amp;"/"&amp;MID(C864,10,3)&amp;TRIM(D864)),Carouselwash!G:G,Carouselwash!I:I,0),_xlfn.XLOOKUP(MID(B864,2,7)&amp;"/"&amp;MID(B864,10,3)&amp;TRIM(D864)&amp;MID(B864,15,4),Carouselwash!F:F,Carouselwash!I:I,0))</f>
        <v>0</v>
      </c>
    </row>
    <row r="865" spans="4:35" hidden="1">
      <c r="AA865" s="60" t="s">
        <v>5009</v>
      </c>
      <c r="AB865" s="66" t="s">
        <v>5008</v>
      </c>
      <c r="AC865" s="60" t="s">
        <v>10747</v>
      </c>
      <c r="AD865" s="60">
        <f>IF(N865=$AD$1,_xlfn.XLOOKUP(LEFT(B865,18)&amp;C865&amp;D865,'Form CT'!I:I,'Form CT'!D:D,0)+_xlfn.XLOOKUP(LEFT(B865,18)&amp;C865&amp;D865,'Form CT'!I:I,'Form CT'!E:E,0),0)</f>
        <v>0</v>
      </c>
      <c r="AE865" s="60">
        <f>IF(N865=$AE$1,_xlfn.XLOOKUP(LEFT(B865,18)&amp;C865&amp;D865,'Form CT'!I:I,'Form CT'!D:D,0)+_xlfn.XLOOKUP(LEFT(B865,18)&amp;C865&amp;D865,'Form CT'!I:I,'Form CT'!E:E,0),0)</f>
        <v>0</v>
      </c>
      <c r="AF865" s="60">
        <f>IF(N865=$AF$1,_xlfn.XLOOKUP(LEFT(B865,18)&amp;C865&amp;D865,'Form CT'!I:I,'Form CT'!D:D,0)+_xlfn.XLOOKUP(LEFT(B865,18)&amp;C865&amp;D865,'Form CT'!I:I,'Form CT'!E:E,0),0)</f>
        <v>0</v>
      </c>
      <c r="AG865" s="60" t="e">
        <f t="shared" si="18"/>
        <v>#VALUE!</v>
      </c>
      <c r="AH865" s="60">
        <f>_xlfn.XLOOKUP(TRIM(CLEAN(B865))&amp;"-"&amp;TRIM(CLEAN(C865))&amp;"-"&amp;TRIM(CLEAN(D865)),'KS2'!A:A,'KS2'!B:B,0)</f>
        <v>0</v>
      </c>
      <c r="AI865" s="60">
        <f>IF(_xlfn.XLOOKUP(MID(B865,2,7)&amp;"/"&amp;MID(B865,10,3)&amp;TRIM(D865)&amp;MID(B865,15,4),Carouselwash!F:F,Carouselwash!I:I,0)=0,_xlfn.XLOOKUP((MID(C865,2,7)&amp;"/"&amp;MID(C865,10,3)&amp;TRIM(D865)),Carouselwash!G:G,Carouselwash!I:I,0),_xlfn.XLOOKUP(MID(B865,2,7)&amp;"/"&amp;MID(B865,10,3)&amp;TRIM(D865)&amp;MID(B865,15,4),Carouselwash!F:F,Carouselwash!I:I,0))</f>
        <v>0</v>
      </c>
    </row>
    <row r="866" spans="4:35" hidden="1">
      <c r="D866" s="55"/>
      <c r="AA866" s="60" t="s">
        <v>5009</v>
      </c>
      <c r="AB866" s="66" t="s">
        <v>5008</v>
      </c>
      <c r="AC866" s="60" t="s">
        <v>10978</v>
      </c>
      <c r="AD866" s="60">
        <f>IF(N866=$AD$1,_xlfn.XLOOKUP(LEFT(B866,18)&amp;C866&amp;D866,'Form CT'!I:I,'Form CT'!D:D,0)+_xlfn.XLOOKUP(LEFT(B866,18)&amp;C866&amp;D866,'Form CT'!I:I,'Form CT'!E:E,0),0)</f>
        <v>0</v>
      </c>
      <c r="AE866" s="60">
        <f>IF(N866=$AE$1,_xlfn.XLOOKUP(LEFT(B866,18)&amp;C866&amp;D866,'Form CT'!I:I,'Form CT'!D:D,0)+_xlfn.XLOOKUP(LEFT(B866,18)&amp;C866&amp;D866,'Form CT'!I:I,'Form CT'!E:E,0),0)</f>
        <v>0</v>
      </c>
      <c r="AF866" s="60">
        <f>IF(N866=$AF$1,_xlfn.XLOOKUP(LEFT(B866,18)&amp;C866&amp;D866,'Form CT'!I:I,'Form CT'!D:D,0)+_xlfn.XLOOKUP(LEFT(B866,18)&amp;C866&amp;D866,'Form CT'!I:I,'Form CT'!E:E,0),0)</f>
        <v>0</v>
      </c>
      <c r="AG866" s="60" t="e">
        <f t="shared" si="18"/>
        <v>#VALUE!</v>
      </c>
      <c r="AH866" s="60">
        <f>_xlfn.XLOOKUP(TRIM(CLEAN(B866))&amp;"-"&amp;TRIM(CLEAN(C866))&amp;"-"&amp;TRIM(CLEAN(D866)),'KS2'!A:A,'KS2'!B:B,0)</f>
        <v>0</v>
      </c>
      <c r="AI866" s="60">
        <f>IF(_xlfn.XLOOKUP(MID(B866,2,7)&amp;"/"&amp;MID(B866,10,3)&amp;TRIM(D866)&amp;MID(B866,15,4),Carouselwash!F:F,Carouselwash!I:I,0)=0,_xlfn.XLOOKUP((MID(C866,2,7)&amp;"/"&amp;MID(C866,10,3)&amp;TRIM(D866)),Carouselwash!G:G,Carouselwash!I:I,0),_xlfn.XLOOKUP(MID(B866,2,7)&amp;"/"&amp;MID(B866,10,3)&amp;TRIM(D866)&amp;MID(B866,15,4),Carouselwash!F:F,Carouselwash!I:I,0))</f>
        <v>0</v>
      </c>
    </row>
    <row r="867" spans="4:35" hidden="1">
      <c r="AA867" s="60" t="s">
        <v>5012</v>
      </c>
      <c r="AB867" s="66" t="s">
        <v>5014</v>
      </c>
      <c r="AC867" s="60" t="s">
        <v>11059</v>
      </c>
      <c r="AD867" s="60">
        <f>IF(N867=$AD$1,_xlfn.XLOOKUP(LEFT(B867,18)&amp;C867&amp;D867,'Form CT'!I:I,'Form CT'!D:D,0)+_xlfn.XLOOKUP(LEFT(B867,18)&amp;C867&amp;D867,'Form CT'!I:I,'Form CT'!E:E,0),0)</f>
        <v>0</v>
      </c>
      <c r="AE867" s="60">
        <f>IF(N867=$AE$1,_xlfn.XLOOKUP(LEFT(B867,18)&amp;C867&amp;D867,'Form CT'!I:I,'Form CT'!D:D,0)+_xlfn.XLOOKUP(LEFT(B867,18)&amp;C867&amp;D867,'Form CT'!I:I,'Form CT'!E:E,0),0)</f>
        <v>0</v>
      </c>
      <c r="AF867" s="60">
        <f>IF(N867=$AF$1,_xlfn.XLOOKUP(LEFT(B867,18)&amp;C867&amp;D867,'Form CT'!I:I,'Form CT'!D:D,0)+_xlfn.XLOOKUP(LEFT(B867,18)&amp;C867&amp;D867,'Form CT'!I:I,'Form CT'!E:E,0),0)</f>
        <v>0</v>
      </c>
      <c r="AG867" s="60" t="e">
        <f t="shared" si="18"/>
        <v>#VALUE!</v>
      </c>
      <c r="AH867" s="60">
        <f>_xlfn.XLOOKUP(TRIM(CLEAN(B867))&amp;"-"&amp;TRIM(CLEAN(C867))&amp;"-"&amp;TRIM(CLEAN(D867)),'KS2'!A:A,'KS2'!B:B,0)</f>
        <v>0</v>
      </c>
      <c r="AI867" s="60">
        <f>IF(_xlfn.XLOOKUP(MID(B867,2,7)&amp;"/"&amp;MID(B867,10,3)&amp;TRIM(D867)&amp;MID(B867,15,4),Carouselwash!F:F,Carouselwash!I:I,0)=0,_xlfn.XLOOKUP((MID(C867,2,7)&amp;"/"&amp;MID(C867,10,3)&amp;TRIM(D867)),Carouselwash!G:G,Carouselwash!I:I,0),_xlfn.XLOOKUP(MID(B867,2,7)&amp;"/"&amp;MID(B867,10,3)&amp;TRIM(D867)&amp;MID(B867,15,4),Carouselwash!F:F,Carouselwash!I:I,0))</f>
        <v>0</v>
      </c>
    </row>
    <row r="868" spans="4:35" hidden="1">
      <c r="AA868" s="60" t="s">
        <v>5009</v>
      </c>
      <c r="AB868" s="66" t="s">
        <v>11143</v>
      </c>
      <c r="AC868" s="60" t="s">
        <v>11144</v>
      </c>
      <c r="AD868" s="60">
        <f>IF(N868=$AD$1,_xlfn.XLOOKUP(LEFT(B868,18)&amp;C868&amp;D868,'Form CT'!I:I,'Form CT'!D:D,0)+_xlfn.XLOOKUP(LEFT(B868,18)&amp;C868&amp;D868,'Form CT'!I:I,'Form CT'!E:E,0),0)</f>
        <v>0</v>
      </c>
      <c r="AE868" s="60">
        <f>IF(N868=$AE$1,_xlfn.XLOOKUP(LEFT(B868,18)&amp;C868&amp;D868,'Form CT'!I:I,'Form CT'!D:D,0)+_xlfn.XLOOKUP(LEFT(B868,18)&amp;C868&amp;D868,'Form CT'!I:I,'Form CT'!E:E,0),0)</f>
        <v>0</v>
      </c>
      <c r="AF868" s="60">
        <f>IF(N868=$AF$1,_xlfn.XLOOKUP(LEFT(B868,18)&amp;C868&amp;D868,'Form CT'!I:I,'Form CT'!D:D,0)+_xlfn.XLOOKUP(LEFT(B868,18)&amp;C868&amp;D868,'Form CT'!I:I,'Form CT'!E:E,0),0)</f>
        <v>0</v>
      </c>
      <c r="AG868" s="60" t="e">
        <f t="shared" si="18"/>
        <v>#VALUE!</v>
      </c>
      <c r="AH868" s="60">
        <f>_xlfn.XLOOKUP(TRIM(CLEAN(B868))&amp;"-"&amp;TRIM(CLEAN(C868))&amp;"-"&amp;TRIM(CLEAN(D868)),'KS2'!A:A,'KS2'!B:B,0)</f>
        <v>0</v>
      </c>
      <c r="AI868" s="60">
        <f>IF(_xlfn.XLOOKUP(MID(B868,2,7)&amp;"/"&amp;MID(B868,10,3)&amp;TRIM(D868)&amp;MID(B868,15,4),Carouselwash!F:F,Carouselwash!I:I,0)=0,_xlfn.XLOOKUP((MID(C868,2,7)&amp;"/"&amp;MID(C868,10,3)&amp;TRIM(D868)),Carouselwash!G:G,Carouselwash!I:I,0),_xlfn.XLOOKUP(MID(B868,2,7)&amp;"/"&amp;MID(B868,10,3)&amp;TRIM(D868)&amp;MID(B868,15,4),Carouselwash!F:F,Carouselwash!I:I,0))</f>
        <v>0</v>
      </c>
    </row>
    <row r="869" spans="4:35" hidden="1">
      <c r="AA869" s="60" t="s">
        <v>5009</v>
      </c>
      <c r="AB869" s="66" t="s">
        <v>11145</v>
      </c>
      <c r="AC869" s="60" t="s">
        <v>11146</v>
      </c>
      <c r="AD869" s="60">
        <f>IF(N869=$AD$1,_xlfn.XLOOKUP(LEFT(B869,18)&amp;C869&amp;D869,'Form CT'!I:I,'Form CT'!D:D,0)+_xlfn.XLOOKUP(LEFT(B869,18)&amp;C869&amp;D869,'Form CT'!I:I,'Form CT'!E:E,0),0)</f>
        <v>0</v>
      </c>
      <c r="AE869" s="60">
        <f>IF(N869=$AE$1,_xlfn.XLOOKUP(LEFT(B869,18)&amp;C869&amp;D869,'Form CT'!I:I,'Form CT'!D:D,0)+_xlfn.XLOOKUP(LEFT(B869,18)&amp;C869&amp;D869,'Form CT'!I:I,'Form CT'!E:E,0),0)</f>
        <v>0</v>
      </c>
      <c r="AF869" s="60">
        <f>IF(N869=$AF$1,_xlfn.XLOOKUP(LEFT(B869,18)&amp;C869&amp;D869,'Form CT'!I:I,'Form CT'!D:D,0)+_xlfn.XLOOKUP(LEFT(B869,18)&amp;C869&amp;D869,'Form CT'!I:I,'Form CT'!E:E,0),0)</f>
        <v>0</v>
      </c>
      <c r="AG869" s="60" t="e">
        <f t="shared" si="18"/>
        <v>#VALUE!</v>
      </c>
      <c r="AH869" s="60">
        <f>_xlfn.XLOOKUP(TRIM(CLEAN(B869))&amp;"-"&amp;TRIM(CLEAN(C869))&amp;"-"&amp;TRIM(CLEAN(D869)),'KS2'!A:A,'KS2'!B:B,0)</f>
        <v>0</v>
      </c>
      <c r="AI869" s="60">
        <f>IF(_xlfn.XLOOKUP(MID(B869,2,7)&amp;"/"&amp;MID(B869,10,3)&amp;TRIM(D869)&amp;MID(B869,15,4),Carouselwash!F:F,Carouselwash!I:I,0)=0,_xlfn.XLOOKUP((MID(C869,2,7)&amp;"/"&amp;MID(C869,10,3)&amp;TRIM(D869)),Carouselwash!G:G,Carouselwash!I:I,0),_xlfn.XLOOKUP(MID(B869,2,7)&amp;"/"&amp;MID(B869,10,3)&amp;TRIM(D869)&amp;MID(B869,15,4),Carouselwash!F:F,Carouselwash!I:I,0))</f>
        <v>0</v>
      </c>
    </row>
    <row r="870" spans="4:35" hidden="1">
      <c r="AA870" s="60" t="s">
        <v>5009</v>
      </c>
      <c r="AB870" s="66" t="s">
        <v>11147</v>
      </c>
      <c r="AC870" s="60" t="s">
        <v>11148</v>
      </c>
      <c r="AD870" s="60">
        <f>IF(N870=$AD$1,_xlfn.XLOOKUP(LEFT(B870,18)&amp;C870&amp;D870,'Form CT'!I:I,'Form CT'!D:D,0)+_xlfn.XLOOKUP(LEFT(B870,18)&amp;C870&amp;D870,'Form CT'!I:I,'Form CT'!E:E,0),0)</f>
        <v>0</v>
      </c>
      <c r="AE870" s="60">
        <f>IF(N870=$AE$1,_xlfn.XLOOKUP(LEFT(B870,18)&amp;C870&amp;D870,'Form CT'!I:I,'Form CT'!D:D,0)+_xlfn.XLOOKUP(LEFT(B870,18)&amp;C870&amp;D870,'Form CT'!I:I,'Form CT'!E:E,0),0)</f>
        <v>0</v>
      </c>
      <c r="AF870" s="60">
        <f>IF(N870=$AF$1,_xlfn.XLOOKUP(LEFT(B870,18)&amp;C870&amp;D870,'Form CT'!I:I,'Form CT'!D:D,0)+_xlfn.XLOOKUP(LEFT(B870,18)&amp;C870&amp;D870,'Form CT'!I:I,'Form CT'!E:E,0),0)</f>
        <v>0</v>
      </c>
      <c r="AG870" s="60" t="e">
        <f t="shared" si="18"/>
        <v>#VALUE!</v>
      </c>
      <c r="AH870" s="60">
        <f>_xlfn.XLOOKUP(TRIM(CLEAN(B870))&amp;"-"&amp;TRIM(CLEAN(C870))&amp;"-"&amp;TRIM(CLEAN(D870)),'KS2'!A:A,'KS2'!B:B,0)</f>
        <v>0</v>
      </c>
      <c r="AI870" s="60">
        <f>IF(_xlfn.XLOOKUP(MID(B870,2,7)&amp;"/"&amp;MID(B870,10,3)&amp;TRIM(D870)&amp;MID(B870,15,4),Carouselwash!F:F,Carouselwash!I:I,0)=0,_xlfn.XLOOKUP((MID(C870,2,7)&amp;"/"&amp;MID(C870,10,3)&amp;TRIM(D870)),Carouselwash!G:G,Carouselwash!I:I,0),_xlfn.XLOOKUP(MID(B870,2,7)&amp;"/"&amp;MID(B870,10,3)&amp;TRIM(D870)&amp;MID(B870,15,4),Carouselwash!F:F,Carouselwash!I:I,0))</f>
        <v>0</v>
      </c>
    </row>
    <row r="871" spans="4:35" hidden="1">
      <c r="AA871" s="60" t="s">
        <v>5012</v>
      </c>
      <c r="AB871" s="66" t="s">
        <v>5014</v>
      </c>
      <c r="AC871" s="60" t="s">
        <v>11149</v>
      </c>
      <c r="AD871" s="60">
        <f>IF(N871=$AD$1,_xlfn.XLOOKUP(LEFT(B871,18)&amp;C871&amp;D871,'Form CT'!I:I,'Form CT'!D:D,0)+_xlfn.XLOOKUP(LEFT(B871,18)&amp;C871&amp;D871,'Form CT'!I:I,'Form CT'!E:E,0),0)</f>
        <v>0</v>
      </c>
      <c r="AE871" s="60">
        <f>IF(N871=$AE$1,_xlfn.XLOOKUP(LEFT(B871,18)&amp;C871&amp;D871,'Form CT'!I:I,'Form CT'!D:D,0)+_xlfn.XLOOKUP(LEFT(B871,18)&amp;C871&amp;D871,'Form CT'!I:I,'Form CT'!E:E,0),0)</f>
        <v>0</v>
      </c>
      <c r="AF871" s="60">
        <f>IF(N871=$AF$1,_xlfn.XLOOKUP(LEFT(B871,18)&amp;C871&amp;D871,'Form CT'!I:I,'Form CT'!D:D,0)+_xlfn.XLOOKUP(LEFT(B871,18)&amp;C871&amp;D871,'Form CT'!I:I,'Form CT'!E:E,0),0)</f>
        <v>0</v>
      </c>
      <c r="AG871" s="60" t="e">
        <f t="shared" si="18"/>
        <v>#VALUE!</v>
      </c>
      <c r="AH871" s="60">
        <f>_xlfn.XLOOKUP(TRIM(CLEAN(B871))&amp;"-"&amp;TRIM(CLEAN(C871))&amp;"-"&amp;TRIM(CLEAN(D871)),'KS2'!A:A,'KS2'!B:B,0)</f>
        <v>0</v>
      </c>
      <c r="AI871" s="60">
        <f>IF(_xlfn.XLOOKUP(MID(B871,2,7)&amp;"/"&amp;MID(B871,10,3)&amp;TRIM(D871)&amp;MID(B871,15,4),Carouselwash!F:F,Carouselwash!I:I,0)=0,_xlfn.XLOOKUP((MID(C871,2,7)&amp;"/"&amp;MID(C871,10,3)&amp;TRIM(D871)),Carouselwash!G:G,Carouselwash!I:I,0),_xlfn.XLOOKUP(MID(B871,2,7)&amp;"/"&amp;MID(B871,10,3)&amp;TRIM(D871)&amp;MID(B871,15,4),Carouselwash!F:F,Carouselwash!I:I,0))</f>
        <v>0</v>
      </c>
    </row>
    <row r="872" spans="4:35" hidden="1">
      <c r="AA872" s="60" t="s">
        <v>5009</v>
      </c>
      <c r="AB872" s="66" t="s">
        <v>9563</v>
      </c>
      <c r="AC872" s="60" t="s">
        <v>9564</v>
      </c>
      <c r="AD872" s="60">
        <f>IF(N872=$AD$1,_xlfn.XLOOKUP(LEFT(B872,18)&amp;C872&amp;D872,'Form CT'!I:I,'Form CT'!D:D,0)+_xlfn.XLOOKUP(LEFT(B872,18)&amp;C872&amp;D872,'Form CT'!I:I,'Form CT'!E:E,0),0)</f>
        <v>0</v>
      </c>
      <c r="AE872" s="60">
        <f>IF(N872=$AE$1,_xlfn.XLOOKUP(LEFT(B872,18)&amp;C872&amp;D872,'Form CT'!I:I,'Form CT'!D:D,0)+_xlfn.XLOOKUP(LEFT(B872,18)&amp;C872&amp;D872,'Form CT'!I:I,'Form CT'!E:E,0),0)</f>
        <v>0</v>
      </c>
      <c r="AF872" s="60">
        <f>IF(N872=$AF$1,_xlfn.XLOOKUP(LEFT(B872,18)&amp;C872&amp;D872,'Form CT'!I:I,'Form CT'!D:D,0)+_xlfn.XLOOKUP(LEFT(B872,18)&amp;C872&amp;D872,'Form CT'!I:I,'Form CT'!E:E,0),0)</f>
        <v>0</v>
      </c>
      <c r="AG872" s="60" t="e">
        <f t="shared" si="18"/>
        <v>#VALUE!</v>
      </c>
      <c r="AH872" s="60">
        <f>_xlfn.XLOOKUP(TRIM(CLEAN(B872))&amp;"-"&amp;TRIM(CLEAN(C872))&amp;"-"&amp;TRIM(CLEAN(D872)),'KS2'!A:A,'KS2'!B:B,0)</f>
        <v>0</v>
      </c>
      <c r="AI872" s="60">
        <f>IF(_xlfn.XLOOKUP(MID(B872,2,7)&amp;"/"&amp;MID(B872,10,3)&amp;TRIM(D872)&amp;MID(B872,15,4),Carouselwash!F:F,Carouselwash!I:I,0)=0,_xlfn.XLOOKUP((MID(C872,2,7)&amp;"/"&amp;MID(C872,10,3)&amp;TRIM(D872)),Carouselwash!G:G,Carouselwash!I:I,0),_xlfn.XLOOKUP(MID(B872,2,7)&amp;"/"&amp;MID(B872,10,3)&amp;TRIM(D872)&amp;MID(B872,15,4),Carouselwash!F:F,Carouselwash!I:I,0))</f>
        <v>0</v>
      </c>
    </row>
    <row r="873" spans="4:35" hidden="1">
      <c r="AA873" s="60" t="s">
        <v>5012</v>
      </c>
      <c r="AB873" s="66" t="s">
        <v>5014</v>
      </c>
      <c r="AC873" s="60" t="s">
        <v>9560</v>
      </c>
      <c r="AD873" s="60">
        <f>IF(N873=$AD$1,_xlfn.XLOOKUP(LEFT(B873,18)&amp;C873&amp;D873,'Form CT'!I:I,'Form CT'!D:D,0)+_xlfn.XLOOKUP(LEFT(B873,18)&amp;C873&amp;D873,'Form CT'!I:I,'Form CT'!E:E,0),0)</f>
        <v>0</v>
      </c>
      <c r="AE873" s="60">
        <f>IF(N873=$AE$1,_xlfn.XLOOKUP(LEFT(B873,18)&amp;C873&amp;D873,'Form CT'!I:I,'Form CT'!D:D,0)+_xlfn.XLOOKUP(LEFT(B873,18)&amp;C873&amp;D873,'Form CT'!I:I,'Form CT'!E:E,0),0)</f>
        <v>0</v>
      </c>
      <c r="AF873" s="60">
        <f>IF(N873=$AF$1,_xlfn.XLOOKUP(LEFT(B873,18)&amp;C873&amp;D873,'Form CT'!I:I,'Form CT'!D:D,0)+_xlfn.XLOOKUP(LEFT(B873,18)&amp;C873&amp;D873,'Form CT'!I:I,'Form CT'!E:E,0),0)</f>
        <v>0</v>
      </c>
      <c r="AG873" s="60" t="e">
        <f t="shared" si="18"/>
        <v>#VALUE!</v>
      </c>
      <c r="AH873" s="60">
        <f>_xlfn.XLOOKUP(TRIM(CLEAN(B873))&amp;"-"&amp;TRIM(CLEAN(C873))&amp;"-"&amp;TRIM(CLEAN(D873)),'KS2'!A:A,'KS2'!B:B,0)</f>
        <v>0</v>
      </c>
      <c r="AI873" s="60">
        <f>IF(_xlfn.XLOOKUP(MID(B873,2,7)&amp;"/"&amp;MID(B873,10,3)&amp;TRIM(D873)&amp;MID(B873,15,4),Carouselwash!F:F,Carouselwash!I:I,0)=0,_xlfn.XLOOKUP((MID(C873,2,7)&amp;"/"&amp;MID(C873,10,3)&amp;TRIM(D873)),Carouselwash!G:G,Carouselwash!I:I,0),_xlfn.XLOOKUP(MID(B873,2,7)&amp;"/"&amp;MID(B873,10,3)&amp;TRIM(D873)&amp;MID(B873,15,4),Carouselwash!F:F,Carouselwash!I:I,0))</f>
        <v>0</v>
      </c>
    </row>
    <row r="874" spans="4:35" hidden="1">
      <c r="AA874" s="60" t="s">
        <v>5009</v>
      </c>
      <c r="AB874" s="66" t="s">
        <v>5008</v>
      </c>
      <c r="AC874" s="60" t="s">
        <v>9562</v>
      </c>
      <c r="AD874" s="60">
        <f>IF(N874=$AD$1,_xlfn.XLOOKUP(LEFT(B874,18)&amp;C874&amp;D874,'Form CT'!I:I,'Form CT'!D:D,0)+_xlfn.XLOOKUP(LEFT(B874,18)&amp;C874&amp;D874,'Form CT'!I:I,'Form CT'!E:E,0),0)</f>
        <v>0</v>
      </c>
      <c r="AE874" s="60">
        <f>IF(N874=$AE$1,_xlfn.XLOOKUP(LEFT(B874,18)&amp;C874&amp;D874,'Form CT'!I:I,'Form CT'!D:D,0)+_xlfn.XLOOKUP(LEFT(B874,18)&amp;C874&amp;D874,'Form CT'!I:I,'Form CT'!E:E,0),0)</f>
        <v>0</v>
      </c>
      <c r="AF874" s="60">
        <f>IF(N874=$AF$1,_xlfn.XLOOKUP(LEFT(B874,18)&amp;C874&amp;D874,'Form CT'!I:I,'Form CT'!D:D,0)+_xlfn.XLOOKUP(LEFT(B874,18)&amp;C874&amp;D874,'Form CT'!I:I,'Form CT'!E:E,0),0)</f>
        <v>0</v>
      </c>
      <c r="AG874" s="60" t="e">
        <f t="shared" si="18"/>
        <v>#VALUE!</v>
      </c>
      <c r="AH874" s="60">
        <f>_xlfn.XLOOKUP(TRIM(CLEAN(B874))&amp;"-"&amp;TRIM(CLEAN(C874))&amp;"-"&amp;TRIM(CLEAN(D874)),'KS2'!A:A,'KS2'!B:B,0)</f>
        <v>0</v>
      </c>
      <c r="AI874" s="60">
        <f>IF(_xlfn.XLOOKUP(MID(B874,2,7)&amp;"/"&amp;MID(B874,10,3)&amp;TRIM(D874)&amp;MID(B874,15,4),Carouselwash!F:F,Carouselwash!I:I,0)=0,_xlfn.XLOOKUP((MID(C874,2,7)&amp;"/"&amp;MID(C874,10,3)&amp;TRIM(D874)),Carouselwash!G:G,Carouselwash!I:I,0),_xlfn.XLOOKUP(MID(B874,2,7)&amp;"/"&amp;MID(B874,10,3)&amp;TRIM(D874)&amp;MID(B874,15,4),Carouselwash!F:F,Carouselwash!I:I,0))</f>
        <v>0</v>
      </c>
    </row>
    <row r="875" spans="4:35" hidden="1">
      <c r="AA875" s="60" t="s">
        <v>5009</v>
      </c>
      <c r="AB875" s="66" t="s">
        <v>9565</v>
      </c>
      <c r="AC875" s="60" t="s">
        <v>9566</v>
      </c>
      <c r="AD875" s="60">
        <f>IF(N875=$AD$1,_xlfn.XLOOKUP(LEFT(B875,18)&amp;C875&amp;D875,'Form CT'!I:I,'Form CT'!D:D,0)+_xlfn.XLOOKUP(LEFT(B875,18)&amp;C875&amp;D875,'Form CT'!I:I,'Form CT'!E:E,0),0)</f>
        <v>0</v>
      </c>
      <c r="AE875" s="60">
        <f>IF(N875=$AE$1,_xlfn.XLOOKUP(LEFT(B875,18)&amp;C875&amp;D875,'Form CT'!I:I,'Form CT'!D:D,0)+_xlfn.XLOOKUP(LEFT(B875,18)&amp;C875&amp;D875,'Form CT'!I:I,'Form CT'!E:E,0),0)</f>
        <v>0</v>
      </c>
      <c r="AF875" s="60">
        <f>IF(N875=$AF$1,_xlfn.XLOOKUP(LEFT(B875,18)&amp;C875&amp;D875,'Form CT'!I:I,'Form CT'!D:D,0)+_xlfn.XLOOKUP(LEFT(B875,18)&amp;C875&amp;D875,'Form CT'!I:I,'Form CT'!E:E,0),0)</f>
        <v>0</v>
      </c>
      <c r="AG875" s="60" t="e">
        <f t="shared" si="18"/>
        <v>#VALUE!</v>
      </c>
      <c r="AH875" s="60">
        <f>_xlfn.XLOOKUP(TRIM(CLEAN(B875))&amp;"-"&amp;TRIM(CLEAN(C875))&amp;"-"&amp;TRIM(CLEAN(D875)),'KS2'!A:A,'KS2'!B:B,0)</f>
        <v>0</v>
      </c>
      <c r="AI875" s="60">
        <f>IF(_xlfn.XLOOKUP(MID(B875,2,7)&amp;"/"&amp;MID(B875,10,3)&amp;TRIM(D875)&amp;MID(B875,15,4),Carouselwash!F:F,Carouselwash!I:I,0)=0,_xlfn.XLOOKUP((MID(C875,2,7)&amp;"/"&amp;MID(C875,10,3)&amp;TRIM(D875)),Carouselwash!G:G,Carouselwash!I:I,0),_xlfn.XLOOKUP(MID(B875,2,7)&amp;"/"&amp;MID(B875,10,3)&amp;TRIM(D875)&amp;MID(B875,15,4),Carouselwash!F:F,Carouselwash!I:I,0))</f>
        <v>0</v>
      </c>
    </row>
    <row r="876" spans="4:35" hidden="1">
      <c r="AA876" s="60" t="s">
        <v>5009</v>
      </c>
      <c r="AB876" s="66" t="s">
        <v>9567</v>
      </c>
      <c r="AC876" s="60" t="s">
        <v>9568</v>
      </c>
      <c r="AD876" s="60">
        <f>IF(N876=$AD$1,_xlfn.XLOOKUP(LEFT(B876,18)&amp;C876&amp;D876,'Form CT'!I:I,'Form CT'!D:D,0)+_xlfn.XLOOKUP(LEFT(B876,18)&amp;C876&amp;D876,'Form CT'!I:I,'Form CT'!E:E,0),0)</f>
        <v>0</v>
      </c>
      <c r="AE876" s="60">
        <f>IF(N876=$AE$1,_xlfn.XLOOKUP(LEFT(B876,18)&amp;C876&amp;D876,'Form CT'!I:I,'Form CT'!D:D,0)+_xlfn.XLOOKUP(LEFT(B876,18)&amp;C876&amp;D876,'Form CT'!I:I,'Form CT'!E:E,0),0)</f>
        <v>0</v>
      </c>
      <c r="AF876" s="60">
        <f>IF(N876=$AF$1,_xlfn.XLOOKUP(LEFT(B876,18)&amp;C876&amp;D876,'Form CT'!I:I,'Form CT'!D:D,0)+_xlfn.XLOOKUP(LEFT(B876,18)&amp;C876&amp;D876,'Form CT'!I:I,'Form CT'!E:E,0),0)</f>
        <v>0</v>
      </c>
      <c r="AG876" s="60" t="e">
        <f t="shared" si="18"/>
        <v>#VALUE!</v>
      </c>
      <c r="AH876" s="60">
        <f>_xlfn.XLOOKUP(TRIM(CLEAN(B876))&amp;"-"&amp;TRIM(CLEAN(C876))&amp;"-"&amp;TRIM(CLEAN(D876)),'KS2'!A:A,'KS2'!B:B,0)</f>
        <v>0</v>
      </c>
      <c r="AI876" s="60">
        <f>IF(_xlfn.XLOOKUP(MID(B876,2,7)&amp;"/"&amp;MID(B876,10,3)&amp;TRIM(D876)&amp;MID(B876,15,4),Carouselwash!F:F,Carouselwash!I:I,0)=0,_xlfn.XLOOKUP((MID(C876,2,7)&amp;"/"&amp;MID(C876,10,3)&amp;TRIM(D876)),Carouselwash!G:G,Carouselwash!I:I,0),_xlfn.XLOOKUP(MID(B876,2,7)&amp;"/"&amp;MID(B876,10,3)&amp;TRIM(D876)&amp;MID(B876,15,4),Carouselwash!F:F,Carouselwash!I:I,0))</f>
        <v>0</v>
      </c>
    </row>
    <row r="877" spans="4:35" hidden="1">
      <c r="AA877" s="60" t="s">
        <v>5008</v>
      </c>
      <c r="AB877" s="66" t="s">
        <v>9569</v>
      </c>
      <c r="AC877" s="60" t="s">
        <v>9570</v>
      </c>
      <c r="AD877" s="60">
        <f>IF(N877=$AD$1,_xlfn.XLOOKUP(LEFT(B877,18)&amp;C877&amp;D877,'Form CT'!I:I,'Form CT'!D:D,0)+_xlfn.XLOOKUP(LEFT(B877,18)&amp;C877&amp;D877,'Form CT'!I:I,'Form CT'!E:E,0),0)</f>
        <v>0</v>
      </c>
      <c r="AE877" s="60">
        <f>IF(N877=$AE$1,_xlfn.XLOOKUP(LEFT(B877,18)&amp;C877&amp;D877,'Form CT'!I:I,'Form CT'!D:D,0)+_xlfn.XLOOKUP(LEFT(B877,18)&amp;C877&amp;D877,'Form CT'!I:I,'Form CT'!E:E,0),0)</f>
        <v>0</v>
      </c>
      <c r="AF877" s="60">
        <f>IF(N877=$AF$1,_xlfn.XLOOKUP(LEFT(B877,18)&amp;C877&amp;D877,'Form CT'!I:I,'Form CT'!D:D,0)+_xlfn.XLOOKUP(LEFT(B877,18)&amp;C877&amp;D877,'Form CT'!I:I,'Form CT'!E:E,0),0)</f>
        <v>0</v>
      </c>
      <c r="AG877" s="60" t="e">
        <f t="shared" si="18"/>
        <v>#VALUE!</v>
      </c>
      <c r="AH877" s="60">
        <f>_xlfn.XLOOKUP(TRIM(CLEAN(B877))&amp;"-"&amp;TRIM(CLEAN(C877))&amp;"-"&amp;TRIM(CLEAN(D877)),'KS2'!A:A,'KS2'!B:B,0)</f>
        <v>0</v>
      </c>
      <c r="AI877" s="60">
        <f>IF(_xlfn.XLOOKUP(MID(B877,2,7)&amp;"/"&amp;MID(B877,10,3)&amp;TRIM(D877)&amp;MID(B877,15,4),Carouselwash!F:F,Carouselwash!I:I,0)=0,_xlfn.XLOOKUP((MID(C877,2,7)&amp;"/"&amp;MID(C877,10,3)&amp;TRIM(D877)),Carouselwash!G:G,Carouselwash!I:I,0),_xlfn.XLOOKUP(MID(B877,2,7)&amp;"/"&amp;MID(B877,10,3)&amp;TRIM(D877)&amp;MID(B877,15,4),Carouselwash!F:F,Carouselwash!I:I,0))</f>
        <v>0</v>
      </c>
    </row>
    <row r="878" spans="4:35" hidden="1">
      <c r="AA878" s="60" t="s">
        <v>5098</v>
      </c>
      <c r="AB878" s="66" t="s">
        <v>9571</v>
      </c>
      <c r="AC878" s="60" t="s">
        <v>9572</v>
      </c>
      <c r="AD878" s="60">
        <f>IF(N878=$AD$1,_xlfn.XLOOKUP(LEFT(B878,18)&amp;C878&amp;D878,'Form CT'!I:I,'Form CT'!D:D,0)+_xlfn.XLOOKUP(LEFT(B878,18)&amp;C878&amp;D878,'Form CT'!I:I,'Form CT'!E:E,0),0)</f>
        <v>0</v>
      </c>
      <c r="AE878" s="60">
        <f>IF(N878=$AE$1,_xlfn.XLOOKUP(LEFT(B878,18)&amp;C878&amp;D878,'Form CT'!I:I,'Form CT'!D:D,0)+_xlfn.XLOOKUP(LEFT(B878,18)&amp;C878&amp;D878,'Form CT'!I:I,'Form CT'!E:E,0),0)</f>
        <v>0</v>
      </c>
      <c r="AF878" s="60">
        <f>IF(N878=$AF$1,_xlfn.XLOOKUP(LEFT(B878,18)&amp;C878&amp;D878,'Form CT'!I:I,'Form CT'!D:D,0)+_xlfn.XLOOKUP(LEFT(B878,18)&amp;C878&amp;D878,'Form CT'!I:I,'Form CT'!E:E,0),0)</f>
        <v>0</v>
      </c>
      <c r="AG878" s="60" t="e">
        <f t="shared" si="18"/>
        <v>#VALUE!</v>
      </c>
      <c r="AH878" s="60">
        <f>_xlfn.XLOOKUP(TRIM(CLEAN(B878))&amp;"-"&amp;TRIM(CLEAN(C878))&amp;"-"&amp;TRIM(CLEAN(D878)),'KS2'!A:A,'KS2'!B:B,0)</f>
        <v>0</v>
      </c>
      <c r="AI878" s="60">
        <f>IF(_xlfn.XLOOKUP(MID(B878,2,7)&amp;"/"&amp;MID(B878,10,3)&amp;TRIM(D878)&amp;MID(B878,15,4),Carouselwash!F:F,Carouselwash!I:I,0)=0,_xlfn.XLOOKUP((MID(C878,2,7)&amp;"/"&amp;MID(C878,10,3)&amp;TRIM(D878)),Carouselwash!G:G,Carouselwash!I:I,0),_xlfn.XLOOKUP(MID(B878,2,7)&amp;"/"&amp;MID(B878,10,3)&amp;TRIM(D878)&amp;MID(B878,15,4),Carouselwash!F:F,Carouselwash!I:I,0))</f>
        <v>0</v>
      </c>
    </row>
    <row r="879" spans="4:35" hidden="1">
      <c r="AA879" s="60" t="s">
        <v>5009</v>
      </c>
      <c r="AB879" s="66" t="s">
        <v>9573</v>
      </c>
      <c r="AC879" s="60" t="s">
        <v>9559</v>
      </c>
      <c r="AD879" s="60">
        <f>IF(N879=$AD$1,_xlfn.XLOOKUP(LEFT(B879,18)&amp;C879&amp;D879,'Form CT'!I:I,'Form CT'!D:D,0)+_xlfn.XLOOKUP(LEFT(B879,18)&amp;C879&amp;D879,'Form CT'!I:I,'Form CT'!E:E,0),0)</f>
        <v>0</v>
      </c>
      <c r="AE879" s="60">
        <f>IF(N879=$AE$1,_xlfn.XLOOKUP(LEFT(B879,18)&amp;C879&amp;D879,'Form CT'!I:I,'Form CT'!D:D,0)+_xlfn.XLOOKUP(LEFT(B879,18)&amp;C879&amp;D879,'Form CT'!I:I,'Form CT'!E:E,0),0)</f>
        <v>0</v>
      </c>
      <c r="AF879" s="60">
        <f>IF(N879=$AF$1,_xlfn.XLOOKUP(LEFT(B879,18)&amp;C879&amp;D879,'Form CT'!I:I,'Form CT'!D:D,0)+_xlfn.XLOOKUP(LEFT(B879,18)&amp;C879&amp;D879,'Form CT'!I:I,'Form CT'!E:E,0),0)</f>
        <v>0</v>
      </c>
      <c r="AG879" s="60" t="e">
        <f t="shared" si="18"/>
        <v>#VALUE!</v>
      </c>
      <c r="AH879" s="60">
        <f>_xlfn.XLOOKUP(TRIM(CLEAN(B879))&amp;"-"&amp;TRIM(CLEAN(C879))&amp;"-"&amp;TRIM(CLEAN(D879)),'KS2'!A:A,'KS2'!B:B,0)</f>
        <v>0</v>
      </c>
      <c r="AI879" s="60">
        <f>IF(_xlfn.XLOOKUP(MID(B879,2,7)&amp;"/"&amp;MID(B879,10,3)&amp;TRIM(D879)&amp;MID(B879,15,4),Carouselwash!F:F,Carouselwash!I:I,0)=0,_xlfn.XLOOKUP((MID(C879,2,7)&amp;"/"&amp;MID(C879,10,3)&amp;TRIM(D879)),Carouselwash!G:G,Carouselwash!I:I,0),_xlfn.XLOOKUP(MID(B879,2,7)&amp;"/"&amp;MID(B879,10,3)&amp;TRIM(D879)&amp;MID(B879,15,4),Carouselwash!F:F,Carouselwash!I:I,0))</f>
        <v>0</v>
      </c>
    </row>
    <row r="880" spans="4:35" hidden="1">
      <c r="AA880" s="60" t="s">
        <v>5012</v>
      </c>
      <c r="AB880" s="66" t="s">
        <v>5014</v>
      </c>
      <c r="AC880" s="60" t="s">
        <v>9574</v>
      </c>
      <c r="AD880" s="60">
        <f>IF(N880=$AD$1,_xlfn.XLOOKUP(LEFT(B880,18)&amp;C880&amp;D880,'Form CT'!I:I,'Form CT'!D:D,0)+_xlfn.XLOOKUP(LEFT(B880,18)&amp;C880&amp;D880,'Form CT'!I:I,'Form CT'!E:E,0),0)</f>
        <v>0</v>
      </c>
      <c r="AE880" s="60">
        <f>IF(N880=$AE$1,_xlfn.XLOOKUP(LEFT(B880,18)&amp;C880&amp;D880,'Form CT'!I:I,'Form CT'!D:D,0)+_xlfn.XLOOKUP(LEFT(B880,18)&amp;C880&amp;D880,'Form CT'!I:I,'Form CT'!E:E,0),0)</f>
        <v>0</v>
      </c>
      <c r="AF880" s="60">
        <f>IF(N880=$AF$1,_xlfn.XLOOKUP(LEFT(B880,18)&amp;C880&amp;D880,'Form CT'!I:I,'Form CT'!D:D,0)+_xlfn.XLOOKUP(LEFT(B880,18)&amp;C880&amp;D880,'Form CT'!I:I,'Form CT'!E:E,0),0)</f>
        <v>0</v>
      </c>
      <c r="AG880" s="60" t="e">
        <f t="shared" si="18"/>
        <v>#VALUE!</v>
      </c>
      <c r="AH880" s="60">
        <f>_xlfn.XLOOKUP(TRIM(CLEAN(B880))&amp;"-"&amp;TRIM(CLEAN(C880))&amp;"-"&amp;TRIM(CLEAN(D880)),'KS2'!A:A,'KS2'!B:B,0)</f>
        <v>0</v>
      </c>
      <c r="AI880" s="60">
        <f>IF(_xlfn.XLOOKUP(MID(B880,2,7)&amp;"/"&amp;MID(B880,10,3)&amp;TRIM(D880)&amp;MID(B880,15,4),Carouselwash!F:F,Carouselwash!I:I,0)=0,_xlfn.XLOOKUP((MID(C880,2,7)&amp;"/"&amp;MID(C880,10,3)&amp;TRIM(D880)),Carouselwash!G:G,Carouselwash!I:I,0),_xlfn.XLOOKUP(MID(B880,2,7)&amp;"/"&amp;MID(B880,10,3)&amp;TRIM(D880)&amp;MID(B880,15,4),Carouselwash!F:F,Carouselwash!I:I,0))</f>
        <v>0</v>
      </c>
    </row>
    <row r="881" spans="27:35" hidden="1">
      <c r="AA881" s="60" t="s">
        <v>5013</v>
      </c>
      <c r="AB881" s="66" t="s">
        <v>9575</v>
      </c>
      <c r="AC881" s="60" t="s">
        <v>9576</v>
      </c>
      <c r="AD881" s="60">
        <f>IF(N881=$AD$1,_xlfn.XLOOKUP(LEFT(B881,18)&amp;C881&amp;D881,'Form CT'!I:I,'Form CT'!D:D,0)+_xlfn.XLOOKUP(LEFT(B881,18)&amp;C881&amp;D881,'Form CT'!I:I,'Form CT'!E:E,0),0)</f>
        <v>0</v>
      </c>
      <c r="AE881" s="60">
        <f>IF(N881=$AE$1,_xlfn.XLOOKUP(LEFT(B881,18)&amp;C881&amp;D881,'Form CT'!I:I,'Form CT'!D:D,0)+_xlfn.XLOOKUP(LEFT(B881,18)&amp;C881&amp;D881,'Form CT'!I:I,'Form CT'!E:E,0),0)</f>
        <v>0</v>
      </c>
      <c r="AF881" s="60">
        <f>IF(N881=$AF$1,_xlfn.XLOOKUP(LEFT(B881,18)&amp;C881&amp;D881,'Form CT'!I:I,'Form CT'!D:D,0)+_xlfn.XLOOKUP(LEFT(B881,18)&amp;C881&amp;D881,'Form CT'!I:I,'Form CT'!E:E,0),0)</f>
        <v>0</v>
      </c>
      <c r="AG881" s="60" t="e">
        <f t="shared" si="18"/>
        <v>#VALUE!</v>
      </c>
      <c r="AH881" s="60">
        <f>_xlfn.XLOOKUP(TRIM(CLEAN(B881))&amp;"-"&amp;TRIM(CLEAN(C881))&amp;"-"&amp;TRIM(CLEAN(D881)),'KS2'!A:A,'KS2'!B:B,0)</f>
        <v>0</v>
      </c>
      <c r="AI881" s="60">
        <f>IF(_xlfn.XLOOKUP(MID(B881,2,7)&amp;"/"&amp;MID(B881,10,3)&amp;TRIM(D881)&amp;MID(B881,15,4),Carouselwash!F:F,Carouselwash!I:I,0)=0,_xlfn.XLOOKUP((MID(C881,2,7)&amp;"/"&amp;MID(C881,10,3)&amp;TRIM(D881)),Carouselwash!G:G,Carouselwash!I:I,0),_xlfn.XLOOKUP(MID(B881,2,7)&amp;"/"&amp;MID(B881,10,3)&amp;TRIM(D881)&amp;MID(B881,15,4),Carouselwash!F:F,Carouselwash!I:I,0))</f>
        <v>0</v>
      </c>
    </row>
    <row r="882" spans="27:35" hidden="1">
      <c r="AA882" s="60" t="s">
        <v>5009</v>
      </c>
      <c r="AB882" s="66" t="s">
        <v>9577</v>
      </c>
      <c r="AC882" s="60" t="s">
        <v>9578</v>
      </c>
      <c r="AD882" s="60">
        <f>IF(N882=$AD$1,_xlfn.XLOOKUP(LEFT(B882,18)&amp;C882&amp;D882,'Form CT'!I:I,'Form CT'!D:D,0)+_xlfn.XLOOKUP(LEFT(B882,18)&amp;C882&amp;D882,'Form CT'!I:I,'Form CT'!E:E,0),0)</f>
        <v>0</v>
      </c>
      <c r="AE882" s="60">
        <f>IF(N882=$AE$1,_xlfn.XLOOKUP(LEFT(B882,18)&amp;C882&amp;D882,'Form CT'!I:I,'Form CT'!D:D,0)+_xlfn.XLOOKUP(LEFT(B882,18)&amp;C882&amp;D882,'Form CT'!I:I,'Form CT'!E:E,0),0)</f>
        <v>0</v>
      </c>
      <c r="AF882" s="60">
        <f>IF(N882=$AF$1,_xlfn.XLOOKUP(LEFT(B882,18)&amp;C882&amp;D882,'Form CT'!I:I,'Form CT'!D:D,0)+_xlfn.XLOOKUP(LEFT(B882,18)&amp;C882&amp;D882,'Form CT'!I:I,'Form CT'!E:E,0),0)</f>
        <v>0</v>
      </c>
      <c r="AG882" s="60" t="e">
        <f t="shared" si="18"/>
        <v>#VALUE!</v>
      </c>
      <c r="AH882" s="60">
        <f>_xlfn.XLOOKUP(TRIM(CLEAN(B882))&amp;"-"&amp;TRIM(CLEAN(C882))&amp;"-"&amp;TRIM(CLEAN(D882)),'KS2'!A:A,'KS2'!B:B,0)</f>
        <v>0</v>
      </c>
      <c r="AI882" s="60">
        <f>IF(_xlfn.XLOOKUP(MID(B882,2,7)&amp;"/"&amp;MID(B882,10,3)&amp;TRIM(D882)&amp;MID(B882,15,4),Carouselwash!F:F,Carouselwash!I:I,0)=0,_xlfn.XLOOKUP((MID(C882,2,7)&amp;"/"&amp;MID(C882,10,3)&amp;TRIM(D882)),Carouselwash!G:G,Carouselwash!I:I,0),_xlfn.XLOOKUP(MID(B882,2,7)&amp;"/"&amp;MID(B882,10,3)&amp;TRIM(D882)&amp;MID(B882,15,4),Carouselwash!F:F,Carouselwash!I:I,0))</f>
        <v>0</v>
      </c>
    </row>
    <row r="883" spans="27:35" hidden="1">
      <c r="AA883" s="60" t="s">
        <v>5009</v>
      </c>
      <c r="AB883" s="66" t="s">
        <v>9579</v>
      </c>
      <c r="AC883" s="60" t="s">
        <v>9580</v>
      </c>
      <c r="AD883" s="60">
        <f>IF(N883=$AD$1,_xlfn.XLOOKUP(LEFT(B883,18)&amp;C883&amp;D883,'Form CT'!I:I,'Form CT'!D:D,0)+_xlfn.XLOOKUP(LEFT(B883,18)&amp;C883&amp;D883,'Form CT'!I:I,'Form CT'!E:E,0),0)</f>
        <v>0</v>
      </c>
      <c r="AE883" s="60">
        <f>IF(N883=$AE$1,_xlfn.XLOOKUP(LEFT(B883,18)&amp;C883&amp;D883,'Form CT'!I:I,'Form CT'!D:D,0)+_xlfn.XLOOKUP(LEFT(B883,18)&amp;C883&amp;D883,'Form CT'!I:I,'Form CT'!E:E,0),0)</f>
        <v>0</v>
      </c>
      <c r="AF883" s="60">
        <f>IF(N883=$AF$1,_xlfn.XLOOKUP(LEFT(B883,18)&amp;C883&amp;D883,'Form CT'!I:I,'Form CT'!D:D,0)+_xlfn.XLOOKUP(LEFT(B883,18)&amp;C883&amp;D883,'Form CT'!I:I,'Form CT'!E:E,0),0)</f>
        <v>0</v>
      </c>
      <c r="AG883" s="60" t="e">
        <f t="shared" si="18"/>
        <v>#VALUE!</v>
      </c>
      <c r="AH883" s="60">
        <f>_xlfn.XLOOKUP(TRIM(CLEAN(B883))&amp;"-"&amp;TRIM(CLEAN(C883))&amp;"-"&amp;TRIM(CLEAN(D883)),'KS2'!A:A,'KS2'!B:B,0)</f>
        <v>0</v>
      </c>
      <c r="AI883" s="60">
        <f>IF(_xlfn.XLOOKUP(MID(B883,2,7)&amp;"/"&amp;MID(B883,10,3)&amp;TRIM(D883)&amp;MID(B883,15,4),Carouselwash!F:F,Carouselwash!I:I,0)=0,_xlfn.XLOOKUP((MID(C883,2,7)&amp;"/"&amp;MID(C883,10,3)&amp;TRIM(D883)),Carouselwash!G:G,Carouselwash!I:I,0),_xlfn.XLOOKUP(MID(B883,2,7)&amp;"/"&amp;MID(B883,10,3)&amp;TRIM(D883)&amp;MID(B883,15,4),Carouselwash!F:F,Carouselwash!I:I,0))</f>
        <v>0</v>
      </c>
    </row>
    <row r="884" spans="27:35" hidden="1">
      <c r="AA884" s="60" t="s">
        <v>5009</v>
      </c>
      <c r="AB884" s="66" t="s">
        <v>5008</v>
      </c>
      <c r="AC884" s="60" t="s">
        <v>9558</v>
      </c>
      <c r="AD884" s="60">
        <f>IF(N884=$AD$1,_xlfn.XLOOKUP(LEFT(B884,18)&amp;C884&amp;D884,'Form CT'!I:I,'Form CT'!D:D,0)+_xlfn.XLOOKUP(LEFT(B884,18)&amp;C884&amp;D884,'Form CT'!I:I,'Form CT'!E:E,0),0)</f>
        <v>0</v>
      </c>
      <c r="AE884" s="60">
        <f>IF(N884=$AE$1,_xlfn.XLOOKUP(LEFT(B884,18)&amp;C884&amp;D884,'Form CT'!I:I,'Form CT'!D:D,0)+_xlfn.XLOOKUP(LEFT(B884,18)&amp;C884&amp;D884,'Form CT'!I:I,'Form CT'!E:E,0),0)</f>
        <v>0</v>
      </c>
      <c r="AF884" s="60">
        <f>IF(N884=$AF$1,_xlfn.XLOOKUP(LEFT(B884,18)&amp;C884&amp;D884,'Form CT'!I:I,'Form CT'!D:D,0)+_xlfn.XLOOKUP(LEFT(B884,18)&amp;C884&amp;D884,'Form CT'!I:I,'Form CT'!E:E,0),0)</f>
        <v>0</v>
      </c>
      <c r="AG884" s="60" t="e">
        <f t="shared" si="18"/>
        <v>#VALUE!</v>
      </c>
      <c r="AH884" s="60">
        <f>_xlfn.XLOOKUP(TRIM(CLEAN(B884))&amp;"-"&amp;TRIM(CLEAN(C884))&amp;"-"&amp;TRIM(CLEAN(D884)),'KS2'!A:A,'KS2'!B:B,0)</f>
        <v>0</v>
      </c>
      <c r="AI884" s="60">
        <f>IF(_xlfn.XLOOKUP(MID(B884,2,7)&amp;"/"&amp;MID(B884,10,3)&amp;TRIM(D884)&amp;MID(B884,15,4),Carouselwash!F:F,Carouselwash!I:I,0)=0,_xlfn.XLOOKUP((MID(C884,2,7)&amp;"/"&amp;MID(C884,10,3)&amp;TRIM(D884)),Carouselwash!G:G,Carouselwash!I:I,0),_xlfn.XLOOKUP(MID(B884,2,7)&amp;"/"&amp;MID(B884,10,3)&amp;TRIM(D884)&amp;MID(B884,15,4),Carouselwash!F:F,Carouselwash!I:I,0))</f>
        <v>0</v>
      </c>
    </row>
    <row r="885" spans="27:35" hidden="1">
      <c r="AA885" s="60" t="s">
        <v>5009</v>
      </c>
      <c r="AB885" s="66" t="s">
        <v>5008</v>
      </c>
      <c r="AC885" s="60" t="s">
        <v>9562</v>
      </c>
      <c r="AD885" s="60">
        <f>IF(N885=$AD$1,_xlfn.XLOOKUP(LEFT(B885,18)&amp;C885&amp;D885,'Form CT'!I:I,'Form CT'!D:D,0)+_xlfn.XLOOKUP(LEFT(B885,18)&amp;C885&amp;D885,'Form CT'!I:I,'Form CT'!E:E,0),0)</f>
        <v>0</v>
      </c>
      <c r="AE885" s="60">
        <f>IF(N885=$AE$1,_xlfn.XLOOKUP(LEFT(B885,18)&amp;C885&amp;D885,'Form CT'!I:I,'Form CT'!D:D,0)+_xlfn.XLOOKUP(LEFT(B885,18)&amp;C885&amp;D885,'Form CT'!I:I,'Form CT'!E:E,0),0)</f>
        <v>0</v>
      </c>
      <c r="AF885" s="60">
        <f>IF(N885=$AF$1,_xlfn.XLOOKUP(LEFT(B885,18)&amp;C885&amp;D885,'Form CT'!I:I,'Form CT'!D:D,0)+_xlfn.XLOOKUP(LEFT(B885,18)&amp;C885&amp;D885,'Form CT'!I:I,'Form CT'!E:E,0),0)</f>
        <v>0</v>
      </c>
      <c r="AG885" s="60" t="e">
        <f t="shared" si="18"/>
        <v>#VALUE!</v>
      </c>
      <c r="AH885" s="60">
        <f>_xlfn.XLOOKUP(TRIM(CLEAN(B885))&amp;"-"&amp;TRIM(CLEAN(C885))&amp;"-"&amp;TRIM(CLEAN(D885)),'KS2'!A:A,'KS2'!B:B,0)</f>
        <v>0</v>
      </c>
      <c r="AI885" s="60">
        <f>IF(_xlfn.XLOOKUP(MID(B885,2,7)&amp;"/"&amp;MID(B885,10,3)&amp;TRIM(D885)&amp;MID(B885,15,4),Carouselwash!F:F,Carouselwash!I:I,0)=0,_xlfn.XLOOKUP((MID(C885,2,7)&amp;"/"&amp;MID(C885,10,3)&amp;TRIM(D885)),Carouselwash!G:G,Carouselwash!I:I,0),_xlfn.XLOOKUP(MID(B885,2,7)&amp;"/"&amp;MID(B885,10,3)&amp;TRIM(D885)&amp;MID(B885,15,4),Carouselwash!F:F,Carouselwash!I:I,0))</f>
        <v>0</v>
      </c>
    </row>
    <row r="886" spans="27:35" hidden="1">
      <c r="AA886" s="60" t="s">
        <v>5009</v>
      </c>
      <c r="AB886" s="66" t="s">
        <v>5008</v>
      </c>
      <c r="AC886" s="60" t="s">
        <v>9581</v>
      </c>
      <c r="AD886" s="60">
        <f>IF(N886=$AD$1,_xlfn.XLOOKUP(LEFT(B886,18)&amp;C886&amp;D886,'Form CT'!I:I,'Form CT'!D:D,0)+_xlfn.XLOOKUP(LEFT(B886,18)&amp;C886&amp;D886,'Form CT'!I:I,'Form CT'!E:E,0),0)</f>
        <v>0</v>
      </c>
      <c r="AE886" s="60">
        <f>IF(N886=$AE$1,_xlfn.XLOOKUP(LEFT(B886,18)&amp;C886&amp;D886,'Form CT'!I:I,'Form CT'!D:D,0)+_xlfn.XLOOKUP(LEFT(B886,18)&amp;C886&amp;D886,'Form CT'!I:I,'Form CT'!E:E,0),0)</f>
        <v>0</v>
      </c>
      <c r="AF886" s="60">
        <f>IF(N886=$AF$1,_xlfn.XLOOKUP(LEFT(B886,18)&amp;C886&amp;D886,'Form CT'!I:I,'Form CT'!D:D,0)+_xlfn.XLOOKUP(LEFT(B886,18)&amp;C886&amp;D886,'Form CT'!I:I,'Form CT'!E:E,0),0)</f>
        <v>0</v>
      </c>
      <c r="AG886" s="60" t="e">
        <f t="shared" si="18"/>
        <v>#VALUE!</v>
      </c>
      <c r="AH886" s="60">
        <f>_xlfn.XLOOKUP(TRIM(CLEAN(B886))&amp;"-"&amp;TRIM(CLEAN(C886))&amp;"-"&amp;TRIM(CLEAN(D886)),'KS2'!A:A,'KS2'!B:B,0)</f>
        <v>0</v>
      </c>
      <c r="AI886" s="60">
        <f>IF(_xlfn.XLOOKUP(MID(B886,2,7)&amp;"/"&amp;MID(B886,10,3)&amp;TRIM(D886)&amp;MID(B886,15,4),Carouselwash!F:F,Carouselwash!I:I,0)=0,_xlfn.XLOOKUP((MID(C886,2,7)&amp;"/"&amp;MID(C886,10,3)&amp;TRIM(D886)),Carouselwash!G:G,Carouselwash!I:I,0),_xlfn.XLOOKUP(MID(B886,2,7)&amp;"/"&amp;MID(B886,10,3)&amp;TRIM(D886)&amp;MID(B886,15,4),Carouselwash!F:F,Carouselwash!I:I,0))</f>
        <v>0</v>
      </c>
    </row>
    <row r="887" spans="27:35" hidden="1">
      <c r="AA887" s="60" t="s">
        <v>5009</v>
      </c>
      <c r="AB887" s="66" t="s">
        <v>9582</v>
      </c>
      <c r="AC887" s="60" t="s">
        <v>9583</v>
      </c>
      <c r="AD887" s="60">
        <f>IF(N887=$AD$1,_xlfn.XLOOKUP(LEFT(B887,18)&amp;C887&amp;D887,'Form CT'!I:I,'Form CT'!D:D,0)+_xlfn.XLOOKUP(LEFT(B887,18)&amp;C887&amp;D887,'Form CT'!I:I,'Form CT'!E:E,0),0)</f>
        <v>0</v>
      </c>
      <c r="AE887" s="60">
        <f>IF(N887=$AE$1,_xlfn.XLOOKUP(LEFT(B887,18)&amp;C887&amp;D887,'Form CT'!I:I,'Form CT'!D:D,0)+_xlfn.XLOOKUP(LEFT(B887,18)&amp;C887&amp;D887,'Form CT'!I:I,'Form CT'!E:E,0),0)</f>
        <v>0</v>
      </c>
      <c r="AF887" s="60">
        <f>IF(N887=$AF$1,_xlfn.XLOOKUP(LEFT(B887,18)&amp;C887&amp;D887,'Form CT'!I:I,'Form CT'!D:D,0)+_xlfn.XLOOKUP(LEFT(B887,18)&amp;C887&amp;D887,'Form CT'!I:I,'Form CT'!E:E,0),0)</f>
        <v>0</v>
      </c>
      <c r="AG887" s="60" t="e">
        <f t="shared" si="18"/>
        <v>#VALUE!</v>
      </c>
      <c r="AH887" s="60">
        <f>_xlfn.XLOOKUP(TRIM(CLEAN(B887))&amp;"-"&amp;TRIM(CLEAN(C887))&amp;"-"&amp;TRIM(CLEAN(D887)),'KS2'!A:A,'KS2'!B:B,0)</f>
        <v>0</v>
      </c>
      <c r="AI887" s="60">
        <f>IF(_xlfn.XLOOKUP(MID(B887,2,7)&amp;"/"&amp;MID(B887,10,3)&amp;TRIM(D887)&amp;MID(B887,15,4),Carouselwash!F:F,Carouselwash!I:I,0)=0,_xlfn.XLOOKUP((MID(C887,2,7)&amp;"/"&amp;MID(C887,10,3)&amp;TRIM(D887)),Carouselwash!G:G,Carouselwash!I:I,0),_xlfn.XLOOKUP(MID(B887,2,7)&amp;"/"&amp;MID(B887,10,3)&amp;TRIM(D887)&amp;MID(B887,15,4),Carouselwash!F:F,Carouselwash!I:I,0))</f>
        <v>0</v>
      </c>
    </row>
    <row r="888" spans="27:35" hidden="1">
      <c r="AA888" s="60" t="s">
        <v>5009</v>
      </c>
      <c r="AB888" s="66" t="s">
        <v>9584</v>
      </c>
      <c r="AC888" s="60" t="s">
        <v>9585</v>
      </c>
      <c r="AD888" s="60">
        <f>IF(N888=$AD$1,_xlfn.XLOOKUP(LEFT(B888,18)&amp;C888&amp;D888,'Form CT'!I:I,'Form CT'!D:D,0)+_xlfn.XLOOKUP(LEFT(B888,18)&amp;C888&amp;D888,'Form CT'!I:I,'Form CT'!E:E,0),0)</f>
        <v>0</v>
      </c>
      <c r="AE888" s="60">
        <f>IF(N888=$AE$1,_xlfn.XLOOKUP(LEFT(B888,18)&amp;C888&amp;D888,'Form CT'!I:I,'Form CT'!D:D,0)+_xlfn.XLOOKUP(LEFT(B888,18)&amp;C888&amp;D888,'Form CT'!I:I,'Form CT'!E:E,0),0)</f>
        <v>0</v>
      </c>
      <c r="AF888" s="60">
        <f>IF(N888=$AF$1,_xlfn.XLOOKUP(LEFT(B888,18)&amp;C888&amp;D888,'Form CT'!I:I,'Form CT'!D:D,0)+_xlfn.XLOOKUP(LEFT(B888,18)&amp;C888&amp;D888,'Form CT'!I:I,'Form CT'!E:E,0),0)</f>
        <v>0</v>
      </c>
      <c r="AG888" s="60" t="e">
        <f t="shared" si="18"/>
        <v>#VALUE!</v>
      </c>
      <c r="AH888" s="60">
        <f>_xlfn.XLOOKUP(TRIM(CLEAN(B888))&amp;"-"&amp;TRIM(CLEAN(C888))&amp;"-"&amp;TRIM(CLEAN(D888)),'KS2'!A:A,'KS2'!B:B,0)</f>
        <v>0</v>
      </c>
      <c r="AI888" s="60">
        <f>IF(_xlfn.XLOOKUP(MID(B888,2,7)&amp;"/"&amp;MID(B888,10,3)&amp;TRIM(D888)&amp;MID(B888,15,4),Carouselwash!F:F,Carouselwash!I:I,0)=0,_xlfn.XLOOKUP((MID(C888,2,7)&amp;"/"&amp;MID(C888,10,3)&amp;TRIM(D888)),Carouselwash!G:G,Carouselwash!I:I,0),_xlfn.XLOOKUP(MID(B888,2,7)&amp;"/"&amp;MID(B888,10,3)&amp;TRIM(D888)&amp;MID(B888,15,4),Carouselwash!F:F,Carouselwash!I:I,0))</f>
        <v>0</v>
      </c>
    </row>
    <row r="889" spans="27:35" hidden="1">
      <c r="AA889" s="60" t="s">
        <v>5009</v>
      </c>
      <c r="AB889" s="66" t="s">
        <v>9586</v>
      </c>
      <c r="AC889" s="60" t="s">
        <v>9587</v>
      </c>
      <c r="AD889" s="60">
        <f>IF(N889=$AD$1,_xlfn.XLOOKUP(LEFT(B889,18)&amp;C889&amp;D889,'Form CT'!I:I,'Form CT'!D:D,0)+_xlfn.XLOOKUP(LEFT(B889,18)&amp;C889&amp;D889,'Form CT'!I:I,'Form CT'!E:E,0),0)</f>
        <v>0</v>
      </c>
      <c r="AE889" s="60">
        <f>IF(N889=$AE$1,_xlfn.XLOOKUP(LEFT(B889,18)&amp;C889&amp;D889,'Form CT'!I:I,'Form CT'!D:D,0)+_xlfn.XLOOKUP(LEFT(B889,18)&amp;C889&amp;D889,'Form CT'!I:I,'Form CT'!E:E,0),0)</f>
        <v>0</v>
      </c>
      <c r="AF889" s="60">
        <f>IF(N889=$AF$1,_xlfn.XLOOKUP(LEFT(B889,18)&amp;C889&amp;D889,'Form CT'!I:I,'Form CT'!D:D,0)+_xlfn.XLOOKUP(LEFT(B889,18)&amp;C889&amp;D889,'Form CT'!I:I,'Form CT'!E:E,0),0)</f>
        <v>0</v>
      </c>
      <c r="AG889" s="60" t="e">
        <f t="shared" si="18"/>
        <v>#VALUE!</v>
      </c>
      <c r="AH889" s="60">
        <f>_xlfn.XLOOKUP(TRIM(CLEAN(B889))&amp;"-"&amp;TRIM(CLEAN(C889))&amp;"-"&amp;TRIM(CLEAN(D889)),'KS2'!A:A,'KS2'!B:B,0)</f>
        <v>0</v>
      </c>
      <c r="AI889" s="60">
        <f>IF(_xlfn.XLOOKUP(MID(B889,2,7)&amp;"/"&amp;MID(B889,10,3)&amp;TRIM(D889)&amp;MID(B889,15,4),Carouselwash!F:F,Carouselwash!I:I,0)=0,_xlfn.XLOOKUP((MID(C889,2,7)&amp;"/"&amp;MID(C889,10,3)&amp;TRIM(D889)),Carouselwash!G:G,Carouselwash!I:I,0),_xlfn.XLOOKUP(MID(B889,2,7)&amp;"/"&amp;MID(B889,10,3)&amp;TRIM(D889)&amp;MID(B889,15,4),Carouselwash!F:F,Carouselwash!I:I,0))</f>
        <v>0</v>
      </c>
    </row>
    <row r="890" spans="27:35" hidden="1">
      <c r="AA890" s="60" t="s">
        <v>5013</v>
      </c>
      <c r="AB890" s="66" t="s">
        <v>5014</v>
      </c>
      <c r="AC890" s="60" t="s">
        <v>9553</v>
      </c>
      <c r="AD890" s="60">
        <f>IF(N890=$AD$1,_xlfn.XLOOKUP(LEFT(B890,18)&amp;C890&amp;D890,'Form CT'!I:I,'Form CT'!D:D,0)+_xlfn.XLOOKUP(LEFT(B890,18)&amp;C890&amp;D890,'Form CT'!I:I,'Form CT'!E:E,0),0)</f>
        <v>0</v>
      </c>
      <c r="AE890" s="60">
        <f>IF(N890=$AE$1,_xlfn.XLOOKUP(LEFT(B890,18)&amp;C890&amp;D890,'Form CT'!I:I,'Form CT'!D:D,0)+_xlfn.XLOOKUP(LEFT(B890,18)&amp;C890&amp;D890,'Form CT'!I:I,'Form CT'!E:E,0),0)</f>
        <v>0</v>
      </c>
      <c r="AF890" s="60">
        <f>IF(N890=$AF$1,_xlfn.XLOOKUP(LEFT(B890,18)&amp;C890&amp;D890,'Form CT'!I:I,'Form CT'!D:D,0)+_xlfn.XLOOKUP(LEFT(B890,18)&amp;C890&amp;D890,'Form CT'!I:I,'Form CT'!E:E,0),0)</f>
        <v>0</v>
      </c>
      <c r="AG890" s="60" t="e">
        <f t="shared" si="18"/>
        <v>#VALUE!</v>
      </c>
      <c r="AH890" s="60">
        <f>_xlfn.XLOOKUP(TRIM(CLEAN(B890))&amp;"-"&amp;TRIM(CLEAN(C890))&amp;"-"&amp;TRIM(CLEAN(D890)),'KS2'!A:A,'KS2'!B:B,0)</f>
        <v>0</v>
      </c>
      <c r="AI890" s="60">
        <f>IF(_xlfn.XLOOKUP(MID(B890,2,7)&amp;"/"&amp;MID(B890,10,3)&amp;TRIM(D890)&amp;MID(B890,15,4),Carouselwash!F:F,Carouselwash!I:I,0)=0,_xlfn.XLOOKUP((MID(C890,2,7)&amp;"/"&amp;MID(C890,10,3)&amp;TRIM(D890)),Carouselwash!G:G,Carouselwash!I:I,0),_xlfn.XLOOKUP(MID(B890,2,7)&amp;"/"&amp;MID(B890,10,3)&amp;TRIM(D890)&amp;MID(B890,15,4),Carouselwash!F:F,Carouselwash!I:I,0))</f>
        <v>0</v>
      </c>
    </row>
    <row r="891" spans="27:35" hidden="1">
      <c r="AA891" s="60" t="s">
        <v>5009</v>
      </c>
      <c r="AB891" s="66" t="s">
        <v>9588</v>
      </c>
      <c r="AC891" s="60" t="s">
        <v>9589</v>
      </c>
      <c r="AD891" s="60">
        <f>IF(N891=$AD$1,_xlfn.XLOOKUP(LEFT(B891,18)&amp;C891&amp;D891,'Form CT'!I:I,'Form CT'!D:D,0)+_xlfn.XLOOKUP(LEFT(B891,18)&amp;C891&amp;D891,'Form CT'!I:I,'Form CT'!E:E,0),0)</f>
        <v>0</v>
      </c>
      <c r="AE891" s="60">
        <f>IF(N891=$AE$1,_xlfn.XLOOKUP(LEFT(B891,18)&amp;C891&amp;D891,'Form CT'!I:I,'Form CT'!D:D,0)+_xlfn.XLOOKUP(LEFT(B891,18)&amp;C891&amp;D891,'Form CT'!I:I,'Form CT'!E:E,0),0)</f>
        <v>0</v>
      </c>
      <c r="AF891" s="60">
        <f>IF(N891=$AF$1,_xlfn.XLOOKUP(LEFT(B891,18)&amp;C891&amp;D891,'Form CT'!I:I,'Form CT'!D:D,0)+_xlfn.XLOOKUP(LEFT(B891,18)&amp;C891&amp;D891,'Form CT'!I:I,'Form CT'!E:E,0),0)</f>
        <v>0</v>
      </c>
      <c r="AG891" s="60" t="e">
        <f t="shared" si="18"/>
        <v>#VALUE!</v>
      </c>
      <c r="AH891" s="60">
        <f>_xlfn.XLOOKUP(TRIM(CLEAN(B891))&amp;"-"&amp;TRIM(CLEAN(C891))&amp;"-"&amp;TRIM(CLEAN(D891)),'KS2'!A:A,'KS2'!B:B,0)</f>
        <v>0</v>
      </c>
      <c r="AI891" s="60">
        <f>IF(_xlfn.XLOOKUP(MID(B891,2,7)&amp;"/"&amp;MID(B891,10,3)&amp;TRIM(D891)&amp;MID(B891,15,4),Carouselwash!F:F,Carouselwash!I:I,0)=0,_xlfn.XLOOKUP((MID(C891,2,7)&amp;"/"&amp;MID(C891,10,3)&amp;TRIM(D891)),Carouselwash!G:G,Carouselwash!I:I,0),_xlfn.XLOOKUP(MID(B891,2,7)&amp;"/"&amp;MID(B891,10,3)&amp;TRIM(D891)&amp;MID(B891,15,4),Carouselwash!F:F,Carouselwash!I:I,0))</f>
        <v>0</v>
      </c>
    </row>
    <row r="892" spans="27:35" hidden="1">
      <c r="AA892" s="60" t="s">
        <v>5009</v>
      </c>
      <c r="AB892" s="66" t="s">
        <v>9590</v>
      </c>
      <c r="AC892" s="60" t="s">
        <v>9591</v>
      </c>
      <c r="AD892" s="60">
        <f>IF(N892=$AD$1,_xlfn.XLOOKUP(LEFT(B892,18)&amp;C892&amp;D892,'Form CT'!I:I,'Form CT'!D:D,0)+_xlfn.XLOOKUP(LEFT(B892,18)&amp;C892&amp;D892,'Form CT'!I:I,'Form CT'!E:E,0),0)</f>
        <v>0</v>
      </c>
      <c r="AE892" s="60">
        <f>IF(N892=$AE$1,_xlfn.XLOOKUP(LEFT(B892,18)&amp;C892&amp;D892,'Form CT'!I:I,'Form CT'!D:D,0)+_xlfn.XLOOKUP(LEFT(B892,18)&amp;C892&amp;D892,'Form CT'!I:I,'Form CT'!E:E,0),0)</f>
        <v>0</v>
      </c>
      <c r="AF892" s="60">
        <f>IF(N892=$AF$1,_xlfn.XLOOKUP(LEFT(B892,18)&amp;C892&amp;D892,'Form CT'!I:I,'Form CT'!D:D,0)+_xlfn.XLOOKUP(LEFT(B892,18)&amp;C892&amp;D892,'Form CT'!I:I,'Form CT'!E:E,0),0)</f>
        <v>0</v>
      </c>
      <c r="AG892" s="60" t="e">
        <f t="shared" si="18"/>
        <v>#VALUE!</v>
      </c>
      <c r="AH892" s="60">
        <f>_xlfn.XLOOKUP(TRIM(CLEAN(B892))&amp;"-"&amp;TRIM(CLEAN(C892))&amp;"-"&amp;TRIM(CLEAN(D892)),'KS2'!A:A,'KS2'!B:B,0)</f>
        <v>0</v>
      </c>
      <c r="AI892" s="60">
        <f>IF(_xlfn.XLOOKUP(MID(B892,2,7)&amp;"/"&amp;MID(B892,10,3)&amp;TRIM(D892)&amp;MID(B892,15,4),Carouselwash!F:F,Carouselwash!I:I,0)=0,_xlfn.XLOOKUP((MID(C892,2,7)&amp;"/"&amp;MID(C892,10,3)&amp;TRIM(D892)),Carouselwash!G:G,Carouselwash!I:I,0),_xlfn.XLOOKUP(MID(B892,2,7)&amp;"/"&amp;MID(B892,10,3)&amp;TRIM(D892)&amp;MID(B892,15,4),Carouselwash!F:F,Carouselwash!I:I,0))</f>
        <v>0</v>
      </c>
    </row>
    <row r="893" spans="27:35" hidden="1">
      <c r="AA893" s="60" t="s">
        <v>5009</v>
      </c>
      <c r="AB893" s="66" t="s">
        <v>9592</v>
      </c>
      <c r="AC893" s="60" t="s">
        <v>9593</v>
      </c>
      <c r="AD893" s="60">
        <f>IF(N893=$AD$1,_xlfn.XLOOKUP(LEFT(B893,18)&amp;C893&amp;D893,'Form CT'!I:I,'Form CT'!D:D,0)+_xlfn.XLOOKUP(LEFT(B893,18)&amp;C893&amp;D893,'Form CT'!I:I,'Form CT'!E:E,0),0)</f>
        <v>0</v>
      </c>
      <c r="AE893" s="60">
        <f>IF(N893=$AE$1,_xlfn.XLOOKUP(LEFT(B893,18)&amp;C893&amp;D893,'Form CT'!I:I,'Form CT'!D:D,0)+_xlfn.XLOOKUP(LEFT(B893,18)&amp;C893&amp;D893,'Form CT'!I:I,'Form CT'!E:E,0),0)</f>
        <v>0</v>
      </c>
      <c r="AF893" s="60">
        <f>IF(N893=$AF$1,_xlfn.XLOOKUP(LEFT(B893,18)&amp;C893&amp;D893,'Form CT'!I:I,'Form CT'!D:D,0)+_xlfn.XLOOKUP(LEFT(B893,18)&amp;C893&amp;D893,'Form CT'!I:I,'Form CT'!E:E,0),0)</f>
        <v>0</v>
      </c>
      <c r="AG893" s="60" t="e">
        <f t="shared" si="18"/>
        <v>#VALUE!</v>
      </c>
      <c r="AH893" s="60">
        <f>_xlfn.XLOOKUP(TRIM(CLEAN(B893))&amp;"-"&amp;TRIM(CLEAN(C893))&amp;"-"&amp;TRIM(CLEAN(D893)),'KS2'!A:A,'KS2'!B:B,0)</f>
        <v>0</v>
      </c>
      <c r="AI893" s="60">
        <f>IF(_xlfn.XLOOKUP(MID(B893,2,7)&amp;"/"&amp;MID(B893,10,3)&amp;TRIM(D893)&amp;MID(B893,15,4),Carouselwash!F:F,Carouselwash!I:I,0)=0,_xlfn.XLOOKUP((MID(C893,2,7)&amp;"/"&amp;MID(C893,10,3)&amp;TRIM(D893)),Carouselwash!G:G,Carouselwash!I:I,0),_xlfn.XLOOKUP(MID(B893,2,7)&amp;"/"&amp;MID(B893,10,3)&amp;TRIM(D893)&amp;MID(B893,15,4),Carouselwash!F:F,Carouselwash!I:I,0))</f>
        <v>0</v>
      </c>
    </row>
    <row r="894" spans="27:35" hidden="1">
      <c r="AA894" s="60" t="s">
        <v>5013</v>
      </c>
      <c r="AB894" s="66" t="s">
        <v>9594</v>
      </c>
      <c r="AC894" s="60" t="s">
        <v>9595</v>
      </c>
      <c r="AD894" s="60">
        <f>IF(N894=$AD$1,_xlfn.XLOOKUP(LEFT(B894,18)&amp;C894&amp;D894,'Form CT'!I:I,'Form CT'!D:D,0)+_xlfn.XLOOKUP(LEFT(B894,18)&amp;C894&amp;D894,'Form CT'!I:I,'Form CT'!E:E,0),0)</f>
        <v>0</v>
      </c>
      <c r="AE894" s="60">
        <f>IF(N894=$AE$1,_xlfn.XLOOKUP(LEFT(B894,18)&amp;C894&amp;D894,'Form CT'!I:I,'Form CT'!D:D,0)+_xlfn.XLOOKUP(LEFT(B894,18)&amp;C894&amp;D894,'Form CT'!I:I,'Form CT'!E:E,0),0)</f>
        <v>0</v>
      </c>
      <c r="AF894" s="60">
        <f>IF(N894=$AF$1,_xlfn.XLOOKUP(LEFT(B894,18)&amp;C894&amp;D894,'Form CT'!I:I,'Form CT'!D:D,0)+_xlfn.XLOOKUP(LEFT(B894,18)&amp;C894&amp;D894,'Form CT'!I:I,'Form CT'!E:E,0),0)</f>
        <v>0</v>
      </c>
      <c r="AG894" s="60" t="e">
        <f t="shared" ref="AG894:AG957" si="19">IF(OR(
    AND(MID(B894,2,2)="59", VALUE(MID(B894,11,2))&gt;24),
    AND(LEFT(B894,4)="T521", VALUE(MID(B894,11,2))&gt;62),
    LEFT(B894,4)="T523"
), "符合", "不符合")</f>
        <v>#VALUE!</v>
      </c>
      <c r="AH894" s="60">
        <f>_xlfn.XLOOKUP(TRIM(CLEAN(B894))&amp;"-"&amp;TRIM(CLEAN(C894))&amp;"-"&amp;TRIM(CLEAN(D894)),'KS2'!A:A,'KS2'!B:B,0)</f>
        <v>0</v>
      </c>
      <c r="AI894" s="60">
        <f>IF(_xlfn.XLOOKUP(MID(B894,2,7)&amp;"/"&amp;MID(B894,10,3)&amp;TRIM(D894)&amp;MID(B894,15,4),Carouselwash!F:F,Carouselwash!I:I,0)=0,_xlfn.XLOOKUP((MID(C894,2,7)&amp;"/"&amp;MID(C894,10,3)&amp;TRIM(D894)),Carouselwash!G:G,Carouselwash!I:I,0),_xlfn.XLOOKUP(MID(B894,2,7)&amp;"/"&amp;MID(B894,10,3)&amp;TRIM(D894)&amp;MID(B894,15,4),Carouselwash!F:F,Carouselwash!I:I,0))</f>
        <v>0</v>
      </c>
    </row>
    <row r="895" spans="27:35" hidden="1">
      <c r="AA895" s="60" t="s">
        <v>5009</v>
      </c>
      <c r="AB895" s="66" t="s">
        <v>9596</v>
      </c>
      <c r="AC895" s="60" t="s">
        <v>9597</v>
      </c>
      <c r="AD895" s="60">
        <f>IF(N895=$AD$1,_xlfn.XLOOKUP(LEFT(B895,18)&amp;C895&amp;D895,'Form CT'!I:I,'Form CT'!D:D,0)+_xlfn.XLOOKUP(LEFT(B895,18)&amp;C895&amp;D895,'Form CT'!I:I,'Form CT'!E:E,0),0)</f>
        <v>0</v>
      </c>
      <c r="AE895" s="60">
        <f>IF(N895=$AE$1,_xlfn.XLOOKUP(LEFT(B895,18)&amp;C895&amp;D895,'Form CT'!I:I,'Form CT'!D:D,0)+_xlfn.XLOOKUP(LEFT(B895,18)&amp;C895&amp;D895,'Form CT'!I:I,'Form CT'!E:E,0),0)</f>
        <v>0</v>
      </c>
      <c r="AF895" s="60">
        <f>IF(N895=$AF$1,_xlfn.XLOOKUP(LEFT(B895,18)&amp;C895&amp;D895,'Form CT'!I:I,'Form CT'!D:D,0)+_xlfn.XLOOKUP(LEFT(B895,18)&amp;C895&amp;D895,'Form CT'!I:I,'Form CT'!E:E,0),0)</f>
        <v>0</v>
      </c>
      <c r="AG895" s="60" t="e">
        <f t="shared" si="19"/>
        <v>#VALUE!</v>
      </c>
      <c r="AH895" s="60">
        <f>_xlfn.XLOOKUP(TRIM(CLEAN(B895))&amp;"-"&amp;TRIM(CLEAN(C895))&amp;"-"&amp;TRIM(CLEAN(D895)),'KS2'!A:A,'KS2'!B:B,0)</f>
        <v>0</v>
      </c>
      <c r="AI895" s="60">
        <f>IF(_xlfn.XLOOKUP(MID(B895,2,7)&amp;"/"&amp;MID(B895,10,3)&amp;TRIM(D895)&amp;MID(B895,15,4),Carouselwash!F:F,Carouselwash!I:I,0)=0,_xlfn.XLOOKUP((MID(C895,2,7)&amp;"/"&amp;MID(C895,10,3)&amp;TRIM(D895)),Carouselwash!G:G,Carouselwash!I:I,0),_xlfn.XLOOKUP(MID(B895,2,7)&amp;"/"&amp;MID(B895,10,3)&amp;TRIM(D895)&amp;MID(B895,15,4),Carouselwash!F:F,Carouselwash!I:I,0))</f>
        <v>0</v>
      </c>
    </row>
    <row r="896" spans="27:35" hidden="1">
      <c r="AA896" s="60" t="s">
        <v>5009</v>
      </c>
      <c r="AB896" s="66" t="s">
        <v>9598</v>
      </c>
      <c r="AC896" s="60" t="s">
        <v>9599</v>
      </c>
      <c r="AD896" s="60">
        <f>IF(N896=$AD$1,_xlfn.XLOOKUP(LEFT(B896,18)&amp;C896&amp;D896,'Form CT'!I:I,'Form CT'!D:D,0)+_xlfn.XLOOKUP(LEFT(B896,18)&amp;C896&amp;D896,'Form CT'!I:I,'Form CT'!E:E,0),0)</f>
        <v>0</v>
      </c>
      <c r="AE896" s="60">
        <f>IF(N896=$AE$1,_xlfn.XLOOKUP(LEFT(B896,18)&amp;C896&amp;D896,'Form CT'!I:I,'Form CT'!D:D,0)+_xlfn.XLOOKUP(LEFT(B896,18)&amp;C896&amp;D896,'Form CT'!I:I,'Form CT'!E:E,0),0)</f>
        <v>0</v>
      </c>
      <c r="AF896" s="60">
        <f>IF(N896=$AF$1,_xlfn.XLOOKUP(LEFT(B896,18)&amp;C896&amp;D896,'Form CT'!I:I,'Form CT'!D:D,0)+_xlfn.XLOOKUP(LEFT(B896,18)&amp;C896&amp;D896,'Form CT'!I:I,'Form CT'!E:E,0),0)</f>
        <v>0</v>
      </c>
      <c r="AG896" s="60" t="e">
        <f t="shared" si="19"/>
        <v>#VALUE!</v>
      </c>
      <c r="AH896" s="60">
        <f>_xlfn.XLOOKUP(TRIM(CLEAN(B896))&amp;"-"&amp;TRIM(CLEAN(C896))&amp;"-"&amp;TRIM(CLEAN(D896)),'KS2'!A:A,'KS2'!B:B,0)</f>
        <v>0</v>
      </c>
      <c r="AI896" s="60">
        <f>IF(_xlfn.XLOOKUP(MID(B896,2,7)&amp;"/"&amp;MID(B896,10,3)&amp;TRIM(D896)&amp;MID(B896,15,4),Carouselwash!F:F,Carouselwash!I:I,0)=0,_xlfn.XLOOKUP((MID(C896,2,7)&amp;"/"&amp;MID(C896,10,3)&amp;TRIM(D896)),Carouselwash!G:G,Carouselwash!I:I,0),_xlfn.XLOOKUP(MID(B896,2,7)&amp;"/"&amp;MID(B896,10,3)&amp;TRIM(D896)&amp;MID(B896,15,4),Carouselwash!F:F,Carouselwash!I:I,0))</f>
        <v>0</v>
      </c>
    </row>
    <row r="897" spans="1:35" hidden="1">
      <c r="AA897" s="60" t="s">
        <v>5010</v>
      </c>
      <c r="AB897" s="66" t="s">
        <v>5008</v>
      </c>
      <c r="AC897" s="60" t="s">
        <v>9600</v>
      </c>
      <c r="AD897" s="60">
        <f>IF(N897=$AD$1,_xlfn.XLOOKUP(LEFT(B897,18)&amp;C897&amp;D897,'Form CT'!I:I,'Form CT'!D:D,0)+_xlfn.XLOOKUP(LEFT(B897,18)&amp;C897&amp;D897,'Form CT'!I:I,'Form CT'!E:E,0),0)</f>
        <v>0</v>
      </c>
      <c r="AE897" s="60">
        <f>IF(N897=$AE$1,_xlfn.XLOOKUP(LEFT(B897,18)&amp;C897&amp;D897,'Form CT'!I:I,'Form CT'!D:D,0)+_xlfn.XLOOKUP(LEFT(B897,18)&amp;C897&amp;D897,'Form CT'!I:I,'Form CT'!E:E,0),0)</f>
        <v>0</v>
      </c>
      <c r="AF897" s="60">
        <f>IF(N897=$AF$1,_xlfn.XLOOKUP(LEFT(B897,18)&amp;C897&amp;D897,'Form CT'!I:I,'Form CT'!D:D,0)+_xlfn.XLOOKUP(LEFT(B897,18)&amp;C897&amp;D897,'Form CT'!I:I,'Form CT'!E:E,0),0)</f>
        <v>0</v>
      </c>
      <c r="AG897" s="60" t="e">
        <f t="shared" si="19"/>
        <v>#VALUE!</v>
      </c>
      <c r="AH897" s="60">
        <f>_xlfn.XLOOKUP(TRIM(CLEAN(B897))&amp;"-"&amp;TRIM(CLEAN(C897))&amp;"-"&amp;TRIM(CLEAN(D897)),'KS2'!A:A,'KS2'!B:B,0)</f>
        <v>0</v>
      </c>
      <c r="AI897" s="60">
        <f>IF(_xlfn.XLOOKUP(MID(B897,2,7)&amp;"/"&amp;MID(B897,10,3)&amp;TRIM(D897)&amp;MID(B897,15,4),Carouselwash!F:F,Carouselwash!I:I,0)=0,_xlfn.XLOOKUP((MID(C897,2,7)&amp;"/"&amp;MID(C897,10,3)&amp;TRIM(D897)),Carouselwash!G:G,Carouselwash!I:I,0),_xlfn.XLOOKUP(MID(B897,2,7)&amp;"/"&amp;MID(B897,10,3)&amp;TRIM(D897)&amp;MID(B897,15,4),Carouselwash!F:F,Carouselwash!I:I,0))</f>
        <v>0</v>
      </c>
    </row>
    <row r="898" spans="1:35" hidden="1">
      <c r="AA898" s="60" t="s">
        <v>5013</v>
      </c>
      <c r="AB898" s="66" t="s">
        <v>9601</v>
      </c>
      <c r="AC898" s="60" t="s">
        <v>9602</v>
      </c>
      <c r="AD898" s="60">
        <f>IF(N898=$AD$1,_xlfn.XLOOKUP(LEFT(B898,18)&amp;C898&amp;D898,'Form CT'!I:I,'Form CT'!D:D,0)+_xlfn.XLOOKUP(LEFT(B898,18)&amp;C898&amp;D898,'Form CT'!I:I,'Form CT'!E:E,0),0)</f>
        <v>0</v>
      </c>
      <c r="AE898" s="60">
        <f>IF(N898=$AE$1,_xlfn.XLOOKUP(LEFT(B898,18)&amp;C898&amp;D898,'Form CT'!I:I,'Form CT'!D:D,0)+_xlfn.XLOOKUP(LEFT(B898,18)&amp;C898&amp;D898,'Form CT'!I:I,'Form CT'!E:E,0),0)</f>
        <v>0</v>
      </c>
      <c r="AF898" s="60">
        <f>IF(N898=$AF$1,_xlfn.XLOOKUP(LEFT(B898,18)&amp;C898&amp;D898,'Form CT'!I:I,'Form CT'!D:D,0)+_xlfn.XLOOKUP(LEFT(B898,18)&amp;C898&amp;D898,'Form CT'!I:I,'Form CT'!E:E,0),0)</f>
        <v>0</v>
      </c>
      <c r="AG898" s="60" t="e">
        <f t="shared" si="19"/>
        <v>#VALUE!</v>
      </c>
      <c r="AH898" s="60">
        <f>_xlfn.XLOOKUP(TRIM(CLEAN(B898))&amp;"-"&amp;TRIM(CLEAN(C898))&amp;"-"&amp;TRIM(CLEAN(D898)),'KS2'!A:A,'KS2'!B:B,0)</f>
        <v>0</v>
      </c>
      <c r="AI898" s="60">
        <f>IF(_xlfn.XLOOKUP(MID(B898,2,7)&amp;"/"&amp;MID(B898,10,3)&amp;TRIM(D898)&amp;MID(B898,15,4),Carouselwash!F:F,Carouselwash!I:I,0)=0,_xlfn.XLOOKUP((MID(C898,2,7)&amp;"/"&amp;MID(C898,10,3)&amp;TRIM(D898)),Carouselwash!G:G,Carouselwash!I:I,0),_xlfn.XLOOKUP(MID(B898,2,7)&amp;"/"&amp;MID(B898,10,3)&amp;TRIM(D898)&amp;MID(B898,15,4),Carouselwash!F:F,Carouselwash!I:I,0))</f>
        <v>0</v>
      </c>
    </row>
    <row r="899" spans="1:35" hidden="1">
      <c r="AA899" s="60" t="s">
        <v>5009</v>
      </c>
      <c r="AB899" s="66" t="s">
        <v>5008</v>
      </c>
      <c r="AC899" s="60" t="s">
        <v>9558</v>
      </c>
      <c r="AD899" s="60">
        <f>IF(N899=$AD$1,_xlfn.XLOOKUP(LEFT(B899,18)&amp;C899&amp;D899,'Form CT'!I:I,'Form CT'!D:D,0)+_xlfn.XLOOKUP(LEFT(B899,18)&amp;C899&amp;D899,'Form CT'!I:I,'Form CT'!E:E,0),0)</f>
        <v>0</v>
      </c>
      <c r="AE899" s="60">
        <f>IF(N899=$AE$1,_xlfn.XLOOKUP(LEFT(B899,18)&amp;C899&amp;D899,'Form CT'!I:I,'Form CT'!D:D,0)+_xlfn.XLOOKUP(LEFT(B899,18)&amp;C899&amp;D899,'Form CT'!I:I,'Form CT'!E:E,0),0)</f>
        <v>0</v>
      </c>
      <c r="AF899" s="60">
        <f>IF(N899=$AF$1,_xlfn.XLOOKUP(LEFT(B899,18)&amp;C899&amp;D899,'Form CT'!I:I,'Form CT'!D:D,0)+_xlfn.XLOOKUP(LEFT(B899,18)&amp;C899&amp;D899,'Form CT'!I:I,'Form CT'!E:E,0),0)</f>
        <v>0</v>
      </c>
      <c r="AG899" s="60" t="e">
        <f t="shared" si="19"/>
        <v>#VALUE!</v>
      </c>
      <c r="AH899" s="60">
        <f>_xlfn.XLOOKUP(TRIM(CLEAN(B899))&amp;"-"&amp;TRIM(CLEAN(C899))&amp;"-"&amp;TRIM(CLEAN(D899)),'KS2'!A:A,'KS2'!B:B,0)</f>
        <v>0</v>
      </c>
      <c r="AI899" s="60">
        <f>IF(_xlfn.XLOOKUP(MID(B899,2,7)&amp;"/"&amp;MID(B899,10,3)&amp;TRIM(D899)&amp;MID(B899,15,4),Carouselwash!F:F,Carouselwash!I:I,0)=0,_xlfn.XLOOKUP((MID(C899,2,7)&amp;"/"&amp;MID(C899,10,3)&amp;TRIM(D899)),Carouselwash!G:G,Carouselwash!I:I,0),_xlfn.XLOOKUP(MID(B899,2,7)&amp;"/"&amp;MID(B899,10,3)&amp;TRIM(D899)&amp;MID(B899,15,4),Carouselwash!F:F,Carouselwash!I:I,0))</f>
        <v>0</v>
      </c>
    </row>
    <row r="900" spans="1:35" hidden="1">
      <c r="AA900" s="60" t="s">
        <v>5013</v>
      </c>
      <c r="AB900" s="66" t="s">
        <v>9603</v>
      </c>
      <c r="AC900" s="60" t="s">
        <v>9604</v>
      </c>
      <c r="AD900" s="60">
        <f>IF(N900=$AD$1,_xlfn.XLOOKUP(LEFT(B900,18)&amp;C900&amp;D900,'Form CT'!I:I,'Form CT'!D:D,0)+_xlfn.XLOOKUP(LEFT(B900,18)&amp;C900&amp;D900,'Form CT'!I:I,'Form CT'!E:E,0),0)</f>
        <v>0</v>
      </c>
      <c r="AE900" s="60">
        <f>IF(N900=$AE$1,_xlfn.XLOOKUP(LEFT(B900,18)&amp;C900&amp;D900,'Form CT'!I:I,'Form CT'!D:D,0)+_xlfn.XLOOKUP(LEFT(B900,18)&amp;C900&amp;D900,'Form CT'!I:I,'Form CT'!E:E,0),0)</f>
        <v>0</v>
      </c>
      <c r="AF900" s="60">
        <f>IF(N900=$AF$1,_xlfn.XLOOKUP(LEFT(B900,18)&amp;C900&amp;D900,'Form CT'!I:I,'Form CT'!D:D,0)+_xlfn.XLOOKUP(LEFT(B900,18)&amp;C900&amp;D900,'Form CT'!I:I,'Form CT'!E:E,0),0)</f>
        <v>0</v>
      </c>
      <c r="AG900" s="60" t="e">
        <f t="shared" si="19"/>
        <v>#VALUE!</v>
      </c>
      <c r="AH900" s="60">
        <f>_xlfn.XLOOKUP(TRIM(CLEAN(B900))&amp;"-"&amp;TRIM(CLEAN(C900))&amp;"-"&amp;TRIM(CLEAN(D900)),'KS2'!A:A,'KS2'!B:B,0)</f>
        <v>0</v>
      </c>
      <c r="AI900" s="60">
        <f>IF(_xlfn.XLOOKUP(MID(B900,2,7)&amp;"/"&amp;MID(B900,10,3)&amp;TRIM(D900)&amp;MID(B900,15,4),Carouselwash!F:F,Carouselwash!I:I,0)=0,_xlfn.XLOOKUP((MID(C900,2,7)&amp;"/"&amp;MID(C900,10,3)&amp;TRIM(D900)),Carouselwash!G:G,Carouselwash!I:I,0),_xlfn.XLOOKUP(MID(B900,2,7)&amp;"/"&amp;MID(B900,10,3)&amp;TRIM(D900)&amp;MID(B900,15,4),Carouselwash!F:F,Carouselwash!I:I,0))</f>
        <v>0</v>
      </c>
    </row>
    <row r="901" spans="1:35" hidden="1">
      <c r="AA901" s="60" t="s">
        <v>5009</v>
      </c>
      <c r="AB901" s="66" t="s">
        <v>5008</v>
      </c>
      <c r="AC901" s="60" t="s">
        <v>9558</v>
      </c>
      <c r="AD901" s="60">
        <f>IF(N901=$AD$1,_xlfn.XLOOKUP(LEFT(B901,18)&amp;C901&amp;D901,'Form CT'!I:I,'Form CT'!D:D,0)+_xlfn.XLOOKUP(LEFT(B901,18)&amp;C901&amp;D901,'Form CT'!I:I,'Form CT'!E:E,0),0)</f>
        <v>0</v>
      </c>
      <c r="AE901" s="60">
        <f>IF(N901=$AE$1,_xlfn.XLOOKUP(LEFT(B901,18)&amp;C901&amp;D901,'Form CT'!I:I,'Form CT'!D:D,0)+_xlfn.XLOOKUP(LEFT(B901,18)&amp;C901&amp;D901,'Form CT'!I:I,'Form CT'!E:E,0),0)</f>
        <v>0</v>
      </c>
      <c r="AF901" s="60">
        <f>IF(N901=$AF$1,_xlfn.XLOOKUP(LEFT(B901,18)&amp;C901&amp;D901,'Form CT'!I:I,'Form CT'!D:D,0)+_xlfn.XLOOKUP(LEFT(B901,18)&amp;C901&amp;D901,'Form CT'!I:I,'Form CT'!E:E,0),0)</f>
        <v>0</v>
      </c>
      <c r="AG901" s="60" t="e">
        <f t="shared" si="19"/>
        <v>#VALUE!</v>
      </c>
      <c r="AH901" s="60">
        <f>_xlfn.XLOOKUP(TRIM(CLEAN(B901))&amp;"-"&amp;TRIM(CLEAN(C901))&amp;"-"&amp;TRIM(CLEAN(D901)),'KS2'!A:A,'KS2'!B:B,0)</f>
        <v>0</v>
      </c>
      <c r="AI901" s="60">
        <f>IF(_xlfn.XLOOKUP(MID(B901,2,7)&amp;"/"&amp;MID(B901,10,3)&amp;TRIM(D901)&amp;MID(B901,15,4),Carouselwash!F:F,Carouselwash!I:I,0)=0,_xlfn.XLOOKUP((MID(C901,2,7)&amp;"/"&amp;MID(C901,10,3)&amp;TRIM(D901)),Carouselwash!G:G,Carouselwash!I:I,0),_xlfn.XLOOKUP(MID(B901,2,7)&amp;"/"&amp;MID(B901,10,3)&amp;TRIM(D901)&amp;MID(B901,15,4),Carouselwash!F:F,Carouselwash!I:I,0))</f>
        <v>0</v>
      </c>
    </row>
    <row r="902" spans="1:35" hidden="1">
      <c r="AA902" s="60" t="s">
        <v>5009</v>
      </c>
      <c r="AB902" s="66" t="s">
        <v>9605</v>
      </c>
      <c r="AC902" s="60" t="s">
        <v>9606</v>
      </c>
      <c r="AD902" s="60">
        <f>IF(N902=$AD$1,_xlfn.XLOOKUP(LEFT(B902,18)&amp;C902&amp;D902,'Form CT'!I:I,'Form CT'!D:D,0)+_xlfn.XLOOKUP(LEFT(B902,18)&amp;C902&amp;D902,'Form CT'!I:I,'Form CT'!E:E,0),0)</f>
        <v>0</v>
      </c>
      <c r="AE902" s="60">
        <f>IF(N902=$AE$1,_xlfn.XLOOKUP(LEFT(B902,18)&amp;C902&amp;D902,'Form CT'!I:I,'Form CT'!D:D,0)+_xlfn.XLOOKUP(LEFT(B902,18)&amp;C902&amp;D902,'Form CT'!I:I,'Form CT'!E:E,0),0)</f>
        <v>0</v>
      </c>
      <c r="AF902" s="60">
        <f>IF(N902=$AF$1,_xlfn.XLOOKUP(LEFT(B902,18)&amp;C902&amp;D902,'Form CT'!I:I,'Form CT'!D:D,0)+_xlfn.XLOOKUP(LEFT(B902,18)&amp;C902&amp;D902,'Form CT'!I:I,'Form CT'!E:E,0),0)</f>
        <v>0</v>
      </c>
      <c r="AG902" s="60" t="e">
        <f t="shared" si="19"/>
        <v>#VALUE!</v>
      </c>
      <c r="AH902" s="60">
        <f>_xlfn.XLOOKUP(TRIM(CLEAN(B902))&amp;"-"&amp;TRIM(CLEAN(C902))&amp;"-"&amp;TRIM(CLEAN(D902)),'KS2'!A:A,'KS2'!B:B,0)</f>
        <v>0</v>
      </c>
      <c r="AI902" s="60">
        <f>IF(_xlfn.XLOOKUP(MID(B902,2,7)&amp;"/"&amp;MID(B902,10,3)&amp;TRIM(D902)&amp;MID(B902,15,4),Carouselwash!F:F,Carouselwash!I:I,0)=0,_xlfn.XLOOKUP((MID(C902,2,7)&amp;"/"&amp;MID(C902,10,3)&amp;TRIM(D902)),Carouselwash!G:G,Carouselwash!I:I,0),_xlfn.XLOOKUP(MID(B902,2,7)&amp;"/"&amp;MID(B902,10,3)&amp;TRIM(D902)&amp;MID(B902,15,4),Carouselwash!F:F,Carouselwash!I:I,0))</f>
        <v>0</v>
      </c>
    </row>
    <row r="903" spans="1:35" hidden="1">
      <c r="AA903" s="60" t="s">
        <v>5098</v>
      </c>
      <c r="AB903" s="66" t="s">
        <v>9607</v>
      </c>
      <c r="AC903" s="60" t="s">
        <v>9608</v>
      </c>
      <c r="AD903" s="60">
        <f>IF(N903=$AD$1,_xlfn.XLOOKUP(LEFT(B903,18)&amp;C903&amp;D903,'Form CT'!I:I,'Form CT'!D:D,0)+_xlfn.XLOOKUP(LEFT(B903,18)&amp;C903&amp;D903,'Form CT'!I:I,'Form CT'!E:E,0),0)</f>
        <v>0</v>
      </c>
      <c r="AE903" s="60">
        <f>IF(N903=$AE$1,_xlfn.XLOOKUP(LEFT(B903,18)&amp;C903&amp;D903,'Form CT'!I:I,'Form CT'!D:D,0)+_xlfn.XLOOKUP(LEFT(B903,18)&amp;C903&amp;D903,'Form CT'!I:I,'Form CT'!E:E,0),0)</f>
        <v>0</v>
      </c>
      <c r="AF903" s="60">
        <f>IF(N903=$AF$1,_xlfn.XLOOKUP(LEFT(B903,18)&amp;C903&amp;D903,'Form CT'!I:I,'Form CT'!D:D,0)+_xlfn.XLOOKUP(LEFT(B903,18)&amp;C903&amp;D903,'Form CT'!I:I,'Form CT'!E:E,0),0)</f>
        <v>0</v>
      </c>
      <c r="AG903" s="60" t="e">
        <f t="shared" si="19"/>
        <v>#VALUE!</v>
      </c>
      <c r="AH903" s="60">
        <f>_xlfn.XLOOKUP(TRIM(CLEAN(B903))&amp;"-"&amp;TRIM(CLEAN(C903))&amp;"-"&amp;TRIM(CLEAN(D903)),'KS2'!A:A,'KS2'!B:B,0)</f>
        <v>0</v>
      </c>
      <c r="AI903" s="60">
        <f>IF(_xlfn.XLOOKUP(MID(B903,2,7)&amp;"/"&amp;MID(B903,10,3)&amp;TRIM(D903)&amp;MID(B903,15,4),Carouselwash!F:F,Carouselwash!I:I,0)=0,_xlfn.XLOOKUP((MID(C903,2,7)&amp;"/"&amp;MID(C903,10,3)&amp;TRIM(D903)),Carouselwash!G:G,Carouselwash!I:I,0),_xlfn.XLOOKUP(MID(B903,2,7)&amp;"/"&amp;MID(B903,10,3)&amp;TRIM(D903)&amp;MID(B903,15,4),Carouselwash!F:F,Carouselwash!I:I,0))</f>
        <v>0</v>
      </c>
    </row>
    <row r="904" spans="1:35" hidden="1">
      <c r="A904" s="68"/>
      <c r="B904" s="70"/>
      <c r="C904" s="77"/>
      <c r="D904" s="68"/>
      <c r="E904" s="71"/>
      <c r="F904" s="73"/>
      <c r="G904" s="74"/>
      <c r="H904" s="74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  <c r="AA904" s="68" t="s">
        <v>5009</v>
      </c>
      <c r="AB904" s="68" t="s">
        <v>9609</v>
      </c>
      <c r="AC904" s="68" t="s">
        <v>9610</v>
      </c>
      <c r="AD904" s="60">
        <f>IF(N904=$AD$1,_xlfn.XLOOKUP(LEFT(B904,18)&amp;C904&amp;D904,'Form CT'!I:I,'Form CT'!D:D,0)+_xlfn.XLOOKUP(LEFT(B904,18)&amp;C904&amp;D904,'Form CT'!I:I,'Form CT'!E:E,0),0)</f>
        <v>0</v>
      </c>
      <c r="AE904" s="60">
        <f>IF(N904=$AE$1,_xlfn.XLOOKUP(LEFT(B904,18)&amp;C904&amp;D904,'Form CT'!I:I,'Form CT'!D:D,0)+_xlfn.XLOOKUP(LEFT(B904,18)&amp;C904&amp;D904,'Form CT'!I:I,'Form CT'!E:E,0),0)</f>
        <v>0</v>
      </c>
      <c r="AF904" s="60">
        <f>IF(N904=$AF$1,_xlfn.XLOOKUP(LEFT(B904,18)&amp;C904&amp;D904,'Form CT'!I:I,'Form CT'!D:D,0)+_xlfn.XLOOKUP(LEFT(B904,18)&amp;C904&amp;D904,'Form CT'!I:I,'Form CT'!E:E,0),0)</f>
        <v>0</v>
      </c>
      <c r="AG904" s="60" t="e">
        <f t="shared" si="19"/>
        <v>#VALUE!</v>
      </c>
      <c r="AH904" s="60">
        <f>_xlfn.XLOOKUP(TRIM(CLEAN(B904))&amp;"-"&amp;TRIM(CLEAN(C904))&amp;"-"&amp;TRIM(CLEAN(D904)),'KS2'!A:A,'KS2'!B:B,0)</f>
        <v>0</v>
      </c>
      <c r="AI904" s="60">
        <f>IF(_xlfn.XLOOKUP(MID(B904,2,7)&amp;"/"&amp;MID(B904,10,3)&amp;TRIM(D904)&amp;MID(B904,15,4),Carouselwash!F:F,Carouselwash!I:I,0)=0,_xlfn.XLOOKUP((MID(C904,2,7)&amp;"/"&amp;MID(C904,10,3)&amp;TRIM(D904)),Carouselwash!G:G,Carouselwash!I:I,0),_xlfn.XLOOKUP(MID(B904,2,7)&amp;"/"&amp;MID(B904,10,3)&amp;TRIM(D904)&amp;MID(B904,15,4),Carouselwash!F:F,Carouselwash!I:I,0))</f>
        <v>0</v>
      </c>
    </row>
    <row r="905" spans="1:35" hidden="1">
      <c r="AA905" s="60" t="s">
        <v>5013</v>
      </c>
      <c r="AB905" s="66" t="s">
        <v>9611</v>
      </c>
      <c r="AC905" s="60" t="s">
        <v>9612</v>
      </c>
      <c r="AD905" s="60">
        <f>IF(N905=$AD$1,_xlfn.XLOOKUP(LEFT(B905,18)&amp;C905&amp;D905,'Form CT'!I:I,'Form CT'!D:D,0)+_xlfn.XLOOKUP(LEFT(B905,18)&amp;C905&amp;D905,'Form CT'!I:I,'Form CT'!E:E,0),0)</f>
        <v>0</v>
      </c>
      <c r="AE905" s="60">
        <f>IF(N905=$AE$1,_xlfn.XLOOKUP(LEFT(B905,18)&amp;C905&amp;D905,'Form CT'!I:I,'Form CT'!D:D,0)+_xlfn.XLOOKUP(LEFT(B905,18)&amp;C905&amp;D905,'Form CT'!I:I,'Form CT'!E:E,0),0)</f>
        <v>0</v>
      </c>
      <c r="AF905" s="60">
        <f>IF(N905=$AF$1,_xlfn.XLOOKUP(LEFT(B905,18)&amp;C905&amp;D905,'Form CT'!I:I,'Form CT'!D:D,0)+_xlfn.XLOOKUP(LEFT(B905,18)&amp;C905&amp;D905,'Form CT'!I:I,'Form CT'!E:E,0),0)</f>
        <v>0</v>
      </c>
      <c r="AG905" s="60" t="e">
        <f t="shared" si="19"/>
        <v>#VALUE!</v>
      </c>
      <c r="AH905" s="60">
        <f>_xlfn.XLOOKUP(TRIM(CLEAN(B905))&amp;"-"&amp;TRIM(CLEAN(C905))&amp;"-"&amp;TRIM(CLEAN(D905)),'KS2'!A:A,'KS2'!B:B,0)</f>
        <v>0</v>
      </c>
      <c r="AI905" s="60">
        <f>IF(_xlfn.XLOOKUP(MID(B905,2,7)&amp;"/"&amp;MID(B905,10,3)&amp;TRIM(D905)&amp;MID(B905,15,4),Carouselwash!F:F,Carouselwash!I:I,0)=0,_xlfn.XLOOKUP((MID(C905,2,7)&amp;"/"&amp;MID(C905,10,3)&amp;TRIM(D905)),Carouselwash!G:G,Carouselwash!I:I,0),_xlfn.XLOOKUP(MID(B905,2,7)&amp;"/"&amp;MID(B905,10,3)&amp;TRIM(D905)&amp;MID(B905,15,4),Carouselwash!F:F,Carouselwash!I:I,0))</f>
        <v>0</v>
      </c>
    </row>
    <row r="906" spans="1:35" hidden="1">
      <c r="AA906" s="60" t="s">
        <v>5013</v>
      </c>
      <c r="AB906" s="66" t="s">
        <v>9613</v>
      </c>
      <c r="AC906" s="60" t="s">
        <v>9614</v>
      </c>
      <c r="AD906" s="60">
        <f>IF(N906=$AD$1,_xlfn.XLOOKUP(LEFT(B906,18)&amp;C906&amp;D906,'Form CT'!I:I,'Form CT'!D:D,0)+_xlfn.XLOOKUP(LEFT(B906,18)&amp;C906&amp;D906,'Form CT'!I:I,'Form CT'!E:E,0),0)</f>
        <v>0</v>
      </c>
      <c r="AE906" s="60">
        <f>IF(N906=$AE$1,_xlfn.XLOOKUP(LEFT(B906,18)&amp;C906&amp;D906,'Form CT'!I:I,'Form CT'!D:D,0)+_xlfn.XLOOKUP(LEFT(B906,18)&amp;C906&amp;D906,'Form CT'!I:I,'Form CT'!E:E,0),0)</f>
        <v>0</v>
      </c>
      <c r="AF906" s="60">
        <f>IF(N906=$AF$1,_xlfn.XLOOKUP(LEFT(B906,18)&amp;C906&amp;D906,'Form CT'!I:I,'Form CT'!D:D,0)+_xlfn.XLOOKUP(LEFT(B906,18)&amp;C906&amp;D906,'Form CT'!I:I,'Form CT'!E:E,0),0)</f>
        <v>0</v>
      </c>
      <c r="AG906" s="60" t="e">
        <f t="shared" si="19"/>
        <v>#VALUE!</v>
      </c>
      <c r="AH906" s="60">
        <f>_xlfn.XLOOKUP(TRIM(CLEAN(B906))&amp;"-"&amp;TRIM(CLEAN(C906))&amp;"-"&amp;TRIM(CLEAN(D906)),'KS2'!A:A,'KS2'!B:B,0)</f>
        <v>0</v>
      </c>
      <c r="AI906" s="60">
        <f>IF(_xlfn.XLOOKUP(MID(B906,2,7)&amp;"/"&amp;MID(B906,10,3)&amp;TRIM(D906)&amp;MID(B906,15,4),Carouselwash!F:F,Carouselwash!I:I,0)=0,_xlfn.XLOOKUP((MID(C906,2,7)&amp;"/"&amp;MID(C906,10,3)&amp;TRIM(D906)),Carouselwash!G:G,Carouselwash!I:I,0),_xlfn.XLOOKUP(MID(B906,2,7)&amp;"/"&amp;MID(B906,10,3)&amp;TRIM(D906)&amp;MID(B906,15,4),Carouselwash!F:F,Carouselwash!I:I,0))</f>
        <v>0</v>
      </c>
    </row>
    <row r="907" spans="1:35" hidden="1">
      <c r="AA907" s="60" t="s">
        <v>5013</v>
      </c>
      <c r="AB907" s="66" t="s">
        <v>9615</v>
      </c>
      <c r="AC907" s="60" t="s">
        <v>9616</v>
      </c>
      <c r="AD907" s="60">
        <f>IF(N907=$AD$1,_xlfn.XLOOKUP(LEFT(B907,18)&amp;C907&amp;D907,'Form CT'!I:I,'Form CT'!D:D,0)+_xlfn.XLOOKUP(LEFT(B907,18)&amp;C907&amp;D907,'Form CT'!I:I,'Form CT'!E:E,0),0)</f>
        <v>0</v>
      </c>
      <c r="AE907" s="60">
        <f>IF(N907=$AE$1,_xlfn.XLOOKUP(LEFT(B907,18)&amp;C907&amp;D907,'Form CT'!I:I,'Form CT'!D:D,0)+_xlfn.XLOOKUP(LEFT(B907,18)&amp;C907&amp;D907,'Form CT'!I:I,'Form CT'!E:E,0),0)</f>
        <v>0</v>
      </c>
      <c r="AF907" s="60">
        <f>IF(N907=$AF$1,_xlfn.XLOOKUP(LEFT(B907,18)&amp;C907&amp;D907,'Form CT'!I:I,'Form CT'!D:D,0)+_xlfn.XLOOKUP(LEFT(B907,18)&amp;C907&amp;D907,'Form CT'!I:I,'Form CT'!E:E,0),0)</f>
        <v>0</v>
      </c>
      <c r="AG907" s="60" t="e">
        <f t="shared" si="19"/>
        <v>#VALUE!</v>
      </c>
      <c r="AH907" s="60">
        <f>_xlfn.XLOOKUP(TRIM(CLEAN(B907))&amp;"-"&amp;TRIM(CLEAN(C907))&amp;"-"&amp;TRIM(CLEAN(D907)),'KS2'!A:A,'KS2'!B:B,0)</f>
        <v>0</v>
      </c>
      <c r="AI907" s="60">
        <f>IF(_xlfn.XLOOKUP(MID(B907,2,7)&amp;"/"&amp;MID(B907,10,3)&amp;TRIM(D907)&amp;MID(B907,15,4),Carouselwash!F:F,Carouselwash!I:I,0)=0,_xlfn.XLOOKUP((MID(C907,2,7)&amp;"/"&amp;MID(C907,10,3)&amp;TRIM(D907)),Carouselwash!G:G,Carouselwash!I:I,0),_xlfn.XLOOKUP(MID(B907,2,7)&amp;"/"&amp;MID(B907,10,3)&amp;TRIM(D907)&amp;MID(B907,15,4),Carouselwash!F:F,Carouselwash!I:I,0))</f>
        <v>0</v>
      </c>
    </row>
    <row r="908" spans="1:35" hidden="1">
      <c r="AA908" s="60" t="s">
        <v>5009</v>
      </c>
      <c r="AB908" s="66" t="s">
        <v>5008</v>
      </c>
      <c r="AC908" s="60" t="s">
        <v>9558</v>
      </c>
      <c r="AD908" s="60">
        <f>IF(N908=$AD$1,_xlfn.XLOOKUP(LEFT(B908,18)&amp;C908&amp;D908,'Form CT'!I:I,'Form CT'!D:D,0)+_xlfn.XLOOKUP(LEFT(B908,18)&amp;C908&amp;D908,'Form CT'!I:I,'Form CT'!E:E,0),0)</f>
        <v>0</v>
      </c>
      <c r="AE908" s="60">
        <f>IF(N908=$AE$1,_xlfn.XLOOKUP(LEFT(B908,18)&amp;C908&amp;D908,'Form CT'!I:I,'Form CT'!D:D,0)+_xlfn.XLOOKUP(LEFT(B908,18)&amp;C908&amp;D908,'Form CT'!I:I,'Form CT'!E:E,0),0)</f>
        <v>0</v>
      </c>
      <c r="AF908" s="60">
        <f>IF(N908=$AF$1,_xlfn.XLOOKUP(LEFT(B908,18)&amp;C908&amp;D908,'Form CT'!I:I,'Form CT'!D:D,0)+_xlfn.XLOOKUP(LEFT(B908,18)&amp;C908&amp;D908,'Form CT'!I:I,'Form CT'!E:E,0),0)</f>
        <v>0</v>
      </c>
      <c r="AG908" s="60" t="e">
        <f t="shared" si="19"/>
        <v>#VALUE!</v>
      </c>
      <c r="AH908" s="60">
        <f>_xlfn.XLOOKUP(TRIM(CLEAN(B908))&amp;"-"&amp;TRIM(CLEAN(C908))&amp;"-"&amp;TRIM(CLEAN(D908)),'KS2'!A:A,'KS2'!B:B,0)</f>
        <v>0</v>
      </c>
      <c r="AI908" s="60">
        <f>IF(_xlfn.XLOOKUP(MID(B908,2,7)&amp;"/"&amp;MID(B908,10,3)&amp;TRIM(D908)&amp;MID(B908,15,4),Carouselwash!F:F,Carouselwash!I:I,0)=0,_xlfn.XLOOKUP((MID(C908,2,7)&amp;"/"&amp;MID(C908,10,3)&amp;TRIM(D908)),Carouselwash!G:G,Carouselwash!I:I,0),_xlfn.XLOOKUP(MID(B908,2,7)&amp;"/"&amp;MID(B908,10,3)&amp;TRIM(D908)&amp;MID(B908,15,4),Carouselwash!F:F,Carouselwash!I:I,0))</f>
        <v>0</v>
      </c>
    </row>
    <row r="909" spans="1:35" hidden="1">
      <c r="AA909" s="60" t="s">
        <v>5009</v>
      </c>
      <c r="AB909" s="66" t="s">
        <v>9617</v>
      </c>
      <c r="AC909" s="60" t="s">
        <v>9618</v>
      </c>
      <c r="AD909" s="60">
        <f>IF(N909=$AD$1,_xlfn.XLOOKUP(LEFT(B909,18)&amp;C909&amp;D909,'Form CT'!I:I,'Form CT'!D:D,0)+_xlfn.XLOOKUP(LEFT(B909,18)&amp;C909&amp;D909,'Form CT'!I:I,'Form CT'!E:E,0),0)</f>
        <v>0</v>
      </c>
      <c r="AE909" s="60">
        <f>IF(N909=$AE$1,_xlfn.XLOOKUP(LEFT(B909,18)&amp;C909&amp;D909,'Form CT'!I:I,'Form CT'!D:D,0)+_xlfn.XLOOKUP(LEFT(B909,18)&amp;C909&amp;D909,'Form CT'!I:I,'Form CT'!E:E,0),0)</f>
        <v>0</v>
      </c>
      <c r="AF909" s="60">
        <f>IF(N909=$AF$1,_xlfn.XLOOKUP(LEFT(B909,18)&amp;C909&amp;D909,'Form CT'!I:I,'Form CT'!D:D,0)+_xlfn.XLOOKUP(LEFT(B909,18)&amp;C909&amp;D909,'Form CT'!I:I,'Form CT'!E:E,0),0)</f>
        <v>0</v>
      </c>
      <c r="AG909" s="60" t="e">
        <f t="shared" si="19"/>
        <v>#VALUE!</v>
      </c>
      <c r="AH909" s="60">
        <f>_xlfn.XLOOKUP(TRIM(CLEAN(B909))&amp;"-"&amp;TRIM(CLEAN(C909))&amp;"-"&amp;TRIM(CLEAN(D909)),'KS2'!A:A,'KS2'!B:B,0)</f>
        <v>0</v>
      </c>
      <c r="AI909" s="60">
        <f>IF(_xlfn.XLOOKUP(MID(B909,2,7)&amp;"/"&amp;MID(B909,10,3)&amp;TRIM(D909)&amp;MID(B909,15,4),Carouselwash!F:F,Carouselwash!I:I,0)=0,_xlfn.XLOOKUP((MID(C909,2,7)&amp;"/"&amp;MID(C909,10,3)&amp;TRIM(D909)),Carouselwash!G:G,Carouselwash!I:I,0),_xlfn.XLOOKUP(MID(B909,2,7)&amp;"/"&amp;MID(B909,10,3)&amp;TRIM(D909)&amp;MID(B909,15,4),Carouselwash!F:F,Carouselwash!I:I,0))</f>
        <v>0</v>
      </c>
    </row>
    <row r="910" spans="1:35" hidden="1">
      <c r="AA910" s="60" t="s">
        <v>5009</v>
      </c>
      <c r="AB910" s="66" t="s">
        <v>9619</v>
      </c>
      <c r="AC910" s="60" t="s">
        <v>9620</v>
      </c>
      <c r="AD910" s="60">
        <f>IF(N910=$AD$1,_xlfn.XLOOKUP(LEFT(B910,18)&amp;C910&amp;D910,'Form CT'!I:I,'Form CT'!D:D,0)+_xlfn.XLOOKUP(LEFT(B910,18)&amp;C910&amp;D910,'Form CT'!I:I,'Form CT'!E:E,0),0)</f>
        <v>0</v>
      </c>
      <c r="AE910" s="60">
        <f>IF(N910=$AE$1,_xlfn.XLOOKUP(LEFT(B910,18)&amp;C910&amp;D910,'Form CT'!I:I,'Form CT'!D:D,0)+_xlfn.XLOOKUP(LEFT(B910,18)&amp;C910&amp;D910,'Form CT'!I:I,'Form CT'!E:E,0),0)</f>
        <v>0</v>
      </c>
      <c r="AF910" s="60">
        <f>IF(N910=$AF$1,_xlfn.XLOOKUP(LEFT(B910,18)&amp;C910&amp;D910,'Form CT'!I:I,'Form CT'!D:D,0)+_xlfn.XLOOKUP(LEFT(B910,18)&amp;C910&amp;D910,'Form CT'!I:I,'Form CT'!E:E,0),0)</f>
        <v>0</v>
      </c>
      <c r="AG910" s="60" t="e">
        <f t="shared" si="19"/>
        <v>#VALUE!</v>
      </c>
      <c r="AH910" s="60">
        <f>_xlfn.XLOOKUP(TRIM(CLEAN(B910))&amp;"-"&amp;TRIM(CLEAN(C910))&amp;"-"&amp;TRIM(CLEAN(D910)),'KS2'!A:A,'KS2'!B:B,0)</f>
        <v>0</v>
      </c>
      <c r="AI910" s="60">
        <f>IF(_xlfn.XLOOKUP(MID(B910,2,7)&amp;"/"&amp;MID(B910,10,3)&amp;TRIM(D910)&amp;MID(B910,15,4),Carouselwash!F:F,Carouselwash!I:I,0)=0,_xlfn.XLOOKUP((MID(C910,2,7)&amp;"/"&amp;MID(C910,10,3)&amp;TRIM(D910)),Carouselwash!G:G,Carouselwash!I:I,0),_xlfn.XLOOKUP(MID(B910,2,7)&amp;"/"&amp;MID(B910,10,3)&amp;TRIM(D910)&amp;MID(B910,15,4),Carouselwash!F:F,Carouselwash!I:I,0))</f>
        <v>0</v>
      </c>
    </row>
    <row r="911" spans="1:35" hidden="1">
      <c r="AA911" s="60" t="s">
        <v>5009</v>
      </c>
      <c r="AB911" s="66" t="s">
        <v>9621</v>
      </c>
      <c r="AC911" s="60" t="s">
        <v>9622</v>
      </c>
      <c r="AD911" s="60">
        <f>IF(N911=$AD$1,_xlfn.XLOOKUP(LEFT(B911,18)&amp;C911&amp;D911,'Form CT'!I:I,'Form CT'!D:D,0)+_xlfn.XLOOKUP(LEFT(B911,18)&amp;C911&amp;D911,'Form CT'!I:I,'Form CT'!E:E,0),0)</f>
        <v>0</v>
      </c>
      <c r="AE911" s="60">
        <f>IF(N911=$AE$1,_xlfn.XLOOKUP(LEFT(B911,18)&amp;C911&amp;D911,'Form CT'!I:I,'Form CT'!D:D,0)+_xlfn.XLOOKUP(LEFT(B911,18)&amp;C911&amp;D911,'Form CT'!I:I,'Form CT'!E:E,0),0)</f>
        <v>0</v>
      </c>
      <c r="AF911" s="60">
        <f>IF(N911=$AF$1,_xlfn.XLOOKUP(LEFT(B911,18)&amp;C911&amp;D911,'Form CT'!I:I,'Form CT'!D:D,0)+_xlfn.XLOOKUP(LEFT(B911,18)&amp;C911&amp;D911,'Form CT'!I:I,'Form CT'!E:E,0),0)</f>
        <v>0</v>
      </c>
      <c r="AG911" s="60" t="e">
        <f t="shared" si="19"/>
        <v>#VALUE!</v>
      </c>
      <c r="AH911" s="60">
        <f>_xlfn.XLOOKUP(TRIM(CLEAN(B911))&amp;"-"&amp;TRIM(CLEAN(C911))&amp;"-"&amp;TRIM(CLEAN(D911)),'KS2'!A:A,'KS2'!B:B,0)</f>
        <v>0</v>
      </c>
      <c r="AI911" s="60">
        <f>IF(_xlfn.XLOOKUP(MID(B911,2,7)&amp;"/"&amp;MID(B911,10,3)&amp;TRIM(D911)&amp;MID(B911,15,4),Carouselwash!F:F,Carouselwash!I:I,0)=0,_xlfn.XLOOKUP((MID(C911,2,7)&amp;"/"&amp;MID(C911,10,3)&amp;TRIM(D911)),Carouselwash!G:G,Carouselwash!I:I,0),_xlfn.XLOOKUP(MID(B911,2,7)&amp;"/"&amp;MID(B911,10,3)&amp;TRIM(D911)&amp;MID(B911,15,4),Carouselwash!F:F,Carouselwash!I:I,0))</f>
        <v>0</v>
      </c>
    </row>
    <row r="912" spans="1:35" hidden="1">
      <c r="AA912" s="60" t="s">
        <v>5012</v>
      </c>
      <c r="AB912" s="66" t="s">
        <v>5014</v>
      </c>
      <c r="AC912" s="60" t="s">
        <v>9623</v>
      </c>
      <c r="AD912" s="60">
        <f>IF(N912=$AD$1,_xlfn.XLOOKUP(LEFT(B912,18)&amp;C912&amp;D912,'Form CT'!I:I,'Form CT'!D:D,0)+_xlfn.XLOOKUP(LEFT(B912,18)&amp;C912&amp;D912,'Form CT'!I:I,'Form CT'!E:E,0),0)</f>
        <v>0</v>
      </c>
      <c r="AE912" s="60">
        <f>IF(N912=$AE$1,_xlfn.XLOOKUP(LEFT(B912,18)&amp;C912&amp;D912,'Form CT'!I:I,'Form CT'!D:D,0)+_xlfn.XLOOKUP(LEFT(B912,18)&amp;C912&amp;D912,'Form CT'!I:I,'Form CT'!E:E,0),0)</f>
        <v>0</v>
      </c>
      <c r="AF912" s="60">
        <f>IF(N912=$AF$1,_xlfn.XLOOKUP(LEFT(B912,18)&amp;C912&amp;D912,'Form CT'!I:I,'Form CT'!D:D,0)+_xlfn.XLOOKUP(LEFT(B912,18)&amp;C912&amp;D912,'Form CT'!I:I,'Form CT'!E:E,0),0)</f>
        <v>0</v>
      </c>
      <c r="AG912" s="60" t="e">
        <f t="shared" si="19"/>
        <v>#VALUE!</v>
      </c>
      <c r="AH912" s="60">
        <f>_xlfn.XLOOKUP(TRIM(CLEAN(B912))&amp;"-"&amp;TRIM(CLEAN(C912))&amp;"-"&amp;TRIM(CLEAN(D912)),'KS2'!A:A,'KS2'!B:B,0)</f>
        <v>0</v>
      </c>
      <c r="AI912" s="60">
        <f>IF(_xlfn.XLOOKUP(MID(B912,2,7)&amp;"/"&amp;MID(B912,10,3)&amp;TRIM(D912)&amp;MID(B912,15,4),Carouselwash!F:F,Carouselwash!I:I,0)=0,_xlfn.XLOOKUP((MID(C912,2,7)&amp;"/"&amp;MID(C912,10,3)&amp;TRIM(D912)),Carouselwash!G:G,Carouselwash!I:I,0),_xlfn.XLOOKUP(MID(B912,2,7)&amp;"/"&amp;MID(B912,10,3)&amp;TRIM(D912)&amp;MID(B912,15,4),Carouselwash!F:F,Carouselwash!I:I,0))</f>
        <v>0</v>
      </c>
    </row>
    <row r="913" spans="1:35" hidden="1">
      <c r="AA913" s="60" t="s">
        <v>5015</v>
      </c>
      <c r="AB913" s="66" t="s">
        <v>9624</v>
      </c>
      <c r="AC913" s="60" t="s">
        <v>9625</v>
      </c>
      <c r="AD913" s="60">
        <f>IF(N913=$AD$1,_xlfn.XLOOKUP(LEFT(B913,18)&amp;C913&amp;D913,'Form CT'!I:I,'Form CT'!D:D,0)+_xlfn.XLOOKUP(LEFT(B913,18)&amp;C913&amp;D913,'Form CT'!I:I,'Form CT'!E:E,0),0)</f>
        <v>0</v>
      </c>
      <c r="AE913" s="60">
        <f>IF(N913=$AE$1,_xlfn.XLOOKUP(LEFT(B913,18)&amp;C913&amp;D913,'Form CT'!I:I,'Form CT'!D:D,0)+_xlfn.XLOOKUP(LEFT(B913,18)&amp;C913&amp;D913,'Form CT'!I:I,'Form CT'!E:E,0),0)</f>
        <v>0</v>
      </c>
      <c r="AF913" s="60">
        <f>IF(N913=$AF$1,_xlfn.XLOOKUP(LEFT(B913,18)&amp;C913&amp;D913,'Form CT'!I:I,'Form CT'!D:D,0)+_xlfn.XLOOKUP(LEFT(B913,18)&amp;C913&amp;D913,'Form CT'!I:I,'Form CT'!E:E,0),0)</f>
        <v>0</v>
      </c>
      <c r="AG913" s="60" t="e">
        <f t="shared" si="19"/>
        <v>#VALUE!</v>
      </c>
      <c r="AH913" s="60">
        <f>_xlfn.XLOOKUP(TRIM(CLEAN(B913))&amp;"-"&amp;TRIM(CLEAN(C913))&amp;"-"&amp;TRIM(CLEAN(D913)),'KS2'!A:A,'KS2'!B:B,0)</f>
        <v>0</v>
      </c>
      <c r="AI913" s="60">
        <f>IF(_xlfn.XLOOKUP(MID(B913,2,7)&amp;"/"&amp;MID(B913,10,3)&amp;TRIM(D913)&amp;MID(B913,15,4),Carouselwash!F:F,Carouselwash!I:I,0)=0,_xlfn.XLOOKUP((MID(C913,2,7)&amp;"/"&amp;MID(C913,10,3)&amp;TRIM(D913)),Carouselwash!G:G,Carouselwash!I:I,0),_xlfn.XLOOKUP(MID(B913,2,7)&amp;"/"&amp;MID(B913,10,3)&amp;TRIM(D913)&amp;MID(B913,15,4),Carouselwash!F:F,Carouselwash!I:I,0))</f>
        <v>0</v>
      </c>
    </row>
    <row r="914" spans="1:35" hidden="1">
      <c r="AA914" s="60" t="s">
        <v>5009</v>
      </c>
      <c r="AB914" s="66" t="s">
        <v>9626</v>
      </c>
      <c r="AC914" s="60" t="s">
        <v>9627</v>
      </c>
      <c r="AD914" s="60">
        <f>IF(N914=$AD$1,_xlfn.XLOOKUP(LEFT(B914,18)&amp;C914&amp;D914,'Form CT'!I:I,'Form CT'!D:D,0)+_xlfn.XLOOKUP(LEFT(B914,18)&amp;C914&amp;D914,'Form CT'!I:I,'Form CT'!E:E,0),0)</f>
        <v>0</v>
      </c>
      <c r="AE914" s="60">
        <f>IF(N914=$AE$1,_xlfn.XLOOKUP(LEFT(B914,18)&amp;C914&amp;D914,'Form CT'!I:I,'Form CT'!D:D,0)+_xlfn.XLOOKUP(LEFT(B914,18)&amp;C914&amp;D914,'Form CT'!I:I,'Form CT'!E:E,0),0)</f>
        <v>0</v>
      </c>
      <c r="AF914" s="60">
        <f>IF(N914=$AF$1,_xlfn.XLOOKUP(LEFT(B914,18)&amp;C914&amp;D914,'Form CT'!I:I,'Form CT'!D:D,0)+_xlfn.XLOOKUP(LEFT(B914,18)&amp;C914&amp;D914,'Form CT'!I:I,'Form CT'!E:E,0),0)</f>
        <v>0</v>
      </c>
      <c r="AG914" s="60" t="e">
        <f t="shared" si="19"/>
        <v>#VALUE!</v>
      </c>
      <c r="AH914" s="60">
        <f>_xlfn.XLOOKUP(TRIM(CLEAN(B914))&amp;"-"&amp;TRIM(CLEAN(C914))&amp;"-"&amp;TRIM(CLEAN(D914)),'KS2'!A:A,'KS2'!B:B,0)</f>
        <v>0</v>
      </c>
      <c r="AI914" s="60">
        <f>IF(_xlfn.XLOOKUP(MID(B914,2,7)&amp;"/"&amp;MID(B914,10,3)&amp;TRIM(D914)&amp;MID(B914,15,4),Carouselwash!F:F,Carouselwash!I:I,0)=0,_xlfn.XLOOKUP((MID(C914,2,7)&amp;"/"&amp;MID(C914,10,3)&amp;TRIM(D914)),Carouselwash!G:G,Carouselwash!I:I,0),_xlfn.XLOOKUP(MID(B914,2,7)&amp;"/"&amp;MID(B914,10,3)&amp;TRIM(D914)&amp;MID(B914,15,4),Carouselwash!F:F,Carouselwash!I:I,0))</f>
        <v>0</v>
      </c>
    </row>
    <row r="915" spans="1:35" hidden="1">
      <c r="AA915" s="60" t="s">
        <v>5009</v>
      </c>
      <c r="AB915" s="66" t="s">
        <v>5008</v>
      </c>
      <c r="AC915" s="60" t="s">
        <v>9558</v>
      </c>
      <c r="AD915" s="60">
        <f>IF(N915=$AD$1,_xlfn.XLOOKUP(LEFT(B915,18)&amp;C915&amp;D915,'Form CT'!I:I,'Form CT'!D:D,0)+_xlfn.XLOOKUP(LEFT(B915,18)&amp;C915&amp;D915,'Form CT'!I:I,'Form CT'!E:E,0),0)</f>
        <v>0</v>
      </c>
      <c r="AE915" s="60">
        <f>IF(N915=$AE$1,_xlfn.XLOOKUP(LEFT(B915,18)&amp;C915&amp;D915,'Form CT'!I:I,'Form CT'!D:D,0)+_xlfn.XLOOKUP(LEFT(B915,18)&amp;C915&amp;D915,'Form CT'!I:I,'Form CT'!E:E,0),0)</f>
        <v>0</v>
      </c>
      <c r="AF915" s="60">
        <f>IF(N915=$AF$1,_xlfn.XLOOKUP(LEFT(B915,18)&amp;C915&amp;D915,'Form CT'!I:I,'Form CT'!D:D,0)+_xlfn.XLOOKUP(LEFT(B915,18)&amp;C915&amp;D915,'Form CT'!I:I,'Form CT'!E:E,0),0)</f>
        <v>0</v>
      </c>
      <c r="AG915" s="60" t="e">
        <f t="shared" si="19"/>
        <v>#VALUE!</v>
      </c>
      <c r="AH915" s="60">
        <f>_xlfn.XLOOKUP(TRIM(CLEAN(B915))&amp;"-"&amp;TRIM(CLEAN(C915))&amp;"-"&amp;TRIM(CLEAN(D915)),'KS2'!A:A,'KS2'!B:B,0)</f>
        <v>0</v>
      </c>
      <c r="AI915" s="60">
        <f>IF(_xlfn.XLOOKUP(MID(B915,2,7)&amp;"/"&amp;MID(B915,10,3)&amp;TRIM(D915)&amp;MID(B915,15,4),Carouselwash!F:F,Carouselwash!I:I,0)=0,_xlfn.XLOOKUP((MID(C915,2,7)&amp;"/"&amp;MID(C915,10,3)&amp;TRIM(D915)),Carouselwash!G:G,Carouselwash!I:I,0),_xlfn.XLOOKUP(MID(B915,2,7)&amp;"/"&amp;MID(B915,10,3)&amp;TRIM(D915)&amp;MID(B915,15,4),Carouselwash!F:F,Carouselwash!I:I,0))</f>
        <v>0</v>
      </c>
    </row>
    <row r="916" spans="1:35" hidden="1">
      <c r="AA916" s="60" t="s">
        <v>5009</v>
      </c>
      <c r="AB916" s="66" t="s">
        <v>9628</v>
      </c>
      <c r="AC916" s="60" t="s">
        <v>9629</v>
      </c>
      <c r="AD916" s="60">
        <f>IF(N916=$AD$1,_xlfn.XLOOKUP(LEFT(B916,18)&amp;C916&amp;D916,'Form CT'!I:I,'Form CT'!D:D,0)+_xlfn.XLOOKUP(LEFT(B916,18)&amp;C916&amp;D916,'Form CT'!I:I,'Form CT'!E:E,0),0)</f>
        <v>0</v>
      </c>
      <c r="AE916" s="60">
        <f>IF(N916=$AE$1,_xlfn.XLOOKUP(LEFT(B916,18)&amp;C916&amp;D916,'Form CT'!I:I,'Form CT'!D:D,0)+_xlfn.XLOOKUP(LEFT(B916,18)&amp;C916&amp;D916,'Form CT'!I:I,'Form CT'!E:E,0),0)</f>
        <v>0</v>
      </c>
      <c r="AF916" s="60">
        <f>IF(N916=$AF$1,_xlfn.XLOOKUP(LEFT(B916,18)&amp;C916&amp;D916,'Form CT'!I:I,'Form CT'!D:D,0)+_xlfn.XLOOKUP(LEFT(B916,18)&amp;C916&amp;D916,'Form CT'!I:I,'Form CT'!E:E,0),0)</f>
        <v>0</v>
      </c>
      <c r="AG916" s="60" t="e">
        <f t="shared" si="19"/>
        <v>#VALUE!</v>
      </c>
      <c r="AH916" s="60">
        <f>_xlfn.XLOOKUP(TRIM(CLEAN(B916))&amp;"-"&amp;TRIM(CLEAN(C916))&amp;"-"&amp;TRIM(CLEAN(D916)),'KS2'!A:A,'KS2'!B:B,0)</f>
        <v>0</v>
      </c>
      <c r="AI916" s="60">
        <f>IF(_xlfn.XLOOKUP(MID(B916,2,7)&amp;"/"&amp;MID(B916,10,3)&amp;TRIM(D916)&amp;MID(B916,15,4),Carouselwash!F:F,Carouselwash!I:I,0)=0,_xlfn.XLOOKUP((MID(C916,2,7)&amp;"/"&amp;MID(C916,10,3)&amp;TRIM(D916)),Carouselwash!G:G,Carouselwash!I:I,0),_xlfn.XLOOKUP(MID(B916,2,7)&amp;"/"&amp;MID(B916,10,3)&amp;TRIM(D916)&amp;MID(B916,15,4),Carouselwash!F:F,Carouselwash!I:I,0))</f>
        <v>0</v>
      </c>
    </row>
    <row r="917" spans="1:35" hidden="1">
      <c r="AA917" s="60" t="s">
        <v>5010</v>
      </c>
      <c r="AB917" s="66" t="s">
        <v>5008</v>
      </c>
      <c r="AC917" s="60" t="s">
        <v>9630</v>
      </c>
      <c r="AD917" s="60">
        <f>IF(N917=$AD$1,_xlfn.XLOOKUP(LEFT(B917,18)&amp;C917&amp;D917,'Form CT'!I:I,'Form CT'!D:D,0)+_xlfn.XLOOKUP(LEFT(B917,18)&amp;C917&amp;D917,'Form CT'!I:I,'Form CT'!E:E,0),0)</f>
        <v>0</v>
      </c>
      <c r="AE917" s="60">
        <f>IF(N917=$AE$1,_xlfn.XLOOKUP(LEFT(B917,18)&amp;C917&amp;D917,'Form CT'!I:I,'Form CT'!D:D,0)+_xlfn.XLOOKUP(LEFT(B917,18)&amp;C917&amp;D917,'Form CT'!I:I,'Form CT'!E:E,0),0)</f>
        <v>0</v>
      </c>
      <c r="AF917" s="60">
        <f>IF(N917=$AF$1,_xlfn.XLOOKUP(LEFT(B917,18)&amp;C917&amp;D917,'Form CT'!I:I,'Form CT'!D:D,0)+_xlfn.XLOOKUP(LEFT(B917,18)&amp;C917&amp;D917,'Form CT'!I:I,'Form CT'!E:E,0),0)</f>
        <v>0</v>
      </c>
      <c r="AG917" s="60" t="e">
        <f t="shared" si="19"/>
        <v>#VALUE!</v>
      </c>
      <c r="AH917" s="60">
        <f>_xlfn.XLOOKUP(TRIM(CLEAN(B917))&amp;"-"&amp;TRIM(CLEAN(C917))&amp;"-"&amp;TRIM(CLEAN(D917)),'KS2'!A:A,'KS2'!B:B,0)</f>
        <v>0</v>
      </c>
      <c r="AI917" s="60">
        <f>IF(_xlfn.XLOOKUP(MID(B917,2,7)&amp;"/"&amp;MID(B917,10,3)&amp;TRIM(D917)&amp;MID(B917,15,4),Carouselwash!F:F,Carouselwash!I:I,0)=0,_xlfn.XLOOKUP((MID(C917,2,7)&amp;"/"&amp;MID(C917,10,3)&amp;TRIM(D917)),Carouselwash!G:G,Carouselwash!I:I,0),_xlfn.XLOOKUP(MID(B917,2,7)&amp;"/"&amp;MID(B917,10,3)&amp;TRIM(D917)&amp;MID(B917,15,4),Carouselwash!F:F,Carouselwash!I:I,0))</f>
        <v>0</v>
      </c>
    </row>
    <row r="918" spans="1:35" hidden="1">
      <c r="AA918" s="60" t="s">
        <v>5009</v>
      </c>
      <c r="AB918" s="66" t="s">
        <v>9631</v>
      </c>
      <c r="AC918" s="60" t="s">
        <v>9632</v>
      </c>
      <c r="AD918" s="60">
        <f>IF(N918=$AD$1,_xlfn.XLOOKUP(LEFT(B918,18)&amp;C918&amp;D918,'Form CT'!I:I,'Form CT'!D:D,0)+_xlfn.XLOOKUP(LEFT(B918,18)&amp;C918&amp;D918,'Form CT'!I:I,'Form CT'!E:E,0),0)</f>
        <v>0</v>
      </c>
      <c r="AE918" s="60">
        <f>IF(N918=$AE$1,_xlfn.XLOOKUP(LEFT(B918,18)&amp;C918&amp;D918,'Form CT'!I:I,'Form CT'!D:D,0)+_xlfn.XLOOKUP(LEFT(B918,18)&amp;C918&amp;D918,'Form CT'!I:I,'Form CT'!E:E,0),0)</f>
        <v>0</v>
      </c>
      <c r="AF918" s="60">
        <f>IF(N918=$AF$1,_xlfn.XLOOKUP(LEFT(B918,18)&amp;C918&amp;D918,'Form CT'!I:I,'Form CT'!D:D,0)+_xlfn.XLOOKUP(LEFT(B918,18)&amp;C918&amp;D918,'Form CT'!I:I,'Form CT'!E:E,0),0)</f>
        <v>0</v>
      </c>
      <c r="AG918" s="60" t="e">
        <f t="shared" si="19"/>
        <v>#VALUE!</v>
      </c>
      <c r="AH918" s="60">
        <f>_xlfn.XLOOKUP(TRIM(CLEAN(B918))&amp;"-"&amp;TRIM(CLEAN(C918))&amp;"-"&amp;TRIM(CLEAN(D918)),'KS2'!A:A,'KS2'!B:B,0)</f>
        <v>0</v>
      </c>
      <c r="AI918" s="60">
        <f>IF(_xlfn.XLOOKUP(MID(B918,2,7)&amp;"/"&amp;MID(B918,10,3)&amp;TRIM(D918)&amp;MID(B918,15,4),Carouselwash!F:F,Carouselwash!I:I,0)=0,_xlfn.XLOOKUP((MID(C918,2,7)&amp;"/"&amp;MID(C918,10,3)&amp;TRIM(D918)),Carouselwash!G:G,Carouselwash!I:I,0),_xlfn.XLOOKUP(MID(B918,2,7)&amp;"/"&amp;MID(B918,10,3)&amp;TRIM(D918)&amp;MID(B918,15,4),Carouselwash!F:F,Carouselwash!I:I,0))</f>
        <v>0</v>
      </c>
    </row>
    <row r="919" spans="1:35" hidden="1">
      <c r="AA919" s="60" t="s">
        <v>5009</v>
      </c>
      <c r="AB919" s="66" t="s">
        <v>9633</v>
      </c>
      <c r="AC919" s="60" t="s">
        <v>9634</v>
      </c>
      <c r="AD919" s="60">
        <f>IF(N919=$AD$1,_xlfn.XLOOKUP(LEFT(B919,18)&amp;C919&amp;D919,'Form CT'!I:I,'Form CT'!D:D,0)+_xlfn.XLOOKUP(LEFT(B919,18)&amp;C919&amp;D919,'Form CT'!I:I,'Form CT'!E:E,0),0)</f>
        <v>0</v>
      </c>
      <c r="AE919" s="60">
        <f>IF(N919=$AE$1,_xlfn.XLOOKUP(LEFT(B919,18)&amp;C919&amp;D919,'Form CT'!I:I,'Form CT'!D:D,0)+_xlfn.XLOOKUP(LEFT(B919,18)&amp;C919&amp;D919,'Form CT'!I:I,'Form CT'!E:E,0),0)</f>
        <v>0</v>
      </c>
      <c r="AF919" s="60">
        <f>IF(N919=$AF$1,_xlfn.XLOOKUP(LEFT(B919,18)&amp;C919&amp;D919,'Form CT'!I:I,'Form CT'!D:D,0)+_xlfn.XLOOKUP(LEFT(B919,18)&amp;C919&amp;D919,'Form CT'!I:I,'Form CT'!E:E,0),0)</f>
        <v>0</v>
      </c>
      <c r="AG919" s="60" t="e">
        <f t="shared" si="19"/>
        <v>#VALUE!</v>
      </c>
      <c r="AH919" s="60">
        <f>_xlfn.XLOOKUP(TRIM(CLEAN(B919))&amp;"-"&amp;TRIM(CLEAN(C919))&amp;"-"&amp;TRIM(CLEAN(D919)),'KS2'!A:A,'KS2'!B:B,0)</f>
        <v>0</v>
      </c>
      <c r="AI919" s="60">
        <f>IF(_xlfn.XLOOKUP(MID(B919,2,7)&amp;"/"&amp;MID(B919,10,3)&amp;TRIM(D919)&amp;MID(B919,15,4),Carouselwash!F:F,Carouselwash!I:I,0)=0,_xlfn.XLOOKUP((MID(C919,2,7)&amp;"/"&amp;MID(C919,10,3)&amp;TRIM(D919)),Carouselwash!G:G,Carouselwash!I:I,0),_xlfn.XLOOKUP(MID(B919,2,7)&amp;"/"&amp;MID(B919,10,3)&amp;TRIM(D919)&amp;MID(B919,15,4),Carouselwash!F:F,Carouselwash!I:I,0))</f>
        <v>0</v>
      </c>
    </row>
    <row r="920" spans="1:35" hidden="1">
      <c r="AA920" s="60" t="s">
        <v>5009</v>
      </c>
      <c r="AB920" s="66" t="s">
        <v>9635</v>
      </c>
      <c r="AC920" s="60" t="s">
        <v>9636</v>
      </c>
      <c r="AD920" s="60">
        <f>IF(N920=$AD$1,_xlfn.XLOOKUP(LEFT(B920,18)&amp;C920&amp;D920,'Form CT'!I:I,'Form CT'!D:D,0)+_xlfn.XLOOKUP(LEFT(B920,18)&amp;C920&amp;D920,'Form CT'!I:I,'Form CT'!E:E,0),0)</f>
        <v>0</v>
      </c>
      <c r="AE920" s="60">
        <f>IF(N920=$AE$1,_xlfn.XLOOKUP(LEFT(B920,18)&amp;C920&amp;D920,'Form CT'!I:I,'Form CT'!D:D,0)+_xlfn.XLOOKUP(LEFT(B920,18)&amp;C920&amp;D920,'Form CT'!I:I,'Form CT'!E:E,0),0)</f>
        <v>0</v>
      </c>
      <c r="AF920" s="60">
        <f>IF(N920=$AF$1,_xlfn.XLOOKUP(LEFT(B920,18)&amp;C920&amp;D920,'Form CT'!I:I,'Form CT'!D:D,0)+_xlfn.XLOOKUP(LEFT(B920,18)&amp;C920&amp;D920,'Form CT'!I:I,'Form CT'!E:E,0),0)</f>
        <v>0</v>
      </c>
      <c r="AG920" s="60" t="e">
        <f t="shared" si="19"/>
        <v>#VALUE!</v>
      </c>
      <c r="AH920" s="60">
        <f>_xlfn.XLOOKUP(TRIM(CLEAN(B920))&amp;"-"&amp;TRIM(CLEAN(C920))&amp;"-"&amp;TRIM(CLEAN(D920)),'KS2'!A:A,'KS2'!B:B,0)</f>
        <v>0</v>
      </c>
      <c r="AI920" s="60">
        <f>IF(_xlfn.XLOOKUP(MID(B920,2,7)&amp;"/"&amp;MID(B920,10,3)&amp;TRIM(D920)&amp;MID(B920,15,4),Carouselwash!F:F,Carouselwash!I:I,0)=0,_xlfn.XLOOKUP((MID(C920,2,7)&amp;"/"&amp;MID(C920,10,3)&amp;TRIM(D920)),Carouselwash!G:G,Carouselwash!I:I,0),_xlfn.XLOOKUP(MID(B920,2,7)&amp;"/"&amp;MID(B920,10,3)&amp;TRIM(D920)&amp;MID(B920,15,4),Carouselwash!F:F,Carouselwash!I:I,0))</f>
        <v>0</v>
      </c>
    </row>
    <row r="921" spans="1:35" hidden="1">
      <c r="AA921" s="60" t="s">
        <v>5009</v>
      </c>
      <c r="AB921" s="66" t="s">
        <v>9637</v>
      </c>
      <c r="AC921" s="60" t="s">
        <v>9638</v>
      </c>
      <c r="AD921" s="60">
        <f>IF(N921=$AD$1,_xlfn.XLOOKUP(LEFT(B921,18)&amp;C921&amp;D921,'Form CT'!I:I,'Form CT'!D:D,0)+_xlfn.XLOOKUP(LEFT(B921,18)&amp;C921&amp;D921,'Form CT'!I:I,'Form CT'!E:E,0),0)</f>
        <v>0</v>
      </c>
      <c r="AE921" s="60">
        <f>IF(N921=$AE$1,_xlfn.XLOOKUP(LEFT(B921,18)&amp;C921&amp;D921,'Form CT'!I:I,'Form CT'!D:D,0)+_xlfn.XLOOKUP(LEFT(B921,18)&amp;C921&amp;D921,'Form CT'!I:I,'Form CT'!E:E,0),0)</f>
        <v>0</v>
      </c>
      <c r="AF921" s="60">
        <f>IF(N921=$AF$1,_xlfn.XLOOKUP(LEFT(B921,18)&amp;C921&amp;D921,'Form CT'!I:I,'Form CT'!D:D,0)+_xlfn.XLOOKUP(LEFT(B921,18)&amp;C921&amp;D921,'Form CT'!I:I,'Form CT'!E:E,0),0)</f>
        <v>0</v>
      </c>
      <c r="AG921" s="60" t="e">
        <f t="shared" si="19"/>
        <v>#VALUE!</v>
      </c>
      <c r="AH921" s="60">
        <f>_xlfn.XLOOKUP(TRIM(CLEAN(B921))&amp;"-"&amp;TRIM(CLEAN(C921))&amp;"-"&amp;TRIM(CLEAN(D921)),'KS2'!A:A,'KS2'!B:B,0)</f>
        <v>0</v>
      </c>
      <c r="AI921" s="60">
        <f>IF(_xlfn.XLOOKUP(MID(B921,2,7)&amp;"/"&amp;MID(B921,10,3)&amp;TRIM(D921)&amp;MID(B921,15,4),Carouselwash!F:F,Carouselwash!I:I,0)=0,_xlfn.XLOOKUP((MID(C921,2,7)&amp;"/"&amp;MID(C921,10,3)&amp;TRIM(D921)),Carouselwash!G:G,Carouselwash!I:I,0),_xlfn.XLOOKUP(MID(B921,2,7)&amp;"/"&amp;MID(B921,10,3)&amp;TRIM(D921)&amp;MID(B921,15,4),Carouselwash!F:F,Carouselwash!I:I,0))</f>
        <v>0</v>
      </c>
    </row>
    <row r="922" spans="1:35" hidden="1">
      <c r="AA922" s="60" t="s">
        <v>5009</v>
      </c>
      <c r="AB922" s="66" t="s">
        <v>5008</v>
      </c>
      <c r="AC922" s="60" t="s">
        <v>9556</v>
      </c>
      <c r="AD922" s="60">
        <f>IF(N922=$AD$1,_xlfn.XLOOKUP(LEFT(B922,18)&amp;C922&amp;D922,'Form CT'!I:I,'Form CT'!D:D,0)+_xlfn.XLOOKUP(LEFT(B922,18)&amp;C922&amp;D922,'Form CT'!I:I,'Form CT'!E:E,0),0)</f>
        <v>0</v>
      </c>
      <c r="AE922" s="60">
        <f>IF(N922=$AE$1,_xlfn.XLOOKUP(LEFT(B922,18)&amp;C922&amp;D922,'Form CT'!I:I,'Form CT'!D:D,0)+_xlfn.XLOOKUP(LEFT(B922,18)&amp;C922&amp;D922,'Form CT'!I:I,'Form CT'!E:E,0),0)</f>
        <v>0</v>
      </c>
      <c r="AF922" s="60">
        <f>IF(N922=$AF$1,_xlfn.XLOOKUP(LEFT(B922,18)&amp;C922&amp;D922,'Form CT'!I:I,'Form CT'!D:D,0)+_xlfn.XLOOKUP(LEFT(B922,18)&amp;C922&amp;D922,'Form CT'!I:I,'Form CT'!E:E,0),0)</f>
        <v>0</v>
      </c>
      <c r="AG922" s="60" t="e">
        <f t="shared" si="19"/>
        <v>#VALUE!</v>
      </c>
      <c r="AH922" s="60">
        <f>_xlfn.XLOOKUP(TRIM(CLEAN(B922))&amp;"-"&amp;TRIM(CLEAN(C922))&amp;"-"&amp;TRIM(CLEAN(D922)),'KS2'!A:A,'KS2'!B:B,0)</f>
        <v>0</v>
      </c>
      <c r="AI922" s="60">
        <f>IF(_xlfn.XLOOKUP(MID(B922,2,7)&amp;"/"&amp;MID(B922,10,3)&amp;TRIM(D922)&amp;MID(B922,15,4),Carouselwash!F:F,Carouselwash!I:I,0)=0,_xlfn.XLOOKUP((MID(C922,2,7)&amp;"/"&amp;MID(C922,10,3)&amp;TRIM(D922)),Carouselwash!G:G,Carouselwash!I:I,0),_xlfn.XLOOKUP(MID(B922,2,7)&amp;"/"&amp;MID(B922,10,3)&amp;TRIM(D922)&amp;MID(B922,15,4),Carouselwash!F:F,Carouselwash!I:I,0))</f>
        <v>0</v>
      </c>
    </row>
    <row r="923" spans="1:35" hidden="1">
      <c r="AA923" s="60" t="s">
        <v>5009</v>
      </c>
      <c r="AB923" s="66" t="s">
        <v>9639</v>
      </c>
      <c r="AC923" s="60" t="s">
        <v>9640</v>
      </c>
      <c r="AD923" s="60">
        <f>IF(N923=$AD$1,_xlfn.XLOOKUP(LEFT(B923,18)&amp;C923&amp;D923,'Form CT'!I:I,'Form CT'!D:D,0)+_xlfn.XLOOKUP(LEFT(B923,18)&amp;C923&amp;D923,'Form CT'!I:I,'Form CT'!E:E,0),0)</f>
        <v>0</v>
      </c>
      <c r="AE923" s="60">
        <f>IF(N923=$AE$1,_xlfn.XLOOKUP(LEFT(B923,18)&amp;C923&amp;D923,'Form CT'!I:I,'Form CT'!D:D,0)+_xlfn.XLOOKUP(LEFT(B923,18)&amp;C923&amp;D923,'Form CT'!I:I,'Form CT'!E:E,0),0)</f>
        <v>0</v>
      </c>
      <c r="AF923" s="60">
        <f>IF(N923=$AF$1,_xlfn.XLOOKUP(LEFT(B923,18)&amp;C923&amp;D923,'Form CT'!I:I,'Form CT'!D:D,0)+_xlfn.XLOOKUP(LEFT(B923,18)&amp;C923&amp;D923,'Form CT'!I:I,'Form CT'!E:E,0),0)</f>
        <v>0</v>
      </c>
      <c r="AG923" s="60" t="e">
        <f t="shared" si="19"/>
        <v>#VALUE!</v>
      </c>
      <c r="AH923" s="60">
        <f>_xlfn.XLOOKUP(TRIM(CLEAN(B923))&amp;"-"&amp;TRIM(CLEAN(C923))&amp;"-"&amp;TRIM(CLEAN(D923)),'KS2'!A:A,'KS2'!B:B,0)</f>
        <v>0</v>
      </c>
      <c r="AI923" s="60">
        <f>IF(_xlfn.XLOOKUP(MID(B923,2,7)&amp;"/"&amp;MID(B923,10,3)&amp;TRIM(D923)&amp;MID(B923,15,4),Carouselwash!F:F,Carouselwash!I:I,0)=0,_xlfn.XLOOKUP((MID(C923,2,7)&amp;"/"&amp;MID(C923,10,3)&amp;TRIM(D923)),Carouselwash!G:G,Carouselwash!I:I,0),_xlfn.XLOOKUP(MID(B923,2,7)&amp;"/"&amp;MID(B923,10,3)&amp;TRIM(D923)&amp;MID(B923,15,4),Carouselwash!F:F,Carouselwash!I:I,0))</f>
        <v>0</v>
      </c>
    </row>
    <row r="924" spans="1:35" hidden="1">
      <c r="AA924" s="60" t="s">
        <v>5013</v>
      </c>
      <c r="AB924" s="66" t="s">
        <v>5014</v>
      </c>
      <c r="AC924" s="60" t="s">
        <v>9553</v>
      </c>
      <c r="AD924" s="60">
        <f>IF(N924=$AD$1,_xlfn.XLOOKUP(LEFT(B924,18)&amp;C924&amp;D924,'Form CT'!I:I,'Form CT'!D:D,0)+_xlfn.XLOOKUP(LEFT(B924,18)&amp;C924&amp;D924,'Form CT'!I:I,'Form CT'!E:E,0),0)</f>
        <v>0</v>
      </c>
      <c r="AE924" s="60">
        <f>IF(N924=$AE$1,_xlfn.XLOOKUP(LEFT(B924,18)&amp;C924&amp;D924,'Form CT'!I:I,'Form CT'!D:D,0)+_xlfn.XLOOKUP(LEFT(B924,18)&amp;C924&amp;D924,'Form CT'!I:I,'Form CT'!E:E,0),0)</f>
        <v>0</v>
      </c>
      <c r="AF924" s="60">
        <f>IF(N924=$AF$1,_xlfn.XLOOKUP(LEFT(B924,18)&amp;C924&amp;D924,'Form CT'!I:I,'Form CT'!D:D,0)+_xlfn.XLOOKUP(LEFT(B924,18)&amp;C924&amp;D924,'Form CT'!I:I,'Form CT'!E:E,0),0)</f>
        <v>0</v>
      </c>
      <c r="AG924" s="60" t="e">
        <f t="shared" si="19"/>
        <v>#VALUE!</v>
      </c>
      <c r="AH924" s="60">
        <f>_xlfn.XLOOKUP(TRIM(CLEAN(B924))&amp;"-"&amp;TRIM(CLEAN(C924))&amp;"-"&amp;TRIM(CLEAN(D924)),'KS2'!A:A,'KS2'!B:B,0)</f>
        <v>0</v>
      </c>
      <c r="AI924" s="60">
        <f>IF(_xlfn.XLOOKUP(MID(B924,2,7)&amp;"/"&amp;MID(B924,10,3)&amp;TRIM(D924)&amp;MID(B924,15,4),Carouselwash!F:F,Carouselwash!I:I,0)=0,_xlfn.XLOOKUP((MID(C924,2,7)&amp;"/"&amp;MID(C924,10,3)&amp;TRIM(D924)),Carouselwash!G:G,Carouselwash!I:I,0),_xlfn.XLOOKUP(MID(B924,2,7)&amp;"/"&amp;MID(B924,10,3)&amp;TRIM(D924)&amp;MID(B924,15,4),Carouselwash!F:F,Carouselwash!I:I,0))</f>
        <v>0</v>
      </c>
    </row>
    <row r="925" spans="1:35" hidden="1">
      <c r="AA925" s="60" t="s">
        <v>5009</v>
      </c>
      <c r="AB925" s="66" t="s">
        <v>9641</v>
      </c>
      <c r="AC925" s="60" t="s">
        <v>9642</v>
      </c>
      <c r="AD925" s="60">
        <f>IF(N925=$AD$1,_xlfn.XLOOKUP(LEFT(B925,18)&amp;C925&amp;D925,'Form CT'!I:I,'Form CT'!D:D,0)+_xlfn.XLOOKUP(LEFT(B925,18)&amp;C925&amp;D925,'Form CT'!I:I,'Form CT'!E:E,0),0)</f>
        <v>0</v>
      </c>
      <c r="AE925" s="60">
        <f>IF(N925=$AE$1,_xlfn.XLOOKUP(LEFT(B925,18)&amp;C925&amp;D925,'Form CT'!I:I,'Form CT'!D:D,0)+_xlfn.XLOOKUP(LEFT(B925,18)&amp;C925&amp;D925,'Form CT'!I:I,'Form CT'!E:E,0),0)</f>
        <v>0</v>
      </c>
      <c r="AF925" s="60">
        <f>IF(N925=$AF$1,_xlfn.XLOOKUP(LEFT(B925,18)&amp;C925&amp;D925,'Form CT'!I:I,'Form CT'!D:D,0)+_xlfn.XLOOKUP(LEFT(B925,18)&amp;C925&amp;D925,'Form CT'!I:I,'Form CT'!E:E,0),0)</f>
        <v>0</v>
      </c>
      <c r="AG925" s="60" t="e">
        <f t="shared" si="19"/>
        <v>#VALUE!</v>
      </c>
      <c r="AH925" s="60">
        <f>_xlfn.XLOOKUP(TRIM(CLEAN(B925))&amp;"-"&amp;TRIM(CLEAN(C925))&amp;"-"&amp;TRIM(CLEAN(D925)),'KS2'!A:A,'KS2'!B:B,0)</f>
        <v>0</v>
      </c>
      <c r="AI925" s="60">
        <f>IF(_xlfn.XLOOKUP(MID(B925,2,7)&amp;"/"&amp;MID(B925,10,3)&amp;TRIM(D925)&amp;MID(B925,15,4),Carouselwash!F:F,Carouselwash!I:I,0)=0,_xlfn.XLOOKUP((MID(C925,2,7)&amp;"/"&amp;MID(C925,10,3)&amp;TRIM(D925)),Carouselwash!G:G,Carouselwash!I:I,0),_xlfn.XLOOKUP(MID(B925,2,7)&amp;"/"&amp;MID(B925,10,3)&amp;TRIM(D925)&amp;MID(B925,15,4),Carouselwash!F:F,Carouselwash!I:I,0))</f>
        <v>0</v>
      </c>
    </row>
    <row r="926" spans="1:35" hidden="1">
      <c r="AA926" s="60" t="s">
        <v>5009</v>
      </c>
      <c r="AB926" s="66" t="s">
        <v>5008</v>
      </c>
      <c r="AC926" s="60" t="s">
        <v>9558</v>
      </c>
      <c r="AD926" s="60">
        <f>IF(N926=$AD$1,_xlfn.XLOOKUP(LEFT(B926,18)&amp;C926&amp;D926,'Form CT'!I:I,'Form CT'!D:D,0)+_xlfn.XLOOKUP(LEFT(B926,18)&amp;C926&amp;D926,'Form CT'!I:I,'Form CT'!E:E,0),0)</f>
        <v>0</v>
      </c>
      <c r="AE926" s="60">
        <f>IF(N926=$AE$1,_xlfn.XLOOKUP(LEFT(B926,18)&amp;C926&amp;D926,'Form CT'!I:I,'Form CT'!D:D,0)+_xlfn.XLOOKUP(LEFT(B926,18)&amp;C926&amp;D926,'Form CT'!I:I,'Form CT'!E:E,0),0)</f>
        <v>0</v>
      </c>
      <c r="AF926" s="60">
        <f>IF(N926=$AF$1,_xlfn.XLOOKUP(LEFT(B926,18)&amp;C926&amp;D926,'Form CT'!I:I,'Form CT'!D:D,0)+_xlfn.XLOOKUP(LEFT(B926,18)&amp;C926&amp;D926,'Form CT'!I:I,'Form CT'!E:E,0),0)</f>
        <v>0</v>
      </c>
      <c r="AG926" s="60" t="e">
        <f t="shared" si="19"/>
        <v>#VALUE!</v>
      </c>
      <c r="AH926" s="60">
        <f>_xlfn.XLOOKUP(TRIM(CLEAN(B926))&amp;"-"&amp;TRIM(CLEAN(C926))&amp;"-"&amp;TRIM(CLEAN(D926)),'KS2'!A:A,'KS2'!B:B,0)</f>
        <v>0</v>
      </c>
      <c r="AI926" s="60">
        <f>IF(_xlfn.XLOOKUP(MID(B926,2,7)&amp;"/"&amp;MID(B926,10,3)&amp;TRIM(D926)&amp;MID(B926,15,4),Carouselwash!F:F,Carouselwash!I:I,0)=0,_xlfn.XLOOKUP((MID(C926,2,7)&amp;"/"&amp;MID(C926,10,3)&amp;TRIM(D926)),Carouselwash!G:G,Carouselwash!I:I,0),_xlfn.XLOOKUP(MID(B926,2,7)&amp;"/"&amp;MID(B926,10,3)&amp;TRIM(D926)&amp;MID(B926,15,4),Carouselwash!F:F,Carouselwash!I:I,0))</f>
        <v>0</v>
      </c>
    </row>
    <row r="927" spans="1:35" hidden="1">
      <c r="A927" s="68"/>
      <c r="B927" s="70"/>
      <c r="C927" s="70"/>
      <c r="D927" s="68"/>
      <c r="E927" s="71"/>
      <c r="F927" s="73"/>
      <c r="G927" s="74"/>
      <c r="H927" s="74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  <c r="AA927" s="68" t="s">
        <v>5009</v>
      </c>
      <c r="AB927" s="76" t="s">
        <v>5008</v>
      </c>
      <c r="AC927" s="68" t="s">
        <v>9558</v>
      </c>
      <c r="AD927" s="60">
        <f>IF(N927=$AD$1,_xlfn.XLOOKUP(LEFT(B927,18)&amp;C927&amp;D927,'Form CT'!I:I,'Form CT'!D:D,0)+_xlfn.XLOOKUP(LEFT(B927,18)&amp;C927&amp;D927,'Form CT'!I:I,'Form CT'!E:E,0),0)</f>
        <v>0</v>
      </c>
      <c r="AE927" s="60">
        <f>IF(N927=$AE$1,_xlfn.XLOOKUP(LEFT(B927,18)&amp;C927&amp;D927,'Form CT'!I:I,'Form CT'!D:D,0)+_xlfn.XLOOKUP(LEFT(B927,18)&amp;C927&amp;D927,'Form CT'!I:I,'Form CT'!E:E,0),0)</f>
        <v>0</v>
      </c>
      <c r="AF927" s="60">
        <f>IF(N927=$AF$1,_xlfn.XLOOKUP(LEFT(B927,18)&amp;C927&amp;D927,'Form CT'!I:I,'Form CT'!D:D,0)+_xlfn.XLOOKUP(LEFT(B927,18)&amp;C927&amp;D927,'Form CT'!I:I,'Form CT'!E:E,0),0)</f>
        <v>0</v>
      </c>
      <c r="AG927" s="60" t="e">
        <f t="shared" si="19"/>
        <v>#VALUE!</v>
      </c>
      <c r="AH927" s="60">
        <f>_xlfn.XLOOKUP(TRIM(CLEAN(B927))&amp;"-"&amp;TRIM(CLEAN(C927))&amp;"-"&amp;TRIM(CLEAN(D927)),'KS2'!A:A,'KS2'!B:B,0)</f>
        <v>0</v>
      </c>
      <c r="AI927" s="60">
        <f>IF(_xlfn.XLOOKUP(MID(B927,2,7)&amp;"/"&amp;MID(B927,10,3)&amp;TRIM(D927)&amp;MID(B927,15,4),Carouselwash!F:F,Carouselwash!I:I,0)=0,_xlfn.XLOOKUP((MID(C927,2,7)&amp;"/"&amp;MID(C927,10,3)&amp;TRIM(D927)),Carouselwash!G:G,Carouselwash!I:I,0),_xlfn.XLOOKUP(MID(B927,2,7)&amp;"/"&amp;MID(B927,10,3)&amp;TRIM(D927)&amp;MID(B927,15,4),Carouselwash!F:F,Carouselwash!I:I,0))</f>
        <v>0</v>
      </c>
    </row>
    <row r="928" spans="1:35" hidden="1">
      <c r="AA928" s="60" t="s">
        <v>5010</v>
      </c>
      <c r="AB928" s="66" t="s">
        <v>5008</v>
      </c>
      <c r="AC928" s="60" t="s">
        <v>9643</v>
      </c>
      <c r="AD928" s="60">
        <f>IF(N928=$AD$1,_xlfn.XLOOKUP(LEFT(B928,18)&amp;C928&amp;D928,'Form CT'!I:I,'Form CT'!D:D,0)+_xlfn.XLOOKUP(LEFT(B928,18)&amp;C928&amp;D928,'Form CT'!I:I,'Form CT'!E:E,0),0)</f>
        <v>0</v>
      </c>
      <c r="AE928" s="60">
        <f>IF(N928=$AE$1,_xlfn.XLOOKUP(LEFT(B928,18)&amp;C928&amp;D928,'Form CT'!I:I,'Form CT'!D:D,0)+_xlfn.XLOOKUP(LEFT(B928,18)&amp;C928&amp;D928,'Form CT'!I:I,'Form CT'!E:E,0),0)</f>
        <v>0</v>
      </c>
      <c r="AF928" s="60">
        <f>IF(N928=$AF$1,_xlfn.XLOOKUP(LEFT(B928,18)&amp;C928&amp;D928,'Form CT'!I:I,'Form CT'!D:D,0)+_xlfn.XLOOKUP(LEFT(B928,18)&amp;C928&amp;D928,'Form CT'!I:I,'Form CT'!E:E,0),0)</f>
        <v>0</v>
      </c>
      <c r="AG928" s="60" t="e">
        <f t="shared" si="19"/>
        <v>#VALUE!</v>
      </c>
      <c r="AH928" s="60">
        <f>_xlfn.XLOOKUP(TRIM(CLEAN(B928))&amp;"-"&amp;TRIM(CLEAN(C928))&amp;"-"&amp;TRIM(CLEAN(D928)),'KS2'!A:A,'KS2'!B:B,0)</f>
        <v>0</v>
      </c>
      <c r="AI928" s="60">
        <f>IF(_xlfn.XLOOKUP(MID(B928,2,7)&amp;"/"&amp;MID(B928,10,3)&amp;TRIM(D928)&amp;MID(B928,15,4),Carouselwash!F:F,Carouselwash!I:I,0)=0,_xlfn.XLOOKUP((MID(C928,2,7)&amp;"/"&amp;MID(C928,10,3)&amp;TRIM(D928)),Carouselwash!G:G,Carouselwash!I:I,0),_xlfn.XLOOKUP(MID(B928,2,7)&amp;"/"&amp;MID(B928,10,3)&amp;TRIM(D928)&amp;MID(B928,15,4),Carouselwash!F:F,Carouselwash!I:I,0))</f>
        <v>0</v>
      </c>
    </row>
    <row r="929" spans="27:35" hidden="1">
      <c r="AA929" s="60" t="s">
        <v>5015</v>
      </c>
      <c r="AB929" s="66" t="s">
        <v>9644</v>
      </c>
      <c r="AC929" s="60" t="s">
        <v>9645</v>
      </c>
      <c r="AD929" s="60">
        <f>IF(N929=$AD$1,_xlfn.XLOOKUP(LEFT(B929,18)&amp;C929&amp;D929,'Form CT'!I:I,'Form CT'!D:D,0)+_xlfn.XLOOKUP(LEFT(B929,18)&amp;C929&amp;D929,'Form CT'!I:I,'Form CT'!E:E,0),0)</f>
        <v>0</v>
      </c>
      <c r="AE929" s="60">
        <f>IF(N929=$AE$1,_xlfn.XLOOKUP(LEFT(B929,18)&amp;C929&amp;D929,'Form CT'!I:I,'Form CT'!D:D,0)+_xlfn.XLOOKUP(LEFT(B929,18)&amp;C929&amp;D929,'Form CT'!I:I,'Form CT'!E:E,0),0)</f>
        <v>0</v>
      </c>
      <c r="AF929" s="60">
        <f>IF(N929=$AF$1,_xlfn.XLOOKUP(LEFT(B929,18)&amp;C929&amp;D929,'Form CT'!I:I,'Form CT'!D:D,0)+_xlfn.XLOOKUP(LEFT(B929,18)&amp;C929&amp;D929,'Form CT'!I:I,'Form CT'!E:E,0),0)</f>
        <v>0</v>
      </c>
      <c r="AG929" s="60" t="e">
        <f t="shared" si="19"/>
        <v>#VALUE!</v>
      </c>
      <c r="AH929" s="60">
        <f>_xlfn.XLOOKUP(TRIM(CLEAN(B929))&amp;"-"&amp;TRIM(CLEAN(C929))&amp;"-"&amp;TRIM(CLEAN(D929)),'KS2'!A:A,'KS2'!B:B,0)</f>
        <v>0</v>
      </c>
      <c r="AI929" s="60">
        <f>IF(_xlfn.XLOOKUP(MID(B929,2,7)&amp;"/"&amp;MID(B929,10,3)&amp;TRIM(D929)&amp;MID(B929,15,4),Carouselwash!F:F,Carouselwash!I:I,0)=0,_xlfn.XLOOKUP((MID(C929,2,7)&amp;"/"&amp;MID(C929,10,3)&amp;TRIM(D929)),Carouselwash!G:G,Carouselwash!I:I,0),_xlfn.XLOOKUP(MID(B929,2,7)&amp;"/"&amp;MID(B929,10,3)&amp;TRIM(D929)&amp;MID(B929,15,4),Carouselwash!F:F,Carouselwash!I:I,0))</f>
        <v>0</v>
      </c>
    </row>
    <row r="930" spans="27:35" hidden="1">
      <c r="AA930" s="60" t="s">
        <v>5010</v>
      </c>
      <c r="AB930" s="66" t="s">
        <v>5008</v>
      </c>
      <c r="AC930" s="60" t="s">
        <v>9646</v>
      </c>
      <c r="AD930" s="60">
        <f>IF(N930=$AD$1,_xlfn.XLOOKUP(LEFT(B930,18)&amp;C930&amp;D930,'Form CT'!I:I,'Form CT'!D:D,0)+_xlfn.XLOOKUP(LEFT(B930,18)&amp;C930&amp;D930,'Form CT'!I:I,'Form CT'!E:E,0),0)</f>
        <v>0</v>
      </c>
      <c r="AE930" s="60">
        <f>IF(N930=$AE$1,_xlfn.XLOOKUP(LEFT(B930,18)&amp;C930&amp;D930,'Form CT'!I:I,'Form CT'!D:D,0)+_xlfn.XLOOKUP(LEFT(B930,18)&amp;C930&amp;D930,'Form CT'!I:I,'Form CT'!E:E,0),0)</f>
        <v>0</v>
      </c>
      <c r="AF930" s="60">
        <f>IF(N930=$AF$1,_xlfn.XLOOKUP(LEFT(B930,18)&amp;C930&amp;D930,'Form CT'!I:I,'Form CT'!D:D,0)+_xlfn.XLOOKUP(LEFT(B930,18)&amp;C930&amp;D930,'Form CT'!I:I,'Form CT'!E:E,0),0)</f>
        <v>0</v>
      </c>
      <c r="AG930" s="60" t="e">
        <f t="shared" si="19"/>
        <v>#VALUE!</v>
      </c>
      <c r="AH930" s="60">
        <f>_xlfn.XLOOKUP(TRIM(CLEAN(B930))&amp;"-"&amp;TRIM(CLEAN(C930))&amp;"-"&amp;TRIM(CLEAN(D930)),'KS2'!A:A,'KS2'!B:B,0)</f>
        <v>0</v>
      </c>
      <c r="AI930" s="60">
        <f>IF(_xlfn.XLOOKUP(MID(B930,2,7)&amp;"/"&amp;MID(B930,10,3)&amp;TRIM(D930)&amp;MID(B930,15,4),Carouselwash!F:F,Carouselwash!I:I,0)=0,_xlfn.XLOOKUP((MID(C930,2,7)&amp;"/"&amp;MID(C930,10,3)&amp;TRIM(D930)),Carouselwash!G:G,Carouselwash!I:I,0),_xlfn.XLOOKUP(MID(B930,2,7)&amp;"/"&amp;MID(B930,10,3)&amp;TRIM(D930)&amp;MID(B930,15,4),Carouselwash!F:F,Carouselwash!I:I,0))</f>
        <v>0</v>
      </c>
    </row>
    <row r="931" spans="27:35" hidden="1">
      <c r="AA931" s="60" t="s">
        <v>5098</v>
      </c>
      <c r="AB931" s="66" t="s">
        <v>9647</v>
      </c>
      <c r="AC931" s="60" t="s">
        <v>9648</v>
      </c>
      <c r="AD931" s="60">
        <f>IF(N931=$AD$1,_xlfn.XLOOKUP(LEFT(B931,18)&amp;C931&amp;D931,'Form CT'!I:I,'Form CT'!D:D,0)+_xlfn.XLOOKUP(LEFT(B931,18)&amp;C931&amp;D931,'Form CT'!I:I,'Form CT'!E:E,0),0)</f>
        <v>0</v>
      </c>
      <c r="AE931" s="60">
        <f>IF(N931=$AE$1,_xlfn.XLOOKUP(LEFT(B931,18)&amp;C931&amp;D931,'Form CT'!I:I,'Form CT'!D:D,0)+_xlfn.XLOOKUP(LEFT(B931,18)&amp;C931&amp;D931,'Form CT'!I:I,'Form CT'!E:E,0),0)</f>
        <v>0</v>
      </c>
      <c r="AF931" s="60">
        <f>IF(N931=$AF$1,_xlfn.XLOOKUP(LEFT(B931,18)&amp;C931&amp;D931,'Form CT'!I:I,'Form CT'!D:D,0)+_xlfn.XLOOKUP(LEFT(B931,18)&amp;C931&amp;D931,'Form CT'!I:I,'Form CT'!E:E,0),0)</f>
        <v>0</v>
      </c>
      <c r="AG931" s="60" t="e">
        <f t="shared" si="19"/>
        <v>#VALUE!</v>
      </c>
      <c r="AH931" s="60">
        <f>_xlfn.XLOOKUP(TRIM(CLEAN(B931))&amp;"-"&amp;TRIM(CLEAN(C931))&amp;"-"&amp;TRIM(CLEAN(D931)),'KS2'!A:A,'KS2'!B:B,0)</f>
        <v>0</v>
      </c>
      <c r="AI931" s="60">
        <f>IF(_xlfn.XLOOKUP(MID(B931,2,7)&amp;"/"&amp;MID(B931,10,3)&amp;TRIM(D931)&amp;MID(B931,15,4),Carouselwash!F:F,Carouselwash!I:I,0)=0,_xlfn.XLOOKUP((MID(C931,2,7)&amp;"/"&amp;MID(C931,10,3)&amp;TRIM(D931)),Carouselwash!G:G,Carouselwash!I:I,0),_xlfn.XLOOKUP(MID(B931,2,7)&amp;"/"&amp;MID(B931,10,3)&amp;TRIM(D931)&amp;MID(B931,15,4),Carouselwash!F:F,Carouselwash!I:I,0))</f>
        <v>0</v>
      </c>
    </row>
    <row r="932" spans="27:35" hidden="1">
      <c r="AA932" s="60" t="s">
        <v>5009</v>
      </c>
      <c r="AB932" s="66" t="s">
        <v>9649</v>
      </c>
      <c r="AC932" s="60" t="s">
        <v>9650</v>
      </c>
      <c r="AD932" s="60">
        <f>IF(N932=$AD$1,_xlfn.XLOOKUP(LEFT(B932,18)&amp;C932&amp;D932,'Form CT'!I:I,'Form CT'!D:D,0)+_xlfn.XLOOKUP(LEFT(B932,18)&amp;C932&amp;D932,'Form CT'!I:I,'Form CT'!E:E,0),0)</f>
        <v>0</v>
      </c>
      <c r="AE932" s="60">
        <f>IF(N932=$AE$1,_xlfn.XLOOKUP(LEFT(B932,18)&amp;C932&amp;D932,'Form CT'!I:I,'Form CT'!D:D,0)+_xlfn.XLOOKUP(LEFT(B932,18)&amp;C932&amp;D932,'Form CT'!I:I,'Form CT'!E:E,0),0)</f>
        <v>0</v>
      </c>
      <c r="AF932" s="60">
        <f>IF(N932=$AF$1,_xlfn.XLOOKUP(LEFT(B932,18)&amp;C932&amp;D932,'Form CT'!I:I,'Form CT'!D:D,0)+_xlfn.XLOOKUP(LEFT(B932,18)&amp;C932&amp;D932,'Form CT'!I:I,'Form CT'!E:E,0),0)</f>
        <v>0</v>
      </c>
      <c r="AG932" s="60" t="e">
        <f t="shared" si="19"/>
        <v>#VALUE!</v>
      </c>
      <c r="AH932" s="60">
        <f>_xlfn.XLOOKUP(TRIM(CLEAN(B932))&amp;"-"&amp;TRIM(CLEAN(C932))&amp;"-"&amp;TRIM(CLEAN(D932)),'KS2'!A:A,'KS2'!B:B,0)</f>
        <v>0</v>
      </c>
      <c r="AI932" s="60">
        <f>IF(_xlfn.XLOOKUP(MID(B932,2,7)&amp;"/"&amp;MID(B932,10,3)&amp;TRIM(D932)&amp;MID(B932,15,4),Carouselwash!F:F,Carouselwash!I:I,0)=0,_xlfn.XLOOKUP((MID(C932,2,7)&amp;"/"&amp;MID(C932,10,3)&amp;TRIM(D932)),Carouselwash!G:G,Carouselwash!I:I,0),_xlfn.XLOOKUP(MID(B932,2,7)&amp;"/"&amp;MID(B932,10,3)&amp;TRIM(D932)&amp;MID(B932,15,4),Carouselwash!F:F,Carouselwash!I:I,0))</f>
        <v>0</v>
      </c>
    </row>
    <row r="933" spans="27:35" hidden="1">
      <c r="AA933" s="60" t="s">
        <v>5010</v>
      </c>
      <c r="AB933" s="66" t="s">
        <v>5008</v>
      </c>
      <c r="AC933" s="60" t="s">
        <v>9555</v>
      </c>
      <c r="AD933" s="60">
        <f>IF(N933=$AD$1,_xlfn.XLOOKUP(LEFT(B933,18)&amp;C933&amp;D933,'Form CT'!I:I,'Form CT'!D:D,0)+_xlfn.XLOOKUP(LEFT(B933,18)&amp;C933&amp;D933,'Form CT'!I:I,'Form CT'!E:E,0),0)</f>
        <v>0</v>
      </c>
      <c r="AE933" s="60">
        <f>IF(N933=$AE$1,_xlfn.XLOOKUP(LEFT(B933,18)&amp;C933&amp;D933,'Form CT'!I:I,'Form CT'!D:D,0)+_xlfn.XLOOKUP(LEFT(B933,18)&amp;C933&amp;D933,'Form CT'!I:I,'Form CT'!E:E,0),0)</f>
        <v>0</v>
      </c>
      <c r="AF933" s="60">
        <f>IF(N933=$AF$1,_xlfn.XLOOKUP(LEFT(B933,18)&amp;C933&amp;D933,'Form CT'!I:I,'Form CT'!D:D,0)+_xlfn.XLOOKUP(LEFT(B933,18)&amp;C933&amp;D933,'Form CT'!I:I,'Form CT'!E:E,0),0)</f>
        <v>0</v>
      </c>
      <c r="AG933" s="60" t="e">
        <f t="shared" si="19"/>
        <v>#VALUE!</v>
      </c>
      <c r="AH933" s="60">
        <f>_xlfn.XLOOKUP(TRIM(CLEAN(B933))&amp;"-"&amp;TRIM(CLEAN(C933))&amp;"-"&amp;TRIM(CLEAN(D933)),'KS2'!A:A,'KS2'!B:B,0)</f>
        <v>0</v>
      </c>
      <c r="AI933" s="60">
        <f>IF(_xlfn.XLOOKUP(MID(B933,2,7)&amp;"/"&amp;MID(B933,10,3)&amp;TRIM(D933)&amp;MID(B933,15,4),Carouselwash!F:F,Carouselwash!I:I,0)=0,_xlfn.XLOOKUP((MID(C933,2,7)&amp;"/"&amp;MID(C933,10,3)&amp;TRIM(D933)),Carouselwash!G:G,Carouselwash!I:I,0),_xlfn.XLOOKUP(MID(B933,2,7)&amp;"/"&amp;MID(B933,10,3)&amp;TRIM(D933)&amp;MID(B933,15,4),Carouselwash!F:F,Carouselwash!I:I,0))</f>
        <v>0</v>
      </c>
    </row>
    <row r="934" spans="27:35" hidden="1">
      <c r="AA934" s="60" t="s">
        <v>5009</v>
      </c>
      <c r="AB934" s="66" t="s">
        <v>9651</v>
      </c>
      <c r="AC934" s="60" t="s">
        <v>9652</v>
      </c>
      <c r="AD934" s="60">
        <f>IF(N934=$AD$1,_xlfn.XLOOKUP(LEFT(B934,18)&amp;C934&amp;D934,'Form CT'!I:I,'Form CT'!D:D,0)+_xlfn.XLOOKUP(LEFT(B934,18)&amp;C934&amp;D934,'Form CT'!I:I,'Form CT'!E:E,0),0)</f>
        <v>0</v>
      </c>
      <c r="AE934" s="60">
        <f>IF(N934=$AE$1,_xlfn.XLOOKUP(LEFT(B934,18)&amp;C934&amp;D934,'Form CT'!I:I,'Form CT'!D:D,0)+_xlfn.XLOOKUP(LEFT(B934,18)&amp;C934&amp;D934,'Form CT'!I:I,'Form CT'!E:E,0),0)</f>
        <v>0</v>
      </c>
      <c r="AF934" s="60">
        <f>IF(N934=$AF$1,_xlfn.XLOOKUP(LEFT(B934,18)&amp;C934&amp;D934,'Form CT'!I:I,'Form CT'!D:D,0)+_xlfn.XLOOKUP(LEFT(B934,18)&amp;C934&amp;D934,'Form CT'!I:I,'Form CT'!E:E,0),0)</f>
        <v>0</v>
      </c>
      <c r="AG934" s="60" t="e">
        <f t="shared" si="19"/>
        <v>#VALUE!</v>
      </c>
      <c r="AH934" s="60">
        <f>_xlfn.XLOOKUP(TRIM(CLEAN(B934))&amp;"-"&amp;TRIM(CLEAN(C934))&amp;"-"&amp;TRIM(CLEAN(D934)),'KS2'!A:A,'KS2'!B:B,0)</f>
        <v>0</v>
      </c>
      <c r="AI934" s="60">
        <f>IF(_xlfn.XLOOKUP(MID(B934,2,7)&amp;"/"&amp;MID(B934,10,3)&amp;TRIM(D934)&amp;MID(B934,15,4),Carouselwash!F:F,Carouselwash!I:I,0)=0,_xlfn.XLOOKUP((MID(C934,2,7)&amp;"/"&amp;MID(C934,10,3)&amp;TRIM(D934)),Carouselwash!G:G,Carouselwash!I:I,0),_xlfn.XLOOKUP(MID(B934,2,7)&amp;"/"&amp;MID(B934,10,3)&amp;TRIM(D934)&amp;MID(B934,15,4),Carouselwash!F:F,Carouselwash!I:I,0))</f>
        <v>0</v>
      </c>
    </row>
    <row r="935" spans="27:35" hidden="1">
      <c r="AA935" s="60" t="s">
        <v>5009</v>
      </c>
      <c r="AB935" s="66" t="s">
        <v>5008</v>
      </c>
      <c r="AC935" s="60" t="s">
        <v>9653</v>
      </c>
      <c r="AD935" s="60">
        <f>IF(N935=$AD$1,_xlfn.XLOOKUP(LEFT(B935,18)&amp;C935&amp;D935,'Form CT'!I:I,'Form CT'!D:D,0)+_xlfn.XLOOKUP(LEFT(B935,18)&amp;C935&amp;D935,'Form CT'!I:I,'Form CT'!E:E,0),0)</f>
        <v>0</v>
      </c>
      <c r="AE935" s="60">
        <f>IF(N935=$AE$1,_xlfn.XLOOKUP(LEFT(B935,18)&amp;C935&amp;D935,'Form CT'!I:I,'Form CT'!D:D,0)+_xlfn.XLOOKUP(LEFT(B935,18)&amp;C935&amp;D935,'Form CT'!I:I,'Form CT'!E:E,0),0)</f>
        <v>0</v>
      </c>
      <c r="AF935" s="60">
        <f>IF(N935=$AF$1,_xlfn.XLOOKUP(LEFT(B935,18)&amp;C935&amp;D935,'Form CT'!I:I,'Form CT'!D:D,0)+_xlfn.XLOOKUP(LEFT(B935,18)&amp;C935&amp;D935,'Form CT'!I:I,'Form CT'!E:E,0),0)</f>
        <v>0</v>
      </c>
      <c r="AG935" s="60" t="e">
        <f t="shared" si="19"/>
        <v>#VALUE!</v>
      </c>
      <c r="AH935" s="60">
        <f>_xlfn.XLOOKUP(TRIM(CLEAN(B935))&amp;"-"&amp;TRIM(CLEAN(C935))&amp;"-"&amp;TRIM(CLEAN(D935)),'KS2'!A:A,'KS2'!B:B,0)</f>
        <v>0</v>
      </c>
      <c r="AI935" s="60">
        <f>IF(_xlfn.XLOOKUP(MID(B935,2,7)&amp;"/"&amp;MID(B935,10,3)&amp;TRIM(D935)&amp;MID(B935,15,4),Carouselwash!F:F,Carouselwash!I:I,0)=0,_xlfn.XLOOKUP((MID(C935,2,7)&amp;"/"&amp;MID(C935,10,3)&amp;TRIM(D935)),Carouselwash!G:G,Carouselwash!I:I,0),_xlfn.XLOOKUP(MID(B935,2,7)&amp;"/"&amp;MID(B935,10,3)&amp;TRIM(D935)&amp;MID(B935,15,4),Carouselwash!F:F,Carouselwash!I:I,0))</f>
        <v>0</v>
      </c>
    </row>
    <row r="936" spans="27:35" hidden="1">
      <c r="AA936" s="60" t="s">
        <v>5013</v>
      </c>
      <c r="AB936" s="66" t="s">
        <v>9654</v>
      </c>
      <c r="AC936" s="60" t="s">
        <v>9655</v>
      </c>
      <c r="AD936" s="60">
        <f>IF(N936=$AD$1,_xlfn.XLOOKUP(LEFT(B936,18)&amp;C936&amp;D936,'Form CT'!I:I,'Form CT'!D:D,0)+_xlfn.XLOOKUP(LEFT(B936,18)&amp;C936&amp;D936,'Form CT'!I:I,'Form CT'!E:E,0),0)</f>
        <v>0</v>
      </c>
      <c r="AE936" s="60">
        <f>IF(N936=$AE$1,_xlfn.XLOOKUP(LEFT(B936,18)&amp;C936&amp;D936,'Form CT'!I:I,'Form CT'!D:D,0)+_xlfn.XLOOKUP(LEFT(B936,18)&amp;C936&amp;D936,'Form CT'!I:I,'Form CT'!E:E,0),0)</f>
        <v>0</v>
      </c>
      <c r="AF936" s="60">
        <f>IF(N936=$AF$1,_xlfn.XLOOKUP(LEFT(B936,18)&amp;C936&amp;D936,'Form CT'!I:I,'Form CT'!D:D,0)+_xlfn.XLOOKUP(LEFT(B936,18)&amp;C936&amp;D936,'Form CT'!I:I,'Form CT'!E:E,0),0)</f>
        <v>0</v>
      </c>
      <c r="AG936" s="60" t="e">
        <f t="shared" si="19"/>
        <v>#VALUE!</v>
      </c>
      <c r="AH936" s="60">
        <f>_xlfn.XLOOKUP(TRIM(CLEAN(B936))&amp;"-"&amp;TRIM(CLEAN(C936))&amp;"-"&amp;TRIM(CLEAN(D936)),'KS2'!A:A,'KS2'!B:B,0)</f>
        <v>0</v>
      </c>
      <c r="AI936" s="60">
        <f>IF(_xlfn.XLOOKUP(MID(B936,2,7)&amp;"/"&amp;MID(B936,10,3)&amp;TRIM(D936)&amp;MID(B936,15,4),Carouselwash!F:F,Carouselwash!I:I,0)=0,_xlfn.XLOOKUP((MID(C936,2,7)&amp;"/"&amp;MID(C936,10,3)&amp;TRIM(D936)),Carouselwash!G:G,Carouselwash!I:I,0),_xlfn.XLOOKUP(MID(B936,2,7)&amp;"/"&amp;MID(B936,10,3)&amp;TRIM(D936)&amp;MID(B936,15,4),Carouselwash!F:F,Carouselwash!I:I,0))</f>
        <v>0</v>
      </c>
    </row>
    <row r="937" spans="27:35" hidden="1">
      <c r="AA937" s="60" t="s">
        <v>5009</v>
      </c>
      <c r="AB937" s="66" t="s">
        <v>9656</v>
      </c>
      <c r="AC937" s="60" t="s">
        <v>9657</v>
      </c>
      <c r="AD937" s="60">
        <f>IF(N937=$AD$1,_xlfn.XLOOKUP(LEFT(B937,18)&amp;C937&amp;D937,'Form CT'!I:I,'Form CT'!D:D,0)+_xlfn.XLOOKUP(LEFT(B937,18)&amp;C937&amp;D937,'Form CT'!I:I,'Form CT'!E:E,0),0)</f>
        <v>0</v>
      </c>
      <c r="AE937" s="60">
        <f>IF(N937=$AE$1,_xlfn.XLOOKUP(LEFT(B937,18)&amp;C937&amp;D937,'Form CT'!I:I,'Form CT'!D:D,0)+_xlfn.XLOOKUP(LEFT(B937,18)&amp;C937&amp;D937,'Form CT'!I:I,'Form CT'!E:E,0),0)</f>
        <v>0</v>
      </c>
      <c r="AF937" s="60">
        <f>IF(N937=$AF$1,_xlfn.XLOOKUP(LEFT(B937,18)&amp;C937&amp;D937,'Form CT'!I:I,'Form CT'!D:D,0)+_xlfn.XLOOKUP(LEFT(B937,18)&amp;C937&amp;D937,'Form CT'!I:I,'Form CT'!E:E,0),0)</f>
        <v>0</v>
      </c>
      <c r="AG937" s="60" t="e">
        <f t="shared" si="19"/>
        <v>#VALUE!</v>
      </c>
      <c r="AH937" s="60">
        <f>_xlfn.XLOOKUP(TRIM(CLEAN(B937))&amp;"-"&amp;TRIM(CLEAN(C937))&amp;"-"&amp;TRIM(CLEAN(D937)),'KS2'!A:A,'KS2'!B:B,0)</f>
        <v>0</v>
      </c>
      <c r="AI937" s="60">
        <f>IF(_xlfn.XLOOKUP(MID(B937,2,7)&amp;"/"&amp;MID(B937,10,3)&amp;TRIM(D937)&amp;MID(B937,15,4),Carouselwash!F:F,Carouselwash!I:I,0)=0,_xlfn.XLOOKUP((MID(C937,2,7)&amp;"/"&amp;MID(C937,10,3)&amp;TRIM(D937)),Carouselwash!G:G,Carouselwash!I:I,0),_xlfn.XLOOKUP(MID(B937,2,7)&amp;"/"&amp;MID(B937,10,3)&amp;TRIM(D937)&amp;MID(B937,15,4),Carouselwash!F:F,Carouselwash!I:I,0))</f>
        <v>0</v>
      </c>
    </row>
    <row r="938" spans="27:35" hidden="1">
      <c r="AA938" s="60" t="s">
        <v>5009</v>
      </c>
      <c r="AB938" s="66" t="s">
        <v>9658</v>
      </c>
      <c r="AC938" s="60" t="s">
        <v>9581</v>
      </c>
      <c r="AD938" s="60">
        <f>IF(N938=$AD$1,_xlfn.XLOOKUP(LEFT(B938,18)&amp;C938&amp;D938,'Form CT'!I:I,'Form CT'!D:D,0)+_xlfn.XLOOKUP(LEFT(B938,18)&amp;C938&amp;D938,'Form CT'!I:I,'Form CT'!E:E,0),0)</f>
        <v>0</v>
      </c>
      <c r="AE938" s="60">
        <f>IF(N938=$AE$1,_xlfn.XLOOKUP(LEFT(B938,18)&amp;C938&amp;D938,'Form CT'!I:I,'Form CT'!D:D,0)+_xlfn.XLOOKUP(LEFT(B938,18)&amp;C938&amp;D938,'Form CT'!I:I,'Form CT'!E:E,0),0)</f>
        <v>0</v>
      </c>
      <c r="AF938" s="60">
        <f>IF(N938=$AF$1,_xlfn.XLOOKUP(LEFT(B938,18)&amp;C938&amp;D938,'Form CT'!I:I,'Form CT'!D:D,0)+_xlfn.XLOOKUP(LEFT(B938,18)&amp;C938&amp;D938,'Form CT'!I:I,'Form CT'!E:E,0),0)</f>
        <v>0</v>
      </c>
      <c r="AG938" s="60" t="e">
        <f t="shared" si="19"/>
        <v>#VALUE!</v>
      </c>
      <c r="AH938" s="60">
        <f>_xlfn.XLOOKUP(TRIM(CLEAN(B938))&amp;"-"&amp;TRIM(CLEAN(C938))&amp;"-"&amp;TRIM(CLEAN(D938)),'KS2'!A:A,'KS2'!B:B,0)</f>
        <v>0</v>
      </c>
      <c r="AI938" s="60">
        <f>IF(_xlfn.XLOOKUP(MID(B938,2,7)&amp;"/"&amp;MID(B938,10,3)&amp;TRIM(D938)&amp;MID(B938,15,4),Carouselwash!F:F,Carouselwash!I:I,0)=0,_xlfn.XLOOKUP((MID(C938,2,7)&amp;"/"&amp;MID(C938,10,3)&amp;TRIM(D938)),Carouselwash!G:G,Carouselwash!I:I,0),_xlfn.XLOOKUP(MID(B938,2,7)&amp;"/"&amp;MID(B938,10,3)&amp;TRIM(D938)&amp;MID(B938,15,4),Carouselwash!F:F,Carouselwash!I:I,0))</f>
        <v>0</v>
      </c>
    </row>
    <row r="939" spans="27:35" hidden="1">
      <c r="AA939" s="60" t="s">
        <v>5013</v>
      </c>
      <c r="AB939" s="66" t="s">
        <v>9659</v>
      </c>
      <c r="AC939" s="60" t="s">
        <v>9660</v>
      </c>
      <c r="AD939" s="60">
        <f>IF(N939=$AD$1,_xlfn.XLOOKUP(LEFT(B939,18)&amp;C939&amp;D939,'Form CT'!I:I,'Form CT'!D:D,0)+_xlfn.XLOOKUP(LEFT(B939,18)&amp;C939&amp;D939,'Form CT'!I:I,'Form CT'!E:E,0),0)</f>
        <v>0</v>
      </c>
      <c r="AE939" s="60">
        <f>IF(N939=$AE$1,_xlfn.XLOOKUP(LEFT(B939,18)&amp;C939&amp;D939,'Form CT'!I:I,'Form CT'!D:D,0)+_xlfn.XLOOKUP(LEFT(B939,18)&amp;C939&amp;D939,'Form CT'!I:I,'Form CT'!E:E,0),0)</f>
        <v>0</v>
      </c>
      <c r="AF939" s="60">
        <f>IF(N939=$AF$1,_xlfn.XLOOKUP(LEFT(B939,18)&amp;C939&amp;D939,'Form CT'!I:I,'Form CT'!D:D,0)+_xlfn.XLOOKUP(LEFT(B939,18)&amp;C939&amp;D939,'Form CT'!I:I,'Form CT'!E:E,0),0)</f>
        <v>0</v>
      </c>
      <c r="AG939" s="60" t="e">
        <f t="shared" si="19"/>
        <v>#VALUE!</v>
      </c>
      <c r="AH939" s="60">
        <f>_xlfn.XLOOKUP(TRIM(CLEAN(B939))&amp;"-"&amp;TRIM(CLEAN(C939))&amp;"-"&amp;TRIM(CLEAN(D939)),'KS2'!A:A,'KS2'!B:B,0)</f>
        <v>0</v>
      </c>
      <c r="AI939" s="60">
        <f>IF(_xlfn.XLOOKUP(MID(B939,2,7)&amp;"/"&amp;MID(B939,10,3)&amp;TRIM(D939)&amp;MID(B939,15,4),Carouselwash!F:F,Carouselwash!I:I,0)=0,_xlfn.XLOOKUP((MID(C939,2,7)&amp;"/"&amp;MID(C939,10,3)&amp;TRIM(D939)),Carouselwash!G:G,Carouselwash!I:I,0),_xlfn.XLOOKUP(MID(B939,2,7)&amp;"/"&amp;MID(B939,10,3)&amp;TRIM(D939)&amp;MID(B939,15,4),Carouselwash!F:F,Carouselwash!I:I,0))</f>
        <v>0</v>
      </c>
    </row>
    <row r="940" spans="27:35" hidden="1">
      <c r="AA940" s="60" t="s">
        <v>5009</v>
      </c>
      <c r="AB940" s="66" t="s">
        <v>5008</v>
      </c>
      <c r="AC940" s="60" t="s">
        <v>9556</v>
      </c>
      <c r="AD940" s="60">
        <f>IF(N940=$AD$1,_xlfn.XLOOKUP(LEFT(B940,18)&amp;C940&amp;D940,'Form CT'!I:I,'Form CT'!D:D,0)+_xlfn.XLOOKUP(LEFT(B940,18)&amp;C940&amp;D940,'Form CT'!I:I,'Form CT'!E:E,0),0)</f>
        <v>0</v>
      </c>
      <c r="AE940" s="60">
        <f>IF(N940=$AE$1,_xlfn.XLOOKUP(LEFT(B940,18)&amp;C940&amp;D940,'Form CT'!I:I,'Form CT'!D:D,0)+_xlfn.XLOOKUP(LEFT(B940,18)&amp;C940&amp;D940,'Form CT'!I:I,'Form CT'!E:E,0),0)</f>
        <v>0</v>
      </c>
      <c r="AF940" s="60">
        <f>IF(N940=$AF$1,_xlfn.XLOOKUP(LEFT(B940,18)&amp;C940&amp;D940,'Form CT'!I:I,'Form CT'!D:D,0)+_xlfn.XLOOKUP(LEFT(B940,18)&amp;C940&amp;D940,'Form CT'!I:I,'Form CT'!E:E,0),0)</f>
        <v>0</v>
      </c>
      <c r="AG940" s="60" t="e">
        <f t="shared" si="19"/>
        <v>#VALUE!</v>
      </c>
      <c r="AH940" s="60">
        <f>_xlfn.XLOOKUP(TRIM(CLEAN(B940))&amp;"-"&amp;TRIM(CLEAN(C940))&amp;"-"&amp;TRIM(CLEAN(D940)),'KS2'!A:A,'KS2'!B:B,0)</f>
        <v>0</v>
      </c>
      <c r="AI940" s="60">
        <f>IF(_xlfn.XLOOKUP(MID(B940,2,7)&amp;"/"&amp;MID(B940,10,3)&amp;TRIM(D940)&amp;MID(B940,15,4),Carouselwash!F:F,Carouselwash!I:I,0)=0,_xlfn.XLOOKUP((MID(C940,2,7)&amp;"/"&amp;MID(C940,10,3)&amp;TRIM(D940)),Carouselwash!G:G,Carouselwash!I:I,0),_xlfn.XLOOKUP(MID(B940,2,7)&amp;"/"&amp;MID(B940,10,3)&amp;TRIM(D940)&amp;MID(B940,15,4),Carouselwash!F:F,Carouselwash!I:I,0))</f>
        <v>0</v>
      </c>
    </row>
    <row r="941" spans="27:35" hidden="1">
      <c r="AA941" s="60" t="s">
        <v>5009</v>
      </c>
      <c r="AB941" s="66" t="s">
        <v>9661</v>
      </c>
      <c r="AC941" s="60" t="s">
        <v>9662</v>
      </c>
      <c r="AD941" s="60">
        <f>IF(N941=$AD$1,_xlfn.XLOOKUP(LEFT(B941,18)&amp;C941&amp;D941,'Form CT'!I:I,'Form CT'!D:D,0)+_xlfn.XLOOKUP(LEFT(B941,18)&amp;C941&amp;D941,'Form CT'!I:I,'Form CT'!E:E,0),0)</f>
        <v>0</v>
      </c>
      <c r="AE941" s="60">
        <f>IF(N941=$AE$1,_xlfn.XLOOKUP(LEFT(B941,18)&amp;C941&amp;D941,'Form CT'!I:I,'Form CT'!D:D,0)+_xlfn.XLOOKUP(LEFT(B941,18)&amp;C941&amp;D941,'Form CT'!I:I,'Form CT'!E:E,0),0)</f>
        <v>0</v>
      </c>
      <c r="AF941" s="60">
        <f>IF(N941=$AF$1,_xlfn.XLOOKUP(LEFT(B941,18)&amp;C941&amp;D941,'Form CT'!I:I,'Form CT'!D:D,0)+_xlfn.XLOOKUP(LEFT(B941,18)&amp;C941&amp;D941,'Form CT'!I:I,'Form CT'!E:E,0),0)</f>
        <v>0</v>
      </c>
      <c r="AG941" s="60" t="e">
        <f t="shared" si="19"/>
        <v>#VALUE!</v>
      </c>
      <c r="AH941" s="60">
        <f>_xlfn.XLOOKUP(TRIM(CLEAN(B941))&amp;"-"&amp;TRIM(CLEAN(C941))&amp;"-"&amp;TRIM(CLEAN(D941)),'KS2'!A:A,'KS2'!B:B,0)</f>
        <v>0</v>
      </c>
      <c r="AI941" s="60">
        <f>IF(_xlfn.XLOOKUP(MID(B941,2,7)&amp;"/"&amp;MID(B941,10,3)&amp;TRIM(D941)&amp;MID(B941,15,4),Carouselwash!F:F,Carouselwash!I:I,0)=0,_xlfn.XLOOKUP((MID(C941,2,7)&amp;"/"&amp;MID(C941,10,3)&amp;TRIM(D941)),Carouselwash!G:G,Carouselwash!I:I,0),_xlfn.XLOOKUP(MID(B941,2,7)&amp;"/"&amp;MID(B941,10,3)&amp;TRIM(D941)&amp;MID(B941,15,4),Carouselwash!F:F,Carouselwash!I:I,0))</f>
        <v>0</v>
      </c>
    </row>
    <row r="942" spans="27:35" hidden="1">
      <c r="AA942" s="60" t="s">
        <v>5009</v>
      </c>
      <c r="AB942" s="66" t="s">
        <v>5008</v>
      </c>
      <c r="AC942" s="60" t="s">
        <v>9558</v>
      </c>
      <c r="AD942" s="60">
        <f>IF(N942=$AD$1,_xlfn.XLOOKUP(LEFT(B942,18)&amp;C942&amp;D942,'Form CT'!I:I,'Form CT'!D:D,0)+_xlfn.XLOOKUP(LEFT(B942,18)&amp;C942&amp;D942,'Form CT'!I:I,'Form CT'!E:E,0),0)</f>
        <v>0</v>
      </c>
      <c r="AE942" s="60">
        <f>IF(N942=$AE$1,_xlfn.XLOOKUP(LEFT(B942,18)&amp;C942&amp;D942,'Form CT'!I:I,'Form CT'!D:D,0)+_xlfn.XLOOKUP(LEFT(B942,18)&amp;C942&amp;D942,'Form CT'!I:I,'Form CT'!E:E,0),0)</f>
        <v>0</v>
      </c>
      <c r="AF942" s="60">
        <f>IF(N942=$AF$1,_xlfn.XLOOKUP(LEFT(B942,18)&amp;C942&amp;D942,'Form CT'!I:I,'Form CT'!D:D,0)+_xlfn.XLOOKUP(LEFT(B942,18)&amp;C942&amp;D942,'Form CT'!I:I,'Form CT'!E:E,0),0)</f>
        <v>0</v>
      </c>
      <c r="AG942" s="60" t="e">
        <f t="shared" si="19"/>
        <v>#VALUE!</v>
      </c>
      <c r="AH942" s="60">
        <f>_xlfn.XLOOKUP(TRIM(CLEAN(B942))&amp;"-"&amp;TRIM(CLEAN(C942))&amp;"-"&amp;TRIM(CLEAN(D942)),'KS2'!A:A,'KS2'!B:B,0)</f>
        <v>0</v>
      </c>
      <c r="AI942" s="60">
        <f>IF(_xlfn.XLOOKUP(MID(B942,2,7)&amp;"/"&amp;MID(B942,10,3)&amp;TRIM(D942)&amp;MID(B942,15,4),Carouselwash!F:F,Carouselwash!I:I,0)=0,_xlfn.XLOOKUP((MID(C942,2,7)&amp;"/"&amp;MID(C942,10,3)&amp;TRIM(D942)),Carouselwash!G:G,Carouselwash!I:I,0),_xlfn.XLOOKUP(MID(B942,2,7)&amp;"/"&amp;MID(B942,10,3)&amp;TRIM(D942)&amp;MID(B942,15,4),Carouselwash!F:F,Carouselwash!I:I,0))</f>
        <v>0</v>
      </c>
    </row>
    <row r="943" spans="27:35" hidden="1">
      <c r="AA943" s="60" t="s">
        <v>5009</v>
      </c>
      <c r="AB943" s="66" t="s">
        <v>5008</v>
      </c>
      <c r="AC943" s="60" t="s">
        <v>9556</v>
      </c>
      <c r="AD943" s="60">
        <f>IF(N943=$AD$1,_xlfn.XLOOKUP(LEFT(B943,18)&amp;C943&amp;D943,'Form CT'!I:I,'Form CT'!D:D,0)+_xlfn.XLOOKUP(LEFT(B943,18)&amp;C943&amp;D943,'Form CT'!I:I,'Form CT'!E:E,0),0)</f>
        <v>0</v>
      </c>
      <c r="AE943" s="60">
        <f>IF(N943=$AE$1,_xlfn.XLOOKUP(LEFT(B943,18)&amp;C943&amp;D943,'Form CT'!I:I,'Form CT'!D:D,0)+_xlfn.XLOOKUP(LEFT(B943,18)&amp;C943&amp;D943,'Form CT'!I:I,'Form CT'!E:E,0),0)</f>
        <v>0</v>
      </c>
      <c r="AF943" s="60">
        <f>IF(N943=$AF$1,_xlfn.XLOOKUP(LEFT(B943,18)&amp;C943&amp;D943,'Form CT'!I:I,'Form CT'!D:D,0)+_xlfn.XLOOKUP(LEFT(B943,18)&amp;C943&amp;D943,'Form CT'!I:I,'Form CT'!E:E,0),0)</f>
        <v>0</v>
      </c>
      <c r="AG943" s="60" t="e">
        <f t="shared" si="19"/>
        <v>#VALUE!</v>
      </c>
      <c r="AH943" s="60">
        <f>_xlfn.XLOOKUP(TRIM(CLEAN(B943))&amp;"-"&amp;TRIM(CLEAN(C943))&amp;"-"&amp;TRIM(CLEAN(D943)),'KS2'!A:A,'KS2'!B:B,0)</f>
        <v>0</v>
      </c>
      <c r="AI943" s="60">
        <f>IF(_xlfn.XLOOKUP(MID(B943,2,7)&amp;"/"&amp;MID(B943,10,3)&amp;TRIM(D943)&amp;MID(B943,15,4),Carouselwash!F:F,Carouselwash!I:I,0)=0,_xlfn.XLOOKUP((MID(C943,2,7)&amp;"/"&amp;MID(C943,10,3)&amp;TRIM(D943)),Carouselwash!G:G,Carouselwash!I:I,0),_xlfn.XLOOKUP(MID(B943,2,7)&amp;"/"&amp;MID(B943,10,3)&amp;TRIM(D943)&amp;MID(B943,15,4),Carouselwash!F:F,Carouselwash!I:I,0))</f>
        <v>0</v>
      </c>
    </row>
    <row r="944" spans="27:35" hidden="1">
      <c r="AA944" s="60" t="s">
        <v>5009</v>
      </c>
      <c r="AB944" s="66" t="s">
        <v>5008</v>
      </c>
      <c r="AC944" s="60" t="s">
        <v>9558</v>
      </c>
      <c r="AD944" s="60">
        <f>IF(N944=$AD$1,_xlfn.XLOOKUP(LEFT(B944,18)&amp;C944&amp;D944,'Form CT'!I:I,'Form CT'!D:D,0)+_xlfn.XLOOKUP(LEFT(B944,18)&amp;C944&amp;D944,'Form CT'!I:I,'Form CT'!E:E,0),0)</f>
        <v>0</v>
      </c>
      <c r="AE944" s="60">
        <f>IF(N944=$AE$1,_xlfn.XLOOKUP(LEFT(B944,18)&amp;C944&amp;D944,'Form CT'!I:I,'Form CT'!D:D,0)+_xlfn.XLOOKUP(LEFT(B944,18)&amp;C944&amp;D944,'Form CT'!I:I,'Form CT'!E:E,0),0)</f>
        <v>0</v>
      </c>
      <c r="AF944" s="60">
        <f>IF(N944=$AF$1,_xlfn.XLOOKUP(LEFT(B944,18)&amp;C944&amp;D944,'Form CT'!I:I,'Form CT'!D:D,0)+_xlfn.XLOOKUP(LEFT(B944,18)&amp;C944&amp;D944,'Form CT'!I:I,'Form CT'!E:E,0),0)</f>
        <v>0</v>
      </c>
      <c r="AG944" s="60" t="e">
        <f t="shared" si="19"/>
        <v>#VALUE!</v>
      </c>
      <c r="AH944" s="60">
        <f>_xlfn.XLOOKUP(TRIM(CLEAN(B944))&amp;"-"&amp;TRIM(CLEAN(C944))&amp;"-"&amp;TRIM(CLEAN(D944)),'KS2'!A:A,'KS2'!B:B,0)</f>
        <v>0</v>
      </c>
      <c r="AI944" s="60">
        <f>IF(_xlfn.XLOOKUP(MID(B944,2,7)&amp;"/"&amp;MID(B944,10,3)&amp;TRIM(D944)&amp;MID(B944,15,4),Carouselwash!F:F,Carouselwash!I:I,0)=0,_xlfn.XLOOKUP((MID(C944,2,7)&amp;"/"&amp;MID(C944,10,3)&amp;TRIM(D944)),Carouselwash!G:G,Carouselwash!I:I,0),_xlfn.XLOOKUP(MID(B944,2,7)&amp;"/"&amp;MID(B944,10,3)&amp;TRIM(D944)&amp;MID(B944,15,4),Carouselwash!F:F,Carouselwash!I:I,0))</f>
        <v>0</v>
      </c>
    </row>
    <row r="945" spans="27:35" hidden="1">
      <c r="AA945" s="60" t="s">
        <v>5009</v>
      </c>
      <c r="AB945" s="66" t="s">
        <v>5008</v>
      </c>
      <c r="AC945" s="60" t="s">
        <v>9663</v>
      </c>
      <c r="AD945" s="60">
        <f>IF(N945=$AD$1,_xlfn.XLOOKUP(LEFT(B945,18)&amp;C945&amp;D945,'Form CT'!I:I,'Form CT'!D:D,0)+_xlfn.XLOOKUP(LEFT(B945,18)&amp;C945&amp;D945,'Form CT'!I:I,'Form CT'!E:E,0),0)</f>
        <v>0</v>
      </c>
      <c r="AE945" s="60">
        <f>IF(N945=$AE$1,_xlfn.XLOOKUP(LEFT(B945,18)&amp;C945&amp;D945,'Form CT'!I:I,'Form CT'!D:D,0)+_xlfn.XLOOKUP(LEFT(B945,18)&amp;C945&amp;D945,'Form CT'!I:I,'Form CT'!E:E,0),0)</f>
        <v>0</v>
      </c>
      <c r="AF945" s="60">
        <f>IF(N945=$AF$1,_xlfn.XLOOKUP(LEFT(B945,18)&amp;C945&amp;D945,'Form CT'!I:I,'Form CT'!D:D,0)+_xlfn.XLOOKUP(LEFT(B945,18)&amp;C945&amp;D945,'Form CT'!I:I,'Form CT'!E:E,0),0)</f>
        <v>0</v>
      </c>
      <c r="AG945" s="60" t="e">
        <f t="shared" si="19"/>
        <v>#VALUE!</v>
      </c>
      <c r="AH945" s="60">
        <f>_xlfn.XLOOKUP(TRIM(CLEAN(B945))&amp;"-"&amp;TRIM(CLEAN(C945))&amp;"-"&amp;TRIM(CLEAN(D945)),'KS2'!A:A,'KS2'!B:B,0)</f>
        <v>0</v>
      </c>
      <c r="AI945" s="60">
        <f>IF(_xlfn.XLOOKUP(MID(B945,2,7)&amp;"/"&amp;MID(B945,10,3)&amp;TRIM(D945)&amp;MID(B945,15,4),Carouselwash!F:F,Carouselwash!I:I,0)=0,_xlfn.XLOOKUP((MID(C945,2,7)&amp;"/"&amp;MID(C945,10,3)&amp;TRIM(D945)),Carouselwash!G:G,Carouselwash!I:I,0),_xlfn.XLOOKUP(MID(B945,2,7)&amp;"/"&amp;MID(B945,10,3)&amp;TRIM(D945)&amp;MID(B945,15,4),Carouselwash!F:F,Carouselwash!I:I,0))</f>
        <v>0</v>
      </c>
    </row>
    <row r="946" spans="27:35" hidden="1">
      <c r="AA946" s="60" t="s">
        <v>5009</v>
      </c>
      <c r="AB946" s="66" t="s">
        <v>9664</v>
      </c>
      <c r="AC946" s="60" t="s">
        <v>9665</v>
      </c>
      <c r="AD946" s="60">
        <f>IF(N946=$AD$1,_xlfn.XLOOKUP(LEFT(B946,18)&amp;C946&amp;D946,'Form CT'!I:I,'Form CT'!D:D,0)+_xlfn.XLOOKUP(LEFT(B946,18)&amp;C946&amp;D946,'Form CT'!I:I,'Form CT'!E:E,0),0)</f>
        <v>0</v>
      </c>
      <c r="AE946" s="60">
        <f>IF(N946=$AE$1,_xlfn.XLOOKUP(LEFT(B946,18)&amp;C946&amp;D946,'Form CT'!I:I,'Form CT'!D:D,0)+_xlfn.XLOOKUP(LEFT(B946,18)&amp;C946&amp;D946,'Form CT'!I:I,'Form CT'!E:E,0),0)</f>
        <v>0</v>
      </c>
      <c r="AF946" s="60">
        <f>IF(N946=$AF$1,_xlfn.XLOOKUP(LEFT(B946,18)&amp;C946&amp;D946,'Form CT'!I:I,'Form CT'!D:D,0)+_xlfn.XLOOKUP(LEFT(B946,18)&amp;C946&amp;D946,'Form CT'!I:I,'Form CT'!E:E,0),0)</f>
        <v>0</v>
      </c>
      <c r="AG946" s="60" t="e">
        <f t="shared" si="19"/>
        <v>#VALUE!</v>
      </c>
      <c r="AH946" s="60">
        <f>_xlfn.XLOOKUP(TRIM(CLEAN(B946))&amp;"-"&amp;TRIM(CLEAN(C946))&amp;"-"&amp;TRIM(CLEAN(D946)),'KS2'!A:A,'KS2'!B:B,0)</f>
        <v>0</v>
      </c>
      <c r="AI946" s="60">
        <f>IF(_xlfn.XLOOKUP(MID(B946,2,7)&amp;"/"&amp;MID(B946,10,3)&amp;TRIM(D946)&amp;MID(B946,15,4),Carouselwash!F:F,Carouselwash!I:I,0)=0,_xlfn.XLOOKUP((MID(C946,2,7)&amp;"/"&amp;MID(C946,10,3)&amp;TRIM(D946)),Carouselwash!G:G,Carouselwash!I:I,0),_xlfn.XLOOKUP(MID(B946,2,7)&amp;"/"&amp;MID(B946,10,3)&amp;TRIM(D946)&amp;MID(B946,15,4),Carouselwash!F:F,Carouselwash!I:I,0))</f>
        <v>0</v>
      </c>
    </row>
    <row r="947" spans="27:35" hidden="1">
      <c r="AA947" s="60" t="s">
        <v>5009</v>
      </c>
      <c r="AB947" s="66" t="s">
        <v>9666</v>
      </c>
      <c r="AC947" s="60" t="s">
        <v>9667</v>
      </c>
      <c r="AD947" s="60">
        <f>IF(N947=$AD$1,_xlfn.XLOOKUP(LEFT(B947,18)&amp;C947&amp;D947,'Form CT'!I:I,'Form CT'!D:D,0)+_xlfn.XLOOKUP(LEFT(B947,18)&amp;C947&amp;D947,'Form CT'!I:I,'Form CT'!E:E,0),0)</f>
        <v>0</v>
      </c>
      <c r="AE947" s="60">
        <f>IF(N947=$AE$1,_xlfn.XLOOKUP(LEFT(B947,18)&amp;C947&amp;D947,'Form CT'!I:I,'Form CT'!D:D,0)+_xlfn.XLOOKUP(LEFT(B947,18)&amp;C947&amp;D947,'Form CT'!I:I,'Form CT'!E:E,0),0)</f>
        <v>0</v>
      </c>
      <c r="AF947" s="60">
        <f>IF(N947=$AF$1,_xlfn.XLOOKUP(LEFT(B947,18)&amp;C947&amp;D947,'Form CT'!I:I,'Form CT'!D:D,0)+_xlfn.XLOOKUP(LEFT(B947,18)&amp;C947&amp;D947,'Form CT'!I:I,'Form CT'!E:E,0),0)</f>
        <v>0</v>
      </c>
      <c r="AG947" s="60" t="e">
        <f t="shared" si="19"/>
        <v>#VALUE!</v>
      </c>
      <c r="AH947" s="60">
        <f>_xlfn.XLOOKUP(TRIM(CLEAN(B947))&amp;"-"&amp;TRIM(CLEAN(C947))&amp;"-"&amp;TRIM(CLEAN(D947)),'KS2'!A:A,'KS2'!B:B,0)</f>
        <v>0</v>
      </c>
      <c r="AI947" s="60">
        <f>IF(_xlfn.XLOOKUP(MID(B947,2,7)&amp;"/"&amp;MID(B947,10,3)&amp;TRIM(D947)&amp;MID(B947,15,4),Carouselwash!F:F,Carouselwash!I:I,0)=0,_xlfn.XLOOKUP((MID(C947,2,7)&amp;"/"&amp;MID(C947,10,3)&amp;TRIM(D947)),Carouselwash!G:G,Carouselwash!I:I,0),_xlfn.XLOOKUP(MID(B947,2,7)&amp;"/"&amp;MID(B947,10,3)&amp;TRIM(D947)&amp;MID(B947,15,4),Carouselwash!F:F,Carouselwash!I:I,0))</f>
        <v>0</v>
      </c>
    </row>
    <row r="948" spans="27:35" hidden="1">
      <c r="AA948" s="60" t="s">
        <v>5009</v>
      </c>
      <c r="AB948" s="66" t="s">
        <v>9668</v>
      </c>
      <c r="AC948" s="60" t="s">
        <v>9669</v>
      </c>
      <c r="AD948" s="60">
        <f>IF(N948=$AD$1,_xlfn.XLOOKUP(LEFT(B948,18)&amp;C948&amp;D948,'Form CT'!I:I,'Form CT'!D:D,0)+_xlfn.XLOOKUP(LEFT(B948,18)&amp;C948&amp;D948,'Form CT'!I:I,'Form CT'!E:E,0),0)</f>
        <v>0</v>
      </c>
      <c r="AE948" s="60">
        <f>IF(N948=$AE$1,_xlfn.XLOOKUP(LEFT(B948,18)&amp;C948&amp;D948,'Form CT'!I:I,'Form CT'!D:D,0)+_xlfn.XLOOKUP(LEFT(B948,18)&amp;C948&amp;D948,'Form CT'!I:I,'Form CT'!E:E,0),0)</f>
        <v>0</v>
      </c>
      <c r="AF948" s="60">
        <f>IF(N948=$AF$1,_xlfn.XLOOKUP(LEFT(B948,18)&amp;C948&amp;D948,'Form CT'!I:I,'Form CT'!D:D,0)+_xlfn.XLOOKUP(LEFT(B948,18)&amp;C948&amp;D948,'Form CT'!I:I,'Form CT'!E:E,0),0)</f>
        <v>0</v>
      </c>
      <c r="AG948" s="60" t="e">
        <f t="shared" si="19"/>
        <v>#VALUE!</v>
      </c>
      <c r="AH948" s="60">
        <f>_xlfn.XLOOKUP(TRIM(CLEAN(B948))&amp;"-"&amp;TRIM(CLEAN(C948))&amp;"-"&amp;TRIM(CLEAN(D948)),'KS2'!A:A,'KS2'!B:B,0)</f>
        <v>0</v>
      </c>
      <c r="AI948" s="60">
        <f>IF(_xlfn.XLOOKUP(MID(B948,2,7)&amp;"/"&amp;MID(B948,10,3)&amp;TRIM(D948)&amp;MID(B948,15,4),Carouselwash!F:F,Carouselwash!I:I,0)=0,_xlfn.XLOOKUP((MID(C948,2,7)&amp;"/"&amp;MID(C948,10,3)&amp;TRIM(D948)),Carouselwash!G:G,Carouselwash!I:I,0),_xlfn.XLOOKUP(MID(B948,2,7)&amp;"/"&amp;MID(B948,10,3)&amp;TRIM(D948)&amp;MID(B948,15,4),Carouselwash!F:F,Carouselwash!I:I,0))</f>
        <v>0</v>
      </c>
    </row>
    <row r="949" spans="27:35" hidden="1">
      <c r="AA949" s="60" t="s">
        <v>5009</v>
      </c>
      <c r="AB949" s="66" t="s">
        <v>5008</v>
      </c>
      <c r="AC949" s="60" t="s">
        <v>9558</v>
      </c>
      <c r="AD949" s="60">
        <f>IF(N949=$AD$1,_xlfn.XLOOKUP(LEFT(B949,18)&amp;C949&amp;D949,'Form CT'!I:I,'Form CT'!D:D,0)+_xlfn.XLOOKUP(LEFT(B949,18)&amp;C949&amp;D949,'Form CT'!I:I,'Form CT'!E:E,0),0)</f>
        <v>0</v>
      </c>
      <c r="AE949" s="60">
        <f>IF(N949=$AE$1,_xlfn.XLOOKUP(LEFT(B949,18)&amp;C949&amp;D949,'Form CT'!I:I,'Form CT'!D:D,0)+_xlfn.XLOOKUP(LEFT(B949,18)&amp;C949&amp;D949,'Form CT'!I:I,'Form CT'!E:E,0),0)</f>
        <v>0</v>
      </c>
      <c r="AF949" s="60">
        <f>IF(N949=$AF$1,_xlfn.XLOOKUP(LEFT(B949,18)&amp;C949&amp;D949,'Form CT'!I:I,'Form CT'!D:D,0)+_xlfn.XLOOKUP(LEFT(B949,18)&amp;C949&amp;D949,'Form CT'!I:I,'Form CT'!E:E,0),0)</f>
        <v>0</v>
      </c>
      <c r="AG949" s="60" t="e">
        <f t="shared" si="19"/>
        <v>#VALUE!</v>
      </c>
      <c r="AH949" s="60">
        <f>_xlfn.XLOOKUP(TRIM(CLEAN(B949))&amp;"-"&amp;TRIM(CLEAN(C949))&amp;"-"&amp;TRIM(CLEAN(D949)),'KS2'!A:A,'KS2'!B:B,0)</f>
        <v>0</v>
      </c>
      <c r="AI949" s="60">
        <f>IF(_xlfn.XLOOKUP(MID(B949,2,7)&amp;"/"&amp;MID(B949,10,3)&amp;TRIM(D949)&amp;MID(B949,15,4),Carouselwash!F:F,Carouselwash!I:I,0)=0,_xlfn.XLOOKUP((MID(C949,2,7)&amp;"/"&amp;MID(C949,10,3)&amp;TRIM(D949)),Carouselwash!G:G,Carouselwash!I:I,0),_xlfn.XLOOKUP(MID(B949,2,7)&amp;"/"&amp;MID(B949,10,3)&amp;TRIM(D949)&amp;MID(B949,15,4),Carouselwash!F:F,Carouselwash!I:I,0))</f>
        <v>0</v>
      </c>
    </row>
    <row r="950" spans="27:35" hidden="1">
      <c r="AA950" s="60" t="s">
        <v>5098</v>
      </c>
      <c r="AB950" s="66" t="s">
        <v>9670</v>
      </c>
      <c r="AC950" s="60" t="s">
        <v>9671</v>
      </c>
      <c r="AD950" s="60">
        <f>IF(N950=$AD$1,_xlfn.XLOOKUP(LEFT(B950,18)&amp;C950&amp;D950,'Form CT'!I:I,'Form CT'!D:D,0)+_xlfn.XLOOKUP(LEFT(B950,18)&amp;C950&amp;D950,'Form CT'!I:I,'Form CT'!E:E,0),0)</f>
        <v>0</v>
      </c>
      <c r="AE950" s="60">
        <f>IF(N950=$AE$1,_xlfn.XLOOKUP(LEFT(B950,18)&amp;C950&amp;D950,'Form CT'!I:I,'Form CT'!D:D,0)+_xlfn.XLOOKUP(LEFT(B950,18)&amp;C950&amp;D950,'Form CT'!I:I,'Form CT'!E:E,0),0)</f>
        <v>0</v>
      </c>
      <c r="AF950" s="60">
        <f>IF(N950=$AF$1,_xlfn.XLOOKUP(LEFT(B950,18)&amp;C950&amp;D950,'Form CT'!I:I,'Form CT'!D:D,0)+_xlfn.XLOOKUP(LEFT(B950,18)&amp;C950&amp;D950,'Form CT'!I:I,'Form CT'!E:E,0),0)</f>
        <v>0</v>
      </c>
      <c r="AG950" s="60" t="e">
        <f t="shared" si="19"/>
        <v>#VALUE!</v>
      </c>
      <c r="AH950" s="60">
        <f>_xlfn.XLOOKUP(TRIM(CLEAN(B950))&amp;"-"&amp;TRIM(CLEAN(C950))&amp;"-"&amp;TRIM(CLEAN(D950)),'KS2'!A:A,'KS2'!B:B,0)</f>
        <v>0</v>
      </c>
      <c r="AI950" s="60">
        <f>IF(_xlfn.XLOOKUP(MID(B950,2,7)&amp;"/"&amp;MID(B950,10,3)&amp;TRIM(D950)&amp;MID(B950,15,4),Carouselwash!F:F,Carouselwash!I:I,0)=0,_xlfn.XLOOKUP((MID(C950,2,7)&amp;"/"&amp;MID(C950,10,3)&amp;TRIM(D950)),Carouselwash!G:G,Carouselwash!I:I,0),_xlfn.XLOOKUP(MID(B950,2,7)&amp;"/"&amp;MID(B950,10,3)&amp;TRIM(D950)&amp;MID(B950,15,4),Carouselwash!F:F,Carouselwash!I:I,0))</f>
        <v>0</v>
      </c>
    </row>
    <row r="951" spans="27:35" hidden="1">
      <c r="AA951" s="60" t="s">
        <v>5009</v>
      </c>
      <c r="AB951" s="66" t="s">
        <v>5008</v>
      </c>
      <c r="AC951" s="60" t="s">
        <v>9558</v>
      </c>
      <c r="AD951" s="60">
        <f>IF(N951=$AD$1,_xlfn.XLOOKUP(LEFT(B951,18)&amp;C951&amp;D951,'Form CT'!I:I,'Form CT'!D:D,0)+_xlfn.XLOOKUP(LEFT(B951,18)&amp;C951&amp;D951,'Form CT'!I:I,'Form CT'!E:E,0),0)</f>
        <v>0</v>
      </c>
      <c r="AE951" s="60">
        <f>IF(N951=$AE$1,_xlfn.XLOOKUP(LEFT(B951,18)&amp;C951&amp;D951,'Form CT'!I:I,'Form CT'!D:D,0)+_xlfn.XLOOKUP(LEFT(B951,18)&amp;C951&amp;D951,'Form CT'!I:I,'Form CT'!E:E,0),0)</f>
        <v>0</v>
      </c>
      <c r="AF951" s="60">
        <f>IF(N951=$AF$1,_xlfn.XLOOKUP(LEFT(B951,18)&amp;C951&amp;D951,'Form CT'!I:I,'Form CT'!D:D,0)+_xlfn.XLOOKUP(LEFT(B951,18)&amp;C951&amp;D951,'Form CT'!I:I,'Form CT'!E:E,0),0)</f>
        <v>0</v>
      </c>
      <c r="AG951" s="60" t="e">
        <f t="shared" si="19"/>
        <v>#VALUE!</v>
      </c>
      <c r="AH951" s="60">
        <f>_xlfn.XLOOKUP(TRIM(CLEAN(B951))&amp;"-"&amp;TRIM(CLEAN(C951))&amp;"-"&amp;TRIM(CLEAN(D951)),'KS2'!A:A,'KS2'!B:B,0)</f>
        <v>0</v>
      </c>
      <c r="AI951" s="60">
        <f>IF(_xlfn.XLOOKUP(MID(B951,2,7)&amp;"/"&amp;MID(B951,10,3)&amp;TRIM(D951)&amp;MID(B951,15,4),Carouselwash!F:F,Carouselwash!I:I,0)=0,_xlfn.XLOOKUP((MID(C951,2,7)&amp;"/"&amp;MID(C951,10,3)&amp;TRIM(D951)),Carouselwash!G:G,Carouselwash!I:I,0),_xlfn.XLOOKUP(MID(B951,2,7)&amp;"/"&amp;MID(B951,10,3)&amp;TRIM(D951)&amp;MID(B951,15,4),Carouselwash!F:F,Carouselwash!I:I,0))</f>
        <v>0</v>
      </c>
    </row>
    <row r="952" spans="27:35" hidden="1">
      <c r="AA952" s="60" t="s">
        <v>5009</v>
      </c>
      <c r="AB952" s="66" t="s">
        <v>5008</v>
      </c>
      <c r="AC952" s="60" t="s">
        <v>9558</v>
      </c>
      <c r="AD952" s="60">
        <f>IF(N952=$AD$1,_xlfn.XLOOKUP(LEFT(B952,18)&amp;C952&amp;D952,'Form CT'!I:I,'Form CT'!D:D,0)+_xlfn.XLOOKUP(LEFT(B952,18)&amp;C952&amp;D952,'Form CT'!I:I,'Form CT'!E:E,0),0)</f>
        <v>0</v>
      </c>
      <c r="AE952" s="60">
        <f>IF(N952=$AE$1,_xlfn.XLOOKUP(LEFT(B952,18)&amp;C952&amp;D952,'Form CT'!I:I,'Form CT'!D:D,0)+_xlfn.XLOOKUP(LEFT(B952,18)&amp;C952&amp;D952,'Form CT'!I:I,'Form CT'!E:E,0),0)</f>
        <v>0</v>
      </c>
      <c r="AF952" s="60">
        <f>IF(N952=$AF$1,_xlfn.XLOOKUP(LEFT(B952,18)&amp;C952&amp;D952,'Form CT'!I:I,'Form CT'!D:D,0)+_xlfn.XLOOKUP(LEFT(B952,18)&amp;C952&amp;D952,'Form CT'!I:I,'Form CT'!E:E,0),0)</f>
        <v>0</v>
      </c>
      <c r="AG952" s="60" t="e">
        <f t="shared" si="19"/>
        <v>#VALUE!</v>
      </c>
      <c r="AH952" s="60">
        <f>_xlfn.XLOOKUP(TRIM(CLEAN(B952))&amp;"-"&amp;TRIM(CLEAN(C952))&amp;"-"&amp;TRIM(CLEAN(D952)),'KS2'!A:A,'KS2'!B:B,0)</f>
        <v>0</v>
      </c>
      <c r="AI952" s="60">
        <f>IF(_xlfn.XLOOKUP(MID(B952,2,7)&amp;"/"&amp;MID(B952,10,3)&amp;TRIM(D952)&amp;MID(B952,15,4),Carouselwash!F:F,Carouselwash!I:I,0)=0,_xlfn.XLOOKUP((MID(C952,2,7)&amp;"/"&amp;MID(C952,10,3)&amp;TRIM(D952)),Carouselwash!G:G,Carouselwash!I:I,0),_xlfn.XLOOKUP(MID(B952,2,7)&amp;"/"&amp;MID(B952,10,3)&amp;TRIM(D952)&amp;MID(B952,15,4),Carouselwash!F:F,Carouselwash!I:I,0))</f>
        <v>0</v>
      </c>
    </row>
    <row r="953" spans="27:35" hidden="1">
      <c r="AA953" s="60" t="s">
        <v>5009</v>
      </c>
      <c r="AB953" s="66" t="s">
        <v>9672</v>
      </c>
      <c r="AC953" s="60" t="s">
        <v>9673</v>
      </c>
      <c r="AD953" s="60">
        <f>IF(N953=$AD$1,_xlfn.XLOOKUP(LEFT(B953,18)&amp;C953&amp;D953,'Form CT'!I:I,'Form CT'!D:D,0)+_xlfn.XLOOKUP(LEFT(B953,18)&amp;C953&amp;D953,'Form CT'!I:I,'Form CT'!E:E,0),0)</f>
        <v>0</v>
      </c>
      <c r="AE953" s="60">
        <f>IF(N953=$AE$1,_xlfn.XLOOKUP(LEFT(B953,18)&amp;C953&amp;D953,'Form CT'!I:I,'Form CT'!D:D,0)+_xlfn.XLOOKUP(LEFT(B953,18)&amp;C953&amp;D953,'Form CT'!I:I,'Form CT'!E:E,0),0)</f>
        <v>0</v>
      </c>
      <c r="AF953" s="60">
        <f>IF(N953=$AF$1,_xlfn.XLOOKUP(LEFT(B953,18)&amp;C953&amp;D953,'Form CT'!I:I,'Form CT'!D:D,0)+_xlfn.XLOOKUP(LEFT(B953,18)&amp;C953&amp;D953,'Form CT'!I:I,'Form CT'!E:E,0),0)</f>
        <v>0</v>
      </c>
      <c r="AG953" s="60" t="e">
        <f t="shared" si="19"/>
        <v>#VALUE!</v>
      </c>
      <c r="AH953" s="60">
        <f>_xlfn.XLOOKUP(TRIM(CLEAN(B953))&amp;"-"&amp;TRIM(CLEAN(C953))&amp;"-"&amp;TRIM(CLEAN(D953)),'KS2'!A:A,'KS2'!B:B,0)</f>
        <v>0</v>
      </c>
      <c r="AI953" s="60">
        <f>IF(_xlfn.XLOOKUP(MID(B953,2,7)&amp;"/"&amp;MID(B953,10,3)&amp;TRIM(D953)&amp;MID(B953,15,4),Carouselwash!F:F,Carouselwash!I:I,0)=0,_xlfn.XLOOKUP((MID(C953,2,7)&amp;"/"&amp;MID(C953,10,3)&amp;TRIM(D953)),Carouselwash!G:G,Carouselwash!I:I,0),_xlfn.XLOOKUP(MID(B953,2,7)&amp;"/"&amp;MID(B953,10,3)&amp;TRIM(D953)&amp;MID(B953,15,4),Carouselwash!F:F,Carouselwash!I:I,0))</f>
        <v>0</v>
      </c>
    </row>
    <row r="954" spans="27:35" hidden="1">
      <c r="AA954" s="60" t="s">
        <v>5009</v>
      </c>
      <c r="AB954" s="66" t="s">
        <v>9674</v>
      </c>
      <c r="AC954" s="60" t="s">
        <v>9675</v>
      </c>
      <c r="AD954" s="60">
        <f>IF(N954=$AD$1,_xlfn.XLOOKUP(LEFT(B954,18)&amp;C954&amp;D954,'Form CT'!I:I,'Form CT'!D:D,0)+_xlfn.XLOOKUP(LEFT(B954,18)&amp;C954&amp;D954,'Form CT'!I:I,'Form CT'!E:E,0),0)</f>
        <v>0</v>
      </c>
      <c r="AE954" s="60">
        <f>IF(N954=$AE$1,_xlfn.XLOOKUP(LEFT(B954,18)&amp;C954&amp;D954,'Form CT'!I:I,'Form CT'!D:D,0)+_xlfn.XLOOKUP(LEFT(B954,18)&amp;C954&amp;D954,'Form CT'!I:I,'Form CT'!E:E,0),0)</f>
        <v>0</v>
      </c>
      <c r="AF954" s="60">
        <f>IF(N954=$AF$1,_xlfn.XLOOKUP(LEFT(B954,18)&amp;C954&amp;D954,'Form CT'!I:I,'Form CT'!D:D,0)+_xlfn.XLOOKUP(LEFT(B954,18)&amp;C954&amp;D954,'Form CT'!I:I,'Form CT'!E:E,0),0)</f>
        <v>0</v>
      </c>
      <c r="AG954" s="60" t="e">
        <f t="shared" si="19"/>
        <v>#VALUE!</v>
      </c>
      <c r="AH954" s="60">
        <f>_xlfn.XLOOKUP(TRIM(CLEAN(B954))&amp;"-"&amp;TRIM(CLEAN(C954))&amp;"-"&amp;TRIM(CLEAN(D954)),'KS2'!A:A,'KS2'!B:B,0)</f>
        <v>0</v>
      </c>
      <c r="AI954" s="60">
        <f>IF(_xlfn.XLOOKUP(MID(B954,2,7)&amp;"/"&amp;MID(B954,10,3)&amp;TRIM(D954)&amp;MID(B954,15,4),Carouselwash!F:F,Carouselwash!I:I,0)=0,_xlfn.XLOOKUP((MID(C954,2,7)&amp;"/"&amp;MID(C954,10,3)&amp;TRIM(D954)),Carouselwash!G:G,Carouselwash!I:I,0),_xlfn.XLOOKUP(MID(B954,2,7)&amp;"/"&amp;MID(B954,10,3)&amp;TRIM(D954)&amp;MID(B954,15,4),Carouselwash!F:F,Carouselwash!I:I,0))</f>
        <v>0</v>
      </c>
    </row>
    <row r="955" spans="27:35" hidden="1">
      <c r="AA955" s="60" t="s">
        <v>5010</v>
      </c>
      <c r="AB955" s="66" t="s">
        <v>5008</v>
      </c>
      <c r="AC955" s="60" t="s">
        <v>9676</v>
      </c>
      <c r="AD955" s="60">
        <f>IF(N955=$AD$1,_xlfn.XLOOKUP(LEFT(B955,18)&amp;C955&amp;D955,'Form CT'!I:I,'Form CT'!D:D,0)+_xlfn.XLOOKUP(LEFT(B955,18)&amp;C955&amp;D955,'Form CT'!I:I,'Form CT'!E:E,0),0)</f>
        <v>0</v>
      </c>
      <c r="AE955" s="60">
        <f>IF(N955=$AE$1,_xlfn.XLOOKUP(LEFT(B955,18)&amp;C955&amp;D955,'Form CT'!I:I,'Form CT'!D:D,0)+_xlfn.XLOOKUP(LEFT(B955,18)&amp;C955&amp;D955,'Form CT'!I:I,'Form CT'!E:E,0),0)</f>
        <v>0</v>
      </c>
      <c r="AF955" s="60">
        <f>IF(N955=$AF$1,_xlfn.XLOOKUP(LEFT(B955,18)&amp;C955&amp;D955,'Form CT'!I:I,'Form CT'!D:D,0)+_xlfn.XLOOKUP(LEFT(B955,18)&amp;C955&amp;D955,'Form CT'!I:I,'Form CT'!E:E,0),0)</f>
        <v>0</v>
      </c>
      <c r="AG955" s="60" t="e">
        <f t="shared" si="19"/>
        <v>#VALUE!</v>
      </c>
      <c r="AH955" s="60">
        <f>_xlfn.XLOOKUP(TRIM(CLEAN(B955))&amp;"-"&amp;TRIM(CLEAN(C955))&amp;"-"&amp;TRIM(CLEAN(D955)),'KS2'!A:A,'KS2'!B:B,0)</f>
        <v>0</v>
      </c>
      <c r="AI955" s="60">
        <f>IF(_xlfn.XLOOKUP(MID(B955,2,7)&amp;"/"&amp;MID(B955,10,3)&amp;TRIM(D955)&amp;MID(B955,15,4),Carouselwash!F:F,Carouselwash!I:I,0)=0,_xlfn.XLOOKUP((MID(C955,2,7)&amp;"/"&amp;MID(C955,10,3)&amp;TRIM(D955)),Carouselwash!G:G,Carouselwash!I:I,0),_xlfn.XLOOKUP(MID(B955,2,7)&amp;"/"&amp;MID(B955,10,3)&amp;TRIM(D955)&amp;MID(B955,15,4),Carouselwash!F:F,Carouselwash!I:I,0))</f>
        <v>0</v>
      </c>
    </row>
    <row r="956" spans="27:35" hidden="1">
      <c r="AA956" s="60" t="s">
        <v>5009</v>
      </c>
      <c r="AB956" s="66" t="s">
        <v>9677</v>
      </c>
      <c r="AC956" s="60" t="s">
        <v>9678</v>
      </c>
      <c r="AD956" s="60">
        <f>IF(N956=$AD$1,_xlfn.XLOOKUP(LEFT(B956,18)&amp;C956&amp;D956,'Form CT'!I:I,'Form CT'!D:D,0)+_xlfn.XLOOKUP(LEFT(B956,18)&amp;C956&amp;D956,'Form CT'!I:I,'Form CT'!E:E,0),0)</f>
        <v>0</v>
      </c>
      <c r="AE956" s="60">
        <f>IF(N956=$AE$1,_xlfn.XLOOKUP(LEFT(B956,18)&amp;C956&amp;D956,'Form CT'!I:I,'Form CT'!D:D,0)+_xlfn.XLOOKUP(LEFT(B956,18)&amp;C956&amp;D956,'Form CT'!I:I,'Form CT'!E:E,0),0)</f>
        <v>0</v>
      </c>
      <c r="AF956" s="60">
        <f>IF(N956=$AF$1,_xlfn.XLOOKUP(LEFT(B956,18)&amp;C956&amp;D956,'Form CT'!I:I,'Form CT'!D:D,0)+_xlfn.XLOOKUP(LEFT(B956,18)&amp;C956&amp;D956,'Form CT'!I:I,'Form CT'!E:E,0),0)</f>
        <v>0</v>
      </c>
      <c r="AG956" s="60" t="e">
        <f t="shared" si="19"/>
        <v>#VALUE!</v>
      </c>
      <c r="AH956" s="60">
        <f>_xlfn.XLOOKUP(TRIM(CLEAN(B956))&amp;"-"&amp;TRIM(CLEAN(C956))&amp;"-"&amp;TRIM(CLEAN(D956)),'KS2'!A:A,'KS2'!B:B,0)</f>
        <v>0</v>
      </c>
      <c r="AI956" s="60">
        <f>IF(_xlfn.XLOOKUP(MID(B956,2,7)&amp;"/"&amp;MID(B956,10,3)&amp;TRIM(D956)&amp;MID(B956,15,4),Carouselwash!F:F,Carouselwash!I:I,0)=0,_xlfn.XLOOKUP((MID(C956,2,7)&amp;"/"&amp;MID(C956,10,3)&amp;TRIM(D956)),Carouselwash!G:G,Carouselwash!I:I,0),_xlfn.XLOOKUP(MID(B956,2,7)&amp;"/"&amp;MID(B956,10,3)&amp;TRIM(D956)&amp;MID(B956,15,4),Carouselwash!F:F,Carouselwash!I:I,0))</f>
        <v>0</v>
      </c>
    </row>
    <row r="957" spans="27:35" hidden="1">
      <c r="AA957" s="60" t="s">
        <v>5013</v>
      </c>
      <c r="AB957" s="66" t="s">
        <v>9679</v>
      </c>
      <c r="AC957" s="60" t="s">
        <v>9680</v>
      </c>
      <c r="AD957" s="60">
        <f>IF(N957=$AD$1,_xlfn.XLOOKUP(LEFT(B957,18)&amp;C957&amp;D957,'Form CT'!I:I,'Form CT'!D:D,0)+_xlfn.XLOOKUP(LEFT(B957,18)&amp;C957&amp;D957,'Form CT'!I:I,'Form CT'!E:E,0),0)</f>
        <v>0</v>
      </c>
      <c r="AE957" s="60">
        <f>IF(N957=$AE$1,_xlfn.XLOOKUP(LEFT(B957,18)&amp;C957&amp;D957,'Form CT'!I:I,'Form CT'!D:D,0)+_xlfn.XLOOKUP(LEFT(B957,18)&amp;C957&amp;D957,'Form CT'!I:I,'Form CT'!E:E,0),0)</f>
        <v>0</v>
      </c>
      <c r="AF957" s="60">
        <f>IF(N957=$AF$1,_xlfn.XLOOKUP(LEFT(B957,18)&amp;C957&amp;D957,'Form CT'!I:I,'Form CT'!D:D,0)+_xlfn.XLOOKUP(LEFT(B957,18)&amp;C957&amp;D957,'Form CT'!I:I,'Form CT'!E:E,0),0)</f>
        <v>0</v>
      </c>
      <c r="AG957" s="60" t="e">
        <f t="shared" si="19"/>
        <v>#VALUE!</v>
      </c>
      <c r="AH957" s="60">
        <f>_xlfn.XLOOKUP(TRIM(CLEAN(B957))&amp;"-"&amp;TRIM(CLEAN(C957))&amp;"-"&amp;TRIM(CLEAN(D957)),'KS2'!A:A,'KS2'!B:B,0)</f>
        <v>0</v>
      </c>
      <c r="AI957" s="60">
        <f>IF(_xlfn.XLOOKUP(MID(B957,2,7)&amp;"/"&amp;MID(B957,10,3)&amp;TRIM(D957)&amp;MID(B957,15,4),Carouselwash!F:F,Carouselwash!I:I,0)=0,_xlfn.XLOOKUP((MID(C957,2,7)&amp;"/"&amp;MID(C957,10,3)&amp;TRIM(D957)),Carouselwash!G:G,Carouselwash!I:I,0),_xlfn.XLOOKUP(MID(B957,2,7)&amp;"/"&amp;MID(B957,10,3)&amp;TRIM(D957)&amp;MID(B957,15,4),Carouselwash!F:F,Carouselwash!I:I,0))</f>
        <v>0</v>
      </c>
    </row>
    <row r="958" spans="27:35" hidden="1">
      <c r="AA958" s="60" t="s">
        <v>5013</v>
      </c>
      <c r="AB958" s="66" t="s">
        <v>9681</v>
      </c>
      <c r="AC958" s="60" t="s">
        <v>9682</v>
      </c>
      <c r="AD958" s="60">
        <f>IF(N958=$AD$1,_xlfn.XLOOKUP(LEFT(B958,18)&amp;C958&amp;D958,'Form CT'!I:I,'Form CT'!D:D,0)+_xlfn.XLOOKUP(LEFT(B958,18)&amp;C958&amp;D958,'Form CT'!I:I,'Form CT'!E:E,0),0)</f>
        <v>0</v>
      </c>
      <c r="AE958" s="60">
        <f>IF(N958=$AE$1,_xlfn.XLOOKUP(LEFT(B958,18)&amp;C958&amp;D958,'Form CT'!I:I,'Form CT'!D:D,0)+_xlfn.XLOOKUP(LEFT(B958,18)&amp;C958&amp;D958,'Form CT'!I:I,'Form CT'!E:E,0),0)</f>
        <v>0</v>
      </c>
      <c r="AF958" s="60">
        <f>IF(N958=$AF$1,_xlfn.XLOOKUP(LEFT(B958,18)&amp;C958&amp;D958,'Form CT'!I:I,'Form CT'!D:D,0)+_xlfn.XLOOKUP(LEFT(B958,18)&amp;C958&amp;D958,'Form CT'!I:I,'Form CT'!E:E,0),0)</f>
        <v>0</v>
      </c>
      <c r="AG958" s="60" t="e">
        <f t="shared" ref="AG958:AG1021" si="20">IF(OR(
    AND(MID(B958,2,2)="59", VALUE(MID(B958,11,2))&gt;24),
    AND(LEFT(B958,4)="T521", VALUE(MID(B958,11,2))&gt;62),
    LEFT(B958,4)="T523"
), "符合", "不符合")</f>
        <v>#VALUE!</v>
      </c>
      <c r="AH958" s="60">
        <f>_xlfn.XLOOKUP(TRIM(CLEAN(B958))&amp;"-"&amp;TRIM(CLEAN(C958))&amp;"-"&amp;TRIM(CLEAN(D958)),'KS2'!A:A,'KS2'!B:B,0)</f>
        <v>0</v>
      </c>
      <c r="AI958" s="60">
        <f>IF(_xlfn.XLOOKUP(MID(B958,2,7)&amp;"/"&amp;MID(B958,10,3)&amp;TRIM(D958)&amp;MID(B958,15,4),Carouselwash!F:F,Carouselwash!I:I,0)=0,_xlfn.XLOOKUP((MID(C958,2,7)&amp;"/"&amp;MID(C958,10,3)&amp;TRIM(D958)),Carouselwash!G:G,Carouselwash!I:I,0),_xlfn.XLOOKUP(MID(B958,2,7)&amp;"/"&amp;MID(B958,10,3)&amp;TRIM(D958)&amp;MID(B958,15,4),Carouselwash!F:F,Carouselwash!I:I,0))</f>
        <v>0</v>
      </c>
    </row>
    <row r="959" spans="27:35" hidden="1">
      <c r="AA959" s="60" t="s">
        <v>5015</v>
      </c>
      <c r="AB959" s="66" t="s">
        <v>9683</v>
      </c>
      <c r="AC959" s="60" t="s">
        <v>9684</v>
      </c>
      <c r="AD959" s="60">
        <f>IF(N959=$AD$1,_xlfn.XLOOKUP(LEFT(B959,18)&amp;C959&amp;D959,'Form CT'!I:I,'Form CT'!D:D,0)+_xlfn.XLOOKUP(LEFT(B959,18)&amp;C959&amp;D959,'Form CT'!I:I,'Form CT'!E:E,0),0)</f>
        <v>0</v>
      </c>
      <c r="AE959" s="60">
        <f>IF(N959=$AE$1,_xlfn.XLOOKUP(LEFT(B959,18)&amp;C959&amp;D959,'Form CT'!I:I,'Form CT'!D:D,0)+_xlfn.XLOOKUP(LEFT(B959,18)&amp;C959&amp;D959,'Form CT'!I:I,'Form CT'!E:E,0),0)</f>
        <v>0</v>
      </c>
      <c r="AF959" s="60">
        <f>IF(N959=$AF$1,_xlfn.XLOOKUP(LEFT(B959,18)&amp;C959&amp;D959,'Form CT'!I:I,'Form CT'!D:D,0)+_xlfn.XLOOKUP(LEFT(B959,18)&amp;C959&amp;D959,'Form CT'!I:I,'Form CT'!E:E,0),0)</f>
        <v>0</v>
      </c>
      <c r="AG959" s="60" t="e">
        <f t="shared" si="20"/>
        <v>#VALUE!</v>
      </c>
      <c r="AH959" s="60">
        <f>_xlfn.XLOOKUP(TRIM(CLEAN(B959))&amp;"-"&amp;TRIM(CLEAN(C959))&amp;"-"&amp;TRIM(CLEAN(D959)),'KS2'!A:A,'KS2'!B:B,0)</f>
        <v>0</v>
      </c>
      <c r="AI959" s="60">
        <f>IF(_xlfn.XLOOKUP(MID(B959,2,7)&amp;"/"&amp;MID(B959,10,3)&amp;TRIM(D959)&amp;MID(B959,15,4),Carouselwash!F:F,Carouselwash!I:I,0)=0,_xlfn.XLOOKUP((MID(C959,2,7)&amp;"/"&amp;MID(C959,10,3)&amp;TRIM(D959)),Carouselwash!G:G,Carouselwash!I:I,0),_xlfn.XLOOKUP(MID(B959,2,7)&amp;"/"&amp;MID(B959,10,3)&amp;TRIM(D959)&amp;MID(B959,15,4),Carouselwash!F:F,Carouselwash!I:I,0))</f>
        <v>0</v>
      </c>
    </row>
    <row r="960" spans="27:35" hidden="1">
      <c r="AA960" s="60" t="s">
        <v>5009</v>
      </c>
      <c r="AB960" s="66" t="s">
        <v>5008</v>
      </c>
      <c r="AC960" s="60" t="s">
        <v>9685</v>
      </c>
      <c r="AD960" s="60">
        <f>IF(N960=$AD$1,_xlfn.XLOOKUP(LEFT(B960,18)&amp;C960&amp;D960,'Form CT'!I:I,'Form CT'!D:D,0)+_xlfn.XLOOKUP(LEFT(B960,18)&amp;C960&amp;D960,'Form CT'!I:I,'Form CT'!E:E,0),0)</f>
        <v>0</v>
      </c>
      <c r="AE960" s="60">
        <f>IF(N960=$AE$1,_xlfn.XLOOKUP(LEFT(B960,18)&amp;C960&amp;D960,'Form CT'!I:I,'Form CT'!D:D,0)+_xlfn.XLOOKUP(LEFT(B960,18)&amp;C960&amp;D960,'Form CT'!I:I,'Form CT'!E:E,0),0)</f>
        <v>0</v>
      </c>
      <c r="AF960" s="60">
        <f>IF(N960=$AF$1,_xlfn.XLOOKUP(LEFT(B960,18)&amp;C960&amp;D960,'Form CT'!I:I,'Form CT'!D:D,0)+_xlfn.XLOOKUP(LEFT(B960,18)&amp;C960&amp;D960,'Form CT'!I:I,'Form CT'!E:E,0),0)</f>
        <v>0</v>
      </c>
      <c r="AG960" s="60" t="e">
        <f t="shared" si="20"/>
        <v>#VALUE!</v>
      </c>
      <c r="AH960" s="60">
        <f>_xlfn.XLOOKUP(TRIM(CLEAN(B960))&amp;"-"&amp;TRIM(CLEAN(C960))&amp;"-"&amp;TRIM(CLEAN(D960)),'KS2'!A:A,'KS2'!B:B,0)</f>
        <v>0</v>
      </c>
      <c r="AI960" s="60">
        <f>IF(_xlfn.XLOOKUP(MID(B960,2,7)&amp;"/"&amp;MID(B960,10,3)&amp;TRIM(D960)&amp;MID(B960,15,4),Carouselwash!F:F,Carouselwash!I:I,0)=0,_xlfn.XLOOKUP((MID(C960,2,7)&amp;"/"&amp;MID(C960,10,3)&amp;TRIM(D960)),Carouselwash!G:G,Carouselwash!I:I,0),_xlfn.XLOOKUP(MID(B960,2,7)&amp;"/"&amp;MID(B960,10,3)&amp;TRIM(D960)&amp;MID(B960,15,4),Carouselwash!F:F,Carouselwash!I:I,0))</f>
        <v>0</v>
      </c>
    </row>
    <row r="961" spans="2:35" hidden="1">
      <c r="B961" s="78"/>
      <c r="AA961" s="60" t="s">
        <v>5013</v>
      </c>
      <c r="AB961" s="66" t="s">
        <v>9686</v>
      </c>
      <c r="AC961" s="60" t="s">
        <v>9687</v>
      </c>
      <c r="AD961" s="60">
        <f>IF(N961=$AD$1,_xlfn.XLOOKUP(LEFT(B961,18)&amp;C961&amp;D961,'Form CT'!I:I,'Form CT'!D:D,0)+_xlfn.XLOOKUP(LEFT(B961,18)&amp;C961&amp;D961,'Form CT'!I:I,'Form CT'!E:E,0),0)</f>
        <v>0</v>
      </c>
      <c r="AE961" s="60">
        <f>IF(N961=$AE$1,_xlfn.XLOOKUP(LEFT(B961,18)&amp;C961&amp;D961,'Form CT'!I:I,'Form CT'!D:D,0)+_xlfn.XLOOKUP(LEFT(B961,18)&amp;C961&amp;D961,'Form CT'!I:I,'Form CT'!E:E,0),0)</f>
        <v>0</v>
      </c>
      <c r="AF961" s="60">
        <f>IF(N961=$AF$1,_xlfn.XLOOKUP(LEFT(B961,18)&amp;C961&amp;D961,'Form CT'!I:I,'Form CT'!D:D,0)+_xlfn.XLOOKUP(LEFT(B961,18)&amp;C961&amp;D961,'Form CT'!I:I,'Form CT'!E:E,0),0)</f>
        <v>0</v>
      </c>
      <c r="AG961" s="60" t="e">
        <f t="shared" si="20"/>
        <v>#VALUE!</v>
      </c>
      <c r="AH961" s="60">
        <f>_xlfn.XLOOKUP(TRIM(CLEAN(B961))&amp;"-"&amp;TRIM(CLEAN(C961))&amp;"-"&amp;TRIM(CLEAN(D961)),'KS2'!A:A,'KS2'!B:B,0)</f>
        <v>0</v>
      </c>
      <c r="AI961" s="60">
        <f>IF(_xlfn.XLOOKUP(MID(B961,2,7)&amp;"/"&amp;MID(B961,10,3)&amp;TRIM(D961)&amp;MID(B961,15,4),Carouselwash!F:F,Carouselwash!I:I,0)=0,_xlfn.XLOOKUP((MID(C961,2,7)&amp;"/"&amp;MID(C961,10,3)&amp;TRIM(D961)),Carouselwash!G:G,Carouselwash!I:I,0),_xlfn.XLOOKUP(MID(B961,2,7)&amp;"/"&amp;MID(B961,10,3)&amp;TRIM(D961)&amp;MID(B961,15,4),Carouselwash!F:F,Carouselwash!I:I,0))</f>
        <v>0</v>
      </c>
    </row>
    <row r="962" spans="2:35" hidden="1">
      <c r="AA962" s="60" t="s">
        <v>5009</v>
      </c>
      <c r="AB962" s="66" t="s">
        <v>5008</v>
      </c>
      <c r="AC962" s="60" t="s">
        <v>9558</v>
      </c>
      <c r="AD962" s="60">
        <f>IF(N962=$AD$1,_xlfn.XLOOKUP(LEFT(B962,18)&amp;C962&amp;D962,'Form CT'!I:I,'Form CT'!D:D,0)+_xlfn.XLOOKUP(LEFT(B962,18)&amp;C962&amp;D962,'Form CT'!I:I,'Form CT'!E:E,0),0)</f>
        <v>0</v>
      </c>
      <c r="AE962" s="60">
        <f>IF(N962=$AE$1,_xlfn.XLOOKUP(LEFT(B962,18)&amp;C962&amp;D962,'Form CT'!I:I,'Form CT'!D:D,0)+_xlfn.XLOOKUP(LEFT(B962,18)&amp;C962&amp;D962,'Form CT'!I:I,'Form CT'!E:E,0),0)</f>
        <v>0</v>
      </c>
      <c r="AF962" s="60">
        <f>IF(N962=$AF$1,_xlfn.XLOOKUP(LEFT(B962,18)&amp;C962&amp;D962,'Form CT'!I:I,'Form CT'!D:D,0)+_xlfn.XLOOKUP(LEFT(B962,18)&amp;C962&amp;D962,'Form CT'!I:I,'Form CT'!E:E,0),0)</f>
        <v>0</v>
      </c>
      <c r="AG962" s="60" t="e">
        <f t="shared" si="20"/>
        <v>#VALUE!</v>
      </c>
      <c r="AH962" s="60">
        <f>_xlfn.XLOOKUP(TRIM(CLEAN(B962))&amp;"-"&amp;TRIM(CLEAN(C962))&amp;"-"&amp;TRIM(CLEAN(D962)),'KS2'!A:A,'KS2'!B:B,0)</f>
        <v>0</v>
      </c>
      <c r="AI962" s="60">
        <f>IF(_xlfn.XLOOKUP(MID(B962,2,7)&amp;"/"&amp;MID(B962,10,3)&amp;TRIM(D962)&amp;MID(B962,15,4),Carouselwash!F:F,Carouselwash!I:I,0)=0,_xlfn.XLOOKUP((MID(C962,2,7)&amp;"/"&amp;MID(C962,10,3)&amp;TRIM(D962)),Carouselwash!G:G,Carouselwash!I:I,0),_xlfn.XLOOKUP(MID(B962,2,7)&amp;"/"&amp;MID(B962,10,3)&amp;TRIM(D962)&amp;MID(B962,15,4),Carouselwash!F:F,Carouselwash!I:I,0))</f>
        <v>0</v>
      </c>
    </row>
    <row r="963" spans="2:35" hidden="1">
      <c r="AA963" s="60" t="s">
        <v>5009</v>
      </c>
      <c r="AB963" s="66" t="s">
        <v>9688</v>
      </c>
      <c r="AC963" s="60" t="s">
        <v>9689</v>
      </c>
      <c r="AD963" s="60">
        <f>IF(N963=$AD$1,_xlfn.XLOOKUP(LEFT(B963,18)&amp;C963&amp;D963,'Form CT'!I:I,'Form CT'!D:D,0)+_xlfn.XLOOKUP(LEFT(B963,18)&amp;C963&amp;D963,'Form CT'!I:I,'Form CT'!E:E,0),0)</f>
        <v>0</v>
      </c>
      <c r="AE963" s="60">
        <f>IF(N963=$AE$1,_xlfn.XLOOKUP(LEFT(B963,18)&amp;C963&amp;D963,'Form CT'!I:I,'Form CT'!D:D,0)+_xlfn.XLOOKUP(LEFT(B963,18)&amp;C963&amp;D963,'Form CT'!I:I,'Form CT'!E:E,0),0)</f>
        <v>0</v>
      </c>
      <c r="AF963" s="60">
        <f>IF(N963=$AF$1,_xlfn.XLOOKUP(LEFT(B963,18)&amp;C963&amp;D963,'Form CT'!I:I,'Form CT'!D:D,0)+_xlfn.XLOOKUP(LEFT(B963,18)&amp;C963&amp;D963,'Form CT'!I:I,'Form CT'!E:E,0),0)</f>
        <v>0</v>
      </c>
      <c r="AG963" s="60" t="e">
        <f t="shared" si="20"/>
        <v>#VALUE!</v>
      </c>
      <c r="AH963" s="60">
        <f>_xlfn.XLOOKUP(TRIM(CLEAN(B963))&amp;"-"&amp;TRIM(CLEAN(C963))&amp;"-"&amp;TRIM(CLEAN(D963)),'KS2'!A:A,'KS2'!B:B,0)</f>
        <v>0</v>
      </c>
      <c r="AI963" s="60">
        <f>IF(_xlfn.XLOOKUP(MID(B963,2,7)&amp;"/"&amp;MID(B963,10,3)&amp;TRIM(D963)&amp;MID(B963,15,4),Carouselwash!F:F,Carouselwash!I:I,0)=0,_xlfn.XLOOKUP((MID(C963,2,7)&amp;"/"&amp;MID(C963,10,3)&amp;TRIM(D963)),Carouselwash!G:G,Carouselwash!I:I,0),_xlfn.XLOOKUP(MID(B963,2,7)&amp;"/"&amp;MID(B963,10,3)&amp;TRIM(D963)&amp;MID(B963,15,4),Carouselwash!F:F,Carouselwash!I:I,0))</f>
        <v>0</v>
      </c>
    </row>
    <row r="964" spans="2:35" hidden="1">
      <c r="AA964" s="60" t="s">
        <v>5009</v>
      </c>
      <c r="AB964" s="66" t="s">
        <v>9690</v>
      </c>
      <c r="AC964" s="60" t="s">
        <v>9691</v>
      </c>
      <c r="AD964" s="60">
        <f>IF(N964=$AD$1,_xlfn.XLOOKUP(LEFT(B964,18)&amp;C964&amp;D964,'Form CT'!I:I,'Form CT'!D:D,0)+_xlfn.XLOOKUP(LEFT(B964,18)&amp;C964&amp;D964,'Form CT'!I:I,'Form CT'!E:E,0),0)</f>
        <v>0</v>
      </c>
      <c r="AE964" s="60">
        <f>IF(N964=$AE$1,_xlfn.XLOOKUP(LEFT(B964,18)&amp;C964&amp;D964,'Form CT'!I:I,'Form CT'!D:D,0)+_xlfn.XLOOKUP(LEFT(B964,18)&amp;C964&amp;D964,'Form CT'!I:I,'Form CT'!E:E,0),0)</f>
        <v>0</v>
      </c>
      <c r="AF964" s="60">
        <f>IF(N964=$AF$1,_xlfn.XLOOKUP(LEFT(B964,18)&amp;C964&amp;D964,'Form CT'!I:I,'Form CT'!D:D,0)+_xlfn.XLOOKUP(LEFT(B964,18)&amp;C964&amp;D964,'Form CT'!I:I,'Form CT'!E:E,0),0)</f>
        <v>0</v>
      </c>
      <c r="AG964" s="60" t="e">
        <f t="shared" si="20"/>
        <v>#VALUE!</v>
      </c>
      <c r="AH964" s="60">
        <f>_xlfn.XLOOKUP(TRIM(CLEAN(B964))&amp;"-"&amp;TRIM(CLEAN(C964))&amp;"-"&amp;TRIM(CLEAN(D964)),'KS2'!A:A,'KS2'!B:B,0)</f>
        <v>0</v>
      </c>
      <c r="AI964" s="60">
        <f>IF(_xlfn.XLOOKUP(MID(B964,2,7)&amp;"/"&amp;MID(B964,10,3)&amp;TRIM(D964)&amp;MID(B964,15,4),Carouselwash!F:F,Carouselwash!I:I,0)=0,_xlfn.XLOOKUP((MID(C964,2,7)&amp;"/"&amp;MID(C964,10,3)&amp;TRIM(D964)),Carouselwash!G:G,Carouselwash!I:I,0),_xlfn.XLOOKUP(MID(B964,2,7)&amp;"/"&amp;MID(B964,10,3)&amp;TRIM(D964)&amp;MID(B964,15,4),Carouselwash!F:F,Carouselwash!I:I,0))</f>
        <v>0</v>
      </c>
    </row>
    <row r="965" spans="2:35" hidden="1">
      <c r="AA965" s="60" t="s">
        <v>5010</v>
      </c>
      <c r="AB965" s="66" t="s">
        <v>5008</v>
      </c>
      <c r="AC965" s="60" t="s">
        <v>9692</v>
      </c>
      <c r="AD965" s="60">
        <f>IF(N965=$AD$1,_xlfn.XLOOKUP(LEFT(B965,18)&amp;C965&amp;D965,'Form CT'!I:I,'Form CT'!D:D,0)+_xlfn.XLOOKUP(LEFT(B965,18)&amp;C965&amp;D965,'Form CT'!I:I,'Form CT'!E:E,0),0)</f>
        <v>0</v>
      </c>
      <c r="AE965" s="60">
        <f>IF(N965=$AE$1,_xlfn.XLOOKUP(LEFT(B965,18)&amp;C965&amp;D965,'Form CT'!I:I,'Form CT'!D:D,0)+_xlfn.XLOOKUP(LEFT(B965,18)&amp;C965&amp;D965,'Form CT'!I:I,'Form CT'!E:E,0),0)</f>
        <v>0</v>
      </c>
      <c r="AF965" s="60">
        <f>IF(N965=$AF$1,_xlfn.XLOOKUP(LEFT(B965,18)&amp;C965&amp;D965,'Form CT'!I:I,'Form CT'!D:D,0)+_xlfn.XLOOKUP(LEFT(B965,18)&amp;C965&amp;D965,'Form CT'!I:I,'Form CT'!E:E,0),0)</f>
        <v>0</v>
      </c>
      <c r="AG965" s="60" t="e">
        <f t="shared" si="20"/>
        <v>#VALUE!</v>
      </c>
      <c r="AH965" s="60">
        <f>_xlfn.XLOOKUP(TRIM(CLEAN(B965))&amp;"-"&amp;TRIM(CLEAN(C965))&amp;"-"&amp;TRIM(CLEAN(D965)),'KS2'!A:A,'KS2'!B:B,0)</f>
        <v>0</v>
      </c>
      <c r="AI965" s="60">
        <f>IF(_xlfn.XLOOKUP(MID(B965,2,7)&amp;"/"&amp;MID(B965,10,3)&amp;TRIM(D965)&amp;MID(B965,15,4),Carouselwash!F:F,Carouselwash!I:I,0)=0,_xlfn.XLOOKUP((MID(C965,2,7)&amp;"/"&amp;MID(C965,10,3)&amp;TRIM(D965)),Carouselwash!G:G,Carouselwash!I:I,0),_xlfn.XLOOKUP(MID(B965,2,7)&amp;"/"&amp;MID(B965,10,3)&amp;TRIM(D965)&amp;MID(B965,15,4),Carouselwash!F:F,Carouselwash!I:I,0))</f>
        <v>0</v>
      </c>
    </row>
    <row r="966" spans="2:35" hidden="1">
      <c r="AA966" s="60" t="s">
        <v>5012</v>
      </c>
      <c r="AB966" s="66" t="s">
        <v>5014</v>
      </c>
      <c r="AC966" s="60" t="s">
        <v>9693</v>
      </c>
      <c r="AD966" s="60">
        <f>IF(N966=$AD$1,_xlfn.XLOOKUP(LEFT(B966,18)&amp;C966&amp;D966,'Form CT'!I:I,'Form CT'!D:D,0)+_xlfn.XLOOKUP(LEFT(B966,18)&amp;C966&amp;D966,'Form CT'!I:I,'Form CT'!E:E,0),0)</f>
        <v>0</v>
      </c>
      <c r="AE966" s="60">
        <f>IF(N966=$AE$1,_xlfn.XLOOKUP(LEFT(B966,18)&amp;C966&amp;D966,'Form CT'!I:I,'Form CT'!D:D,0)+_xlfn.XLOOKUP(LEFT(B966,18)&amp;C966&amp;D966,'Form CT'!I:I,'Form CT'!E:E,0),0)</f>
        <v>0</v>
      </c>
      <c r="AF966" s="60">
        <f>IF(N966=$AF$1,_xlfn.XLOOKUP(LEFT(B966,18)&amp;C966&amp;D966,'Form CT'!I:I,'Form CT'!D:D,0)+_xlfn.XLOOKUP(LEFT(B966,18)&amp;C966&amp;D966,'Form CT'!I:I,'Form CT'!E:E,0),0)</f>
        <v>0</v>
      </c>
      <c r="AG966" s="60" t="e">
        <f t="shared" si="20"/>
        <v>#VALUE!</v>
      </c>
      <c r="AH966" s="60">
        <f>_xlfn.XLOOKUP(TRIM(CLEAN(B966))&amp;"-"&amp;TRIM(CLEAN(C966))&amp;"-"&amp;TRIM(CLEAN(D966)),'KS2'!A:A,'KS2'!B:B,0)</f>
        <v>0</v>
      </c>
      <c r="AI966" s="60">
        <f>IF(_xlfn.XLOOKUP(MID(B966,2,7)&amp;"/"&amp;MID(B966,10,3)&amp;TRIM(D966)&amp;MID(B966,15,4),Carouselwash!F:F,Carouselwash!I:I,0)=0,_xlfn.XLOOKUP((MID(C966,2,7)&amp;"/"&amp;MID(C966,10,3)&amp;TRIM(D966)),Carouselwash!G:G,Carouselwash!I:I,0),_xlfn.XLOOKUP(MID(B966,2,7)&amp;"/"&amp;MID(B966,10,3)&amp;TRIM(D966)&amp;MID(B966,15,4),Carouselwash!F:F,Carouselwash!I:I,0))</f>
        <v>0</v>
      </c>
    </row>
    <row r="967" spans="2:35" hidden="1">
      <c r="AA967" s="60" t="s">
        <v>5009</v>
      </c>
      <c r="AB967" s="66" t="s">
        <v>5008</v>
      </c>
      <c r="AC967" s="60" t="s">
        <v>9558</v>
      </c>
      <c r="AD967" s="60">
        <f>IF(N967=$AD$1,_xlfn.XLOOKUP(LEFT(B967,18)&amp;C967&amp;D967,'Form CT'!I:I,'Form CT'!D:D,0)+_xlfn.XLOOKUP(LEFT(B967,18)&amp;C967&amp;D967,'Form CT'!I:I,'Form CT'!E:E,0),0)</f>
        <v>0</v>
      </c>
      <c r="AE967" s="60">
        <f>IF(N967=$AE$1,_xlfn.XLOOKUP(LEFT(B967,18)&amp;C967&amp;D967,'Form CT'!I:I,'Form CT'!D:D,0)+_xlfn.XLOOKUP(LEFT(B967,18)&amp;C967&amp;D967,'Form CT'!I:I,'Form CT'!E:E,0),0)</f>
        <v>0</v>
      </c>
      <c r="AF967" s="60">
        <f>IF(N967=$AF$1,_xlfn.XLOOKUP(LEFT(B967,18)&amp;C967&amp;D967,'Form CT'!I:I,'Form CT'!D:D,0)+_xlfn.XLOOKUP(LEFT(B967,18)&amp;C967&amp;D967,'Form CT'!I:I,'Form CT'!E:E,0),0)</f>
        <v>0</v>
      </c>
      <c r="AG967" s="60" t="e">
        <f t="shared" si="20"/>
        <v>#VALUE!</v>
      </c>
      <c r="AH967" s="60">
        <f>_xlfn.XLOOKUP(TRIM(CLEAN(B967))&amp;"-"&amp;TRIM(CLEAN(C967))&amp;"-"&amp;TRIM(CLEAN(D967)),'KS2'!A:A,'KS2'!B:B,0)</f>
        <v>0</v>
      </c>
      <c r="AI967" s="60">
        <f>IF(_xlfn.XLOOKUP(MID(B967,2,7)&amp;"/"&amp;MID(B967,10,3)&amp;TRIM(D967)&amp;MID(B967,15,4),Carouselwash!F:F,Carouselwash!I:I,0)=0,_xlfn.XLOOKUP((MID(C967,2,7)&amp;"/"&amp;MID(C967,10,3)&amp;TRIM(D967)),Carouselwash!G:G,Carouselwash!I:I,0),_xlfn.XLOOKUP(MID(B967,2,7)&amp;"/"&amp;MID(B967,10,3)&amp;TRIM(D967)&amp;MID(B967,15,4),Carouselwash!F:F,Carouselwash!I:I,0))</f>
        <v>0</v>
      </c>
    </row>
    <row r="968" spans="2:35" hidden="1">
      <c r="AA968" s="60" t="s">
        <v>5012</v>
      </c>
      <c r="AB968" s="66" t="s">
        <v>5014</v>
      </c>
      <c r="AC968" s="60" t="s">
        <v>9694</v>
      </c>
      <c r="AD968" s="60">
        <f>IF(N968=$AD$1,_xlfn.XLOOKUP(LEFT(B968,18)&amp;C968&amp;D968,'Form CT'!I:I,'Form CT'!D:D,0)+_xlfn.XLOOKUP(LEFT(B968,18)&amp;C968&amp;D968,'Form CT'!I:I,'Form CT'!E:E,0),0)</f>
        <v>0</v>
      </c>
      <c r="AE968" s="60">
        <f>IF(N968=$AE$1,_xlfn.XLOOKUP(LEFT(B968,18)&amp;C968&amp;D968,'Form CT'!I:I,'Form CT'!D:D,0)+_xlfn.XLOOKUP(LEFT(B968,18)&amp;C968&amp;D968,'Form CT'!I:I,'Form CT'!E:E,0),0)</f>
        <v>0</v>
      </c>
      <c r="AF968" s="60">
        <f>IF(N968=$AF$1,_xlfn.XLOOKUP(LEFT(B968,18)&amp;C968&amp;D968,'Form CT'!I:I,'Form CT'!D:D,0)+_xlfn.XLOOKUP(LEFT(B968,18)&amp;C968&amp;D968,'Form CT'!I:I,'Form CT'!E:E,0),0)</f>
        <v>0</v>
      </c>
      <c r="AG968" s="60" t="e">
        <f t="shared" si="20"/>
        <v>#VALUE!</v>
      </c>
      <c r="AH968" s="60">
        <f>_xlfn.XLOOKUP(TRIM(CLEAN(B968))&amp;"-"&amp;TRIM(CLEAN(C968))&amp;"-"&amp;TRIM(CLEAN(D968)),'KS2'!A:A,'KS2'!B:B,0)</f>
        <v>0</v>
      </c>
      <c r="AI968" s="60">
        <f>IF(_xlfn.XLOOKUP(MID(B968,2,7)&amp;"/"&amp;MID(B968,10,3)&amp;TRIM(D968)&amp;MID(B968,15,4),Carouselwash!F:F,Carouselwash!I:I,0)=0,_xlfn.XLOOKUP((MID(C968,2,7)&amp;"/"&amp;MID(C968,10,3)&amp;TRIM(D968)),Carouselwash!G:G,Carouselwash!I:I,0),_xlfn.XLOOKUP(MID(B968,2,7)&amp;"/"&amp;MID(B968,10,3)&amp;TRIM(D968)&amp;MID(B968,15,4),Carouselwash!F:F,Carouselwash!I:I,0))</f>
        <v>0</v>
      </c>
    </row>
    <row r="969" spans="2:35" hidden="1">
      <c r="AA969" s="60" t="s">
        <v>5015</v>
      </c>
      <c r="AB969" s="66" t="s">
        <v>9695</v>
      </c>
      <c r="AC969" s="60" t="s">
        <v>9696</v>
      </c>
      <c r="AD969" s="60">
        <f>IF(N969=$AD$1,_xlfn.XLOOKUP(LEFT(B969,18)&amp;C969&amp;D969,'Form CT'!I:I,'Form CT'!D:D,0)+_xlfn.XLOOKUP(LEFT(B969,18)&amp;C969&amp;D969,'Form CT'!I:I,'Form CT'!E:E,0),0)</f>
        <v>0</v>
      </c>
      <c r="AE969" s="60">
        <f>IF(N969=$AE$1,_xlfn.XLOOKUP(LEFT(B969,18)&amp;C969&amp;D969,'Form CT'!I:I,'Form CT'!D:D,0)+_xlfn.XLOOKUP(LEFT(B969,18)&amp;C969&amp;D969,'Form CT'!I:I,'Form CT'!E:E,0),0)</f>
        <v>0</v>
      </c>
      <c r="AF969" s="60">
        <f>IF(N969=$AF$1,_xlfn.XLOOKUP(LEFT(B969,18)&amp;C969&amp;D969,'Form CT'!I:I,'Form CT'!D:D,0)+_xlfn.XLOOKUP(LEFT(B969,18)&amp;C969&amp;D969,'Form CT'!I:I,'Form CT'!E:E,0),0)</f>
        <v>0</v>
      </c>
      <c r="AG969" s="60" t="e">
        <f t="shared" si="20"/>
        <v>#VALUE!</v>
      </c>
      <c r="AH969" s="60">
        <f>_xlfn.XLOOKUP(TRIM(CLEAN(B969))&amp;"-"&amp;TRIM(CLEAN(C969))&amp;"-"&amp;TRIM(CLEAN(D969)),'KS2'!A:A,'KS2'!B:B,0)</f>
        <v>0</v>
      </c>
      <c r="AI969" s="60">
        <f>IF(_xlfn.XLOOKUP(MID(B969,2,7)&amp;"/"&amp;MID(B969,10,3)&amp;TRIM(D969)&amp;MID(B969,15,4),Carouselwash!F:F,Carouselwash!I:I,0)=0,_xlfn.XLOOKUP((MID(C969,2,7)&amp;"/"&amp;MID(C969,10,3)&amp;TRIM(D969)),Carouselwash!G:G,Carouselwash!I:I,0),_xlfn.XLOOKUP(MID(B969,2,7)&amp;"/"&amp;MID(B969,10,3)&amp;TRIM(D969)&amp;MID(B969,15,4),Carouselwash!F:F,Carouselwash!I:I,0))</f>
        <v>0</v>
      </c>
    </row>
    <row r="970" spans="2:35" hidden="1">
      <c r="AA970" s="60" t="s">
        <v>5009</v>
      </c>
      <c r="AB970" s="66" t="s">
        <v>5008</v>
      </c>
      <c r="AC970" s="60" t="s">
        <v>9558</v>
      </c>
      <c r="AD970" s="60">
        <f>IF(N970=$AD$1,_xlfn.XLOOKUP(LEFT(B970,18)&amp;C970&amp;D970,'Form CT'!I:I,'Form CT'!D:D,0)+_xlfn.XLOOKUP(LEFT(B970,18)&amp;C970&amp;D970,'Form CT'!I:I,'Form CT'!E:E,0),0)</f>
        <v>0</v>
      </c>
      <c r="AE970" s="60">
        <f>IF(N970=$AE$1,_xlfn.XLOOKUP(LEFT(B970,18)&amp;C970&amp;D970,'Form CT'!I:I,'Form CT'!D:D,0)+_xlfn.XLOOKUP(LEFT(B970,18)&amp;C970&amp;D970,'Form CT'!I:I,'Form CT'!E:E,0),0)</f>
        <v>0</v>
      </c>
      <c r="AF970" s="60">
        <f>IF(N970=$AF$1,_xlfn.XLOOKUP(LEFT(B970,18)&amp;C970&amp;D970,'Form CT'!I:I,'Form CT'!D:D,0)+_xlfn.XLOOKUP(LEFT(B970,18)&amp;C970&amp;D970,'Form CT'!I:I,'Form CT'!E:E,0),0)</f>
        <v>0</v>
      </c>
      <c r="AG970" s="60" t="e">
        <f t="shared" si="20"/>
        <v>#VALUE!</v>
      </c>
      <c r="AH970" s="60">
        <f>_xlfn.XLOOKUP(TRIM(CLEAN(B970))&amp;"-"&amp;TRIM(CLEAN(C970))&amp;"-"&amp;TRIM(CLEAN(D970)),'KS2'!A:A,'KS2'!B:B,0)</f>
        <v>0</v>
      </c>
      <c r="AI970" s="60">
        <f>IF(_xlfn.XLOOKUP(MID(B970,2,7)&amp;"/"&amp;MID(B970,10,3)&amp;TRIM(D970)&amp;MID(B970,15,4),Carouselwash!F:F,Carouselwash!I:I,0)=0,_xlfn.XLOOKUP((MID(C970,2,7)&amp;"/"&amp;MID(C970,10,3)&amp;TRIM(D970)),Carouselwash!G:G,Carouselwash!I:I,0),_xlfn.XLOOKUP(MID(B970,2,7)&amp;"/"&amp;MID(B970,10,3)&amp;TRIM(D970)&amp;MID(B970,15,4),Carouselwash!F:F,Carouselwash!I:I,0))</f>
        <v>0</v>
      </c>
    </row>
    <row r="971" spans="2:35" customFormat="1" hidden="1">
      <c r="E971" s="57"/>
      <c r="AA971" t="s">
        <v>5009</v>
      </c>
      <c r="AB971" t="s">
        <v>9697</v>
      </c>
      <c r="AC971" t="s">
        <v>9557</v>
      </c>
      <c r="AD971" s="60">
        <f>IF(N971=$AD$1,_xlfn.XLOOKUP(LEFT(B971,18)&amp;C971&amp;D971,'Form CT'!I:I,'Form CT'!D:D,0)+_xlfn.XLOOKUP(LEFT(B971,18)&amp;C971&amp;D971,'Form CT'!I:I,'Form CT'!E:E,0),0)</f>
        <v>0</v>
      </c>
      <c r="AE971" s="60">
        <f>IF(N971=$AE$1,_xlfn.XLOOKUP(LEFT(B971,18)&amp;C971&amp;D971,'Form CT'!I:I,'Form CT'!D:D,0)+_xlfn.XLOOKUP(LEFT(B971,18)&amp;C971&amp;D971,'Form CT'!I:I,'Form CT'!E:E,0),0)</f>
        <v>0</v>
      </c>
      <c r="AF971" s="60">
        <f>IF(N971=$AF$1,_xlfn.XLOOKUP(LEFT(B971,18)&amp;C971&amp;D971,'Form CT'!I:I,'Form CT'!D:D,0)+_xlfn.XLOOKUP(LEFT(B971,18)&amp;C971&amp;D971,'Form CT'!I:I,'Form CT'!E:E,0),0)</f>
        <v>0</v>
      </c>
      <c r="AG971" s="60" t="e">
        <f t="shared" si="20"/>
        <v>#VALUE!</v>
      </c>
      <c r="AH971" s="60">
        <f>_xlfn.XLOOKUP(TRIM(CLEAN(B971))&amp;"-"&amp;TRIM(CLEAN(C971))&amp;"-"&amp;TRIM(CLEAN(D971)),'KS2'!A:A,'KS2'!B:B,0)</f>
        <v>0</v>
      </c>
      <c r="AI971" s="60">
        <f>IF(_xlfn.XLOOKUP(MID(B971,2,7)&amp;"/"&amp;MID(B971,10,3)&amp;TRIM(D971)&amp;MID(B971,15,4),Carouselwash!F:F,Carouselwash!I:I,0)=0,_xlfn.XLOOKUP((MID(C971,2,7)&amp;"/"&amp;MID(C971,10,3)&amp;TRIM(D971)),Carouselwash!G:G,Carouselwash!I:I,0),_xlfn.XLOOKUP(MID(B971,2,7)&amp;"/"&amp;MID(B971,10,3)&amp;TRIM(D971)&amp;MID(B971,15,4),Carouselwash!F:F,Carouselwash!I:I,0))</f>
        <v>0</v>
      </c>
    </row>
    <row r="972" spans="2:35" customFormat="1" hidden="1">
      <c r="E972" s="57"/>
      <c r="AA972" t="s">
        <v>5009</v>
      </c>
      <c r="AB972" t="s">
        <v>5008</v>
      </c>
      <c r="AC972" t="s">
        <v>9698</v>
      </c>
      <c r="AD972" s="60">
        <f>IF(N972=$AD$1,_xlfn.XLOOKUP(LEFT(B972,18)&amp;C972&amp;D972,'Form CT'!I:I,'Form CT'!D:D,0)+_xlfn.XLOOKUP(LEFT(B972,18)&amp;C972&amp;D972,'Form CT'!I:I,'Form CT'!E:E,0),0)</f>
        <v>0</v>
      </c>
      <c r="AE972" s="60">
        <f>IF(N972=$AE$1,_xlfn.XLOOKUP(LEFT(B972,18)&amp;C972&amp;D972,'Form CT'!I:I,'Form CT'!D:D,0)+_xlfn.XLOOKUP(LEFT(B972,18)&amp;C972&amp;D972,'Form CT'!I:I,'Form CT'!E:E,0),0)</f>
        <v>0</v>
      </c>
      <c r="AF972" s="60">
        <f>IF(N972=$AF$1,_xlfn.XLOOKUP(LEFT(B972,18)&amp;C972&amp;D972,'Form CT'!I:I,'Form CT'!D:D,0)+_xlfn.XLOOKUP(LEFT(B972,18)&amp;C972&amp;D972,'Form CT'!I:I,'Form CT'!E:E,0),0)</f>
        <v>0</v>
      </c>
      <c r="AG972" s="60" t="e">
        <f t="shared" si="20"/>
        <v>#VALUE!</v>
      </c>
      <c r="AH972" s="60">
        <f>_xlfn.XLOOKUP(TRIM(CLEAN(B972))&amp;"-"&amp;TRIM(CLEAN(C972))&amp;"-"&amp;TRIM(CLEAN(D972)),'KS2'!A:A,'KS2'!B:B,0)</f>
        <v>0</v>
      </c>
      <c r="AI972" s="60">
        <f>IF(_xlfn.XLOOKUP(MID(B972,2,7)&amp;"/"&amp;MID(B972,10,3)&amp;TRIM(D972)&amp;MID(B972,15,4),Carouselwash!F:F,Carouselwash!I:I,0)=0,_xlfn.XLOOKUP((MID(C972,2,7)&amp;"/"&amp;MID(C972,10,3)&amp;TRIM(D972)),Carouselwash!G:G,Carouselwash!I:I,0),_xlfn.XLOOKUP(MID(B972,2,7)&amp;"/"&amp;MID(B972,10,3)&amp;TRIM(D972)&amp;MID(B972,15,4),Carouselwash!F:F,Carouselwash!I:I,0))</f>
        <v>0</v>
      </c>
    </row>
    <row r="973" spans="2:35" customFormat="1" hidden="1">
      <c r="E973" s="57"/>
      <c r="AA973" t="s">
        <v>5009</v>
      </c>
      <c r="AB973" t="s">
        <v>9699</v>
      </c>
      <c r="AC973" t="s">
        <v>9700</v>
      </c>
      <c r="AD973" s="60">
        <f>IF(N973=$AD$1,_xlfn.XLOOKUP(LEFT(B973,18)&amp;C973&amp;D973,'Form CT'!I:I,'Form CT'!D:D,0)+_xlfn.XLOOKUP(LEFT(B973,18)&amp;C973&amp;D973,'Form CT'!I:I,'Form CT'!E:E,0),0)</f>
        <v>0</v>
      </c>
      <c r="AE973" s="60">
        <f>IF(N973=$AE$1,_xlfn.XLOOKUP(LEFT(B973,18)&amp;C973&amp;D973,'Form CT'!I:I,'Form CT'!D:D,0)+_xlfn.XLOOKUP(LEFT(B973,18)&amp;C973&amp;D973,'Form CT'!I:I,'Form CT'!E:E,0),0)</f>
        <v>0</v>
      </c>
      <c r="AF973" s="60">
        <f>IF(N973=$AF$1,_xlfn.XLOOKUP(LEFT(B973,18)&amp;C973&amp;D973,'Form CT'!I:I,'Form CT'!D:D,0)+_xlfn.XLOOKUP(LEFT(B973,18)&amp;C973&amp;D973,'Form CT'!I:I,'Form CT'!E:E,0),0)</f>
        <v>0</v>
      </c>
      <c r="AG973" s="60" t="e">
        <f t="shared" si="20"/>
        <v>#VALUE!</v>
      </c>
      <c r="AH973" s="60">
        <f>_xlfn.XLOOKUP(TRIM(CLEAN(B973))&amp;"-"&amp;TRIM(CLEAN(C973))&amp;"-"&amp;TRIM(CLEAN(D973)),'KS2'!A:A,'KS2'!B:B,0)</f>
        <v>0</v>
      </c>
      <c r="AI973" s="60">
        <f>IF(_xlfn.XLOOKUP(MID(B973,2,7)&amp;"/"&amp;MID(B973,10,3)&amp;TRIM(D973)&amp;MID(B973,15,4),Carouselwash!F:F,Carouselwash!I:I,0)=0,_xlfn.XLOOKUP((MID(C973,2,7)&amp;"/"&amp;MID(C973,10,3)&amp;TRIM(D973)),Carouselwash!G:G,Carouselwash!I:I,0),_xlfn.XLOOKUP(MID(B973,2,7)&amp;"/"&amp;MID(B973,10,3)&amp;TRIM(D973)&amp;MID(B973,15,4),Carouselwash!F:F,Carouselwash!I:I,0))</f>
        <v>0</v>
      </c>
    </row>
    <row r="974" spans="2:35" hidden="1">
      <c r="B974" s="83"/>
      <c r="E974" s="57"/>
      <c r="AA974" s="60" t="s">
        <v>5009</v>
      </c>
      <c r="AB974" s="66" t="s">
        <v>9701</v>
      </c>
      <c r="AC974" s="60" t="s">
        <v>9702</v>
      </c>
      <c r="AD974" s="60">
        <f>IF(N974=$AD$1,_xlfn.XLOOKUP(LEFT(B974,18)&amp;C974&amp;D974,'Form CT'!I:I,'Form CT'!D:D,0)+_xlfn.XLOOKUP(LEFT(B974,18)&amp;C974&amp;D974,'Form CT'!I:I,'Form CT'!E:E,0),0)</f>
        <v>0</v>
      </c>
      <c r="AE974" s="60">
        <f>IF(N974=$AE$1,_xlfn.XLOOKUP(LEFT(B974,18)&amp;C974&amp;D974,'Form CT'!I:I,'Form CT'!D:D,0)+_xlfn.XLOOKUP(LEFT(B974,18)&amp;C974&amp;D974,'Form CT'!I:I,'Form CT'!E:E,0),0)</f>
        <v>0</v>
      </c>
      <c r="AF974" s="60">
        <f>IF(N974=$AF$1,_xlfn.XLOOKUP(LEFT(B974,18)&amp;C974&amp;D974,'Form CT'!I:I,'Form CT'!D:D,0)+_xlfn.XLOOKUP(LEFT(B974,18)&amp;C974&amp;D974,'Form CT'!I:I,'Form CT'!E:E,0),0)</f>
        <v>0</v>
      </c>
      <c r="AG974" s="60" t="e">
        <f t="shared" si="20"/>
        <v>#VALUE!</v>
      </c>
      <c r="AH974" s="60">
        <f>_xlfn.XLOOKUP(TRIM(CLEAN(B974))&amp;"-"&amp;TRIM(CLEAN(C974))&amp;"-"&amp;TRIM(CLEAN(D974)),'KS2'!A:A,'KS2'!B:B,0)</f>
        <v>0</v>
      </c>
      <c r="AI974" s="60">
        <f>IF(_xlfn.XLOOKUP(MID(B974,2,7)&amp;"/"&amp;MID(B974,10,3)&amp;TRIM(D974)&amp;MID(B974,15,4),Carouselwash!F:F,Carouselwash!I:I,0)=0,_xlfn.XLOOKUP((MID(C974,2,7)&amp;"/"&amp;MID(C974,10,3)&amp;TRIM(D974)),Carouselwash!G:G,Carouselwash!I:I,0),_xlfn.XLOOKUP(MID(B974,2,7)&amp;"/"&amp;MID(B974,10,3)&amp;TRIM(D974)&amp;MID(B974,15,4),Carouselwash!F:F,Carouselwash!I:I,0))</f>
        <v>0</v>
      </c>
    </row>
    <row r="975" spans="2:35" hidden="1">
      <c r="E975" s="57"/>
      <c r="AA975" s="60" t="s">
        <v>5009</v>
      </c>
      <c r="AB975" s="66" t="s">
        <v>9703</v>
      </c>
      <c r="AC975" s="60" t="s">
        <v>9704</v>
      </c>
      <c r="AD975" s="60">
        <f>IF(N975=$AD$1,_xlfn.XLOOKUP(LEFT(B975,18)&amp;C975&amp;D975,'Form CT'!I:I,'Form CT'!D:D,0)+_xlfn.XLOOKUP(LEFT(B975,18)&amp;C975&amp;D975,'Form CT'!I:I,'Form CT'!E:E,0),0)</f>
        <v>0</v>
      </c>
      <c r="AE975" s="60">
        <f>IF(N975=$AE$1,_xlfn.XLOOKUP(LEFT(B975,18)&amp;C975&amp;D975,'Form CT'!I:I,'Form CT'!D:D,0)+_xlfn.XLOOKUP(LEFT(B975,18)&amp;C975&amp;D975,'Form CT'!I:I,'Form CT'!E:E,0),0)</f>
        <v>0</v>
      </c>
      <c r="AF975" s="60">
        <f>IF(N975=$AF$1,_xlfn.XLOOKUP(LEFT(B975,18)&amp;C975&amp;D975,'Form CT'!I:I,'Form CT'!D:D,0)+_xlfn.XLOOKUP(LEFT(B975,18)&amp;C975&amp;D975,'Form CT'!I:I,'Form CT'!E:E,0),0)</f>
        <v>0</v>
      </c>
      <c r="AG975" s="60" t="e">
        <f t="shared" si="20"/>
        <v>#VALUE!</v>
      </c>
      <c r="AH975" s="60">
        <f>_xlfn.XLOOKUP(TRIM(CLEAN(B975))&amp;"-"&amp;TRIM(CLEAN(C975))&amp;"-"&amp;TRIM(CLEAN(D975)),'KS2'!A:A,'KS2'!B:B,0)</f>
        <v>0</v>
      </c>
      <c r="AI975" s="60">
        <f>IF(_xlfn.XLOOKUP(MID(B975,2,7)&amp;"/"&amp;MID(B975,10,3)&amp;TRIM(D975)&amp;MID(B975,15,4),Carouselwash!F:F,Carouselwash!I:I,0)=0,_xlfn.XLOOKUP((MID(C975,2,7)&amp;"/"&amp;MID(C975,10,3)&amp;TRIM(D975)),Carouselwash!G:G,Carouselwash!I:I,0),_xlfn.XLOOKUP(MID(B975,2,7)&amp;"/"&amp;MID(B975,10,3)&amp;TRIM(D975)&amp;MID(B975,15,4),Carouselwash!F:F,Carouselwash!I:I,0))</f>
        <v>0</v>
      </c>
    </row>
    <row r="976" spans="2:35" hidden="1">
      <c r="E976" s="57"/>
      <c r="AA976" s="60" t="s">
        <v>5009</v>
      </c>
      <c r="AB976" s="66" t="s">
        <v>9705</v>
      </c>
      <c r="AC976" s="60" t="s">
        <v>9706</v>
      </c>
      <c r="AD976" s="60">
        <f>IF(N976=$AD$1,_xlfn.XLOOKUP(LEFT(B976,18)&amp;C976&amp;D976,'Form CT'!I:I,'Form CT'!D:D,0)+_xlfn.XLOOKUP(LEFT(B976,18)&amp;C976&amp;D976,'Form CT'!I:I,'Form CT'!E:E,0),0)</f>
        <v>0</v>
      </c>
      <c r="AE976" s="60">
        <f>IF(N976=$AE$1,_xlfn.XLOOKUP(LEFT(B976,18)&amp;C976&amp;D976,'Form CT'!I:I,'Form CT'!D:D,0)+_xlfn.XLOOKUP(LEFT(B976,18)&amp;C976&amp;D976,'Form CT'!I:I,'Form CT'!E:E,0),0)</f>
        <v>0</v>
      </c>
      <c r="AF976" s="60">
        <f>IF(N976=$AF$1,_xlfn.XLOOKUP(LEFT(B976,18)&amp;C976&amp;D976,'Form CT'!I:I,'Form CT'!D:D,0)+_xlfn.XLOOKUP(LEFT(B976,18)&amp;C976&amp;D976,'Form CT'!I:I,'Form CT'!E:E,0),0)</f>
        <v>0</v>
      </c>
      <c r="AG976" s="60" t="e">
        <f t="shared" si="20"/>
        <v>#VALUE!</v>
      </c>
      <c r="AH976" s="60">
        <f>_xlfn.XLOOKUP(TRIM(CLEAN(B976))&amp;"-"&amp;TRIM(CLEAN(C976))&amp;"-"&amp;TRIM(CLEAN(D976)),'KS2'!A:A,'KS2'!B:B,0)</f>
        <v>0</v>
      </c>
      <c r="AI976" s="60">
        <f>IF(_xlfn.XLOOKUP(MID(B976,2,7)&amp;"/"&amp;MID(B976,10,3)&amp;TRIM(D976)&amp;MID(B976,15,4),Carouselwash!F:F,Carouselwash!I:I,0)=0,_xlfn.XLOOKUP((MID(C976,2,7)&amp;"/"&amp;MID(C976,10,3)&amp;TRIM(D976)),Carouselwash!G:G,Carouselwash!I:I,0),_xlfn.XLOOKUP(MID(B976,2,7)&amp;"/"&amp;MID(B976,10,3)&amp;TRIM(D976)&amp;MID(B976,15,4),Carouselwash!F:F,Carouselwash!I:I,0))</f>
        <v>0</v>
      </c>
    </row>
    <row r="977" spans="1:35" hidden="1">
      <c r="E977" s="57"/>
      <c r="AA977" s="60" t="s">
        <v>5009</v>
      </c>
      <c r="AB977" s="66" t="s">
        <v>5008</v>
      </c>
      <c r="AC977" s="60" t="s">
        <v>9698</v>
      </c>
      <c r="AD977" s="60">
        <f>IF(N977=$AD$1,_xlfn.XLOOKUP(LEFT(B977,18)&amp;C977&amp;D977,'Form CT'!I:I,'Form CT'!D:D,0)+_xlfn.XLOOKUP(LEFT(B977,18)&amp;C977&amp;D977,'Form CT'!I:I,'Form CT'!E:E,0),0)</f>
        <v>0</v>
      </c>
      <c r="AE977" s="60">
        <f>IF(N977=$AE$1,_xlfn.XLOOKUP(LEFT(B977,18)&amp;C977&amp;D977,'Form CT'!I:I,'Form CT'!D:D,0)+_xlfn.XLOOKUP(LEFT(B977,18)&amp;C977&amp;D977,'Form CT'!I:I,'Form CT'!E:E,0),0)</f>
        <v>0</v>
      </c>
      <c r="AF977" s="60">
        <f>IF(N977=$AF$1,_xlfn.XLOOKUP(LEFT(B977,18)&amp;C977&amp;D977,'Form CT'!I:I,'Form CT'!D:D,0)+_xlfn.XLOOKUP(LEFT(B977,18)&amp;C977&amp;D977,'Form CT'!I:I,'Form CT'!E:E,0),0)</f>
        <v>0</v>
      </c>
      <c r="AG977" s="60" t="e">
        <f t="shared" si="20"/>
        <v>#VALUE!</v>
      </c>
      <c r="AH977" s="60">
        <f>_xlfn.XLOOKUP(TRIM(CLEAN(B977))&amp;"-"&amp;TRIM(CLEAN(C977))&amp;"-"&amp;TRIM(CLEAN(D977)),'KS2'!A:A,'KS2'!B:B,0)</f>
        <v>0</v>
      </c>
      <c r="AI977" s="60">
        <f>IF(_xlfn.XLOOKUP(MID(B977,2,7)&amp;"/"&amp;MID(B977,10,3)&amp;TRIM(D977)&amp;MID(B977,15,4),Carouselwash!F:F,Carouselwash!I:I,0)=0,_xlfn.XLOOKUP((MID(C977,2,7)&amp;"/"&amp;MID(C977,10,3)&amp;TRIM(D977)),Carouselwash!G:G,Carouselwash!I:I,0),_xlfn.XLOOKUP(MID(B977,2,7)&amp;"/"&amp;MID(B977,10,3)&amp;TRIM(D977)&amp;MID(B977,15,4),Carouselwash!F:F,Carouselwash!I:I,0))</f>
        <v>0</v>
      </c>
    </row>
    <row r="978" spans="1:35" hidden="1">
      <c r="B978" s="87"/>
      <c r="E978" s="57"/>
      <c r="I978" s="55"/>
      <c r="AA978" s="60" t="s">
        <v>5009</v>
      </c>
      <c r="AB978" s="66" t="s">
        <v>5008</v>
      </c>
      <c r="AC978" s="60" t="s">
        <v>9558</v>
      </c>
      <c r="AD978" s="60">
        <f>IF(N978=$AD$1,_xlfn.XLOOKUP(LEFT(B978,18)&amp;C978&amp;D978,'Form CT'!I:I,'Form CT'!D:D,0)+_xlfn.XLOOKUP(LEFT(B978,18)&amp;C978&amp;D978,'Form CT'!I:I,'Form CT'!E:E,0),0)</f>
        <v>0</v>
      </c>
      <c r="AE978" s="60">
        <f>IF(N978=$AE$1,_xlfn.XLOOKUP(LEFT(B978,18)&amp;C978&amp;D978,'Form CT'!I:I,'Form CT'!D:D,0)+_xlfn.XLOOKUP(LEFT(B978,18)&amp;C978&amp;D978,'Form CT'!I:I,'Form CT'!E:E,0),0)</f>
        <v>0</v>
      </c>
      <c r="AF978" s="60">
        <f>IF(N978=$AF$1,_xlfn.XLOOKUP(LEFT(B978,18)&amp;C978&amp;D978,'Form CT'!I:I,'Form CT'!D:D,0)+_xlfn.XLOOKUP(LEFT(B978,18)&amp;C978&amp;D978,'Form CT'!I:I,'Form CT'!E:E,0),0)</f>
        <v>0</v>
      </c>
      <c r="AG978" s="60" t="e">
        <f t="shared" si="20"/>
        <v>#VALUE!</v>
      </c>
      <c r="AH978" s="60">
        <f>_xlfn.XLOOKUP(TRIM(CLEAN(B978))&amp;"-"&amp;TRIM(CLEAN(C978))&amp;"-"&amp;TRIM(CLEAN(D978)),'KS2'!A:A,'KS2'!B:B,0)</f>
        <v>0</v>
      </c>
      <c r="AI978" s="60">
        <f>IF(_xlfn.XLOOKUP(MID(B978,2,7)&amp;"/"&amp;MID(B978,10,3)&amp;TRIM(D978)&amp;MID(B978,15,4),Carouselwash!F:F,Carouselwash!I:I,0)=0,_xlfn.XLOOKUP((MID(C978,2,7)&amp;"/"&amp;MID(C978,10,3)&amp;TRIM(D978)),Carouselwash!G:G,Carouselwash!I:I,0),_xlfn.XLOOKUP(MID(B978,2,7)&amp;"/"&amp;MID(B978,10,3)&amp;TRIM(D978)&amp;MID(B978,15,4),Carouselwash!F:F,Carouselwash!I:I,0))</f>
        <v>0</v>
      </c>
    </row>
    <row r="979" spans="1:35" hidden="1">
      <c r="E979" s="57"/>
      <c r="I979" s="55"/>
      <c r="AA979" s="60" t="s">
        <v>5009</v>
      </c>
      <c r="AB979" s="66" t="s">
        <v>5008</v>
      </c>
      <c r="AC979" s="60" t="s">
        <v>9698</v>
      </c>
      <c r="AD979" s="60">
        <f>IF(N979=$AD$1,_xlfn.XLOOKUP(LEFT(B979,18)&amp;C979&amp;D979,'Form CT'!I:I,'Form CT'!D:D,0)+_xlfn.XLOOKUP(LEFT(B979,18)&amp;C979&amp;D979,'Form CT'!I:I,'Form CT'!E:E,0),0)</f>
        <v>0</v>
      </c>
      <c r="AE979" s="60">
        <f>IF(N979=$AE$1,_xlfn.XLOOKUP(LEFT(B979,18)&amp;C979&amp;D979,'Form CT'!I:I,'Form CT'!D:D,0)+_xlfn.XLOOKUP(LEFT(B979,18)&amp;C979&amp;D979,'Form CT'!I:I,'Form CT'!E:E,0),0)</f>
        <v>0</v>
      </c>
      <c r="AF979" s="60">
        <f>IF(N979=$AF$1,_xlfn.XLOOKUP(LEFT(B979,18)&amp;C979&amp;D979,'Form CT'!I:I,'Form CT'!D:D,0)+_xlfn.XLOOKUP(LEFT(B979,18)&amp;C979&amp;D979,'Form CT'!I:I,'Form CT'!E:E,0),0)</f>
        <v>0</v>
      </c>
      <c r="AG979" s="60" t="e">
        <f t="shared" si="20"/>
        <v>#VALUE!</v>
      </c>
      <c r="AH979" s="60">
        <f>_xlfn.XLOOKUP(TRIM(CLEAN(B979))&amp;"-"&amp;TRIM(CLEAN(C979))&amp;"-"&amp;TRIM(CLEAN(D979)),'KS2'!A:A,'KS2'!B:B,0)</f>
        <v>0</v>
      </c>
      <c r="AI979" s="60">
        <f>IF(_xlfn.XLOOKUP(MID(B979,2,7)&amp;"/"&amp;MID(B979,10,3)&amp;TRIM(D979)&amp;MID(B979,15,4),Carouselwash!F:F,Carouselwash!I:I,0)=0,_xlfn.XLOOKUP((MID(C979,2,7)&amp;"/"&amp;MID(C979,10,3)&amp;TRIM(D979)),Carouselwash!G:G,Carouselwash!I:I,0),_xlfn.XLOOKUP(MID(B979,2,7)&amp;"/"&amp;MID(B979,10,3)&amp;TRIM(D979)&amp;MID(B979,15,4),Carouselwash!F:F,Carouselwash!I:I,0))</f>
        <v>0</v>
      </c>
    </row>
    <row r="980" spans="1:35" hidden="1">
      <c r="E980" s="57"/>
      <c r="I980" s="55"/>
      <c r="AA980" s="60" t="s">
        <v>5009</v>
      </c>
      <c r="AB980" s="66" t="s">
        <v>9707</v>
      </c>
      <c r="AC980" s="60" t="s">
        <v>9708</v>
      </c>
      <c r="AD980" s="60">
        <f>IF(N980=$AD$1,_xlfn.XLOOKUP(LEFT(B980,18)&amp;C980&amp;D980,'Form CT'!I:I,'Form CT'!D:D,0)+_xlfn.XLOOKUP(LEFT(B980,18)&amp;C980&amp;D980,'Form CT'!I:I,'Form CT'!E:E,0),0)</f>
        <v>0</v>
      </c>
      <c r="AE980" s="60">
        <f>IF(N980=$AE$1,_xlfn.XLOOKUP(LEFT(B980,18)&amp;C980&amp;D980,'Form CT'!I:I,'Form CT'!D:D,0)+_xlfn.XLOOKUP(LEFT(B980,18)&amp;C980&amp;D980,'Form CT'!I:I,'Form CT'!E:E,0),0)</f>
        <v>0</v>
      </c>
      <c r="AF980" s="60">
        <f>IF(N980=$AF$1,_xlfn.XLOOKUP(LEFT(B980,18)&amp;C980&amp;D980,'Form CT'!I:I,'Form CT'!D:D,0)+_xlfn.XLOOKUP(LEFT(B980,18)&amp;C980&amp;D980,'Form CT'!I:I,'Form CT'!E:E,0),0)</f>
        <v>0</v>
      </c>
      <c r="AG980" s="60" t="e">
        <f t="shared" si="20"/>
        <v>#VALUE!</v>
      </c>
      <c r="AH980" s="60">
        <f>_xlfn.XLOOKUP(TRIM(CLEAN(B980))&amp;"-"&amp;TRIM(CLEAN(C980))&amp;"-"&amp;TRIM(CLEAN(D980)),'KS2'!A:A,'KS2'!B:B,0)</f>
        <v>0</v>
      </c>
      <c r="AI980" s="60">
        <f>IF(_xlfn.XLOOKUP(MID(B980,2,7)&amp;"/"&amp;MID(B980,10,3)&amp;TRIM(D980)&amp;MID(B980,15,4),Carouselwash!F:F,Carouselwash!I:I,0)=0,_xlfn.XLOOKUP((MID(C980,2,7)&amp;"/"&amp;MID(C980,10,3)&amp;TRIM(D980)),Carouselwash!G:G,Carouselwash!I:I,0),_xlfn.XLOOKUP(MID(B980,2,7)&amp;"/"&amp;MID(B980,10,3)&amp;TRIM(D980)&amp;MID(B980,15,4),Carouselwash!F:F,Carouselwash!I:I,0))</f>
        <v>0</v>
      </c>
    </row>
    <row r="981" spans="1:35" hidden="1">
      <c r="E981" s="57"/>
      <c r="I981" s="55"/>
      <c r="N981" s="55"/>
      <c r="AA981" s="60" t="s">
        <v>5009</v>
      </c>
      <c r="AB981" s="66" t="s">
        <v>9709</v>
      </c>
      <c r="AC981" s="60" t="s">
        <v>9710</v>
      </c>
      <c r="AD981" s="60">
        <f>IF(N981=$AD$1,_xlfn.XLOOKUP(LEFT(B981,18)&amp;C981&amp;D981,'Form CT'!I:I,'Form CT'!D:D,0)+_xlfn.XLOOKUP(LEFT(B981,18)&amp;C981&amp;D981,'Form CT'!I:I,'Form CT'!E:E,0),0)</f>
        <v>0</v>
      </c>
      <c r="AE981" s="60">
        <f>IF(N981=$AE$1,_xlfn.XLOOKUP(LEFT(B981,18)&amp;C981&amp;D981,'Form CT'!I:I,'Form CT'!D:D,0)+_xlfn.XLOOKUP(LEFT(B981,18)&amp;C981&amp;D981,'Form CT'!I:I,'Form CT'!E:E,0),0)</f>
        <v>0</v>
      </c>
      <c r="AF981" s="60">
        <f>IF(N981=$AF$1,_xlfn.XLOOKUP(LEFT(B981,18)&amp;C981&amp;D981,'Form CT'!I:I,'Form CT'!D:D,0)+_xlfn.XLOOKUP(LEFT(B981,18)&amp;C981&amp;D981,'Form CT'!I:I,'Form CT'!E:E,0),0)</f>
        <v>0</v>
      </c>
      <c r="AG981" s="60" t="e">
        <f t="shared" si="20"/>
        <v>#VALUE!</v>
      </c>
      <c r="AH981" s="60">
        <f>_xlfn.XLOOKUP(TRIM(CLEAN(B981))&amp;"-"&amp;TRIM(CLEAN(C981))&amp;"-"&amp;TRIM(CLEAN(D981)),'KS2'!A:A,'KS2'!B:B,0)</f>
        <v>0</v>
      </c>
      <c r="AI981" s="60">
        <f>IF(_xlfn.XLOOKUP(MID(B981,2,7)&amp;"/"&amp;MID(B981,10,3)&amp;TRIM(D981)&amp;MID(B981,15,4),Carouselwash!F:F,Carouselwash!I:I,0)=0,_xlfn.XLOOKUP((MID(C981,2,7)&amp;"/"&amp;MID(C981,10,3)&amp;TRIM(D981)),Carouselwash!G:G,Carouselwash!I:I,0),_xlfn.XLOOKUP(MID(B981,2,7)&amp;"/"&amp;MID(B981,10,3)&amp;TRIM(D981)&amp;MID(B981,15,4),Carouselwash!F:F,Carouselwash!I:I,0))</f>
        <v>0</v>
      </c>
    </row>
    <row r="982" spans="1:35" hidden="1">
      <c r="E982" s="57"/>
      <c r="I982" s="55"/>
      <c r="N982" s="55"/>
      <c r="AA982" s="60" t="s">
        <v>5010</v>
      </c>
      <c r="AB982" s="66" t="s">
        <v>5008</v>
      </c>
      <c r="AC982" s="60" t="s">
        <v>9711</v>
      </c>
      <c r="AD982" s="60">
        <f>IF(N982=$AD$1,_xlfn.XLOOKUP(LEFT(B982,18)&amp;C982&amp;D982,'Form CT'!I:I,'Form CT'!D:D,0)+_xlfn.XLOOKUP(LEFT(B982,18)&amp;C982&amp;D982,'Form CT'!I:I,'Form CT'!E:E,0),0)</f>
        <v>0</v>
      </c>
      <c r="AE982" s="60">
        <f>IF(N982=$AE$1,_xlfn.XLOOKUP(LEFT(B982,18)&amp;C982&amp;D982,'Form CT'!I:I,'Form CT'!D:D,0)+_xlfn.XLOOKUP(LEFT(B982,18)&amp;C982&amp;D982,'Form CT'!I:I,'Form CT'!E:E,0),0)</f>
        <v>0</v>
      </c>
      <c r="AF982" s="60">
        <f>IF(N982=$AF$1,_xlfn.XLOOKUP(LEFT(B982,18)&amp;C982&amp;D982,'Form CT'!I:I,'Form CT'!D:D,0)+_xlfn.XLOOKUP(LEFT(B982,18)&amp;C982&amp;D982,'Form CT'!I:I,'Form CT'!E:E,0),0)</f>
        <v>0</v>
      </c>
      <c r="AG982" s="60" t="e">
        <f t="shared" si="20"/>
        <v>#VALUE!</v>
      </c>
      <c r="AH982" s="60">
        <f>_xlfn.XLOOKUP(TRIM(CLEAN(B982))&amp;"-"&amp;TRIM(CLEAN(C982))&amp;"-"&amp;TRIM(CLEAN(D982)),'KS2'!A:A,'KS2'!B:B,0)</f>
        <v>0</v>
      </c>
      <c r="AI982" s="60">
        <f>IF(_xlfn.XLOOKUP(MID(B982,2,7)&amp;"/"&amp;MID(B982,10,3)&amp;TRIM(D982)&amp;MID(B982,15,4),Carouselwash!F:F,Carouselwash!I:I,0)=0,_xlfn.XLOOKUP((MID(C982,2,7)&amp;"/"&amp;MID(C982,10,3)&amp;TRIM(D982)),Carouselwash!G:G,Carouselwash!I:I,0),_xlfn.XLOOKUP(MID(B982,2,7)&amp;"/"&amp;MID(B982,10,3)&amp;TRIM(D982)&amp;MID(B982,15,4),Carouselwash!F:F,Carouselwash!I:I,0))</f>
        <v>0</v>
      </c>
    </row>
    <row r="983" spans="1:35" hidden="1">
      <c r="A983" s="55"/>
      <c r="B983" s="88"/>
      <c r="C983" s="56"/>
      <c r="D983" s="55"/>
      <c r="E983" s="57"/>
      <c r="F983" s="58"/>
      <c r="G983" s="55"/>
      <c r="H983" s="55"/>
      <c r="I983" s="55"/>
      <c r="N983" s="55"/>
      <c r="AA983" s="60" t="s">
        <v>5009</v>
      </c>
      <c r="AB983" s="66" t="s">
        <v>9712</v>
      </c>
      <c r="AC983" s="60" t="s">
        <v>9713</v>
      </c>
      <c r="AD983" s="60">
        <f>IF(N983=$AD$1,_xlfn.XLOOKUP(LEFT(B983,18)&amp;C983&amp;D983,'Form CT'!I:I,'Form CT'!D:D,0)+_xlfn.XLOOKUP(LEFT(B983,18)&amp;C983&amp;D983,'Form CT'!I:I,'Form CT'!E:E,0),0)</f>
        <v>0</v>
      </c>
      <c r="AE983" s="60">
        <f>IF(N983=$AE$1,_xlfn.XLOOKUP(LEFT(B983,18)&amp;C983&amp;D983,'Form CT'!I:I,'Form CT'!D:D,0)+_xlfn.XLOOKUP(LEFT(B983,18)&amp;C983&amp;D983,'Form CT'!I:I,'Form CT'!E:E,0),0)</f>
        <v>0</v>
      </c>
      <c r="AF983" s="60">
        <f>IF(N983=$AF$1,_xlfn.XLOOKUP(LEFT(B983,18)&amp;C983&amp;D983,'Form CT'!I:I,'Form CT'!D:D,0)+_xlfn.XLOOKUP(LEFT(B983,18)&amp;C983&amp;D983,'Form CT'!I:I,'Form CT'!E:E,0),0)</f>
        <v>0</v>
      </c>
      <c r="AG983" s="60" t="e">
        <f t="shared" si="20"/>
        <v>#VALUE!</v>
      </c>
      <c r="AH983" s="60">
        <f>_xlfn.XLOOKUP(TRIM(CLEAN(B983))&amp;"-"&amp;TRIM(CLEAN(C983))&amp;"-"&amp;TRIM(CLEAN(D983)),'KS2'!A:A,'KS2'!B:B,0)</f>
        <v>0</v>
      </c>
      <c r="AI983" s="60">
        <f>IF(_xlfn.XLOOKUP(MID(B983,2,7)&amp;"/"&amp;MID(B983,10,3)&amp;TRIM(D983)&amp;MID(B983,15,4),Carouselwash!F:F,Carouselwash!I:I,0)=0,_xlfn.XLOOKUP((MID(C983,2,7)&amp;"/"&amp;MID(C983,10,3)&amp;TRIM(D983)),Carouselwash!G:G,Carouselwash!I:I,0),_xlfn.XLOOKUP(MID(B983,2,7)&amp;"/"&amp;MID(B983,10,3)&amp;TRIM(D983)&amp;MID(B983,15,4),Carouselwash!F:F,Carouselwash!I:I,0))</f>
        <v>0</v>
      </c>
    </row>
    <row r="984" spans="1:35" hidden="1">
      <c r="A984" s="55"/>
      <c r="B984" s="56"/>
      <c r="C984" s="56"/>
      <c r="D984" s="55"/>
      <c r="E984" s="57"/>
      <c r="F984" s="58"/>
      <c r="G984" s="55"/>
      <c r="H984" s="55"/>
      <c r="I984" s="55"/>
      <c r="N984" s="55"/>
      <c r="AA984" s="60" t="s">
        <v>5009</v>
      </c>
      <c r="AB984" s="66" t="s">
        <v>9714</v>
      </c>
      <c r="AC984" s="60" t="s">
        <v>9715</v>
      </c>
      <c r="AD984" s="60">
        <f>IF(N984=$AD$1,_xlfn.XLOOKUP(LEFT(B984,18)&amp;C984&amp;D984,'Form CT'!I:I,'Form CT'!D:D,0)+_xlfn.XLOOKUP(LEFT(B984,18)&amp;C984&amp;D984,'Form CT'!I:I,'Form CT'!E:E,0),0)</f>
        <v>0</v>
      </c>
      <c r="AE984" s="60">
        <f>IF(N984=$AE$1,_xlfn.XLOOKUP(LEFT(B984,18)&amp;C984&amp;D984,'Form CT'!I:I,'Form CT'!D:D,0)+_xlfn.XLOOKUP(LEFT(B984,18)&amp;C984&amp;D984,'Form CT'!I:I,'Form CT'!E:E,0),0)</f>
        <v>0</v>
      </c>
      <c r="AF984" s="60">
        <f>IF(N984=$AF$1,_xlfn.XLOOKUP(LEFT(B984,18)&amp;C984&amp;D984,'Form CT'!I:I,'Form CT'!D:D,0)+_xlfn.XLOOKUP(LEFT(B984,18)&amp;C984&amp;D984,'Form CT'!I:I,'Form CT'!E:E,0),0)</f>
        <v>0</v>
      </c>
      <c r="AG984" s="60" t="e">
        <f t="shared" si="20"/>
        <v>#VALUE!</v>
      </c>
      <c r="AH984" s="60">
        <f>_xlfn.XLOOKUP(TRIM(CLEAN(B984))&amp;"-"&amp;TRIM(CLEAN(C984))&amp;"-"&amp;TRIM(CLEAN(D984)),'KS2'!A:A,'KS2'!B:B,0)</f>
        <v>0</v>
      </c>
      <c r="AI984" s="60">
        <f>IF(_xlfn.XLOOKUP(MID(B984,2,7)&amp;"/"&amp;MID(B984,10,3)&amp;TRIM(D984)&amp;MID(B984,15,4),Carouselwash!F:F,Carouselwash!I:I,0)=0,_xlfn.XLOOKUP((MID(C984,2,7)&amp;"/"&amp;MID(C984,10,3)&amp;TRIM(D984)),Carouselwash!G:G,Carouselwash!I:I,0),_xlfn.XLOOKUP(MID(B984,2,7)&amp;"/"&amp;MID(B984,10,3)&amp;TRIM(D984)&amp;MID(B984,15,4),Carouselwash!F:F,Carouselwash!I:I,0))</f>
        <v>0</v>
      </c>
    </row>
    <row r="985" spans="1:35" hidden="1">
      <c r="A985"/>
      <c r="B985"/>
      <c r="C985"/>
      <c r="D985"/>
      <c r="E985" s="57"/>
      <c r="F985"/>
      <c r="G985"/>
      <c r="H985"/>
      <c r="I985"/>
      <c r="J985"/>
      <c r="K985"/>
      <c r="L985"/>
      <c r="M985"/>
      <c r="N985"/>
      <c r="AA985" s="60" t="s">
        <v>5009</v>
      </c>
      <c r="AB985" s="66" t="s">
        <v>9716</v>
      </c>
      <c r="AC985" s="60" t="s">
        <v>9556</v>
      </c>
      <c r="AD985" s="60">
        <f>IF(N985=$AD$1,_xlfn.XLOOKUP(LEFT(B985,18)&amp;C985&amp;D985,'Form CT'!I:I,'Form CT'!D:D,0)+_xlfn.XLOOKUP(LEFT(B985,18)&amp;C985&amp;D985,'Form CT'!I:I,'Form CT'!E:E,0),0)</f>
        <v>0</v>
      </c>
      <c r="AE985" s="60">
        <f>IF(N985=$AE$1,_xlfn.XLOOKUP(LEFT(B985,18)&amp;C985&amp;D985,'Form CT'!I:I,'Form CT'!D:D,0)+_xlfn.XLOOKUP(LEFT(B985,18)&amp;C985&amp;D985,'Form CT'!I:I,'Form CT'!E:E,0),0)</f>
        <v>0</v>
      </c>
      <c r="AF985" s="60">
        <f>IF(N985=$AF$1,_xlfn.XLOOKUP(LEFT(B985,18)&amp;C985&amp;D985,'Form CT'!I:I,'Form CT'!D:D,0)+_xlfn.XLOOKUP(LEFT(B985,18)&amp;C985&amp;D985,'Form CT'!I:I,'Form CT'!E:E,0),0)</f>
        <v>0</v>
      </c>
      <c r="AG985" s="60" t="e">
        <f t="shared" si="20"/>
        <v>#VALUE!</v>
      </c>
      <c r="AH985" s="60">
        <f>_xlfn.XLOOKUP(TRIM(CLEAN(B985))&amp;"-"&amp;TRIM(CLEAN(C985))&amp;"-"&amp;TRIM(CLEAN(D985)),'KS2'!A:A,'KS2'!B:B,0)</f>
        <v>0</v>
      </c>
      <c r="AI985" s="60">
        <f>IF(_xlfn.XLOOKUP(MID(B985,2,7)&amp;"/"&amp;MID(B985,10,3)&amp;TRIM(D985)&amp;MID(B985,15,4),Carouselwash!F:F,Carouselwash!I:I,0)=0,_xlfn.XLOOKUP((MID(C985,2,7)&amp;"/"&amp;MID(C985,10,3)&amp;TRIM(D985)),Carouselwash!G:G,Carouselwash!I:I,0),_xlfn.XLOOKUP(MID(B985,2,7)&amp;"/"&amp;MID(B985,10,3)&amp;TRIM(D985)&amp;MID(B985,15,4),Carouselwash!F:F,Carouselwash!I:I,0))</f>
        <v>0</v>
      </c>
    </row>
    <row r="986" spans="1:35" hidden="1">
      <c r="A986" s="55"/>
      <c r="B986" s="56"/>
      <c r="C986" s="56"/>
      <c r="D986" s="55"/>
      <c r="E986" s="57"/>
      <c r="F986" s="58"/>
      <c r="G986" s="55"/>
      <c r="H986" s="55"/>
      <c r="I986" s="55"/>
      <c r="J986" s="55"/>
      <c r="N986" s="55"/>
      <c r="AA986" s="60" t="s">
        <v>5012</v>
      </c>
      <c r="AB986" s="66" t="s">
        <v>5014</v>
      </c>
      <c r="AC986" s="60" t="s">
        <v>9717</v>
      </c>
      <c r="AD986" s="60">
        <f>IF(N986=$AD$1,_xlfn.XLOOKUP(LEFT(B986,18)&amp;C986&amp;D986,'Form CT'!I:I,'Form CT'!D:D,0)+_xlfn.XLOOKUP(LEFT(B986,18)&amp;C986&amp;D986,'Form CT'!I:I,'Form CT'!E:E,0),0)</f>
        <v>0</v>
      </c>
      <c r="AE986" s="60">
        <f>IF(N986=$AE$1,_xlfn.XLOOKUP(LEFT(B986,18)&amp;C986&amp;D986,'Form CT'!I:I,'Form CT'!D:D,0)+_xlfn.XLOOKUP(LEFT(B986,18)&amp;C986&amp;D986,'Form CT'!I:I,'Form CT'!E:E,0),0)</f>
        <v>0</v>
      </c>
      <c r="AF986" s="60">
        <f>IF(N986=$AF$1,_xlfn.XLOOKUP(LEFT(B986,18)&amp;C986&amp;D986,'Form CT'!I:I,'Form CT'!D:D,0)+_xlfn.XLOOKUP(LEFT(B986,18)&amp;C986&amp;D986,'Form CT'!I:I,'Form CT'!E:E,0),0)</f>
        <v>0</v>
      </c>
      <c r="AG986" s="60" t="e">
        <f t="shared" si="20"/>
        <v>#VALUE!</v>
      </c>
      <c r="AH986" s="60">
        <f>_xlfn.XLOOKUP(TRIM(CLEAN(B986))&amp;"-"&amp;TRIM(CLEAN(C986))&amp;"-"&amp;TRIM(CLEAN(D986)),'KS2'!A:A,'KS2'!B:B,0)</f>
        <v>0</v>
      </c>
      <c r="AI986" s="60">
        <f>IF(_xlfn.XLOOKUP(MID(B986,2,7)&amp;"/"&amp;MID(B986,10,3)&amp;TRIM(D986)&amp;MID(B986,15,4),Carouselwash!F:F,Carouselwash!I:I,0)=0,_xlfn.XLOOKUP((MID(C986,2,7)&amp;"/"&amp;MID(C986,10,3)&amp;TRIM(D986)),Carouselwash!G:G,Carouselwash!I:I,0),_xlfn.XLOOKUP(MID(B986,2,7)&amp;"/"&amp;MID(B986,10,3)&amp;TRIM(D986)&amp;MID(B986,15,4),Carouselwash!F:F,Carouselwash!I:I,0))</f>
        <v>0</v>
      </c>
    </row>
    <row r="987" spans="1:35" hidden="1">
      <c r="A987" s="55"/>
      <c r="B987" s="56"/>
      <c r="C987" s="56"/>
      <c r="D987" s="55"/>
      <c r="E987" s="57"/>
      <c r="F987" s="58"/>
      <c r="G987" s="55"/>
      <c r="H987" s="55"/>
      <c r="N987" s="55"/>
      <c r="AA987" s="60" t="s">
        <v>5009</v>
      </c>
      <c r="AB987" s="66" t="s">
        <v>5008</v>
      </c>
      <c r="AC987" s="60" t="s">
        <v>9562</v>
      </c>
      <c r="AD987" s="60">
        <f>IF(N987=$AD$1,_xlfn.XLOOKUP(LEFT(B987,18)&amp;C987&amp;D987,'Form CT'!I:I,'Form CT'!D:D,0)+_xlfn.XLOOKUP(LEFT(B987,18)&amp;C987&amp;D987,'Form CT'!I:I,'Form CT'!E:E,0),0)</f>
        <v>0</v>
      </c>
      <c r="AE987" s="60">
        <f>IF(N987=$AE$1,_xlfn.XLOOKUP(LEFT(B987,18)&amp;C987&amp;D987,'Form CT'!I:I,'Form CT'!D:D,0)+_xlfn.XLOOKUP(LEFT(B987,18)&amp;C987&amp;D987,'Form CT'!I:I,'Form CT'!E:E,0),0)</f>
        <v>0</v>
      </c>
      <c r="AF987" s="60">
        <f>IF(N987=$AF$1,_xlfn.XLOOKUP(LEFT(B987,18)&amp;C987&amp;D987,'Form CT'!I:I,'Form CT'!D:D,0)+_xlfn.XLOOKUP(LEFT(B987,18)&amp;C987&amp;D987,'Form CT'!I:I,'Form CT'!E:E,0),0)</f>
        <v>0</v>
      </c>
      <c r="AG987" s="60" t="e">
        <f t="shared" si="20"/>
        <v>#VALUE!</v>
      </c>
      <c r="AH987" s="60">
        <f>_xlfn.XLOOKUP(TRIM(CLEAN(B987))&amp;"-"&amp;TRIM(CLEAN(C987))&amp;"-"&amp;TRIM(CLEAN(D987)),'KS2'!A:A,'KS2'!B:B,0)</f>
        <v>0</v>
      </c>
      <c r="AI987" s="60">
        <f>IF(_xlfn.XLOOKUP(MID(B987,2,7)&amp;"/"&amp;MID(B987,10,3)&amp;TRIM(D987)&amp;MID(B987,15,4),Carouselwash!F:F,Carouselwash!I:I,0)=0,_xlfn.XLOOKUP((MID(C987,2,7)&amp;"/"&amp;MID(C987,10,3)&amp;TRIM(D987)),Carouselwash!G:G,Carouselwash!I:I,0),_xlfn.XLOOKUP(MID(B987,2,7)&amp;"/"&amp;MID(B987,10,3)&amp;TRIM(D987)&amp;MID(B987,15,4),Carouselwash!F:F,Carouselwash!I:I,0))</f>
        <v>0</v>
      </c>
    </row>
    <row r="988" spans="1:35" hidden="1">
      <c r="A988" s="55"/>
      <c r="B988" s="56"/>
      <c r="C988" s="56"/>
      <c r="D988" s="55"/>
      <c r="E988" s="57"/>
      <c r="F988" s="58"/>
      <c r="G988" s="55"/>
      <c r="H988" s="55"/>
      <c r="N988" s="55"/>
      <c r="AA988" s="60" t="s">
        <v>5009</v>
      </c>
      <c r="AB988" s="66" t="s">
        <v>9718</v>
      </c>
      <c r="AC988" s="60" t="s">
        <v>9719</v>
      </c>
      <c r="AD988" s="60">
        <f>IF(N988=$AD$1,_xlfn.XLOOKUP(LEFT(B988,18)&amp;C988&amp;D988,'Form CT'!I:I,'Form CT'!D:D,0)+_xlfn.XLOOKUP(LEFT(B988,18)&amp;C988&amp;D988,'Form CT'!I:I,'Form CT'!E:E,0),0)</f>
        <v>0</v>
      </c>
      <c r="AE988" s="60">
        <f>IF(N988=$AE$1,_xlfn.XLOOKUP(LEFT(B988,18)&amp;C988&amp;D988,'Form CT'!I:I,'Form CT'!D:D,0)+_xlfn.XLOOKUP(LEFT(B988,18)&amp;C988&amp;D988,'Form CT'!I:I,'Form CT'!E:E,0),0)</f>
        <v>0</v>
      </c>
      <c r="AF988" s="60">
        <f>IF(N988=$AF$1,_xlfn.XLOOKUP(LEFT(B988,18)&amp;C988&amp;D988,'Form CT'!I:I,'Form CT'!D:D,0)+_xlfn.XLOOKUP(LEFT(B988,18)&amp;C988&amp;D988,'Form CT'!I:I,'Form CT'!E:E,0),0)</f>
        <v>0</v>
      </c>
      <c r="AG988" s="60" t="e">
        <f t="shared" si="20"/>
        <v>#VALUE!</v>
      </c>
      <c r="AH988" s="60">
        <f>_xlfn.XLOOKUP(TRIM(CLEAN(B988))&amp;"-"&amp;TRIM(CLEAN(C988))&amp;"-"&amp;TRIM(CLEAN(D988)),'KS2'!A:A,'KS2'!B:B,0)</f>
        <v>0</v>
      </c>
      <c r="AI988" s="60">
        <f>IF(_xlfn.XLOOKUP(MID(B988,2,7)&amp;"/"&amp;MID(B988,10,3)&amp;TRIM(D988)&amp;MID(B988,15,4),Carouselwash!F:F,Carouselwash!I:I,0)=0,_xlfn.XLOOKUP((MID(C988,2,7)&amp;"/"&amp;MID(C988,10,3)&amp;TRIM(D988)),Carouselwash!G:G,Carouselwash!I:I,0),_xlfn.XLOOKUP(MID(B988,2,7)&amp;"/"&amp;MID(B988,10,3)&amp;TRIM(D988)&amp;MID(B988,15,4),Carouselwash!F:F,Carouselwash!I:I,0))</f>
        <v>0</v>
      </c>
    </row>
    <row r="989" spans="1:35" hidden="1">
      <c r="B989" s="95"/>
      <c r="E989" s="57"/>
      <c r="N989" s="55"/>
      <c r="AA989" s="60" t="s">
        <v>5009</v>
      </c>
      <c r="AB989" s="66" t="s">
        <v>9720</v>
      </c>
      <c r="AC989" s="60" t="s">
        <v>9721</v>
      </c>
      <c r="AD989" s="60">
        <f>IF(N989=$AD$1,_xlfn.XLOOKUP(LEFT(B989,18)&amp;C989&amp;D989,'Form CT'!I:I,'Form CT'!D:D,0)+_xlfn.XLOOKUP(LEFT(B989,18)&amp;C989&amp;D989,'Form CT'!I:I,'Form CT'!E:E,0),0)</f>
        <v>0</v>
      </c>
      <c r="AE989" s="60">
        <f>IF(N989=$AE$1,_xlfn.XLOOKUP(LEFT(B989,18)&amp;C989&amp;D989,'Form CT'!I:I,'Form CT'!D:D,0)+_xlfn.XLOOKUP(LEFT(B989,18)&amp;C989&amp;D989,'Form CT'!I:I,'Form CT'!E:E,0),0)</f>
        <v>0</v>
      </c>
      <c r="AF989" s="60">
        <f>IF(N989=$AF$1,_xlfn.XLOOKUP(LEFT(B989,18)&amp;C989&amp;D989,'Form CT'!I:I,'Form CT'!D:D,0)+_xlfn.XLOOKUP(LEFT(B989,18)&amp;C989&amp;D989,'Form CT'!I:I,'Form CT'!E:E,0),0)</f>
        <v>0</v>
      </c>
      <c r="AG989" s="60" t="e">
        <f t="shared" si="20"/>
        <v>#VALUE!</v>
      </c>
      <c r="AH989" s="60">
        <f>_xlfn.XLOOKUP(TRIM(CLEAN(B989))&amp;"-"&amp;TRIM(CLEAN(C989))&amp;"-"&amp;TRIM(CLEAN(D989)),'KS2'!A:A,'KS2'!B:B,0)</f>
        <v>0</v>
      </c>
      <c r="AI989" s="60">
        <f>IF(_xlfn.XLOOKUP(MID(B989,2,7)&amp;"/"&amp;MID(B989,10,3)&amp;TRIM(D989)&amp;MID(B989,15,4),Carouselwash!F:F,Carouselwash!I:I,0)=0,_xlfn.XLOOKUP((MID(C989,2,7)&amp;"/"&amp;MID(C989,10,3)&amp;TRIM(D989)),Carouselwash!G:G,Carouselwash!I:I,0),_xlfn.XLOOKUP(MID(B989,2,7)&amp;"/"&amp;MID(B989,10,3)&amp;TRIM(D989)&amp;MID(B989,15,4),Carouselwash!F:F,Carouselwash!I:I,0))</f>
        <v>0</v>
      </c>
    </row>
    <row r="990" spans="1:35" hidden="1">
      <c r="AA990" s="60" t="s">
        <v>5015</v>
      </c>
      <c r="AB990" s="66" t="s">
        <v>9722</v>
      </c>
      <c r="AC990" s="60" t="s">
        <v>9723</v>
      </c>
      <c r="AD990" s="60">
        <f>IF(N990=$AD$1,_xlfn.XLOOKUP(LEFT(B990,18)&amp;C990&amp;D990,'Form CT'!I:I,'Form CT'!D:D,0)+_xlfn.XLOOKUP(LEFT(B990,18)&amp;C990&amp;D990,'Form CT'!I:I,'Form CT'!E:E,0),0)</f>
        <v>0</v>
      </c>
      <c r="AE990" s="60">
        <f>IF(N990=$AE$1,_xlfn.XLOOKUP(LEFT(B990,18)&amp;C990&amp;D990,'Form CT'!I:I,'Form CT'!D:D,0)+_xlfn.XLOOKUP(LEFT(B990,18)&amp;C990&amp;D990,'Form CT'!I:I,'Form CT'!E:E,0),0)</f>
        <v>0</v>
      </c>
      <c r="AF990" s="60">
        <f>IF(N990=$AF$1,_xlfn.XLOOKUP(LEFT(B990,18)&amp;C990&amp;D990,'Form CT'!I:I,'Form CT'!D:D,0)+_xlfn.XLOOKUP(LEFT(B990,18)&amp;C990&amp;D990,'Form CT'!I:I,'Form CT'!E:E,0),0)</f>
        <v>0</v>
      </c>
      <c r="AG990" s="60" t="e">
        <f t="shared" si="20"/>
        <v>#VALUE!</v>
      </c>
      <c r="AH990" s="60">
        <f>_xlfn.XLOOKUP(TRIM(CLEAN(B990))&amp;"-"&amp;TRIM(CLEAN(C990))&amp;"-"&amp;TRIM(CLEAN(D990)),'KS2'!A:A,'KS2'!B:B,0)</f>
        <v>0</v>
      </c>
      <c r="AI990" s="60">
        <f>IF(_xlfn.XLOOKUP(MID(B990,2,7)&amp;"/"&amp;MID(B990,10,3)&amp;TRIM(D990)&amp;MID(B990,15,4),Carouselwash!F:F,Carouselwash!I:I,0)=0,_xlfn.XLOOKUP((MID(C990,2,7)&amp;"/"&amp;MID(C990,10,3)&amp;TRIM(D990)),Carouselwash!G:G,Carouselwash!I:I,0),_xlfn.XLOOKUP(MID(B990,2,7)&amp;"/"&amp;MID(B990,10,3)&amp;TRIM(D990)&amp;MID(B990,15,4),Carouselwash!F:F,Carouselwash!I:I,0))</f>
        <v>0</v>
      </c>
    </row>
    <row r="991" spans="1:35" hidden="1">
      <c r="AA991" s="60" t="s">
        <v>5010</v>
      </c>
      <c r="AB991" s="66" t="s">
        <v>5008</v>
      </c>
      <c r="AC991" s="60" t="s">
        <v>9724</v>
      </c>
      <c r="AD991" s="60">
        <f>IF(N991=$AD$1,_xlfn.XLOOKUP(LEFT(B991,18)&amp;C991&amp;D991,'Form CT'!I:I,'Form CT'!D:D,0)+_xlfn.XLOOKUP(LEFT(B991,18)&amp;C991&amp;D991,'Form CT'!I:I,'Form CT'!E:E,0),0)</f>
        <v>0</v>
      </c>
      <c r="AE991" s="60">
        <f>IF(N991=$AE$1,_xlfn.XLOOKUP(LEFT(B991,18)&amp;C991&amp;D991,'Form CT'!I:I,'Form CT'!D:D,0)+_xlfn.XLOOKUP(LEFT(B991,18)&amp;C991&amp;D991,'Form CT'!I:I,'Form CT'!E:E,0),0)</f>
        <v>0</v>
      </c>
      <c r="AF991" s="60">
        <f>IF(N991=$AF$1,_xlfn.XLOOKUP(LEFT(B991,18)&amp;C991&amp;D991,'Form CT'!I:I,'Form CT'!D:D,0)+_xlfn.XLOOKUP(LEFT(B991,18)&amp;C991&amp;D991,'Form CT'!I:I,'Form CT'!E:E,0),0)</f>
        <v>0</v>
      </c>
      <c r="AG991" s="60" t="e">
        <f t="shared" si="20"/>
        <v>#VALUE!</v>
      </c>
      <c r="AH991" s="60">
        <f>_xlfn.XLOOKUP(TRIM(CLEAN(B991))&amp;"-"&amp;TRIM(CLEAN(C991))&amp;"-"&amp;TRIM(CLEAN(D991)),'KS2'!A:A,'KS2'!B:B,0)</f>
        <v>0</v>
      </c>
      <c r="AI991" s="60">
        <f>IF(_xlfn.XLOOKUP(MID(B991,2,7)&amp;"/"&amp;MID(B991,10,3)&amp;TRIM(D991)&amp;MID(B991,15,4),Carouselwash!F:F,Carouselwash!I:I,0)=0,_xlfn.XLOOKUP((MID(C991,2,7)&amp;"/"&amp;MID(C991,10,3)&amp;TRIM(D991)),Carouselwash!G:G,Carouselwash!I:I,0),_xlfn.XLOOKUP(MID(B991,2,7)&amp;"/"&amp;MID(B991,10,3)&amp;TRIM(D991)&amp;MID(B991,15,4),Carouselwash!F:F,Carouselwash!I:I,0))</f>
        <v>0</v>
      </c>
    </row>
    <row r="992" spans="1:35" hidden="1">
      <c r="AA992" s="60" t="s">
        <v>5548</v>
      </c>
      <c r="AB992" s="66" t="s">
        <v>5548</v>
      </c>
      <c r="AC992" s="60" t="s">
        <v>5008</v>
      </c>
      <c r="AD992" s="60">
        <f>IF(N992=$AD$1,_xlfn.XLOOKUP(LEFT(B992,18)&amp;C992&amp;D992,'Form CT'!I:I,'Form CT'!D:D,0)+_xlfn.XLOOKUP(LEFT(B992,18)&amp;C992&amp;D992,'Form CT'!I:I,'Form CT'!E:E,0),0)</f>
        <v>0</v>
      </c>
      <c r="AE992" s="60">
        <f>IF(N992=$AE$1,_xlfn.XLOOKUP(LEFT(B992,18)&amp;C992&amp;D992,'Form CT'!I:I,'Form CT'!D:D,0)+_xlfn.XLOOKUP(LEFT(B992,18)&amp;C992&amp;D992,'Form CT'!I:I,'Form CT'!E:E,0),0)</f>
        <v>0</v>
      </c>
      <c r="AF992" s="60">
        <f>IF(N992=$AF$1,_xlfn.XLOOKUP(LEFT(B992,18)&amp;C992&amp;D992,'Form CT'!I:I,'Form CT'!D:D,0)+_xlfn.XLOOKUP(LEFT(B992,18)&amp;C992&amp;D992,'Form CT'!I:I,'Form CT'!E:E,0),0)</f>
        <v>0</v>
      </c>
      <c r="AG992" s="60" t="e">
        <f t="shared" si="20"/>
        <v>#VALUE!</v>
      </c>
      <c r="AH992" s="60">
        <f>_xlfn.XLOOKUP(TRIM(CLEAN(B992))&amp;"-"&amp;TRIM(CLEAN(C992))&amp;"-"&amp;TRIM(CLEAN(D992)),'KS2'!A:A,'KS2'!B:B,0)</f>
        <v>0</v>
      </c>
      <c r="AI992" s="60">
        <f>IF(_xlfn.XLOOKUP(MID(B992,2,7)&amp;"/"&amp;MID(B992,10,3)&amp;TRIM(D992)&amp;MID(B992,15,4),Carouselwash!F:F,Carouselwash!I:I,0)=0,_xlfn.XLOOKUP((MID(C992,2,7)&amp;"/"&amp;MID(C992,10,3)&amp;TRIM(D992)),Carouselwash!G:G,Carouselwash!I:I,0),_xlfn.XLOOKUP(MID(B992,2,7)&amp;"/"&amp;MID(B992,10,3)&amp;TRIM(D992)&amp;MID(B992,15,4),Carouselwash!F:F,Carouselwash!I:I,0))</f>
        <v>0</v>
      </c>
    </row>
    <row r="993" spans="27:35" hidden="1">
      <c r="AA993" s="60" t="s">
        <v>5009</v>
      </c>
      <c r="AB993" s="66" t="s">
        <v>9725</v>
      </c>
      <c r="AC993" s="60" t="s">
        <v>9726</v>
      </c>
      <c r="AD993" s="60">
        <f>IF(N993=$AD$1,_xlfn.XLOOKUP(LEFT(B993,18)&amp;C993&amp;D993,'Form CT'!I:I,'Form CT'!D:D,0)+_xlfn.XLOOKUP(LEFT(B993,18)&amp;C993&amp;D993,'Form CT'!I:I,'Form CT'!E:E,0),0)</f>
        <v>0</v>
      </c>
      <c r="AE993" s="60">
        <f>IF(N993=$AE$1,_xlfn.XLOOKUP(LEFT(B993,18)&amp;C993&amp;D993,'Form CT'!I:I,'Form CT'!D:D,0)+_xlfn.XLOOKUP(LEFT(B993,18)&amp;C993&amp;D993,'Form CT'!I:I,'Form CT'!E:E,0),0)</f>
        <v>0</v>
      </c>
      <c r="AF993" s="60">
        <f>IF(N993=$AF$1,_xlfn.XLOOKUP(LEFT(B993,18)&amp;C993&amp;D993,'Form CT'!I:I,'Form CT'!D:D,0)+_xlfn.XLOOKUP(LEFT(B993,18)&amp;C993&amp;D993,'Form CT'!I:I,'Form CT'!E:E,0),0)</f>
        <v>0</v>
      </c>
      <c r="AG993" s="60" t="e">
        <f t="shared" si="20"/>
        <v>#VALUE!</v>
      </c>
      <c r="AH993" s="60">
        <f>_xlfn.XLOOKUP(TRIM(CLEAN(B993))&amp;"-"&amp;TRIM(CLEAN(C993))&amp;"-"&amp;TRIM(CLEAN(D993)),'KS2'!A:A,'KS2'!B:B,0)</f>
        <v>0</v>
      </c>
      <c r="AI993" s="60">
        <f>IF(_xlfn.XLOOKUP(MID(B993,2,7)&amp;"/"&amp;MID(B993,10,3)&amp;TRIM(D993)&amp;MID(B993,15,4),Carouselwash!F:F,Carouselwash!I:I,0)=0,_xlfn.XLOOKUP((MID(C993,2,7)&amp;"/"&amp;MID(C993,10,3)&amp;TRIM(D993)),Carouselwash!G:G,Carouselwash!I:I,0),_xlfn.XLOOKUP(MID(B993,2,7)&amp;"/"&amp;MID(B993,10,3)&amp;TRIM(D993)&amp;MID(B993,15,4),Carouselwash!F:F,Carouselwash!I:I,0))</f>
        <v>0</v>
      </c>
    </row>
    <row r="994" spans="27:35" hidden="1">
      <c r="AA994" s="60" t="s">
        <v>5009</v>
      </c>
      <c r="AB994" s="66" t="s">
        <v>9727</v>
      </c>
      <c r="AC994" s="60" t="s">
        <v>9728</v>
      </c>
      <c r="AD994" s="60">
        <f>IF(N994=$AD$1,_xlfn.XLOOKUP(LEFT(B994,18)&amp;C994&amp;D994,'Form CT'!I:I,'Form CT'!D:D,0)+_xlfn.XLOOKUP(LEFT(B994,18)&amp;C994&amp;D994,'Form CT'!I:I,'Form CT'!E:E,0),0)</f>
        <v>0</v>
      </c>
      <c r="AE994" s="60">
        <f>IF(N994=$AE$1,_xlfn.XLOOKUP(LEFT(B994,18)&amp;C994&amp;D994,'Form CT'!I:I,'Form CT'!D:D,0)+_xlfn.XLOOKUP(LEFT(B994,18)&amp;C994&amp;D994,'Form CT'!I:I,'Form CT'!E:E,0),0)</f>
        <v>0</v>
      </c>
      <c r="AF994" s="60">
        <f>IF(N994=$AF$1,_xlfn.XLOOKUP(LEFT(B994,18)&amp;C994&amp;D994,'Form CT'!I:I,'Form CT'!D:D,0)+_xlfn.XLOOKUP(LEFT(B994,18)&amp;C994&amp;D994,'Form CT'!I:I,'Form CT'!E:E,0),0)</f>
        <v>0</v>
      </c>
      <c r="AG994" s="60" t="e">
        <f t="shared" si="20"/>
        <v>#VALUE!</v>
      </c>
      <c r="AH994" s="60">
        <f>_xlfn.XLOOKUP(TRIM(CLEAN(B994))&amp;"-"&amp;TRIM(CLEAN(C994))&amp;"-"&amp;TRIM(CLEAN(D994)),'KS2'!A:A,'KS2'!B:B,0)</f>
        <v>0</v>
      </c>
      <c r="AI994" s="60">
        <f>IF(_xlfn.XLOOKUP(MID(B994,2,7)&amp;"/"&amp;MID(B994,10,3)&amp;TRIM(D994)&amp;MID(B994,15,4),Carouselwash!F:F,Carouselwash!I:I,0)=0,_xlfn.XLOOKUP((MID(C994,2,7)&amp;"/"&amp;MID(C994,10,3)&amp;TRIM(D994)),Carouselwash!G:G,Carouselwash!I:I,0),_xlfn.XLOOKUP(MID(B994,2,7)&amp;"/"&amp;MID(B994,10,3)&amp;TRIM(D994)&amp;MID(B994,15,4),Carouselwash!F:F,Carouselwash!I:I,0))</f>
        <v>0</v>
      </c>
    </row>
    <row r="995" spans="27:35" hidden="1">
      <c r="AA995" s="60" t="s">
        <v>5009</v>
      </c>
      <c r="AB995" s="66" t="s">
        <v>9729</v>
      </c>
      <c r="AC995" s="60" t="s">
        <v>9730</v>
      </c>
      <c r="AD995" s="60">
        <f>IF(N995=$AD$1,_xlfn.XLOOKUP(LEFT(B995,18)&amp;C995&amp;D995,'Form CT'!I:I,'Form CT'!D:D,0)+_xlfn.XLOOKUP(LEFT(B995,18)&amp;C995&amp;D995,'Form CT'!I:I,'Form CT'!E:E,0),0)</f>
        <v>0</v>
      </c>
      <c r="AE995" s="60">
        <f>IF(N995=$AE$1,_xlfn.XLOOKUP(LEFT(B995,18)&amp;C995&amp;D995,'Form CT'!I:I,'Form CT'!D:D,0)+_xlfn.XLOOKUP(LEFT(B995,18)&amp;C995&amp;D995,'Form CT'!I:I,'Form CT'!E:E,0),0)</f>
        <v>0</v>
      </c>
      <c r="AF995" s="60">
        <f>IF(N995=$AF$1,_xlfn.XLOOKUP(LEFT(B995,18)&amp;C995&amp;D995,'Form CT'!I:I,'Form CT'!D:D,0)+_xlfn.XLOOKUP(LEFT(B995,18)&amp;C995&amp;D995,'Form CT'!I:I,'Form CT'!E:E,0),0)</f>
        <v>0</v>
      </c>
      <c r="AG995" s="60" t="e">
        <f t="shared" si="20"/>
        <v>#VALUE!</v>
      </c>
      <c r="AH995" s="60">
        <f>_xlfn.XLOOKUP(TRIM(CLEAN(B995))&amp;"-"&amp;TRIM(CLEAN(C995))&amp;"-"&amp;TRIM(CLEAN(D995)),'KS2'!A:A,'KS2'!B:B,0)</f>
        <v>0</v>
      </c>
      <c r="AI995" s="60">
        <f>IF(_xlfn.XLOOKUP(MID(B995,2,7)&amp;"/"&amp;MID(B995,10,3)&amp;TRIM(D995)&amp;MID(B995,15,4),Carouselwash!F:F,Carouselwash!I:I,0)=0,_xlfn.XLOOKUP((MID(C995,2,7)&amp;"/"&amp;MID(C995,10,3)&amp;TRIM(D995)),Carouselwash!G:G,Carouselwash!I:I,0),_xlfn.XLOOKUP(MID(B995,2,7)&amp;"/"&amp;MID(B995,10,3)&amp;TRIM(D995)&amp;MID(B995,15,4),Carouselwash!F:F,Carouselwash!I:I,0))</f>
        <v>0</v>
      </c>
    </row>
    <row r="996" spans="27:35" hidden="1">
      <c r="AA996" s="60" t="s">
        <v>5013</v>
      </c>
      <c r="AB996" s="66" t="s">
        <v>9731</v>
      </c>
      <c r="AC996" s="60" t="s">
        <v>9732</v>
      </c>
      <c r="AD996" s="60">
        <f>IF(N996=$AD$1,_xlfn.XLOOKUP(LEFT(B996,18)&amp;C996&amp;D996,'Form CT'!I:I,'Form CT'!D:D,0)+_xlfn.XLOOKUP(LEFT(B996,18)&amp;C996&amp;D996,'Form CT'!I:I,'Form CT'!E:E,0),0)</f>
        <v>0</v>
      </c>
      <c r="AE996" s="60">
        <f>IF(N996=$AE$1,_xlfn.XLOOKUP(LEFT(B996,18)&amp;C996&amp;D996,'Form CT'!I:I,'Form CT'!D:D,0)+_xlfn.XLOOKUP(LEFT(B996,18)&amp;C996&amp;D996,'Form CT'!I:I,'Form CT'!E:E,0),0)</f>
        <v>0</v>
      </c>
      <c r="AF996" s="60">
        <f>IF(N996=$AF$1,_xlfn.XLOOKUP(LEFT(B996,18)&amp;C996&amp;D996,'Form CT'!I:I,'Form CT'!D:D,0)+_xlfn.XLOOKUP(LEFT(B996,18)&amp;C996&amp;D996,'Form CT'!I:I,'Form CT'!E:E,0),0)</f>
        <v>0</v>
      </c>
      <c r="AG996" s="60" t="e">
        <f t="shared" si="20"/>
        <v>#VALUE!</v>
      </c>
      <c r="AH996" s="60">
        <f>_xlfn.XLOOKUP(TRIM(CLEAN(B996))&amp;"-"&amp;TRIM(CLEAN(C996))&amp;"-"&amp;TRIM(CLEAN(D996)),'KS2'!A:A,'KS2'!B:B,0)</f>
        <v>0</v>
      </c>
      <c r="AI996" s="60">
        <f>IF(_xlfn.XLOOKUP(MID(B996,2,7)&amp;"/"&amp;MID(B996,10,3)&amp;TRIM(D996)&amp;MID(B996,15,4),Carouselwash!F:F,Carouselwash!I:I,0)=0,_xlfn.XLOOKUP((MID(C996,2,7)&amp;"/"&amp;MID(C996,10,3)&amp;TRIM(D996)),Carouselwash!G:G,Carouselwash!I:I,0),_xlfn.XLOOKUP(MID(B996,2,7)&amp;"/"&amp;MID(B996,10,3)&amp;TRIM(D996)&amp;MID(B996,15,4),Carouselwash!F:F,Carouselwash!I:I,0))</f>
        <v>0</v>
      </c>
    </row>
    <row r="997" spans="27:35" hidden="1">
      <c r="AA997" s="60" t="s">
        <v>5012</v>
      </c>
      <c r="AB997" s="66" t="s">
        <v>5014</v>
      </c>
      <c r="AC997" s="60" t="s">
        <v>9733</v>
      </c>
      <c r="AD997" s="60">
        <f>IF(N997=$AD$1,_xlfn.XLOOKUP(LEFT(B997,18)&amp;C997&amp;D997,'Form CT'!I:I,'Form CT'!D:D,0)+_xlfn.XLOOKUP(LEFT(B997,18)&amp;C997&amp;D997,'Form CT'!I:I,'Form CT'!E:E,0),0)</f>
        <v>0</v>
      </c>
      <c r="AE997" s="60">
        <f>IF(N997=$AE$1,_xlfn.XLOOKUP(LEFT(B997,18)&amp;C997&amp;D997,'Form CT'!I:I,'Form CT'!D:D,0)+_xlfn.XLOOKUP(LEFT(B997,18)&amp;C997&amp;D997,'Form CT'!I:I,'Form CT'!E:E,0),0)</f>
        <v>0</v>
      </c>
      <c r="AF997" s="60">
        <f>IF(N997=$AF$1,_xlfn.XLOOKUP(LEFT(B997,18)&amp;C997&amp;D997,'Form CT'!I:I,'Form CT'!D:D,0)+_xlfn.XLOOKUP(LEFT(B997,18)&amp;C997&amp;D997,'Form CT'!I:I,'Form CT'!E:E,0),0)</f>
        <v>0</v>
      </c>
      <c r="AG997" s="60" t="e">
        <f t="shared" si="20"/>
        <v>#VALUE!</v>
      </c>
      <c r="AH997" s="60">
        <f>_xlfn.XLOOKUP(TRIM(CLEAN(B997))&amp;"-"&amp;TRIM(CLEAN(C997))&amp;"-"&amp;TRIM(CLEAN(D997)),'KS2'!A:A,'KS2'!B:B,0)</f>
        <v>0</v>
      </c>
      <c r="AI997" s="60">
        <f>IF(_xlfn.XLOOKUP(MID(B997,2,7)&amp;"/"&amp;MID(B997,10,3)&amp;TRIM(D997)&amp;MID(B997,15,4),Carouselwash!F:F,Carouselwash!I:I,0)=0,_xlfn.XLOOKUP((MID(C997,2,7)&amp;"/"&amp;MID(C997,10,3)&amp;TRIM(D997)),Carouselwash!G:G,Carouselwash!I:I,0),_xlfn.XLOOKUP(MID(B997,2,7)&amp;"/"&amp;MID(B997,10,3)&amp;TRIM(D997)&amp;MID(B997,15,4),Carouselwash!F:F,Carouselwash!I:I,0))</f>
        <v>0</v>
      </c>
    </row>
    <row r="998" spans="27:35" hidden="1">
      <c r="AA998" s="60" t="s">
        <v>5009</v>
      </c>
      <c r="AB998" s="66" t="s">
        <v>5008</v>
      </c>
      <c r="AC998" s="60" t="s">
        <v>9734</v>
      </c>
      <c r="AD998" s="60">
        <f>IF(N998=$AD$1,_xlfn.XLOOKUP(LEFT(B998,18)&amp;C998&amp;D998,'Form CT'!I:I,'Form CT'!D:D,0)+_xlfn.XLOOKUP(LEFT(B998,18)&amp;C998&amp;D998,'Form CT'!I:I,'Form CT'!E:E,0),0)</f>
        <v>0</v>
      </c>
      <c r="AE998" s="60">
        <f>IF(N998=$AE$1,_xlfn.XLOOKUP(LEFT(B998,18)&amp;C998&amp;D998,'Form CT'!I:I,'Form CT'!D:D,0)+_xlfn.XLOOKUP(LEFT(B998,18)&amp;C998&amp;D998,'Form CT'!I:I,'Form CT'!E:E,0),0)</f>
        <v>0</v>
      </c>
      <c r="AF998" s="60">
        <f>IF(N998=$AF$1,_xlfn.XLOOKUP(LEFT(B998,18)&amp;C998&amp;D998,'Form CT'!I:I,'Form CT'!D:D,0)+_xlfn.XLOOKUP(LEFT(B998,18)&amp;C998&amp;D998,'Form CT'!I:I,'Form CT'!E:E,0),0)</f>
        <v>0</v>
      </c>
      <c r="AG998" s="60" t="e">
        <f t="shared" si="20"/>
        <v>#VALUE!</v>
      </c>
      <c r="AH998" s="60">
        <f>_xlfn.XLOOKUP(TRIM(CLEAN(B998))&amp;"-"&amp;TRIM(CLEAN(C998))&amp;"-"&amp;TRIM(CLEAN(D998)),'KS2'!A:A,'KS2'!B:B,0)</f>
        <v>0</v>
      </c>
      <c r="AI998" s="60">
        <f>IF(_xlfn.XLOOKUP(MID(B998,2,7)&amp;"/"&amp;MID(B998,10,3)&amp;TRIM(D998)&amp;MID(B998,15,4),Carouselwash!F:F,Carouselwash!I:I,0)=0,_xlfn.XLOOKUP((MID(C998,2,7)&amp;"/"&amp;MID(C998,10,3)&amp;TRIM(D998)),Carouselwash!G:G,Carouselwash!I:I,0),_xlfn.XLOOKUP(MID(B998,2,7)&amp;"/"&amp;MID(B998,10,3)&amp;TRIM(D998)&amp;MID(B998,15,4),Carouselwash!F:F,Carouselwash!I:I,0))</f>
        <v>0</v>
      </c>
    </row>
    <row r="999" spans="27:35" hidden="1">
      <c r="AA999" s="60" t="s">
        <v>5009</v>
      </c>
      <c r="AB999" s="66" t="s">
        <v>5008</v>
      </c>
      <c r="AC999" s="60" t="s">
        <v>9556</v>
      </c>
      <c r="AD999" s="60">
        <f>IF(N999=$AD$1,_xlfn.XLOOKUP(LEFT(B999,18)&amp;C999&amp;D999,'Form CT'!I:I,'Form CT'!D:D,0)+_xlfn.XLOOKUP(LEFT(B999,18)&amp;C999&amp;D999,'Form CT'!I:I,'Form CT'!E:E,0),0)</f>
        <v>0</v>
      </c>
      <c r="AE999" s="60">
        <f>IF(N999=$AE$1,_xlfn.XLOOKUP(LEFT(B999,18)&amp;C999&amp;D999,'Form CT'!I:I,'Form CT'!D:D,0)+_xlfn.XLOOKUP(LEFT(B999,18)&amp;C999&amp;D999,'Form CT'!I:I,'Form CT'!E:E,0),0)</f>
        <v>0</v>
      </c>
      <c r="AF999" s="60">
        <f>IF(N999=$AF$1,_xlfn.XLOOKUP(LEFT(B999,18)&amp;C999&amp;D999,'Form CT'!I:I,'Form CT'!D:D,0)+_xlfn.XLOOKUP(LEFT(B999,18)&amp;C999&amp;D999,'Form CT'!I:I,'Form CT'!E:E,0),0)</f>
        <v>0</v>
      </c>
      <c r="AG999" s="60" t="e">
        <f t="shared" si="20"/>
        <v>#VALUE!</v>
      </c>
      <c r="AH999" s="60">
        <f>_xlfn.XLOOKUP(TRIM(CLEAN(B999))&amp;"-"&amp;TRIM(CLEAN(C999))&amp;"-"&amp;TRIM(CLEAN(D999)),'KS2'!A:A,'KS2'!B:B,0)</f>
        <v>0</v>
      </c>
      <c r="AI999" s="60">
        <f>IF(_xlfn.XLOOKUP(MID(B999,2,7)&amp;"/"&amp;MID(B999,10,3)&amp;TRIM(D999)&amp;MID(B999,15,4),Carouselwash!F:F,Carouselwash!I:I,0)=0,_xlfn.XLOOKUP((MID(C999,2,7)&amp;"/"&amp;MID(C999,10,3)&amp;TRIM(D999)),Carouselwash!G:G,Carouselwash!I:I,0),_xlfn.XLOOKUP(MID(B999,2,7)&amp;"/"&amp;MID(B999,10,3)&amp;TRIM(D999)&amp;MID(B999,15,4),Carouselwash!F:F,Carouselwash!I:I,0))</f>
        <v>0</v>
      </c>
    </row>
    <row r="1000" spans="27:35" hidden="1">
      <c r="AA1000" s="60" t="s">
        <v>5009</v>
      </c>
      <c r="AB1000" s="66" t="s">
        <v>9735</v>
      </c>
      <c r="AC1000" s="60" t="s">
        <v>9736</v>
      </c>
      <c r="AD1000" s="60">
        <f>IF(N1000=$AD$1,_xlfn.XLOOKUP(LEFT(B1000,18)&amp;C1000&amp;D1000,'Form CT'!I:I,'Form CT'!D:D,0)+_xlfn.XLOOKUP(LEFT(B1000,18)&amp;C1000&amp;D1000,'Form CT'!I:I,'Form CT'!E:E,0),0)</f>
        <v>0</v>
      </c>
      <c r="AE1000" s="60">
        <f>IF(N1000=$AE$1,_xlfn.XLOOKUP(LEFT(B1000,18)&amp;C1000&amp;D1000,'Form CT'!I:I,'Form CT'!D:D,0)+_xlfn.XLOOKUP(LEFT(B1000,18)&amp;C1000&amp;D1000,'Form CT'!I:I,'Form CT'!E:E,0),0)</f>
        <v>0</v>
      </c>
      <c r="AF1000" s="60">
        <f>IF(N1000=$AF$1,_xlfn.XLOOKUP(LEFT(B1000,18)&amp;C1000&amp;D1000,'Form CT'!I:I,'Form CT'!D:D,0)+_xlfn.XLOOKUP(LEFT(B1000,18)&amp;C1000&amp;D1000,'Form CT'!I:I,'Form CT'!E:E,0),0)</f>
        <v>0</v>
      </c>
      <c r="AG1000" s="60" t="e">
        <f t="shared" si="20"/>
        <v>#VALUE!</v>
      </c>
      <c r="AH1000" s="60">
        <f>_xlfn.XLOOKUP(TRIM(CLEAN(B1000))&amp;"-"&amp;TRIM(CLEAN(C1000))&amp;"-"&amp;TRIM(CLEAN(D1000)),'KS2'!A:A,'KS2'!B:B,0)</f>
        <v>0</v>
      </c>
      <c r="AI1000" s="60">
        <f>IF(_xlfn.XLOOKUP(MID(B1000,2,7)&amp;"/"&amp;MID(B1000,10,3)&amp;TRIM(D1000)&amp;MID(B1000,15,4),Carouselwash!F:F,Carouselwash!I:I,0)=0,_xlfn.XLOOKUP((MID(C1000,2,7)&amp;"/"&amp;MID(C1000,10,3)&amp;TRIM(D1000)),Carouselwash!G:G,Carouselwash!I:I,0),_xlfn.XLOOKUP(MID(B1000,2,7)&amp;"/"&amp;MID(B1000,10,3)&amp;TRIM(D1000)&amp;MID(B1000,15,4),Carouselwash!F:F,Carouselwash!I:I,0))</f>
        <v>0</v>
      </c>
    </row>
    <row r="1001" spans="27:35" hidden="1">
      <c r="AA1001" s="60" t="s">
        <v>5010</v>
      </c>
      <c r="AB1001" s="66" t="s">
        <v>5008</v>
      </c>
      <c r="AC1001" s="60" t="s">
        <v>9737</v>
      </c>
      <c r="AD1001" s="60">
        <f>IF(N1001=$AD$1,_xlfn.XLOOKUP(LEFT(B1001,18)&amp;C1001&amp;D1001,'Form CT'!I:I,'Form CT'!D:D,0)+_xlfn.XLOOKUP(LEFT(B1001,18)&amp;C1001&amp;D1001,'Form CT'!I:I,'Form CT'!E:E,0),0)</f>
        <v>0</v>
      </c>
      <c r="AE1001" s="60">
        <f>IF(N1001=$AE$1,_xlfn.XLOOKUP(LEFT(B1001,18)&amp;C1001&amp;D1001,'Form CT'!I:I,'Form CT'!D:D,0)+_xlfn.XLOOKUP(LEFT(B1001,18)&amp;C1001&amp;D1001,'Form CT'!I:I,'Form CT'!E:E,0),0)</f>
        <v>0</v>
      </c>
      <c r="AF1001" s="60">
        <f>IF(N1001=$AF$1,_xlfn.XLOOKUP(LEFT(B1001,18)&amp;C1001&amp;D1001,'Form CT'!I:I,'Form CT'!D:D,0)+_xlfn.XLOOKUP(LEFT(B1001,18)&amp;C1001&amp;D1001,'Form CT'!I:I,'Form CT'!E:E,0),0)</f>
        <v>0</v>
      </c>
      <c r="AG1001" s="60" t="e">
        <f t="shared" si="20"/>
        <v>#VALUE!</v>
      </c>
      <c r="AH1001" s="60">
        <f>_xlfn.XLOOKUP(TRIM(CLEAN(B1001))&amp;"-"&amp;TRIM(CLEAN(C1001))&amp;"-"&amp;TRIM(CLEAN(D1001)),'KS2'!A:A,'KS2'!B:B,0)</f>
        <v>0</v>
      </c>
      <c r="AI1001" s="60">
        <f>IF(_xlfn.XLOOKUP(MID(B1001,2,7)&amp;"/"&amp;MID(B1001,10,3)&amp;TRIM(D1001)&amp;MID(B1001,15,4),Carouselwash!F:F,Carouselwash!I:I,0)=0,_xlfn.XLOOKUP((MID(C1001,2,7)&amp;"/"&amp;MID(C1001,10,3)&amp;TRIM(D1001)),Carouselwash!G:G,Carouselwash!I:I,0),_xlfn.XLOOKUP(MID(B1001,2,7)&amp;"/"&amp;MID(B1001,10,3)&amp;TRIM(D1001)&amp;MID(B1001,15,4),Carouselwash!F:F,Carouselwash!I:I,0))</f>
        <v>0</v>
      </c>
    </row>
    <row r="1002" spans="27:35" hidden="1">
      <c r="AA1002" s="60" t="s">
        <v>5009</v>
      </c>
      <c r="AB1002" s="66" t="s">
        <v>5008</v>
      </c>
      <c r="AC1002" s="60" t="s">
        <v>9698</v>
      </c>
      <c r="AD1002" s="60">
        <f>IF(N1002=$AD$1,_xlfn.XLOOKUP(LEFT(B1002,18)&amp;C1002&amp;D1002,'Form CT'!I:I,'Form CT'!D:D,0)+_xlfn.XLOOKUP(LEFT(B1002,18)&amp;C1002&amp;D1002,'Form CT'!I:I,'Form CT'!E:E,0),0)</f>
        <v>0</v>
      </c>
      <c r="AE1002" s="60">
        <f>IF(N1002=$AE$1,_xlfn.XLOOKUP(LEFT(B1002,18)&amp;C1002&amp;D1002,'Form CT'!I:I,'Form CT'!D:D,0)+_xlfn.XLOOKUP(LEFT(B1002,18)&amp;C1002&amp;D1002,'Form CT'!I:I,'Form CT'!E:E,0),0)</f>
        <v>0</v>
      </c>
      <c r="AF1002" s="60">
        <f>IF(N1002=$AF$1,_xlfn.XLOOKUP(LEFT(B1002,18)&amp;C1002&amp;D1002,'Form CT'!I:I,'Form CT'!D:D,0)+_xlfn.XLOOKUP(LEFT(B1002,18)&amp;C1002&amp;D1002,'Form CT'!I:I,'Form CT'!E:E,0),0)</f>
        <v>0</v>
      </c>
      <c r="AG1002" s="60" t="e">
        <f t="shared" si="20"/>
        <v>#VALUE!</v>
      </c>
      <c r="AH1002" s="60">
        <f>_xlfn.XLOOKUP(TRIM(CLEAN(B1002))&amp;"-"&amp;TRIM(CLEAN(C1002))&amp;"-"&amp;TRIM(CLEAN(D1002)),'KS2'!A:A,'KS2'!B:B,0)</f>
        <v>0</v>
      </c>
      <c r="AI1002" s="60">
        <f>IF(_xlfn.XLOOKUP(MID(B1002,2,7)&amp;"/"&amp;MID(B1002,10,3)&amp;TRIM(D1002)&amp;MID(B1002,15,4),Carouselwash!F:F,Carouselwash!I:I,0)=0,_xlfn.XLOOKUP((MID(C1002,2,7)&amp;"/"&amp;MID(C1002,10,3)&amp;TRIM(D1002)),Carouselwash!G:G,Carouselwash!I:I,0),_xlfn.XLOOKUP(MID(B1002,2,7)&amp;"/"&amp;MID(B1002,10,3)&amp;TRIM(D1002)&amp;MID(B1002,15,4),Carouselwash!F:F,Carouselwash!I:I,0))</f>
        <v>0</v>
      </c>
    </row>
    <row r="1003" spans="27:35" hidden="1">
      <c r="AA1003" s="60" t="s">
        <v>5009</v>
      </c>
      <c r="AB1003" s="66" t="s">
        <v>9738</v>
      </c>
      <c r="AC1003" s="60" t="s">
        <v>9653</v>
      </c>
      <c r="AD1003" s="60">
        <f>IF(N1003=$AD$1,_xlfn.XLOOKUP(LEFT(B1003,18)&amp;C1003&amp;D1003,'Form CT'!I:I,'Form CT'!D:D,0)+_xlfn.XLOOKUP(LEFT(B1003,18)&amp;C1003&amp;D1003,'Form CT'!I:I,'Form CT'!E:E,0),0)</f>
        <v>0</v>
      </c>
      <c r="AE1003" s="60">
        <f>IF(N1003=$AE$1,_xlfn.XLOOKUP(LEFT(B1003,18)&amp;C1003&amp;D1003,'Form CT'!I:I,'Form CT'!D:D,0)+_xlfn.XLOOKUP(LEFT(B1003,18)&amp;C1003&amp;D1003,'Form CT'!I:I,'Form CT'!E:E,0),0)</f>
        <v>0</v>
      </c>
      <c r="AF1003" s="60">
        <f>IF(N1003=$AF$1,_xlfn.XLOOKUP(LEFT(B1003,18)&amp;C1003&amp;D1003,'Form CT'!I:I,'Form CT'!D:D,0)+_xlfn.XLOOKUP(LEFT(B1003,18)&amp;C1003&amp;D1003,'Form CT'!I:I,'Form CT'!E:E,0),0)</f>
        <v>0</v>
      </c>
      <c r="AG1003" s="60" t="e">
        <f t="shared" si="20"/>
        <v>#VALUE!</v>
      </c>
      <c r="AH1003" s="60">
        <f>_xlfn.XLOOKUP(TRIM(CLEAN(B1003))&amp;"-"&amp;TRIM(CLEAN(C1003))&amp;"-"&amp;TRIM(CLEAN(D1003)),'KS2'!A:A,'KS2'!B:B,0)</f>
        <v>0</v>
      </c>
      <c r="AI1003" s="60">
        <f>IF(_xlfn.XLOOKUP(MID(B1003,2,7)&amp;"/"&amp;MID(B1003,10,3)&amp;TRIM(D1003)&amp;MID(B1003,15,4),Carouselwash!F:F,Carouselwash!I:I,0)=0,_xlfn.XLOOKUP((MID(C1003,2,7)&amp;"/"&amp;MID(C1003,10,3)&amp;TRIM(D1003)),Carouselwash!G:G,Carouselwash!I:I,0),_xlfn.XLOOKUP(MID(B1003,2,7)&amp;"/"&amp;MID(B1003,10,3)&amp;TRIM(D1003)&amp;MID(B1003,15,4),Carouselwash!F:F,Carouselwash!I:I,0))</f>
        <v>0</v>
      </c>
    </row>
    <row r="1004" spans="27:35" hidden="1">
      <c r="AA1004" s="60" t="s">
        <v>5013</v>
      </c>
      <c r="AB1004" s="66" t="s">
        <v>9739</v>
      </c>
      <c r="AC1004" s="60" t="s">
        <v>9740</v>
      </c>
      <c r="AD1004" s="60">
        <f>IF(N1004=$AD$1,_xlfn.XLOOKUP(LEFT(B1004,18)&amp;C1004&amp;D1004,'Form CT'!I:I,'Form CT'!D:D,0)+_xlfn.XLOOKUP(LEFT(B1004,18)&amp;C1004&amp;D1004,'Form CT'!I:I,'Form CT'!E:E,0),0)</f>
        <v>0</v>
      </c>
      <c r="AE1004" s="60">
        <f>IF(N1004=$AE$1,_xlfn.XLOOKUP(LEFT(B1004,18)&amp;C1004&amp;D1004,'Form CT'!I:I,'Form CT'!D:D,0)+_xlfn.XLOOKUP(LEFT(B1004,18)&amp;C1004&amp;D1004,'Form CT'!I:I,'Form CT'!E:E,0),0)</f>
        <v>0</v>
      </c>
      <c r="AF1004" s="60">
        <f>IF(N1004=$AF$1,_xlfn.XLOOKUP(LEFT(B1004,18)&amp;C1004&amp;D1004,'Form CT'!I:I,'Form CT'!D:D,0)+_xlfn.XLOOKUP(LEFT(B1004,18)&amp;C1004&amp;D1004,'Form CT'!I:I,'Form CT'!E:E,0),0)</f>
        <v>0</v>
      </c>
      <c r="AG1004" s="60" t="e">
        <f t="shared" si="20"/>
        <v>#VALUE!</v>
      </c>
      <c r="AH1004" s="60">
        <f>_xlfn.XLOOKUP(TRIM(CLEAN(B1004))&amp;"-"&amp;TRIM(CLEAN(C1004))&amp;"-"&amp;TRIM(CLEAN(D1004)),'KS2'!A:A,'KS2'!B:B,0)</f>
        <v>0</v>
      </c>
      <c r="AI1004" s="60">
        <f>IF(_xlfn.XLOOKUP(MID(B1004,2,7)&amp;"/"&amp;MID(B1004,10,3)&amp;TRIM(D1004)&amp;MID(B1004,15,4),Carouselwash!F:F,Carouselwash!I:I,0)=0,_xlfn.XLOOKUP((MID(C1004,2,7)&amp;"/"&amp;MID(C1004,10,3)&amp;TRIM(D1004)),Carouselwash!G:G,Carouselwash!I:I,0),_xlfn.XLOOKUP(MID(B1004,2,7)&amp;"/"&amp;MID(B1004,10,3)&amp;TRIM(D1004)&amp;MID(B1004,15,4),Carouselwash!F:F,Carouselwash!I:I,0))</f>
        <v>0</v>
      </c>
    </row>
    <row r="1005" spans="27:35" hidden="1">
      <c r="AA1005" s="60" t="s">
        <v>5009</v>
      </c>
      <c r="AB1005" s="66" t="s">
        <v>9741</v>
      </c>
      <c r="AC1005" s="60" t="s">
        <v>9742</v>
      </c>
      <c r="AD1005" s="60">
        <f>IF(N1005=$AD$1,_xlfn.XLOOKUP(LEFT(B1005,18)&amp;C1005&amp;D1005,'Form CT'!I:I,'Form CT'!D:D,0)+_xlfn.XLOOKUP(LEFT(B1005,18)&amp;C1005&amp;D1005,'Form CT'!I:I,'Form CT'!E:E,0),0)</f>
        <v>0</v>
      </c>
      <c r="AE1005" s="60">
        <f>IF(N1005=$AE$1,_xlfn.XLOOKUP(LEFT(B1005,18)&amp;C1005&amp;D1005,'Form CT'!I:I,'Form CT'!D:D,0)+_xlfn.XLOOKUP(LEFT(B1005,18)&amp;C1005&amp;D1005,'Form CT'!I:I,'Form CT'!E:E,0),0)</f>
        <v>0</v>
      </c>
      <c r="AF1005" s="60">
        <f>IF(N1005=$AF$1,_xlfn.XLOOKUP(LEFT(B1005,18)&amp;C1005&amp;D1005,'Form CT'!I:I,'Form CT'!D:D,0)+_xlfn.XLOOKUP(LEFT(B1005,18)&amp;C1005&amp;D1005,'Form CT'!I:I,'Form CT'!E:E,0),0)</f>
        <v>0</v>
      </c>
      <c r="AG1005" s="60" t="e">
        <f t="shared" si="20"/>
        <v>#VALUE!</v>
      </c>
      <c r="AH1005" s="60">
        <f>_xlfn.XLOOKUP(TRIM(CLEAN(B1005))&amp;"-"&amp;TRIM(CLEAN(C1005))&amp;"-"&amp;TRIM(CLEAN(D1005)),'KS2'!A:A,'KS2'!B:B,0)</f>
        <v>0</v>
      </c>
      <c r="AI1005" s="60">
        <f>IF(_xlfn.XLOOKUP(MID(B1005,2,7)&amp;"/"&amp;MID(B1005,10,3)&amp;TRIM(D1005)&amp;MID(B1005,15,4),Carouselwash!F:F,Carouselwash!I:I,0)=0,_xlfn.XLOOKUP((MID(C1005,2,7)&amp;"/"&amp;MID(C1005,10,3)&amp;TRIM(D1005)),Carouselwash!G:G,Carouselwash!I:I,0),_xlfn.XLOOKUP(MID(B1005,2,7)&amp;"/"&amp;MID(B1005,10,3)&amp;TRIM(D1005)&amp;MID(B1005,15,4),Carouselwash!F:F,Carouselwash!I:I,0))</f>
        <v>0</v>
      </c>
    </row>
    <row r="1006" spans="27:35" hidden="1">
      <c r="AA1006" s="60" t="s">
        <v>5009</v>
      </c>
      <c r="AB1006" s="66" t="s">
        <v>5008</v>
      </c>
      <c r="AC1006" s="60" t="s">
        <v>9558</v>
      </c>
      <c r="AD1006" s="60">
        <f>IF(N1006=$AD$1,_xlfn.XLOOKUP(LEFT(B1006,18)&amp;C1006&amp;D1006,'Form CT'!I:I,'Form CT'!D:D,0)+_xlfn.XLOOKUP(LEFT(B1006,18)&amp;C1006&amp;D1006,'Form CT'!I:I,'Form CT'!E:E,0),0)</f>
        <v>0</v>
      </c>
      <c r="AE1006" s="60">
        <f>IF(N1006=$AE$1,_xlfn.XLOOKUP(LEFT(B1006,18)&amp;C1006&amp;D1006,'Form CT'!I:I,'Form CT'!D:D,0)+_xlfn.XLOOKUP(LEFT(B1006,18)&amp;C1006&amp;D1006,'Form CT'!I:I,'Form CT'!E:E,0),0)</f>
        <v>0</v>
      </c>
      <c r="AF1006" s="60">
        <f>IF(N1006=$AF$1,_xlfn.XLOOKUP(LEFT(B1006,18)&amp;C1006&amp;D1006,'Form CT'!I:I,'Form CT'!D:D,0)+_xlfn.XLOOKUP(LEFT(B1006,18)&amp;C1006&amp;D1006,'Form CT'!I:I,'Form CT'!E:E,0),0)</f>
        <v>0</v>
      </c>
      <c r="AG1006" s="60" t="e">
        <f t="shared" si="20"/>
        <v>#VALUE!</v>
      </c>
      <c r="AH1006" s="60">
        <f>_xlfn.XLOOKUP(TRIM(CLEAN(B1006))&amp;"-"&amp;TRIM(CLEAN(C1006))&amp;"-"&amp;TRIM(CLEAN(D1006)),'KS2'!A:A,'KS2'!B:B,0)</f>
        <v>0</v>
      </c>
      <c r="AI1006" s="60">
        <f>IF(_xlfn.XLOOKUP(MID(B1006,2,7)&amp;"/"&amp;MID(B1006,10,3)&amp;TRIM(D1006)&amp;MID(B1006,15,4),Carouselwash!F:F,Carouselwash!I:I,0)=0,_xlfn.XLOOKUP((MID(C1006,2,7)&amp;"/"&amp;MID(C1006,10,3)&amp;TRIM(D1006)),Carouselwash!G:G,Carouselwash!I:I,0),_xlfn.XLOOKUP(MID(B1006,2,7)&amp;"/"&amp;MID(B1006,10,3)&amp;TRIM(D1006)&amp;MID(B1006,15,4),Carouselwash!F:F,Carouselwash!I:I,0))</f>
        <v>0</v>
      </c>
    </row>
    <row r="1007" spans="27:35" hidden="1">
      <c r="AA1007" s="60" t="s">
        <v>5009</v>
      </c>
      <c r="AB1007" s="66" t="s">
        <v>9743</v>
      </c>
      <c r="AC1007" s="60" t="s">
        <v>9744</v>
      </c>
      <c r="AD1007" s="60">
        <f>IF(N1007=$AD$1,_xlfn.XLOOKUP(LEFT(B1007,18)&amp;C1007&amp;D1007,'Form CT'!I:I,'Form CT'!D:D,0)+_xlfn.XLOOKUP(LEFT(B1007,18)&amp;C1007&amp;D1007,'Form CT'!I:I,'Form CT'!E:E,0),0)</f>
        <v>0</v>
      </c>
      <c r="AE1007" s="60">
        <f>IF(N1007=$AE$1,_xlfn.XLOOKUP(LEFT(B1007,18)&amp;C1007&amp;D1007,'Form CT'!I:I,'Form CT'!D:D,0)+_xlfn.XLOOKUP(LEFT(B1007,18)&amp;C1007&amp;D1007,'Form CT'!I:I,'Form CT'!E:E,0),0)</f>
        <v>0</v>
      </c>
      <c r="AF1007" s="60">
        <f>IF(N1007=$AF$1,_xlfn.XLOOKUP(LEFT(B1007,18)&amp;C1007&amp;D1007,'Form CT'!I:I,'Form CT'!D:D,0)+_xlfn.XLOOKUP(LEFT(B1007,18)&amp;C1007&amp;D1007,'Form CT'!I:I,'Form CT'!E:E,0),0)</f>
        <v>0</v>
      </c>
      <c r="AG1007" s="60" t="e">
        <f t="shared" si="20"/>
        <v>#VALUE!</v>
      </c>
      <c r="AH1007" s="60">
        <f>_xlfn.XLOOKUP(TRIM(CLEAN(B1007))&amp;"-"&amp;TRIM(CLEAN(C1007))&amp;"-"&amp;TRIM(CLEAN(D1007)),'KS2'!A:A,'KS2'!B:B,0)</f>
        <v>0</v>
      </c>
      <c r="AI1007" s="60">
        <f>IF(_xlfn.XLOOKUP(MID(B1007,2,7)&amp;"/"&amp;MID(B1007,10,3)&amp;TRIM(D1007)&amp;MID(B1007,15,4),Carouselwash!F:F,Carouselwash!I:I,0)=0,_xlfn.XLOOKUP((MID(C1007,2,7)&amp;"/"&amp;MID(C1007,10,3)&amp;TRIM(D1007)),Carouselwash!G:G,Carouselwash!I:I,0),_xlfn.XLOOKUP(MID(B1007,2,7)&amp;"/"&amp;MID(B1007,10,3)&amp;TRIM(D1007)&amp;MID(B1007,15,4),Carouselwash!F:F,Carouselwash!I:I,0))</f>
        <v>0</v>
      </c>
    </row>
    <row r="1008" spans="27:35" hidden="1">
      <c r="AA1008" s="60" t="s">
        <v>5010</v>
      </c>
      <c r="AB1008" s="66" t="s">
        <v>5008</v>
      </c>
      <c r="AC1008" s="60" t="s">
        <v>9745</v>
      </c>
      <c r="AD1008" s="60">
        <f>IF(N1008=$AD$1,_xlfn.XLOOKUP(LEFT(B1008,18)&amp;C1008&amp;D1008,'Form CT'!I:I,'Form CT'!D:D,0)+_xlfn.XLOOKUP(LEFT(B1008,18)&amp;C1008&amp;D1008,'Form CT'!I:I,'Form CT'!E:E,0),0)</f>
        <v>0</v>
      </c>
      <c r="AE1008" s="60">
        <f>IF(N1008=$AE$1,_xlfn.XLOOKUP(LEFT(B1008,18)&amp;C1008&amp;D1008,'Form CT'!I:I,'Form CT'!D:D,0)+_xlfn.XLOOKUP(LEFT(B1008,18)&amp;C1008&amp;D1008,'Form CT'!I:I,'Form CT'!E:E,0),0)</f>
        <v>0</v>
      </c>
      <c r="AF1008" s="60">
        <f>IF(N1008=$AF$1,_xlfn.XLOOKUP(LEFT(B1008,18)&amp;C1008&amp;D1008,'Form CT'!I:I,'Form CT'!D:D,0)+_xlfn.XLOOKUP(LEFT(B1008,18)&amp;C1008&amp;D1008,'Form CT'!I:I,'Form CT'!E:E,0),0)</f>
        <v>0</v>
      </c>
      <c r="AG1008" s="60" t="e">
        <f t="shared" si="20"/>
        <v>#VALUE!</v>
      </c>
      <c r="AH1008" s="60">
        <f>_xlfn.XLOOKUP(TRIM(CLEAN(B1008))&amp;"-"&amp;TRIM(CLEAN(C1008))&amp;"-"&amp;TRIM(CLEAN(D1008)),'KS2'!A:A,'KS2'!B:B,0)</f>
        <v>0</v>
      </c>
      <c r="AI1008" s="60">
        <f>IF(_xlfn.XLOOKUP(MID(B1008,2,7)&amp;"/"&amp;MID(B1008,10,3)&amp;TRIM(D1008)&amp;MID(B1008,15,4),Carouselwash!F:F,Carouselwash!I:I,0)=0,_xlfn.XLOOKUP((MID(C1008,2,7)&amp;"/"&amp;MID(C1008,10,3)&amp;TRIM(D1008)),Carouselwash!G:G,Carouselwash!I:I,0),_xlfn.XLOOKUP(MID(B1008,2,7)&amp;"/"&amp;MID(B1008,10,3)&amp;TRIM(D1008)&amp;MID(B1008,15,4),Carouselwash!F:F,Carouselwash!I:I,0))</f>
        <v>0</v>
      </c>
    </row>
    <row r="1009" spans="27:35" hidden="1">
      <c r="AA1009" s="60" t="s">
        <v>5009</v>
      </c>
      <c r="AB1009" s="66" t="s">
        <v>9746</v>
      </c>
      <c r="AC1009" s="60" t="s">
        <v>9747</v>
      </c>
      <c r="AD1009" s="60">
        <f>IF(N1009=$AD$1,_xlfn.XLOOKUP(LEFT(B1009,18)&amp;C1009&amp;D1009,'Form CT'!I:I,'Form CT'!D:D,0)+_xlfn.XLOOKUP(LEFT(B1009,18)&amp;C1009&amp;D1009,'Form CT'!I:I,'Form CT'!E:E,0),0)</f>
        <v>0</v>
      </c>
      <c r="AE1009" s="60">
        <f>IF(N1009=$AE$1,_xlfn.XLOOKUP(LEFT(B1009,18)&amp;C1009&amp;D1009,'Form CT'!I:I,'Form CT'!D:D,0)+_xlfn.XLOOKUP(LEFT(B1009,18)&amp;C1009&amp;D1009,'Form CT'!I:I,'Form CT'!E:E,0),0)</f>
        <v>0</v>
      </c>
      <c r="AF1009" s="60">
        <f>IF(N1009=$AF$1,_xlfn.XLOOKUP(LEFT(B1009,18)&amp;C1009&amp;D1009,'Form CT'!I:I,'Form CT'!D:D,0)+_xlfn.XLOOKUP(LEFT(B1009,18)&amp;C1009&amp;D1009,'Form CT'!I:I,'Form CT'!E:E,0),0)</f>
        <v>0</v>
      </c>
      <c r="AG1009" s="60" t="e">
        <f t="shared" si="20"/>
        <v>#VALUE!</v>
      </c>
      <c r="AH1009" s="60">
        <f>_xlfn.XLOOKUP(TRIM(CLEAN(B1009))&amp;"-"&amp;TRIM(CLEAN(C1009))&amp;"-"&amp;TRIM(CLEAN(D1009)),'KS2'!A:A,'KS2'!B:B,0)</f>
        <v>0</v>
      </c>
      <c r="AI1009" s="60">
        <f>IF(_xlfn.XLOOKUP(MID(B1009,2,7)&amp;"/"&amp;MID(B1009,10,3)&amp;TRIM(D1009)&amp;MID(B1009,15,4),Carouselwash!F:F,Carouselwash!I:I,0)=0,_xlfn.XLOOKUP((MID(C1009,2,7)&amp;"/"&amp;MID(C1009,10,3)&amp;TRIM(D1009)),Carouselwash!G:G,Carouselwash!I:I,0),_xlfn.XLOOKUP(MID(B1009,2,7)&amp;"/"&amp;MID(B1009,10,3)&amp;TRIM(D1009)&amp;MID(B1009,15,4),Carouselwash!F:F,Carouselwash!I:I,0))</f>
        <v>0</v>
      </c>
    </row>
    <row r="1010" spans="27:35" hidden="1">
      <c r="AA1010" s="60" t="s">
        <v>5009</v>
      </c>
      <c r="AB1010" s="66" t="s">
        <v>9748</v>
      </c>
      <c r="AC1010" s="60" t="s">
        <v>9749</v>
      </c>
      <c r="AD1010" s="60">
        <f>IF(N1010=$AD$1,_xlfn.XLOOKUP(LEFT(B1010,18)&amp;C1010&amp;D1010,'Form CT'!I:I,'Form CT'!D:D,0)+_xlfn.XLOOKUP(LEFT(B1010,18)&amp;C1010&amp;D1010,'Form CT'!I:I,'Form CT'!E:E,0),0)</f>
        <v>0</v>
      </c>
      <c r="AE1010" s="60">
        <f>IF(N1010=$AE$1,_xlfn.XLOOKUP(LEFT(B1010,18)&amp;C1010&amp;D1010,'Form CT'!I:I,'Form CT'!D:D,0)+_xlfn.XLOOKUP(LEFT(B1010,18)&amp;C1010&amp;D1010,'Form CT'!I:I,'Form CT'!E:E,0),0)</f>
        <v>0</v>
      </c>
      <c r="AF1010" s="60">
        <f>IF(N1010=$AF$1,_xlfn.XLOOKUP(LEFT(B1010,18)&amp;C1010&amp;D1010,'Form CT'!I:I,'Form CT'!D:D,0)+_xlfn.XLOOKUP(LEFT(B1010,18)&amp;C1010&amp;D1010,'Form CT'!I:I,'Form CT'!E:E,0),0)</f>
        <v>0</v>
      </c>
      <c r="AG1010" s="60" t="e">
        <f t="shared" si="20"/>
        <v>#VALUE!</v>
      </c>
      <c r="AH1010" s="60">
        <f>_xlfn.XLOOKUP(TRIM(CLEAN(B1010))&amp;"-"&amp;TRIM(CLEAN(C1010))&amp;"-"&amp;TRIM(CLEAN(D1010)),'KS2'!A:A,'KS2'!B:B,0)</f>
        <v>0</v>
      </c>
      <c r="AI1010" s="60">
        <f>IF(_xlfn.XLOOKUP(MID(B1010,2,7)&amp;"/"&amp;MID(B1010,10,3)&amp;TRIM(D1010)&amp;MID(B1010,15,4),Carouselwash!F:F,Carouselwash!I:I,0)=0,_xlfn.XLOOKUP((MID(C1010,2,7)&amp;"/"&amp;MID(C1010,10,3)&amp;TRIM(D1010)),Carouselwash!G:G,Carouselwash!I:I,0),_xlfn.XLOOKUP(MID(B1010,2,7)&amp;"/"&amp;MID(B1010,10,3)&amp;TRIM(D1010)&amp;MID(B1010,15,4),Carouselwash!F:F,Carouselwash!I:I,0))</f>
        <v>0</v>
      </c>
    </row>
    <row r="1011" spans="27:35" hidden="1">
      <c r="AA1011" s="60" t="s">
        <v>5009</v>
      </c>
      <c r="AB1011" s="66" t="s">
        <v>9750</v>
      </c>
      <c r="AC1011" s="60" t="s">
        <v>9751</v>
      </c>
      <c r="AD1011" s="60">
        <f>IF(N1011=$AD$1,_xlfn.XLOOKUP(LEFT(B1011,18)&amp;C1011&amp;D1011,'Form CT'!I:I,'Form CT'!D:D,0)+_xlfn.XLOOKUP(LEFT(B1011,18)&amp;C1011&amp;D1011,'Form CT'!I:I,'Form CT'!E:E,0),0)</f>
        <v>0</v>
      </c>
      <c r="AE1011" s="60">
        <f>IF(N1011=$AE$1,_xlfn.XLOOKUP(LEFT(B1011,18)&amp;C1011&amp;D1011,'Form CT'!I:I,'Form CT'!D:D,0)+_xlfn.XLOOKUP(LEFT(B1011,18)&amp;C1011&amp;D1011,'Form CT'!I:I,'Form CT'!E:E,0),0)</f>
        <v>0</v>
      </c>
      <c r="AF1011" s="60">
        <f>IF(N1011=$AF$1,_xlfn.XLOOKUP(LEFT(B1011,18)&amp;C1011&amp;D1011,'Form CT'!I:I,'Form CT'!D:D,0)+_xlfn.XLOOKUP(LEFT(B1011,18)&amp;C1011&amp;D1011,'Form CT'!I:I,'Form CT'!E:E,0),0)</f>
        <v>0</v>
      </c>
      <c r="AG1011" s="60" t="e">
        <f t="shared" si="20"/>
        <v>#VALUE!</v>
      </c>
      <c r="AH1011" s="60">
        <f>_xlfn.XLOOKUP(TRIM(CLEAN(B1011))&amp;"-"&amp;TRIM(CLEAN(C1011))&amp;"-"&amp;TRIM(CLEAN(D1011)),'KS2'!A:A,'KS2'!B:B,0)</f>
        <v>0</v>
      </c>
      <c r="AI1011" s="60">
        <f>IF(_xlfn.XLOOKUP(MID(B1011,2,7)&amp;"/"&amp;MID(B1011,10,3)&amp;TRIM(D1011)&amp;MID(B1011,15,4),Carouselwash!F:F,Carouselwash!I:I,0)=0,_xlfn.XLOOKUP((MID(C1011,2,7)&amp;"/"&amp;MID(C1011,10,3)&amp;TRIM(D1011)),Carouselwash!G:G,Carouselwash!I:I,0),_xlfn.XLOOKUP(MID(B1011,2,7)&amp;"/"&amp;MID(B1011,10,3)&amp;TRIM(D1011)&amp;MID(B1011,15,4),Carouselwash!F:F,Carouselwash!I:I,0))</f>
        <v>0</v>
      </c>
    </row>
    <row r="1012" spans="27:35" hidden="1">
      <c r="AA1012" s="60" t="s">
        <v>5009</v>
      </c>
      <c r="AB1012" s="66" t="s">
        <v>9752</v>
      </c>
      <c r="AC1012" s="60" t="s">
        <v>9753</v>
      </c>
      <c r="AD1012" s="60">
        <f>IF(N1012=$AD$1,_xlfn.XLOOKUP(LEFT(B1012,18)&amp;C1012&amp;D1012,'Form CT'!I:I,'Form CT'!D:D,0)+_xlfn.XLOOKUP(LEFT(B1012,18)&amp;C1012&amp;D1012,'Form CT'!I:I,'Form CT'!E:E,0),0)</f>
        <v>0</v>
      </c>
      <c r="AE1012" s="60">
        <f>IF(N1012=$AE$1,_xlfn.XLOOKUP(LEFT(B1012,18)&amp;C1012&amp;D1012,'Form CT'!I:I,'Form CT'!D:D,0)+_xlfn.XLOOKUP(LEFT(B1012,18)&amp;C1012&amp;D1012,'Form CT'!I:I,'Form CT'!E:E,0),0)</f>
        <v>0</v>
      </c>
      <c r="AF1012" s="60">
        <f>IF(N1012=$AF$1,_xlfn.XLOOKUP(LEFT(B1012,18)&amp;C1012&amp;D1012,'Form CT'!I:I,'Form CT'!D:D,0)+_xlfn.XLOOKUP(LEFT(B1012,18)&amp;C1012&amp;D1012,'Form CT'!I:I,'Form CT'!E:E,0),0)</f>
        <v>0</v>
      </c>
      <c r="AG1012" s="60" t="e">
        <f t="shared" si="20"/>
        <v>#VALUE!</v>
      </c>
      <c r="AH1012" s="60">
        <f>_xlfn.XLOOKUP(TRIM(CLEAN(B1012))&amp;"-"&amp;TRIM(CLEAN(C1012))&amp;"-"&amp;TRIM(CLEAN(D1012)),'KS2'!A:A,'KS2'!B:B,0)</f>
        <v>0</v>
      </c>
      <c r="AI1012" s="60">
        <f>IF(_xlfn.XLOOKUP(MID(B1012,2,7)&amp;"/"&amp;MID(B1012,10,3)&amp;TRIM(D1012)&amp;MID(B1012,15,4),Carouselwash!F:F,Carouselwash!I:I,0)=0,_xlfn.XLOOKUP((MID(C1012,2,7)&amp;"/"&amp;MID(C1012,10,3)&amp;TRIM(D1012)),Carouselwash!G:G,Carouselwash!I:I,0),_xlfn.XLOOKUP(MID(B1012,2,7)&amp;"/"&amp;MID(B1012,10,3)&amp;TRIM(D1012)&amp;MID(B1012,15,4),Carouselwash!F:F,Carouselwash!I:I,0))</f>
        <v>0</v>
      </c>
    </row>
    <row r="1013" spans="27:35" hidden="1">
      <c r="AA1013" s="60" t="s">
        <v>5009</v>
      </c>
      <c r="AB1013" s="66" t="s">
        <v>5008</v>
      </c>
      <c r="AC1013" s="60" t="s">
        <v>9698</v>
      </c>
      <c r="AD1013" s="60">
        <f>IF(N1013=$AD$1,_xlfn.XLOOKUP(LEFT(B1013,18)&amp;C1013&amp;D1013,'Form CT'!I:I,'Form CT'!D:D,0)+_xlfn.XLOOKUP(LEFT(B1013,18)&amp;C1013&amp;D1013,'Form CT'!I:I,'Form CT'!E:E,0),0)</f>
        <v>0</v>
      </c>
      <c r="AE1013" s="60">
        <f>IF(N1013=$AE$1,_xlfn.XLOOKUP(LEFT(B1013,18)&amp;C1013&amp;D1013,'Form CT'!I:I,'Form CT'!D:D,0)+_xlfn.XLOOKUP(LEFT(B1013,18)&amp;C1013&amp;D1013,'Form CT'!I:I,'Form CT'!E:E,0),0)</f>
        <v>0</v>
      </c>
      <c r="AF1013" s="60">
        <f>IF(N1013=$AF$1,_xlfn.XLOOKUP(LEFT(B1013,18)&amp;C1013&amp;D1013,'Form CT'!I:I,'Form CT'!D:D,0)+_xlfn.XLOOKUP(LEFT(B1013,18)&amp;C1013&amp;D1013,'Form CT'!I:I,'Form CT'!E:E,0),0)</f>
        <v>0</v>
      </c>
      <c r="AG1013" s="60" t="e">
        <f t="shared" si="20"/>
        <v>#VALUE!</v>
      </c>
      <c r="AH1013" s="60">
        <f>_xlfn.XLOOKUP(TRIM(CLEAN(B1013))&amp;"-"&amp;TRIM(CLEAN(C1013))&amp;"-"&amp;TRIM(CLEAN(D1013)),'KS2'!A:A,'KS2'!B:B,0)</f>
        <v>0</v>
      </c>
      <c r="AI1013" s="60">
        <f>IF(_xlfn.XLOOKUP(MID(B1013,2,7)&amp;"/"&amp;MID(B1013,10,3)&amp;TRIM(D1013)&amp;MID(B1013,15,4),Carouselwash!F:F,Carouselwash!I:I,0)=0,_xlfn.XLOOKUP((MID(C1013,2,7)&amp;"/"&amp;MID(C1013,10,3)&amp;TRIM(D1013)),Carouselwash!G:G,Carouselwash!I:I,0),_xlfn.XLOOKUP(MID(B1013,2,7)&amp;"/"&amp;MID(B1013,10,3)&amp;TRIM(D1013)&amp;MID(B1013,15,4),Carouselwash!F:F,Carouselwash!I:I,0))</f>
        <v>0</v>
      </c>
    </row>
    <row r="1014" spans="27:35" hidden="1">
      <c r="AA1014" s="60" t="s">
        <v>5009</v>
      </c>
      <c r="AB1014" s="66" t="s">
        <v>5008</v>
      </c>
      <c r="AC1014" s="60" t="s">
        <v>9558</v>
      </c>
      <c r="AD1014" s="60">
        <f>IF(N1014=$AD$1,_xlfn.XLOOKUP(LEFT(B1014,18)&amp;C1014&amp;D1014,'Form CT'!I:I,'Form CT'!D:D,0)+_xlfn.XLOOKUP(LEFT(B1014,18)&amp;C1014&amp;D1014,'Form CT'!I:I,'Form CT'!E:E,0),0)</f>
        <v>0</v>
      </c>
      <c r="AE1014" s="60">
        <f>IF(N1014=$AE$1,_xlfn.XLOOKUP(LEFT(B1014,18)&amp;C1014&amp;D1014,'Form CT'!I:I,'Form CT'!D:D,0)+_xlfn.XLOOKUP(LEFT(B1014,18)&amp;C1014&amp;D1014,'Form CT'!I:I,'Form CT'!E:E,0),0)</f>
        <v>0</v>
      </c>
      <c r="AF1014" s="60">
        <f>IF(N1014=$AF$1,_xlfn.XLOOKUP(LEFT(B1014,18)&amp;C1014&amp;D1014,'Form CT'!I:I,'Form CT'!D:D,0)+_xlfn.XLOOKUP(LEFT(B1014,18)&amp;C1014&amp;D1014,'Form CT'!I:I,'Form CT'!E:E,0),0)</f>
        <v>0</v>
      </c>
      <c r="AG1014" s="60" t="e">
        <f t="shared" si="20"/>
        <v>#VALUE!</v>
      </c>
      <c r="AH1014" s="60">
        <f>_xlfn.XLOOKUP(TRIM(CLEAN(B1014))&amp;"-"&amp;TRIM(CLEAN(C1014))&amp;"-"&amp;TRIM(CLEAN(D1014)),'KS2'!A:A,'KS2'!B:B,0)</f>
        <v>0</v>
      </c>
      <c r="AI1014" s="60">
        <f>IF(_xlfn.XLOOKUP(MID(B1014,2,7)&amp;"/"&amp;MID(B1014,10,3)&amp;TRIM(D1014)&amp;MID(B1014,15,4),Carouselwash!F:F,Carouselwash!I:I,0)=0,_xlfn.XLOOKUP((MID(C1014,2,7)&amp;"/"&amp;MID(C1014,10,3)&amp;TRIM(D1014)),Carouselwash!G:G,Carouselwash!I:I,0),_xlfn.XLOOKUP(MID(B1014,2,7)&amp;"/"&amp;MID(B1014,10,3)&amp;TRIM(D1014)&amp;MID(B1014,15,4),Carouselwash!F:F,Carouselwash!I:I,0))</f>
        <v>0</v>
      </c>
    </row>
    <row r="1015" spans="27:35" hidden="1">
      <c r="AA1015" s="60" t="s">
        <v>5009</v>
      </c>
      <c r="AB1015" s="66" t="s">
        <v>5008</v>
      </c>
      <c r="AC1015" s="60" t="s">
        <v>9558</v>
      </c>
      <c r="AD1015" s="60">
        <f>IF(N1015=$AD$1,_xlfn.XLOOKUP(LEFT(B1015,18)&amp;C1015&amp;D1015,'Form CT'!I:I,'Form CT'!D:D,0)+_xlfn.XLOOKUP(LEFT(B1015,18)&amp;C1015&amp;D1015,'Form CT'!I:I,'Form CT'!E:E,0),0)</f>
        <v>0</v>
      </c>
      <c r="AE1015" s="60">
        <f>IF(N1015=$AE$1,_xlfn.XLOOKUP(LEFT(B1015,18)&amp;C1015&amp;D1015,'Form CT'!I:I,'Form CT'!D:D,0)+_xlfn.XLOOKUP(LEFT(B1015,18)&amp;C1015&amp;D1015,'Form CT'!I:I,'Form CT'!E:E,0),0)</f>
        <v>0</v>
      </c>
      <c r="AF1015" s="60">
        <f>IF(N1015=$AF$1,_xlfn.XLOOKUP(LEFT(B1015,18)&amp;C1015&amp;D1015,'Form CT'!I:I,'Form CT'!D:D,0)+_xlfn.XLOOKUP(LEFT(B1015,18)&amp;C1015&amp;D1015,'Form CT'!I:I,'Form CT'!E:E,0),0)</f>
        <v>0</v>
      </c>
      <c r="AG1015" s="60" t="e">
        <f t="shared" si="20"/>
        <v>#VALUE!</v>
      </c>
      <c r="AH1015" s="60">
        <f>_xlfn.XLOOKUP(TRIM(CLEAN(B1015))&amp;"-"&amp;TRIM(CLEAN(C1015))&amp;"-"&amp;TRIM(CLEAN(D1015)),'KS2'!A:A,'KS2'!B:B,0)</f>
        <v>0</v>
      </c>
      <c r="AI1015" s="60">
        <f>IF(_xlfn.XLOOKUP(MID(B1015,2,7)&amp;"/"&amp;MID(B1015,10,3)&amp;TRIM(D1015)&amp;MID(B1015,15,4),Carouselwash!F:F,Carouselwash!I:I,0)=0,_xlfn.XLOOKUP((MID(C1015,2,7)&amp;"/"&amp;MID(C1015,10,3)&amp;TRIM(D1015)),Carouselwash!G:G,Carouselwash!I:I,0),_xlfn.XLOOKUP(MID(B1015,2,7)&amp;"/"&amp;MID(B1015,10,3)&amp;TRIM(D1015)&amp;MID(B1015,15,4),Carouselwash!F:F,Carouselwash!I:I,0))</f>
        <v>0</v>
      </c>
    </row>
    <row r="1016" spans="27:35" hidden="1">
      <c r="AA1016" s="60" t="s">
        <v>5012</v>
      </c>
      <c r="AB1016" s="66" t="s">
        <v>5014</v>
      </c>
      <c r="AC1016" s="60" t="s">
        <v>9561</v>
      </c>
      <c r="AD1016" s="60">
        <f>IF(N1016=$AD$1,_xlfn.XLOOKUP(LEFT(B1016,18)&amp;C1016&amp;D1016,'Form CT'!I:I,'Form CT'!D:D,0)+_xlfn.XLOOKUP(LEFT(B1016,18)&amp;C1016&amp;D1016,'Form CT'!I:I,'Form CT'!E:E,0),0)</f>
        <v>0</v>
      </c>
      <c r="AE1016" s="60">
        <f>IF(N1016=$AE$1,_xlfn.XLOOKUP(LEFT(B1016,18)&amp;C1016&amp;D1016,'Form CT'!I:I,'Form CT'!D:D,0)+_xlfn.XLOOKUP(LEFT(B1016,18)&amp;C1016&amp;D1016,'Form CT'!I:I,'Form CT'!E:E,0),0)</f>
        <v>0</v>
      </c>
      <c r="AF1016" s="60">
        <f>IF(N1016=$AF$1,_xlfn.XLOOKUP(LEFT(B1016,18)&amp;C1016&amp;D1016,'Form CT'!I:I,'Form CT'!D:D,0)+_xlfn.XLOOKUP(LEFT(B1016,18)&amp;C1016&amp;D1016,'Form CT'!I:I,'Form CT'!E:E,0),0)</f>
        <v>0</v>
      </c>
      <c r="AG1016" s="60" t="e">
        <f t="shared" si="20"/>
        <v>#VALUE!</v>
      </c>
      <c r="AH1016" s="60">
        <f>_xlfn.XLOOKUP(TRIM(CLEAN(B1016))&amp;"-"&amp;TRIM(CLEAN(C1016))&amp;"-"&amp;TRIM(CLEAN(D1016)),'KS2'!A:A,'KS2'!B:B,0)</f>
        <v>0</v>
      </c>
      <c r="AI1016" s="60">
        <f>IF(_xlfn.XLOOKUP(MID(B1016,2,7)&amp;"/"&amp;MID(B1016,10,3)&amp;TRIM(D1016)&amp;MID(B1016,15,4),Carouselwash!F:F,Carouselwash!I:I,0)=0,_xlfn.XLOOKUP((MID(C1016,2,7)&amp;"/"&amp;MID(C1016,10,3)&amp;TRIM(D1016)),Carouselwash!G:G,Carouselwash!I:I,0),_xlfn.XLOOKUP(MID(B1016,2,7)&amp;"/"&amp;MID(B1016,10,3)&amp;TRIM(D1016)&amp;MID(B1016,15,4),Carouselwash!F:F,Carouselwash!I:I,0))</f>
        <v>0</v>
      </c>
    </row>
    <row r="1017" spans="27:35" hidden="1">
      <c r="AA1017" s="60" t="s">
        <v>5012</v>
      </c>
      <c r="AB1017" s="66" t="s">
        <v>5014</v>
      </c>
      <c r="AC1017" s="60" t="s">
        <v>9754</v>
      </c>
      <c r="AD1017" s="60">
        <f>IF(N1017=$AD$1,_xlfn.XLOOKUP(LEFT(B1017,18)&amp;C1017&amp;D1017,'Form CT'!I:I,'Form CT'!D:D,0)+_xlfn.XLOOKUP(LEFT(B1017,18)&amp;C1017&amp;D1017,'Form CT'!I:I,'Form CT'!E:E,0),0)</f>
        <v>0</v>
      </c>
      <c r="AE1017" s="60">
        <f>IF(N1017=$AE$1,_xlfn.XLOOKUP(LEFT(B1017,18)&amp;C1017&amp;D1017,'Form CT'!I:I,'Form CT'!D:D,0)+_xlfn.XLOOKUP(LEFT(B1017,18)&amp;C1017&amp;D1017,'Form CT'!I:I,'Form CT'!E:E,0),0)</f>
        <v>0</v>
      </c>
      <c r="AF1017" s="60">
        <f>IF(N1017=$AF$1,_xlfn.XLOOKUP(LEFT(B1017,18)&amp;C1017&amp;D1017,'Form CT'!I:I,'Form CT'!D:D,0)+_xlfn.XLOOKUP(LEFT(B1017,18)&amp;C1017&amp;D1017,'Form CT'!I:I,'Form CT'!E:E,0),0)</f>
        <v>0</v>
      </c>
      <c r="AG1017" s="60" t="e">
        <f t="shared" si="20"/>
        <v>#VALUE!</v>
      </c>
      <c r="AH1017" s="60">
        <f>_xlfn.XLOOKUP(TRIM(CLEAN(B1017))&amp;"-"&amp;TRIM(CLEAN(C1017))&amp;"-"&amp;TRIM(CLEAN(D1017)),'KS2'!A:A,'KS2'!B:B,0)</f>
        <v>0</v>
      </c>
      <c r="AI1017" s="60">
        <f>IF(_xlfn.XLOOKUP(MID(B1017,2,7)&amp;"/"&amp;MID(B1017,10,3)&amp;TRIM(D1017)&amp;MID(B1017,15,4),Carouselwash!F:F,Carouselwash!I:I,0)=0,_xlfn.XLOOKUP((MID(C1017,2,7)&amp;"/"&amp;MID(C1017,10,3)&amp;TRIM(D1017)),Carouselwash!G:G,Carouselwash!I:I,0),_xlfn.XLOOKUP(MID(B1017,2,7)&amp;"/"&amp;MID(B1017,10,3)&amp;TRIM(D1017)&amp;MID(B1017,15,4),Carouselwash!F:F,Carouselwash!I:I,0))</f>
        <v>0</v>
      </c>
    </row>
    <row r="1018" spans="27:35" hidden="1">
      <c r="AA1018" s="60" t="s">
        <v>5009</v>
      </c>
      <c r="AB1018" s="66" t="s">
        <v>9755</v>
      </c>
      <c r="AC1018" s="60" t="s">
        <v>9756</v>
      </c>
      <c r="AD1018" s="60">
        <f>IF(N1018=$AD$1,_xlfn.XLOOKUP(LEFT(B1018,18)&amp;C1018&amp;D1018,'Form CT'!I:I,'Form CT'!D:D,0)+_xlfn.XLOOKUP(LEFT(B1018,18)&amp;C1018&amp;D1018,'Form CT'!I:I,'Form CT'!E:E,0),0)</f>
        <v>0</v>
      </c>
      <c r="AE1018" s="60">
        <f>IF(N1018=$AE$1,_xlfn.XLOOKUP(LEFT(B1018,18)&amp;C1018&amp;D1018,'Form CT'!I:I,'Form CT'!D:D,0)+_xlfn.XLOOKUP(LEFT(B1018,18)&amp;C1018&amp;D1018,'Form CT'!I:I,'Form CT'!E:E,0),0)</f>
        <v>0</v>
      </c>
      <c r="AF1018" s="60">
        <f>IF(N1018=$AF$1,_xlfn.XLOOKUP(LEFT(B1018,18)&amp;C1018&amp;D1018,'Form CT'!I:I,'Form CT'!D:D,0)+_xlfn.XLOOKUP(LEFT(B1018,18)&amp;C1018&amp;D1018,'Form CT'!I:I,'Form CT'!E:E,0),0)</f>
        <v>0</v>
      </c>
      <c r="AG1018" s="60" t="e">
        <f t="shared" si="20"/>
        <v>#VALUE!</v>
      </c>
      <c r="AH1018" s="60">
        <f>_xlfn.XLOOKUP(TRIM(CLEAN(B1018))&amp;"-"&amp;TRIM(CLEAN(C1018))&amp;"-"&amp;TRIM(CLEAN(D1018)),'KS2'!A:A,'KS2'!B:B,0)</f>
        <v>0</v>
      </c>
      <c r="AI1018" s="60">
        <f>IF(_xlfn.XLOOKUP(MID(B1018,2,7)&amp;"/"&amp;MID(B1018,10,3)&amp;TRIM(D1018)&amp;MID(B1018,15,4),Carouselwash!F:F,Carouselwash!I:I,0)=0,_xlfn.XLOOKUP((MID(C1018,2,7)&amp;"/"&amp;MID(C1018,10,3)&amp;TRIM(D1018)),Carouselwash!G:G,Carouselwash!I:I,0),_xlfn.XLOOKUP(MID(B1018,2,7)&amp;"/"&amp;MID(B1018,10,3)&amp;TRIM(D1018)&amp;MID(B1018,15,4),Carouselwash!F:F,Carouselwash!I:I,0))</f>
        <v>0</v>
      </c>
    </row>
    <row r="1019" spans="27:35" hidden="1">
      <c r="AA1019" s="60" t="s">
        <v>5009</v>
      </c>
      <c r="AB1019" s="66" t="s">
        <v>9757</v>
      </c>
      <c r="AC1019" s="60" t="s">
        <v>9758</v>
      </c>
      <c r="AD1019" s="60">
        <f>IF(N1019=$AD$1,_xlfn.XLOOKUP(LEFT(B1019,18)&amp;C1019&amp;D1019,'Form CT'!I:I,'Form CT'!D:D,0)+_xlfn.XLOOKUP(LEFT(B1019,18)&amp;C1019&amp;D1019,'Form CT'!I:I,'Form CT'!E:E,0),0)</f>
        <v>0</v>
      </c>
      <c r="AE1019" s="60">
        <f>IF(N1019=$AE$1,_xlfn.XLOOKUP(LEFT(B1019,18)&amp;C1019&amp;D1019,'Form CT'!I:I,'Form CT'!D:D,0)+_xlfn.XLOOKUP(LEFT(B1019,18)&amp;C1019&amp;D1019,'Form CT'!I:I,'Form CT'!E:E,0),0)</f>
        <v>0</v>
      </c>
      <c r="AF1019" s="60">
        <f>IF(N1019=$AF$1,_xlfn.XLOOKUP(LEFT(B1019,18)&amp;C1019&amp;D1019,'Form CT'!I:I,'Form CT'!D:D,0)+_xlfn.XLOOKUP(LEFT(B1019,18)&amp;C1019&amp;D1019,'Form CT'!I:I,'Form CT'!E:E,0),0)</f>
        <v>0</v>
      </c>
      <c r="AG1019" s="60" t="e">
        <f t="shared" si="20"/>
        <v>#VALUE!</v>
      </c>
      <c r="AH1019" s="60">
        <f>_xlfn.XLOOKUP(TRIM(CLEAN(B1019))&amp;"-"&amp;TRIM(CLEAN(C1019))&amp;"-"&amp;TRIM(CLEAN(D1019)),'KS2'!A:A,'KS2'!B:B,0)</f>
        <v>0</v>
      </c>
      <c r="AI1019" s="60">
        <f>IF(_xlfn.XLOOKUP(MID(B1019,2,7)&amp;"/"&amp;MID(B1019,10,3)&amp;TRIM(D1019)&amp;MID(B1019,15,4),Carouselwash!F:F,Carouselwash!I:I,0)=0,_xlfn.XLOOKUP((MID(C1019,2,7)&amp;"/"&amp;MID(C1019,10,3)&amp;TRIM(D1019)),Carouselwash!G:G,Carouselwash!I:I,0),_xlfn.XLOOKUP(MID(B1019,2,7)&amp;"/"&amp;MID(B1019,10,3)&amp;TRIM(D1019)&amp;MID(B1019,15,4),Carouselwash!F:F,Carouselwash!I:I,0))</f>
        <v>0</v>
      </c>
    </row>
    <row r="1020" spans="27:35" hidden="1">
      <c r="AA1020" s="60" t="s">
        <v>5009</v>
      </c>
      <c r="AB1020" s="66" t="s">
        <v>9759</v>
      </c>
      <c r="AC1020" s="60" t="s">
        <v>9760</v>
      </c>
      <c r="AD1020" s="60">
        <f>IF(N1020=$AD$1,_xlfn.XLOOKUP(LEFT(B1020,18)&amp;C1020&amp;D1020,'Form CT'!I:I,'Form CT'!D:D,0)+_xlfn.XLOOKUP(LEFT(B1020,18)&amp;C1020&amp;D1020,'Form CT'!I:I,'Form CT'!E:E,0),0)</f>
        <v>0</v>
      </c>
      <c r="AE1020" s="60">
        <f>IF(N1020=$AE$1,_xlfn.XLOOKUP(LEFT(B1020,18)&amp;C1020&amp;D1020,'Form CT'!I:I,'Form CT'!D:D,0)+_xlfn.XLOOKUP(LEFT(B1020,18)&amp;C1020&amp;D1020,'Form CT'!I:I,'Form CT'!E:E,0),0)</f>
        <v>0</v>
      </c>
      <c r="AF1020" s="60">
        <f>IF(N1020=$AF$1,_xlfn.XLOOKUP(LEFT(B1020,18)&amp;C1020&amp;D1020,'Form CT'!I:I,'Form CT'!D:D,0)+_xlfn.XLOOKUP(LEFT(B1020,18)&amp;C1020&amp;D1020,'Form CT'!I:I,'Form CT'!E:E,0),0)</f>
        <v>0</v>
      </c>
      <c r="AG1020" s="60" t="e">
        <f t="shared" si="20"/>
        <v>#VALUE!</v>
      </c>
      <c r="AH1020" s="60">
        <f>_xlfn.XLOOKUP(TRIM(CLEAN(B1020))&amp;"-"&amp;TRIM(CLEAN(C1020))&amp;"-"&amp;TRIM(CLEAN(D1020)),'KS2'!A:A,'KS2'!B:B,0)</f>
        <v>0</v>
      </c>
      <c r="AI1020" s="60">
        <f>IF(_xlfn.XLOOKUP(MID(B1020,2,7)&amp;"/"&amp;MID(B1020,10,3)&amp;TRIM(D1020)&amp;MID(B1020,15,4),Carouselwash!F:F,Carouselwash!I:I,0)=0,_xlfn.XLOOKUP((MID(C1020,2,7)&amp;"/"&amp;MID(C1020,10,3)&amp;TRIM(D1020)),Carouselwash!G:G,Carouselwash!I:I,0),_xlfn.XLOOKUP(MID(B1020,2,7)&amp;"/"&amp;MID(B1020,10,3)&amp;TRIM(D1020)&amp;MID(B1020,15,4),Carouselwash!F:F,Carouselwash!I:I,0))</f>
        <v>0</v>
      </c>
    </row>
    <row r="1021" spans="27:35" hidden="1">
      <c r="AA1021" s="60" t="s">
        <v>5009</v>
      </c>
      <c r="AB1021" s="66" t="s">
        <v>5008</v>
      </c>
      <c r="AC1021" s="60" t="s">
        <v>9556</v>
      </c>
      <c r="AD1021" s="60">
        <f>IF(N1021=$AD$1,_xlfn.XLOOKUP(LEFT(B1021,18)&amp;C1021&amp;D1021,'Form CT'!I:I,'Form CT'!D:D,0)+_xlfn.XLOOKUP(LEFT(B1021,18)&amp;C1021&amp;D1021,'Form CT'!I:I,'Form CT'!E:E,0),0)</f>
        <v>0</v>
      </c>
      <c r="AE1021" s="60">
        <f>IF(N1021=$AE$1,_xlfn.XLOOKUP(LEFT(B1021,18)&amp;C1021&amp;D1021,'Form CT'!I:I,'Form CT'!D:D,0)+_xlfn.XLOOKUP(LEFT(B1021,18)&amp;C1021&amp;D1021,'Form CT'!I:I,'Form CT'!E:E,0),0)</f>
        <v>0</v>
      </c>
      <c r="AF1021" s="60">
        <f>IF(N1021=$AF$1,_xlfn.XLOOKUP(LEFT(B1021,18)&amp;C1021&amp;D1021,'Form CT'!I:I,'Form CT'!D:D,0)+_xlfn.XLOOKUP(LEFT(B1021,18)&amp;C1021&amp;D1021,'Form CT'!I:I,'Form CT'!E:E,0),0)</f>
        <v>0</v>
      </c>
      <c r="AG1021" s="60" t="e">
        <f t="shared" si="20"/>
        <v>#VALUE!</v>
      </c>
      <c r="AH1021" s="60">
        <f>_xlfn.XLOOKUP(TRIM(CLEAN(B1021))&amp;"-"&amp;TRIM(CLEAN(C1021))&amp;"-"&amp;TRIM(CLEAN(D1021)),'KS2'!A:A,'KS2'!B:B,0)</f>
        <v>0</v>
      </c>
      <c r="AI1021" s="60">
        <f>IF(_xlfn.XLOOKUP(MID(B1021,2,7)&amp;"/"&amp;MID(B1021,10,3)&amp;TRIM(D1021)&amp;MID(B1021,15,4),Carouselwash!F:F,Carouselwash!I:I,0)=0,_xlfn.XLOOKUP((MID(C1021,2,7)&amp;"/"&amp;MID(C1021,10,3)&amp;TRIM(D1021)),Carouselwash!G:G,Carouselwash!I:I,0),_xlfn.XLOOKUP(MID(B1021,2,7)&amp;"/"&amp;MID(B1021,10,3)&amp;TRIM(D1021)&amp;MID(B1021,15,4),Carouselwash!F:F,Carouselwash!I:I,0))</f>
        <v>0</v>
      </c>
    </row>
    <row r="1022" spans="27:35" hidden="1">
      <c r="AA1022" s="60" t="s">
        <v>5009</v>
      </c>
      <c r="AB1022" s="66" t="s">
        <v>9761</v>
      </c>
      <c r="AC1022" s="60" t="s">
        <v>9762</v>
      </c>
      <c r="AD1022" s="60">
        <f>IF(N1022=$AD$1,_xlfn.XLOOKUP(LEFT(B1022,18)&amp;C1022&amp;D1022,'Form CT'!I:I,'Form CT'!D:D,0)+_xlfn.XLOOKUP(LEFT(B1022,18)&amp;C1022&amp;D1022,'Form CT'!I:I,'Form CT'!E:E,0),0)</f>
        <v>0</v>
      </c>
      <c r="AE1022" s="60">
        <f>IF(N1022=$AE$1,_xlfn.XLOOKUP(LEFT(B1022,18)&amp;C1022&amp;D1022,'Form CT'!I:I,'Form CT'!D:D,0)+_xlfn.XLOOKUP(LEFT(B1022,18)&amp;C1022&amp;D1022,'Form CT'!I:I,'Form CT'!E:E,0),0)</f>
        <v>0</v>
      </c>
      <c r="AF1022" s="60">
        <f>IF(N1022=$AF$1,_xlfn.XLOOKUP(LEFT(B1022,18)&amp;C1022&amp;D1022,'Form CT'!I:I,'Form CT'!D:D,0)+_xlfn.XLOOKUP(LEFT(B1022,18)&amp;C1022&amp;D1022,'Form CT'!I:I,'Form CT'!E:E,0),0)</f>
        <v>0</v>
      </c>
      <c r="AG1022" s="60" t="e">
        <f t="shared" ref="AG1022:AG1085" si="21">IF(OR(
    AND(MID(B1022,2,2)="59", VALUE(MID(B1022,11,2))&gt;24),
    AND(LEFT(B1022,4)="T521", VALUE(MID(B1022,11,2))&gt;62),
    LEFT(B1022,4)="T523"
), "符合", "不符合")</f>
        <v>#VALUE!</v>
      </c>
      <c r="AH1022" s="60">
        <f>_xlfn.XLOOKUP(TRIM(CLEAN(B1022))&amp;"-"&amp;TRIM(CLEAN(C1022))&amp;"-"&amp;TRIM(CLEAN(D1022)),'KS2'!A:A,'KS2'!B:B,0)</f>
        <v>0</v>
      </c>
      <c r="AI1022" s="60">
        <f>IF(_xlfn.XLOOKUP(MID(B1022,2,7)&amp;"/"&amp;MID(B1022,10,3)&amp;TRIM(D1022)&amp;MID(B1022,15,4),Carouselwash!F:F,Carouselwash!I:I,0)=0,_xlfn.XLOOKUP((MID(C1022,2,7)&amp;"/"&amp;MID(C1022,10,3)&amp;TRIM(D1022)),Carouselwash!G:G,Carouselwash!I:I,0),_xlfn.XLOOKUP(MID(B1022,2,7)&amp;"/"&amp;MID(B1022,10,3)&amp;TRIM(D1022)&amp;MID(B1022,15,4),Carouselwash!F:F,Carouselwash!I:I,0))</f>
        <v>0</v>
      </c>
    </row>
    <row r="1023" spans="27:35" hidden="1">
      <c r="AA1023" s="60" t="s">
        <v>5009</v>
      </c>
      <c r="AB1023" s="66" t="s">
        <v>9763</v>
      </c>
      <c r="AC1023" s="60" t="s">
        <v>9764</v>
      </c>
      <c r="AD1023" s="60">
        <f>IF(N1023=$AD$1,_xlfn.XLOOKUP(LEFT(B1023,18)&amp;C1023&amp;D1023,'Form CT'!I:I,'Form CT'!D:D,0)+_xlfn.XLOOKUP(LEFT(B1023,18)&amp;C1023&amp;D1023,'Form CT'!I:I,'Form CT'!E:E,0),0)</f>
        <v>0</v>
      </c>
      <c r="AE1023" s="60">
        <f>IF(N1023=$AE$1,_xlfn.XLOOKUP(LEFT(B1023,18)&amp;C1023&amp;D1023,'Form CT'!I:I,'Form CT'!D:D,0)+_xlfn.XLOOKUP(LEFT(B1023,18)&amp;C1023&amp;D1023,'Form CT'!I:I,'Form CT'!E:E,0),0)</f>
        <v>0</v>
      </c>
      <c r="AF1023" s="60">
        <f>IF(N1023=$AF$1,_xlfn.XLOOKUP(LEFT(B1023,18)&amp;C1023&amp;D1023,'Form CT'!I:I,'Form CT'!D:D,0)+_xlfn.XLOOKUP(LEFT(B1023,18)&amp;C1023&amp;D1023,'Form CT'!I:I,'Form CT'!E:E,0),0)</f>
        <v>0</v>
      </c>
      <c r="AG1023" s="60" t="e">
        <f t="shared" si="21"/>
        <v>#VALUE!</v>
      </c>
      <c r="AH1023" s="60">
        <f>_xlfn.XLOOKUP(TRIM(CLEAN(B1023))&amp;"-"&amp;TRIM(CLEAN(C1023))&amp;"-"&amp;TRIM(CLEAN(D1023)),'KS2'!A:A,'KS2'!B:B,0)</f>
        <v>0</v>
      </c>
      <c r="AI1023" s="60">
        <f>IF(_xlfn.XLOOKUP(MID(B1023,2,7)&amp;"/"&amp;MID(B1023,10,3)&amp;TRIM(D1023)&amp;MID(B1023,15,4),Carouselwash!F:F,Carouselwash!I:I,0)=0,_xlfn.XLOOKUP((MID(C1023,2,7)&amp;"/"&amp;MID(C1023,10,3)&amp;TRIM(D1023)),Carouselwash!G:G,Carouselwash!I:I,0),_xlfn.XLOOKUP(MID(B1023,2,7)&amp;"/"&amp;MID(B1023,10,3)&amp;TRIM(D1023)&amp;MID(B1023,15,4),Carouselwash!F:F,Carouselwash!I:I,0))</f>
        <v>0</v>
      </c>
    </row>
    <row r="1024" spans="27:35" hidden="1">
      <c r="AA1024" s="60" t="s">
        <v>5009</v>
      </c>
      <c r="AB1024" s="66" t="s">
        <v>9765</v>
      </c>
      <c r="AC1024" s="60" t="s">
        <v>9766</v>
      </c>
      <c r="AD1024" s="60">
        <f>IF(N1024=$AD$1,_xlfn.XLOOKUP(LEFT(B1024,18)&amp;C1024&amp;D1024,'Form CT'!I:I,'Form CT'!D:D,0)+_xlfn.XLOOKUP(LEFT(B1024,18)&amp;C1024&amp;D1024,'Form CT'!I:I,'Form CT'!E:E,0),0)</f>
        <v>0</v>
      </c>
      <c r="AE1024" s="60">
        <f>IF(N1024=$AE$1,_xlfn.XLOOKUP(LEFT(B1024,18)&amp;C1024&amp;D1024,'Form CT'!I:I,'Form CT'!D:D,0)+_xlfn.XLOOKUP(LEFT(B1024,18)&amp;C1024&amp;D1024,'Form CT'!I:I,'Form CT'!E:E,0),0)</f>
        <v>0</v>
      </c>
      <c r="AF1024" s="60">
        <f>IF(N1024=$AF$1,_xlfn.XLOOKUP(LEFT(B1024,18)&amp;C1024&amp;D1024,'Form CT'!I:I,'Form CT'!D:D,0)+_xlfn.XLOOKUP(LEFT(B1024,18)&amp;C1024&amp;D1024,'Form CT'!I:I,'Form CT'!E:E,0),0)</f>
        <v>0</v>
      </c>
      <c r="AG1024" s="60" t="e">
        <f t="shared" si="21"/>
        <v>#VALUE!</v>
      </c>
      <c r="AH1024" s="60">
        <f>_xlfn.XLOOKUP(TRIM(CLEAN(B1024))&amp;"-"&amp;TRIM(CLEAN(C1024))&amp;"-"&amp;TRIM(CLEAN(D1024)),'KS2'!A:A,'KS2'!B:B,0)</f>
        <v>0</v>
      </c>
      <c r="AI1024" s="60">
        <f>IF(_xlfn.XLOOKUP(MID(B1024,2,7)&amp;"/"&amp;MID(B1024,10,3)&amp;TRIM(D1024)&amp;MID(B1024,15,4),Carouselwash!F:F,Carouselwash!I:I,0)=0,_xlfn.XLOOKUP((MID(C1024,2,7)&amp;"/"&amp;MID(C1024,10,3)&amp;TRIM(D1024)),Carouselwash!G:G,Carouselwash!I:I,0),_xlfn.XLOOKUP(MID(B1024,2,7)&amp;"/"&amp;MID(B1024,10,3)&amp;TRIM(D1024)&amp;MID(B1024,15,4),Carouselwash!F:F,Carouselwash!I:I,0))</f>
        <v>0</v>
      </c>
    </row>
    <row r="1025" spans="27:35" hidden="1">
      <c r="AA1025" s="60" t="s">
        <v>5013</v>
      </c>
      <c r="AB1025" s="66" t="s">
        <v>9767</v>
      </c>
      <c r="AC1025" s="60" t="s">
        <v>9768</v>
      </c>
      <c r="AD1025" s="60">
        <f>IF(N1025=$AD$1,_xlfn.XLOOKUP(LEFT(B1025,18)&amp;C1025&amp;D1025,'Form CT'!I:I,'Form CT'!D:D,0)+_xlfn.XLOOKUP(LEFT(B1025,18)&amp;C1025&amp;D1025,'Form CT'!I:I,'Form CT'!E:E,0),0)</f>
        <v>0</v>
      </c>
      <c r="AE1025" s="60">
        <f>IF(N1025=$AE$1,_xlfn.XLOOKUP(LEFT(B1025,18)&amp;C1025&amp;D1025,'Form CT'!I:I,'Form CT'!D:D,0)+_xlfn.XLOOKUP(LEFT(B1025,18)&amp;C1025&amp;D1025,'Form CT'!I:I,'Form CT'!E:E,0),0)</f>
        <v>0</v>
      </c>
      <c r="AF1025" s="60">
        <f>IF(N1025=$AF$1,_xlfn.XLOOKUP(LEFT(B1025,18)&amp;C1025&amp;D1025,'Form CT'!I:I,'Form CT'!D:D,0)+_xlfn.XLOOKUP(LEFT(B1025,18)&amp;C1025&amp;D1025,'Form CT'!I:I,'Form CT'!E:E,0),0)</f>
        <v>0</v>
      </c>
      <c r="AG1025" s="60" t="e">
        <f t="shared" si="21"/>
        <v>#VALUE!</v>
      </c>
      <c r="AH1025" s="60">
        <f>_xlfn.XLOOKUP(TRIM(CLEAN(B1025))&amp;"-"&amp;TRIM(CLEAN(C1025))&amp;"-"&amp;TRIM(CLEAN(D1025)),'KS2'!A:A,'KS2'!B:B,0)</f>
        <v>0</v>
      </c>
      <c r="AI1025" s="60">
        <f>IF(_xlfn.XLOOKUP(MID(B1025,2,7)&amp;"/"&amp;MID(B1025,10,3)&amp;TRIM(D1025)&amp;MID(B1025,15,4),Carouselwash!F:F,Carouselwash!I:I,0)=0,_xlfn.XLOOKUP((MID(C1025,2,7)&amp;"/"&amp;MID(C1025,10,3)&amp;TRIM(D1025)),Carouselwash!G:G,Carouselwash!I:I,0),_xlfn.XLOOKUP(MID(B1025,2,7)&amp;"/"&amp;MID(B1025,10,3)&amp;TRIM(D1025)&amp;MID(B1025,15,4),Carouselwash!F:F,Carouselwash!I:I,0))</f>
        <v>0</v>
      </c>
    </row>
    <row r="1026" spans="27:35" hidden="1">
      <c r="AA1026" s="60" t="s">
        <v>5009</v>
      </c>
      <c r="AB1026" s="66" t="s">
        <v>5008</v>
      </c>
      <c r="AC1026" s="60" t="s">
        <v>9558</v>
      </c>
      <c r="AD1026" s="60">
        <f>IF(N1026=$AD$1,_xlfn.XLOOKUP(LEFT(B1026,18)&amp;C1026&amp;D1026,'Form CT'!I:I,'Form CT'!D:D,0)+_xlfn.XLOOKUP(LEFT(B1026,18)&amp;C1026&amp;D1026,'Form CT'!I:I,'Form CT'!E:E,0),0)</f>
        <v>0</v>
      </c>
      <c r="AE1026" s="60">
        <f>IF(N1026=$AE$1,_xlfn.XLOOKUP(LEFT(B1026,18)&amp;C1026&amp;D1026,'Form CT'!I:I,'Form CT'!D:D,0)+_xlfn.XLOOKUP(LEFT(B1026,18)&amp;C1026&amp;D1026,'Form CT'!I:I,'Form CT'!E:E,0),0)</f>
        <v>0</v>
      </c>
      <c r="AF1026" s="60">
        <f>IF(N1026=$AF$1,_xlfn.XLOOKUP(LEFT(B1026,18)&amp;C1026&amp;D1026,'Form CT'!I:I,'Form CT'!D:D,0)+_xlfn.XLOOKUP(LEFT(B1026,18)&amp;C1026&amp;D1026,'Form CT'!I:I,'Form CT'!E:E,0),0)</f>
        <v>0</v>
      </c>
      <c r="AG1026" s="60" t="e">
        <f t="shared" si="21"/>
        <v>#VALUE!</v>
      </c>
      <c r="AH1026" s="60">
        <f>_xlfn.XLOOKUP(TRIM(CLEAN(B1026))&amp;"-"&amp;TRIM(CLEAN(C1026))&amp;"-"&amp;TRIM(CLEAN(D1026)),'KS2'!A:A,'KS2'!B:B,0)</f>
        <v>0</v>
      </c>
      <c r="AI1026" s="60">
        <f>IF(_xlfn.XLOOKUP(MID(B1026,2,7)&amp;"/"&amp;MID(B1026,10,3)&amp;TRIM(D1026)&amp;MID(B1026,15,4),Carouselwash!F:F,Carouselwash!I:I,0)=0,_xlfn.XLOOKUP((MID(C1026,2,7)&amp;"/"&amp;MID(C1026,10,3)&amp;TRIM(D1026)),Carouselwash!G:G,Carouselwash!I:I,0),_xlfn.XLOOKUP(MID(B1026,2,7)&amp;"/"&amp;MID(B1026,10,3)&amp;TRIM(D1026)&amp;MID(B1026,15,4),Carouselwash!F:F,Carouselwash!I:I,0))</f>
        <v>0</v>
      </c>
    </row>
    <row r="1027" spans="27:35" hidden="1">
      <c r="AA1027" s="60" t="s">
        <v>5010</v>
      </c>
      <c r="AB1027" s="66" t="s">
        <v>5008</v>
      </c>
      <c r="AC1027" s="60" t="s">
        <v>9769</v>
      </c>
      <c r="AD1027" s="60">
        <f>IF(N1027=$AD$1,_xlfn.XLOOKUP(LEFT(B1027,18)&amp;C1027&amp;D1027,'Form CT'!I:I,'Form CT'!D:D,0)+_xlfn.XLOOKUP(LEFT(B1027,18)&amp;C1027&amp;D1027,'Form CT'!I:I,'Form CT'!E:E,0),0)</f>
        <v>0</v>
      </c>
      <c r="AE1027" s="60">
        <f>IF(N1027=$AE$1,_xlfn.XLOOKUP(LEFT(B1027,18)&amp;C1027&amp;D1027,'Form CT'!I:I,'Form CT'!D:D,0)+_xlfn.XLOOKUP(LEFT(B1027,18)&amp;C1027&amp;D1027,'Form CT'!I:I,'Form CT'!E:E,0),0)</f>
        <v>0</v>
      </c>
      <c r="AF1027" s="60">
        <f>IF(N1027=$AF$1,_xlfn.XLOOKUP(LEFT(B1027,18)&amp;C1027&amp;D1027,'Form CT'!I:I,'Form CT'!D:D,0)+_xlfn.XLOOKUP(LEFT(B1027,18)&amp;C1027&amp;D1027,'Form CT'!I:I,'Form CT'!E:E,0),0)</f>
        <v>0</v>
      </c>
      <c r="AG1027" s="60" t="e">
        <f t="shared" si="21"/>
        <v>#VALUE!</v>
      </c>
      <c r="AH1027" s="60">
        <f>_xlfn.XLOOKUP(TRIM(CLEAN(B1027))&amp;"-"&amp;TRIM(CLEAN(C1027))&amp;"-"&amp;TRIM(CLEAN(D1027)),'KS2'!A:A,'KS2'!B:B,0)</f>
        <v>0</v>
      </c>
      <c r="AI1027" s="60">
        <f>IF(_xlfn.XLOOKUP(MID(B1027,2,7)&amp;"/"&amp;MID(B1027,10,3)&amp;TRIM(D1027)&amp;MID(B1027,15,4),Carouselwash!F:F,Carouselwash!I:I,0)=0,_xlfn.XLOOKUP((MID(C1027,2,7)&amp;"/"&amp;MID(C1027,10,3)&amp;TRIM(D1027)),Carouselwash!G:G,Carouselwash!I:I,0),_xlfn.XLOOKUP(MID(B1027,2,7)&amp;"/"&amp;MID(B1027,10,3)&amp;TRIM(D1027)&amp;MID(B1027,15,4),Carouselwash!F:F,Carouselwash!I:I,0))</f>
        <v>0</v>
      </c>
    </row>
    <row r="1028" spans="27:35" hidden="1">
      <c r="AA1028" s="60" t="s">
        <v>5009</v>
      </c>
      <c r="AB1028" s="66" t="s">
        <v>5008</v>
      </c>
      <c r="AC1028" s="60" t="s">
        <v>9558</v>
      </c>
      <c r="AD1028" s="60">
        <f>IF(N1028=$AD$1,_xlfn.XLOOKUP(LEFT(B1028,18)&amp;C1028&amp;D1028,'Form CT'!I:I,'Form CT'!D:D,0)+_xlfn.XLOOKUP(LEFT(B1028,18)&amp;C1028&amp;D1028,'Form CT'!I:I,'Form CT'!E:E,0),0)</f>
        <v>0</v>
      </c>
      <c r="AE1028" s="60">
        <f>IF(N1028=$AE$1,_xlfn.XLOOKUP(LEFT(B1028,18)&amp;C1028&amp;D1028,'Form CT'!I:I,'Form CT'!D:D,0)+_xlfn.XLOOKUP(LEFT(B1028,18)&amp;C1028&amp;D1028,'Form CT'!I:I,'Form CT'!E:E,0),0)</f>
        <v>0</v>
      </c>
      <c r="AF1028" s="60">
        <f>IF(N1028=$AF$1,_xlfn.XLOOKUP(LEFT(B1028,18)&amp;C1028&amp;D1028,'Form CT'!I:I,'Form CT'!D:D,0)+_xlfn.XLOOKUP(LEFT(B1028,18)&amp;C1028&amp;D1028,'Form CT'!I:I,'Form CT'!E:E,0),0)</f>
        <v>0</v>
      </c>
      <c r="AG1028" s="60" t="e">
        <f t="shared" si="21"/>
        <v>#VALUE!</v>
      </c>
      <c r="AH1028" s="60">
        <f>_xlfn.XLOOKUP(TRIM(CLEAN(B1028))&amp;"-"&amp;TRIM(CLEAN(C1028))&amp;"-"&amp;TRIM(CLEAN(D1028)),'KS2'!A:A,'KS2'!B:B,0)</f>
        <v>0</v>
      </c>
      <c r="AI1028" s="60">
        <f>IF(_xlfn.XLOOKUP(MID(B1028,2,7)&amp;"/"&amp;MID(B1028,10,3)&amp;TRIM(D1028)&amp;MID(B1028,15,4),Carouselwash!F:F,Carouselwash!I:I,0)=0,_xlfn.XLOOKUP((MID(C1028,2,7)&amp;"/"&amp;MID(C1028,10,3)&amp;TRIM(D1028)),Carouselwash!G:G,Carouselwash!I:I,0),_xlfn.XLOOKUP(MID(B1028,2,7)&amp;"/"&amp;MID(B1028,10,3)&amp;TRIM(D1028)&amp;MID(B1028,15,4),Carouselwash!F:F,Carouselwash!I:I,0))</f>
        <v>0</v>
      </c>
    </row>
    <row r="1029" spans="27:35" hidden="1">
      <c r="AA1029" s="60" t="s">
        <v>5009</v>
      </c>
      <c r="AB1029" s="66" t="s">
        <v>9770</v>
      </c>
      <c r="AC1029" s="60" t="s">
        <v>9771</v>
      </c>
      <c r="AD1029" s="60">
        <f>IF(N1029=$AD$1,_xlfn.XLOOKUP(LEFT(B1029,18)&amp;C1029&amp;D1029,'Form CT'!I:I,'Form CT'!D:D,0)+_xlfn.XLOOKUP(LEFT(B1029,18)&amp;C1029&amp;D1029,'Form CT'!I:I,'Form CT'!E:E,0),0)</f>
        <v>0</v>
      </c>
      <c r="AE1029" s="60">
        <f>IF(N1029=$AE$1,_xlfn.XLOOKUP(LEFT(B1029,18)&amp;C1029&amp;D1029,'Form CT'!I:I,'Form CT'!D:D,0)+_xlfn.XLOOKUP(LEFT(B1029,18)&amp;C1029&amp;D1029,'Form CT'!I:I,'Form CT'!E:E,0),0)</f>
        <v>0</v>
      </c>
      <c r="AF1029" s="60">
        <f>IF(N1029=$AF$1,_xlfn.XLOOKUP(LEFT(B1029,18)&amp;C1029&amp;D1029,'Form CT'!I:I,'Form CT'!D:D,0)+_xlfn.XLOOKUP(LEFT(B1029,18)&amp;C1029&amp;D1029,'Form CT'!I:I,'Form CT'!E:E,0),0)</f>
        <v>0</v>
      </c>
      <c r="AG1029" s="60" t="e">
        <f t="shared" si="21"/>
        <v>#VALUE!</v>
      </c>
      <c r="AH1029" s="60">
        <f>_xlfn.XLOOKUP(TRIM(CLEAN(B1029))&amp;"-"&amp;TRIM(CLEAN(C1029))&amp;"-"&amp;TRIM(CLEAN(D1029)),'KS2'!A:A,'KS2'!B:B,0)</f>
        <v>0</v>
      </c>
      <c r="AI1029" s="60">
        <f>IF(_xlfn.XLOOKUP(MID(B1029,2,7)&amp;"/"&amp;MID(B1029,10,3)&amp;TRIM(D1029)&amp;MID(B1029,15,4),Carouselwash!F:F,Carouselwash!I:I,0)=0,_xlfn.XLOOKUP((MID(C1029,2,7)&amp;"/"&amp;MID(C1029,10,3)&amp;TRIM(D1029)),Carouselwash!G:G,Carouselwash!I:I,0),_xlfn.XLOOKUP(MID(B1029,2,7)&amp;"/"&amp;MID(B1029,10,3)&amp;TRIM(D1029)&amp;MID(B1029,15,4),Carouselwash!F:F,Carouselwash!I:I,0))</f>
        <v>0</v>
      </c>
    </row>
    <row r="1030" spans="27:35" hidden="1">
      <c r="AA1030" s="60" t="s">
        <v>5009</v>
      </c>
      <c r="AB1030" s="66" t="s">
        <v>5008</v>
      </c>
      <c r="AC1030" s="60" t="s">
        <v>9558</v>
      </c>
      <c r="AD1030" s="60">
        <f>IF(N1030=$AD$1,_xlfn.XLOOKUP(LEFT(B1030,18)&amp;C1030&amp;D1030,'Form CT'!I:I,'Form CT'!D:D,0)+_xlfn.XLOOKUP(LEFT(B1030,18)&amp;C1030&amp;D1030,'Form CT'!I:I,'Form CT'!E:E,0),0)</f>
        <v>0</v>
      </c>
      <c r="AE1030" s="60">
        <f>IF(N1030=$AE$1,_xlfn.XLOOKUP(LEFT(B1030,18)&amp;C1030&amp;D1030,'Form CT'!I:I,'Form CT'!D:D,0)+_xlfn.XLOOKUP(LEFT(B1030,18)&amp;C1030&amp;D1030,'Form CT'!I:I,'Form CT'!E:E,0),0)</f>
        <v>0</v>
      </c>
      <c r="AF1030" s="60">
        <f>IF(N1030=$AF$1,_xlfn.XLOOKUP(LEFT(B1030,18)&amp;C1030&amp;D1030,'Form CT'!I:I,'Form CT'!D:D,0)+_xlfn.XLOOKUP(LEFT(B1030,18)&amp;C1030&amp;D1030,'Form CT'!I:I,'Form CT'!E:E,0),0)</f>
        <v>0</v>
      </c>
      <c r="AG1030" s="60" t="e">
        <f t="shared" si="21"/>
        <v>#VALUE!</v>
      </c>
      <c r="AH1030" s="60">
        <f>_xlfn.XLOOKUP(TRIM(CLEAN(B1030))&amp;"-"&amp;TRIM(CLEAN(C1030))&amp;"-"&amp;TRIM(CLEAN(D1030)),'KS2'!A:A,'KS2'!B:B,0)</f>
        <v>0</v>
      </c>
      <c r="AI1030" s="60">
        <f>IF(_xlfn.XLOOKUP(MID(B1030,2,7)&amp;"/"&amp;MID(B1030,10,3)&amp;TRIM(D1030)&amp;MID(B1030,15,4),Carouselwash!F:F,Carouselwash!I:I,0)=0,_xlfn.XLOOKUP((MID(C1030,2,7)&amp;"/"&amp;MID(C1030,10,3)&amp;TRIM(D1030)),Carouselwash!G:G,Carouselwash!I:I,0),_xlfn.XLOOKUP(MID(B1030,2,7)&amp;"/"&amp;MID(B1030,10,3)&amp;TRIM(D1030)&amp;MID(B1030,15,4),Carouselwash!F:F,Carouselwash!I:I,0))</f>
        <v>0</v>
      </c>
    </row>
    <row r="1031" spans="27:35" hidden="1">
      <c r="AA1031" s="60" t="s">
        <v>5009</v>
      </c>
      <c r="AB1031" s="66" t="s">
        <v>5008</v>
      </c>
      <c r="AC1031" s="60" t="s">
        <v>9558</v>
      </c>
      <c r="AD1031" s="60">
        <f>IF(N1031=$AD$1,_xlfn.XLOOKUP(LEFT(B1031,18)&amp;C1031&amp;D1031,'Form CT'!I:I,'Form CT'!D:D,0)+_xlfn.XLOOKUP(LEFT(B1031,18)&amp;C1031&amp;D1031,'Form CT'!I:I,'Form CT'!E:E,0),0)</f>
        <v>0</v>
      </c>
      <c r="AE1031" s="60">
        <f>IF(N1031=$AE$1,_xlfn.XLOOKUP(LEFT(B1031,18)&amp;C1031&amp;D1031,'Form CT'!I:I,'Form CT'!D:D,0)+_xlfn.XLOOKUP(LEFT(B1031,18)&amp;C1031&amp;D1031,'Form CT'!I:I,'Form CT'!E:E,0),0)</f>
        <v>0</v>
      </c>
      <c r="AF1031" s="60">
        <f>IF(N1031=$AF$1,_xlfn.XLOOKUP(LEFT(B1031,18)&amp;C1031&amp;D1031,'Form CT'!I:I,'Form CT'!D:D,0)+_xlfn.XLOOKUP(LEFT(B1031,18)&amp;C1031&amp;D1031,'Form CT'!I:I,'Form CT'!E:E,0),0)</f>
        <v>0</v>
      </c>
      <c r="AG1031" s="60" t="e">
        <f t="shared" si="21"/>
        <v>#VALUE!</v>
      </c>
      <c r="AH1031" s="60">
        <f>_xlfn.XLOOKUP(TRIM(CLEAN(B1031))&amp;"-"&amp;TRIM(CLEAN(C1031))&amp;"-"&amp;TRIM(CLEAN(D1031)),'KS2'!A:A,'KS2'!B:B,0)</f>
        <v>0</v>
      </c>
      <c r="AI1031" s="60">
        <f>IF(_xlfn.XLOOKUP(MID(B1031,2,7)&amp;"/"&amp;MID(B1031,10,3)&amp;TRIM(D1031)&amp;MID(B1031,15,4),Carouselwash!F:F,Carouselwash!I:I,0)=0,_xlfn.XLOOKUP((MID(C1031,2,7)&amp;"/"&amp;MID(C1031,10,3)&amp;TRIM(D1031)),Carouselwash!G:G,Carouselwash!I:I,0),_xlfn.XLOOKUP(MID(B1031,2,7)&amp;"/"&amp;MID(B1031,10,3)&amp;TRIM(D1031)&amp;MID(B1031,15,4),Carouselwash!F:F,Carouselwash!I:I,0))</f>
        <v>0</v>
      </c>
    </row>
    <row r="1032" spans="27:35" hidden="1">
      <c r="AA1032" s="60" t="s">
        <v>5009</v>
      </c>
      <c r="AB1032" s="66" t="s">
        <v>5008</v>
      </c>
      <c r="AC1032" s="60" t="s">
        <v>9558</v>
      </c>
      <c r="AD1032" s="60">
        <f>IF(N1032=$AD$1,_xlfn.XLOOKUP(LEFT(B1032,18)&amp;C1032&amp;D1032,'Form CT'!I:I,'Form CT'!D:D,0)+_xlfn.XLOOKUP(LEFT(B1032,18)&amp;C1032&amp;D1032,'Form CT'!I:I,'Form CT'!E:E,0),0)</f>
        <v>0</v>
      </c>
      <c r="AE1032" s="60">
        <f>IF(N1032=$AE$1,_xlfn.XLOOKUP(LEFT(B1032,18)&amp;C1032&amp;D1032,'Form CT'!I:I,'Form CT'!D:D,0)+_xlfn.XLOOKUP(LEFT(B1032,18)&amp;C1032&amp;D1032,'Form CT'!I:I,'Form CT'!E:E,0),0)</f>
        <v>0</v>
      </c>
      <c r="AF1032" s="60">
        <f>IF(N1032=$AF$1,_xlfn.XLOOKUP(LEFT(B1032,18)&amp;C1032&amp;D1032,'Form CT'!I:I,'Form CT'!D:D,0)+_xlfn.XLOOKUP(LEFT(B1032,18)&amp;C1032&amp;D1032,'Form CT'!I:I,'Form CT'!E:E,0),0)</f>
        <v>0</v>
      </c>
      <c r="AG1032" s="60" t="e">
        <f t="shared" si="21"/>
        <v>#VALUE!</v>
      </c>
      <c r="AH1032" s="60">
        <f>_xlfn.XLOOKUP(TRIM(CLEAN(B1032))&amp;"-"&amp;TRIM(CLEAN(C1032))&amp;"-"&amp;TRIM(CLEAN(D1032)),'KS2'!A:A,'KS2'!B:B,0)</f>
        <v>0</v>
      </c>
      <c r="AI1032" s="60">
        <f>IF(_xlfn.XLOOKUP(MID(B1032,2,7)&amp;"/"&amp;MID(B1032,10,3)&amp;TRIM(D1032)&amp;MID(B1032,15,4),Carouselwash!F:F,Carouselwash!I:I,0)=0,_xlfn.XLOOKUP((MID(C1032,2,7)&amp;"/"&amp;MID(C1032,10,3)&amp;TRIM(D1032)),Carouselwash!G:G,Carouselwash!I:I,0),_xlfn.XLOOKUP(MID(B1032,2,7)&amp;"/"&amp;MID(B1032,10,3)&amp;TRIM(D1032)&amp;MID(B1032,15,4),Carouselwash!F:F,Carouselwash!I:I,0))</f>
        <v>0</v>
      </c>
    </row>
    <row r="1033" spans="27:35" hidden="1">
      <c r="AA1033" s="60" t="s">
        <v>5009</v>
      </c>
      <c r="AB1033" s="66" t="s">
        <v>5008</v>
      </c>
      <c r="AC1033" s="60" t="s">
        <v>9627</v>
      </c>
      <c r="AD1033" s="60">
        <f>IF(N1033=$AD$1,_xlfn.XLOOKUP(LEFT(B1033,18)&amp;C1033&amp;D1033,'Form CT'!I:I,'Form CT'!D:D,0)+_xlfn.XLOOKUP(LEFT(B1033,18)&amp;C1033&amp;D1033,'Form CT'!I:I,'Form CT'!E:E,0),0)</f>
        <v>0</v>
      </c>
      <c r="AE1033" s="60">
        <f>IF(N1033=$AE$1,_xlfn.XLOOKUP(LEFT(B1033,18)&amp;C1033&amp;D1033,'Form CT'!I:I,'Form CT'!D:D,0)+_xlfn.XLOOKUP(LEFT(B1033,18)&amp;C1033&amp;D1033,'Form CT'!I:I,'Form CT'!E:E,0),0)</f>
        <v>0</v>
      </c>
      <c r="AF1033" s="60">
        <f>IF(N1033=$AF$1,_xlfn.XLOOKUP(LEFT(B1033,18)&amp;C1033&amp;D1033,'Form CT'!I:I,'Form CT'!D:D,0)+_xlfn.XLOOKUP(LEFT(B1033,18)&amp;C1033&amp;D1033,'Form CT'!I:I,'Form CT'!E:E,0),0)</f>
        <v>0</v>
      </c>
      <c r="AG1033" s="60" t="e">
        <f t="shared" si="21"/>
        <v>#VALUE!</v>
      </c>
      <c r="AH1033" s="60">
        <f>_xlfn.XLOOKUP(TRIM(CLEAN(B1033))&amp;"-"&amp;TRIM(CLEAN(C1033))&amp;"-"&amp;TRIM(CLEAN(D1033)),'KS2'!A:A,'KS2'!B:B,0)</f>
        <v>0</v>
      </c>
      <c r="AI1033" s="60">
        <f>IF(_xlfn.XLOOKUP(MID(B1033,2,7)&amp;"/"&amp;MID(B1033,10,3)&amp;TRIM(D1033)&amp;MID(B1033,15,4),Carouselwash!F:F,Carouselwash!I:I,0)=0,_xlfn.XLOOKUP((MID(C1033,2,7)&amp;"/"&amp;MID(C1033,10,3)&amp;TRIM(D1033)),Carouselwash!G:G,Carouselwash!I:I,0),_xlfn.XLOOKUP(MID(B1033,2,7)&amp;"/"&amp;MID(B1033,10,3)&amp;TRIM(D1033)&amp;MID(B1033,15,4),Carouselwash!F:F,Carouselwash!I:I,0))</f>
        <v>0</v>
      </c>
    </row>
    <row r="1034" spans="27:35" hidden="1">
      <c r="AA1034" s="60" t="s">
        <v>5013</v>
      </c>
      <c r="AB1034" s="66" t="s">
        <v>9772</v>
      </c>
      <c r="AC1034" s="60" t="s">
        <v>9773</v>
      </c>
      <c r="AD1034" s="60">
        <f>IF(N1034=$AD$1,_xlfn.XLOOKUP(LEFT(B1034,18)&amp;C1034&amp;D1034,'Form CT'!I:I,'Form CT'!D:D,0)+_xlfn.XLOOKUP(LEFT(B1034,18)&amp;C1034&amp;D1034,'Form CT'!I:I,'Form CT'!E:E,0),0)</f>
        <v>0</v>
      </c>
      <c r="AE1034" s="60">
        <f>IF(N1034=$AE$1,_xlfn.XLOOKUP(LEFT(B1034,18)&amp;C1034&amp;D1034,'Form CT'!I:I,'Form CT'!D:D,0)+_xlfn.XLOOKUP(LEFT(B1034,18)&amp;C1034&amp;D1034,'Form CT'!I:I,'Form CT'!E:E,0),0)</f>
        <v>0</v>
      </c>
      <c r="AF1034" s="60">
        <f>IF(N1034=$AF$1,_xlfn.XLOOKUP(LEFT(B1034,18)&amp;C1034&amp;D1034,'Form CT'!I:I,'Form CT'!D:D,0)+_xlfn.XLOOKUP(LEFT(B1034,18)&amp;C1034&amp;D1034,'Form CT'!I:I,'Form CT'!E:E,0),0)</f>
        <v>0</v>
      </c>
      <c r="AG1034" s="60" t="e">
        <f t="shared" si="21"/>
        <v>#VALUE!</v>
      </c>
      <c r="AH1034" s="60">
        <f>_xlfn.XLOOKUP(TRIM(CLEAN(B1034))&amp;"-"&amp;TRIM(CLEAN(C1034))&amp;"-"&amp;TRIM(CLEAN(D1034)),'KS2'!A:A,'KS2'!B:B,0)</f>
        <v>0</v>
      </c>
      <c r="AI1034" s="60">
        <f>IF(_xlfn.XLOOKUP(MID(B1034,2,7)&amp;"/"&amp;MID(B1034,10,3)&amp;TRIM(D1034)&amp;MID(B1034,15,4),Carouselwash!F:F,Carouselwash!I:I,0)=0,_xlfn.XLOOKUP((MID(C1034,2,7)&amp;"/"&amp;MID(C1034,10,3)&amp;TRIM(D1034)),Carouselwash!G:G,Carouselwash!I:I,0),_xlfn.XLOOKUP(MID(B1034,2,7)&amp;"/"&amp;MID(B1034,10,3)&amp;TRIM(D1034)&amp;MID(B1034,15,4),Carouselwash!F:F,Carouselwash!I:I,0))</f>
        <v>0</v>
      </c>
    </row>
    <row r="1035" spans="27:35" hidden="1">
      <c r="AA1035" s="60" t="s">
        <v>5009</v>
      </c>
      <c r="AB1035" s="66" t="s">
        <v>5008</v>
      </c>
      <c r="AC1035" s="60" t="s">
        <v>9698</v>
      </c>
      <c r="AD1035" s="60">
        <f>IF(N1035=$AD$1,_xlfn.XLOOKUP(LEFT(B1035,18)&amp;C1035&amp;D1035,'Form CT'!I:I,'Form CT'!D:D,0)+_xlfn.XLOOKUP(LEFT(B1035,18)&amp;C1035&amp;D1035,'Form CT'!I:I,'Form CT'!E:E,0),0)</f>
        <v>0</v>
      </c>
      <c r="AE1035" s="60">
        <f>IF(N1035=$AE$1,_xlfn.XLOOKUP(LEFT(B1035,18)&amp;C1035&amp;D1035,'Form CT'!I:I,'Form CT'!D:D,0)+_xlfn.XLOOKUP(LEFT(B1035,18)&amp;C1035&amp;D1035,'Form CT'!I:I,'Form CT'!E:E,0),0)</f>
        <v>0</v>
      </c>
      <c r="AF1035" s="60">
        <f>IF(N1035=$AF$1,_xlfn.XLOOKUP(LEFT(B1035,18)&amp;C1035&amp;D1035,'Form CT'!I:I,'Form CT'!D:D,0)+_xlfn.XLOOKUP(LEFT(B1035,18)&amp;C1035&amp;D1035,'Form CT'!I:I,'Form CT'!E:E,0),0)</f>
        <v>0</v>
      </c>
      <c r="AG1035" s="60" t="e">
        <f t="shared" si="21"/>
        <v>#VALUE!</v>
      </c>
      <c r="AH1035" s="60">
        <f>_xlfn.XLOOKUP(TRIM(CLEAN(B1035))&amp;"-"&amp;TRIM(CLEAN(C1035))&amp;"-"&amp;TRIM(CLEAN(D1035)),'KS2'!A:A,'KS2'!B:B,0)</f>
        <v>0</v>
      </c>
      <c r="AI1035" s="60">
        <f>IF(_xlfn.XLOOKUP(MID(B1035,2,7)&amp;"/"&amp;MID(B1035,10,3)&amp;TRIM(D1035)&amp;MID(B1035,15,4),Carouselwash!F:F,Carouselwash!I:I,0)=0,_xlfn.XLOOKUP((MID(C1035,2,7)&amp;"/"&amp;MID(C1035,10,3)&amp;TRIM(D1035)),Carouselwash!G:G,Carouselwash!I:I,0),_xlfn.XLOOKUP(MID(B1035,2,7)&amp;"/"&amp;MID(B1035,10,3)&amp;TRIM(D1035)&amp;MID(B1035,15,4),Carouselwash!F:F,Carouselwash!I:I,0))</f>
        <v>0</v>
      </c>
    </row>
    <row r="1036" spans="27:35" hidden="1">
      <c r="AA1036" s="60" t="s">
        <v>5009</v>
      </c>
      <c r="AB1036" s="66" t="s">
        <v>5008</v>
      </c>
      <c r="AC1036" s="60" t="s">
        <v>9558</v>
      </c>
      <c r="AD1036" s="60">
        <f>IF(N1036=$AD$1,_xlfn.XLOOKUP(LEFT(B1036,18)&amp;C1036&amp;D1036,'Form CT'!I:I,'Form CT'!D:D,0)+_xlfn.XLOOKUP(LEFT(B1036,18)&amp;C1036&amp;D1036,'Form CT'!I:I,'Form CT'!E:E,0),0)</f>
        <v>0</v>
      </c>
      <c r="AE1036" s="60">
        <f>IF(N1036=$AE$1,_xlfn.XLOOKUP(LEFT(B1036,18)&amp;C1036&amp;D1036,'Form CT'!I:I,'Form CT'!D:D,0)+_xlfn.XLOOKUP(LEFT(B1036,18)&amp;C1036&amp;D1036,'Form CT'!I:I,'Form CT'!E:E,0),0)</f>
        <v>0</v>
      </c>
      <c r="AF1036" s="60">
        <f>IF(N1036=$AF$1,_xlfn.XLOOKUP(LEFT(B1036,18)&amp;C1036&amp;D1036,'Form CT'!I:I,'Form CT'!D:D,0)+_xlfn.XLOOKUP(LEFT(B1036,18)&amp;C1036&amp;D1036,'Form CT'!I:I,'Form CT'!E:E,0),0)</f>
        <v>0</v>
      </c>
      <c r="AG1036" s="60" t="e">
        <f t="shared" si="21"/>
        <v>#VALUE!</v>
      </c>
      <c r="AH1036" s="60">
        <f>_xlfn.XLOOKUP(TRIM(CLEAN(B1036))&amp;"-"&amp;TRIM(CLEAN(C1036))&amp;"-"&amp;TRIM(CLEAN(D1036)),'KS2'!A:A,'KS2'!B:B,0)</f>
        <v>0</v>
      </c>
      <c r="AI1036" s="60">
        <f>IF(_xlfn.XLOOKUP(MID(B1036,2,7)&amp;"/"&amp;MID(B1036,10,3)&amp;TRIM(D1036)&amp;MID(B1036,15,4),Carouselwash!F:F,Carouselwash!I:I,0)=0,_xlfn.XLOOKUP((MID(C1036,2,7)&amp;"/"&amp;MID(C1036,10,3)&amp;TRIM(D1036)),Carouselwash!G:G,Carouselwash!I:I,0),_xlfn.XLOOKUP(MID(B1036,2,7)&amp;"/"&amp;MID(B1036,10,3)&amp;TRIM(D1036)&amp;MID(B1036,15,4),Carouselwash!F:F,Carouselwash!I:I,0))</f>
        <v>0</v>
      </c>
    </row>
    <row r="1037" spans="27:35" hidden="1">
      <c r="AA1037" s="60" t="s">
        <v>5009</v>
      </c>
      <c r="AB1037" s="66" t="s">
        <v>9774</v>
      </c>
      <c r="AC1037" s="60" t="s">
        <v>9775</v>
      </c>
      <c r="AD1037" s="60">
        <f>IF(N1037=$AD$1,_xlfn.XLOOKUP(LEFT(B1037,18)&amp;C1037&amp;D1037,'Form CT'!I:I,'Form CT'!D:D,0)+_xlfn.XLOOKUP(LEFT(B1037,18)&amp;C1037&amp;D1037,'Form CT'!I:I,'Form CT'!E:E,0),0)</f>
        <v>0</v>
      </c>
      <c r="AE1037" s="60">
        <f>IF(N1037=$AE$1,_xlfn.XLOOKUP(LEFT(B1037,18)&amp;C1037&amp;D1037,'Form CT'!I:I,'Form CT'!D:D,0)+_xlfn.XLOOKUP(LEFT(B1037,18)&amp;C1037&amp;D1037,'Form CT'!I:I,'Form CT'!E:E,0),0)</f>
        <v>0</v>
      </c>
      <c r="AF1037" s="60">
        <f>IF(N1037=$AF$1,_xlfn.XLOOKUP(LEFT(B1037,18)&amp;C1037&amp;D1037,'Form CT'!I:I,'Form CT'!D:D,0)+_xlfn.XLOOKUP(LEFT(B1037,18)&amp;C1037&amp;D1037,'Form CT'!I:I,'Form CT'!E:E,0),0)</f>
        <v>0</v>
      </c>
      <c r="AG1037" s="60" t="e">
        <f t="shared" si="21"/>
        <v>#VALUE!</v>
      </c>
      <c r="AH1037" s="60">
        <f>_xlfn.XLOOKUP(TRIM(CLEAN(B1037))&amp;"-"&amp;TRIM(CLEAN(C1037))&amp;"-"&amp;TRIM(CLEAN(D1037)),'KS2'!A:A,'KS2'!B:B,0)</f>
        <v>0</v>
      </c>
      <c r="AI1037" s="60">
        <f>IF(_xlfn.XLOOKUP(MID(B1037,2,7)&amp;"/"&amp;MID(B1037,10,3)&amp;TRIM(D1037)&amp;MID(B1037,15,4),Carouselwash!F:F,Carouselwash!I:I,0)=0,_xlfn.XLOOKUP((MID(C1037,2,7)&amp;"/"&amp;MID(C1037,10,3)&amp;TRIM(D1037)),Carouselwash!G:G,Carouselwash!I:I,0),_xlfn.XLOOKUP(MID(B1037,2,7)&amp;"/"&amp;MID(B1037,10,3)&amp;TRIM(D1037)&amp;MID(B1037,15,4),Carouselwash!F:F,Carouselwash!I:I,0))</f>
        <v>0</v>
      </c>
    </row>
    <row r="1038" spans="27:35" hidden="1">
      <c r="AA1038" s="60" t="s">
        <v>5011</v>
      </c>
      <c r="AB1038" s="66" t="s">
        <v>5014</v>
      </c>
      <c r="AC1038" s="60" t="s">
        <v>9776</v>
      </c>
      <c r="AD1038" s="60">
        <f>IF(N1038=$AD$1,_xlfn.XLOOKUP(LEFT(B1038,18)&amp;C1038&amp;D1038,'Form CT'!I:I,'Form CT'!D:D,0)+_xlfn.XLOOKUP(LEFT(B1038,18)&amp;C1038&amp;D1038,'Form CT'!I:I,'Form CT'!E:E,0),0)</f>
        <v>0</v>
      </c>
      <c r="AE1038" s="60">
        <f>IF(N1038=$AE$1,_xlfn.XLOOKUP(LEFT(B1038,18)&amp;C1038&amp;D1038,'Form CT'!I:I,'Form CT'!D:D,0)+_xlfn.XLOOKUP(LEFT(B1038,18)&amp;C1038&amp;D1038,'Form CT'!I:I,'Form CT'!E:E,0),0)</f>
        <v>0</v>
      </c>
      <c r="AF1038" s="60">
        <f>IF(N1038=$AF$1,_xlfn.XLOOKUP(LEFT(B1038,18)&amp;C1038&amp;D1038,'Form CT'!I:I,'Form CT'!D:D,0)+_xlfn.XLOOKUP(LEFT(B1038,18)&amp;C1038&amp;D1038,'Form CT'!I:I,'Form CT'!E:E,0),0)</f>
        <v>0</v>
      </c>
      <c r="AG1038" s="60" t="e">
        <f t="shared" si="21"/>
        <v>#VALUE!</v>
      </c>
      <c r="AH1038" s="60">
        <f>_xlfn.XLOOKUP(TRIM(CLEAN(B1038))&amp;"-"&amp;TRIM(CLEAN(C1038))&amp;"-"&amp;TRIM(CLEAN(D1038)),'KS2'!A:A,'KS2'!B:B,0)</f>
        <v>0</v>
      </c>
      <c r="AI1038" s="60">
        <f>IF(_xlfn.XLOOKUP(MID(B1038,2,7)&amp;"/"&amp;MID(B1038,10,3)&amp;TRIM(D1038)&amp;MID(B1038,15,4),Carouselwash!F:F,Carouselwash!I:I,0)=0,_xlfn.XLOOKUP((MID(C1038,2,7)&amp;"/"&amp;MID(C1038,10,3)&amp;TRIM(D1038)),Carouselwash!G:G,Carouselwash!I:I,0),_xlfn.XLOOKUP(MID(B1038,2,7)&amp;"/"&amp;MID(B1038,10,3)&amp;TRIM(D1038)&amp;MID(B1038,15,4),Carouselwash!F:F,Carouselwash!I:I,0))</f>
        <v>0</v>
      </c>
    </row>
    <row r="1039" spans="27:35" hidden="1">
      <c r="AA1039" s="60" t="s">
        <v>5009</v>
      </c>
      <c r="AB1039" s="66" t="s">
        <v>9777</v>
      </c>
      <c r="AC1039" s="60" t="s">
        <v>9778</v>
      </c>
      <c r="AD1039" s="60">
        <f>IF(N1039=$AD$1,_xlfn.XLOOKUP(LEFT(B1039,18)&amp;C1039&amp;D1039,'Form CT'!I:I,'Form CT'!D:D,0)+_xlfn.XLOOKUP(LEFT(B1039,18)&amp;C1039&amp;D1039,'Form CT'!I:I,'Form CT'!E:E,0),0)</f>
        <v>0</v>
      </c>
      <c r="AE1039" s="60">
        <f>IF(N1039=$AE$1,_xlfn.XLOOKUP(LEFT(B1039,18)&amp;C1039&amp;D1039,'Form CT'!I:I,'Form CT'!D:D,0)+_xlfn.XLOOKUP(LEFT(B1039,18)&amp;C1039&amp;D1039,'Form CT'!I:I,'Form CT'!E:E,0),0)</f>
        <v>0</v>
      </c>
      <c r="AF1039" s="60">
        <f>IF(N1039=$AF$1,_xlfn.XLOOKUP(LEFT(B1039,18)&amp;C1039&amp;D1039,'Form CT'!I:I,'Form CT'!D:D,0)+_xlfn.XLOOKUP(LEFT(B1039,18)&amp;C1039&amp;D1039,'Form CT'!I:I,'Form CT'!E:E,0),0)</f>
        <v>0</v>
      </c>
      <c r="AG1039" s="60" t="e">
        <f t="shared" si="21"/>
        <v>#VALUE!</v>
      </c>
      <c r="AH1039" s="60">
        <f>_xlfn.XLOOKUP(TRIM(CLEAN(B1039))&amp;"-"&amp;TRIM(CLEAN(C1039))&amp;"-"&amp;TRIM(CLEAN(D1039)),'KS2'!A:A,'KS2'!B:B,0)</f>
        <v>0</v>
      </c>
      <c r="AI1039" s="60">
        <f>IF(_xlfn.XLOOKUP(MID(B1039,2,7)&amp;"/"&amp;MID(B1039,10,3)&amp;TRIM(D1039)&amp;MID(B1039,15,4),Carouselwash!F:F,Carouselwash!I:I,0)=0,_xlfn.XLOOKUP((MID(C1039,2,7)&amp;"/"&amp;MID(C1039,10,3)&amp;TRIM(D1039)),Carouselwash!G:G,Carouselwash!I:I,0),_xlfn.XLOOKUP(MID(B1039,2,7)&amp;"/"&amp;MID(B1039,10,3)&amp;TRIM(D1039)&amp;MID(B1039,15,4),Carouselwash!F:F,Carouselwash!I:I,0))</f>
        <v>0</v>
      </c>
    </row>
    <row r="1040" spans="27:35" hidden="1">
      <c r="AA1040" s="60" t="s">
        <v>5009</v>
      </c>
      <c r="AB1040" s="66" t="s">
        <v>5008</v>
      </c>
      <c r="AC1040" s="60" t="s">
        <v>9558</v>
      </c>
      <c r="AD1040" s="60">
        <f>IF(N1040=$AD$1,_xlfn.XLOOKUP(LEFT(B1040,18)&amp;C1040&amp;D1040,'Form CT'!I:I,'Form CT'!D:D,0)+_xlfn.XLOOKUP(LEFT(B1040,18)&amp;C1040&amp;D1040,'Form CT'!I:I,'Form CT'!E:E,0),0)</f>
        <v>0</v>
      </c>
      <c r="AE1040" s="60">
        <f>IF(N1040=$AE$1,_xlfn.XLOOKUP(LEFT(B1040,18)&amp;C1040&amp;D1040,'Form CT'!I:I,'Form CT'!D:D,0)+_xlfn.XLOOKUP(LEFT(B1040,18)&amp;C1040&amp;D1040,'Form CT'!I:I,'Form CT'!E:E,0),0)</f>
        <v>0</v>
      </c>
      <c r="AF1040" s="60">
        <f>IF(N1040=$AF$1,_xlfn.XLOOKUP(LEFT(B1040,18)&amp;C1040&amp;D1040,'Form CT'!I:I,'Form CT'!D:D,0)+_xlfn.XLOOKUP(LEFT(B1040,18)&amp;C1040&amp;D1040,'Form CT'!I:I,'Form CT'!E:E,0),0)</f>
        <v>0</v>
      </c>
      <c r="AG1040" s="60" t="e">
        <f t="shared" si="21"/>
        <v>#VALUE!</v>
      </c>
      <c r="AH1040" s="60">
        <f>_xlfn.XLOOKUP(TRIM(CLEAN(B1040))&amp;"-"&amp;TRIM(CLEAN(C1040))&amp;"-"&amp;TRIM(CLEAN(D1040)),'KS2'!A:A,'KS2'!B:B,0)</f>
        <v>0</v>
      </c>
      <c r="AI1040" s="60">
        <f>IF(_xlfn.XLOOKUP(MID(B1040,2,7)&amp;"/"&amp;MID(B1040,10,3)&amp;TRIM(D1040)&amp;MID(B1040,15,4),Carouselwash!F:F,Carouselwash!I:I,0)=0,_xlfn.XLOOKUP((MID(C1040,2,7)&amp;"/"&amp;MID(C1040,10,3)&amp;TRIM(D1040)),Carouselwash!G:G,Carouselwash!I:I,0),_xlfn.XLOOKUP(MID(B1040,2,7)&amp;"/"&amp;MID(B1040,10,3)&amp;TRIM(D1040)&amp;MID(B1040,15,4),Carouselwash!F:F,Carouselwash!I:I,0))</f>
        <v>0</v>
      </c>
    </row>
    <row r="1041" spans="27:35" hidden="1">
      <c r="AA1041" s="60" t="s">
        <v>5009</v>
      </c>
      <c r="AB1041" s="66" t="s">
        <v>9779</v>
      </c>
      <c r="AC1041" s="60" t="s">
        <v>9780</v>
      </c>
      <c r="AD1041" s="60">
        <f>IF(N1041=$AD$1,_xlfn.XLOOKUP(LEFT(B1041,18)&amp;C1041&amp;D1041,'Form CT'!I:I,'Form CT'!D:D,0)+_xlfn.XLOOKUP(LEFT(B1041,18)&amp;C1041&amp;D1041,'Form CT'!I:I,'Form CT'!E:E,0),0)</f>
        <v>0</v>
      </c>
      <c r="AE1041" s="60">
        <f>IF(N1041=$AE$1,_xlfn.XLOOKUP(LEFT(B1041,18)&amp;C1041&amp;D1041,'Form CT'!I:I,'Form CT'!D:D,0)+_xlfn.XLOOKUP(LEFT(B1041,18)&amp;C1041&amp;D1041,'Form CT'!I:I,'Form CT'!E:E,0),0)</f>
        <v>0</v>
      </c>
      <c r="AF1041" s="60">
        <f>IF(N1041=$AF$1,_xlfn.XLOOKUP(LEFT(B1041,18)&amp;C1041&amp;D1041,'Form CT'!I:I,'Form CT'!D:D,0)+_xlfn.XLOOKUP(LEFT(B1041,18)&amp;C1041&amp;D1041,'Form CT'!I:I,'Form CT'!E:E,0),0)</f>
        <v>0</v>
      </c>
      <c r="AG1041" s="60" t="e">
        <f t="shared" si="21"/>
        <v>#VALUE!</v>
      </c>
      <c r="AH1041" s="60">
        <f>_xlfn.XLOOKUP(TRIM(CLEAN(B1041))&amp;"-"&amp;TRIM(CLEAN(C1041))&amp;"-"&amp;TRIM(CLEAN(D1041)),'KS2'!A:A,'KS2'!B:B,0)</f>
        <v>0</v>
      </c>
      <c r="AI1041" s="60">
        <f>IF(_xlfn.XLOOKUP(MID(B1041,2,7)&amp;"/"&amp;MID(B1041,10,3)&amp;TRIM(D1041)&amp;MID(B1041,15,4),Carouselwash!F:F,Carouselwash!I:I,0)=0,_xlfn.XLOOKUP((MID(C1041,2,7)&amp;"/"&amp;MID(C1041,10,3)&amp;TRIM(D1041)),Carouselwash!G:G,Carouselwash!I:I,0),_xlfn.XLOOKUP(MID(B1041,2,7)&amp;"/"&amp;MID(B1041,10,3)&amp;TRIM(D1041)&amp;MID(B1041,15,4),Carouselwash!F:F,Carouselwash!I:I,0))</f>
        <v>0</v>
      </c>
    </row>
    <row r="1042" spans="27:35" hidden="1">
      <c r="AA1042" s="60" t="s">
        <v>5011</v>
      </c>
      <c r="AB1042" s="66" t="s">
        <v>5014</v>
      </c>
      <c r="AC1042" s="60" t="s">
        <v>9781</v>
      </c>
      <c r="AD1042" s="60">
        <f>IF(N1042=$AD$1,_xlfn.XLOOKUP(LEFT(B1042,18)&amp;C1042&amp;D1042,'Form CT'!I:I,'Form CT'!D:D,0)+_xlfn.XLOOKUP(LEFT(B1042,18)&amp;C1042&amp;D1042,'Form CT'!I:I,'Form CT'!E:E,0),0)</f>
        <v>0</v>
      </c>
      <c r="AE1042" s="60">
        <f>IF(N1042=$AE$1,_xlfn.XLOOKUP(LEFT(B1042,18)&amp;C1042&amp;D1042,'Form CT'!I:I,'Form CT'!D:D,0)+_xlfn.XLOOKUP(LEFT(B1042,18)&amp;C1042&amp;D1042,'Form CT'!I:I,'Form CT'!E:E,0),0)</f>
        <v>0</v>
      </c>
      <c r="AF1042" s="60">
        <f>IF(N1042=$AF$1,_xlfn.XLOOKUP(LEFT(B1042,18)&amp;C1042&amp;D1042,'Form CT'!I:I,'Form CT'!D:D,0)+_xlfn.XLOOKUP(LEFT(B1042,18)&amp;C1042&amp;D1042,'Form CT'!I:I,'Form CT'!E:E,0),0)</f>
        <v>0</v>
      </c>
      <c r="AG1042" s="60" t="e">
        <f t="shared" si="21"/>
        <v>#VALUE!</v>
      </c>
      <c r="AH1042" s="60">
        <f>_xlfn.XLOOKUP(TRIM(CLEAN(B1042))&amp;"-"&amp;TRIM(CLEAN(C1042))&amp;"-"&amp;TRIM(CLEAN(D1042)),'KS2'!A:A,'KS2'!B:B,0)</f>
        <v>0</v>
      </c>
      <c r="AI1042" s="60">
        <f>IF(_xlfn.XLOOKUP(MID(B1042,2,7)&amp;"/"&amp;MID(B1042,10,3)&amp;TRIM(D1042)&amp;MID(B1042,15,4),Carouselwash!F:F,Carouselwash!I:I,0)=0,_xlfn.XLOOKUP((MID(C1042,2,7)&amp;"/"&amp;MID(C1042,10,3)&amp;TRIM(D1042)),Carouselwash!G:G,Carouselwash!I:I,0),_xlfn.XLOOKUP(MID(B1042,2,7)&amp;"/"&amp;MID(B1042,10,3)&amp;TRIM(D1042)&amp;MID(B1042,15,4),Carouselwash!F:F,Carouselwash!I:I,0))</f>
        <v>0</v>
      </c>
    </row>
    <row r="1043" spans="27:35" hidden="1">
      <c r="AA1043" s="60" t="s">
        <v>5009</v>
      </c>
      <c r="AB1043" s="66" t="s">
        <v>5008</v>
      </c>
      <c r="AC1043" s="60" t="s">
        <v>9698</v>
      </c>
      <c r="AD1043" s="60">
        <f>IF(N1043=$AD$1,_xlfn.XLOOKUP(LEFT(B1043,18)&amp;C1043&amp;D1043,'Form CT'!I:I,'Form CT'!D:D,0)+_xlfn.XLOOKUP(LEFT(B1043,18)&amp;C1043&amp;D1043,'Form CT'!I:I,'Form CT'!E:E,0),0)</f>
        <v>0</v>
      </c>
      <c r="AE1043" s="60">
        <f>IF(N1043=$AE$1,_xlfn.XLOOKUP(LEFT(B1043,18)&amp;C1043&amp;D1043,'Form CT'!I:I,'Form CT'!D:D,0)+_xlfn.XLOOKUP(LEFT(B1043,18)&amp;C1043&amp;D1043,'Form CT'!I:I,'Form CT'!E:E,0),0)</f>
        <v>0</v>
      </c>
      <c r="AF1043" s="60">
        <f>IF(N1043=$AF$1,_xlfn.XLOOKUP(LEFT(B1043,18)&amp;C1043&amp;D1043,'Form CT'!I:I,'Form CT'!D:D,0)+_xlfn.XLOOKUP(LEFT(B1043,18)&amp;C1043&amp;D1043,'Form CT'!I:I,'Form CT'!E:E,0),0)</f>
        <v>0</v>
      </c>
      <c r="AG1043" s="60" t="e">
        <f t="shared" si="21"/>
        <v>#VALUE!</v>
      </c>
      <c r="AH1043" s="60">
        <f>_xlfn.XLOOKUP(TRIM(CLEAN(B1043))&amp;"-"&amp;TRIM(CLEAN(C1043))&amp;"-"&amp;TRIM(CLEAN(D1043)),'KS2'!A:A,'KS2'!B:B,0)</f>
        <v>0</v>
      </c>
      <c r="AI1043" s="60">
        <f>IF(_xlfn.XLOOKUP(MID(B1043,2,7)&amp;"/"&amp;MID(B1043,10,3)&amp;TRIM(D1043)&amp;MID(B1043,15,4),Carouselwash!F:F,Carouselwash!I:I,0)=0,_xlfn.XLOOKUP((MID(C1043,2,7)&amp;"/"&amp;MID(C1043,10,3)&amp;TRIM(D1043)),Carouselwash!G:G,Carouselwash!I:I,0),_xlfn.XLOOKUP(MID(B1043,2,7)&amp;"/"&amp;MID(B1043,10,3)&amp;TRIM(D1043)&amp;MID(B1043,15,4),Carouselwash!F:F,Carouselwash!I:I,0))</f>
        <v>0</v>
      </c>
    </row>
    <row r="1044" spans="27:35" hidden="1">
      <c r="AA1044" s="60" t="s">
        <v>5009</v>
      </c>
      <c r="AB1044" s="66" t="s">
        <v>9782</v>
      </c>
      <c r="AC1044" s="60" t="s">
        <v>9783</v>
      </c>
      <c r="AD1044" s="60">
        <f>IF(N1044=$AD$1,_xlfn.XLOOKUP(LEFT(B1044,18)&amp;C1044&amp;D1044,'Form CT'!I:I,'Form CT'!D:D,0)+_xlfn.XLOOKUP(LEFT(B1044,18)&amp;C1044&amp;D1044,'Form CT'!I:I,'Form CT'!E:E,0),0)</f>
        <v>0</v>
      </c>
      <c r="AE1044" s="60">
        <f>IF(N1044=$AE$1,_xlfn.XLOOKUP(LEFT(B1044,18)&amp;C1044&amp;D1044,'Form CT'!I:I,'Form CT'!D:D,0)+_xlfn.XLOOKUP(LEFT(B1044,18)&amp;C1044&amp;D1044,'Form CT'!I:I,'Form CT'!E:E,0),0)</f>
        <v>0</v>
      </c>
      <c r="AF1044" s="60">
        <f>IF(N1044=$AF$1,_xlfn.XLOOKUP(LEFT(B1044,18)&amp;C1044&amp;D1044,'Form CT'!I:I,'Form CT'!D:D,0)+_xlfn.XLOOKUP(LEFT(B1044,18)&amp;C1044&amp;D1044,'Form CT'!I:I,'Form CT'!E:E,0),0)</f>
        <v>0</v>
      </c>
      <c r="AG1044" s="60" t="e">
        <f t="shared" si="21"/>
        <v>#VALUE!</v>
      </c>
      <c r="AH1044" s="60">
        <f>_xlfn.XLOOKUP(TRIM(CLEAN(B1044))&amp;"-"&amp;TRIM(CLEAN(C1044))&amp;"-"&amp;TRIM(CLEAN(D1044)),'KS2'!A:A,'KS2'!B:B,0)</f>
        <v>0</v>
      </c>
      <c r="AI1044" s="60">
        <f>IF(_xlfn.XLOOKUP(MID(B1044,2,7)&amp;"/"&amp;MID(B1044,10,3)&amp;TRIM(D1044)&amp;MID(B1044,15,4),Carouselwash!F:F,Carouselwash!I:I,0)=0,_xlfn.XLOOKUP((MID(C1044,2,7)&amp;"/"&amp;MID(C1044,10,3)&amp;TRIM(D1044)),Carouselwash!G:G,Carouselwash!I:I,0),_xlfn.XLOOKUP(MID(B1044,2,7)&amp;"/"&amp;MID(B1044,10,3)&amp;TRIM(D1044)&amp;MID(B1044,15,4),Carouselwash!F:F,Carouselwash!I:I,0))</f>
        <v>0</v>
      </c>
    </row>
    <row r="1045" spans="27:35" hidden="1">
      <c r="AA1045" s="60" t="s">
        <v>5009</v>
      </c>
      <c r="AB1045" s="66" t="s">
        <v>9784</v>
      </c>
      <c r="AC1045" s="60" t="s">
        <v>9785</v>
      </c>
      <c r="AD1045" s="60">
        <f>IF(N1045=$AD$1,_xlfn.XLOOKUP(LEFT(B1045,18)&amp;C1045&amp;D1045,'Form CT'!I:I,'Form CT'!D:D,0)+_xlfn.XLOOKUP(LEFT(B1045,18)&amp;C1045&amp;D1045,'Form CT'!I:I,'Form CT'!E:E,0),0)</f>
        <v>0</v>
      </c>
      <c r="AE1045" s="60">
        <f>IF(N1045=$AE$1,_xlfn.XLOOKUP(LEFT(B1045,18)&amp;C1045&amp;D1045,'Form CT'!I:I,'Form CT'!D:D,0)+_xlfn.XLOOKUP(LEFT(B1045,18)&amp;C1045&amp;D1045,'Form CT'!I:I,'Form CT'!E:E,0),0)</f>
        <v>0</v>
      </c>
      <c r="AF1045" s="60">
        <f>IF(N1045=$AF$1,_xlfn.XLOOKUP(LEFT(B1045,18)&amp;C1045&amp;D1045,'Form CT'!I:I,'Form CT'!D:D,0)+_xlfn.XLOOKUP(LEFT(B1045,18)&amp;C1045&amp;D1045,'Form CT'!I:I,'Form CT'!E:E,0),0)</f>
        <v>0</v>
      </c>
      <c r="AG1045" s="60" t="e">
        <f t="shared" si="21"/>
        <v>#VALUE!</v>
      </c>
      <c r="AH1045" s="60">
        <f>_xlfn.XLOOKUP(TRIM(CLEAN(B1045))&amp;"-"&amp;TRIM(CLEAN(C1045))&amp;"-"&amp;TRIM(CLEAN(D1045)),'KS2'!A:A,'KS2'!B:B,0)</f>
        <v>0</v>
      </c>
      <c r="AI1045" s="60">
        <f>IF(_xlfn.XLOOKUP(MID(B1045,2,7)&amp;"/"&amp;MID(B1045,10,3)&amp;TRIM(D1045)&amp;MID(B1045,15,4),Carouselwash!F:F,Carouselwash!I:I,0)=0,_xlfn.XLOOKUP((MID(C1045,2,7)&amp;"/"&amp;MID(C1045,10,3)&amp;TRIM(D1045)),Carouselwash!G:G,Carouselwash!I:I,0),_xlfn.XLOOKUP(MID(B1045,2,7)&amp;"/"&amp;MID(B1045,10,3)&amp;TRIM(D1045)&amp;MID(B1045,15,4),Carouselwash!F:F,Carouselwash!I:I,0))</f>
        <v>0</v>
      </c>
    </row>
    <row r="1046" spans="27:35" hidden="1">
      <c r="AA1046" s="60" t="s">
        <v>5013</v>
      </c>
      <c r="AB1046" s="66" t="s">
        <v>9786</v>
      </c>
      <c r="AC1046" s="60" t="s">
        <v>9787</v>
      </c>
      <c r="AD1046" s="60">
        <f>IF(N1046=$AD$1,_xlfn.XLOOKUP(LEFT(B1046,18)&amp;C1046&amp;D1046,'Form CT'!I:I,'Form CT'!D:D,0)+_xlfn.XLOOKUP(LEFT(B1046,18)&amp;C1046&amp;D1046,'Form CT'!I:I,'Form CT'!E:E,0),0)</f>
        <v>0</v>
      </c>
      <c r="AE1046" s="60">
        <f>IF(N1046=$AE$1,_xlfn.XLOOKUP(LEFT(B1046,18)&amp;C1046&amp;D1046,'Form CT'!I:I,'Form CT'!D:D,0)+_xlfn.XLOOKUP(LEFT(B1046,18)&amp;C1046&amp;D1046,'Form CT'!I:I,'Form CT'!E:E,0),0)</f>
        <v>0</v>
      </c>
      <c r="AF1046" s="60">
        <f>IF(N1046=$AF$1,_xlfn.XLOOKUP(LEFT(B1046,18)&amp;C1046&amp;D1046,'Form CT'!I:I,'Form CT'!D:D,0)+_xlfn.XLOOKUP(LEFT(B1046,18)&amp;C1046&amp;D1046,'Form CT'!I:I,'Form CT'!E:E,0),0)</f>
        <v>0</v>
      </c>
      <c r="AG1046" s="60" t="e">
        <f t="shared" si="21"/>
        <v>#VALUE!</v>
      </c>
      <c r="AH1046" s="60">
        <f>_xlfn.XLOOKUP(TRIM(CLEAN(B1046))&amp;"-"&amp;TRIM(CLEAN(C1046))&amp;"-"&amp;TRIM(CLEAN(D1046)),'KS2'!A:A,'KS2'!B:B,0)</f>
        <v>0</v>
      </c>
      <c r="AI1046" s="60">
        <f>IF(_xlfn.XLOOKUP(MID(B1046,2,7)&amp;"/"&amp;MID(B1046,10,3)&amp;TRIM(D1046)&amp;MID(B1046,15,4),Carouselwash!F:F,Carouselwash!I:I,0)=0,_xlfn.XLOOKUP((MID(C1046,2,7)&amp;"/"&amp;MID(C1046,10,3)&amp;TRIM(D1046)),Carouselwash!G:G,Carouselwash!I:I,0),_xlfn.XLOOKUP(MID(B1046,2,7)&amp;"/"&amp;MID(B1046,10,3)&amp;TRIM(D1046)&amp;MID(B1046,15,4),Carouselwash!F:F,Carouselwash!I:I,0))</f>
        <v>0</v>
      </c>
    </row>
    <row r="1047" spans="27:35" hidden="1">
      <c r="AA1047" s="60" t="s">
        <v>5009</v>
      </c>
      <c r="AB1047" s="66" t="s">
        <v>9788</v>
      </c>
      <c r="AC1047" s="60" t="s">
        <v>9789</v>
      </c>
      <c r="AD1047" s="60">
        <f>IF(N1047=$AD$1,_xlfn.XLOOKUP(LEFT(B1047,18)&amp;C1047&amp;D1047,'Form CT'!I:I,'Form CT'!D:D,0)+_xlfn.XLOOKUP(LEFT(B1047,18)&amp;C1047&amp;D1047,'Form CT'!I:I,'Form CT'!E:E,0),0)</f>
        <v>0</v>
      </c>
      <c r="AE1047" s="60">
        <f>IF(N1047=$AE$1,_xlfn.XLOOKUP(LEFT(B1047,18)&amp;C1047&amp;D1047,'Form CT'!I:I,'Form CT'!D:D,0)+_xlfn.XLOOKUP(LEFT(B1047,18)&amp;C1047&amp;D1047,'Form CT'!I:I,'Form CT'!E:E,0),0)</f>
        <v>0</v>
      </c>
      <c r="AF1047" s="60">
        <f>IF(N1047=$AF$1,_xlfn.XLOOKUP(LEFT(B1047,18)&amp;C1047&amp;D1047,'Form CT'!I:I,'Form CT'!D:D,0)+_xlfn.XLOOKUP(LEFT(B1047,18)&amp;C1047&amp;D1047,'Form CT'!I:I,'Form CT'!E:E,0),0)</f>
        <v>0</v>
      </c>
      <c r="AG1047" s="60" t="e">
        <f t="shared" si="21"/>
        <v>#VALUE!</v>
      </c>
      <c r="AH1047" s="60">
        <f>_xlfn.XLOOKUP(TRIM(CLEAN(B1047))&amp;"-"&amp;TRIM(CLEAN(C1047))&amp;"-"&amp;TRIM(CLEAN(D1047)),'KS2'!A:A,'KS2'!B:B,0)</f>
        <v>0</v>
      </c>
      <c r="AI1047" s="60">
        <f>IF(_xlfn.XLOOKUP(MID(B1047,2,7)&amp;"/"&amp;MID(B1047,10,3)&amp;TRIM(D1047)&amp;MID(B1047,15,4),Carouselwash!F:F,Carouselwash!I:I,0)=0,_xlfn.XLOOKUP((MID(C1047,2,7)&amp;"/"&amp;MID(C1047,10,3)&amp;TRIM(D1047)),Carouselwash!G:G,Carouselwash!I:I,0),_xlfn.XLOOKUP(MID(B1047,2,7)&amp;"/"&amp;MID(B1047,10,3)&amp;TRIM(D1047)&amp;MID(B1047,15,4),Carouselwash!F:F,Carouselwash!I:I,0))</f>
        <v>0</v>
      </c>
    </row>
    <row r="1048" spans="27:35" hidden="1">
      <c r="AA1048" s="60" t="s">
        <v>9554</v>
      </c>
      <c r="AB1048" s="66" t="s">
        <v>9790</v>
      </c>
      <c r="AC1048" s="60" t="s">
        <v>9791</v>
      </c>
      <c r="AD1048" s="60">
        <f>IF(N1048=$AD$1,_xlfn.XLOOKUP(LEFT(B1048,18)&amp;C1048&amp;D1048,'Form CT'!I:I,'Form CT'!D:D,0)+_xlfn.XLOOKUP(LEFT(B1048,18)&amp;C1048&amp;D1048,'Form CT'!I:I,'Form CT'!E:E,0),0)</f>
        <v>0</v>
      </c>
      <c r="AE1048" s="60">
        <f>IF(N1048=$AE$1,_xlfn.XLOOKUP(LEFT(B1048,18)&amp;C1048&amp;D1048,'Form CT'!I:I,'Form CT'!D:D,0)+_xlfn.XLOOKUP(LEFT(B1048,18)&amp;C1048&amp;D1048,'Form CT'!I:I,'Form CT'!E:E,0),0)</f>
        <v>0</v>
      </c>
      <c r="AF1048" s="60">
        <f>IF(N1048=$AF$1,_xlfn.XLOOKUP(LEFT(B1048,18)&amp;C1048&amp;D1048,'Form CT'!I:I,'Form CT'!D:D,0)+_xlfn.XLOOKUP(LEFT(B1048,18)&amp;C1048&amp;D1048,'Form CT'!I:I,'Form CT'!E:E,0),0)</f>
        <v>0</v>
      </c>
      <c r="AG1048" s="60" t="e">
        <f t="shared" si="21"/>
        <v>#VALUE!</v>
      </c>
      <c r="AH1048" s="60">
        <f>_xlfn.XLOOKUP(TRIM(CLEAN(B1048))&amp;"-"&amp;TRIM(CLEAN(C1048))&amp;"-"&amp;TRIM(CLEAN(D1048)),'KS2'!A:A,'KS2'!B:B,0)</f>
        <v>0</v>
      </c>
      <c r="AI1048" s="60">
        <f>IF(_xlfn.XLOOKUP(MID(B1048,2,7)&amp;"/"&amp;MID(B1048,10,3)&amp;TRIM(D1048)&amp;MID(B1048,15,4),Carouselwash!F:F,Carouselwash!I:I,0)=0,_xlfn.XLOOKUP((MID(C1048,2,7)&amp;"/"&amp;MID(C1048,10,3)&amp;TRIM(D1048)),Carouselwash!G:G,Carouselwash!I:I,0),_xlfn.XLOOKUP(MID(B1048,2,7)&amp;"/"&amp;MID(B1048,10,3)&amp;TRIM(D1048)&amp;MID(B1048,15,4),Carouselwash!F:F,Carouselwash!I:I,0))</f>
        <v>0</v>
      </c>
    </row>
    <row r="1049" spans="27:35" hidden="1">
      <c r="AA1049" s="60" t="s">
        <v>5009</v>
      </c>
      <c r="AB1049" s="66" t="s">
        <v>5008</v>
      </c>
      <c r="AC1049" s="60" t="s">
        <v>9792</v>
      </c>
      <c r="AD1049" s="60">
        <f>IF(N1049=$AD$1,_xlfn.XLOOKUP(LEFT(B1049,18)&amp;C1049&amp;D1049,'Form CT'!I:I,'Form CT'!D:D,0)+_xlfn.XLOOKUP(LEFT(B1049,18)&amp;C1049&amp;D1049,'Form CT'!I:I,'Form CT'!E:E,0),0)</f>
        <v>0</v>
      </c>
      <c r="AE1049" s="60">
        <f>IF(N1049=$AE$1,_xlfn.XLOOKUP(LEFT(B1049,18)&amp;C1049&amp;D1049,'Form CT'!I:I,'Form CT'!D:D,0)+_xlfn.XLOOKUP(LEFT(B1049,18)&amp;C1049&amp;D1049,'Form CT'!I:I,'Form CT'!E:E,0),0)</f>
        <v>0</v>
      </c>
      <c r="AF1049" s="60">
        <f>IF(N1049=$AF$1,_xlfn.XLOOKUP(LEFT(B1049,18)&amp;C1049&amp;D1049,'Form CT'!I:I,'Form CT'!D:D,0)+_xlfn.XLOOKUP(LEFT(B1049,18)&amp;C1049&amp;D1049,'Form CT'!I:I,'Form CT'!E:E,0),0)</f>
        <v>0</v>
      </c>
      <c r="AG1049" s="60" t="e">
        <f t="shared" si="21"/>
        <v>#VALUE!</v>
      </c>
      <c r="AH1049" s="60">
        <f>_xlfn.XLOOKUP(TRIM(CLEAN(B1049))&amp;"-"&amp;TRIM(CLEAN(C1049))&amp;"-"&amp;TRIM(CLEAN(D1049)),'KS2'!A:A,'KS2'!B:B,0)</f>
        <v>0</v>
      </c>
      <c r="AI1049" s="60">
        <f>IF(_xlfn.XLOOKUP(MID(B1049,2,7)&amp;"/"&amp;MID(B1049,10,3)&amp;TRIM(D1049)&amp;MID(B1049,15,4),Carouselwash!F:F,Carouselwash!I:I,0)=0,_xlfn.XLOOKUP((MID(C1049,2,7)&amp;"/"&amp;MID(C1049,10,3)&amp;TRIM(D1049)),Carouselwash!G:G,Carouselwash!I:I,0),_xlfn.XLOOKUP(MID(B1049,2,7)&amp;"/"&amp;MID(B1049,10,3)&amp;TRIM(D1049)&amp;MID(B1049,15,4),Carouselwash!F:F,Carouselwash!I:I,0))</f>
        <v>0</v>
      </c>
    </row>
    <row r="1050" spans="27:35" hidden="1">
      <c r="AA1050" s="60" t="s">
        <v>5009</v>
      </c>
      <c r="AB1050" s="66" t="s">
        <v>5008</v>
      </c>
      <c r="AC1050" s="60" t="s">
        <v>9558</v>
      </c>
      <c r="AD1050" s="60">
        <f>IF(N1050=$AD$1,_xlfn.XLOOKUP(LEFT(B1050,18)&amp;C1050&amp;D1050,'Form CT'!I:I,'Form CT'!D:D,0)+_xlfn.XLOOKUP(LEFT(B1050,18)&amp;C1050&amp;D1050,'Form CT'!I:I,'Form CT'!E:E,0),0)</f>
        <v>0</v>
      </c>
      <c r="AE1050" s="60">
        <f>IF(N1050=$AE$1,_xlfn.XLOOKUP(LEFT(B1050,18)&amp;C1050&amp;D1050,'Form CT'!I:I,'Form CT'!D:D,0)+_xlfn.XLOOKUP(LEFT(B1050,18)&amp;C1050&amp;D1050,'Form CT'!I:I,'Form CT'!E:E,0),0)</f>
        <v>0</v>
      </c>
      <c r="AF1050" s="60">
        <f>IF(N1050=$AF$1,_xlfn.XLOOKUP(LEFT(B1050,18)&amp;C1050&amp;D1050,'Form CT'!I:I,'Form CT'!D:D,0)+_xlfn.XLOOKUP(LEFT(B1050,18)&amp;C1050&amp;D1050,'Form CT'!I:I,'Form CT'!E:E,0),0)</f>
        <v>0</v>
      </c>
      <c r="AG1050" s="60" t="e">
        <f t="shared" si="21"/>
        <v>#VALUE!</v>
      </c>
      <c r="AH1050" s="60">
        <f>_xlfn.XLOOKUP(TRIM(CLEAN(B1050))&amp;"-"&amp;TRIM(CLEAN(C1050))&amp;"-"&amp;TRIM(CLEAN(D1050)),'KS2'!A:A,'KS2'!B:B,0)</f>
        <v>0</v>
      </c>
      <c r="AI1050" s="60">
        <f>IF(_xlfn.XLOOKUP(MID(B1050,2,7)&amp;"/"&amp;MID(B1050,10,3)&amp;TRIM(D1050)&amp;MID(B1050,15,4),Carouselwash!F:F,Carouselwash!I:I,0)=0,_xlfn.XLOOKUP((MID(C1050,2,7)&amp;"/"&amp;MID(C1050,10,3)&amp;TRIM(D1050)),Carouselwash!G:G,Carouselwash!I:I,0),_xlfn.XLOOKUP(MID(B1050,2,7)&amp;"/"&amp;MID(B1050,10,3)&amp;TRIM(D1050)&amp;MID(B1050,15,4),Carouselwash!F:F,Carouselwash!I:I,0))</f>
        <v>0</v>
      </c>
    </row>
    <row r="1051" spans="27:35" hidden="1">
      <c r="AA1051" s="60" t="s">
        <v>5009</v>
      </c>
      <c r="AB1051" s="66" t="s">
        <v>5008</v>
      </c>
      <c r="AC1051" s="60" t="s">
        <v>9558</v>
      </c>
      <c r="AD1051" s="60">
        <f>IF(N1051=$AD$1,_xlfn.XLOOKUP(LEFT(B1051,18)&amp;C1051&amp;D1051,'Form CT'!I:I,'Form CT'!D:D,0)+_xlfn.XLOOKUP(LEFT(B1051,18)&amp;C1051&amp;D1051,'Form CT'!I:I,'Form CT'!E:E,0),0)</f>
        <v>0</v>
      </c>
      <c r="AE1051" s="60">
        <f>IF(N1051=$AE$1,_xlfn.XLOOKUP(LEFT(B1051,18)&amp;C1051&amp;D1051,'Form CT'!I:I,'Form CT'!D:D,0)+_xlfn.XLOOKUP(LEFT(B1051,18)&amp;C1051&amp;D1051,'Form CT'!I:I,'Form CT'!E:E,0),0)</f>
        <v>0</v>
      </c>
      <c r="AF1051" s="60">
        <f>IF(N1051=$AF$1,_xlfn.XLOOKUP(LEFT(B1051,18)&amp;C1051&amp;D1051,'Form CT'!I:I,'Form CT'!D:D,0)+_xlfn.XLOOKUP(LEFT(B1051,18)&amp;C1051&amp;D1051,'Form CT'!I:I,'Form CT'!E:E,0),0)</f>
        <v>0</v>
      </c>
      <c r="AG1051" s="60" t="e">
        <f t="shared" si="21"/>
        <v>#VALUE!</v>
      </c>
      <c r="AH1051" s="60">
        <f>_xlfn.XLOOKUP(TRIM(CLEAN(B1051))&amp;"-"&amp;TRIM(CLEAN(C1051))&amp;"-"&amp;TRIM(CLEAN(D1051)),'KS2'!A:A,'KS2'!B:B,0)</f>
        <v>0</v>
      </c>
      <c r="AI1051" s="60">
        <f>IF(_xlfn.XLOOKUP(MID(B1051,2,7)&amp;"/"&amp;MID(B1051,10,3)&amp;TRIM(D1051)&amp;MID(B1051,15,4),Carouselwash!F:F,Carouselwash!I:I,0)=0,_xlfn.XLOOKUP((MID(C1051,2,7)&amp;"/"&amp;MID(C1051,10,3)&amp;TRIM(D1051)),Carouselwash!G:G,Carouselwash!I:I,0),_xlfn.XLOOKUP(MID(B1051,2,7)&amp;"/"&amp;MID(B1051,10,3)&amp;TRIM(D1051)&amp;MID(B1051,15,4),Carouselwash!F:F,Carouselwash!I:I,0))</f>
        <v>0</v>
      </c>
    </row>
    <row r="1052" spans="27:35" hidden="1">
      <c r="AA1052" s="60" t="s">
        <v>5012</v>
      </c>
      <c r="AB1052" s="66" t="s">
        <v>5014</v>
      </c>
      <c r="AC1052" s="60" t="s">
        <v>9793</v>
      </c>
      <c r="AD1052" s="60">
        <f>IF(N1052=$AD$1,_xlfn.XLOOKUP(LEFT(B1052,18)&amp;C1052&amp;D1052,'Form CT'!I:I,'Form CT'!D:D,0)+_xlfn.XLOOKUP(LEFT(B1052,18)&amp;C1052&amp;D1052,'Form CT'!I:I,'Form CT'!E:E,0),0)</f>
        <v>0</v>
      </c>
      <c r="AE1052" s="60">
        <f>IF(N1052=$AE$1,_xlfn.XLOOKUP(LEFT(B1052,18)&amp;C1052&amp;D1052,'Form CT'!I:I,'Form CT'!D:D,0)+_xlfn.XLOOKUP(LEFT(B1052,18)&amp;C1052&amp;D1052,'Form CT'!I:I,'Form CT'!E:E,0),0)</f>
        <v>0</v>
      </c>
      <c r="AF1052" s="60">
        <f>IF(N1052=$AF$1,_xlfn.XLOOKUP(LEFT(B1052,18)&amp;C1052&amp;D1052,'Form CT'!I:I,'Form CT'!D:D,0)+_xlfn.XLOOKUP(LEFT(B1052,18)&amp;C1052&amp;D1052,'Form CT'!I:I,'Form CT'!E:E,0),0)</f>
        <v>0</v>
      </c>
      <c r="AG1052" s="60" t="e">
        <f t="shared" si="21"/>
        <v>#VALUE!</v>
      </c>
      <c r="AH1052" s="60">
        <f>_xlfn.XLOOKUP(TRIM(CLEAN(B1052))&amp;"-"&amp;TRIM(CLEAN(C1052))&amp;"-"&amp;TRIM(CLEAN(D1052)),'KS2'!A:A,'KS2'!B:B,0)</f>
        <v>0</v>
      </c>
      <c r="AI1052" s="60">
        <f>IF(_xlfn.XLOOKUP(MID(B1052,2,7)&amp;"/"&amp;MID(B1052,10,3)&amp;TRIM(D1052)&amp;MID(B1052,15,4),Carouselwash!F:F,Carouselwash!I:I,0)=0,_xlfn.XLOOKUP((MID(C1052,2,7)&amp;"/"&amp;MID(C1052,10,3)&amp;TRIM(D1052)),Carouselwash!G:G,Carouselwash!I:I,0),_xlfn.XLOOKUP(MID(B1052,2,7)&amp;"/"&amp;MID(B1052,10,3)&amp;TRIM(D1052)&amp;MID(B1052,15,4),Carouselwash!F:F,Carouselwash!I:I,0))</f>
        <v>0</v>
      </c>
    </row>
    <row r="1053" spans="27:35" hidden="1">
      <c r="AA1053" s="60" t="s">
        <v>5013</v>
      </c>
      <c r="AB1053" s="66" t="s">
        <v>9794</v>
      </c>
      <c r="AC1053" s="60" t="s">
        <v>9795</v>
      </c>
      <c r="AD1053" s="60">
        <f>IF(N1053=$AD$1,_xlfn.XLOOKUP(LEFT(B1053,18)&amp;C1053&amp;D1053,'Form CT'!I:I,'Form CT'!D:D,0)+_xlfn.XLOOKUP(LEFT(B1053,18)&amp;C1053&amp;D1053,'Form CT'!I:I,'Form CT'!E:E,0),0)</f>
        <v>0</v>
      </c>
      <c r="AE1053" s="60">
        <f>IF(N1053=$AE$1,_xlfn.XLOOKUP(LEFT(B1053,18)&amp;C1053&amp;D1053,'Form CT'!I:I,'Form CT'!D:D,0)+_xlfn.XLOOKUP(LEFT(B1053,18)&amp;C1053&amp;D1053,'Form CT'!I:I,'Form CT'!E:E,0),0)</f>
        <v>0</v>
      </c>
      <c r="AF1053" s="60">
        <f>IF(N1053=$AF$1,_xlfn.XLOOKUP(LEFT(B1053,18)&amp;C1053&amp;D1053,'Form CT'!I:I,'Form CT'!D:D,0)+_xlfn.XLOOKUP(LEFT(B1053,18)&amp;C1053&amp;D1053,'Form CT'!I:I,'Form CT'!E:E,0),0)</f>
        <v>0</v>
      </c>
      <c r="AG1053" s="60" t="e">
        <f t="shared" si="21"/>
        <v>#VALUE!</v>
      </c>
      <c r="AH1053" s="60">
        <f>_xlfn.XLOOKUP(TRIM(CLEAN(B1053))&amp;"-"&amp;TRIM(CLEAN(C1053))&amp;"-"&amp;TRIM(CLEAN(D1053)),'KS2'!A:A,'KS2'!B:B,0)</f>
        <v>0</v>
      </c>
      <c r="AI1053" s="60">
        <f>IF(_xlfn.XLOOKUP(MID(B1053,2,7)&amp;"/"&amp;MID(B1053,10,3)&amp;TRIM(D1053)&amp;MID(B1053,15,4),Carouselwash!F:F,Carouselwash!I:I,0)=0,_xlfn.XLOOKUP((MID(C1053,2,7)&amp;"/"&amp;MID(C1053,10,3)&amp;TRIM(D1053)),Carouselwash!G:G,Carouselwash!I:I,0),_xlfn.XLOOKUP(MID(B1053,2,7)&amp;"/"&amp;MID(B1053,10,3)&amp;TRIM(D1053)&amp;MID(B1053,15,4),Carouselwash!F:F,Carouselwash!I:I,0))</f>
        <v>0</v>
      </c>
    </row>
    <row r="1054" spans="27:35" hidden="1">
      <c r="AA1054" s="60" t="s">
        <v>5009</v>
      </c>
      <c r="AB1054" s="66" t="s">
        <v>9796</v>
      </c>
      <c r="AC1054" s="60" t="s">
        <v>9797</v>
      </c>
      <c r="AD1054" s="60">
        <f>IF(N1054=$AD$1,_xlfn.XLOOKUP(LEFT(B1054,18)&amp;C1054&amp;D1054,'Form CT'!I:I,'Form CT'!D:D,0)+_xlfn.XLOOKUP(LEFT(B1054,18)&amp;C1054&amp;D1054,'Form CT'!I:I,'Form CT'!E:E,0),0)</f>
        <v>0</v>
      </c>
      <c r="AE1054" s="60">
        <f>IF(N1054=$AE$1,_xlfn.XLOOKUP(LEFT(B1054,18)&amp;C1054&amp;D1054,'Form CT'!I:I,'Form CT'!D:D,0)+_xlfn.XLOOKUP(LEFT(B1054,18)&amp;C1054&amp;D1054,'Form CT'!I:I,'Form CT'!E:E,0),0)</f>
        <v>0</v>
      </c>
      <c r="AF1054" s="60">
        <f>IF(N1054=$AF$1,_xlfn.XLOOKUP(LEFT(B1054,18)&amp;C1054&amp;D1054,'Form CT'!I:I,'Form CT'!D:D,0)+_xlfn.XLOOKUP(LEFT(B1054,18)&amp;C1054&amp;D1054,'Form CT'!I:I,'Form CT'!E:E,0),0)</f>
        <v>0</v>
      </c>
      <c r="AG1054" s="60" t="e">
        <f t="shared" si="21"/>
        <v>#VALUE!</v>
      </c>
      <c r="AH1054" s="60">
        <f>_xlfn.XLOOKUP(TRIM(CLEAN(B1054))&amp;"-"&amp;TRIM(CLEAN(C1054))&amp;"-"&amp;TRIM(CLEAN(D1054)),'KS2'!A:A,'KS2'!B:B,0)</f>
        <v>0</v>
      </c>
      <c r="AI1054" s="60">
        <f>IF(_xlfn.XLOOKUP(MID(B1054,2,7)&amp;"/"&amp;MID(B1054,10,3)&amp;TRIM(D1054)&amp;MID(B1054,15,4),Carouselwash!F:F,Carouselwash!I:I,0)=0,_xlfn.XLOOKUP((MID(C1054,2,7)&amp;"/"&amp;MID(C1054,10,3)&amp;TRIM(D1054)),Carouselwash!G:G,Carouselwash!I:I,0),_xlfn.XLOOKUP(MID(B1054,2,7)&amp;"/"&amp;MID(B1054,10,3)&amp;TRIM(D1054)&amp;MID(B1054,15,4),Carouselwash!F:F,Carouselwash!I:I,0))</f>
        <v>0</v>
      </c>
    </row>
    <row r="1055" spans="27:35" hidden="1">
      <c r="AA1055" s="60" t="s">
        <v>5010</v>
      </c>
      <c r="AB1055" s="66" t="s">
        <v>5008</v>
      </c>
      <c r="AC1055" s="60" t="s">
        <v>9555</v>
      </c>
      <c r="AD1055" s="60">
        <f>IF(N1055=$AD$1,_xlfn.XLOOKUP(LEFT(B1055,18)&amp;C1055&amp;D1055,'Form CT'!I:I,'Form CT'!D:D,0)+_xlfn.XLOOKUP(LEFT(B1055,18)&amp;C1055&amp;D1055,'Form CT'!I:I,'Form CT'!E:E,0),0)</f>
        <v>0</v>
      </c>
      <c r="AE1055" s="60">
        <f>IF(N1055=$AE$1,_xlfn.XLOOKUP(LEFT(B1055,18)&amp;C1055&amp;D1055,'Form CT'!I:I,'Form CT'!D:D,0)+_xlfn.XLOOKUP(LEFT(B1055,18)&amp;C1055&amp;D1055,'Form CT'!I:I,'Form CT'!E:E,0),0)</f>
        <v>0</v>
      </c>
      <c r="AF1055" s="60">
        <f>IF(N1055=$AF$1,_xlfn.XLOOKUP(LEFT(B1055,18)&amp;C1055&amp;D1055,'Form CT'!I:I,'Form CT'!D:D,0)+_xlfn.XLOOKUP(LEFT(B1055,18)&amp;C1055&amp;D1055,'Form CT'!I:I,'Form CT'!E:E,0),0)</f>
        <v>0</v>
      </c>
      <c r="AG1055" s="60" t="e">
        <f t="shared" si="21"/>
        <v>#VALUE!</v>
      </c>
      <c r="AH1055" s="60">
        <f>_xlfn.XLOOKUP(TRIM(CLEAN(B1055))&amp;"-"&amp;TRIM(CLEAN(C1055))&amp;"-"&amp;TRIM(CLEAN(D1055)),'KS2'!A:A,'KS2'!B:B,0)</f>
        <v>0</v>
      </c>
      <c r="AI1055" s="60">
        <f>IF(_xlfn.XLOOKUP(MID(B1055,2,7)&amp;"/"&amp;MID(B1055,10,3)&amp;TRIM(D1055)&amp;MID(B1055,15,4),Carouselwash!F:F,Carouselwash!I:I,0)=0,_xlfn.XLOOKUP((MID(C1055,2,7)&amp;"/"&amp;MID(C1055,10,3)&amp;TRIM(D1055)),Carouselwash!G:G,Carouselwash!I:I,0),_xlfn.XLOOKUP(MID(B1055,2,7)&amp;"/"&amp;MID(B1055,10,3)&amp;TRIM(D1055)&amp;MID(B1055,15,4),Carouselwash!F:F,Carouselwash!I:I,0))</f>
        <v>0</v>
      </c>
    </row>
    <row r="1056" spans="27:35" hidden="1">
      <c r="AA1056" s="60" t="s">
        <v>5011</v>
      </c>
      <c r="AB1056" s="66" t="s">
        <v>5014</v>
      </c>
      <c r="AC1056" s="60" t="s">
        <v>9798</v>
      </c>
      <c r="AD1056" s="60">
        <f>IF(N1056=$AD$1,_xlfn.XLOOKUP(LEFT(B1056,18)&amp;C1056&amp;D1056,'Form CT'!I:I,'Form CT'!D:D,0)+_xlfn.XLOOKUP(LEFT(B1056,18)&amp;C1056&amp;D1056,'Form CT'!I:I,'Form CT'!E:E,0),0)</f>
        <v>0</v>
      </c>
      <c r="AE1056" s="60">
        <f>IF(N1056=$AE$1,_xlfn.XLOOKUP(LEFT(B1056,18)&amp;C1056&amp;D1056,'Form CT'!I:I,'Form CT'!D:D,0)+_xlfn.XLOOKUP(LEFT(B1056,18)&amp;C1056&amp;D1056,'Form CT'!I:I,'Form CT'!E:E,0),0)</f>
        <v>0</v>
      </c>
      <c r="AF1056" s="60">
        <f>IF(N1056=$AF$1,_xlfn.XLOOKUP(LEFT(B1056,18)&amp;C1056&amp;D1056,'Form CT'!I:I,'Form CT'!D:D,0)+_xlfn.XLOOKUP(LEFT(B1056,18)&amp;C1056&amp;D1056,'Form CT'!I:I,'Form CT'!E:E,0),0)</f>
        <v>0</v>
      </c>
      <c r="AG1056" s="60" t="e">
        <f t="shared" si="21"/>
        <v>#VALUE!</v>
      </c>
      <c r="AH1056" s="60">
        <f>_xlfn.XLOOKUP(TRIM(CLEAN(B1056))&amp;"-"&amp;TRIM(CLEAN(C1056))&amp;"-"&amp;TRIM(CLEAN(D1056)),'KS2'!A:A,'KS2'!B:B,0)</f>
        <v>0</v>
      </c>
      <c r="AI1056" s="60">
        <f>IF(_xlfn.XLOOKUP(MID(B1056,2,7)&amp;"/"&amp;MID(B1056,10,3)&amp;TRIM(D1056)&amp;MID(B1056,15,4),Carouselwash!F:F,Carouselwash!I:I,0)=0,_xlfn.XLOOKUP((MID(C1056,2,7)&amp;"/"&amp;MID(C1056,10,3)&amp;TRIM(D1056)),Carouselwash!G:G,Carouselwash!I:I,0),_xlfn.XLOOKUP(MID(B1056,2,7)&amp;"/"&amp;MID(B1056,10,3)&amp;TRIM(D1056)&amp;MID(B1056,15,4),Carouselwash!F:F,Carouselwash!I:I,0))</f>
        <v>0</v>
      </c>
    </row>
    <row r="1057" spans="27:35" hidden="1">
      <c r="AA1057" s="60" t="s">
        <v>5009</v>
      </c>
      <c r="AB1057" s="66" t="s">
        <v>5008</v>
      </c>
      <c r="AC1057" s="60" t="s">
        <v>9558</v>
      </c>
      <c r="AD1057" s="60">
        <f>IF(N1057=$AD$1,_xlfn.XLOOKUP(LEFT(B1057,18)&amp;C1057&amp;D1057,'Form CT'!I:I,'Form CT'!D:D,0)+_xlfn.XLOOKUP(LEFT(B1057,18)&amp;C1057&amp;D1057,'Form CT'!I:I,'Form CT'!E:E,0),0)</f>
        <v>0</v>
      </c>
      <c r="AE1057" s="60">
        <f>IF(N1057=$AE$1,_xlfn.XLOOKUP(LEFT(B1057,18)&amp;C1057&amp;D1057,'Form CT'!I:I,'Form CT'!D:D,0)+_xlfn.XLOOKUP(LEFT(B1057,18)&amp;C1057&amp;D1057,'Form CT'!I:I,'Form CT'!E:E,0),0)</f>
        <v>0</v>
      </c>
      <c r="AF1057" s="60">
        <f>IF(N1057=$AF$1,_xlfn.XLOOKUP(LEFT(B1057,18)&amp;C1057&amp;D1057,'Form CT'!I:I,'Form CT'!D:D,0)+_xlfn.XLOOKUP(LEFT(B1057,18)&amp;C1057&amp;D1057,'Form CT'!I:I,'Form CT'!E:E,0),0)</f>
        <v>0</v>
      </c>
      <c r="AG1057" s="60" t="e">
        <f t="shared" si="21"/>
        <v>#VALUE!</v>
      </c>
      <c r="AH1057" s="60">
        <f>_xlfn.XLOOKUP(TRIM(CLEAN(B1057))&amp;"-"&amp;TRIM(CLEAN(C1057))&amp;"-"&amp;TRIM(CLEAN(D1057)),'KS2'!A:A,'KS2'!B:B,0)</f>
        <v>0</v>
      </c>
      <c r="AI1057" s="60">
        <f>IF(_xlfn.XLOOKUP(MID(B1057,2,7)&amp;"/"&amp;MID(B1057,10,3)&amp;TRIM(D1057)&amp;MID(B1057,15,4),Carouselwash!F:F,Carouselwash!I:I,0)=0,_xlfn.XLOOKUP((MID(C1057,2,7)&amp;"/"&amp;MID(C1057,10,3)&amp;TRIM(D1057)),Carouselwash!G:G,Carouselwash!I:I,0),_xlfn.XLOOKUP(MID(B1057,2,7)&amp;"/"&amp;MID(B1057,10,3)&amp;TRIM(D1057)&amp;MID(B1057,15,4),Carouselwash!F:F,Carouselwash!I:I,0))</f>
        <v>0</v>
      </c>
    </row>
    <row r="1058" spans="27:35" hidden="1">
      <c r="AA1058" s="60" t="s">
        <v>5009</v>
      </c>
      <c r="AB1058" s="66" t="s">
        <v>9799</v>
      </c>
      <c r="AC1058" s="60" t="s">
        <v>9800</v>
      </c>
      <c r="AD1058" s="60">
        <f>IF(N1058=$AD$1,_xlfn.XLOOKUP(LEFT(B1058,18)&amp;C1058&amp;D1058,'Form CT'!I:I,'Form CT'!D:D,0)+_xlfn.XLOOKUP(LEFT(B1058,18)&amp;C1058&amp;D1058,'Form CT'!I:I,'Form CT'!E:E,0),0)</f>
        <v>0</v>
      </c>
      <c r="AE1058" s="60">
        <f>IF(N1058=$AE$1,_xlfn.XLOOKUP(LEFT(B1058,18)&amp;C1058&amp;D1058,'Form CT'!I:I,'Form CT'!D:D,0)+_xlfn.XLOOKUP(LEFT(B1058,18)&amp;C1058&amp;D1058,'Form CT'!I:I,'Form CT'!E:E,0),0)</f>
        <v>0</v>
      </c>
      <c r="AF1058" s="60">
        <f>IF(N1058=$AF$1,_xlfn.XLOOKUP(LEFT(B1058,18)&amp;C1058&amp;D1058,'Form CT'!I:I,'Form CT'!D:D,0)+_xlfn.XLOOKUP(LEFT(B1058,18)&amp;C1058&amp;D1058,'Form CT'!I:I,'Form CT'!E:E,0),0)</f>
        <v>0</v>
      </c>
      <c r="AG1058" s="60" t="e">
        <f t="shared" si="21"/>
        <v>#VALUE!</v>
      </c>
      <c r="AH1058" s="60">
        <f>_xlfn.XLOOKUP(TRIM(CLEAN(B1058))&amp;"-"&amp;TRIM(CLEAN(C1058))&amp;"-"&amp;TRIM(CLEAN(D1058)),'KS2'!A:A,'KS2'!B:B,0)</f>
        <v>0</v>
      </c>
      <c r="AI1058" s="60">
        <f>IF(_xlfn.XLOOKUP(MID(B1058,2,7)&amp;"/"&amp;MID(B1058,10,3)&amp;TRIM(D1058)&amp;MID(B1058,15,4),Carouselwash!F:F,Carouselwash!I:I,0)=0,_xlfn.XLOOKUP((MID(C1058,2,7)&amp;"/"&amp;MID(C1058,10,3)&amp;TRIM(D1058)),Carouselwash!G:G,Carouselwash!I:I,0),_xlfn.XLOOKUP(MID(B1058,2,7)&amp;"/"&amp;MID(B1058,10,3)&amp;TRIM(D1058)&amp;MID(B1058,15,4),Carouselwash!F:F,Carouselwash!I:I,0))</f>
        <v>0</v>
      </c>
    </row>
    <row r="1059" spans="27:35" hidden="1">
      <c r="AA1059" s="60" t="s">
        <v>5009</v>
      </c>
      <c r="AB1059" s="66" t="s">
        <v>5008</v>
      </c>
      <c r="AC1059" s="60" t="s">
        <v>9558</v>
      </c>
      <c r="AD1059" s="60">
        <f>IF(N1059=$AD$1,_xlfn.XLOOKUP(LEFT(B1059,18)&amp;C1059&amp;D1059,'Form CT'!I:I,'Form CT'!D:D,0)+_xlfn.XLOOKUP(LEFT(B1059,18)&amp;C1059&amp;D1059,'Form CT'!I:I,'Form CT'!E:E,0),0)</f>
        <v>0</v>
      </c>
      <c r="AE1059" s="60">
        <f>IF(N1059=$AE$1,_xlfn.XLOOKUP(LEFT(B1059,18)&amp;C1059&amp;D1059,'Form CT'!I:I,'Form CT'!D:D,0)+_xlfn.XLOOKUP(LEFT(B1059,18)&amp;C1059&amp;D1059,'Form CT'!I:I,'Form CT'!E:E,0),0)</f>
        <v>0</v>
      </c>
      <c r="AF1059" s="60">
        <f>IF(N1059=$AF$1,_xlfn.XLOOKUP(LEFT(B1059,18)&amp;C1059&amp;D1059,'Form CT'!I:I,'Form CT'!D:D,0)+_xlfn.XLOOKUP(LEFT(B1059,18)&amp;C1059&amp;D1059,'Form CT'!I:I,'Form CT'!E:E,0),0)</f>
        <v>0</v>
      </c>
      <c r="AG1059" s="60" t="e">
        <f t="shared" si="21"/>
        <v>#VALUE!</v>
      </c>
      <c r="AH1059" s="60">
        <f>_xlfn.XLOOKUP(TRIM(CLEAN(B1059))&amp;"-"&amp;TRIM(CLEAN(C1059))&amp;"-"&amp;TRIM(CLEAN(D1059)),'KS2'!A:A,'KS2'!B:B,0)</f>
        <v>0</v>
      </c>
      <c r="AI1059" s="60">
        <f>IF(_xlfn.XLOOKUP(MID(B1059,2,7)&amp;"/"&amp;MID(B1059,10,3)&amp;TRIM(D1059)&amp;MID(B1059,15,4),Carouselwash!F:F,Carouselwash!I:I,0)=0,_xlfn.XLOOKUP((MID(C1059,2,7)&amp;"/"&amp;MID(C1059,10,3)&amp;TRIM(D1059)),Carouselwash!G:G,Carouselwash!I:I,0),_xlfn.XLOOKUP(MID(B1059,2,7)&amp;"/"&amp;MID(B1059,10,3)&amp;TRIM(D1059)&amp;MID(B1059,15,4),Carouselwash!F:F,Carouselwash!I:I,0))</f>
        <v>0</v>
      </c>
    </row>
    <row r="1060" spans="27:35" hidden="1">
      <c r="AA1060" s="60" t="s">
        <v>5009</v>
      </c>
      <c r="AB1060" s="66" t="s">
        <v>9801</v>
      </c>
      <c r="AC1060" s="60" t="s">
        <v>9802</v>
      </c>
      <c r="AD1060" s="60">
        <f>IF(N1060=$AD$1,_xlfn.XLOOKUP(LEFT(B1060,18)&amp;C1060&amp;D1060,'Form CT'!I:I,'Form CT'!D:D,0)+_xlfn.XLOOKUP(LEFT(B1060,18)&amp;C1060&amp;D1060,'Form CT'!I:I,'Form CT'!E:E,0),0)</f>
        <v>0</v>
      </c>
      <c r="AE1060" s="60">
        <f>IF(N1060=$AE$1,_xlfn.XLOOKUP(LEFT(B1060,18)&amp;C1060&amp;D1060,'Form CT'!I:I,'Form CT'!D:D,0)+_xlfn.XLOOKUP(LEFT(B1060,18)&amp;C1060&amp;D1060,'Form CT'!I:I,'Form CT'!E:E,0),0)</f>
        <v>0</v>
      </c>
      <c r="AF1060" s="60">
        <f>IF(N1060=$AF$1,_xlfn.XLOOKUP(LEFT(B1060,18)&amp;C1060&amp;D1060,'Form CT'!I:I,'Form CT'!D:D,0)+_xlfn.XLOOKUP(LEFT(B1060,18)&amp;C1060&amp;D1060,'Form CT'!I:I,'Form CT'!E:E,0),0)</f>
        <v>0</v>
      </c>
      <c r="AG1060" s="60" t="e">
        <f t="shared" si="21"/>
        <v>#VALUE!</v>
      </c>
      <c r="AH1060" s="60">
        <f>_xlfn.XLOOKUP(TRIM(CLEAN(B1060))&amp;"-"&amp;TRIM(CLEAN(C1060))&amp;"-"&amp;TRIM(CLEAN(D1060)),'KS2'!A:A,'KS2'!B:B,0)</f>
        <v>0</v>
      </c>
      <c r="AI1060" s="60">
        <f>IF(_xlfn.XLOOKUP(MID(B1060,2,7)&amp;"/"&amp;MID(B1060,10,3)&amp;TRIM(D1060)&amp;MID(B1060,15,4),Carouselwash!F:F,Carouselwash!I:I,0)=0,_xlfn.XLOOKUP((MID(C1060,2,7)&amp;"/"&amp;MID(C1060,10,3)&amp;TRIM(D1060)),Carouselwash!G:G,Carouselwash!I:I,0),_xlfn.XLOOKUP(MID(B1060,2,7)&amp;"/"&amp;MID(B1060,10,3)&amp;TRIM(D1060)&amp;MID(B1060,15,4),Carouselwash!F:F,Carouselwash!I:I,0))</f>
        <v>0</v>
      </c>
    </row>
    <row r="1061" spans="27:35" hidden="1">
      <c r="AA1061" s="60" t="s">
        <v>5009</v>
      </c>
      <c r="AB1061" s="66" t="s">
        <v>9803</v>
      </c>
      <c r="AC1061" s="60" t="s">
        <v>9804</v>
      </c>
      <c r="AD1061" s="60">
        <f>IF(N1061=$AD$1,_xlfn.XLOOKUP(LEFT(B1061,18)&amp;C1061&amp;D1061,'Form CT'!I:I,'Form CT'!D:D,0)+_xlfn.XLOOKUP(LEFT(B1061,18)&amp;C1061&amp;D1061,'Form CT'!I:I,'Form CT'!E:E,0),0)</f>
        <v>0</v>
      </c>
      <c r="AE1061" s="60">
        <f>IF(N1061=$AE$1,_xlfn.XLOOKUP(LEFT(B1061,18)&amp;C1061&amp;D1061,'Form CT'!I:I,'Form CT'!D:D,0)+_xlfn.XLOOKUP(LEFT(B1061,18)&amp;C1061&amp;D1061,'Form CT'!I:I,'Form CT'!E:E,0),0)</f>
        <v>0</v>
      </c>
      <c r="AF1061" s="60">
        <f>IF(N1061=$AF$1,_xlfn.XLOOKUP(LEFT(B1061,18)&amp;C1061&amp;D1061,'Form CT'!I:I,'Form CT'!D:D,0)+_xlfn.XLOOKUP(LEFT(B1061,18)&amp;C1061&amp;D1061,'Form CT'!I:I,'Form CT'!E:E,0),0)</f>
        <v>0</v>
      </c>
      <c r="AG1061" s="60" t="e">
        <f t="shared" si="21"/>
        <v>#VALUE!</v>
      </c>
      <c r="AH1061" s="60">
        <f>_xlfn.XLOOKUP(TRIM(CLEAN(B1061))&amp;"-"&amp;TRIM(CLEAN(C1061))&amp;"-"&amp;TRIM(CLEAN(D1061)),'KS2'!A:A,'KS2'!B:B,0)</f>
        <v>0</v>
      </c>
      <c r="AI1061" s="60">
        <f>IF(_xlfn.XLOOKUP(MID(B1061,2,7)&amp;"/"&amp;MID(B1061,10,3)&amp;TRIM(D1061)&amp;MID(B1061,15,4),Carouselwash!F:F,Carouselwash!I:I,0)=0,_xlfn.XLOOKUP((MID(C1061,2,7)&amp;"/"&amp;MID(C1061,10,3)&amp;TRIM(D1061)),Carouselwash!G:G,Carouselwash!I:I,0),_xlfn.XLOOKUP(MID(B1061,2,7)&amp;"/"&amp;MID(B1061,10,3)&amp;TRIM(D1061)&amp;MID(B1061,15,4),Carouselwash!F:F,Carouselwash!I:I,0))</f>
        <v>0</v>
      </c>
    </row>
    <row r="1062" spans="27:35" hidden="1">
      <c r="AA1062" s="60" t="s">
        <v>5009</v>
      </c>
      <c r="AB1062" s="66" t="s">
        <v>9805</v>
      </c>
      <c r="AC1062" s="60" t="s">
        <v>9806</v>
      </c>
      <c r="AD1062" s="60">
        <f>IF(N1062=$AD$1,_xlfn.XLOOKUP(LEFT(B1062,18)&amp;C1062&amp;D1062,'Form CT'!I:I,'Form CT'!D:D,0)+_xlfn.XLOOKUP(LEFT(B1062,18)&amp;C1062&amp;D1062,'Form CT'!I:I,'Form CT'!E:E,0),0)</f>
        <v>0</v>
      </c>
      <c r="AE1062" s="60">
        <f>IF(N1062=$AE$1,_xlfn.XLOOKUP(LEFT(B1062,18)&amp;C1062&amp;D1062,'Form CT'!I:I,'Form CT'!D:D,0)+_xlfn.XLOOKUP(LEFT(B1062,18)&amp;C1062&amp;D1062,'Form CT'!I:I,'Form CT'!E:E,0),0)</f>
        <v>0</v>
      </c>
      <c r="AF1062" s="60">
        <f>IF(N1062=$AF$1,_xlfn.XLOOKUP(LEFT(B1062,18)&amp;C1062&amp;D1062,'Form CT'!I:I,'Form CT'!D:D,0)+_xlfn.XLOOKUP(LEFT(B1062,18)&amp;C1062&amp;D1062,'Form CT'!I:I,'Form CT'!E:E,0),0)</f>
        <v>0</v>
      </c>
      <c r="AG1062" s="60" t="e">
        <f t="shared" si="21"/>
        <v>#VALUE!</v>
      </c>
      <c r="AH1062" s="60">
        <f>_xlfn.XLOOKUP(TRIM(CLEAN(B1062))&amp;"-"&amp;TRIM(CLEAN(C1062))&amp;"-"&amp;TRIM(CLEAN(D1062)),'KS2'!A:A,'KS2'!B:B,0)</f>
        <v>0</v>
      </c>
      <c r="AI1062" s="60">
        <f>IF(_xlfn.XLOOKUP(MID(B1062,2,7)&amp;"/"&amp;MID(B1062,10,3)&amp;TRIM(D1062)&amp;MID(B1062,15,4),Carouselwash!F:F,Carouselwash!I:I,0)=0,_xlfn.XLOOKUP((MID(C1062,2,7)&amp;"/"&amp;MID(C1062,10,3)&amp;TRIM(D1062)),Carouselwash!G:G,Carouselwash!I:I,0),_xlfn.XLOOKUP(MID(B1062,2,7)&amp;"/"&amp;MID(B1062,10,3)&amp;TRIM(D1062)&amp;MID(B1062,15,4),Carouselwash!F:F,Carouselwash!I:I,0))</f>
        <v>0</v>
      </c>
    </row>
    <row r="1063" spans="27:35" hidden="1">
      <c r="AA1063" s="60" t="s">
        <v>5009</v>
      </c>
      <c r="AB1063" s="66" t="s">
        <v>5008</v>
      </c>
      <c r="AC1063" s="60" t="s">
        <v>9562</v>
      </c>
      <c r="AD1063" s="60">
        <f>IF(N1063=$AD$1,_xlfn.XLOOKUP(LEFT(B1063,18)&amp;C1063&amp;D1063,'Form CT'!I:I,'Form CT'!D:D,0)+_xlfn.XLOOKUP(LEFT(B1063,18)&amp;C1063&amp;D1063,'Form CT'!I:I,'Form CT'!E:E,0),0)</f>
        <v>0</v>
      </c>
      <c r="AE1063" s="60">
        <f>IF(N1063=$AE$1,_xlfn.XLOOKUP(LEFT(B1063,18)&amp;C1063&amp;D1063,'Form CT'!I:I,'Form CT'!D:D,0)+_xlfn.XLOOKUP(LEFT(B1063,18)&amp;C1063&amp;D1063,'Form CT'!I:I,'Form CT'!E:E,0),0)</f>
        <v>0</v>
      </c>
      <c r="AF1063" s="60">
        <f>IF(N1063=$AF$1,_xlfn.XLOOKUP(LEFT(B1063,18)&amp;C1063&amp;D1063,'Form CT'!I:I,'Form CT'!D:D,0)+_xlfn.XLOOKUP(LEFT(B1063,18)&amp;C1063&amp;D1063,'Form CT'!I:I,'Form CT'!E:E,0),0)</f>
        <v>0</v>
      </c>
      <c r="AG1063" s="60" t="e">
        <f t="shared" si="21"/>
        <v>#VALUE!</v>
      </c>
      <c r="AH1063" s="60">
        <f>_xlfn.XLOOKUP(TRIM(CLEAN(B1063))&amp;"-"&amp;TRIM(CLEAN(C1063))&amp;"-"&amp;TRIM(CLEAN(D1063)),'KS2'!A:A,'KS2'!B:B,0)</f>
        <v>0</v>
      </c>
      <c r="AI1063" s="60">
        <f>IF(_xlfn.XLOOKUP(MID(B1063,2,7)&amp;"/"&amp;MID(B1063,10,3)&amp;TRIM(D1063)&amp;MID(B1063,15,4),Carouselwash!F:F,Carouselwash!I:I,0)=0,_xlfn.XLOOKUP((MID(C1063,2,7)&amp;"/"&amp;MID(C1063,10,3)&amp;TRIM(D1063)),Carouselwash!G:G,Carouselwash!I:I,0),_xlfn.XLOOKUP(MID(B1063,2,7)&amp;"/"&amp;MID(B1063,10,3)&amp;TRIM(D1063)&amp;MID(B1063,15,4),Carouselwash!F:F,Carouselwash!I:I,0))</f>
        <v>0</v>
      </c>
    </row>
    <row r="1064" spans="27:35" hidden="1">
      <c r="AA1064" s="60" t="s">
        <v>5009</v>
      </c>
      <c r="AB1064" s="66" t="s">
        <v>9807</v>
      </c>
      <c r="AC1064" s="60" t="s">
        <v>9685</v>
      </c>
      <c r="AD1064" s="60">
        <f>IF(N1064=$AD$1,_xlfn.XLOOKUP(LEFT(B1064,18)&amp;C1064&amp;D1064,'Form CT'!I:I,'Form CT'!D:D,0)+_xlfn.XLOOKUP(LEFT(B1064,18)&amp;C1064&amp;D1064,'Form CT'!I:I,'Form CT'!E:E,0),0)</f>
        <v>0</v>
      </c>
      <c r="AE1064" s="60">
        <f>IF(N1064=$AE$1,_xlfn.XLOOKUP(LEFT(B1064,18)&amp;C1064&amp;D1064,'Form CT'!I:I,'Form CT'!D:D,0)+_xlfn.XLOOKUP(LEFT(B1064,18)&amp;C1064&amp;D1064,'Form CT'!I:I,'Form CT'!E:E,0),0)</f>
        <v>0</v>
      </c>
      <c r="AF1064" s="60">
        <f>IF(N1064=$AF$1,_xlfn.XLOOKUP(LEFT(B1064,18)&amp;C1064&amp;D1064,'Form CT'!I:I,'Form CT'!D:D,0)+_xlfn.XLOOKUP(LEFT(B1064,18)&amp;C1064&amp;D1064,'Form CT'!I:I,'Form CT'!E:E,0),0)</f>
        <v>0</v>
      </c>
      <c r="AG1064" s="60" t="e">
        <f t="shared" si="21"/>
        <v>#VALUE!</v>
      </c>
      <c r="AH1064" s="60">
        <f>_xlfn.XLOOKUP(TRIM(CLEAN(B1064))&amp;"-"&amp;TRIM(CLEAN(C1064))&amp;"-"&amp;TRIM(CLEAN(D1064)),'KS2'!A:A,'KS2'!B:B,0)</f>
        <v>0</v>
      </c>
      <c r="AI1064" s="60">
        <f>IF(_xlfn.XLOOKUP(MID(B1064,2,7)&amp;"/"&amp;MID(B1064,10,3)&amp;TRIM(D1064)&amp;MID(B1064,15,4),Carouselwash!F:F,Carouselwash!I:I,0)=0,_xlfn.XLOOKUP((MID(C1064,2,7)&amp;"/"&amp;MID(C1064,10,3)&amp;TRIM(D1064)),Carouselwash!G:G,Carouselwash!I:I,0),_xlfn.XLOOKUP(MID(B1064,2,7)&amp;"/"&amp;MID(B1064,10,3)&amp;TRIM(D1064)&amp;MID(B1064,15,4),Carouselwash!F:F,Carouselwash!I:I,0))</f>
        <v>0</v>
      </c>
    </row>
    <row r="1065" spans="27:35" hidden="1">
      <c r="AA1065" s="60" t="s">
        <v>5009</v>
      </c>
      <c r="AB1065" s="66" t="s">
        <v>9808</v>
      </c>
      <c r="AC1065" s="60" t="s">
        <v>9809</v>
      </c>
      <c r="AD1065" s="60">
        <f>IF(N1065=$AD$1,_xlfn.XLOOKUP(LEFT(B1065,18)&amp;C1065&amp;D1065,'Form CT'!I:I,'Form CT'!D:D,0)+_xlfn.XLOOKUP(LEFT(B1065,18)&amp;C1065&amp;D1065,'Form CT'!I:I,'Form CT'!E:E,0),0)</f>
        <v>0</v>
      </c>
      <c r="AE1065" s="60">
        <f>IF(N1065=$AE$1,_xlfn.XLOOKUP(LEFT(B1065,18)&amp;C1065&amp;D1065,'Form CT'!I:I,'Form CT'!D:D,0)+_xlfn.XLOOKUP(LEFT(B1065,18)&amp;C1065&amp;D1065,'Form CT'!I:I,'Form CT'!E:E,0),0)</f>
        <v>0</v>
      </c>
      <c r="AF1065" s="60">
        <f>IF(N1065=$AF$1,_xlfn.XLOOKUP(LEFT(B1065,18)&amp;C1065&amp;D1065,'Form CT'!I:I,'Form CT'!D:D,0)+_xlfn.XLOOKUP(LEFT(B1065,18)&amp;C1065&amp;D1065,'Form CT'!I:I,'Form CT'!E:E,0),0)</f>
        <v>0</v>
      </c>
      <c r="AG1065" s="60" t="e">
        <f t="shared" si="21"/>
        <v>#VALUE!</v>
      </c>
      <c r="AH1065" s="60">
        <f>_xlfn.XLOOKUP(TRIM(CLEAN(B1065))&amp;"-"&amp;TRIM(CLEAN(C1065))&amp;"-"&amp;TRIM(CLEAN(D1065)),'KS2'!A:A,'KS2'!B:B,0)</f>
        <v>0</v>
      </c>
      <c r="AI1065" s="60">
        <f>IF(_xlfn.XLOOKUP(MID(B1065,2,7)&amp;"/"&amp;MID(B1065,10,3)&amp;TRIM(D1065)&amp;MID(B1065,15,4),Carouselwash!F:F,Carouselwash!I:I,0)=0,_xlfn.XLOOKUP((MID(C1065,2,7)&amp;"/"&amp;MID(C1065,10,3)&amp;TRIM(D1065)),Carouselwash!G:G,Carouselwash!I:I,0),_xlfn.XLOOKUP(MID(B1065,2,7)&amp;"/"&amp;MID(B1065,10,3)&amp;TRIM(D1065)&amp;MID(B1065,15,4),Carouselwash!F:F,Carouselwash!I:I,0))</f>
        <v>0</v>
      </c>
    </row>
    <row r="1066" spans="27:35" hidden="1">
      <c r="AA1066" s="60" t="s">
        <v>5009</v>
      </c>
      <c r="AB1066" s="66" t="s">
        <v>9810</v>
      </c>
      <c r="AC1066" s="60" t="s">
        <v>9811</v>
      </c>
      <c r="AD1066" s="60">
        <f>IF(N1066=$AD$1,_xlfn.XLOOKUP(LEFT(B1066,18)&amp;C1066&amp;D1066,'Form CT'!I:I,'Form CT'!D:D,0)+_xlfn.XLOOKUP(LEFT(B1066,18)&amp;C1066&amp;D1066,'Form CT'!I:I,'Form CT'!E:E,0),0)</f>
        <v>0</v>
      </c>
      <c r="AE1066" s="60">
        <f>IF(N1066=$AE$1,_xlfn.XLOOKUP(LEFT(B1066,18)&amp;C1066&amp;D1066,'Form CT'!I:I,'Form CT'!D:D,0)+_xlfn.XLOOKUP(LEFT(B1066,18)&amp;C1066&amp;D1066,'Form CT'!I:I,'Form CT'!E:E,0),0)</f>
        <v>0</v>
      </c>
      <c r="AF1066" s="60">
        <f>IF(N1066=$AF$1,_xlfn.XLOOKUP(LEFT(B1066,18)&amp;C1066&amp;D1066,'Form CT'!I:I,'Form CT'!D:D,0)+_xlfn.XLOOKUP(LEFT(B1066,18)&amp;C1066&amp;D1066,'Form CT'!I:I,'Form CT'!E:E,0),0)</f>
        <v>0</v>
      </c>
      <c r="AG1066" s="60" t="e">
        <f t="shared" si="21"/>
        <v>#VALUE!</v>
      </c>
      <c r="AH1066" s="60">
        <f>_xlfn.XLOOKUP(TRIM(CLEAN(B1066))&amp;"-"&amp;TRIM(CLEAN(C1066))&amp;"-"&amp;TRIM(CLEAN(D1066)),'KS2'!A:A,'KS2'!B:B,0)</f>
        <v>0</v>
      </c>
      <c r="AI1066" s="60">
        <f>IF(_xlfn.XLOOKUP(MID(B1066,2,7)&amp;"/"&amp;MID(B1066,10,3)&amp;TRIM(D1066)&amp;MID(B1066,15,4),Carouselwash!F:F,Carouselwash!I:I,0)=0,_xlfn.XLOOKUP((MID(C1066,2,7)&amp;"/"&amp;MID(C1066,10,3)&amp;TRIM(D1066)),Carouselwash!G:G,Carouselwash!I:I,0),_xlfn.XLOOKUP(MID(B1066,2,7)&amp;"/"&amp;MID(B1066,10,3)&amp;TRIM(D1066)&amp;MID(B1066,15,4),Carouselwash!F:F,Carouselwash!I:I,0))</f>
        <v>0</v>
      </c>
    </row>
    <row r="1067" spans="27:35" hidden="1">
      <c r="AA1067" s="60" t="s">
        <v>5013</v>
      </c>
      <c r="AB1067" s="66" t="s">
        <v>9812</v>
      </c>
      <c r="AC1067" s="60" t="s">
        <v>9813</v>
      </c>
      <c r="AD1067" s="60">
        <f>IF(N1067=$AD$1,_xlfn.XLOOKUP(LEFT(B1067,18)&amp;C1067&amp;D1067,'Form CT'!I:I,'Form CT'!D:D,0)+_xlfn.XLOOKUP(LEFT(B1067,18)&amp;C1067&amp;D1067,'Form CT'!I:I,'Form CT'!E:E,0),0)</f>
        <v>0</v>
      </c>
      <c r="AE1067" s="60">
        <f>IF(N1067=$AE$1,_xlfn.XLOOKUP(LEFT(B1067,18)&amp;C1067&amp;D1067,'Form CT'!I:I,'Form CT'!D:D,0)+_xlfn.XLOOKUP(LEFT(B1067,18)&amp;C1067&amp;D1067,'Form CT'!I:I,'Form CT'!E:E,0),0)</f>
        <v>0</v>
      </c>
      <c r="AF1067" s="60">
        <f>IF(N1067=$AF$1,_xlfn.XLOOKUP(LEFT(B1067,18)&amp;C1067&amp;D1067,'Form CT'!I:I,'Form CT'!D:D,0)+_xlfn.XLOOKUP(LEFT(B1067,18)&amp;C1067&amp;D1067,'Form CT'!I:I,'Form CT'!E:E,0),0)</f>
        <v>0</v>
      </c>
      <c r="AG1067" s="60" t="e">
        <f t="shared" si="21"/>
        <v>#VALUE!</v>
      </c>
      <c r="AH1067" s="60">
        <f>_xlfn.XLOOKUP(TRIM(CLEAN(B1067))&amp;"-"&amp;TRIM(CLEAN(C1067))&amp;"-"&amp;TRIM(CLEAN(D1067)),'KS2'!A:A,'KS2'!B:B,0)</f>
        <v>0</v>
      </c>
      <c r="AI1067" s="60">
        <f>IF(_xlfn.XLOOKUP(MID(B1067,2,7)&amp;"/"&amp;MID(B1067,10,3)&amp;TRIM(D1067)&amp;MID(B1067,15,4),Carouselwash!F:F,Carouselwash!I:I,0)=0,_xlfn.XLOOKUP((MID(C1067,2,7)&amp;"/"&amp;MID(C1067,10,3)&amp;TRIM(D1067)),Carouselwash!G:G,Carouselwash!I:I,0),_xlfn.XLOOKUP(MID(B1067,2,7)&amp;"/"&amp;MID(B1067,10,3)&amp;TRIM(D1067)&amp;MID(B1067,15,4),Carouselwash!F:F,Carouselwash!I:I,0))</f>
        <v>0</v>
      </c>
    </row>
    <row r="1068" spans="27:35" hidden="1">
      <c r="AA1068" s="60" t="s">
        <v>5009</v>
      </c>
      <c r="AB1068" s="66" t="s">
        <v>5008</v>
      </c>
      <c r="AC1068" s="60" t="s">
        <v>9792</v>
      </c>
      <c r="AD1068" s="60">
        <f>IF(N1068=$AD$1,_xlfn.XLOOKUP(LEFT(B1068,18)&amp;C1068&amp;D1068,'Form CT'!I:I,'Form CT'!D:D,0)+_xlfn.XLOOKUP(LEFT(B1068,18)&amp;C1068&amp;D1068,'Form CT'!I:I,'Form CT'!E:E,0),0)</f>
        <v>0</v>
      </c>
      <c r="AE1068" s="60">
        <f>IF(N1068=$AE$1,_xlfn.XLOOKUP(LEFT(B1068,18)&amp;C1068&amp;D1068,'Form CT'!I:I,'Form CT'!D:D,0)+_xlfn.XLOOKUP(LEFT(B1068,18)&amp;C1068&amp;D1068,'Form CT'!I:I,'Form CT'!E:E,0),0)</f>
        <v>0</v>
      </c>
      <c r="AF1068" s="60">
        <f>IF(N1068=$AF$1,_xlfn.XLOOKUP(LEFT(B1068,18)&amp;C1068&amp;D1068,'Form CT'!I:I,'Form CT'!D:D,0)+_xlfn.XLOOKUP(LEFT(B1068,18)&amp;C1068&amp;D1068,'Form CT'!I:I,'Form CT'!E:E,0),0)</f>
        <v>0</v>
      </c>
      <c r="AG1068" s="60" t="e">
        <f t="shared" si="21"/>
        <v>#VALUE!</v>
      </c>
      <c r="AH1068" s="60">
        <f>_xlfn.XLOOKUP(TRIM(CLEAN(B1068))&amp;"-"&amp;TRIM(CLEAN(C1068))&amp;"-"&amp;TRIM(CLEAN(D1068)),'KS2'!A:A,'KS2'!B:B,0)</f>
        <v>0</v>
      </c>
      <c r="AI1068" s="60">
        <f>IF(_xlfn.XLOOKUP(MID(B1068,2,7)&amp;"/"&amp;MID(B1068,10,3)&amp;TRIM(D1068)&amp;MID(B1068,15,4),Carouselwash!F:F,Carouselwash!I:I,0)=0,_xlfn.XLOOKUP((MID(C1068,2,7)&amp;"/"&amp;MID(C1068,10,3)&amp;TRIM(D1068)),Carouselwash!G:G,Carouselwash!I:I,0),_xlfn.XLOOKUP(MID(B1068,2,7)&amp;"/"&amp;MID(B1068,10,3)&amp;TRIM(D1068)&amp;MID(B1068,15,4),Carouselwash!F:F,Carouselwash!I:I,0))</f>
        <v>0</v>
      </c>
    </row>
    <row r="1069" spans="27:35" hidden="1">
      <c r="AA1069" s="60" t="s">
        <v>5009</v>
      </c>
      <c r="AB1069" s="66" t="s">
        <v>9814</v>
      </c>
      <c r="AC1069" s="60" t="s">
        <v>9663</v>
      </c>
      <c r="AD1069" s="60">
        <f>IF(N1069=$AD$1,_xlfn.XLOOKUP(LEFT(B1069,18)&amp;C1069&amp;D1069,'Form CT'!I:I,'Form CT'!D:D,0)+_xlfn.XLOOKUP(LEFT(B1069,18)&amp;C1069&amp;D1069,'Form CT'!I:I,'Form CT'!E:E,0),0)</f>
        <v>0</v>
      </c>
      <c r="AE1069" s="60">
        <f>IF(N1069=$AE$1,_xlfn.XLOOKUP(LEFT(B1069,18)&amp;C1069&amp;D1069,'Form CT'!I:I,'Form CT'!D:D,0)+_xlfn.XLOOKUP(LEFT(B1069,18)&amp;C1069&amp;D1069,'Form CT'!I:I,'Form CT'!E:E,0),0)</f>
        <v>0</v>
      </c>
      <c r="AF1069" s="60">
        <f>IF(N1069=$AF$1,_xlfn.XLOOKUP(LEFT(B1069,18)&amp;C1069&amp;D1069,'Form CT'!I:I,'Form CT'!D:D,0)+_xlfn.XLOOKUP(LEFT(B1069,18)&amp;C1069&amp;D1069,'Form CT'!I:I,'Form CT'!E:E,0),0)</f>
        <v>0</v>
      </c>
      <c r="AG1069" s="60" t="e">
        <f t="shared" si="21"/>
        <v>#VALUE!</v>
      </c>
      <c r="AH1069" s="60">
        <f>_xlfn.XLOOKUP(TRIM(CLEAN(B1069))&amp;"-"&amp;TRIM(CLEAN(C1069))&amp;"-"&amp;TRIM(CLEAN(D1069)),'KS2'!A:A,'KS2'!B:B,0)</f>
        <v>0</v>
      </c>
      <c r="AI1069" s="60">
        <f>IF(_xlfn.XLOOKUP(MID(B1069,2,7)&amp;"/"&amp;MID(B1069,10,3)&amp;TRIM(D1069)&amp;MID(B1069,15,4),Carouselwash!F:F,Carouselwash!I:I,0)=0,_xlfn.XLOOKUP((MID(C1069,2,7)&amp;"/"&amp;MID(C1069,10,3)&amp;TRIM(D1069)),Carouselwash!G:G,Carouselwash!I:I,0),_xlfn.XLOOKUP(MID(B1069,2,7)&amp;"/"&amp;MID(B1069,10,3)&amp;TRIM(D1069)&amp;MID(B1069,15,4),Carouselwash!F:F,Carouselwash!I:I,0))</f>
        <v>0</v>
      </c>
    </row>
    <row r="1070" spans="27:35" hidden="1">
      <c r="AA1070" s="60" t="s">
        <v>5009</v>
      </c>
      <c r="AB1070" s="66" t="s">
        <v>9815</v>
      </c>
      <c r="AC1070" s="60" t="s">
        <v>9816</v>
      </c>
      <c r="AD1070" s="60">
        <f>IF(N1070=$AD$1,_xlfn.XLOOKUP(LEFT(B1070,18)&amp;C1070&amp;D1070,'Form CT'!I:I,'Form CT'!D:D,0)+_xlfn.XLOOKUP(LEFT(B1070,18)&amp;C1070&amp;D1070,'Form CT'!I:I,'Form CT'!E:E,0),0)</f>
        <v>0</v>
      </c>
      <c r="AE1070" s="60">
        <f>IF(N1070=$AE$1,_xlfn.XLOOKUP(LEFT(B1070,18)&amp;C1070&amp;D1070,'Form CT'!I:I,'Form CT'!D:D,0)+_xlfn.XLOOKUP(LEFT(B1070,18)&amp;C1070&amp;D1070,'Form CT'!I:I,'Form CT'!E:E,0),0)</f>
        <v>0</v>
      </c>
      <c r="AF1070" s="60">
        <f>IF(N1070=$AF$1,_xlfn.XLOOKUP(LEFT(B1070,18)&amp;C1070&amp;D1070,'Form CT'!I:I,'Form CT'!D:D,0)+_xlfn.XLOOKUP(LEFT(B1070,18)&amp;C1070&amp;D1070,'Form CT'!I:I,'Form CT'!E:E,0),0)</f>
        <v>0</v>
      </c>
      <c r="AG1070" s="60" t="e">
        <f t="shared" si="21"/>
        <v>#VALUE!</v>
      </c>
      <c r="AH1070" s="60">
        <f>_xlfn.XLOOKUP(TRIM(CLEAN(B1070))&amp;"-"&amp;TRIM(CLEAN(C1070))&amp;"-"&amp;TRIM(CLEAN(D1070)),'KS2'!A:A,'KS2'!B:B,0)</f>
        <v>0</v>
      </c>
      <c r="AI1070" s="60">
        <f>IF(_xlfn.XLOOKUP(MID(B1070,2,7)&amp;"/"&amp;MID(B1070,10,3)&amp;TRIM(D1070)&amp;MID(B1070,15,4),Carouselwash!F:F,Carouselwash!I:I,0)=0,_xlfn.XLOOKUP((MID(C1070,2,7)&amp;"/"&amp;MID(C1070,10,3)&amp;TRIM(D1070)),Carouselwash!G:G,Carouselwash!I:I,0),_xlfn.XLOOKUP(MID(B1070,2,7)&amp;"/"&amp;MID(B1070,10,3)&amp;TRIM(D1070)&amp;MID(B1070,15,4),Carouselwash!F:F,Carouselwash!I:I,0))</f>
        <v>0</v>
      </c>
    </row>
    <row r="1071" spans="27:35" hidden="1">
      <c r="AA1071" s="60" t="s">
        <v>5009</v>
      </c>
      <c r="AB1071" s="66" t="s">
        <v>5008</v>
      </c>
      <c r="AC1071" s="60" t="s">
        <v>9558</v>
      </c>
      <c r="AD1071" s="60">
        <f>IF(N1071=$AD$1,_xlfn.XLOOKUP(LEFT(B1071,18)&amp;C1071&amp;D1071,'Form CT'!I:I,'Form CT'!D:D,0)+_xlfn.XLOOKUP(LEFT(B1071,18)&amp;C1071&amp;D1071,'Form CT'!I:I,'Form CT'!E:E,0),0)</f>
        <v>0</v>
      </c>
      <c r="AE1071" s="60">
        <f>IF(N1071=$AE$1,_xlfn.XLOOKUP(LEFT(B1071,18)&amp;C1071&amp;D1071,'Form CT'!I:I,'Form CT'!D:D,0)+_xlfn.XLOOKUP(LEFT(B1071,18)&amp;C1071&amp;D1071,'Form CT'!I:I,'Form CT'!E:E,0),0)</f>
        <v>0</v>
      </c>
      <c r="AF1071" s="60">
        <f>IF(N1071=$AF$1,_xlfn.XLOOKUP(LEFT(B1071,18)&amp;C1071&amp;D1071,'Form CT'!I:I,'Form CT'!D:D,0)+_xlfn.XLOOKUP(LEFT(B1071,18)&amp;C1071&amp;D1071,'Form CT'!I:I,'Form CT'!E:E,0),0)</f>
        <v>0</v>
      </c>
      <c r="AG1071" s="60" t="e">
        <f t="shared" si="21"/>
        <v>#VALUE!</v>
      </c>
      <c r="AH1071" s="60">
        <f>_xlfn.XLOOKUP(TRIM(CLEAN(B1071))&amp;"-"&amp;TRIM(CLEAN(C1071))&amp;"-"&amp;TRIM(CLEAN(D1071)),'KS2'!A:A,'KS2'!B:B,0)</f>
        <v>0</v>
      </c>
      <c r="AI1071" s="60">
        <f>IF(_xlfn.XLOOKUP(MID(B1071,2,7)&amp;"/"&amp;MID(B1071,10,3)&amp;TRIM(D1071)&amp;MID(B1071,15,4),Carouselwash!F:F,Carouselwash!I:I,0)=0,_xlfn.XLOOKUP((MID(C1071,2,7)&amp;"/"&amp;MID(C1071,10,3)&amp;TRIM(D1071)),Carouselwash!G:G,Carouselwash!I:I,0),_xlfn.XLOOKUP(MID(B1071,2,7)&amp;"/"&amp;MID(B1071,10,3)&amp;TRIM(D1071)&amp;MID(B1071,15,4),Carouselwash!F:F,Carouselwash!I:I,0))</f>
        <v>0</v>
      </c>
    </row>
    <row r="1072" spans="27:35" hidden="1">
      <c r="AA1072" s="60" t="s">
        <v>5013</v>
      </c>
      <c r="AB1072" s="66" t="s">
        <v>9817</v>
      </c>
      <c r="AC1072" s="60" t="s">
        <v>9818</v>
      </c>
      <c r="AD1072" s="60">
        <f>IF(N1072=$AD$1,_xlfn.XLOOKUP(LEFT(B1072,18)&amp;C1072&amp;D1072,'Form CT'!I:I,'Form CT'!D:D,0)+_xlfn.XLOOKUP(LEFT(B1072,18)&amp;C1072&amp;D1072,'Form CT'!I:I,'Form CT'!E:E,0),0)</f>
        <v>0</v>
      </c>
      <c r="AE1072" s="60">
        <f>IF(N1072=$AE$1,_xlfn.XLOOKUP(LEFT(B1072,18)&amp;C1072&amp;D1072,'Form CT'!I:I,'Form CT'!D:D,0)+_xlfn.XLOOKUP(LEFT(B1072,18)&amp;C1072&amp;D1072,'Form CT'!I:I,'Form CT'!E:E,0),0)</f>
        <v>0</v>
      </c>
      <c r="AF1072" s="60">
        <f>IF(N1072=$AF$1,_xlfn.XLOOKUP(LEFT(B1072,18)&amp;C1072&amp;D1072,'Form CT'!I:I,'Form CT'!D:D,0)+_xlfn.XLOOKUP(LEFT(B1072,18)&amp;C1072&amp;D1072,'Form CT'!I:I,'Form CT'!E:E,0),0)</f>
        <v>0</v>
      </c>
      <c r="AG1072" s="60" t="e">
        <f t="shared" si="21"/>
        <v>#VALUE!</v>
      </c>
      <c r="AH1072" s="60">
        <f>_xlfn.XLOOKUP(TRIM(CLEAN(B1072))&amp;"-"&amp;TRIM(CLEAN(C1072))&amp;"-"&amp;TRIM(CLEAN(D1072)),'KS2'!A:A,'KS2'!B:B,0)</f>
        <v>0</v>
      </c>
      <c r="AI1072" s="60">
        <f>IF(_xlfn.XLOOKUP(MID(B1072,2,7)&amp;"/"&amp;MID(B1072,10,3)&amp;TRIM(D1072)&amp;MID(B1072,15,4),Carouselwash!F:F,Carouselwash!I:I,0)=0,_xlfn.XLOOKUP((MID(C1072,2,7)&amp;"/"&amp;MID(C1072,10,3)&amp;TRIM(D1072)),Carouselwash!G:G,Carouselwash!I:I,0),_xlfn.XLOOKUP(MID(B1072,2,7)&amp;"/"&amp;MID(B1072,10,3)&amp;TRIM(D1072)&amp;MID(B1072,15,4),Carouselwash!F:F,Carouselwash!I:I,0))</f>
        <v>0</v>
      </c>
    </row>
    <row r="1073" spans="27:35" hidden="1">
      <c r="AA1073" s="60" t="s">
        <v>5009</v>
      </c>
      <c r="AB1073" s="66" t="s">
        <v>9819</v>
      </c>
      <c r="AC1073" s="60" t="s">
        <v>9820</v>
      </c>
      <c r="AD1073" s="60">
        <f>IF(N1073=$AD$1,_xlfn.XLOOKUP(LEFT(B1073,18)&amp;C1073&amp;D1073,'Form CT'!I:I,'Form CT'!D:D,0)+_xlfn.XLOOKUP(LEFT(B1073,18)&amp;C1073&amp;D1073,'Form CT'!I:I,'Form CT'!E:E,0),0)</f>
        <v>0</v>
      </c>
      <c r="AE1073" s="60">
        <f>IF(N1073=$AE$1,_xlfn.XLOOKUP(LEFT(B1073,18)&amp;C1073&amp;D1073,'Form CT'!I:I,'Form CT'!D:D,0)+_xlfn.XLOOKUP(LEFT(B1073,18)&amp;C1073&amp;D1073,'Form CT'!I:I,'Form CT'!E:E,0),0)</f>
        <v>0</v>
      </c>
      <c r="AF1073" s="60">
        <f>IF(N1073=$AF$1,_xlfn.XLOOKUP(LEFT(B1073,18)&amp;C1073&amp;D1073,'Form CT'!I:I,'Form CT'!D:D,0)+_xlfn.XLOOKUP(LEFT(B1073,18)&amp;C1073&amp;D1073,'Form CT'!I:I,'Form CT'!E:E,0),0)</f>
        <v>0</v>
      </c>
      <c r="AG1073" s="60" t="e">
        <f t="shared" si="21"/>
        <v>#VALUE!</v>
      </c>
      <c r="AH1073" s="60">
        <f>_xlfn.XLOOKUP(TRIM(CLEAN(B1073))&amp;"-"&amp;TRIM(CLEAN(C1073))&amp;"-"&amp;TRIM(CLEAN(D1073)),'KS2'!A:A,'KS2'!B:B,0)</f>
        <v>0</v>
      </c>
      <c r="AI1073" s="60">
        <f>IF(_xlfn.XLOOKUP(MID(B1073,2,7)&amp;"/"&amp;MID(B1073,10,3)&amp;TRIM(D1073)&amp;MID(B1073,15,4),Carouselwash!F:F,Carouselwash!I:I,0)=0,_xlfn.XLOOKUP((MID(C1073,2,7)&amp;"/"&amp;MID(C1073,10,3)&amp;TRIM(D1073)),Carouselwash!G:G,Carouselwash!I:I,0),_xlfn.XLOOKUP(MID(B1073,2,7)&amp;"/"&amp;MID(B1073,10,3)&amp;TRIM(D1073)&amp;MID(B1073,15,4),Carouselwash!F:F,Carouselwash!I:I,0))</f>
        <v>0</v>
      </c>
    </row>
    <row r="1074" spans="27:35" hidden="1">
      <c r="AA1074" s="60" t="s">
        <v>5013</v>
      </c>
      <c r="AB1074" s="66" t="s">
        <v>9821</v>
      </c>
      <c r="AC1074" s="60" t="s">
        <v>9822</v>
      </c>
      <c r="AD1074" s="60">
        <f>IF(N1074=$AD$1,_xlfn.XLOOKUP(LEFT(B1074,18)&amp;C1074&amp;D1074,'Form CT'!I:I,'Form CT'!D:D,0)+_xlfn.XLOOKUP(LEFT(B1074,18)&amp;C1074&amp;D1074,'Form CT'!I:I,'Form CT'!E:E,0),0)</f>
        <v>0</v>
      </c>
      <c r="AE1074" s="60">
        <f>IF(N1074=$AE$1,_xlfn.XLOOKUP(LEFT(B1074,18)&amp;C1074&amp;D1074,'Form CT'!I:I,'Form CT'!D:D,0)+_xlfn.XLOOKUP(LEFT(B1074,18)&amp;C1074&amp;D1074,'Form CT'!I:I,'Form CT'!E:E,0),0)</f>
        <v>0</v>
      </c>
      <c r="AF1074" s="60">
        <f>IF(N1074=$AF$1,_xlfn.XLOOKUP(LEFT(B1074,18)&amp;C1074&amp;D1074,'Form CT'!I:I,'Form CT'!D:D,0)+_xlfn.XLOOKUP(LEFT(B1074,18)&amp;C1074&amp;D1074,'Form CT'!I:I,'Form CT'!E:E,0),0)</f>
        <v>0</v>
      </c>
      <c r="AG1074" s="60" t="e">
        <f t="shared" si="21"/>
        <v>#VALUE!</v>
      </c>
      <c r="AH1074" s="60">
        <f>_xlfn.XLOOKUP(TRIM(CLEAN(B1074))&amp;"-"&amp;TRIM(CLEAN(C1074))&amp;"-"&amp;TRIM(CLEAN(D1074)),'KS2'!A:A,'KS2'!B:B,0)</f>
        <v>0</v>
      </c>
      <c r="AI1074" s="60">
        <f>IF(_xlfn.XLOOKUP(MID(B1074,2,7)&amp;"/"&amp;MID(B1074,10,3)&amp;TRIM(D1074)&amp;MID(B1074,15,4),Carouselwash!F:F,Carouselwash!I:I,0)=0,_xlfn.XLOOKUP((MID(C1074,2,7)&amp;"/"&amp;MID(C1074,10,3)&amp;TRIM(D1074)),Carouselwash!G:G,Carouselwash!I:I,0),_xlfn.XLOOKUP(MID(B1074,2,7)&amp;"/"&amp;MID(B1074,10,3)&amp;TRIM(D1074)&amp;MID(B1074,15,4),Carouselwash!F:F,Carouselwash!I:I,0))</f>
        <v>0</v>
      </c>
    </row>
    <row r="1075" spans="27:35" hidden="1">
      <c r="AA1075" s="60" t="s">
        <v>5009</v>
      </c>
      <c r="AB1075" s="66" t="s">
        <v>5008</v>
      </c>
      <c r="AC1075" s="60" t="s">
        <v>9562</v>
      </c>
      <c r="AD1075" s="60">
        <f>IF(N1075=$AD$1,_xlfn.XLOOKUP(LEFT(B1075,18)&amp;C1075&amp;D1075,'Form CT'!I:I,'Form CT'!D:D,0)+_xlfn.XLOOKUP(LEFT(B1075,18)&amp;C1075&amp;D1075,'Form CT'!I:I,'Form CT'!E:E,0),0)</f>
        <v>0</v>
      </c>
      <c r="AE1075" s="60">
        <f>IF(N1075=$AE$1,_xlfn.XLOOKUP(LEFT(B1075,18)&amp;C1075&amp;D1075,'Form CT'!I:I,'Form CT'!D:D,0)+_xlfn.XLOOKUP(LEFT(B1075,18)&amp;C1075&amp;D1075,'Form CT'!I:I,'Form CT'!E:E,0),0)</f>
        <v>0</v>
      </c>
      <c r="AF1075" s="60">
        <f>IF(N1075=$AF$1,_xlfn.XLOOKUP(LEFT(B1075,18)&amp;C1075&amp;D1075,'Form CT'!I:I,'Form CT'!D:D,0)+_xlfn.XLOOKUP(LEFT(B1075,18)&amp;C1075&amp;D1075,'Form CT'!I:I,'Form CT'!E:E,0),0)</f>
        <v>0</v>
      </c>
      <c r="AG1075" s="60" t="e">
        <f t="shared" si="21"/>
        <v>#VALUE!</v>
      </c>
      <c r="AH1075" s="60">
        <f>_xlfn.XLOOKUP(TRIM(CLEAN(B1075))&amp;"-"&amp;TRIM(CLEAN(C1075))&amp;"-"&amp;TRIM(CLEAN(D1075)),'KS2'!A:A,'KS2'!B:B,0)</f>
        <v>0</v>
      </c>
      <c r="AI1075" s="60">
        <f>IF(_xlfn.XLOOKUP(MID(B1075,2,7)&amp;"/"&amp;MID(B1075,10,3)&amp;TRIM(D1075)&amp;MID(B1075,15,4),Carouselwash!F:F,Carouselwash!I:I,0)=0,_xlfn.XLOOKUP((MID(C1075,2,7)&amp;"/"&amp;MID(C1075,10,3)&amp;TRIM(D1075)),Carouselwash!G:G,Carouselwash!I:I,0),_xlfn.XLOOKUP(MID(B1075,2,7)&amp;"/"&amp;MID(B1075,10,3)&amp;TRIM(D1075)&amp;MID(B1075,15,4),Carouselwash!F:F,Carouselwash!I:I,0))</f>
        <v>0</v>
      </c>
    </row>
    <row r="1076" spans="27:35" hidden="1">
      <c r="AA1076" s="60" t="s">
        <v>5012</v>
      </c>
      <c r="AB1076" s="66" t="s">
        <v>5014</v>
      </c>
      <c r="AC1076" s="60" t="s">
        <v>9823</v>
      </c>
      <c r="AD1076" s="60">
        <f>IF(N1076=$AD$1,_xlfn.XLOOKUP(LEFT(B1076,18)&amp;C1076&amp;D1076,'Form CT'!I:I,'Form CT'!D:D,0)+_xlfn.XLOOKUP(LEFT(B1076,18)&amp;C1076&amp;D1076,'Form CT'!I:I,'Form CT'!E:E,0),0)</f>
        <v>0</v>
      </c>
      <c r="AE1076" s="60">
        <f>IF(N1076=$AE$1,_xlfn.XLOOKUP(LEFT(B1076,18)&amp;C1076&amp;D1076,'Form CT'!I:I,'Form CT'!D:D,0)+_xlfn.XLOOKUP(LEFT(B1076,18)&amp;C1076&amp;D1076,'Form CT'!I:I,'Form CT'!E:E,0),0)</f>
        <v>0</v>
      </c>
      <c r="AF1076" s="60">
        <f>IF(N1076=$AF$1,_xlfn.XLOOKUP(LEFT(B1076,18)&amp;C1076&amp;D1076,'Form CT'!I:I,'Form CT'!D:D,0)+_xlfn.XLOOKUP(LEFT(B1076,18)&amp;C1076&amp;D1076,'Form CT'!I:I,'Form CT'!E:E,0),0)</f>
        <v>0</v>
      </c>
      <c r="AG1076" s="60" t="e">
        <f t="shared" si="21"/>
        <v>#VALUE!</v>
      </c>
      <c r="AH1076" s="60">
        <f>_xlfn.XLOOKUP(TRIM(CLEAN(B1076))&amp;"-"&amp;TRIM(CLEAN(C1076))&amp;"-"&amp;TRIM(CLEAN(D1076)),'KS2'!A:A,'KS2'!B:B,0)</f>
        <v>0</v>
      </c>
      <c r="AI1076" s="60">
        <f>IF(_xlfn.XLOOKUP(MID(B1076,2,7)&amp;"/"&amp;MID(B1076,10,3)&amp;TRIM(D1076)&amp;MID(B1076,15,4),Carouselwash!F:F,Carouselwash!I:I,0)=0,_xlfn.XLOOKUP((MID(C1076,2,7)&amp;"/"&amp;MID(C1076,10,3)&amp;TRIM(D1076)),Carouselwash!G:G,Carouselwash!I:I,0),_xlfn.XLOOKUP(MID(B1076,2,7)&amp;"/"&amp;MID(B1076,10,3)&amp;TRIM(D1076)&amp;MID(B1076,15,4),Carouselwash!F:F,Carouselwash!I:I,0))</f>
        <v>0</v>
      </c>
    </row>
    <row r="1077" spans="27:35" hidden="1">
      <c r="AA1077" s="60" t="s">
        <v>5009</v>
      </c>
      <c r="AB1077" s="66" t="s">
        <v>9824</v>
      </c>
      <c r="AC1077" s="60" t="s">
        <v>9825</v>
      </c>
      <c r="AD1077" s="60">
        <f>IF(N1077=$AD$1,_xlfn.XLOOKUP(LEFT(B1077,18)&amp;C1077&amp;D1077,'Form CT'!I:I,'Form CT'!D:D,0)+_xlfn.XLOOKUP(LEFT(B1077,18)&amp;C1077&amp;D1077,'Form CT'!I:I,'Form CT'!E:E,0),0)</f>
        <v>0</v>
      </c>
      <c r="AE1077" s="60">
        <f>IF(N1077=$AE$1,_xlfn.XLOOKUP(LEFT(B1077,18)&amp;C1077&amp;D1077,'Form CT'!I:I,'Form CT'!D:D,0)+_xlfn.XLOOKUP(LEFT(B1077,18)&amp;C1077&amp;D1077,'Form CT'!I:I,'Form CT'!E:E,0),0)</f>
        <v>0</v>
      </c>
      <c r="AF1077" s="60">
        <f>IF(N1077=$AF$1,_xlfn.XLOOKUP(LEFT(B1077,18)&amp;C1077&amp;D1077,'Form CT'!I:I,'Form CT'!D:D,0)+_xlfn.XLOOKUP(LEFT(B1077,18)&amp;C1077&amp;D1077,'Form CT'!I:I,'Form CT'!E:E,0),0)</f>
        <v>0</v>
      </c>
      <c r="AG1077" s="60" t="e">
        <f t="shared" si="21"/>
        <v>#VALUE!</v>
      </c>
      <c r="AH1077" s="60">
        <f>_xlfn.XLOOKUP(TRIM(CLEAN(B1077))&amp;"-"&amp;TRIM(CLEAN(C1077))&amp;"-"&amp;TRIM(CLEAN(D1077)),'KS2'!A:A,'KS2'!B:B,0)</f>
        <v>0</v>
      </c>
      <c r="AI1077" s="60">
        <f>IF(_xlfn.XLOOKUP(MID(B1077,2,7)&amp;"/"&amp;MID(B1077,10,3)&amp;TRIM(D1077)&amp;MID(B1077,15,4),Carouselwash!F:F,Carouselwash!I:I,0)=0,_xlfn.XLOOKUP((MID(C1077,2,7)&amp;"/"&amp;MID(C1077,10,3)&amp;TRIM(D1077)),Carouselwash!G:G,Carouselwash!I:I,0),_xlfn.XLOOKUP(MID(B1077,2,7)&amp;"/"&amp;MID(B1077,10,3)&amp;TRIM(D1077)&amp;MID(B1077,15,4),Carouselwash!F:F,Carouselwash!I:I,0))</f>
        <v>0</v>
      </c>
    </row>
    <row r="1078" spans="27:35" hidden="1">
      <c r="AA1078" s="60" t="s">
        <v>5009</v>
      </c>
      <c r="AB1078" s="66" t="s">
        <v>9826</v>
      </c>
      <c r="AC1078" s="60" t="s">
        <v>9562</v>
      </c>
      <c r="AD1078" s="60">
        <f>IF(N1078=$AD$1,_xlfn.XLOOKUP(LEFT(B1078,18)&amp;C1078&amp;D1078,'Form CT'!I:I,'Form CT'!D:D,0)+_xlfn.XLOOKUP(LEFT(B1078,18)&amp;C1078&amp;D1078,'Form CT'!I:I,'Form CT'!E:E,0),0)</f>
        <v>0</v>
      </c>
      <c r="AE1078" s="60">
        <f>IF(N1078=$AE$1,_xlfn.XLOOKUP(LEFT(B1078,18)&amp;C1078&amp;D1078,'Form CT'!I:I,'Form CT'!D:D,0)+_xlfn.XLOOKUP(LEFT(B1078,18)&amp;C1078&amp;D1078,'Form CT'!I:I,'Form CT'!E:E,0),0)</f>
        <v>0</v>
      </c>
      <c r="AF1078" s="60">
        <f>IF(N1078=$AF$1,_xlfn.XLOOKUP(LEFT(B1078,18)&amp;C1078&amp;D1078,'Form CT'!I:I,'Form CT'!D:D,0)+_xlfn.XLOOKUP(LEFT(B1078,18)&amp;C1078&amp;D1078,'Form CT'!I:I,'Form CT'!E:E,0),0)</f>
        <v>0</v>
      </c>
      <c r="AG1078" s="60" t="e">
        <f t="shared" si="21"/>
        <v>#VALUE!</v>
      </c>
      <c r="AH1078" s="60">
        <f>_xlfn.XLOOKUP(TRIM(CLEAN(B1078))&amp;"-"&amp;TRIM(CLEAN(C1078))&amp;"-"&amp;TRIM(CLEAN(D1078)),'KS2'!A:A,'KS2'!B:B,0)</f>
        <v>0</v>
      </c>
      <c r="AI1078" s="60">
        <f>IF(_xlfn.XLOOKUP(MID(B1078,2,7)&amp;"/"&amp;MID(B1078,10,3)&amp;TRIM(D1078)&amp;MID(B1078,15,4),Carouselwash!F:F,Carouselwash!I:I,0)=0,_xlfn.XLOOKUP((MID(C1078,2,7)&amp;"/"&amp;MID(C1078,10,3)&amp;TRIM(D1078)),Carouselwash!G:G,Carouselwash!I:I,0),_xlfn.XLOOKUP(MID(B1078,2,7)&amp;"/"&amp;MID(B1078,10,3)&amp;TRIM(D1078)&amp;MID(B1078,15,4),Carouselwash!F:F,Carouselwash!I:I,0))</f>
        <v>0</v>
      </c>
    </row>
    <row r="1079" spans="27:35" hidden="1">
      <c r="AA1079" s="60" t="s">
        <v>5009</v>
      </c>
      <c r="AB1079" s="66" t="s">
        <v>9827</v>
      </c>
      <c r="AC1079" s="60" t="s">
        <v>9828</v>
      </c>
      <c r="AD1079" s="60">
        <f>IF(N1079=$AD$1,_xlfn.XLOOKUP(LEFT(B1079,18)&amp;C1079&amp;D1079,'Form CT'!I:I,'Form CT'!D:D,0)+_xlfn.XLOOKUP(LEFT(B1079,18)&amp;C1079&amp;D1079,'Form CT'!I:I,'Form CT'!E:E,0),0)</f>
        <v>0</v>
      </c>
      <c r="AE1079" s="60">
        <f>IF(N1079=$AE$1,_xlfn.XLOOKUP(LEFT(B1079,18)&amp;C1079&amp;D1079,'Form CT'!I:I,'Form CT'!D:D,0)+_xlfn.XLOOKUP(LEFT(B1079,18)&amp;C1079&amp;D1079,'Form CT'!I:I,'Form CT'!E:E,0),0)</f>
        <v>0</v>
      </c>
      <c r="AF1079" s="60">
        <f>IF(N1079=$AF$1,_xlfn.XLOOKUP(LEFT(B1079,18)&amp;C1079&amp;D1079,'Form CT'!I:I,'Form CT'!D:D,0)+_xlfn.XLOOKUP(LEFT(B1079,18)&amp;C1079&amp;D1079,'Form CT'!I:I,'Form CT'!E:E,0),0)</f>
        <v>0</v>
      </c>
      <c r="AG1079" s="60" t="e">
        <f t="shared" si="21"/>
        <v>#VALUE!</v>
      </c>
      <c r="AH1079" s="60">
        <f>_xlfn.XLOOKUP(TRIM(CLEAN(B1079))&amp;"-"&amp;TRIM(CLEAN(C1079))&amp;"-"&amp;TRIM(CLEAN(D1079)),'KS2'!A:A,'KS2'!B:B,0)</f>
        <v>0</v>
      </c>
      <c r="AI1079" s="60">
        <f>IF(_xlfn.XLOOKUP(MID(B1079,2,7)&amp;"/"&amp;MID(B1079,10,3)&amp;TRIM(D1079)&amp;MID(B1079,15,4),Carouselwash!F:F,Carouselwash!I:I,0)=0,_xlfn.XLOOKUP((MID(C1079,2,7)&amp;"/"&amp;MID(C1079,10,3)&amp;TRIM(D1079)),Carouselwash!G:G,Carouselwash!I:I,0),_xlfn.XLOOKUP(MID(B1079,2,7)&amp;"/"&amp;MID(B1079,10,3)&amp;TRIM(D1079)&amp;MID(B1079,15,4),Carouselwash!F:F,Carouselwash!I:I,0))</f>
        <v>0</v>
      </c>
    </row>
    <row r="1080" spans="27:35" hidden="1">
      <c r="AA1080" s="60" t="s">
        <v>5009</v>
      </c>
      <c r="AB1080" s="66" t="s">
        <v>5008</v>
      </c>
      <c r="AC1080" s="60" t="s">
        <v>9558</v>
      </c>
      <c r="AD1080" s="60">
        <f>IF(N1080=$AD$1,_xlfn.XLOOKUP(LEFT(B1080,18)&amp;C1080&amp;D1080,'Form CT'!I:I,'Form CT'!D:D,0)+_xlfn.XLOOKUP(LEFT(B1080,18)&amp;C1080&amp;D1080,'Form CT'!I:I,'Form CT'!E:E,0),0)</f>
        <v>0</v>
      </c>
      <c r="AE1080" s="60">
        <f>IF(N1080=$AE$1,_xlfn.XLOOKUP(LEFT(B1080,18)&amp;C1080&amp;D1080,'Form CT'!I:I,'Form CT'!D:D,0)+_xlfn.XLOOKUP(LEFT(B1080,18)&amp;C1080&amp;D1080,'Form CT'!I:I,'Form CT'!E:E,0),0)</f>
        <v>0</v>
      </c>
      <c r="AF1080" s="60">
        <f>IF(N1080=$AF$1,_xlfn.XLOOKUP(LEFT(B1080,18)&amp;C1080&amp;D1080,'Form CT'!I:I,'Form CT'!D:D,0)+_xlfn.XLOOKUP(LEFT(B1080,18)&amp;C1080&amp;D1080,'Form CT'!I:I,'Form CT'!E:E,0),0)</f>
        <v>0</v>
      </c>
      <c r="AG1080" s="60" t="e">
        <f t="shared" si="21"/>
        <v>#VALUE!</v>
      </c>
      <c r="AH1080" s="60">
        <f>_xlfn.XLOOKUP(TRIM(CLEAN(B1080))&amp;"-"&amp;TRIM(CLEAN(C1080))&amp;"-"&amp;TRIM(CLEAN(D1080)),'KS2'!A:A,'KS2'!B:B,0)</f>
        <v>0</v>
      </c>
      <c r="AI1080" s="60">
        <f>IF(_xlfn.XLOOKUP(MID(B1080,2,7)&amp;"/"&amp;MID(B1080,10,3)&amp;TRIM(D1080)&amp;MID(B1080,15,4),Carouselwash!F:F,Carouselwash!I:I,0)=0,_xlfn.XLOOKUP((MID(C1080,2,7)&amp;"/"&amp;MID(C1080,10,3)&amp;TRIM(D1080)),Carouselwash!G:G,Carouselwash!I:I,0),_xlfn.XLOOKUP(MID(B1080,2,7)&amp;"/"&amp;MID(B1080,10,3)&amp;TRIM(D1080)&amp;MID(B1080,15,4),Carouselwash!F:F,Carouselwash!I:I,0))</f>
        <v>0</v>
      </c>
    </row>
    <row r="1081" spans="27:35" hidden="1">
      <c r="AA1081" s="60" t="s">
        <v>5009</v>
      </c>
      <c r="AB1081" s="66" t="s">
        <v>9829</v>
      </c>
      <c r="AC1081" s="60" t="s">
        <v>9830</v>
      </c>
      <c r="AD1081" s="60">
        <f>IF(N1081=$AD$1,_xlfn.XLOOKUP(LEFT(B1081,18)&amp;C1081&amp;D1081,'Form CT'!I:I,'Form CT'!D:D,0)+_xlfn.XLOOKUP(LEFT(B1081,18)&amp;C1081&amp;D1081,'Form CT'!I:I,'Form CT'!E:E,0),0)</f>
        <v>0</v>
      </c>
      <c r="AE1081" s="60">
        <f>IF(N1081=$AE$1,_xlfn.XLOOKUP(LEFT(B1081,18)&amp;C1081&amp;D1081,'Form CT'!I:I,'Form CT'!D:D,0)+_xlfn.XLOOKUP(LEFT(B1081,18)&amp;C1081&amp;D1081,'Form CT'!I:I,'Form CT'!E:E,0),0)</f>
        <v>0</v>
      </c>
      <c r="AF1081" s="60">
        <f>IF(N1081=$AF$1,_xlfn.XLOOKUP(LEFT(B1081,18)&amp;C1081&amp;D1081,'Form CT'!I:I,'Form CT'!D:D,0)+_xlfn.XLOOKUP(LEFT(B1081,18)&amp;C1081&amp;D1081,'Form CT'!I:I,'Form CT'!E:E,0),0)</f>
        <v>0</v>
      </c>
      <c r="AG1081" s="60" t="e">
        <f t="shared" si="21"/>
        <v>#VALUE!</v>
      </c>
      <c r="AH1081" s="60">
        <f>_xlfn.XLOOKUP(TRIM(CLEAN(B1081))&amp;"-"&amp;TRIM(CLEAN(C1081))&amp;"-"&amp;TRIM(CLEAN(D1081)),'KS2'!A:A,'KS2'!B:B,0)</f>
        <v>0</v>
      </c>
      <c r="AI1081" s="60">
        <f>IF(_xlfn.XLOOKUP(MID(B1081,2,7)&amp;"/"&amp;MID(B1081,10,3)&amp;TRIM(D1081)&amp;MID(B1081,15,4),Carouselwash!F:F,Carouselwash!I:I,0)=0,_xlfn.XLOOKUP((MID(C1081,2,7)&amp;"/"&amp;MID(C1081,10,3)&amp;TRIM(D1081)),Carouselwash!G:G,Carouselwash!I:I,0),_xlfn.XLOOKUP(MID(B1081,2,7)&amp;"/"&amp;MID(B1081,10,3)&amp;TRIM(D1081)&amp;MID(B1081,15,4),Carouselwash!F:F,Carouselwash!I:I,0))</f>
        <v>0</v>
      </c>
    </row>
    <row r="1082" spans="27:35" hidden="1">
      <c r="AA1082" s="60" t="s">
        <v>5009</v>
      </c>
      <c r="AB1082" s="66" t="s">
        <v>9831</v>
      </c>
      <c r="AC1082" s="60" t="s">
        <v>9832</v>
      </c>
      <c r="AD1082" s="60">
        <f>IF(N1082=$AD$1,_xlfn.XLOOKUP(LEFT(B1082,18)&amp;C1082&amp;D1082,'Form CT'!I:I,'Form CT'!D:D,0)+_xlfn.XLOOKUP(LEFT(B1082,18)&amp;C1082&amp;D1082,'Form CT'!I:I,'Form CT'!E:E,0),0)</f>
        <v>0</v>
      </c>
      <c r="AE1082" s="60">
        <f>IF(N1082=$AE$1,_xlfn.XLOOKUP(LEFT(B1082,18)&amp;C1082&amp;D1082,'Form CT'!I:I,'Form CT'!D:D,0)+_xlfn.XLOOKUP(LEFT(B1082,18)&amp;C1082&amp;D1082,'Form CT'!I:I,'Form CT'!E:E,0),0)</f>
        <v>0</v>
      </c>
      <c r="AF1082" s="60">
        <f>IF(N1082=$AF$1,_xlfn.XLOOKUP(LEFT(B1082,18)&amp;C1082&amp;D1082,'Form CT'!I:I,'Form CT'!D:D,0)+_xlfn.XLOOKUP(LEFT(B1082,18)&amp;C1082&amp;D1082,'Form CT'!I:I,'Form CT'!E:E,0),0)</f>
        <v>0</v>
      </c>
      <c r="AG1082" s="60" t="e">
        <f t="shared" si="21"/>
        <v>#VALUE!</v>
      </c>
      <c r="AH1082" s="60">
        <f>_xlfn.XLOOKUP(TRIM(CLEAN(B1082))&amp;"-"&amp;TRIM(CLEAN(C1082))&amp;"-"&amp;TRIM(CLEAN(D1082)),'KS2'!A:A,'KS2'!B:B,0)</f>
        <v>0</v>
      </c>
      <c r="AI1082" s="60">
        <f>IF(_xlfn.XLOOKUP(MID(B1082,2,7)&amp;"/"&amp;MID(B1082,10,3)&amp;TRIM(D1082)&amp;MID(B1082,15,4),Carouselwash!F:F,Carouselwash!I:I,0)=0,_xlfn.XLOOKUP((MID(C1082,2,7)&amp;"/"&amp;MID(C1082,10,3)&amp;TRIM(D1082)),Carouselwash!G:G,Carouselwash!I:I,0),_xlfn.XLOOKUP(MID(B1082,2,7)&amp;"/"&amp;MID(B1082,10,3)&amp;TRIM(D1082)&amp;MID(B1082,15,4),Carouselwash!F:F,Carouselwash!I:I,0))</f>
        <v>0</v>
      </c>
    </row>
    <row r="1083" spans="27:35" hidden="1">
      <c r="AA1083" s="60" t="s">
        <v>5013</v>
      </c>
      <c r="AB1083" s="66" t="s">
        <v>9833</v>
      </c>
      <c r="AC1083" s="60" t="s">
        <v>9834</v>
      </c>
      <c r="AD1083" s="60">
        <f>IF(N1083=$AD$1,_xlfn.XLOOKUP(LEFT(B1083,18)&amp;C1083&amp;D1083,'Form CT'!I:I,'Form CT'!D:D,0)+_xlfn.XLOOKUP(LEFT(B1083,18)&amp;C1083&amp;D1083,'Form CT'!I:I,'Form CT'!E:E,0),0)</f>
        <v>0</v>
      </c>
      <c r="AE1083" s="60">
        <f>IF(N1083=$AE$1,_xlfn.XLOOKUP(LEFT(B1083,18)&amp;C1083&amp;D1083,'Form CT'!I:I,'Form CT'!D:D,0)+_xlfn.XLOOKUP(LEFT(B1083,18)&amp;C1083&amp;D1083,'Form CT'!I:I,'Form CT'!E:E,0),0)</f>
        <v>0</v>
      </c>
      <c r="AF1083" s="60">
        <f>IF(N1083=$AF$1,_xlfn.XLOOKUP(LEFT(B1083,18)&amp;C1083&amp;D1083,'Form CT'!I:I,'Form CT'!D:D,0)+_xlfn.XLOOKUP(LEFT(B1083,18)&amp;C1083&amp;D1083,'Form CT'!I:I,'Form CT'!E:E,0),0)</f>
        <v>0</v>
      </c>
      <c r="AG1083" s="60" t="e">
        <f t="shared" si="21"/>
        <v>#VALUE!</v>
      </c>
      <c r="AH1083" s="60">
        <f>_xlfn.XLOOKUP(TRIM(CLEAN(B1083))&amp;"-"&amp;TRIM(CLEAN(C1083))&amp;"-"&amp;TRIM(CLEAN(D1083)),'KS2'!A:A,'KS2'!B:B,0)</f>
        <v>0</v>
      </c>
      <c r="AI1083" s="60">
        <f>IF(_xlfn.XLOOKUP(MID(B1083,2,7)&amp;"/"&amp;MID(B1083,10,3)&amp;TRIM(D1083)&amp;MID(B1083,15,4),Carouselwash!F:F,Carouselwash!I:I,0)=0,_xlfn.XLOOKUP((MID(C1083,2,7)&amp;"/"&amp;MID(C1083,10,3)&amp;TRIM(D1083)),Carouselwash!G:G,Carouselwash!I:I,0),_xlfn.XLOOKUP(MID(B1083,2,7)&amp;"/"&amp;MID(B1083,10,3)&amp;TRIM(D1083)&amp;MID(B1083,15,4),Carouselwash!F:F,Carouselwash!I:I,0))</f>
        <v>0</v>
      </c>
    </row>
    <row r="1084" spans="27:35" hidden="1">
      <c r="AA1084" s="60" t="s">
        <v>5009</v>
      </c>
      <c r="AB1084" s="66" t="s">
        <v>5008</v>
      </c>
      <c r="AC1084" s="60" t="s">
        <v>9558</v>
      </c>
      <c r="AD1084" s="60">
        <f>IF(N1084=$AD$1,_xlfn.XLOOKUP(LEFT(B1084,18)&amp;C1084&amp;D1084,'Form CT'!I:I,'Form CT'!D:D,0)+_xlfn.XLOOKUP(LEFT(B1084,18)&amp;C1084&amp;D1084,'Form CT'!I:I,'Form CT'!E:E,0),0)</f>
        <v>0</v>
      </c>
      <c r="AE1084" s="60">
        <f>IF(N1084=$AE$1,_xlfn.XLOOKUP(LEFT(B1084,18)&amp;C1084&amp;D1084,'Form CT'!I:I,'Form CT'!D:D,0)+_xlfn.XLOOKUP(LEFT(B1084,18)&amp;C1084&amp;D1084,'Form CT'!I:I,'Form CT'!E:E,0),0)</f>
        <v>0</v>
      </c>
      <c r="AF1084" s="60">
        <f>IF(N1084=$AF$1,_xlfn.XLOOKUP(LEFT(B1084,18)&amp;C1084&amp;D1084,'Form CT'!I:I,'Form CT'!D:D,0)+_xlfn.XLOOKUP(LEFT(B1084,18)&amp;C1084&amp;D1084,'Form CT'!I:I,'Form CT'!E:E,0),0)</f>
        <v>0</v>
      </c>
      <c r="AG1084" s="60" t="e">
        <f t="shared" si="21"/>
        <v>#VALUE!</v>
      </c>
      <c r="AH1084" s="60">
        <f>_xlfn.XLOOKUP(TRIM(CLEAN(B1084))&amp;"-"&amp;TRIM(CLEAN(C1084))&amp;"-"&amp;TRIM(CLEAN(D1084)),'KS2'!A:A,'KS2'!B:B,0)</f>
        <v>0</v>
      </c>
      <c r="AI1084" s="60">
        <f>IF(_xlfn.XLOOKUP(MID(B1084,2,7)&amp;"/"&amp;MID(B1084,10,3)&amp;TRIM(D1084)&amp;MID(B1084,15,4),Carouselwash!F:F,Carouselwash!I:I,0)=0,_xlfn.XLOOKUP((MID(C1084,2,7)&amp;"/"&amp;MID(C1084,10,3)&amp;TRIM(D1084)),Carouselwash!G:G,Carouselwash!I:I,0),_xlfn.XLOOKUP(MID(B1084,2,7)&amp;"/"&amp;MID(B1084,10,3)&amp;TRIM(D1084)&amp;MID(B1084,15,4),Carouselwash!F:F,Carouselwash!I:I,0))</f>
        <v>0</v>
      </c>
    </row>
    <row r="1085" spans="27:35" hidden="1">
      <c r="AA1085" s="60" t="s">
        <v>5098</v>
      </c>
      <c r="AB1085" s="66" t="s">
        <v>9835</v>
      </c>
      <c r="AC1085" s="60" t="s">
        <v>9836</v>
      </c>
      <c r="AD1085" s="60">
        <f>IF(N1085=$AD$1,_xlfn.XLOOKUP(LEFT(B1085,18)&amp;C1085&amp;D1085,'Form CT'!I:I,'Form CT'!D:D,0)+_xlfn.XLOOKUP(LEFT(B1085,18)&amp;C1085&amp;D1085,'Form CT'!I:I,'Form CT'!E:E,0),0)</f>
        <v>0</v>
      </c>
      <c r="AE1085" s="60">
        <f>IF(N1085=$AE$1,_xlfn.XLOOKUP(LEFT(B1085,18)&amp;C1085&amp;D1085,'Form CT'!I:I,'Form CT'!D:D,0)+_xlfn.XLOOKUP(LEFT(B1085,18)&amp;C1085&amp;D1085,'Form CT'!I:I,'Form CT'!E:E,0),0)</f>
        <v>0</v>
      </c>
      <c r="AF1085" s="60">
        <f>IF(N1085=$AF$1,_xlfn.XLOOKUP(LEFT(B1085,18)&amp;C1085&amp;D1085,'Form CT'!I:I,'Form CT'!D:D,0)+_xlfn.XLOOKUP(LEFT(B1085,18)&amp;C1085&amp;D1085,'Form CT'!I:I,'Form CT'!E:E,0),0)</f>
        <v>0</v>
      </c>
      <c r="AG1085" s="60" t="e">
        <f t="shared" si="21"/>
        <v>#VALUE!</v>
      </c>
      <c r="AH1085" s="60">
        <f>_xlfn.XLOOKUP(TRIM(CLEAN(B1085))&amp;"-"&amp;TRIM(CLEAN(C1085))&amp;"-"&amp;TRIM(CLEAN(D1085)),'KS2'!A:A,'KS2'!B:B,0)</f>
        <v>0</v>
      </c>
      <c r="AI1085" s="60">
        <f>IF(_xlfn.XLOOKUP(MID(B1085,2,7)&amp;"/"&amp;MID(B1085,10,3)&amp;TRIM(D1085)&amp;MID(B1085,15,4),Carouselwash!F:F,Carouselwash!I:I,0)=0,_xlfn.XLOOKUP((MID(C1085,2,7)&amp;"/"&amp;MID(C1085,10,3)&amp;TRIM(D1085)),Carouselwash!G:G,Carouselwash!I:I,0),_xlfn.XLOOKUP(MID(B1085,2,7)&amp;"/"&amp;MID(B1085,10,3)&amp;TRIM(D1085)&amp;MID(B1085,15,4),Carouselwash!F:F,Carouselwash!I:I,0))</f>
        <v>0</v>
      </c>
    </row>
    <row r="1086" spans="27:35" hidden="1">
      <c r="AA1086" s="60" t="s">
        <v>5011</v>
      </c>
      <c r="AB1086" s="66" t="s">
        <v>5014</v>
      </c>
      <c r="AC1086" s="60" t="s">
        <v>9837</v>
      </c>
      <c r="AD1086" s="60">
        <f>IF(N1086=$AD$1,_xlfn.XLOOKUP(LEFT(B1086,18)&amp;C1086&amp;D1086,'Form CT'!I:I,'Form CT'!D:D,0)+_xlfn.XLOOKUP(LEFT(B1086,18)&amp;C1086&amp;D1086,'Form CT'!I:I,'Form CT'!E:E,0),0)</f>
        <v>0</v>
      </c>
      <c r="AE1086" s="60">
        <f>IF(N1086=$AE$1,_xlfn.XLOOKUP(LEFT(B1086,18)&amp;C1086&amp;D1086,'Form CT'!I:I,'Form CT'!D:D,0)+_xlfn.XLOOKUP(LEFT(B1086,18)&amp;C1086&amp;D1086,'Form CT'!I:I,'Form CT'!E:E,0),0)</f>
        <v>0</v>
      </c>
      <c r="AF1086" s="60">
        <f>IF(N1086=$AF$1,_xlfn.XLOOKUP(LEFT(B1086,18)&amp;C1086&amp;D1086,'Form CT'!I:I,'Form CT'!D:D,0)+_xlfn.XLOOKUP(LEFT(B1086,18)&amp;C1086&amp;D1086,'Form CT'!I:I,'Form CT'!E:E,0),0)</f>
        <v>0</v>
      </c>
      <c r="AG1086" s="60" t="e">
        <f t="shared" ref="AG1086:AG1149" si="22">IF(OR(
    AND(MID(B1086,2,2)="59", VALUE(MID(B1086,11,2))&gt;24),
    AND(LEFT(B1086,4)="T521", VALUE(MID(B1086,11,2))&gt;62),
    LEFT(B1086,4)="T523"
), "符合", "不符合")</f>
        <v>#VALUE!</v>
      </c>
      <c r="AH1086" s="60">
        <f>_xlfn.XLOOKUP(TRIM(CLEAN(B1086))&amp;"-"&amp;TRIM(CLEAN(C1086))&amp;"-"&amp;TRIM(CLEAN(D1086)),'KS2'!A:A,'KS2'!B:B,0)</f>
        <v>0</v>
      </c>
      <c r="AI1086" s="60">
        <f>IF(_xlfn.XLOOKUP(MID(B1086,2,7)&amp;"/"&amp;MID(B1086,10,3)&amp;TRIM(D1086)&amp;MID(B1086,15,4),Carouselwash!F:F,Carouselwash!I:I,0)=0,_xlfn.XLOOKUP((MID(C1086,2,7)&amp;"/"&amp;MID(C1086,10,3)&amp;TRIM(D1086)),Carouselwash!G:G,Carouselwash!I:I,0),_xlfn.XLOOKUP(MID(B1086,2,7)&amp;"/"&amp;MID(B1086,10,3)&amp;TRIM(D1086)&amp;MID(B1086,15,4),Carouselwash!F:F,Carouselwash!I:I,0))</f>
        <v>0</v>
      </c>
    </row>
    <row r="1087" spans="27:35" hidden="1">
      <c r="AA1087" s="60" t="s">
        <v>5009</v>
      </c>
      <c r="AB1087" s="66" t="s">
        <v>9838</v>
      </c>
      <c r="AC1087" s="60" t="s">
        <v>9839</v>
      </c>
      <c r="AD1087" s="60">
        <f>IF(N1087=$AD$1,_xlfn.XLOOKUP(LEFT(B1087,18)&amp;C1087&amp;D1087,'Form CT'!I:I,'Form CT'!D:D,0)+_xlfn.XLOOKUP(LEFT(B1087,18)&amp;C1087&amp;D1087,'Form CT'!I:I,'Form CT'!E:E,0),0)</f>
        <v>0</v>
      </c>
      <c r="AE1087" s="60">
        <f>IF(N1087=$AE$1,_xlfn.XLOOKUP(LEFT(B1087,18)&amp;C1087&amp;D1087,'Form CT'!I:I,'Form CT'!D:D,0)+_xlfn.XLOOKUP(LEFT(B1087,18)&amp;C1087&amp;D1087,'Form CT'!I:I,'Form CT'!E:E,0),0)</f>
        <v>0</v>
      </c>
      <c r="AF1087" s="60">
        <f>IF(N1087=$AF$1,_xlfn.XLOOKUP(LEFT(B1087,18)&amp;C1087&amp;D1087,'Form CT'!I:I,'Form CT'!D:D,0)+_xlfn.XLOOKUP(LEFT(B1087,18)&amp;C1087&amp;D1087,'Form CT'!I:I,'Form CT'!E:E,0),0)</f>
        <v>0</v>
      </c>
      <c r="AG1087" s="60" t="e">
        <f t="shared" si="22"/>
        <v>#VALUE!</v>
      </c>
      <c r="AH1087" s="60">
        <f>_xlfn.XLOOKUP(TRIM(CLEAN(B1087))&amp;"-"&amp;TRIM(CLEAN(C1087))&amp;"-"&amp;TRIM(CLEAN(D1087)),'KS2'!A:A,'KS2'!B:B,0)</f>
        <v>0</v>
      </c>
      <c r="AI1087" s="60">
        <f>IF(_xlfn.XLOOKUP(MID(B1087,2,7)&amp;"/"&amp;MID(B1087,10,3)&amp;TRIM(D1087)&amp;MID(B1087,15,4),Carouselwash!F:F,Carouselwash!I:I,0)=0,_xlfn.XLOOKUP((MID(C1087,2,7)&amp;"/"&amp;MID(C1087,10,3)&amp;TRIM(D1087)),Carouselwash!G:G,Carouselwash!I:I,0),_xlfn.XLOOKUP(MID(B1087,2,7)&amp;"/"&amp;MID(B1087,10,3)&amp;TRIM(D1087)&amp;MID(B1087,15,4),Carouselwash!F:F,Carouselwash!I:I,0))</f>
        <v>0</v>
      </c>
    </row>
    <row r="1088" spans="27:35" hidden="1">
      <c r="AA1088" s="60" t="s">
        <v>5009</v>
      </c>
      <c r="AB1088" s="66" t="s">
        <v>5008</v>
      </c>
      <c r="AC1088" s="60" t="s">
        <v>9792</v>
      </c>
      <c r="AD1088" s="60">
        <f>IF(N1088=$AD$1,_xlfn.XLOOKUP(LEFT(B1088,18)&amp;C1088&amp;D1088,'Form CT'!I:I,'Form CT'!D:D,0)+_xlfn.XLOOKUP(LEFT(B1088,18)&amp;C1088&amp;D1088,'Form CT'!I:I,'Form CT'!E:E,0),0)</f>
        <v>0</v>
      </c>
      <c r="AE1088" s="60">
        <f>IF(N1088=$AE$1,_xlfn.XLOOKUP(LEFT(B1088,18)&amp;C1088&amp;D1088,'Form CT'!I:I,'Form CT'!D:D,0)+_xlfn.XLOOKUP(LEFT(B1088,18)&amp;C1088&amp;D1088,'Form CT'!I:I,'Form CT'!E:E,0),0)</f>
        <v>0</v>
      </c>
      <c r="AF1088" s="60">
        <f>IF(N1088=$AF$1,_xlfn.XLOOKUP(LEFT(B1088,18)&amp;C1088&amp;D1088,'Form CT'!I:I,'Form CT'!D:D,0)+_xlfn.XLOOKUP(LEFT(B1088,18)&amp;C1088&amp;D1088,'Form CT'!I:I,'Form CT'!E:E,0),0)</f>
        <v>0</v>
      </c>
      <c r="AG1088" s="60" t="e">
        <f t="shared" si="22"/>
        <v>#VALUE!</v>
      </c>
      <c r="AH1088" s="60">
        <f>_xlfn.XLOOKUP(TRIM(CLEAN(B1088))&amp;"-"&amp;TRIM(CLEAN(C1088))&amp;"-"&amp;TRIM(CLEAN(D1088)),'KS2'!A:A,'KS2'!B:B,0)</f>
        <v>0</v>
      </c>
      <c r="AI1088" s="60">
        <f>IF(_xlfn.XLOOKUP(MID(B1088,2,7)&amp;"/"&amp;MID(B1088,10,3)&amp;TRIM(D1088)&amp;MID(B1088,15,4),Carouselwash!F:F,Carouselwash!I:I,0)=0,_xlfn.XLOOKUP((MID(C1088,2,7)&amp;"/"&amp;MID(C1088,10,3)&amp;TRIM(D1088)),Carouselwash!G:G,Carouselwash!I:I,0),_xlfn.XLOOKUP(MID(B1088,2,7)&amp;"/"&amp;MID(B1088,10,3)&amp;TRIM(D1088)&amp;MID(B1088,15,4),Carouselwash!F:F,Carouselwash!I:I,0))</f>
        <v>0</v>
      </c>
    </row>
    <row r="1089" spans="27:35" hidden="1">
      <c r="AA1089" s="60" t="s">
        <v>5012</v>
      </c>
      <c r="AB1089" s="66" t="s">
        <v>5014</v>
      </c>
      <c r="AC1089" s="60" t="s">
        <v>9840</v>
      </c>
      <c r="AD1089" s="60">
        <f>IF(N1089=$AD$1,_xlfn.XLOOKUP(LEFT(B1089,18)&amp;C1089&amp;D1089,'Form CT'!I:I,'Form CT'!D:D,0)+_xlfn.XLOOKUP(LEFT(B1089,18)&amp;C1089&amp;D1089,'Form CT'!I:I,'Form CT'!E:E,0),0)</f>
        <v>0</v>
      </c>
      <c r="AE1089" s="60">
        <f>IF(N1089=$AE$1,_xlfn.XLOOKUP(LEFT(B1089,18)&amp;C1089&amp;D1089,'Form CT'!I:I,'Form CT'!D:D,0)+_xlfn.XLOOKUP(LEFT(B1089,18)&amp;C1089&amp;D1089,'Form CT'!I:I,'Form CT'!E:E,0),0)</f>
        <v>0</v>
      </c>
      <c r="AF1089" s="60">
        <f>IF(N1089=$AF$1,_xlfn.XLOOKUP(LEFT(B1089,18)&amp;C1089&amp;D1089,'Form CT'!I:I,'Form CT'!D:D,0)+_xlfn.XLOOKUP(LEFT(B1089,18)&amp;C1089&amp;D1089,'Form CT'!I:I,'Form CT'!E:E,0),0)</f>
        <v>0</v>
      </c>
      <c r="AG1089" s="60" t="e">
        <f t="shared" si="22"/>
        <v>#VALUE!</v>
      </c>
      <c r="AH1089" s="60">
        <f>_xlfn.XLOOKUP(TRIM(CLEAN(B1089))&amp;"-"&amp;TRIM(CLEAN(C1089))&amp;"-"&amp;TRIM(CLEAN(D1089)),'KS2'!A:A,'KS2'!B:B,0)</f>
        <v>0</v>
      </c>
      <c r="AI1089" s="60">
        <f>IF(_xlfn.XLOOKUP(MID(B1089,2,7)&amp;"/"&amp;MID(B1089,10,3)&amp;TRIM(D1089)&amp;MID(B1089,15,4),Carouselwash!F:F,Carouselwash!I:I,0)=0,_xlfn.XLOOKUP((MID(C1089,2,7)&amp;"/"&amp;MID(C1089,10,3)&amp;TRIM(D1089)),Carouselwash!G:G,Carouselwash!I:I,0),_xlfn.XLOOKUP(MID(B1089,2,7)&amp;"/"&amp;MID(B1089,10,3)&amp;TRIM(D1089)&amp;MID(B1089,15,4),Carouselwash!F:F,Carouselwash!I:I,0))</f>
        <v>0</v>
      </c>
    </row>
    <row r="1090" spans="27:35" hidden="1">
      <c r="AA1090" s="60" t="s">
        <v>5009</v>
      </c>
      <c r="AB1090" s="66" t="s">
        <v>5008</v>
      </c>
      <c r="AC1090" s="60" t="s">
        <v>9558</v>
      </c>
      <c r="AD1090" s="60">
        <f>IF(N1090=$AD$1,_xlfn.XLOOKUP(LEFT(B1090,18)&amp;C1090&amp;D1090,'Form CT'!I:I,'Form CT'!D:D,0)+_xlfn.XLOOKUP(LEFT(B1090,18)&amp;C1090&amp;D1090,'Form CT'!I:I,'Form CT'!E:E,0),0)</f>
        <v>0</v>
      </c>
      <c r="AE1090" s="60">
        <f>IF(N1090=$AE$1,_xlfn.XLOOKUP(LEFT(B1090,18)&amp;C1090&amp;D1090,'Form CT'!I:I,'Form CT'!D:D,0)+_xlfn.XLOOKUP(LEFT(B1090,18)&amp;C1090&amp;D1090,'Form CT'!I:I,'Form CT'!E:E,0),0)</f>
        <v>0</v>
      </c>
      <c r="AF1090" s="60">
        <f>IF(N1090=$AF$1,_xlfn.XLOOKUP(LEFT(B1090,18)&amp;C1090&amp;D1090,'Form CT'!I:I,'Form CT'!D:D,0)+_xlfn.XLOOKUP(LEFT(B1090,18)&amp;C1090&amp;D1090,'Form CT'!I:I,'Form CT'!E:E,0),0)</f>
        <v>0</v>
      </c>
      <c r="AG1090" s="60" t="e">
        <f t="shared" si="22"/>
        <v>#VALUE!</v>
      </c>
      <c r="AH1090" s="60">
        <f>_xlfn.XLOOKUP(TRIM(CLEAN(B1090))&amp;"-"&amp;TRIM(CLEAN(C1090))&amp;"-"&amp;TRIM(CLEAN(D1090)),'KS2'!A:A,'KS2'!B:B,0)</f>
        <v>0</v>
      </c>
      <c r="AI1090" s="60">
        <f>IF(_xlfn.XLOOKUP(MID(B1090,2,7)&amp;"/"&amp;MID(B1090,10,3)&amp;TRIM(D1090)&amp;MID(B1090,15,4),Carouselwash!F:F,Carouselwash!I:I,0)=0,_xlfn.XLOOKUP((MID(C1090,2,7)&amp;"/"&amp;MID(C1090,10,3)&amp;TRIM(D1090)),Carouselwash!G:G,Carouselwash!I:I,0),_xlfn.XLOOKUP(MID(B1090,2,7)&amp;"/"&amp;MID(B1090,10,3)&amp;TRIM(D1090)&amp;MID(B1090,15,4),Carouselwash!F:F,Carouselwash!I:I,0))</f>
        <v>0</v>
      </c>
    </row>
    <row r="1091" spans="27:35" hidden="1">
      <c r="AA1091" s="60" t="s">
        <v>5009</v>
      </c>
      <c r="AB1091" s="66" t="s">
        <v>9841</v>
      </c>
      <c r="AC1091" s="60" t="s">
        <v>9842</v>
      </c>
      <c r="AD1091" s="60">
        <f>IF(N1091=$AD$1,_xlfn.XLOOKUP(LEFT(B1091,18)&amp;C1091&amp;D1091,'Form CT'!I:I,'Form CT'!D:D,0)+_xlfn.XLOOKUP(LEFT(B1091,18)&amp;C1091&amp;D1091,'Form CT'!I:I,'Form CT'!E:E,0),0)</f>
        <v>0</v>
      </c>
      <c r="AE1091" s="60">
        <f>IF(N1091=$AE$1,_xlfn.XLOOKUP(LEFT(B1091,18)&amp;C1091&amp;D1091,'Form CT'!I:I,'Form CT'!D:D,0)+_xlfn.XLOOKUP(LEFT(B1091,18)&amp;C1091&amp;D1091,'Form CT'!I:I,'Form CT'!E:E,0),0)</f>
        <v>0</v>
      </c>
      <c r="AF1091" s="60">
        <f>IF(N1091=$AF$1,_xlfn.XLOOKUP(LEFT(B1091,18)&amp;C1091&amp;D1091,'Form CT'!I:I,'Form CT'!D:D,0)+_xlfn.XLOOKUP(LEFT(B1091,18)&amp;C1091&amp;D1091,'Form CT'!I:I,'Form CT'!E:E,0),0)</f>
        <v>0</v>
      </c>
      <c r="AG1091" s="60" t="e">
        <f t="shared" si="22"/>
        <v>#VALUE!</v>
      </c>
      <c r="AH1091" s="60">
        <f>_xlfn.XLOOKUP(TRIM(CLEAN(B1091))&amp;"-"&amp;TRIM(CLEAN(C1091))&amp;"-"&amp;TRIM(CLEAN(D1091)),'KS2'!A:A,'KS2'!B:B,0)</f>
        <v>0</v>
      </c>
      <c r="AI1091" s="60">
        <f>IF(_xlfn.XLOOKUP(MID(B1091,2,7)&amp;"/"&amp;MID(B1091,10,3)&amp;TRIM(D1091)&amp;MID(B1091,15,4),Carouselwash!F:F,Carouselwash!I:I,0)=0,_xlfn.XLOOKUP((MID(C1091,2,7)&amp;"/"&amp;MID(C1091,10,3)&amp;TRIM(D1091)),Carouselwash!G:G,Carouselwash!I:I,0),_xlfn.XLOOKUP(MID(B1091,2,7)&amp;"/"&amp;MID(B1091,10,3)&amp;TRIM(D1091)&amp;MID(B1091,15,4),Carouselwash!F:F,Carouselwash!I:I,0))</f>
        <v>0</v>
      </c>
    </row>
    <row r="1092" spans="27:35" hidden="1">
      <c r="AA1092" s="60" t="s">
        <v>5009</v>
      </c>
      <c r="AB1092" s="66" t="s">
        <v>9843</v>
      </c>
      <c r="AC1092" s="60" t="s">
        <v>9844</v>
      </c>
      <c r="AD1092" s="60">
        <f>IF(N1092=$AD$1,_xlfn.XLOOKUP(LEFT(B1092,18)&amp;C1092&amp;D1092,'Form CT'!I:I,'Form CT'!D:D,0)+_xlfn.XLOOKUP(LEFT(B1092,18)&amp;C1092&amp;D1092,'Form CT'!I:I,'Form CT'!E:E,0),0)</f>
        <v>0</v>
      </c>
      <c r="AE1092" s="60">
        <f>IF(N1092=$AE$1,_xlfn.XLOOKUP(LEFT(B1092,18)&amp;C1092&amp;D1092,'Form CT'!I:I,'Form CT'!D:D,0)+_xlfn.XLOOKUP(LEFT(B1092,18)&amp;C1092&amp;D1092,'Form CT'!I:I,'Form CT'!E:E,0),0)</f>
        <v>0</v>
      </c>
      <c r="AF1092" s="60">
        <f>IF(N1092=$AF$1,_xlfn.XLOOKUP(LEFT(B1092,18)&amp;C1092&amp;D1092,'Form CT'!I:I,'Form CT'!D:D,0)+_xlfn.XLOOKUP(LEFT(B1092,18)&amp;C1092&amp;D1092,'Form CT'!I:I,'Form CT'!E:E,0),0)</f>
        <v>0</v>
      </c>
      <c r="AG1092" s="60" t="e">
        <f t="shared" si="22"/>
        <v>#VALUE!</v>
      </c>
      <c r="AH1092" s="60">
        <f>_xlfn.XLOOKUP(TRIM(CLEAN(B1092))&amp;"-"&amp;TRIM(CLEAN(C1092))&amp;"-"&amp;TRIM(CLEAN(D1092)),'KS2'!A:A,'KS2'!B:B,0)</f>
        <v>0</v>
      </c>
      <c r="AI1092" s="60">
        <f>IF(_xlfn.XLOOKUP(MID(B1092,2,7)&amp;"/"&amp;MID(B1092,10,3)&amp;TRIM(D1092)&amp;MID(B1092,15,4),Carouselwash!F:F,Carouselwash!I:I,0)=0,_xlfn.XLOOKUP((MID(C1092,2,7)&amp;"/"&amp;MID(C1092,10,3)&amp;TRIM(D1092)),Carouselwash!G:G,Carouselwash!I:I,0),_xlfn.XLOOKUP(MID(B1092,2,7)&amp;"/"&amp;MID(B1092,10,3)&amp;TRIM(D1092)&amp;MID(B1092,15,4),Carouselwash!F:F,Carouselwash!I:I,0))</f>
        <v>0</v>
      </c>
    </row>
    <row r="1093" spans="27:35" hidden="1">
      <c r="AA1093" s="60" t="s">
        <v>5009</v>
      </c>
      <c r="AB1093" s="66" t="s">
        <v>9845</v>
      </c>
      <c r="AC1093" s="60" t="s">
        <v>9846</v>
      </c>
      <c r="AD1093" s="60">
        <f>IF(N1093=$AD$1,_xlfn.XLOOKUP(LEFT(B1093,18)&amp;C1093&amp;D1093,'Form CT'!I:I,'Form CT'!D:D,0)+_xlfn.XLOOKUP(LEFT(B1093,18)&amp;C1093&amp;D1093,'Form CT'!I:I,'Form CT'!E:E,0),0)</f>
        <v>0</v>
      </c>
      <c r="AE1093" s="60">
        <f>IF(N1093=$AE$1,_xlfn.XLOOKUP(LEFT(B1093,18)&amp;C1093&amp;D1093,'Form CT'!I:I,'Form CT'!D:D,0)+_xlfn.XLOOKUP(LEFT(B1093,18)&amp;C1093&amp;D1093,'Form CT'!I:I,'Form CT'!E:E,0),0)</f>
        <v>0</v>
      </c>
      <c r="AF1093" s="60">
        <f>IF(N1093=$AF$1,_xlfn.XLOOKUP(LEFT(B1093,18)&amp;C1093&amp;D1093,'Form CT'!I:I,'Form CT'!D:D,0)+_xlfn.XLOOKUP(LEFT(B1093,18)&amp;C1093&amp;D1093,'Form CT'!I:I,'Form CT'!E:E,0),0)</f>
        <v>0</v>
      </c>
      <c r="AG1093" s="60" t="e">
        <f t="shared" si="22"/>
        <v>#VALUE!</v>
      </c>
      <c r="AH1093" s="60">
        <f>_xlfn.XLOOKUP(TRIM(CLEAN(B1093))&amp;"-"&amp;TRIM(CLEAN(C1093))&amp;"-"&amp;TRIM(CLEAN(D1093)),'KS2'!A:A,'KS2'!B:B,0)</f>
        <v>0</v>
      </c>
      <c r="AI1093" s="60">
        <f>IF(_xlfn.XLOOKUP(MID(B1093,2,7)&amp;"/"&amp;MID(B1093,10,3)&amp;TRIM(D1093)&amp;MID(B1093,15,4),Carouselwash!F:F,Carouselwash!I:I,0)=0,_xlfn.XLOOKUP((MID(C1093,2,7)&amp;"/"&amp;MID(C1093,10,3)&amp;TRIM(D1093)),Carouselwash!G:G,Carouselwash!I:I,0),_xlfn.XLOOKUP(MID(B1093,2,7)&amp;"/"&amp;MID(B1093,10,3)&amp;TRIM(D1093)&amp;MID(B1093,15,4),Carouselwash!F:F,Carouselwash!I:I,0))</f>
        <v>0</v>
      </c>
    </row>
    <row r="1094" spans="27:35" hidden="1">
      <c r="AA1094" s="60" t="s">
        <v>5013</v>
      </c>
      <c r="AB1094" s="66" t="s">
        <v>9847</v>
      </c>
      <c r="AC1094" s="60" t="s">
        <v>9848</v>
      </c>
      <c r="AD1094" s="60">
        <f>IF(N1094=$AD$1,_xlfn.XLOOKUP(LEFT(B1094,18)&amp;C1094&amp;D1094,'Form CT'!I:I,'Form CT'!D:D,0)+_xlfn.XLOOKUP(LEFT(B1094,18)&amp;C1094&amp;D1094,'Form CT'!I:I,'Form CT'!E:E,0),0)</f>
        <v>0</v>
      </c>
      <c r="AE1094" s="60">
        <f>IF(N1094=$AE$1,_xlfn.XLOOKUP(LEFT(B1094,18)&amp;C1094&amp;D1094,'Form CT'!I:I,'Form CT'!D:D,0)+_xlfn.XLOOKUP(LEFT(B1094,18)&amp;C1094&amp;D1094,'Form CT'!I:I,'Form CT'!E:E,0),0)</f>
        <v>0</v>
      </c>
      <c r="AF1094" s="60">
        <f>IF(N1094=$AF$1,_xlfn.XLOOKUP(LEFT(B1094,18)&amp;C1094&amp;D1094,'Form CT'!I:I,'Form CT'!D:D,0)+_xlfn.XLOOKUP(LEFT(B1094,18)&amp;C1094&amp;D1094,'Form CT'!I:I,'Form CT'!E:E,0),0)</f>
        <v>0</v>
      </c>
      <c r="AG1094" s="60" t="e">
        <f t="shared" si="22"/>
        <v>#VALUE!</v>
      </c>
      <c r="AH1094" s="60">
        <f>_xlfn.XLOOKUP(TRIM(CLEAN(B1094))&amp;"-"&amp;TRIM(CLEAN(C1094))&amp;"-"&amp;TRIM(CLEAN(D1094)),'KS2'!A:A,'KS2'!B:B,0)</f>
        <v>0</v>
      </c>
      <c r="AI1094" s="60">
        <f>IF(_xlfn.XLOOKUP(MID(B1094,2,7)&amp;"/"&amp;MID(B1094,10,3)&amp;TRIM(D1094)&amp;MID(B1094,15,4),Carouselwash!F:F,Carouselwash!I:I,0)=0,_xlfn.XLOOKUP((MID(C1094,2,7)&amp;"/"&amp;MID(C1094,10,3)&amp;TRIM(D1094)),Carouselwash!G:G,Carouselwash!I:I,0),_xlfn.XLOOKUP(MID(B1094,2,7)&amp;"/"&amp;MID(B1094,10,3)&amp;TRIM(D1094)&amp;MID(B1094,15,4),Carouselwash!F:F,Carouselwash!I:I,0))</f>
        <v>0</v>
      </c>
    </row>
    <row r="1095" spans="27:35" hidden="1">
      <c r="AA1095" s="60" t="s">
        <v>5013</v>
      </c>
      <c r="AB1095" s="66" t="s">
        <v>9849</v>
      </c>
      <c r="AC1095" s="60" t="s">
        <v>9850</v>
      </c>
      <c r="AD1095" s="60">
        <f>IF(N1095=$AD$1,_xlfn.XLOOKUP(LEFT(B1095,18)&amp;C1095&amp;D1095,'Form CT'!I:I,'Form CT'!D:D,0)+_xlfn.XLOOKUP(LEFT(B1095,18)&amp;C1095&amp;D1095,'Form CT'!I:I,'Form CT'!E:E,0),0)</f>
        <v>0</v>
      </c>
      <c r="AE1095" s="60">
        <f>IF(N1095=$AE$1,_xlfn.XLOOKUP(LEFT(B1095,18)&amp;C1095&amp;D1095,'Form CT'!I:I,'Form CT'!D:D,0)+_xlfn.XLOOKUP(LEFT(B1095,18)&amp;C1095&amp;D1095,'Form CT'!I:I,'Form CT'!E:E,0),0)</f>
        <v>0</v>
      </c>
      <c r="AF1095" s="60">
        <f>IF(N1095=$AF$1,_xlfn.XLOOKUP(LEFT(B1095,18)&amp;C1095&amp;D1095,'Form CT'!I:I,'Form CT'!D:D,0)+_xlfn.XLOOKUP(LEFT(B1095,18)&amp;C1095&amp;D1095,'Form CT'!I:I,'Form CT'!E:E,0),0)</f>
        <v>0</v>
      </c>
      <c r="AG1095" s="60" t="e">
        <f t="shared" si="22"/>
        <v>#VALUE!</v>
      </c>
      <c r="AH1095" s="60">
        <f>_xlfn.XLOOKUP(TRIM(CLEAN(B1095))&amp;"-"&amp;TRIM(CLEAN(C1095))&amp;"-"&amp;TRIM(CLEAN(D1095)),'KS2'!A:A,'KS2'!B:B,0)</f>
        <v>0</v>
      </c>
      <c r="AI1095" s="60">
        <f>IF(_xlfn.XLOOKUP(MID(B1095,2,7)&amp;"/"&amp;MID(B1095,10,3)&amp;TRIM(D1095)&amp;MID(B1095,15,4),Carouselwash!F:F,Carouselwash!I:I,0)=0,_xlfn.XLOOKUP((MID(C1095,2,7)&amp;"/"&amp;MID(C1095,10,3)&amp;TRIM(D1095)),Carouselwash!G:G,Carouselwash!I:I,0),_xlfn.XLOOKUP(MID(B1095,2,7)&amp;"/"&amp;MID(B1095,10,3)&amp;TRIM(D1095)&amp;MID(B1095,15,4),Carouselwash!F:F,Carouselwash!I:I,0))</f>
        <v>0</v>
      </c>
    </row>
    <row r="1096" spans="27:35" hidden="1">
      <c r="AA1096" s="60" t="s">
        <v>5009</v>
      </c>
      <c r="AB1096" s="66" t="s">
        <v>5008</v>
      </c>
      <c r="AC1096" s="60" t="s">
        <v>9851</v>
      </c>
      <c r="AD1096" s="60">
        <f>IF(N1096=$AD$1,_xlfn.XLOOKUP(LEFT(B1096,18)&amp;C1096&amp;D1096,'Form CT'!I:I,'Form CT'!D:D,0)+_xlfn.XLOOKUP(LEFT(B1096,18)&amp;C1096&amp;D1096,'Form CT'!I:I,'Form CT'!E:E,0),0)</f>
        <v>0</v>
      </c>
      <c r="AE1096" s="60">
        <f>IF(N1096=$AE$1,_xlfn.XLOOKUP(LEFT(B1096,18)&amp;C1096&amp;D1096,'Form CT'!I:I,'Form CT'!D:D,0)+_xlfn.XLOOKUP(LEFT(B1096,18)&amp;C1096&amp;D1096,'Form CT'!I:I,'Form CT'!E:E,0),0)</f>
        <v>0</v>
      </c>
      <c r="AF1096" s="60">
        <f>IF(N1096=$AF$1,_xlfn.XLOOKUP(LEFT(B1096,18)&amp;C1096&amp;D1096,'Form CT'!I:I,'Form CT'!D:D,0)+_xlfn.XLOOKUP(LEFT(B1096,18)&amp;C1096&amp;D1096,'Form CT'!I:I,'Form CT'!E:E,0),0)</f>
        <v>0</v>
      </c>
      <c r="AG1096" s="60" t="e">
        <f t="shared" si="22"/>
        <v>#VALUE!</v>
      </c>
      <c r="AH1096" s="60">
        <f>_xlfn.XLOOKUP(TRIM(CLEAN(B1096))&amp;"-"&amp;TRIM(CLEAN(C1096))&amp;"-"&amp;TRIM(CLEAN(D1096)),'KS2'!A:A,'KS2'!B:B,0)</f>
        <v>0</v>
      </c>
      <c r="AI1096" s="60">
        <f>IF(_xlfn.XLOOKUP(MID(B1096,2,7)&amp;"/"&amp;MID(B1096,10,3)&amp;TRIM(D1096)&amp;MID(B1096,15,4),Carouselwash!F:F,Carouselwash!I:I,0)=0,_xlfn.XLOOKUP((MID(C1096,2,7)&amp;"/"&amp;MID(C1096,10,3)&amp;TRIM(D1096)),Carouselwash!G:G,Carouselwash!I:I,0),_xlfn.XLOOKUP(MID(B1096,2,7)&amp;"/"&amp;MID(B1096,10,3)&amp;TRIM(D1096)&amp;MID(B1096,15,4),Carouselwash!F:F,Carouselwash!I:I,0))</f>
        <v>0</v>
      </c>
    </row>
    <row r="1097" spans="27:35" hidden="1">
      <c r="AA1097" s="60" t="s">
        <v>5009</v>
      </c>
      <c r="AB1097" s="66" t="s">
        <v>9852</v>
      </c>
      <c r="AC1097" s="60" t="s">
        <v>9853</v>
      </c>
      <c r="AD1097" s="60">
        <f>IF(N1097=$AD$1,_xlfn.XLOOKUP(LEFT(B1097,18)&amp;C1097&amp;D1097,'Form CT'!I:I,'Form CT'!D:D,0)+_xlfn.XLOOKUP(LEFT(B1097,18)&amp;C1097&amp;D1097,'Form CT'!I:I,'Form CT'!E:E,0),0)</f>
        <v>0</v>
      </c>
      <c r="AE1097" s="60">
        <f>IF(N1097=$AE$1,_xlfn.XLOOKUP(LEFT(B1097,18)&amp;C1097&amp;D1097,'Form CT'!I:I,'Form CT'!D:D,0)+_xlfn.XLOOKUP(LEFT(B1097,18)&amp;C1097&amp;D1097,'Form CT'!I:I,'Form CT'!E:E,0),0)</f>
        <v>0</v>
      </c>
      <c r="AF1097" s="60">
        <f>IF(N1097=$AF$1,_xlfn.XLOOKUP(LEFT(B1097,18)&amp;C1097&amp;D1097,'Form CT'!I:I,'Form CT'!D:D,0)+_xlfn.XLOOKUP(LEFT(B1097,18)&amp;C1097&amp;D1097,'Form CT'!I:I,'Form CT'!E:E,0),0)</f>
        <v>0</v>
      </c>
      <c r="AG1097" s="60" t="e">
        <f t="shared" si="22"/>
        <v>#VALUE!</v>
      </c>
      <c r="AH1097" s="60">
        <f>_xlfn.XLOOKUP(TRIM(CLEAN(B1097))&amp;"-"&amp;TRIM(CLEAN(C1097))&amp;"-"&amp;TRIM(CLEAN(D1097)),'KS2'!A:A,'KS2'!B:B,0)</f>
        <v>0</v>
      </c>
      <c r="AI1097" s="60">
        <f>IF(_xlfn.XLOOKUP(MID(B1097,2,7)&amp;"/"&amp;MID(B1097,10,3)&amp;TRIM(D1097)&amp;MID(B1097,15,4),Carouselwash!F:F,Carouselwash!I:I,0)=0,_xlfn.XLOOKUP((MID(C1097,2,7)&amp;"/"&amp;MID(C1097,10,3)&amp;TRIM(D1097)),Carouselwash!G:G,Carouselwash!I:I,0),_xlfn.XLOOKUP(MID(B1097,2,7)&amp;"/"&amp;MID(B1097,10,3)&amp;TRIM(D1097)&amp;MID(B1097,15,4),Carouselwash!F:F,Carouselwash!I:I,0))</f>
        <v>0</v>
      </c>
    </row>
    <row r="1098" spans="27:35" hidden="1">
      <c r="AA1098" s="60" t="s">
        <v>5009</v>
      </c>
      <c r="AB1098" s="66" t="s">
        <v>9854</v>
      </c>
      <c r="AC1098" s="60" t="s">
        <v>9855</v>
      </c>
      <c r="AD1098" s="60">
        <f>IF(N1098=$AD$1,_xlfn.XLOOKUP(LEFT(B1098,18)&amp;C1098&amp;D1098,'Form CT'!I:I,'Form CT'!D:D,0)+_xlfn.XLOOKUP(LEFT(B1098,18)&amp;C1098&amp;D1098,'Form CT'!I:I,'Form CT'!E:E,0),0)</f>
        <v>0</v>
      </c>
      <c r="AE1098" s="60">
        <f>IF(N1098=$AE$1,_xlfn.XLOOKUP(LEFT(B1098,18)&amp;C1098&amp;D1098,'Form CT'!I:I,'Form CT'!D:D,0)+_xlfn.XLOOKUP(LEFT(B1098,18)&amp;C1098&amp;D1098,'Form CT'!I:I,'Form CT'!E:E,0),0)</f>
        <v>0</v>
      </c>
      <c r="AF1098" s="60">
        <f>IF(N1098=$AF$1,_xlfn.XLOOKUP(LEFT(B1098,18)&amp;C1098&amp;D1098,'Form CT'!I:I,'Form CT'!D:D,0)+_xlfn.XLOOKUP(LEFT(B1098,18)&amp;C1098&amp;D1098,'Form CT'!I:I,'Form CT'!E:E,0),0)</f>
        <v>0</v>
      </c>
      <c r="AG1098" s="60" t="e">
        <f t="shared" si="22"/>
        <v>#VALUE!</v>
      </c>
      <c r="AH1098" s="60">
        <f>_xlfn.XLOOKUP(TRIM(CLEAN(B1098))&amp;"-"&amp;TRIM(CLEAN(C1098))&amp;"-"&amp;TRIM(CLEAN(D1098)),'KS2'!A:A,'KS2'!B:B,0)</f>
        <v>0</v>
      </c>
      <c r="AI1098" s="60">
        <f>IF(_xlfn.XLOOKUP(MID(B1098,2,7)&amp;"/"&amp;MID(B1098,10,3)&amp;TRIM(D1098)&amp;MID(B1098,15,4),Carouselwash!F:F,Carouselwash!I:I,0)=0,_xlfn.XLOOKUP((MID(C1098,2,7)&amp;"/"&amp;MID(C1098,10,3)&amp;TRIM(D1098)),Carouselwash!G:G,Carouselwash!I:I,0),_xlfn.XLOOKUP(MID(B1098,2,7)&amp;"/"&amp;MID(B1098,10,3)&amp;TRIM(D1098)&amp;MID(B1098,15,4),Carouselwash!F:F,Carouselwash!I:I,0))</f>
        <v>0</v>
      </c>
    </row>
    <row r="1099" spans="27:35" hidden="1">
      <c r="AA1099" s="60" t="s">
        <v>5011</v>
      </c>
      <c r="AB1099" s="66" t="s">
        <v>5014</v>
      </c>
      <c r="AC1099" s="60" t="s">
        <v>9856</v>
      </c>
      <c r="AD1099" s="60">
        <f>IF(N1099=$AD$1,_xlfn.XLOOKUP(LEFT(B1099,18)&amp;C1099&amp;D1099,'Form CT'!I:I,'Form CT'!D:D,0)+_xlfn.XLOOKUP(LEFT(B1099,18)&amp;C1099&amp;D1099,'Form CT'!I:I,'Form CT'!E:E,0),0)</f>
        <v>0</v>
      </c>
      <c r="AE1099" s="60">
        <f>IF(N1099=$AE$1,_xlfn.XLOOKUP(LEFT(B1099,18)&amp;C1099&amp;D1099,'Form CT'!I:I,'Form CT'!D:D,0)+_xlfn.XLOOKUP(LEFT(B1099,18)&amp;C1099&amp;D1099,'Form CT'!I:I,'Form CT'!E:E,0),0)</f>
        <v>0</v>
      </c>
      <c r="AF1099" s="60">
        <f>IF(N1099=$AF$1,_xlfn.XLOOKUP(LEFT(B1099,18)&amp;C1099&amp;D1099,'Form CT'!I:I,'Form CT'!D:D,0)+_xlfn.XLOOKUP(LEFT(B1099,18)&amp;C1099&amp;D1099,'Form CT'!I:I,'Form CT'!E:E,0),0)</f>
        <v>0</v>
      </c>
      <c r="AG1099" s="60" t="e">
        <f t="shared" si="22"/>
        <v>#VALUE!</v>
      </c>
      <c r="AH1099" s="60">
        <f>_xlfn.XLOOKUP(TRIM(CLEAN(B1099))&amp;"-"&amp;TRIM(CLEAN(C1099))&amp;"-"&amp;TRIM(CLEAN(D1099)),'KS2'!A:A,'KS2'!B:B,0)</f>
        <v>0</v>
      </c>
      <c r="AI1099" s="60">
        <f>IF(_xlfn.XLOOKUP(MID(B1099,2,7)&amp;"/"&amp;MID(B1099,10,3)&amp;TRIM(D1099)&amp;MID(B1099,15,4),Carouselwash!F:F,Carouselwash!I:I,0)=0,_xlfn.XLOOKUP((MID(C1099,2,7)&amp;"/"&amp;MID(C1099,10,3)&amp;TRIM(D1099)),Carouselwash!G:G,Carouselwash!I:I,0),_xlfn.XLOOKUP(MID(B1099,2,7)&amp;"/"&amp;MID(B1099,10,3)&amp;TRIM(D1099)&amp;MID(B1099,15,4),Carouselwash!F:F,Carouselwash!I:I,0))</f>
        <v>0</v>
      </c>
    </row>
    <row r="1100" spans="27:35" hidden="1">
      <c r="AA1100" s="60" t="s">
        <v>5009</v>
      </c>
      <c r="AB1100" s="66" t="s">
        <v>9857</v>
      </c>
      <c r="AC1100" s="60" t="s">
        <v>9858</v>
      </c>
      <c r="AD1100" s="60">
        <f>IF(N1100=$AD$1,_xlfn.XLOOKUP(LEFT(B1100,18)&amp;C1100&amp;D1100,'Form CT'!I:I,'Form CT'!D:D,0)+_xlfn.XLOOKUP(LEFT(B1100,18)&amp;C1100&amp;D1100,'Form CT'!I:I,'Form CT'!E:E,0),0)</f>
        <v>0</v>
      </c>
      <c r="AE1100" s="60">
        <f>IF(N1100=$AE$1,_xlfn.XLOOKUP(LEFT(B1100,18)&amp;C1100&amp;D1100,'Form CT'!I:I,'Form CT'!D:D,0)+_xlfn.XLOOKUP(LEFT(B1100,18)&amp;C1100&amp;D1100,'Form CT'!I:I,'Form CT'!E:E,0),0)</f>
        <v>0</v>
      </c>
      <c r="AF1100" s="60">
        <f>IF(N1100=$AF$1,_xlfn.XLOOKUP(LEFT(B1100,18)&amp;C1100&amp;D1100,'Form CT'!I:I,'Form CT'!D:D,0)+_xlfn.XLOOKUP(LEFT(B1100,18)&amp;C1100&amp;D1100,'Form CT'!I:I,'Form CT'!E:E,0),0)</f>
        <v>0</v>
      </c>
      <c r="AG1100" s="60" t="e">
        <f t="shared" si="22"/>
        <v>#VALUE!</v>
      </c>
      <c r="AH1100" s="60">
        <f>_xlfn.XLOOKUP(TRIM(CLEAN(B1100))&amp;"-"&amp;TRIM(CLEAN(C1100))&amp;"-"&amp;TRIM(CLEAN(D1100)),'KS2'!A:A,'KS2'!B:B,0)</f>
        <v>0</v>
      </c>
      <c r="AI1100" s="60">
        <f>IF(_xlfn.XLOOKUP(MID(B1100,2,7)&amp;"/"&amp;MID(B1100,10,3)&amp;TRIM(D1100)&amp;MID(B1100,15,4),Carouselwash!F:F,Carouselwash!I:I,0)=0,_xlfn.XLOOKUP((MID(C1100,2,7)&amp;"/"&amp;MID(C1100,10,3)&amp;TRIM(D1100)),Carouselwash!G:G,Carouselwash!I:I,0),_xlfn.XLOOKUP(MID(B1100,2,7)&amp;"/"&amp;MID(B1100,10,3)&amp;TRIM(D1100)&amp;MID(B1100,15,4),Carouselwash!F:F,Carouselwash!I:I,0))</f>
        <v>0</v>
      </c>
    </row>
    <row r="1101" spans="27:35" hidden="1">
      <c r="AA1101" s="60" t="s">
        <v>5009</v>
      </c>
      <c r="AB1101" s="66" t="s">
        <v>5008</v>
      </c>
      <c r="AC1101" s="60" t="s">
        <v>9698</v>
      </c>
      <c r="AD1101" s="60">
        <f>IF(N1101=$AD$1,_xlfn.XLOOKUP(LEFT(B1101,18)&amp;C1101&amp;D1101,'Form CT'!I:I,'Form CT'!D:D,0)+_xlfn.XLOOKUP(LEFT(B1101,18)&amp;C1101&amp;D1101,'Form CT'!I:I,'Form CT'!E:E,0),0)</f>
        <v>0</v>
      </c>
      <c r="AE1101" s="60">
        <f>IF(N1101=$AE$1,_xlfn.XLOOKUP(LEFT(B1101,18)&amp;C1101&amp;D1101,'Form CT'!I:I,'Form CT'!D:D,0)+_xlfn.XLOOKUP(LEFT(B1101,18)&amp;C1101&amp;D1101,'Form CT'!I:I,'Form CT'!E:E,0),0)</f>
        <v>0</v>
      </c>
      <c r="AF1101" s="60">
        <f>IF(N1101=$AF$1,_xlfn.XLOOKUP(LEFT(B1101,18)&amp;C1101&amp;D1101,'Form CT'!I:I,'Form CT'!D:D,0)+_xlfn.XLOOKUP(LEFT(B1101,18)&amp;C1101&amp;D1101,'Form CT'!I:I,'Form CT'!E:E,0),0)</f>
        <v>0</v>
      </c>
      <c r="AG1101" s="60" t="e">
        <f t="shared" si="22"/>
        <v>#VALUE!</v>
      </c>
      <c r="AH1101" s="60">
        <f>_xlfn.XLOOKUP(TRIM(CLEAN(B1101))&amp;"-"&amp;TRIM(CLEAN(C1101))&amp;"-"&amp;TRIM(CLEAN(D1101)),'KS2'!A:A,'KS2'!B:B,0)</f>
        <v>0</v>
      </c>
      <c r="AI1101" s="60">
        <f>IF(_xlfn.XLOOKUP(MID(B1101,2,7)&amp;"/"&amp;MID(B1101,10,3)&amp;TRIM(D1101)&amp;MID(B1101,15,4),Carouselwash!F:F,Carouselwash!I:I,0)=0,_xlfn.XLOOKUP((MID(C1101,2,7)&amp;"/"&amp;MID(C1101,10,3)&amp;TRIM(D1101)),Carouselwash!G:G,Carouselwash!I:I,0),_xlfn.XLOOKUP(MID(B1101,2,7)&amp;"/"&amp;MID(B1101,10,3)&amp;TRIM(D1101)&amp;MID(B1101,15,4),Carouselwash!F:F,Carouselwash!I:I,0))</f>
        <v>0</v>
      </c>
    </row>
    <row r="1102" spans="27:35" hidden="1">
      <c r="AA1102" s="60" t="s">
        <v>5009</v>
      </c>
      <c r="AB1102" s="66" t="s">
        <v>5008</v>
      </c>
      <c r="AC1102" s="60" t="s">
        <v>9558</v>
      </c>
      <c r="AD1102" s="60">
        <f>IF(N1102=$AD$1,_xlfn.XLOOKUP(LEFT(B1102,18)&amp;C1102&amp;D1102,'Form CT'!I:I,'Form CT'!D:D,0)+_xlfn.XLOOKUP(LEFT(B1102,18)&amp;C1102&amp;D1102,'Form CT'!I:I,'Form CT'!E:E,0),0)</f>
        <v>0</v>
      </c>
      <c r="AE1102" s="60">
        <f>IF(N1102=$AE$1,_xlfn.XLOOKUP(LEFT(B1102,18)&amp;C1102&amp;D1102,'Form CT'!I:I,'Form CT'!D:D,0)+_xlfn.XLOOKUP(LEFT(B1102,18)&amp;C1102&amp;D1102,'Form CT'!I:I,'Form CT'!E:E,0),0)</f>
        <v>0</v>
      </c>
      <c r="AF1102" s="60">
        <f>IF(N1102=$AF$1,_xlfn.XLOOKUP(LEFT(B1102,18)&amp;C1102&amp;D1102,'Form CT'!I:I,'Form CT'!D:D,0)+_xlfn.XLOOKUP(LEFT(B1102,18)&amp;C1102&amp;D1102,'Form CT'!I:I,'Form CT'!E:E,0),0)</f>
        <v>0</v>
      </c>
      <c r="AG1102" s="60" t="e">
        <f t="shared" si="22"/>
        <v>#VALUE!</v>
      </c>
      <c r="AH1102" s="60">
        <f>_xlfn.XLOOKUP(TRIM(CLEAN(B1102))&amp;"-"&amp;TRIM(CLEAN(C1102))&amp;"-"&amp;TRIM(CLEAN(D1102)),'KS2'!A:A,'KS2'!B:B,0)</f>
        <v>0</v>
      </c>
      <c r="AI1102" s="60">
        <f>IF(_xlfn.XLOOKUP(MID(B1102,2,7)&amp;"/"&amp;MID(B1102,10,3)&amp;TRIM(D1102)&amp;MID(B1102,15,4),Carouselwash!F:F,Carouselwash!I:I,0)=0,_xlfn.XLOOKUP((MID(C1102,2,7)&amp;"/"&amp;MID(C1102,10,3)&amp;TRIM(D1102)),Carouselwash!G:G,Carouselwash!I:I,0),_xlfn.XLOOKUP(MID(B1102,2,7)&amp;"/"&amp;MID(B1102,10,3)&amp;TRIM(D1102)&amp;MID(B1102,15,4),Carouselwash!F:F,Carouselwash!I:I,0))</f>
        <v>0</v>
      </c>
    </row>
    <row r="1103" spans="27:35" hidden="1">
      <c r="AA1103" s="60" t="s">
        <v>5009</v>
      </c>
      <c r="AB1103" s="66" t="s">
        <v>5008</v>
      </c>
      <c r="AC1103" s="60" t="s">
        <v>9558</v>
      </c>
      <c r="AD1103" s="60">
        <f>IF(N1103=$AD$1,_xlfn.XLOOKUP(LEFT(B1103,18)&amp;C1103&amp;D1103,'Form CT'!I:I,'Form CT'!D:D,0)+_xlfn.XLOOKUP(LEFT(B1103,18)&amp;C1103&amp;D1103,'Form CT'!I:I,'Form CT'!E:E,0),0)</f>
        <v>0</v>
      </c>
      <c r="AE1103" s="60">
        <f>IF(N1103=$AE$1,_xlfn.XLOOKUP(LEFT(B1103,18)&amp;C1103&amp;D1103,'Form CT'!I:I,'Form CT'!D:D,0)+_xlfn.XLOOKUP(LEFT(B1103,18)&amp;C1103&amp;D1103,'Form CT'!I:I,'Form CT'!E:E,0),0)</f>
        <v>0</v>
      </c>
      <c r="AF1103" s="60">
        <f>IF(N1103=$AF$1,_xlfn.XLOOKUP(LEFT(B1103,18)&amp;C1103&amp;D1103,'Form CT'!I:I,'Form CT'!D:D,0)+_xlfn.XLOOKUP(LEFT(B1103,18)&amp;C1103&amp;D1103,'Form CT'!I:I,'Form CT'!E:E,0),0)</f>
        <v>0</v>
      </c>
      <c r="AG1103" s="60" t="e">
        <f t="shared" si="22"/>
        <v>#VALUE!</v>
      </c>
      <c r="AH1103" s="60">
        <f>_xlfn.XLOOKUP(TRIM(CLEAN(B1103))&amp;"-"&amp;TRIM(CLEAN(C1103))&amp;"-"&amp;TRIM(CLEAN(D1103)),'KS2'!A:A,'KS2'!B:B,0)</f>
        <v>0</v>
      </c>
      <c r="AI1103" s="60">
        <f>IF(_xlfn.XLOOKUP(MID(B1103,2,7)&amp;"/"&amp;MID(B1103,10,3)&amp;TRIM(D1103)&amp;MID(B1103,15,4),Carouselwash!F:F,Carouselwash!I:I,0)=0,_xlfn.XLOOKUP((MID(C1103,2,7)&amp;"/"&amp;MID(C1103,10,3)&amp;TRIM(D1103)),Carouselwash!G:G,Carouselwash!I:I,0),_xlfn.XLOOKUP(MID(B1103,2,7)&amp;"/"&amp;MID(B1103,10,3)&amp;TRIM(D1103)&amp;MID(B1103,15,4),Carouselwash!F:F,Carouselwash!I:I,0))</f>
        <v>0</v>
      </c>
    </row>
    <row r="1104" spans="27:35" hidden="1">
      <c r="AA1104" s="60" t="s">
        <v>5009</v>
      </c>
      <c r="AB1104" s="66" t="s">
        <v>9859</v>
      </c>
      <c r="AC1104" s="60" t="s">
        <v>9860</v>
      </c>
      <c r="AD1104" s="60">
        <f>IF(N1104=$AD$1,_xlfn.XLOOKUP(LEFT(B1104,18)&amp;C1104&amp;D1104,'Form CT'!I:I,'Form CT'!D:D,0)+_xlfn.XLOOKUP(LEFT(B1104,18)&amp;C1104&amp;D1104,'Form CT'!I:I,'Form CT'!E:E,0),0)</f>
        <v>0</v>
      </c>
      <c r="AE1104" s="60">
        <f>IF(N1104=$AE$1,_xlfn.XLOOKUP(LEFT(B1104,18)&amp;C1104&amp;D1104,'Form CT'!I:I,'Form CT'!D:D,0)+_xlfn.XLOOKUP(LEFT(B1104,18)&amp;C1104&amp;D1104,'Form CT'!I:I,'Form CT'!E:E,0),0)</f>
        <v>0</v>
      </c>
      <c r="AF1104" s="60">
        <f>IF(N1104=$AF$1,_xlfn.XLOOKUP(LEFT(B1104,18)&amp;C1104&amp;D1104,'Form CT'!I:I,'Form CT'!D:D,0)+_xlfn.XLOOKUP(LEFT(B1104,18)&amp;C1104&amp;D1104,'Form CT'!I:I,'Form CT'!E:E,0),0)</f>
        <v>0</v>
      </c>
      <c r="AG1104" s="60" t="e">
        <f t="shared" si="22"/>
        <v>#VALUE!</v>
      </c>
      <c r="AH1104" s="60">
        <f>_xlfn.XLOOKUP(TRIM(CLEAN(B1104))&amp;"-"&amp;TRIM(CLEAN(C1104))&amp;"-"&amp;TRIM(CLEAN(D1104)),'KS2'!A:A,'KS2'!B:B,0)</f>
        <v>0</v>
      </c>
      <c r="AI1104" s="60">
        <f>IF(_xlfn.XLOOKUP(MID(B1104,2,7)&amp;"/"&amp;MID(B1104,10,3)&amp;TRIM(D1104)&amp;MID(B1104,15,4),Carouselwash!F:F,Carouselwash!I:I,0)=0,_xlfn.XLOOKUP((MID(C1104,2,7)&amp;"/"&amp;MID(C1104,10,3)&amp;TRIM(D1104)),Carouselwash!G:G,Carouselwash!I:I,0),_xlfn.XLOOKUP(MID(B1104,2,7)&amp;"/"&amp;MID(B1104,10,3)&amp;TRIM(D1104)&amp;MID(B1104,15,4),Carouselwash!F:F,Carouselwash!I:I,0))</f>
        <v>0</v>
      </c>
    </row>
    <row r="1105" spans="27:35" hidden="1">
      <c r="AA1105" s="60" t="s">
        <v>5009</v>
      </c>
      <c r="AB1105" s="66" t="s">
        <v>5008</v>
      </c>
      <c r="AC1105" s="60" t="s">
        <v>9558</v>
      </c>
      <c r="AD1105" s="60">
        <f>IF(N1105=$AD$1,_xlfn.XLOOKUP(LEFT(B1105,18)&amp;C1105&amp;D1105,'Form CT'!I:I,'Form CT'!D:D,0)+_xlfn.XLOOKUP(LEFT(B1105,18)&amp;C1105&amp;D1105,'Form CT'!I:I,'Form CT'!E:E,0),0)</f>
        <v>0</v>
      </c>
      <c r="AE1105" s="60">
        <f>IF(N1105=$AE$1,_xlfn.XLOOKUP(LEFT(B1105,18)&amp;C1105&amp;D1105,'Form CT'!I:I,'Form CT'!D:D,0)+_xlfn.XLOOKUP(LEFT(B1105,18)&amp;C1105&amp;D1105,'Form CT'!I:I,'Form CT'!E:E,0),0)</f>
        <v>0</v>
      </c>
      <c r="AF1105" s="60">
        <f>IF(N1105=$AF$1,_xlfn.XLOOKUP(LEFT(B1105,18)&amp;C1105&amp;D1105,'Form CT'!I:I,'Form CT'!D:D,0)+_xlfn.XLOOKUP(LEFT(B1105,18)&amp;C1105&amp;D1105,'Form CT'!I:I,'Form CT'!E:E,0),0)</f>
        <v>0</v>
      </c>
      <c r="AG1105" s="60" t="e">
        <f t="shared" si="22"/>
        <v>#VALUE!</v>
      </c>
      <c r="AH1105" s="60">
        <f>_xlfn.XLOOKUP(TRIM(CLEAN(B1105))&amp;"-"&amp;TRIM(CLEAN(C1105))&amp;"-"&amp;TRIM(CLEAN(D1105)),'KS2'!A:A,'KS2'!B:B,0)</f>
        <v>0</v>
      </c>
      <c r="AI1105" s="60">
        <f>IF(_xlfn.XLOOKUP(MID(B1105,2,7)&amp;"/"&amp;MID(B1105,10,3)&amp;TRIM(D1105)&amp;MID(B1105,15,4),Carouselwash!F:F,Carouselwash!I:I,0)=0,_xlfn.XLOOKUP((MID(C1105,2,7)&amp;"/"&amp;MID(C1105,10,3)&amp;TRIM(D1105)),Carouselwash!G:G,Carouselwash!I:I,0),_xlfn.XLOOKUP(MID(B1105,2,7)&amp;"/"&amp;MID(B1105,10,3)&amp;TRIM(D1105)&amp;MID(B1105,15,4),Carouselwash!F:F,Carouselwash!I:I,0))</f>
        <v>0</v>
      </c>
    </row>
    <row r="1106" spans="27:35" hidden="1">
      <c r="AA1106" s="60" t="s">
        <v>5012</v>
      </c>
      <c r="AB1106" s="66" t="s">
        <v>5014</v>
      </c>
      <c r="AC1106" s="60" t="s">
        <v>9861</v>
      </c>
      <c r="AD1106" s="60">
        <f>IF(N1106=$AD$1,_xlfn.XLOOKUP(LEFT(B1106,18)&amp;C1106&amp;D1106,'Form CT'!I:I,'Form CT'!D:D,0)+_xlfn.XLOOKUP(LEFT(B1106,18)&amp;C1106&amp;D1106,'Form CT'!I:I,'Form CT'!E:E,0),0)</f>
        <v>0</v>
      </c>
      <c r="AE1106" s="60">
        <f>IF(N1106=$AE$1,_xlfn.XLOOKUP(LEFT(B1106,18)&amp;C1106&amp;D1106,'Form CT'!I:I,'Form CT'!D:D,0)+_xlfn.XLOOKUP(LEFT(B1106,18)&amp;C1106&amp;D1106,'Form CT'!I:I,'Form CT'!E:E,0),0)</f>
        <v>0</v>
      </c>
      <c r="AF1106" s="60">
        <f>IF(N1106=$AF$1,_xlfn.XLOOKUP(LEFT(B1106,18)&amp;C1106&amp;D1106,'Form CT'!I:I,'Form CT'!D:D,0)+_xlfn.XLOOKUP(LEFT(B1106,18)&amp;C1106&amp;D1106,'Form CT'!I:I,'Form CT'!E:E,0),0)</f>
        <v>0</v>
      </c>
      <c r="AG1106" s="60" t="e">
        <f t="shared" si="22"/>
        <v>#VALUE!</v>
      </c>
      <c r="AH1106" s="60">
        <f>_xlfn.XLOOKUP(TRIM(CLEAN(B1106))&amp;"-"&amp;TRIM(CLEAN(C1106))&amp;"-"&amp;TRIM(CLEAN(D1106)),'KS2'!A:A,'KS2'!B:B,0)</f>
        <v>0</v>
      </c>
      <c r="AI1106" s="60">
        <f>IF(_xlfn.XLOOKUP(MID(B1106,2,7)&amp;"/"&amp;MID(B1106,10,3)&amp;TRIM(D1106)&amp;MID(B1106,15,4),Carouselwash!F:F,Carouselwash!I:I,0)=0,_xlfn.XLOOKUP((MID(C1106,2,7)&amp;"/"&amp;MID(C1106,10,3)&amp;TRIM(D1106)),Carouselwash!G:G,Carouselwash!I:I,0),_xlfn.XLOOKUP(MID(B1106,2,7)&amp;"/"&amp;MID(B1106,10,3)&amp;TRIM(D1106)&amp;MID(B1106,15,4),Carouselwash!F:F,Carouselwash!I:I,0))</f>
        <v>0</v>
      </c>
    </row>
    <row r="1107" spans="27:35" hidden="1">
      <c r="AA1107" s="60" t="s">
        <v>5009</v>
      </c>
      <c r="AB1107" s="66" t="s">
        <v>5008</v>
      </c>
      <c r="AC1107" s="60" t="s">
        <v>9558</v>
      </c>
      <c r="AD1107" s="60">
        <f>IF(N1107=$AD$1,_xlfn.XLOOKUP(LEFT(B1107,18)&amp;C1107&amp;D1107,'Form CT'!I:I,'Form CT'!D:D,0)+_xlfn.XLOOKUP(LEFT(B1107,18)&amp;C1107&amp;D1107,'Form CT'!I:I,'Form CT'!E:E,0),0)</f>
        <v>0</v>
      </c>
      <c r="AE1107" s="60">
        <f>IF(N1107=$AE$1,_xlfn.XLOOKUP(LEFT(B1107,18)&amp;C1107&amp;D1107,'Form CT'!I:I,'Form CT'!D:D,0)+_xlfn.XLOOKUP(LEFT(B1107,18)&amp;C1107&amp;D1107,'Form CT'!I:I,'Form CT'!E:E,0),0)</f>
        <v>0</v>
      </c>
      <c r="AF1107" s="60">
        <f>IF(N1107=$AF$1,_xlfn.XLOOKUP(LEFT(B1107,18)&amp;C1107&amp;D1107,'Form CT'!I:I,'Form CT'!D:D,0)+_xlfn.XLOOKUP(LEFT(B1107,18)&amp;C1107&amp;D1107,'Form CT'!I:I,'Form CT'!E:E,0),0)</f>
        <v>0</v>
      </c>
      <c r="AG1107" s="60" t="e">
        <f t="shared" si="22"/>
        <v>#VALUE!</v>
      </c>
      <c r="AH1107" s="60">
        <f>_xlfn.XLOOKUP(TRIM(CLEAN(B1107))&amp;"-"&amp;TRIM(CLEAN(C1107))&amp;"-"&amp;TRIM(CLEAN(D1107)),'KS2'!A:A,'KS2'!B:B,0)</f>
        <v>0</v>
      </c>
      <c r="AI1107" s="60">
        <f>IF(_xlfn.XLOOKUP(MID(B1107,2,7)&amp;"/"&amp;MID(B1107,10,3)&amp;TRIM(D1107)&amp;MID(B1107,15,4),Carouselwash!F:F,Carouselwash!I:I,0)=0,_xlfn.XLOOKUP((MID(C1107,2,7)&amp;"/"&amp;MID(C1107,10,3)&amp;TRIM(D1107)),Carouselwash!G:G,Carouselwash!I:I,0),_xlfn.XLOOKUP(MID(B1107,2,7)&amp;"/"&amp;MID(B1107,10,3)&amp;TRIM(D1107)&amp;MID(B1107,15,4),Carouselwash!F:F,Carouselwash!I:I,0))</f>
        <v>0</v>
      </c>
    </row>
    <row r="1108" spans="27:35" hidden="1">
      <c r="AA1108" s="60" t="s">
        <v>5009</v>
      </c>
      <c r="AB1108" s="66" t="s">
        <v>9862</v>
      </c>
      <c r="AC1108" s="60" t="s">
        <v>9863</v>
      </c>
      <c r="AD1108" s="60">
        <f>IF(N1108=$AD$1,_xlfn.XLOOKUP(LEFT(B1108,18)&amp;C1108&amp;D1108,'Form CT'!I:I,'Form CT'!D:D,0)+_xlfn.XLOOKUP(LEFT(B1108,18)&amp;C1108&amp;D1108,'Form CT'!I:I,'Form CT'!E:E,0),0)</f>
        <v>0</v>
      </c>
      <c r="AE1108" s="60">
        <f>IF(N1108=$AE$1,_xlfn.XLOOKUP(LEFT(B1108,18)&amp;C1108&amp;D1108,'Form CT'!I:I,'Form CT'!D:D,0)+_xlfn.XLOOKUP(LEFT(B1108,18)&amp;C1108&amp;D1108,'Form CT'!I:I,'Form CT'!E:E,0),0)</f>
        <v>0</v>
      </c>
      <c r="AF1108" s="60">
        <f>IF(N1108=$AF$1,_xlfn.XLOOKUP(LEFT(B1108,18)&amp;C1108&amp;D1108,'Form CT'!I:I,'Form CT'!D:D,0)+_xlfn.XLOOKUP(LEFT(B1108,18)&amp;C1108&amp;D1108,'Form CT'!I:I,'Form CT'!E:E,0),0)</f>
        <v>0</v>
      </c>
      <c r="AG1108" s="60" t="e">
        <f t="shared" si="22"/>
        <v>#VALUE!</v>
      </c>
      <c r="AH1108" s="60">
        <f>_xlfn.XLOOKUP(TRIM(CLEAN(B1108))&amp;"-"&amp;TRIM(CLEAN(C1108))&amp;"-"&amp;TRIM(CLEAN(D1108)),'KS2'!A:A,'KS2'!B:B,0)</f>
        <v>0</v>
      </c>
      <c r="AI1108" s="60">
        <f>IF(_xlfn.XLOOKUP(MID(B1108,2,7)&amp;"/"&amp;MID(B1108,10,3)&amp;TRIM(D1108)&amp;MID(B1108,15,4),Carouselwash!F:F,Carouselwash!I:I,0)=0,_xlfn.XLOOKUP((MID(C1108,2,7)&amp;"/"&amp;MID(C1108,10,3)&amp;TRIM(D1108)),Carouselwash!G:G,Carouselwash!I:I,0),_xlfn.XLOOKUP(MID(B1108,2,7)&amp;"/"&amp;MID(B1108,10,3)&amp;TRIM(D1108)&amp;MID(B1108,15,4),Carouselwash!F:F,Carouselwash!I:I,0))</f>
        <v>0</v>
      </c>
    </row>
    <row r="1109" spans="27:35" hidden="1">
      <c r="AA1109" s="60" t="s">
        <v>5009</v>
      </c>
      <c r="AB1109" s="66" t="s">
        <v>9864</v>
      </c>
      <c r="AC1109" s="60" t="s">
        <v>9865</v>
      </c>
      <c r="AD1109" s="60">
        <f>IF(N1109=$AD$1,_xlfn.XLOOKUP(LEFT(B1109,18)&amp;C1109&amp;D1109,'Form CT'!I:I,'Form CT'!D:D,0)+_xlfn.XLOOKUP(LEFT(B1109,18)&amp;C1109&amp;D1109,'Form CT'!I:I,'Form CT'!E:E,0),0)</f>
        <v>0</v>
      </c>
      <c r="AE1109" s="60">
        <f>IF(N1109=$AE$1,_xlfn.XLOOKUP(LEFT(B1109,18)&amp;C1109&amp;D1109,'Form CT'!I:I,'Form CT'!D:D,0)+_xlfn.XLOOKUP(LEFT(B1109,18)&amp;C1109&amp;D1109,'Form CT'!I:I,'Form CT'!E:E,0),0)</f>
        <v>0</v>
      </c>
      <c r="AF1109" s="60">
        <f>IF(N1109=$AF$1,_xlfn.XLOOKUP(LEFT(B1109,18)&amp;C1109&amp;D1109,'Form CT'!I:I,'Form CT'!D:D,0)+_xlfn.XLOOKUP(LEFT(B1109,18)&amp;C1109&amp;D1109,'Form CT'!I:I,'Form CT'!E:E,0),0)</f>
        <v>0</v>
      </c>
      <c r="AG1109" s="60" t="e">
        <f t="shared" si="22"/>
        <v>#VALUE!</v>
      </c>
      <c r="AH1109" s="60">
        <f>_xlfn.XLOOKUP(TRIM(CLEAN(B1109))&amp;"-"&amp;TRIM(CLEAN(C1109))&amp;"-"&amp;TRIM(CLEAN(D1109)),'KS2'!A:A,'KS2'!B:B,0)</f>
        <v>0</v>
      </c>
      <c r="AI1109" s="60">
        <f>IF(_xlfn.XLOOKUP(MID(B1109,2,7)&amp;"/"&amp;MID(B1109,10,3)&amp;TRIM(D1109)&amp;MID(B1109,15,4),Carouselwash!F:F,Carouselwash!I:I,0)=0,_xlfn.XLOOKUP((MID(C1109,2,7)&amp;"/"&amp;MID(C1109,10,3)&amp;TRIM(D1109)),Carouselwash!G:G,Carouselwash!I:I,0),_xlfn.XLOOKUP(MID(B1109,2,7)&amp;"/"&amp;MID(B1109,10,3)&amp;TRIM(D1109)&amp;MID(B1109,15,4),Carouselwash!F:F,Carouselwash!I:I,0))</f>
        <v>0</v>
      </c>
    </row>
    <row r="1110" spans="27:35" hidden="1">
      <c r="AA1110" s="60" t="s">
        <v>5011</v>
      </c>
      <c r="AB1110" s="66" t="s">
        <v>5014</v>
      </c>
      <c r="AC1110" s="60" t="s">
        <v>9866</v>
      </c>
      <c r="AD1110" s="60">
        <f>IF(N1110=$AD$1,_xlfn.XLOOKUP(LEFT(B1110,18)&amp;C1110&amp;D1110,'Form CT'!I:I,'Form CT'!D:D,0)+_xlfn.XLOOKUP(LEFT(B1110,18)&amp;C1110&amp;D1110,'Form CT'!I:I,'Form CT'!E:E,0),0)</f>
        <v>0</v>
      </c>
      <c r="AE1110" s="60">
        <f>IF(N1110=$AE$1,_xlfn.XLOOKUP(LEFT(B1110,18)&amp;C1110&amp;D1110,'Form CT'!I:I,'Form CT'!D:D,0)+_xlfn.XLOOKUP(LEFT(B1110,18)&amp;C1110&amp;D1110,'Form CT'!I:I,'Form CT'!E:E,0),0)</f>
        <v>0</v>
      </c>
      <c r="AF1110" s="60">
        <f>IF(N1110=$AF$1,_xlfn.XLOOKUP(LEFT(B1110,18)&amp;C1110&amp;D1110,'Form CT'!I:I,'Form CT'!D:D,0)+_xlfn.XLOOKUP(LEFT(B1110,18)&amp;C1110&amp;D1110,'Form CT'!I:I,'Form CT'!E:E,0),0)</f>
        <v>0</v>
      </c>
      <c r="AG1110" s="60" t="e">
        <f t="shared" si="22"/>
        <v>#VALUE!</v>
      </c>
      <c r="AH1110" s="60">
        <f>_xlfn.XLOOKUP(TRIM(CLEAN(B1110))&amp;"-"&amp;TRIM(CLEAN(C1110))&amp;"-"&amp;TRIM(CLEAN(D1110)),'KS2'!A:A,'KS2'!B:B,0)</f>
        <v>0</v>
      </c>
      <c r="AI1110" s="60">
        <f>IF(_xlfn.XLOOKUP(MID(B1110,2,7)&amp;"/"&amp;MID(B1110,10,3)&amp;TRIM(D1110)&amp;MID(B1110,15,4),Carouselwash!F:F,Carouselwash!I:I,0)=0,_xlfn.XLOOKUP((MID(C1110,2,7)&amp;"/"&amp;MID(C1110,10,3)&amp;TRIM(D1110)),Carouselwash!G:G,Carouselwash!I:I,0),_xlfn.XLOOKUP(MID(B1110,2,7)&amp;"/"&amp;MID(B1110,10,3)&amp;TRIM(D1110)&amp;MID(B1110,15,4),Carouselwash!F:F,Carouselwash!I:I,0))</f>
        <v>0</v>
      </c>
    </row>
    <row r="1111" spans="27:35" hidden="1">
      <c r="AA1111" s="60" t="s">
        <v>5011</v>
      </c>
      <c r="AB1111" s="66" t="s">
        <v>5014</v>
      </c>
      <c r="AC1111" s="60" t="s">
        <v>9867</v>
      </c>
      <c r="AD1111" s="60">
        <f>IF(N1111=$AD$1,_xlfn.XLOOKUP(LEFT(B1111,18)&amp;C1111&amp;D1111,'Form CT'!I:I,'Form CT'!D:D,0)+_xlfn.XLOOKUP(LEFT(B1111,18)&amp;C1111&amp;D1111,'Form CT'!I:I,'Form CT'!E:E,0),0)</f>
        <v>0</v>
      </c>
      <c r="AE1111" s="60">
        <f>IF(N1111=$AE$1,_xlfn.XLOOKUP(LEFT(B1111,18)&amp;C1111&amp;D1111,'Form CT'!I:I,'Form CT'!D:D,0)+_xlfn.XLOOKUP(LEFT(B1111,18)&amp;C1111&amp;D1111,'Form CT'!I:I,'Form CT'!E:E,0),0)</f>
        <v>0</v>
      </c>
      <c r="AF1111" s="60">
        <f>IF(N1111=$AF$1,_xlfn.XLOOKUP(LEFT(B1111,18)&amp;C1111&amp;D1111,'Form CT'!I:I,'Form CT'!D:D,0)+_xlfn.XLOOKUP(LEFT(B1111,18)&amp;C1111&amp;D1111,'Form CT'!I:I,'Form CT'!E:E,0),0)</f>
        <v>0</v>
      </c>
      <c r="AG1111" s="60" t="e">
        <f t="shared" si="22"/>
        <v>#VALUE!</v>
      </c>
      <c r="AH1111" s="60">
        <f>_xlfn.XLOOKUP(TRIM(CLEAN(B1111))&amp;"-"&amp;TRIM(CLEAN(C1111))&amp;"-"&amp;TRIM(CLEAN(D1111)),'KS2'!A:A,'KS2'!B:B,0)</f>
        <v>0</v>
      </c>
      <c r="AI1111" s="60">
        <f>IF(_xlfn.XLOOKUP(MID(B1111,2,7)&amp;"/"&amp;MID(B1111,10,3)&amp;TRIM(D1111)&amp;MID(B1111,15,4),Carouselwash!F:F,Carouselwash!I:I,0)=0,_xlfn.XLOOKUP((MID(C1111,2,7)&amp;"/"&amp;MID(C1111,10,3)&amp;TRIM(D1111)),Carouselwash!G:G,Carouselwash!I:I,0),_xlfn.XLOOKUP(MID(B1111,2,7)&amp;"/"&amp;MID(B1111,10,3)&amp;TRIM(D1111)&amp;MID(B1111,15,4),Carouselwash!F:F,Carouselwash!I:I,0))</f>
        <v>0</v>
      </c>
    </row>
    <row r="1112" spans="27:35" hidden="1">
      <c r="AA1112" s="60" t="s">
        <v>5011</v>
      </c>
      <c r="AB1112" s="66" t="s">
        <v>5014</v>
      </c>
      <c r="AC1112" s="60" t="s">
        <v>9868</v>
      </c>
      <c r="AD1112" s="60">
        <f>IF(N1112=$AD$1,_xlfn.XLOOKUP(LEFT(B1112,18)&amp;C1112&amp;D1112,'Form CT'!I:I,'Form CT'!D:D,0)+_xlfn.XLOOKUP(LEFT(B1112,18)&amp;C1112&amp;D1112,'Form CT'!I:I,'Form CT'!E:E,0),0)</f>
        <v>0</v>
      </c>
      <c r="AE1112" s="60">
        <f>IF(N1112=$AE$1,_xlfn.XLOOKUP(LEFT(B1112,18)&amp;C1112&amp;D1112,'Form CT'!I:I,'Form CT'!D:D,0)+_xlfn.XLOOKUP(LEFT(B1112,18)&amp;C1112&amp;D1112,'Form CT'!I:I,'Form CT'!E:E,0),0)</f>
        <v>0</v>
      </c>
      <c r="AF1112" s="60">
        <f>IF(N1112=$AF$1,_xlfn.XLOOKUP(LEFT(B1112,18)&amp;C1112&amp;D1112,'Form CT'!I:I,'Form CT'!D:D,0)+_xlfn.XLOOKUP(LEFT(B1112,18)&amp;C1112&amp;D1112,'Form CT'!I:I,'Form CT'!E:E,0),0)</f>
        <v>0</v>
      </c>
      <c r="AG1112" s="60" t="e">
        <f t="shared" si="22"/>
        <v>#VALUE!</v>
      </c>
      <c r="AH1112" s="60">
        <f>_xlfn.XLOOKUP(TRIM(CLEAN(B1112))&amp;"-"&amp;TRIM(CLEAN(C1112))&amp;"-"&amp;TRIM(CLEAN(D1112)),'KS2'!A:A,'KS2'!B:B,0)</f>
        <v>0</v>
      </c>
      <c r="AI1112" s="60">
        <f>IF(_xlfn.XLOOKUP(MID(B1112,2,7)&amp;"/"&amp;MID(B1112,10,3)&amp;TRIM(D1112)&amp;MID(B1112,15,4),Carouselwash!F:F,Carouselwash!I:I,0)=0,_xlfn.XLOOKUP((MID(C1112,2,7)&amp;"/"&amp;MID(C1112,10,3)&amp;TRIM(D1112)),Carouselwash!G:G,Carouselwash!I:I,0),_xlfn.XLOOKUP(MID(B1112,2,7)&amp;"/"&amp;MID(B1112,10,3)&amp;TRIM(D1112)&amp;MID(B1112,15,4),Carouselwash!F:F,Carouselwash!I:I,0))</f>
        <v>0</v>
      </c>
    </row>
    <row r="1113" spans="27:35" hidden="1">
      <c r="AA1113" s="60" t="s">
        <v>5009</v>
      </c>
      <c r="AB1113" s="66" t="s">
        <v>9869</v>
      </c>
      <c r="AC1113" s="60" t="s">
        <v>9870</v>
      </c>
      <c r="AD1113" s="60">
        <f>IF(N1113=$AD$1,_xlfn.XLOOKUP(LEFT(B1113,18)&amp;C1113&amp;D1113,'Form CT'!I:I,'Form CT'!D:D,0)+_xlfn.XLOOKUP(LEFT(B1113,18)&amp;C1113&amp;D1113,'Form CT'!I:I,'Form CT'!E:E,0),0)</f>
        <v>0</v>
      </c>
      <c r="AE1113" s="60">
        <f>IF(N1113=$AE$1,_xlfn.XLOOKUP(LEFT(B1113,18)&amp;C1113&amp;D1113,'Form CT'!I:I,'Form CT'!D:D,0)+_xlfn.XLOOKUP(LEFT(B1113,18)&amp;C1113&amp;D1113,'Form CT'!I:I,'Form CT'!E:E,0),0)</f>
        <v>0</v>
      </c>
      <c r="AF1113" s="60">
        <f>IF(N1113=$AF$1,_xlfn.XLOOKUP(LEFT(B1113,18)&amp;C1113&amp;D1113,'Form CT'!I:I,'Form CT'!D:D,0)+_xlfn.XLOOKUP(LEFT(B1113,18)&amp;C1113&amp;D1113,'Form CT'!I:I,'Form CT'!E:E,0),0)</f>
        <v>0</v>
      </c>
      <c r="AG1113" s="60" t="e">
        <f t="shared" si="22"/>
        <v>#VALUE!</v>
      </c>
      <c r="AH1113" s="60">
        <f>_xlfn.XLOOKUP(TRIM(CLEAN(B1113))&amp;"-"&amp;TRIM(CLEAN(C1113))&amp;"-"&amp;TRIM(CLEAN(D1113)),'KS2'!A:A,'KS2'!B:B,0)</f>
        <v>0</v>
      </c>
      <c r="AI1113" s="60">
        <f>IF(_xlfn.XLOOKUP(MID(B1113,2,7)&amp;"/"&amp;MID(B1113,10,3)&amp;TRIM(D1113)&amp;MID(B1113,15,4),Carouselwash!F:F,Carouselwash!I:I,0)=0,_xlfn.XLOOKUP((MID(C1113,2,7)&amp;"/"&amp;MID(C1113,10,3)&amp;TRIM(D1113)),Carouselwash!G:G,Carouselwash!I:I,0),_xlfn.XLOOKUP(MID(B1113,2,7)&amp;"/"&amp;MID(B1113,10,3)&amp;TRIM(D1113)&amp;MID(B1113,15,4),Carouselwash!F:F,Carouselwash!I:I,0))</f>
        <v>0</v>
      </c>
    </row>
    <row r="1114" spans="27:35" hidden="1">
      <c r="AA1114" s="60" t="s">
        <v>5098</v>
      </c>
      <c r="AB1114" s="66" t="s">
        <v>9871</v>
      </c>
      <c r="AC1114" s="60" t="s">
        <v>9872</v>
      </c>
      <c r="AD1114" s="60">
        <f>IF(N1114=$AD$1,_xlfn.XLOOKUP(LEFT(B1114,18)&amp;C1114&amp;D1114,'Form CT'!I:I,'Form CT'!D:D,0)+_xlfn.XLOOKUP(LEFT(B1114,18)&amp;C1114&amp;D1114,'Form CT'!I:I,'Form CT'!E:E,0),0)</f>
        <v>0</v>
      </c>
      <c r="AE1114" s="60">
        <f>IF(N1114=$AE$1,_xlfn.XLOOKUP(LEFT(B1114,18)&amp;C1114&amp;D1114,'Form CT'!I:I,'Form CT'!D:D,0)+_xlfn.XLOOKUP(LEFT(B1114,18)&amp;C1114&amp;D1114,'Form CT'!I:I,'Form CT'!E:E,0),0)</f>
        <v>0</v>
      </c>
      <c r="AF1114" s="60">
        <f>IF(N1114=$AF$1,_xlfn.XLOOKUP(LEFT(B1114,18)&amp;C1114&amp;D1114,'Form CT'!I:I,'Form CT'!D:D,0)+_xlfn.XLOOKUP(LEFT(B1114,18)&amp;C1114&amp;D1114,'Form CT'!I:I,'Form CT'!E:E,0),0)</f>
        <v>0</v>
      </c>
      <c r="AG1114" s="60" t="e">
        <f t="shared" si="22"/>
        <v>#VALUE!</v>
      </c>
      <c r="AH1114" s="60">
        <f>_xlfn.XLOOKUP(TRIM(CLEAN(B1114))&amp;"-"&amp;TRIM(CLEAN(C1114))&amp;"-"&amp;TRIM(CLEAN(D1114)),'KS2'!A:A,'KS2'!B:B,0)</f>
        <v>0</v>
      </c>
      <c r="AI1114" s="60">
        <f>IF(_xlfn.XLOOKUP(MID(B1114,2,7)&amp;"/"&amp;MID(B1114,10,3)&amp;TRIM(D1114)&amp;MID(B1114,15,4),Carouselwash!F:F,Carouselwash!I:I,0)=0,_xlfn.XLOOKUP((MID(C1114,2,7)&amp;"/"&amp;MID(C1114,10,3)&amp;TRIM(D1114)),Carouselwash!G:G,Carouselwash!I:I,0),_xlfn.XLOOKUP(MID(B1114,2,7)&amp;"/"&amp;MID(B1114,10,3)&amp;TRIM(D1114)&amp;MID(B1114,15,4),Carouselwash!F:F,Carouselwash!I:I,0))</f>
        <v>0</v>
      </c>
    </row>
    <row r="1115" spans="27:35" hidden="1">
      <c r="AA1115" s="60" t="s">
        <v>5011</v>
      </c>
      <c r="AB1115" s="66" t="s">
        <v>5014</v>
      </c>
      <c r="AC1115" s="60" t="s">
        <v>9873</v>
      </c>
      <c r="AD1115" s="60">
        <f>IF(N1115=$AD$1,_xlfn.XLOOKUP(LEFT(B1115,18)&amp;C1115&amp;D1115,'Form CT'!I:I,'Form CT'!D:D,0)+_xlfn.XLOOKUP(LEFT(B1115,18)&amp;C1115&amp;D1115,'Form CT'!I:I,'Form CT'!E:E,0),0)</f>
        <v>0</v>
      </c>
      <c r="AE1115" s="60">
        <f>IF(N1115=$AE$1,_xlfn.XLOOKUP(LEFT(B1115,18)&amp;C1115&amp;D1115,'Form CT'!I:I,'Form CT'!D:D,0)+_xlfn.XLOOKUP(LEFT(B1115,18)&amp;C1115&amp;D1115,'Form CT'!I:I,'Form CT'!E:E,0),0)</f>
        <v>0</v>
      </c>
      <c r="AF1115" s="60">
        <f>IF(N1115=$AF$1,_xlfn.XLOOKUP(LEFT(B1115,18)&amp;C1115&amp;D1115,'Form CT'!I:I,'Form CT'!D:D,0)+_xlfn.XLOOKUP(LEFT(B1115,18)&amp;C1115&amp;D1115,'Form CT'!I:I,'Form CT'!E:E,0),0)</f>
        <v>0</v>
      </c>
      <c r="AG1115" s="60" t="e">
        <f t="shared" si="22"/>
        <v>#VALUE!</v>
      </c>
      <c r="AH1115" s="60">
        <f>_xlfn.XLOOKUP(TRIM(CLEAN(B1115))&amp;"-"&amp;TRIM(CLEAN(C1115))&amp;"-"&amp;TRIM(CLEAN(D1115)),'KS2'!A:A,'KS2'!B:B,0)</f>
        <v>0</v>
      </c>
      <c r="AI1115" s="60">
        <f>IF(_xlfn.XLOOKUP(MID(B1115,2,7)&amp;"/"&amp;MID(B1115,10,3)&amp;TRIM(D1115)&amp;MID(B1115,15,4),Carouselwash!F:F,Carouselwash!I:I,0)=0,_xlfn.XLOOKUP((MID(C1115,2,7)&amp;"/"&amp;MID(C1115,10,3)&amp;TRIM(D1115)),Carouselwash!G:G,Carouselwash!I:I,0),_xlfn.XLOOKUP(MID(B1115,2,7)&amp;"/"&amp;MID(B1115,10,3)&amp;TRIM(D1115)&amp;MID(B1115,15,4),Carouselwash!F:F,Carouselwash!I:I,0))</f>
        <v>0</v>
      </c>
    </row>
    <row r="1116" spans="27:35" hidden="1">
      <c r="AA1116" s="60" t="s">
        <v>5012</v>
      </c>
      <c r="AB1116" s="66" t="s">
        <v>5014</v>
      </c>
      <c r="AC1116" s="60" t="s">
        <v>9861</v>
      </c>
      <c r="AD1116" s="60">
        <f>IF(N1116=$AD$1,_xlfn.XLOOKUP(LEFT(B1116,18)&amp;C1116&amp;D1116,'Form CT'!I:I,'Form CT'!D:D,0)+_xlfn.XLOOKUP(LEFT(B1116,18)&amp;C1116&amp;D1116,'Form CT'!I:I,'Form CT'!E:E,0),0)</f>
        <v>0</v>
      </c>
      <c r="AE1116" s="60">
        <f>IF(N1116=$AE$1,_xlfn.XLOOKUP(LEFT(B1116,18)&amp;C1116&amp;D1116,'Form CT'!I:I,'Form CT'!D:D,0)+_xlfn.XLOOKUP(LEFT(B1116,18)&amp;C1116&amp;D1116,'Form CT'!I:I,'Form CT'!E:E,0),0)</f>
        <v>0</v>
      </c>
      <c r="AF1116" s="60">
        <f>IF(N1116=$AF$1,_xlfn.XLOOKUP(LEFT(B1116,18)&amp;C1116&amp;D1116,'Form CT'!I:I,'Form CT'!D:D,0)+_xlfn.XLOOKUP(LEFT(B1116,18)&amp;C1116&amp;D1116,'Form CT'!I:I,'Form CT'!E:E,0),0)</f>
        <v>0</v>
      </c>
      <c r="AG1116" s="60" t="e">
        <f t="shared" si="22"/>
        <v>#VALUE!</v>
      </c>
      <c r="AH1116" s="60">
        <f>_xlfn.XLOOKUP(TRIM(CLEAN(B1116))&amp;"-"&amp;TRIM(CLEAN(C1116))&amp;"-"&amp;TRIM(CLEAN(D1116)),'KS2'!A:A,'KS2'!B:B,0)</f>
        <v>0</v>
      </c>
      <c r="AI1116" s="60">
        <f>IF(_xlfn.XLOOKUP(MID(B1116,2,7)&amp;"/"&amp;MID(B1116,10,3)&amp;TRIM(D1116)&amp;MID(B1116,15,4),Carouselwash!F:F,Carouselwash!I:I,0)=0,_xlfn.XLOOKUP((MID(C1116,2,7)&amp;"/"&amp;MID(C1116,10,3)&amp;TRIM(D1116)),Carouselwash!G:G,Carouselwash!I:I,0),_xlfn.XLOOKUP(MID(B1116,2,7)&amp;"/"&amp;MID(B1116,10,3)&amp;TRIM(D1116)&amp;MID(B1116,15,4),Carouselwash!F:F,Carouselwash!I:I,0))</f>
        <v>0</v>
      </c>
    </row>
    <row r="1117" spans="27:35" hidden="1">
      <c r="AA1117" s="60" t="s">
        <v>5009</v>
      </c>
      <c r="AB1117" s="66" t="s">
        <v>9874</v>
      </c>
      <c r="AC1117" s="60" t="s">
        <v>9875</v>
      </c>
      <c r="AD1117" s="60">
        <f>IF(N1117=$AD$1,_xlfn.XLOOKUP(LEFT(B1117,18)&amp;C1117&amp;D1117,'Form CT'!I:I,'Form CT'!D:D,0)+_xlfn.XLOOKUP(LEFT(B1117,18)&amp;C1117&amp;D1117,'Form CT'!I:I,'Form CT'!E:E,0),0)</f>
        <v>0</v>
      </c>
      <c r="AE1117" s="60">
        <f>IF(N1117=$AE$1,_xlfn.XLOOKUP(LEFT(B1117,18)&amp;C1117&amp;D1117,'Form CT'!I:I,'Form CT'!D:D,0)+_xlfn.XLOOKUP(LEFT(B1117,18)&amp;C1117&amp;D1117,'Form CT'!I:I,'Form CT'!E:E,0),0)</f>
        <v>0</v>
      </c>
      <c r="AF1117" s="60">
        <f>IF(N1117=$AF$1,_xlfn.XLOOKUP(LEFT(B1117,18)&amp;C1117&amp;D1117,'Form CT'!I:I,'Form CT'!D:D,0)+_xlfn.XLOOKUP(LEFT(B1117,18)&amp;C1117&amp;D1117,'Form CT'!I:I,'Form CT'!E:E,0),0)</f>
        <v>0</v>
      </c>
      <c r="AG1117" s="60" t="e">
        <f t="shared" si="22"/>
        <v>#VALUE!</v>
      </c>
      <c r="AH1117" s="60">
        <f>_xlfn.XLOOKUP(TRIM(CLEAN(B1117))&amp;"-"&amp;TRIM(CLEAN(C1117))&amp;"-"&amp;TRIM(CLEAN(D1117)),'KS2'!A:A,'KS2'!B:B,0)</f>
        <v>0</v>
      </c>
      <c r="AI1117" s="60">
        <f>IF(_xlfn.XLOOKUP(MID(B1117,2,7)&amp;"/"&amp;MID(B1117,10,3)&amp;TRIM(D1117)&amp;MID(B1117,15,4),Carouselwash!F:F,Carouselwash!I:I,0)=0,_xlfn.XLOOKUP((MID(C1117,2,7)&amp;"/"&amp;MID(C1117,10,3)&amp;TRIM(D1117)),Carouselwash!G:G,Carouselwash!I:I,0),_xlfn.XLOOKUP(MID(B1117,2,7)&amp;"/"&amp;MID(B1117,10,3)&amp;TRIM(D1117)&amp;MID(B1117,15,4),Carouselwash!F:F,Carouselwash!I:I,0))</f>
        <v>0</v>
      </c>
    </row>
    <row r="1118" spans="27:35" hidden="1">
      <c r="AA1118" s="60" t="s">
        <v>5009</v>
      </c>
      <c r="AB1118" s="66" t="s">
        <v>9876</v>
      </c>
      <c r="AC1118" s="60" t="s">
        <v>9877</v>
      </c>
      <c r="AD1118" s="60">
        <f>IF(N1118=$AD$1,_xlfn.XLOOKUP(LEFT(B1118,18)&amp;C1118&amp;D1118,'Form CT'!I:I,'Form CT'!D:D,0)+_xlfn.XLOOKUP(LEFT(B1118,18)&amp;C1118&amp;D1118,'Form CT'!I:I,'Form CT'!E:E,0),0)</f>
        <v>0</v>
      </c>
      <c r="AE1118" s="60">
        <f>IF(N1118=$AE$1,_xlfn.XLOOKUP(LEFT(B1118,18)&amp;C1118&amp;D1118,'Form CT'!I:I,'Form CT'!D:D,0)+_xlfn.XLOOKUP(LEFT(B1118,18)&amp;C1118&amp;D1118,'Form CT'!I:I,'Form CT'!E:E,0),0)</f>
        <v>0</v>
      </c>
      <c r="AF1118" s="60">
        <f>IF(N1118=$AF$1,_xlfn.XLOOKUP(LEFT(B1118,18)&amp;C1118&amp;D1118,'Form CT'!I:I,'Form CT'!D:D,0)+_xlfn.XLOOKUP(LEFT(B1118,18)&amp;C1118&amp;D1118,'Form CT'!I:I,'Form CT'!E:E,0),0)</f>
        <v>0</v>
      </c>
      <c r="AG1118" s="60" t="e">
        <f t="shared" si="22"/>
        <v>#VALUE!</v>
      </c>
      <c r="AH1118" s="60">
        <f>_xlfn.XLOOKUP(TRIM(CLEAN(B1118))&amp;"-"&amp;TRIM(CLEAN(C1118))&amp;"-"&amp;TRIM(CLEAN(D1118)),'KS2'!A:A,'KS2'!B:B,0)</f>
        <v>0</v>
      </c>
      <c r="AI1118" s="60">
        <f>IF(_xlfn.XLOOKUP(MID(B1118,2,7)&amp;"/"&amp;MID(B1118,10,3)&amp;TRIM(D1118)&amp;MID(B1118,15,4),Carouselwash!F:F,Carouselwash!I:I,0)=0,_xlfn.XLOOKUP((MID(C1118,2,7)&amp;"/"&amp;MID(C1118,10,3)&amp;TRIM(D1118)),Carouselwash!G:G,Carouselwash!I:I,0),_xlfn.XLOOKUP(MID(B1118,2,7)&amp;"/"&amp;MID(B1118,10,3)&amp;TRIM(D1118)&amp;MID(B1118,15,4),Carouselwash!F:F,Carouselwash!I:I,0))</f>
        <v>0</v>
      </c>
    </row>
    <row r="1119" spans="27:35" hidden="1">
      <c r="AA1119" s="60" t="s">
        <v>5009</v>
      </c>
      <c r="AB1119" s="66" t="s">
        <v>9878</v>
      </c>
      <c r="AC1119" s="60" t="s">
        <v>9879</v>
      </c>
      <c r="AD1119" s="60">
        <f>IF(N1119=$AD$1,_xlfn.XLOOKUP(LEFT(B1119,18)&amp;C1119&amp;D1119,'Form CT'!I:I,'Form CT'!D:D,0)+_xlfn.XLOOKUP(LEFT(B1119,18)&amp;C1119&amp;D1119,'Form CT'!I:I,'Form CT'!E:E,0),0)</f>
        <v>0</v>
      </c>
      <c r="AE1119" s="60">
        <f>IF(N1119=$AE$1,_xlfn.XLOOKUP(LEFT(B1119,18)&amp;C1119&amp;D1119,'Form CT'!I:I,'Form CT'!D:D,0)+_xlfn.XLOOKUP(LEFT(B1119,18)&amp;C1119&amp;D1119,'Form CT'!I:I,'Form CT'!E:E,0),0)</f>
        <v>0</v>
      </c>
      <c r="AF1119" s="60">
        <f>IF(N1119=$AF$1,_xlfn.XLOOKUP(LEFT(B1119,18)&amp;C1119&amp;D1119,'Form CT'!I:I,'Form CT'!D:D,0)+_xlfn.XLOOKUP(LEFT(B1119,18)&amp;C1119&amp;D1119,'Form CT'!I:I,'Form CT'!E:E,0),0)</f>
        <v>0</v>
      </c>
      <c r="AG1119" s="60" t="e">
        <f t="shared" si="22"/>
        <v>#VALUE!</v>
      </c>
      <c r="AH1119" s="60">
        <f>_xlfn.XLOOKUP(TRIM(CLEAN(B1119))&amp;"-"&amp;TRIM(CLEAN(C1119))&amp;"-"&amp;TRIM(CLEAN(D1119)),'KS2'!A:A,'KS2'!B:B,0)</f>
        <v>0</v>
      </c>
      <c r="AI1119" s="60">
        <f>IF(_xlfn.XLOOKUP(MID(B1119,2,7)&amp;"/"&amp;MID(B1119,10,3)&amp;TRIM(D1119)&amp;MID(B1119,15,4),Carouselwash!F:F,Carouselwash!I:I,0)=0,_xlfn.XLOOKUP((MID(C1119,2,7)&amp;"/"&amp;MID(C1119,10,3)&amp;TRIM(D1119)),Carouselwash!G:G,Carouselwash!I:I,0),_xlfn.XLOOKUP(MID(B1119,2,7)&amp;"/"&amp;MID(B1119,10,3)&amp;TRIM(D1119)&amp;MID(B1119,15,4),Carouselwash!F:F,Carouselwash!I:I,0))</f>
        <v>0</v>
      </c>
    </row>
    <row r="1120" spans="27:35" hidden="1">
      <c r="AA1120" s="60" t="s">
        <v>5098</v>
      </c>
      <c r="AB1120" s="66" t="s">
        <v>9880</v>
      </c>
      <c r="AC1120" s="60" t="s">
        <v>9881</v>
      </c>
      <c r="AD1120" s="60">
        <f>IF(N1120=$AD$1,_xlfn.XLOOKUP(LEFT(B1120,18)&amp;C1120&amp;D1120,'Form CT'!I:I,'Form CT'!D:D,0)+_xlfn.XLOOKUP(LEFT(B1120,18)&amp;C1120&amp;D1120,'Form CT'!I:I,'Form CT'!E:E,0),0)</f>
        <v>0</v>
      </c>
      <c r="AE1120" s="60">
        <f>IF(N1120=$AE$1,_xlfn.XLOOKUP(LEFT(B1120,18)&amp;C1120&amp;D1120,'Form CT'!I:I,'Form CT'!D:D,0)+_xlfn.XLOOKUP(LEFT(B1120,18)&amp;C1120&amp;D1120,'Form CT'!I:I,'Form CT'!E:E,0),0)</f>
        <v>0</v>
      </c>
      <c r="AF1120" s="60">
        <f>IF(N1120=$AF$1,_xlfn.XLOOKUP(LEFT(B1120,18)&amp;C1120&amp;D1120,'Form CT'!I:I,'Form CT'!D:D,0)+_xlfn.XLOOKUP(LEFT(B1120,18)&amp;C1120&amp;D1120,'Form CT'!I:I,'Form CT'!E:E,0),0)</f>
        <v>0</v>
      </c>
      <c r="AG1120" s="60" t="e">
        <f t="shared" si="22"/>
        <v>#VALUE!</v>
      </c>
      <c r="AH1120" s="60">
        <f>_xlfn.XLOOKUP(TRIM(CLEAN(B1120))&amp;"-"&amp;TRIM(CLEAN(C1120))&amp;"-"&amp;TRIM(CLEAN(D1120)),'KS2'!A:A,'KS2'!B:B,0)</f>
        <v>0</v>
      </c>
      <c r="AI1120" s="60">
        <f>IF(_xlfn.XLOOKUP(MID(B1120,2,7)&amp;"/"&amp;MID(B1120,10,3)&amp;TRIM(D1120)&amp;MID(B1120,15,4),Carouselwash!F:F,Carouselwash!I:I,0)=0,_xlfn.XLOOKUP((MID(C1120,2,7)&amp;"/"&amp;MID(C1120,10,3)&amp;TRIM(D1120)),Carouselwash!G:G,Carouselwash!I:I,0),_xlfn.XLOOKUP(MID(B1120,2,7)&amp;"/"&amp;MID(B1120,10,3)&amp;TRIM(D1120)&amp;MID(B1120,15,4),Carouselwash!F:F,Carouselwash!I:I,0))</f>
        <v>0</v>
      </c>
    </row>
    <row r="1121" spans="27:35" hidden="1">
      <c r="AA1121" s="60" t="s">
        <v>5011</v>
      </c>
      <c r="AB1121" s="66" t="s">
        <v>5014</v>
      </c>
      <c r="AC1121" s="60" t="s">
        <v>9882</v>
      </c>
      <c r="AD1121" s="60">
        <f>IF(N1121=$AD$1,_xlfn.XLOOKUP(LEFT(B1121,18)&amp;C1121&amp;D1121,'Form CT'!I:I,'Form CT'!D:D,0)+_xlfn.XLOOKUP(LEFT(B1121,18)&amp;C1121&amp;D1121,'Form CT'!I:I,'Form CT'!E:E,0),0)</f>
        <v>0</v>
      </c>
      <c r="AE1121" s="60">
        <f>IF(N1121=$AE$1,_xlfn.XLOOKUP(LEFT(B1121,18)&amp;C1121&amp;D1121,'Form CT'!I:I,'Form CT'!D:D,0)+_xlfn.XLOOKUP(LEFT(B1121,18)&amp;C1121&amp;D1121,'Form CT'!I:I,'Form CT'!E:E,0),0)</f>
        <v>0</v>
      </c>
      <c r="AF1121" s="60">
        <f>IF(N1121=$AF$1,_xlfn.XLOOKUP(LEFT(B1121,18)&amp;C1121&amp;D1121,'Form CT'!I:I,'Form CT'!D:D,0)+_xlfn.XLOOKUP(LEFT(B1121,18)&amp;C1121&amp;D1121,'Form CT'!I:I,'Form CT'!E:E,0),0)</f>
        <v>0</v>
      </c>
      <c r="AG1121" s="60" t="e">
        <f t="shared" si="22"/>
        <v>#VALUE!</v>
      </c>
      <c r="AH1121" s="60">
        <f>_xlfn.XLOOKUP(TRIM(CLEAN(B1121))&amp;"-"&amp;TRIM(CLEAN(C1121))&amp;"-"&amp;TRIM(CLEAN(D1121)),'KS2'!A:A,'KS2'!B:B,0)</f>
        <v>0</v>
      </c>
      <c r="AI1121" s="60">
        <f>IF(_xlfn.XLOOKUP(MID(B1121,2,7)&amp;"/"&amp;MID(B1121,10,3)&amp;TRIM(D1121)&amp;MID(B1121,15,4),Carouselwash!F:F,Carouselwash!I:I,0)=0,_xlfn.XLOOKUP((MID(C1121,2,7)&amp;"/"&amp;MID(C1121,10,3)&amp;TRIM(D1121)),Carouselwash!G:G,Carouselwash!I:I,0),_xlfn.XLOOKUP(MID(B1121,2,7)&amp;"/"&amp;MID(B1121,10,3)&amp;TRIM(D1121)&amp;MID(B1121,15,4),Carouselwash!F:F,Carouselwash!I:I,0))</f>
        <v>0</v>
      </c>
    </row>
    <row r="1122" spans="27:35" hidden="1">
      <c r="AA1122" s="60" t="s">
        <v>5009</v>
      </c>
      <c r="AB1122" s="66" t="s">
        <v>9883</v>
      </c>
      <c r="AC1122" s="60" t="s">
        <v>9884</v>
      </c>
      <c r="AD1122" s="60">
        <f>IF(N1122=$AD$1,_xlfn.XLOOKUP(LEFT(B1122,18)&amp;C1122&amp;D1122,'Form CT'!I:I,'Form CT'!D:D,0)+_xlfn.XLOOKUP(LEFT(B1122,18)&amp;C1122&amp;D1122,'Form CT'!I:I,'Form CT'!E:E,0),0)</f>
        <v>0</v>
      </c>
      <c r="AE1122" s="60">
        <f>IF(N1122=$AE$1,_xlfn.XLOOKUP(LEFT(B1122,18)&amp;C1122&amp;D1122,'Form CT'!I:I,'Form CT'!D:D,0)+_xlfn.XLOOKUP(LEFT(B1122,18)&amp;C1122&amp;D1122,'Form CT'!I:I,'Form CT'!E:E,0),0)</f>
        <v>0</v>
      </c>
      <c r="AF1122" s="60">
        <f>IF(N1122=$AF$1,_xlfn.XLOOKUP(LEFT(B1122,18)&amp;C1122&amp;D1122,'Form CT'!I:I,'Form CT'!D:D,0)+_xlfn.XLOOKUP(LEFT(B1122,18)&amp;C1122&amp;D1122,'Form CT'!I:I,'Form CT'!E:E,0),0)</f>
        <v>0</v>
      </c>
      <c r="AG1122" s="60" t="e">
        <f t="shared" si="22"/>
        <v>#VALUE!</v>
      </c>
      <c r="AH1122" s="60">
        <f>_xlfn.XLOOKUP(TRIM(CLEAN(B1122))&amp;"-"&amp;TRIM(CLEAN(C1122))&amp;"-"&amp;TRIM(CLEAN(D1122)),'KS2'!A:A,'KS2'!B:B,0)</f>
        <v>0</v>
      </c>
      <c r="AI1122" s="60">
        <f>IF(_xlfn.XLOOKUP(MID(B1122,2,7)&amp;"/"&amp;MID(B1122,10,3)&amp;TRIM(D1122)&amp;MID(B1122,15,4),Carouselwash!F:F,Carouselwash!I:I,0)=0,_xlfn.XLOOKUP((MID(C1122,2,7)&amp;"/"&amp;MID(C1122,10,3)&amp;TRIM(D1122)),Carouselwash!G:G,Carouselwash!I:I,0),_xlfn.XLOOKUP(MID(B1122,2,7)&amp;"/"&amp;MID(B1122,10,3)&amp;TRIM(D1122)&amp;MID(B1122,15,4),Carouselwash!F:F,Carouselwash!I:I,0))</f>
        <v>0</v>
      </c>
    </row>
    <row r="1123" spans="27:35" hidden="1">
      <c r="AA1123" s="60" t="s">
        <v>5009</v>
      </c>
      <c r="AB1123" s="66" t="s">
        <v>9885</v>
      </c>
      <c r="AC1123" s="60" t="s">
        <v>9886</v>
      </c>
      <c r="AD1123" s="60">
        <f>IF(N1123=$AD$1,_xlfn.XLOOKUP(LEFT(B1123,18)&amp;C1123&amp;D1123,'Form CT'!I:I,'Form CT'!D:D,0)+_xlfn.XLOOKUP(LEFT(B1123,18)&amp;C1123&amp;D1123,'Form CT'!I:I,'Form CT'!E:E,0),0)</f>
        <v>0</v>
      </c>
      <c r="AE1123" s="60">
        <f>IF(N1123=$AE$1,_xlfn.XLOOKUP(LEFT(B1123,18)&amp;C1123&amp;D1123,'Form CT'!I:I,'Form CT'!D:D,0)+_xlfn.XLOOKUP(LEFT(B1123,18)&amp;C1123&amp;D1123,'Form CT'!I:I,'Form CT'!E:E,0),0)</f>
        <v>0</v>
      </c>
      <c r="AF1123" s="60">
        <f>IF(N1123=$AF$1,_xlfn.XLOOKUP(LEFT(B1123,18)&amp;C1123&amp;D1123,'Form CT'!I:I,'Form CT'!D:D,0)+_xlfn.XLOOKUP(LEFT(B1123,18)&amp;C1123&amp;D1123,'Form CT'!I:I,'Form CT'!E:E,0),0)</f>
        <v>0</v>
      </c>
      <c r="AG1123" s="60" t="e">
        <f t="shared" si="22"/>
        <v>#VALUE!</v>
      </c>
      <c r="AH1123" s="60">
        <f>_xlfn.XLOOKUP(TRIM(CLEAN(B1123))&amp;"-"&amp;TRIM(CLEAN(C1123))&amp;"-"&amp;TRIM(CLEAN(D1123)),'KS2'!A:A,'KS2'!B:B,0)</f>
        <v>0</v>
      </c>
      <c r="AI1123" s="60">
        <f>IF(_xlfn.XLOOKUP(MID(B1123,2,7)&amp;"/"&amp;MID(B1123,10,3)&amp;TRIM(D1123)&amp;MID(B1123,15,4),Carouselwash!F:F,Carouselwash!I:I,0)=0,_xlfn.XLOOKUP((MID(C1123,2,7)&amp;"/"&amp;MID(C1123,10,3)&amp;TRIM(D1123)),Carouselwash!G:G,Carouselwash!I:I,0),_xlfn.XLOOKUP(MID(B1123,2,7)&amp;"/"&amp;MID(B1123,10,3)&amp;TRIM(D1123)&amp;MID(B1123,15,4),Carouselwash!F:F,Carouselwash!I:I,0))</f>
        <v>0</v>
      </c>
    </row>
    <row r="1124" spans="27:35" hidden="1">
      <c r="AA1124" s="60" t="s">
        <v>5013</v>
      </c>
      <c r="AB1124" s="66" t="s">
        <v>9887</v>
      </c>
      <c r="AC1124" s="60" t="s">
        <v>9888</v>
      </c>
      <c r="AD1124" s="60">
        <f>IF(N1124=$AD$1,_xlfn.XLOOKUP(LEFT(B1124,18)&amp;C1124&amp;D1124,'Form CT'!I:I,'Form CT'!D:D,0)+_xlfn.XLOOKUP(LEFT(B1124,18)&amp;C1124&amp;D1124,'Form CT'!I:I,'Form CT'!E:E,0),0)</f>
        <v>0</v>
      </c>
      <c r="AE1124" s="60">
        <f>IF(N1124=$AE$1,_xlfn.XLOOKUP(LEFT(B1124,18)&amp;C1124&amp;D1124,'Form CT'!I:I,'Form CT'!D:D,0)+_xlfn.XLOOKUP(LEFT(B1124,18)&amp;C1124&amp;D1124,'Form CT'!I:I,'Form CT'!E:E,0),0)</f>
        <v>0</v>
      </c>
      <c r="AF1124" s="60">
        <f>IF(N1124=$AF$1,_xlfn.XLOOKUP(LEFT(B1124,18)&amp;C1124&amp;D1124,'Form CT'!I:I,'Form CT'!D:D,0)+_xlfn.XLOOKUP(LEFT(B1124,18)&amp;C1124&amp;D1124,'Form CT'!I:I,'Form CT'!E:E,0),0)</f>
        <v>0</v>
      </c>
      <c r="AG1124" s="60" t="e">
        <f t="shared" si="22"/>
        <v>#VALUE!</v>
      </c>
      <c r="AH1124" s="60">
        <f>_xlfn.XLOOKUP(TRIM(CLEAN(B1124))&amp;"-"&amp;TRIM(CLEAN(C1124))&amp;"-"&amp;TRIM(CLEAN(D1124)),'KS2'!A:A,'KS2'!B:B,0)</f>
        <v>0</v>
      </c>
      <c r="AI1124" s="60">
        <f>IF(_xlfn.XLOOKUP(MID(B1124,2,7)&amp;"/"&amp;MID(B1124,10,3)&amp;TRIM(D1124)&amp;MID(B1124,15,4),Carouselwash!F:F,Carouselwash!I:I,0)=0,_xlfn.XLOOKUP((MID(C1124,2,7)&amp;"/"&amp;MID(C1124,10,3)&amp;TRIM(D1124)),Carouselwash!G:G,Carouselwash!I:I,0),_xlfn.XLOOKUP(MID(B1124,2,7)&amp;"/"&amp;MID(B1124,10,3)&amp;TRIM(D1124)&amp;MID(B1124,15,4),Carouselwash!F:F,Carouselwash!I:I,0))</f>
        <v>0</v>
      </c>
    </row>
    <row r="1125" spans="27:35" hidden="1">
      <c r="AA1125" s="60" t="s">
        <v>5009</v>
      </c>
      <c r="AB1125" s="66" t="s">
        <v>9889</v>
      </c>
      <c r="AC1125" s="60" t="s">
        <v>9890</v>
      </c>
      <c r="AD1125" s="60">
        <f>IF(N1125=$AD$1,_xlfn.XLOOKUP(LEFT(B1125,18)&amp;C1125&amp;D1125,'Form CT'!I:I,'Form CT'!D:D,0)+_xlfn.XLOOKUP(LEFT(B1125,18)&amp;C1125&amp;D1125,'Form CT'!I:I,'Form CT'!E:E,0),0)</f>
        <v>0</v>
      </c>
      <c r="AE1125" s="60">
        <f>IF(N1125=$AE$1,_xlfn.XLOOKUP(LEFT(B1125,18)&amp;C1125&amp;D1125,'Form CT'!I:I,'Form CT'!D:D,0)+_xlfn.XLOOKUP(LEFT(B1125,18)&amp;C1125&amp;D1125,'Form CT'!I:I,'Form CT'!E:E,0),0)</f>
        <v>0</v>
      </c>
      <c r="AF1125" s="60">
        <f>IF(N1125=$AF$1,_xlfn.XLOOKUP(LEFT(B1125,18)&amp;C1125&amp;D1125,'Form CT'!I:I,'Form CT'!D:D,0)+_xlfn.XLOOKUP(LEFT(B1125,18)&amp;C1125&amp;D1125,'Form CT'!I:I,'Form CT'!E:E,0),0)</f>
        <v>0</v>
      </c>
      <c r="AG1125" s="60" t="e">
        <f t="shared" si="22"/>
        <v>#VALUE!</v>
      </c>
      <c r="AH1125" s="60">
        <f>_xlfn.XLOOKUP(TRIM(CLEAN(B1125))&amp;"-"&amp;TRIM(CLEAN(C1125))&amp;"-"&amp;TRIM(CLEAN(D1125)),'KS2'!A:A,'KS2'!B:B,0)</f>
        <v>0</v>
      </c>
      <c r="AI1125" s="60">
        <f>IF(_xlfn.XLOOKUP(MID(B1125,2,7)&amp;"/"&amp;MID(B1125,10,3)&amp;TRIM(D1125)&amp;MID(B1125,15,4),Carouselwash!F:F,Carouselwash!I:I,0)=0,_xlfn.XLOOKUP((MID(C1125,2,7)&amp;"/"&amp;MID(C1125,10,3)&amp;TRIM(D1125)),Carouselwash!G:G,Carouselwash!I:I,0),_xlfn.XLOOKUP(MID(B1125,2,7)&amp;"/"&amp;MID(B1125,10,3)&amp;TRIM(D1125)&amp;MID(B1125,15,4),Carouselwash!F:F,Carouselwash!I:I,0))</f>
        <v>0</v>
      </c>
    </row>
    <row r="1126" spans="27:35" hidden="1">
      <c r="AA1126" s="60" t="s">
        <v>5011</v>
      </c>
      <c r="AB1126" s="66" t="s">
        <v>5014</v>
      </c>
      <c r="AC1126" s="60" t="s">
        <v>9891</v>
      </c>
      <c r="AD1126" s="60">
        <f>IF(N1126=$AD$1,_xlfn.XLOOKUP(LEFT(B1126,18)&amp;C1126&amp;D1126,'Form CT'!I:I,'Form CT'!D:D,0)+_xlfn.XLOOKUP(LEFT(B1126,18)&amp;C1126&amp;D1126,'Form CT'!I:I,'Form CT'!E:E,0),0)</f>
        <v>0</v>
      </c>
      <c r="AE1126" s="60">
        <f>IF(N1126=$AE$1,_xlfn.XLOOKUP(LEFT(B1126,18)&amp;C1126&amp;D1126,'Form CT'!I:I,'Form CT'!D:D,0)+_xlfn.XLOOKUP(LEFT(B1126,18)&amp;C1126&amp;D1126,'Form CT'!I:I,'Form CT'!E:E,0),0)</f>
        <v>0</v>
      </c>
      <c r="AF1126" s="60">
        <f>IF(N1126=$AF$1,_xlfn.XLOOKUP(LEFT(B1126,18)&amp;C1126&amp;D1126,'Form CT'!I:I,'Form CT'!D:D,0)+_xlfn.XLOOKUP(LEFT(B1126,18)&amp;C1126&amp;D1126,'Form CT'!I:I,'Form CT'!E:E,0),0)</f>
        <v>0</v>
      </c>
      <c r="AG1126" s="60" t="e">
        <f t="shared" si="22"/>
        <v>#VALUE!</v>
      </c>
      <c r="AH1126" s="60">
        <f>_xlfn.XLOOKUP(TRIM(CLEAN(B1126))&amp;"-"&amp;TRIM(CLEAN(C1126))&amp;"-"&amp;TRIM(CLEAN(D1126)),'KS2'!A:A,'KS2'!B:B,0)</f>
        <v>0</v>
      </c>
      <c r="AI1126" s="60">
        <f>IF(_xlfn.XLOOKUP(MID(B1126,2,7)&amp;"/"&amp;MID(B1126,10,3)&amp;TRIM(D1126)&amp;MID(B1126,15,4),Carouselwash!F:F,Carouselwash!I:I,0)=0,_xlfn.XLOOKUP((MID(C1126,2,7)&amp;"/"&amp;MID(C1126,10,3)&amp;TRIM(D1126)),Carouselwash!G:G,Carouselwash!I:I,0),_xlfn.XLOOKUP(MID(B1126,2,7)&amp;"/"&amp;MID(B1126,10,3)&amp;TRIM(D1126)&amp;MID(B1126,15,4),Carouselwash!F:F,Carouselwash!I:I,0))</f>
        <v>0</v>
      </c>
    </row>
    <row r="1127" spans="27:35" hidden="1">
      <c r="AA1127" s="60" t="s">
        <v>5009</v>
      </c>
      <c r="AB1127" s="66" t="s">
        <v>9892</v>
      </c>
      <c r="AC1127" s="60" t="s">
        <v>9893</v>
      </c>
      <c r="AD1127" s="60">
        <f>IF(N1127=$AD$1,_xlfn.XLOOKUP(LEFT(B1127,18)&amp;C1127&amp;D1127,'Form CT'!I:I,'Form CT'!D:D,0)+_xlfn.XLOOKUP(LEFT(B1127,18)&amp;C1127&amp;D1127,'Form CT'!I:I,'Form CT'!E:E,0),0)</f>
        <v>0</v>
      </c>
      <c r="AE1127" s="60">
        <f>IF(N1127=$AE$1,_xlfn.XLOOKUP(LEFT(B1127,18)&amp;C1127&amp;D1127,'Form CT'!I:I,'Form CT'!D:D,0)+_xlfn.XLOOKUP(LEFT(B1127,18)&amp;C1127&amp;D1127,'Form CT'!I:I,'Form CT'!E:E,0),0)</f>
        <v>0</v>
      </c>
      <c r="AF1127" s="60">
        <f>IF(N1127=$AF$1,_xlfn.XLOOKUP(LEFT(B1127,18)&amp;C1127&amp;D1127,'Form CT'!I:I,'Form CT'!D:D,0)+_xlfn.XLOOKUP(LEFT(B1127,18)&amp;C1127&amp;D1127,'Form CT'!I:I,'Form CT'!E:E,0),0)</f>
        <v>0</v>
      </c>
      <c r="AG1127" s="60" t="e">
        <f t="shared" si="22"/>
        <v>#VALUE!</v>
      </c>
      <c r="AH1127" s="60">
        <f>_xlfn.XLOOKUP(TRIM(CLEAN(B1127))&amp;"-"&amp;TRIM(CLEAN(C1127))&amp;"-"&amp;TRIM(CLEAN(D1127)),'KS2'!A:A,'KS2'!B:B,0)</f>
        <v>0</v>
      </c>
      <c r="AI1127" s="60">
        <f>IF(_xlfn.XLOOKUP(MID(B1127,2,7)&amp;"/"&amp;MID(B1127,10,3)&amp;TRIM(D1127)&amp;MID(B1127,15,4),Carouselwash!F:F,Carouselwash!I:I,0)=0,_xlfn.XLOOKUP((MID(C1127,2,7)&amp;"/"&amp;MID(C1127,10,3)&amp;TRIM(D1127)),Carouselwash!G:G,Carouselwash!I:I,0),_xlfn.XLOOKUP(MID(B1127,2,7)&amp;"/"&amp;MID(B1127,10,3)&amp;TRIM(D1127)&amp;MID(B1127,15,4),Carouselwash!F:F,Carouselwash!I:I,0))</f>
        <v>0</v>
      </c>
    </row>
    <row r="1128" spans="27:35" hidden="1">
      <c r="AA1128" s="60" t="s">
        <v>5009</v>
      </c>
      <c r="AB1128" s="66" t="s">
        <v>5008</v>
      </c>
      <c r="AC1128" s="60" t="s">
        <v>9562</v>
      </c>
      <c r="AD1128" s="60">
        <f>IF(N1128=$AD$1,_xlfn.XLOOKUP(LEFT(B1128,18)&amp;C1128&amp;D1128,'Form CT'!I:I,'Form CT'!D:D,0)+_xlfn.XLOOKUP(LEFT(B1128,18)&amp;C1128&amp;D1128,'Form CT'!I:I,'Form CT'!E:E,0),0)</f>
        <v>0</v>
      </c>
      <c r="AE1128" s="60">
        <f>IF(N1128=$AE$1,_xlfn.XLOOKUP(LEFT(B1128,18)&amp;C1128&amp;D1128,'Form CT'!I:I,'Form CT'!D:D,0)+_xlfn.XLOOKUP(LEFT(B1128,18)&amp;C1128&amp;D1128,'Form CT'!I:I,'Form CT'!E:E,0),0)</f>
        <v>0</v>
      </c>
      <c r="AF1128" s="60">
        <f>IF(N1128=$AF$1,_xlfn.XLOOKUP(LEFT(B1128,18)&amp;C1128&amp;D1128,'Form CT'!I:I,'Form CT'!D:D,0)+_xlfn.XLOOKUP(LEFT(B1128,18)&amp;C1128&amp;D1128,'Form CT'!I:I,'Form CT'!E:E,0),0)</f>
        <v>0</v>
      </c>
      <c r="AG1128" s="60" t="e">
        <f t="shared" si="22"/>
        <v>#VALUE!</v>
      </c>
      <c r="AH1128" s="60">
        <f>_xlfn.XLOOKUP(TRIM(CLEAN(B1128))&amp;"-"&amp;TRIM(CLEAN(C1128))&amp;"-"&amp;TRIM(CLEAN(D1128)),'KS2'!A:A,'KS2'!B:B,0)</f>
        <v>0</v>
      </c>
      <c r="AI1128" s="60">
        <f>IF(_xlfn.XLOOKUP(MID(B1128,2,7)&amp;"/"&amp;MID(B1128,10,3)&amp;TRIM(D1128)&amp;MID(B1128,15,4),Carouselwash!F:F,Carouselwash!I:I,0)=0,_xlfn.XLOOKUP((MID(C1128,2,7)&amp;"/"&amp;MID(C1128,10,3)&amp;TRIM(D1128)),Carouselwash!G:G,Carouselwash!I:I,0),_xlfn.XLOOKUP(MID(B1128,2,7)&amp;"/"&amp;MID(B1128,10,3)&amp;TRIM(D1128)&amp;MID(B1128,15,4),Carouselwash!F:F,Carouselwash!I:I,0))</f>
        <v>0</v>
      </c>
    </row>
    <row r="1129" spans="27:35" hidden="1">
      <c r="AA1129" s="60" t="s">
        <v>5009</v>
      </c>
      <c r="AB1129" s="66" t="s">
        <v>9894</v>
      </c>
      <c r="AC1129" s="60" t="s">
        <v>9895</v>
      </c>
      <c r="AD1129" s="60">
        <f>IF(N1129=$AD$1,_xlfn.XLOOKUP(LEFT(B1129,18)&amp;C1129&amp;D1129,'Form CT'!I:I,'Form CT'!D:D,0)+_xlfn.XLOOKUP(LEFT(B1129,18)&amp;C1129&amp;D1129,'Form CT'!I:I,'Form CT'!E:E,0),0)</f>
        <v>0</v>
      </c>
      <c r="AE1129" s="60">
        <f>IF(N1129=$AE$1,_xlfn.XLOOKUP(LEFT(B1129,18)&amp;C1129&amp;D1129,'Form CT'!I:I,'Form CT'!D:D,0)+_xlfn.XLOOKUP(LEFT(B1129,18)&amp;C1129&amp;D1129,'Form CT'!I:I,'Form CT'!E:E,0),0)</f>
        <v>0</v>
      </c>
      <c r="AF1129" s="60">
        <f>IF(N1129=$AF$1,_xlfn.XLOOKUP(LEFT(B1129,18)&amp;C1129&amp;D1129,'Form CT'!I:I,'Form CT'!D:D,0)+_xlfn.XLOOKUP(LEFT(B1129,18)&amp;C1129&amp;D1129,'Form CT'!I:I,'Form CT'!E:E,0),0)</f>
        <v>0</v>
      </c>
      <c r="AG1129" s="60" t="e">
        <f t="shared" si="22"/>
        <v>#VALUE!</v>
      </c>
      <c r="AH1129" s="60">
        <f>_xlfn.XLOOKUP(TRIM(CLEAN(B1129))&amp;"-"&amp;TRIM(CLEAN(C1129))&amp;"-"&amp;TRIM(CLEAN(D1129)),'KS2'!A:A,'KS2'!B:B,0)</f>
        <v>0</v>
      </c>
      <c r="AI1129" s="60">
        <f>IF(_xlfn.XLOOKUP(MID(B1129,2,7)&amp;"/"&amp;MID(B1129,10,3)&amp;TRIM(D1129)&amp;MID(B1129,15,4),Carouselwash!F:F,Carouselwash!I:I,0)=0,_xlfn.XLOOKUP((MID(C1129,2,7)&amp;"/"&amp;MID(C1129,10,3)&amp;TRIM(D1129)),Carouselwash!G:G,Carouselwash!I:I,0),_xlfn.XLOOKUP(MID(B1129,2,7)&amp;"/"&amp;MID(B1129,10,3)&amp;TRIM(D1129)&amp;MID(B1129,15,4),Carouselwash!F:F,Carouselwash!I:I,0))</f>
        <v>0</v>
      </c>
    </row>
    <row r="1130" spans="27:35" hidden="1">
      <c r="AA1130" s="60" t="s">
        <v>5009</v>
      </c>
      <c r="AB1130" s="66" t="s">
        <v>5008</v>
      </c>
      <c r="AC1130" s="60" t="s">
        <v>9558</v>
      </c>
      <c r="AD1130" s="60">
        <f>IF(N1130=$AD$1,_xlfn.XLOOKUP(LEFT(B1130,18)&amp;C1130&amp;D1130,'Form CT'!I:I,'Form CT'!D:D,0)+_xlfn.XLOOKUP(LEFT(B1130,18)&amp;C1130&amp;D1130,'Form CT'!I:I,'Form CT'!E:E,0),0)</f>
        <v>0</v>
      </c>
      <c r="AE1130" s="60">
        <f>IF(N1130=$AE$1,_xlfn.XLOOKUP(LEFT(B1130,18)&amp;C1130&amp;D1130,'Form CT'!I:I,'Form CT'!D:D,0)+_xlfn.XLOOKUP(LEFT(B1130,18)&amp;C1130&amp;D1130,'Form CT'!I:I,'Form CT'!E:E,0),0)</f>
        <v>0</v>
      </c>
      <c r="AF1130" s="60">
        <f>IF(N1130=$AF$1,_xlfn.XLOOKUP(LEFT(B1130,18)&amp;C1130&amp;D1130,'Form CT'!I:I,'Form CT'!D:D,0)+_xlfn.XLOOKUP(LEFT(B1130,18)&amp;C1130&amp;D1130,'Form CT'!I:I,'Form CT'!E:E,0),0)</f>
        <v>0</v>
      </c>
      <c r="AG1130" s="60" t="e">
        <f t="shared" si="22"/>
        <v>#VALUE!</v>
      </c>
      <c r="AH1130" s="60">
        <f>_xlfn.XLOOKUP(TRIM(CLEAN(B1130))&amp;"-"&amp;TRIM(CLEAN(C1130))&amp;"-"&amp;TRIM(CLEAN(D1130)),'KS2'!A:A,'KS2'!B:B,0)</f>
        <v>0</v>
      </c>
      <c r="AI1130" s="60">
        <f>IF(_xlfn.XLOOKUP(MID(B1130,2,7)&amp;"/"&amp;MID(B1130,10,3)&amp;TRIM(D1130)&amp;MID(B1130,15,4),Carouselwash!F:F,Carouselwash!I:I,0)=0,_xlfn.XLOOKUP((MID(C1130,2,7)&amp;"/"&amp;MID(C1130,10,3)&amp;TRIM(D1130)),Carouselwash!G:G,Carouselwash!I:I,0),_xlfn.XLOOKUP(MID(B1130,2,7)&amp;"/"&amp;MID(B1130,10,3)&amp;TRIM(D1130)&amp;MID(B1130,15,4),Carouselwash!F:F,Carouselwash!I:I,0))</f>
        <v>0</v>
      </c>
    </row>
    <row r="1131" spans="27:35" hidden="1">
      <c r="AA1131" s="60" t="s">
        <v>5013</v>
      </c>
      <c r="AB1131" s="66" t="s">
        <v>5014</v>
      </c>
      <c r="AC1131" s="60" t="s">
        <v>9553</v>
      </c>
      <c r="AD1131" s="60">
        <f>IF(N1131=$AD$1,_xlfn.XLOOKUP(LEFT(B1131,18)&amp;C1131&amp;D1131,'Form CT'!I:I,'Form CT'!D:D,0)+_xlfn.XLOOKUP(LEFT(B1131,18)&amp;C1131&amp;D1131,'Form CT'!I:I,'Form CT'!E:E,0),0)</f>
        <v>0</v>
      </c>
      <c r="AE1131" s="60">
        <f>IF(N1131=$AE$1,_xlfn.XLOOKUP(LEFT(B1131,18)&amp;C1131&amp;D1131,'Form CT'!I:I,'Form CT'!D:D,0)+_xlfn.XLOOKUP(LEFT(B1131,18)&amp;C1131&amp;D1131,'Form CT'!I:I,'Form CT'!E:E,0),0)</f>
        <v>0</v>
      </c>
      <c r="AF1131" s="60">
        <f>IF(N1131=$AF$1,_xlfn.XLOOKUP(LEFT(B1131,18)&amp;C1131&amp;D1131,'Form CT'!I:I,'Form CT'!D:D,0)+_xlfn.XLOOKUP(LEFT(B1131,18)&amp;C1131&amp;D1131,'Form CT'!I:I,'Form CT'!E:E,0),0)</f>
        <v>0</v>
      </c>
      <c r="AG1131" s="60" t="e">
        <f t="shared" si="22"/>
        <v>#VALUE!</v>
      </c>
      <c r="AH1131" s="60">
        <f>_xlfn.XLOOKUP(TRIM(CLEAN(B1131))&amp;"-"&amp;TRIM(CLEAN(C1131))&amp;"-"&amp;TRIM(CLEAN(D1131)),'KS2'!A:A,'KS2'!B:B,0)</f>
        <v>0</v>
      </c>
      <c r="AI1131" s="60">
        <f>IF(_xlfn.XLOOKUP(MID(B1131,2,7)&amp;"/"&amp;MID(B1131,10,3)&amp;TRIM(D1131)&amp;MID(B1131,15,4),Carouselwash!F:F,Carouselwash!I:I,0)=0,_xlfn.XLOOKUP((MID(C1131,2,7)&amp;"/"&amp;MID(C1131,10,3)&amp;TRIM(D1131)),Carouselwash!G:G,Carouselwash!I:I,0),_xlfn.XLOOKUP(MID(B1131,2,7)&amp;"/"&amp;MID(B1131,10,3)&amp;TRIM(D1131)&amp;MID(B1131,15,4),Carouselwash!F:F,Carouselwash!I:I,0))</f>
        <v>0</v>
      </c>
    </row>
    <row r="1132" spans="27:35" hidden="1">
      <c r="AA1132" s="60" t="s">
        <v>5009</v>
      </c>
      <c r="AB1132" s="66" t="s">
        <v>9896</v>
      </c>
      <c r="AC1132" s="60" t="s">
        <v>9897</v>
      </c>
      <c r="AD1132" s="60">
        <f>IF(N1132=$AD$1,_xlfn.XLOOKUP(LEFT(B1132,18)&amp;C1132&amp;D1132,'Form CT'!I:I,'Form CT'!D:D,0)+_xlfn.XLOOKUP(LEFT(B1132,18)&amp;C1132&amp;D1132,'Form CT'!I:I,'Form CT'!E:E,0),0)</f>
        <v>0</v>
      </c>
      <c r="AE1132" s="60">
        <f>IF(N1132=$AE$1,_xlfn.XLOOKUP(LEFT(B1132,18)&amp;C1132&amp;D1132,'Form CT'!I:I,'Form CT'!D:D,0)+_xlfn.XLOOKUP(LEFT(B1132,18)&amp;C1132&amp;D1132,'Form CT'!I:I,'Form CT'!E:E,0),0)</f>
        <v>0</v>
      </c>
      <c r="AF1132" s="60">
        <f>IF(N1132=$AF$1,_xlfn.XLOOKUP(LEFT(B1132,18)&amp;C1132&amp;D1132,'Form CT'!I:I,'Form CT'!D:D,0)+_xlfn.XLOOKUP(LEFT(B1132,18)&amp;C1132&amp;D1132,'Form CT'!I:I,'Form CT'!E:E,0),0)</f>
        <v>0</v>
      </c>
      <c r="AG1132" s="60" t="e">
        <f t="shared" si="22"/>
        <v>#VALUE!</v>
      </c>
      <c r="AH1132" s="60">
        <f>_xlfn.XLOOKUP(TRIM(CLEAN(B1132))&amp;"-"&amp;TRIM(CLEAN(C1132))&amp;"-"&amp;TRIM(CLEAN(D1132)),'KS2'!A:A,'KS2'!B:B,0)</f>
        <v>0</v>
      </c>
      <c r="AI1132" s="60">
        <f>IF(_xlfn.XLOOKUP(MID(B1132,2,7)&amp;"/"&amp;MID(B1132,10,3)&amp;TRIM(D1132)&amp;MID(B1132,15,4),Carouselwash!F:F,Carouselwash!I:I,0)=0,_xlfn.XLOOKUP((MID(C1132,2,7)&amp;"/"&amp;MID(C1132,10,3)&amp;TRIM(D1132)),Carouselwash!G:G,Carouselwash!I:I,0),_xlfn.XLOOKUP(MID(B1132,2,7)&amp;"/"&amp;MID(B1132,10,3)&amp;TRIM(D1132)&amp;MID(B1132,15,4),Carouselwash!F:F,Carouselwash!I:I,0))</f>
        <v>0</v>
      </c>
    </row>
    <row r="1133" spans="27:35" hidden="1">
      <c r="AA1133" s="60" t="s">
        <v>5098</v>
      </c>
      <c r="AB1133" s="66" t="s">
        <v>9898</v>
      </c>
      <c r="AC1133" s="60" t="s">
        <v>9899</v>
      </c>
      <c r="AD1133" s="60">
        <f>IF(N1133=$AD$1,_xlfn.XLOOKUP(LEFT(B1133,18)&amp;C1133&amp;D1133,'Form CT'!I:I,'Form CT'!D:D,0)+_xlfn.XLOOKUP(LEFT(B1133,18)&amp;C1133&amp;D1133,'Form CT'!I:I,'Form CT'!E:E,0),0)</f>
        <v>0</v>
      </c>
      <c r="AE1133" s="60">
        <f>IF(N1133=$AE$1,_xlfn.XLOOKUP(LEFT(B1133,18)&amp;C1133&amp;D1133,'Form CT'!I:I,'Form CT'!D:D,0)+_xlfn.XLOOKUP(LEFT(B1133,18)&amp;C1133&amp;D1133,'Form CT'!I:I,'Form CT'!E:E,0),0)</f>
        <v>0</v>
      </c>
      <c r="AF1133" s="60">
        <f>IF(N1133=$AF$1,_xlfn.XLOOKUP(LEFT(B1133,18)&amp;C1133&amp;D1133,'Form CT'!I:I,'Form CT'!D:D,0)+_xlfn.XLOOKUP(LEFT(B1133,18)&amp;C1133&amp;D1133,'Form CT'!I:I,'Form CT'!E:E,0),0)</f>
        <v>0</v>
      </c>
      <c r="AG1133" s="60" t="e">
        <f t="shared" si="22"/>
        <v>#VALUE!</v>
      </c>
      <c r="AH1133" s="60">
        <f>_xlfn.XLOOKUP(TRIM(CLEAN(B1133))&amp;"-"&amp;TRIM(CLEAN(C1133))&amp;"-"&amp;TRIM(CLEAN(D1133)),'KS2'!A:A,'KS2'!B:B,0)</f>
        <v>0</v>
      </c>
      <c r="AI1133" s="60">
        <f>IF(_xlfn.XLOOKUP(MID(B1133,2,7)&amp;"/"&amp;MID(B1133,10,3)&amp;TRIM(D1133)&amp;MID(B1133,15,4),Carouselwash!F:F,Carouselwash!I:I,0)=0,_xlfn.XLOOKUP((MID(C1133,2,7)&amp;"/"&amp;MID(C1133,10,3)&amp;TRIM(D1133)),Carouselwash!G:G,Carouselwash!I:I,0),_xlfn.XLOOKUP(MID(B1133,2,7)&amp;"/"&amp;MID(B1133,10,3)&amp;TRIM(D1133)&amp;MID(B1133,15,4),Carouselwash!F:F,Carouselwash!I:I,0))</f>
        <v>0</v>
      </c>
    </row>
    <row r="1134" spans="27:35" hidden="1">
      <c r="AA1134" s="60" t="s">
        <v>5009</v>
      </c>
      <c r="AB1134" s="66" t="s">
        <v>5008</v>
      </c>
      <c r="AC1134" s="60" t="s">
        <v>9685</v>
      </c>
      <c r="AD1134" s="60">
        <f>IF(N1134=$AD$1,_xlfn.XLOOKUP(LEFT(B1134,18)&amp;C1134&amp;D1134,'Form CT'!I:I,'Form CT'!D:D,0)+_xlfn.XLOOKUP(LEFT(B1134,18)&amp;C1134&amp;D1134,'Form CT'!I:I,'Form CT'!E:E,0),0)</f>
        <v>0</v>
      </c>
      <c r="AE1134" s="60">
        <f>IF(N1134=$AE$1,_xlfn.XLOOKUP(LEFT(B1134,18)&amp;C1134&amp;D1134,'Form CT'!I:I,'Form CT'!D:D,0)+_xlfn.XLOOKUP(LEFT(B1134,18)&amp;C1134&amp;D1134,'Form CT'!I:I,'Form CT'!E:E,0),0)</f>
        <v>0</v>
      </c>
      <c r="AF1134" s="60">
        <f>IF(N1134=$AF$1,_xlfn.XLOOKUP(LEFT(B1134,18)&amp;C1134&amp;D1134,'Form CT'!I:I,'Form CT'!D:D,0)+_xlfn.XLOOKUP(LEFT(B1134,18)&amp;C1134&amp;D1134,'Form CT'!I:I,'Form CT'!E:E,0),0)</f>
        <v>0</v>
      </c>
      <c r="AG1134" s="60" t="e">
        <f t="shared" si="22"/>
        <v>#VALUE!</v>
      </c>
      <c r="AH1134" s="60">
        <f>_xlfn.XLOOKUP(TRIM(CLEAN(B1134))&amp;"-"&amp;TRIM(CLEAN(C1134))&amp;"-"&amp;TRIM(CLEAN(D1134)),'KS2'!A:A,'KS2'!B:B,0)</f>
        <v>0</v>
      </c>
      <c r="AI1134" s="60">
        <f>IF(_xlfn.XLOOKUP(MID(B1134,2,7)&amp;"/"&amp;MID(B1134,10,3)&amp;TRIM(D1134)&amp;MID(B1134,15,4),Carouselwash!F:F,Carouselwash!I:I,0)=0,_xlfn.XLOOKUP((MID(C1134,2,7)&amp;"/"&amp;MID(C1134,10,3)&amp;TRIM(D1134)),Carouselwash!G:G,Carouselwash!I:I,0),_xlfn.XLOOKUP(MID(B1134,2,7)&amp;"/"&amp;MID(B1134,10,3)&amp;TRIM(D1134)&amp;MID(B1134,15,4),Carouselwash!F:F,Carouselwash!I:I,0))</f>
        <v>0</v>
      </c>
    </row>
    <row r="1135" spans="27:35" hidden="1">
      <c r="AA1135" s="60" t="s">
        <v>5012</v>
      </c>
      <c r="AB1135" s="66" t="s">
        <v>5014</v>
      </c>
      <c r="AC1135" s="60" t="s">
        <v>9900</v>
      </c>
      <c r="AD1135" s="60">
        <f>IF(N1135=$AD$1,_xlfn.XLOOKUP(LEFT(B1135,18)&amp;C1135&amp;D1135,'Form CT'!I:I,'Form CT'!D:D,0)+_xlfn.XLOOKUP(LEFT(B1135,18)&amp;C1135&amp;D1135,'Form CT'!I:I,'Form CT'!E:E,0),0)</f>
        <v>0</v>
      </c>
      <c r="AE1135" s="60">
        <f>IF(N1135=$AE$1,_xlfn.XLOOKUP(LEFT(B1135,18)&amp;C1135&amp;D1135,'Form CT'!I:I,'Form CT'!D:D,0)+_xlfn.XLOOKUP(LEFT(B1135,18)&amp;C1135&amp;D1135,'Form CT'!I:I,'Form CT'!E:E,0),0)</f>
        <v>0</v>
      </c>
      <c r="AF1135" s="60">
        <f>IF(N1135=$AF$1,_xlfn.XLOOKUP(LEFT(B1135,18)&amp;C1135&amp;D1135,'Form CT'!I:I,'Form CT'!D:D,0)+_xlfn.XLOOKUP(LEFT(B1135,18)&amp;C1135&amp;D1135,'Form CT'!I:I,'Form CT'!E:E,0),0)</f>
        <v>0</v>
      </c>
      <c r="AG1135" s="60" t="e">
        <f t="shared" si="22"/>
        <v>#VALUE!</v>
      </c>
      <c r="AH1135" s="60">
        <f>_xlfn.XLOOKUP(TRIM(CLEAN(B1135))&amp;"-"&amp;TRIM(CLEAN(C1135))&amp;"-"&amp;TRIM(CLEAN(D1135)),'KS2'!A:A,'KS2'!B:B,0)</f>
        <v>0</v>
      </c>
      <c r="AI1135" s="60">
        <f>IF(_xlfn.XLOOKUP(MID(B1135,2,7)&amp;"/"&amp;MID(B1135,10,3)&amp;TRIM(D1135)&amp;MID(B1135,15,4),Carouselwash!F:F,Carouselwash!I:I,0)=0,_xlfn.XLOOKUP((MID(C1135,2,7)&amp;"/"&amp;MID(C1135,10,3)&amp;TRIM(D1135)),Carouselwash!G:G,Carouselwash!I:I,0),_xlfn.XLOOKUP(MID(B1135,2,7)&amp;"/"&amp;MID(B1135,10,3)&amp;TRIM(D1135)&amp;MID(B1135,15,4),Carouselwash!F:F,Carouselwash!I:I,0))</f>
        <v>0</v>
      </c>
    </row>
    <row r="1136" spans="27:35" hidden="1">
      <c r="AA1136" s="60" t="s">
        <v>5009</v>
      </c>
      <c r="AB1136" s="66" t="s">
        <v>5008</v>
      </c>
      <c r="AC1136" s="60" t="s">
        <v>9792</v>
      </c>
      <c r="AD1136" s="60">
        <f>IF(N1136=$AD$1,_xlfn.XLOOKUP(LEFT(B1136,18)&amp;C1136&amp;D1136,'Form CT'!I:I,'Form CT'!D:D,0)+_xlfn.XLOOKUP(LEFT(B1136,18)&amp;C1136&amp;D1136,'Form CT'!I:I,'Form CT'!E:E,0),0)</f>
        <v>0</v>
      </c>
      <c r="AE1136" s="60">
        <f>IF(N1136=$AE$1,_xlfn.XLOOKUP(LEFT(B1136,18)&amp;C1136&amp;D1136,'Form CT'!I:I,'Form CT'!D:D,0)+_xlfn.XLOOKUP(LEFT(B1136,18)&amp;C1136&amp;D1136,'Form CT'!I:I,'Form CT'!E:E,0),0)</f>
        <v>0</v>
      </c>
      <c r="AF1136" s="60">
        <f>IF(N1136=$AF$1,_xlfn.XLOOKUP(LEFT(B1136,18)&amp;C1136&amp;D1136,'Form CT'!I:I,'Form CT'!D:D,0)+_xlfn.XLOOKUP(LEFT(B1136,18)&amp;C1136&amp;D1136,'Form CT'!I:I,'Form CT'!E:E,0),0)</f>
        <v>0</v>
      </c>
      <c r="AG1136" s="60" t="e">
        <f t="shared" si="22"/>
        <v>#VALUE!</v>
      </c>
      <c r="AH1136" s="60">
        <f>_xlfn.XLOOKUP(TRIM(CLEAN(B1136))&amp;"-"&amp;TRIM(CLEAN(C1136))&amp;"-"&amp;TRIM(CLEAN(D1136)),'KS2'!A:A,'KS2'!B:B,0)</f>
        <v>0</v>
      </c>
      <c r="AI1136" s="60">
        <f>IF(_xlfn.XLOOKUP(MID(B1136,2,7)&amp;"/"&amp;MID(B1136,10,3)&amp;TRIM(D1136)&amp;MID(B1136,15,4),Carouselwash!F:F,Carouselwash!I:I,0)=0,_xlfn.XLOOKUP((MID(C1136,2,7)&amp;"/"&amp;MID(C1136,10,3)&amp;TRIM(D1136)),Carouselwash!G:G,Carouselwash!I:I,0),_xlfn.XLOOKUP(MID(B1136,2,7)&amp;"/"&amp;MID(B1136,10,3)&amp;TRIM(D1136)&amp;MID(B1136,15,4),Carouselwash!F:F,Carouselwash!I:I,0))</f>
        <v>0</v>
      </c>
    </row>
    <row r="1137" spans="27:35" hidden="1">
      <c r="AA1137" s="60" t="s">
        <v>5013</v>
      </c>
      <c r="AB1137" s="66" t="s">
        <v>9901</v>
      </c>
      <c r="AC1137" s="60" t="s">
        <v>9902</v>
      </c>
      <c r="AD1137" s="60">
        <f>IF(N1137=$AD$1,_xlfn.XLOOKUP(LEFT(B1137,18)&amp;C1137&amp;D1137,'Form CT'!I:I,'Form CT'!D:D,0)+_xlfn.XLOOKUP(LEFT(B1137,18)&amp;C1137&amp;D1137,'Form CT'!I:I,'Form CT'!E:E,0),0)</f>
        <v>0</v>
      </c>
      <c r="AE1137" s="60">
        <f>IF(N1137=$AE$1,_xlfn.XLOOKUP(LEFT(B1137,18)&amp;C1137&amp;D1137,'Form CT'!I:I,'Form CT'!D:D,0)+_xlfn.XLOOKUP(LEFT(B1137,18)&amp;C1137&amp;D1137,'Form CT'!I:I,'Form CT'!E:E,0),0)</f>
        <v>0</v>
      </c>
      <c r="AF1137" s="60">
        <f>IF(N1137=$AF$1,_xlfn.XLOOKUP(LEFT(B1137,18)&amp;C1137&amp;D1137,'Form CT'!I:I,'Form CT'!D:D,0)+_xlfn.XLOOKUP(LEFT(B1137,18)&amp;C1137&amp;D1137,'Form CT'!I:I,'Form CT'!E:E,0),0)</f>
        <v>0</v>
      </c>
      <c r="AG1137" s="60" t="e">
        <f t="shared" si="22"/>
        <v>#VALUE!</v>
      </c>
      <c r="AH1137" s="60">
        <f>_xlfn.XLOOKUP(TRIM(CLEAN(B1137))&amp;"-"&amp;TRIM(CLEAN(C1137))&amp;"-"&amp;TRIM(CLEAN(D1137)),'KS2'!A:A,'KS2'!B:B,0)</f>
        <v>0</v>
      </c>
      <c r="AI1137" s="60">
        <f>IF(_xlfn.XLOOKUP(MID(B1137,2,7)&amp;"/"&amp;MID(B1137,10,3)&amp;TRIM(D1137)&amp;MID(B1137,15,4),Carouselwash!F:F,Carouselwash!I:I,0)=0,_xlfn.XLOOKUP((MID(C1137,2,7)&amp;"/"&amp;MID(C1137,10,3)&amp;TRIM(D1137)),Carouselwash!G:G,Carouselwash!I:I,0),_xlfn.XLOOKUP(MID(B1137,2,7)&amp;"/"&amp;MID(B1137,10,3)&amp;TRIM(D1137)&amp;MID(B1137,15,4),Carouselwash!F:F,Carouselwash!I:I,0))</f>
        <v>0</v>
      </c>
    </row>
    <row r="1138" spans="27:35" hidden="1">
      <c r="AA1138" s="60" t="s">
        <v>5009</v>
      </c>
      <c r="AB1138" s="66" t="s">
        <v>9903</v>
      </c>
      <c r="AC1138" s="60" t="s">
        <v>9904</v>
      </c>
      <c r="AD1138" s="60">
        <f>IF(N1138=$AD$1,_xlfn.XLOOKUP(LEFT(B1138,18)&amp;C1138&amp;D1138,'Form CT'!I:I,'Form CT'!D:D,0)+_xlfn.XLOOKUP(LEFT(B1138,18)&amp;C1138&amp;D1138,'Form CT'!I:I,'Form CT'!E:E,0),0)</f>
        <v>0</v>
      </c>
      <c r="AE1138" s="60">
        <f>IF(N1138=$AE$1,_xlfn.XLOOKUP(LEFT(B1138,18)&amp;C1138&amp;D1138,'Form CT'!I:I,'Form CT'!D:D,0)+_xlfn.XLOOKUP(LEFT(B1138,18)&amp;C1138&amp;D1138,'Form CT'!I:I,'Form CT'!E:E,0),0)</f>
        <v>0</v>
      </c>
      <c r="AF1138" s="60">
        <f>IF(N1138=$AF$1,_xlfn.XLOOKUP(LEFT(B1138,18)&amp;C1138&amp;D1138,'Form CT'!I:I,'Form CT'!D:D,0)+_xlfn.XLOOKUP(LEFT(B1138,18)&amp;C1138&amp;D1138,'Form CT'!I:I,'Form CT'!E:E,0),0)</f>
        <v>0</v>
      </c>
      <c r="AG1138" s="60" t="e">
        <f t="shared" si="22"/>
        <v>#VALUE!</v>
      </c>
      <c r="AH1138" s="60">
        <f>_xlfn.XLOOKUP(TRIM(CLEAN(B1138))&amp;"-"&amp;TRIM(CLEAN(C1138))&amp;"-"&amp;TRIM(CLEAN(D1138)),'KS2'!A:A,'KS2'!B:B,0)</f>
        <v>0</v>
      </c>
      <c r="AI1138" s="60">
        <f>IF(_xlfn.XLOOKUP(MID(B1138,2,7)&amp;"/"&amp;MID(B1138,10,3)&amp;TRIM(D1138)&amp;MID(B1138,15,4),Carouselwash!F:F,Carouselwash!I:I,0)=0,_xlfn.XLOOKUP((MID(C1138,2,7)&amp;"/"&amp;MID(C1138,10,3)&amp;TRIM(D1138)),Carouselwash!G:G,Carouselwash!I:I,0),_xlfn.XLOOKUP(MID(B1138,2,7)&amp;"/"&amp;MID(B1138,10,3)&amp;TRIM(D1138)&amp;MID(B1138,15,4),Carouselwash!F:F,Carouselwash!I:I,0))</f>
        <v>0</v>
      </c>
    </row>
    <row r="1139" spans="27:35" hidden="1">
      <c r="AA1139" s="60" t="s">
        <v>5009</v>
      </c>
      <c r="AB1139" s="66" t="s">
        <v>9905</v>
      </c>
      <c r="AC1139" s="60" t="s">
        <v>9906</v>
      </c>
      <c r="AD1139" s="60">
        <f>IF(N1139=$AD$1,_xlfn.XLOOKUP(LEFT(B1139,18)&amp;C1139&amp;D1139,'Form CT'!I:I,'Form CT'!D:D,0)+_xlfn.XLOOKUP(LEFT(B1139,18)&amp;C1139&amp;D1139,'Form CT'!I:I,'Form CT'!E:E,0),0)</f>
        <v>0</v>
      </c>
      <c r="AE1139" s="60">
        <f>IF(N1139=$AE$1,_xlfn.XLOOKUP(LEFT(B1139,18)&amp;C1139&amp;D1139,'Form CT'!I:I,'Form CT'!D:D,0)+_xlfn.XLOOKUP(LEFT(B1139,18)&amp;C1139&amp;D1139,'Form CT'!I:I,'Form CT'!E:E,0),0)</f>
        <v>0</v>
      </c>
      <c r="AF1139" s="60">
        <f>IF(N1139=$AF$1,_xlfn.XLOOKUP(LEFT(B1139,18)&amp;C1139&amp;D1139,'Form CT'!I:I,'Form CT'!D:D,0)+_xlfn.XLOOKUP(LEFT(B1139,18)&amp;C1139&amp;D1139,'Form CT'!I:I,'Form CT'!E:E,0),0)</f>
        <v>0</v>
      </c>
      <c r="AG1139" s="60" t="e">
        <f t="shared" si="22"/>
        <v>#VALUE!</v>
      </c>
      <c r="AH1139" s="60">
        <f>_xlfn.XLOOKUP(TRIM(CLEAN(B1139))&amp;"-"&amp;TRIM(CLEAN(C1139))&amp;"-"&amp;TRIM(CLEAN(D1139)),'KS2'!A:A,'KS2'!B:B,0)</f>
        <v>0</v>
      </c>
      <c r="AI1139" s="60">
        <f>IF(_xlfn.XLOOKUP(MID(B1139,2,7)&amp;"/"&amp;MID(B1139,10,3)&amp;TRIM(D1139)&amp;MID(B1139,15,4),Carouselwash!F:F,Carouselwash!I:I,0)=0,_xlfn.XLOOKUP((MID(C1139,2,7)&amp;"/"&amp;MID(C1139,10,3)&amp;TRIM(D1139)),Carouselwash!G:G,Carouselwash!I:I,0),_xlfn.XLOOKUP(MID(B1139,2,7)&amp;"/"&amp;MID(B1139,10,3)&amp;TRIM(D1139)&amp;MID(B1139,15,4),Carouselwash!F:F,Carouselwash!I:I,0))</f>
        <v>0</v>
      </c>
    </row>
    <row r="1140" spans="27:35" hidden="1">
      <c r="AA1140" s="60" t="s">
        <v>5009</v>
      </c>
      <c r="AB1140" s="66" t="s">
        <v>5008</v>
      </c>
      <c r="AC1140" s="60" t="s">
        <v>9816</v>
      </c>
      <c r="AD1140" s="60">
        <f>IF(N1140=$AD$1,_xlfn.XLOOKUP(LEFT(B1140,18)&amp;C1140&amp;D1140,'Form CT'!I:I,'Form CT'!D:D,0)+_xlfn.XLOOKUP(LEFT(B1140,18)&amp;C1140&amp;D1140,'Form CT'!I:I,'Form CT'!E:E,0),0)</f>
        <v>0</v>
      </c>
      <c r="AE1140" s="60">
        <f>IF(N1140=$AE$1,_xlfn.XLOOKUP(LEFT(B1140,18)&amp;C1140&amp;D1140,'Form CT'!I:I,'Form CT'!D:D,0)+_xlfn.XLOOKUP(LEFT(B1140,18)&amp;C1140&amp;D1140,'Form CT'!I:I,'Form CT'!E:E,0),0)</f>
        <v>0</v>
      </c>
      <c r="AF1140" s="60">
        <f>IF(N1140=$AF$1,_xlfn.XLOOKUP(LEFT(B1140,18)&amp;C1140&amp;D1140,'Form CT'!I:I,'Form CT'!D:D,0)+_xlfn.XLOOKUP(LEFT(B1140,18)&amp;C1140&amp;D1140,'Form CT'!I:I,'Form CT'!E:E,0),0)</f>
        <v>0</v>
      </c>
      <c r="AG1140" s="60" t="e">
        <f t="shared" si="22"/>
        <v>#VALUE!</v>
      </c>
      <c r="AH1140" s="60">
        <f>_xlfn.XLOOKUP(TRIM(CLEAN(B1140))&amp;"-"&amp;TRIM(CLEAN(C1140))&amp;"-"&amp;TRIM(CLEAN(D1140)),'KS2'!A:A,'KS2'!B:B,0)</f>
        <v>0</v>
      </c>
      <c r="AI1140" s="60">
        <f>IF(_xlfn.XLOOKUP(MID(B1140,2,7)&amp;"/"&amp;MID(B1140,10,3)&amp;TRIM(D1140)&amp;MID(B1140,15,4),Carouselwash!F:F,Carouselwash!I:I,0)=0,_xlfn.XLOOKUP((MID(C1140,2,7)&amp;"/"&amp;MID(C1140,10,3)&amp;TRIM(D1140)),Carouselwash!G:G,Carouselwash!I:I,0),_xlfn.XLOOKUP(MID(B1140,2,7)&amp;"/"&amp;MID(B1140,10,3)&amp;TRIM(D1140)&amp;MID(B1140,15,4),Carouselwash!F:F,Carouselwash!I:I,0))</f>
        <v>0</v>
      </c>
    </row>
    <row r="1141" spans="27:35" hidden="1">
      <c r="AA1141" s="60" t="s">
        <v>5009</v>
      </c>
      <c r="AB1141" s="66" t="s">
        <v>9907</v>
      </c>
      <c r="AC1141" s="60" t="s">
        <v>9908</v>
      </c>
      <c r="AD1141" s="60">
        <f>IF(N1141=$AD$1,_xlfn.XLOOKUP(LEFT(B1141,18)&amp;C1141&amp;D1141,'Form CT'!I:I,'Form CT'!D:D,0)+_xlfn.XLOOKUP(LEFT(B1141,18)&amp;C1141&amp;D1141,'Form CT'!I:I,'Form CT'!E:E,0),0)</f>
        <v>0</v>
      </c>
      <c r="AE1141" s="60">
        <f>IF(N1141=$AE$1,_xlfn.XLOOKUP(LEFT(B1141,18)&amp;C1141&amp;D1141,'Form CT'!I:I,'Form CT'!D:D,0)+_xlfn.XLOOKUP(LEFT(B1141,18)&amp;C1141&amp;D1141,'Form CT'!I:I,'Form CT'!E:E,0),0)</f>
        <v>0</v>
      </c>
      <c r="AF1141" s="60">
        <f>IF(N1141=$AF$1,_xlfn.XLOOKUP(LEFT(B1141,18)&amp;C1141&amp;D1141,'Form CT'!I:I,'Form CT'!D:D,0)+_xlfn.XLOOKUP(LEFT(B1141,18)&amp;C1141&amp;D1141,'Form CT'!I:I,'Form CT'!E:E,0),0)</f>
        <v>0</v>
      </c>
      <c r="AG1141" s="60" t="e">
        <f t="shared" si="22"/>
        <v>#VALUE!</v>
      </c>
      <c r="AH1141" s="60">
        <f>_xlfn.XLOOKUP(TRIM(CLEAN(B1141))&amp;"-"&amp;TRIM(CLEAN(C1141))&amp;"-"&amp;TRIM(CLEAN(D1141)),'KS2'!A:A,'KS2'!B:B,0)</f>
        <v>0</v>
      </c>
      <c r="AI1141" s="60">
        <f>IF(_xlfn.XLOOKUP(MID(B1141,2,7)&amp;"/"&amp;MID(B1141,10,3)&amp;TRIM(D1141)&amp;MID(B1141,15,4),Carouselwash!F:F,Carouselwash!I:I,0)=0,_xlfn.XLOOKUP((MID(C1141,2,7)&amp;"/"&amp;MID(C1141,10,3)&amp;TRIM(D1141)),Carouselwash!G:G,Carouselwash!I:I,0),_xlfn.XLOOKUP(MID(B1141,2,7)&amp;"/"&amp;MID(B1141,10,3)&amp;TRIM(D1141)&amp;MID(B1141,15,4),Carouselwash!F:F,Carouselwash!I:I,0))</f>
        <v>0</v>
      </c>
    </row>
    <row r="1142" spans="27:35" hidden="1">
      <c r="AA1142" s="60" t="s">
        <v>5009</v>
      </c>
      <c r="AB1142" s="66" t="s">
        <v>9909</v>
      </c>
      <c r="AC1142" s="60" t="s">
        <v>9910</v>
      </c>
      <c r="AD1142" s="60">
        <f>IF(N1142=$AD$1,_xlfn.XLOOKUP(LEFT(B1142,18)&amp;C1142&amp;D1142,'Form CT'!I:I,'Form CT'!D:D,0)+_xlfn.XLOOKUP(LEFT(B1142,18)&amp;C1142&amp;D1142,'Form CT'!I:I,'Form CT'!E:E,0),0)</f>
        <v>0</v>
      </c>
      <c r="AE1142" s="60">
        <f>IF(N1142=$AE$1,_xlfn.XLOOKUP(LEFT(B1142,18)&amp;C1142&amp;D1142,'Form CT'!I:I,'Form CT'!D:D,0)+_xlfn.XLOOKUP(LEFT(B1142,18)&amp;C1142&amp;D1142,'Form CT'!I:I,'Form CT'!E:E,0),0)</f>
        <v>0</v>
      </c>
      <c r="AF1142" s="60">
        <f>IF(N1142=$AF$1,_xlfn.XLOOKUP(LEFT(B1142,18)&amp;C1142&amp;D1142,'Form CT'!I:I,'Form CT'!D:D,0)+_xlfn.XLOOKUP(LEFT(B1142,18)&amp;C1142&amp;D1142,'Form CT'!I:I,'Form CT'!E:E,0),0)</f>
        <v>0</v>
      </c>
      <c r="AG1142" s="60" t="e">
        <f t="shared" si="22"/>
        <v>#VALUE!</v>
      </c>
      <c r="AH1142" s="60">
        <f>_xlfn.XLOOKUP(TRIM(CLEAN(B1142))&amp;"-"&amp;TRIM(CLEAN(C1142))&amp;"-"&amp;TRIM(CLEAN(D1142)),'KS2'!A:A,'KS2'!B:B,0)</f>
        <v>0</v>
      </c>
      <c r="AI1142" s="60">
        <f>IF(_xlfn.XLOOKUP(MID(B1142,2,7)&amp;"/"&amp;MID(B1142,10,3)&amp;TRIM(D1142)&amp;MID(B1142,15,4),Carouselwash!F:F,Carouselwash!I:I,0)=0,_xlfn.XLOOKUP((MID(C1142,2,7)&amp;"/"&amp;MID(C1142,10,3)&amp;TRIM(D1142)),Carouselwash!G:G,Carouselwash!I:I,0),_xlfn.XLOOKUP(MID(B1142,2,7)&amp;"/"&amp;MID(B1142,10,3)&amp;TRIM(D1142)&amp;MID(B1142,15,4),Carouselwash!F:F,Carouselwash!I:I,0))</f>
        <v>0</v>
      </c>
    </row>
    <row r="1143" spans="27:35" hidden="1">
      <c r="AA1143" s="60" t="s">
        <v>5009</v>
      </c>
      <c r="AB1143" s="66" t="s">
        <v>9911</v>
      </c>
      <c r="AC1143" s="60" t="s">
        <v>9912</v>
      </c>
      <c r="AD1143" s="60">
        <f>IF(N1143=$AD$1,_xlfn.XLOOKUP(LEFT(B1143,18)&amp;C1143&amp;D1143,'Form CT'!I:I,'Form CT'!D:D,0)+_xlfn.XLOOKUP(LEFT(B1143,18)&amp;C1143&amp;D1143,'Form CT'!I:I,'Form CT'!E:E,0),0)</f>
        <v>0</v>
      </c>
      <c r="AE1143" s="60">
        <f>IF(N1143=$AE$1,_xlfn.XLOOKUP(LEFT(B1143,18)&amp;C1143&amp;D1143,'Form CT'!I:I,'Form CT'!D:D,0)+_xlfn.XLOOKUP(LEFT(B1143,18)&amp;C1143&amp;D1143,'Form CT'!I:I,'Form CT'!E:E,0),0)</f>
        <v>0</v>
      </c>
      <c r="AF1143" s="60">
        <f>IF(N1143=$AF$1,_xlfn.XLOOKUP(LEFT(B1143,18)&amp;C1143&amp;D1143,'Form CT'!I:I,'Form CT'!D:D,0)+_xlfn.XLOOKUP(LEFT(B1143,18)&amp;C1143&amp;D1143,'Form CT'!I:I,'Form CT'!E:E,0),0)</f>
        <v>0</v>
      </c>
      <c r="AG1143" s="60" t="e">
        <f t="shared" si="22"/>
        <v>#VALUE!</v>
      </c>
      <c r="AH1143" s="60">
        <f>_xlfn.XLOOKUP(TRIM(CLEAN(B1143))&amp;"-"&amp;TRIM(CLEAN(C1143))&amp;"-"&amp;TRIM(CLEAN(D1143)),'KS2'!A:A,'KS2'!B:B,0)</f>
        <v>0</v>
      </c>
      <c r="AI1143" s="60">
        <f>IF(_xlfn.XLOOKUP(MID(B1143,2,7)&amp;"/"&amp;MID(B1143,10,3)&amp;TRIM(D1143)&amp;MID(B1143,15,4),Carouselwash!F:F,Carouselwash!I:I,0)=0,_xlfn.XLOOKUP((MID(C1143,2,7)&amp;"/"&amp;MID(C1143,10,3)&amp;TRIM(D1143)),Carouselwash!G:G,Carouselwash!I:I,0),_xlfn.XLOOKUP(MID(B1143,2,7)&amp;"/"&amp;MID(B1143,10,3)&amp;TRIM(D1143)&amp;MID(B1143,15,4),Carouselwash!F:F,Carouselwash!I:I,0))</f>
        <v>0</v>
      </c>
    </row>
    <row r="1144" spans="27:35" hidden="1">
      <c r="AA1144" s="60" t="s">
        <v>5013</v>
      </c>
      <c r="AB1144" s="66" t="s">
        <v>5014</v>
      </c>
      <c r="AC1144" s="60" t="s">
        <v>9553</v>
      </c>
      <c r="AD1144" s="60">
        <f>IF(N1144=$AD$1,_xlfn.XLOOKUP(LEFT(B1144,18)&amp;C1144&amp;D1144,'Form CT'!I:I,'Form CT'!D:D,0)+_xlfn.XLOOKUP(LEFT(B1144,18)&amp;C1144&amp;D1144,'Form CT'!I:I,'Form CT'!E:E,0),0)</f>
        <v>0</v>
      </c>
      <c r="AE1144" s="60">
        <f>IF(N1144=$AE$1,_xlfn.XLOOKUP(LEFT(B1144,18)&amp;C1144&amp;D1144,'Form CT'!I:I,'Form CT'!D:D,0)+_xlfn.XLOOKUP(LEFT(B1144,18)&amp;C1144&amp;D1144,'Form CT'!I:I,'Form CT'!E:E,0),0)</f>
        <v>0</v>
      </c>
      <c r="AF1144" s="60">
        <f>IF(N1144=$AF$1,_xlfn.XLOOKUP(LEFT(B1144,18)&amp;C1144&amp;D1144,'Form CT'!I:I,'Form CT'!D:D,0)+_xlfn.XLOOKUP(LEFT(B1144,18)&amp;C1144&amp;D1144,'Form CT'!I:I,'Form CT'!E:E,0),0)</f>
        <v>0</v>
      </c>
      <c r="AG1144" s="60" t="e">
        <f t="shared" si="22"/>
        <v>#VALUE!</v>
      </c>
      <c r="AH1144" s="60">
        <f>_xlfn.XLOOKUP(TRIM(CLEAN(B1144))&amp;"-"&amp;TRIM(CLEAN(C1144))&amp;"-"&amp;TRIM(CLEAN(D1144)),'KS2'!A:A,'KS2'!B:B,0)</f>
        <v>0</v>
      </c>
      <c r="AI1144" s="60">
        <f>IF(_xlfn.XLOOKUP(MID(B1144,2,7)&amp;"/"&amp;MID(B1144,10,3)&amp;TRIM(D1144)&amp;MID(B1144,15,4),Carouselwash!F:F,Carouselwash!I:I,0)=0,_xlfn.XLOOKUP((MID(C1144,2,7)&amp;"/"&amp;MID(C1144,10,3)&amp;TRIM(D1144)),Carouselwash!G:G,Carouselwash!I:I,0),_xlfn.XLOOKUP(MID(B1144,2,7)&amp;"/"&amp;MID(B1144,10,3)&amp;TRIM(D1144)&amp;MID(B1144,15,4),Carouselwash!F:F,Carouselwash!I:I,0))</f>
        <v>0</v>
      </c>
    </row>
    <row r="1145" spans="27:35" hidden="1">
      <c r="AA1145" s="60" t="s">
        <v>5009</v>
      </c>
      <c r="AB1145" s="66" t="s">
        <v>5008</v>
      </c>
      <c r="AC1145" s="60" t="s">
        <v>9558</v>
      </c>
      <c r="AD1145" s="60">
        <f>IF(N1145=$AD$1,_xlfn.XLOOKUP(LEFT(B1145,18)&amp;C1145&amp;D1145,'Form CT'!I:I,'Form CT'!D:D,0)+_xlfn.XLOOKUP(LEFT(B1145,18)&amp;C1145&amp;D1145,'Form CT'!I:I,'Form CT'!E:E,0),0)</f>
        <v>0</v>
      </c>
      <c r="AE1145" s="60">
        <f>IF(N1145=$AE$1,_xlfn.XLOOKUP(LEFT(B1145,18)&amp;C1145&amp;D1145,'Form CT'!I:I,'Form CT'!D:D,0)+_xlfn.XLOOKUP(LEFT(B1145,18)&amp;C1145&amp;D1145,'Form CT'!I:I,'Form CT'!E:E,0),0)</f>
        <v>0</v>
      </c>
      <c r="AF1145" s="60">
        <f>IF(N1145=$AF$1,_xlfn.XLOOKUP(LEFT(B1145,18)&amp;C1145&amp;D1145,'Form CT'!I:I,'Form CT'!D:D,0)+_xlfn.XLOOKUP(LEFT(B1145,18)&amp;C1145&amp;D1145,'Form CT'!I:I,'Form CT'!E:E,0),0)</f>
        <v>0</v>
      </c>
      <c r="AG1145" s="60" t="e">
        <f t="shared" si="22"/>
        <v>#VALUE!</v>
      </c>
      <c r="AH1145" s="60">
        <f>_xlfn.XLOOKUP(TRIM(CLEAN(B1145))&amp;"-"&amp;TRIM(CLEAN(C1145))&amp;"-"&amp;TRIM(CLEAN(D1145)),'KS2'!A:A,'KS2'!B:B,0)</f>
        <v>0</v>
      </c>
      <c r="AI1145" s="60">
        <f>IF(_xlfn.XLOOKUP(MID(B1145,2,7)&amp;"/"&amp;MID(B1145,10,3)&amp;TRIM(D1145)&amp;MID(B1145,15,4),Carouselwash!F:F,Carouselwash!I:I,0)=0,_xlfn.XLOOKUP((MID(C1145,2,7)&amp;"/"&amp;MID(C1145,10,3)&amp;TRIM(D1145)),Carouselwash!G:G,Carouselwash!I:I,0),_xlfn.XLOOKUP(MID(B1145,2,7)&amp;"/"&amp;MID(B1145,10,3)&amp;TRIM(D1145)&amp;MID(B1145,15,4),Carouselwash!F:F,Carouselwash!I:I,0))</f>
        <v>0</v>
      </c>
    </row>
    <row r="1146" spans="27:35" hidden="1">
      <c r="AA1146" s="60" t="s">
        <v>5009</v>
      </c>
      <c r="AB1146" s="66" t="s">
        <v>9913</v>
      </c>
      <c r="AC1146" s="60" t="s">
        <v>9914</v>
      </c>
      <c r="AD1146" s="60">
        <f>IF(N1146=$AD$1,_xlfn.XLOOKUP(LEFT(B1146,18)&amp;C1146&amp;D1146,'Form CT'!I:I,'Form CT'!D:D,0)+_xlfn.XLOOKUP(LEFT(B1146,18)&amp;C1146&amp;D1146,'Form CT'!I:I,'Form CT'!E:E,0),0)</f>
        <v>0</v>
      </c>
      <c r="AE1146" s="60">
        <f>IF(N1146=$AE$1,_xlfn.XLOOKUP(LEFT(B1146,18)&amp;C1146&amp;D1146,'Form CT'!I:I,'Form CT'!D:D,0)+_xlfn.XLOOKUP(LEFT(B1146,18)&amp;C1146&amp;D1146,'Form CT'!I:I,'Form CT'!E:E,0),0)</f>
        <v>0</v>
      </c>
      <c r="AF1146" s="60">
        <f>IF(N1146=$AF$1,_xlfn.XLOOKUP(LEFT(B1146,18)&amp;C1146&amp;D1146,'Form CT'!I:I,'Form CT'!D:D,0)+_xlfn.XLOOKUP(LEFT(B1146,18)&amp;C1146&amp;D1146,'Form CT'!I:I,'Form CT'!E:E,0),0)</f>
        <v>0</v>
      </c>
      <c r="AG1146" s="60" t="e">
        <f t="shared" si="22"/>
        <v>#VALUE!</v>
      </c>
      <c r="AH1146" s="60">
        <f>_xlfn.XLOOKUP(TRIM(CLEAN(B1146))&amp;"-"&amp;TRIM(CLEAN(C1146))&amp;"-"&amp;TRIM(CLEAN(D1146)),'KS2'!A:A,'KS2'!B:B,0)</f>
        <v>0</v>
      </c>
      <c r="AI1146" s="60">
        <f>IF(_xlfn.XLOOKUP(MID(B1146,2,7)&amp;"/"&amp;MID(B1146,10,3)&amp;TRIM(D1146)&amp;MID(B1146,15,4),Carouselwash!F:F,Carouselwash!I:I,0)=0,_xlfn.XLOOKUP((MID(C1146,2,7)&amp;"/"&amp;MID(C1146,10,3)&amp;TRIM(D1146)),Carouselwash!G:G,Carouselwash!I:I,0),_xlfn.XLOOKUP(MID(B1146,2,7)&amp;"/"&amp;MID(B1146,10,3)&amp;TRIM(D1146)&amp;MID(B1146,15,4),Carouselwash!F:F,Carouselwash!I:I,0))</f>
        <v>0</v>
      </c>
    </row>
    <row r="1147" spans="27:35" hidden="1">
      <c r="AA1147" s="60" t="s">
        <v>5009</v>
      </c>
      <c r="AB1147" s="66" t="s">
        <v>9915</v>
      </c>
      <c r="AC1147" s="60" t="s">
        <v>9916</v>
      </c>
      <c r="AD1147" s="60">
        <f>IF(N1147=$AD$1,_xlfn.XLOOKUP(LEFT(B1147,18)&amp;C1147&amp;D1147,'Form CT'!I:I,'Form CT'!D:D,0)+_xlfn.XLOOKUP(LEFT(B1147,18)&amp;C1147&amp;D1147,'Form CT'!I:I,'Form CT'!E:E,0),0)</f>
        <v>0</v>
      </c>
      <c r="AE1147" s="60">
        <f>IF(N1147=$AE$1,_xlfn.XLOOKUP(LEFT(B1147,18)&amp;C1147&amp;D1147,'Form CT'!I:I,'Form CT'!D:D,0)+_xlfn.XLOOKUP(LEFT(B1147,18)&amp;C1147&amp;D1147,'Form CT'!I:I,'Form CT'!E:E,0),0)</f>
        <v>0</v>
      </c>
      <c r="AF1147" s="60">
        <f>IF(N1147=$AF$1,_xlfn.XLOOKUP(LEFT(B1147,18)&amp;C1147&amp;D1147,'Form CT'!I:I,'Form CT'!D:D,0)+_xlfn.XLOOKUP(LEFT(B1147,18)&amp;C1147&amp;D1147,'Form CT'!I:I,'Form CT'!E:E,0),0)</f>
        <v>0</v>
      </c>
      <c r="AG1147" s="60" t="e">
        <f t="shared" si="22"/>
        <v>#VALUE!</v>
      </c>
      <c r="AH1147" s="60">
        <f>_xlfn.XLOOKUP(TRIM(CLEAN(B1147))&amp;"-"&amp;TRIM(CLEAN(C1147))&amp;"-"&amp;TRIM(CLEAN(D1147)),'KS2'!A:A,'KS2'!B:B,0)</f>
        <v>0</v>
      </c>
      <c r="AI1147" s="60">
        <f>IF(_xlfn.XLOOKUP(MID(B1147,2,7)&amp;"/"&amp;MID(B1147,10,3)&amp;TRIM(D1147)&amp;MID(B1147,15,4),Carouselwash!F:F,Carouselwash!I:I,0)=0,_xlfn.XLOOKUP((MID(C1147,2,7)&amp;"/"&amp;MID(C1147,10,3)&amp;TRIM(D1147)),Carouselwash!G:G,Carouselwash!I:I,0),_xlfn.XLOOKUP(MID(B1147,2,7)&amp;"/"&amp;MID(B1147,10,3)&amp;TRIM(D1147)&amp;MID(B1147,15,4),Carouselwash!F:F,Carouselwash!I:I,0))</f>
        <v>0</v>
      </c>
    </row>
    <row r="1148" spans="27:35" hidden="1">
      <c r="AA1148" s="60" t="s">
        <v>5009</v>
      </c>
      <c r="AB1148" s="66" t="s">
        <v>5008</v>
      </c>
      <c r="AC1148" s="60" t="s">
        <v>9558</v>
      </c>
      <c r="AD1148" s="60">
        <f>IF(N1148=$AD$1,_xlfn.XLOOKUP(LEFT(B1148,18)&amp;C1148&amp;D1148,'Form CT'!I:I,'Form CT'!D:D,0)+_xlfn.XLOOKUP(LEFT(B1148,18)&amp;C1148&amp;D1148,'Form CT'!I:I,'Form CT'!E:E,0),0)</f>
        <v>0</v>
      </c>
      <c r="AE1148" s="60">
        <f>IF(N1148=$AE$1,_xlfn.XLOOKUP(LEFT(B1148,18)&amp;C1148&amp;D1148,'Form CT'!I:I,'Form CT'!D:D,0)+_xlfn.XLOOKUP(LEFT(B1148,18)&amp;C1148&amp;D1148,'Form CT'!I:I,'Form CT'!E:E,0),0)</f>
        <v>0</v>
      </c>
      <c r="AF1148" s="60">
        <f>IF(N1148=$AF$1,_xlfn.XLOOKUP(LEFT(B1148,18)&amp;C1148&amp;D1148,'Form CT'!I:I,'Form CT'!D:D,0)+_xlfn.XLOOKUP(LEFT(B1148,18)&amp;C1148&amp;D1148,'Form CT'!I:I,'Form CT'!E:E,0),0)</f>
        <v>0</v>
      </c>
      <c r="AG1148" s="60" t="e">
        <f t="shared" si="22"/>
        <v>#VALUE!</v>
      </c>
      <c r="AH1148" s="60">
        <f>_xlfn.XLOOKUP(TRIM(CLEAN(B1148))&amp;"-"&amp;TRIM(CLEAN(C1148))&amp;"-"&amp;TRIM(CLEAN(D1148)),'KS2'!A:A,'KS2'!B:B,0)</f>
        <v>0</v>
      </c>
      <c r="AI1148" s="60">
        <f>IF(_xlfn.XLOOKUP(MID(B1148,2,7)&amp;"/"&amp;MID(B1148,10,3)&amp;TRIM(D1148)&amp;MID(B1148,15,4),Carouselwash!F:F,Carouselwash!I:I,0)=0,_xlfn.XLOOKUP((MID(C1148,2,7)&amp;"/"&amp;MID(C1148,10,3)&amp;TRIM(D1148)),Carouselwash!G:G,Carouselwash!I:I,0),_xlfn.XLOOKUP(MID(B1148,2,7)&amp;"/"&amp;MID(B1148,10,3)&amp;TRIM(D1148)&amp;MID(B1148,15,4),Carouselwash!F:F,Carouselwash!I:I,0))</f>
        <v>0</v>
      </c>
    </row>
    <row r="1149" spans="27:35" hidden="1">
      <c r="AA1149" s="60" t="s">
        <v>5011</v>
      </c>
      <c r="AB1149" s="66" t="s">
        <v>5014</v>
      </c>
      <c r="AC1149" s="60" t="s">
        <v>9917</v>
      </c>
      <c r="AD1149" s="60">
        <f>IF(N1149=$AD$1,_xlfn.XLOOKUP(LEFT(B1149,18)&amp;C1149&amp;D1149,'Form CT'!I:I,'Form CT'!D:D,0)+_xlfn.XLOOKUP(LEFT(B1149,18)&amp;C1149&amp;D1149,'Form CT'!I:I,'Form CT'!E:E,0),0)</f>
        <v>0</v>
      </c>
      <c r="AE1149" s="60">
        <f>IF(N1149=$AE$1,_xlfn.XLOOKUP(LEFT(B1149,18)&amp;C1149&amp;D1149,'Form CT'!I:I,'Form CT'!D:D,0)+_xlfn.XLOOKUP(LEFT(B1149,18)&amp;C1149&amp;D1149,'Form CT'!I:I,'Form CT'!E:E,0),0)</f>
        <v>0</v>
      </c>
      <c r="AF1149" s="60">
        <f>IF(N1149=$AF$1,_xlfn.XLOOKUP(LEFT(B1149,18)&amp;C1149&amp;D1149,'Form CT'!I:I,'Form CT'!D:D,0)+_xlfn.XLOOKUP(LEFT(B1149,18)&amp;C1149&amp;D1149,'Form CT'!I:I,'Form CT'!E:E,0),0)</f>
        <v>0</v>
      </c>
      <c r="AG1149" s="60" t="e">
        <f t="shared" si="22"/>
        <v>#VALUE!</v>
      </c>
      <c r="AH1149" s="60">
        <f>_xlfn.XLOOKUP(TRIM(CLEAN(B1149))&amp;"-"&amp;TRIM(CLEAN(C1149))&amp;"-"&amp;TRIM(CLEAN(D1149)),'KS2'!A:A,'KS2'!B:B,0)</f>
        <v>0</v>
      </c>
      <c r="AI1149" s="60">
        <f>IF(_xlfn.XLOOKUP(MID(B1149,2,7)&amp;"/"&amp;MID(B1149,10,3)&amp;TRIM(D1149)&amp;MID(B1149,15,4),Carouselwash!F:F,Carouselwash!I:I,0)=0,_xlfn.XLOOKUP((MID(C1149,2,7)&amp;"/"&amp;MID(C1149,10,3)&amp;TRIM(D1149)),Carouselwash!G:G,Carouselwash!I:I,0),_xlfn.XLOOKUP(MID(B1149,2,7)&amp;"/"&amp;MID(B1149,10,3)&amp;TRIM(D1149)&amp;MID(B1149,15,4),Carouselwash!F:F,Carouselwash!I:I,0))</f>
        <v>0</v>
      </c>
    </row>
    <row r="1150" spans="27:35" hidden="1">
      <c r="AA1150" s="60" t="s">
        <v>5009</v>
      </c>
      <c r="AB1150" s="66" t="s">
        <v>5008</v>
      </c>
      <c r="AC1150" s="60" t="s">
        <v>9558</v>
      </c>
      <c r="AD1150" s="60">
        <f>IF(N1150=$AD$1,_xlfn.XLOOKUP(LEFT(B1150,18)&amp;C1150&amp;D1150,'Form CT'!I:I,'Form CT'!D:D,0)+_xlfn.XLOOKUP(LEFT(B1150,18)&amp;C1150&amp;D1150,'Form CT'!I:I,'Form CT'!E:E,0),0)</f>
        <v>0</v>
      </c>
      <c r="AE1150" s="60">
        <f>IF(N1150=$AE$1,_xlfn.XLOOKUP(LEFT(B1150,18)&amp;C1150&amp;D1150,'Form CT'!I:I,'Form CT'!D:D,0)+_xlfn.XLOOKUP(LEFT(B1150,18)&amp;C1150&amp;D1150,'Form CT'!I:I,'Form CT'!E:E,0),0)</f>
        <v>0</v>
      </c>
      <c r="AF1150" s="60">
        <f>IF(N1150=$AF$1,_xlfn.XLOOKUP(LEFT(B1150,18)&amp;C1150&amp;D1150,'Form CT'!I:I,'Form CT'!D:D,0)+_xlfn.XLOOKUP(LEFT(B1150,18)&amp;C1150&amp;D1150,'Form CT'!I:I,'Form CT'!E:E,0),0)</f>
        <v>0</v>
      </c>
      <c r="AG1150" s="60" t="e">
        <f t="shared" ref="AG1150:AG1213" si="23">IF(OR(
    AND(MID(B1150,2,2)="59", VALUE(MID(B1150,11,2))&gt;24),
    AND(LEFT(B1150,4)="T521", VALUE(MID(B1150,11,2))&gt;62),
    LEFT(B1150,4)="T523"
), "符合", "不符合")</f>
        <v>#VALUE!</v>
      </c>
      <c r="AH1150" s="60">
        <f>_xlfn.XLOOKUP(TRIM(CLEAN(B1150))&amp;"-"&amp;TRIM(CLEAN(C1150))&amp;"-"&amp;TRIM(CLEAN(D1150)),'KS2'!A:A,'KS2'!B:B,0)</f>
        <v>0</v>
      </c>
      <c r="AI1150" s="60">
        <f>IF(_xlfn.XLOOKUP(MID(B1150,2,7)&amp;"/"&amp;MID(B1150,10,3)&amp;TRIM(D1150)&amp;MID(B1150,15,4),Carouselwash!F:F,Carouselwash!I:I,0)=0,_xlfn.XLOOKUP((MID(C1150,2,7)&amp;"/"&amp;MID(C1150,10,3)&amp;TRIM(D1150)),Carouselwash!G:G,Carouselwash!I:I,0),_xlfn.XLOOKUP(MID(B1150,2,7)&amp;"/"&amp;MID(B1150,10,3)&amp;TRIM(D1150)&amp;MID(B1150,15,4),Carouselwash!F:F,Carouselwash!I:I,0))</f>
        <v>0</v>
      </c>
    </row>
    <row r="1151" spans="27:35" hidden="1">
      <c r="AA1151" s="60" t="s">
        <v>5009</v>
      </c>
      <c r="AB1151" s="66" t="s">
        <v>5008</v>
      </c>
      <c r="AC1151" s="60" t="s">
        <v>9558</v>
      </c>
      <c r="AD1151" s="60">
        <f>IF(N1151=$AD$1,_xlfn.XLOOKUP(LEFT(B1151,18)&amp;C1151&amp;D1151,'Form CT'!I:I,'Form CT'!D:D,0)+_xlfn.XLOOKUP(LEFT(B1151,18)&amp;C1151&amp;D1151,'Form CT'!I:I,'Form CT'!E:E,0),0)</f>
        <v>0</v>
      </c>
      <c r="AE1151" s="60">
        <f>IF(N1151=$AE$1,_xlfn.XLOOKUP(LEFT(B1151,18)&amp;C1151&amp;D1151,'Form CT'!I:I,'Form CT'!D:D,0)+_xlfn.XLOOKUP(LEFT(B1151,18)&amp;C1151&amp;D1151,'Form CT'!I:I,'Form CT'!E:E,0),0)</f>
        <v>0</v>
      </c>
      <c r="AF1151" s="60">
        <f>IF(N1151=$AF$1,_xlfn.XLOOKUP(LEFT(B1151,18)&amp;C1151&amp;D1151,'Form CT'!I:I,'Form CT'!D:D,0)+_xlfn.XLOOKUP(LEFT(B1151,18)&amp;C1151&amp;D1151,'Form CT'!I:I,'Form CT'!E:E,0),0)</f>
        <v>0</v>
      </c>
      <c r="AG1151" s="60" t="e">
        <f t="shared" si="23"/>
        <v>#VALUE!</v>
      </c>
      <c r="AH1151" s="60">
        <f>_xlfn.XLOOKUP(TRIM(CLEAN(B1151))&amp;"-"&amp;TRIM(CLEAN(C1151))&amp;"-"&amp;TRIM(CLEAN(D1151)),'KS2'!A:A,'KS2'!B:B,0)</f>
        <v>0</v>
      </c>
      <c r="AI1151" s="60">
        <f>IF(_xlfn.XLOOKUP(MID(B1151,2,7)&amp;"/"&amp;MID(B1151,10,3)&amp;TRIM(D1151)&amp;MID(B1151,15,4),Carouselwash!F:F,Carouselwash!I:I,0)=0,_xlfn.XLOOKUP((MID(C1151,2,7)&amp;"/"&amp;MID(C1151,10,3)&amp;TRIM(D1151)),Carouselwash!G:G,Carouselwash!I:I,0),_xlfn.XLOOKUP(MID(B1151,2,7)&amp;"/"&amp;MID(B1151,10,3)&amp;TRIM(D1151)&amp;MID(B1151,15,4),Carouselwash!F:F,Carouselwash!I:I,0))</f>
        <v>0</v>
      </c>
    </row>
    <row r="1152" spans="27:35" hidden="1">
      <c r="AA1152" s="60" t="s">
        <v>5009</v>
      </c>
      <c r="AB1152" s="66" t="s">
        <v>5008</v>
      </c>
      <c r="AC1152" s="60" t="s">
        <v>9558</v>
      </c>
      <c r="AD1152" s="60">
        <f>IF(N1152=$AD$1,_xlfn.XLOOKUP(LEFT(B1152,18)&amp;C1152&amp;D1152,'Form CT'!I:I,'Form CT'!D:D,0)+_xlfn.XLOOKUP(LEFT(B1152,18)&amp;C1152&amp;D1152,'Form CT'!I:I,'Form CT'!E:E,0),0)</f>
        <v>0</v>
      </c>
      <c r="AE1152" s="60">
        <f>IF(N1152=$AE$1,_xlfn.XLOOKUP(LEFT(B1152,18)&amp;C1152&amp;D1152,'Form CT'!I:I,'Form CT'!D:D,0)+_xlfn.XLOOKUP(LEFT(B1152,18)&amp;C1152&amp;D1152,'Form CT'!I:I,'Form CT'!E:E,0),0)</f>
        <v>0</v>
      </c>
      <c r="AF1152" s="60">
        <f>IF(N1152=$AF$1,_xlfn.XLOOKUP(LEFT(B1152,18)&amp;C1152&amp;D1152,'Form CT'!I:I,'Form CT'!D:D,0)+_xlfn.XLOOKUP(LEFT(B1152,18)&amp;C1152&amp;D1152,'Form CT'!I:I,'Form CT'!E:E,0),0)</f>
        <v>0</v>
      </c>
      <c r="AG1152" s="60" t="e">
        <f t="shared" si="23"/>
        <v>#VALUE!</v>
      </c>
      <c r="AH1152" s="60">
        <f>_xlfn.XLOOKUP(TRIM(CLEAN(B1152))&amp;"-"&amp;TRIM(CLEAN(C1152))&amp;"-"&amp;TRIM(CLEAN(D1152)),'KS2'!A:A,'KS2'!B:B,0)</f>
        <v>0</v>
      </c>
      <c r="AI1152" s="60">
        <f>IF(_xlfn.XLOOKUP(MID(B1152,2,7)&amp;"/"&amp;MID(B1152,10,3)&amp;TRIM(D1152)&amp;MID(B1152,15,4),Carouselwash!F:F,Carouselwash!I:I,0)=0,_xlfn.XLOOKUP((MID(C1152,2,7)&amp;"/"&amp;MID(C1152,10,3)&amp;TRIM(D1152)),Carouselwash!G:G,Carouselwash!I:I,0),_xlfn.XLOOKUP(MID(B1152,2,7)&amp;"/"&amp;MID(B1152,10,3)&amp;TRIM(D1152)&amp;MID(B1152,15,4),Carouselwash!F:F,Carouselwash!I:I,0))</f>
        <v>0</v>
      </c>
    </row>
    <row r="1153" spans="27:35" hidden="1">
      <c r="AA1153" s="60" t="s">
        <v>5009</v>
      </c>
      <c r="AB1153" s="66" t="s">
        <v>5008</v>
      </c>
      <c r="AC1153" s="60" t="s">
        <v>9844</v>
      </c>
      <c r="AD1153" s="60">
        <f>IF(N1153=$AD$1,_xlfn.XLOOKUP(LEFT(B1153,18)&amp;C1153&amp;D1153,'Form CT'!I:I,'Form CT'!D:D,0)+_xlfn.XLOOKUP(LEFT(B1153,18)&amp;C1153&amp;D1153,'Form CT'!I:I,'Form CT'!E:E,0),0)</f>
        <v>0</v>
      </c>
      <c r="AE1153" s="60">
        <f>IF(N1153=$AE$1,_xlfn.XLOOKUP(LEFT(B1153,18)&amp;C1153&amp;D1153,'Form CT'!I:I,'Form CT'!D:D,0)+_xlfn.XLOOKUP(LEFT(B1153,18)&amp;C1153&amp;D1153,'Form CT'!I:I,'Form CT'!E:E,0),0)</f>
        <v>0</v>
      </c>
      <c r="AF1153" s="60">
        <f>IF(N1153=$AF$1,_xlfn.XLOOKUP(LEFT(B1153,18)&amp;C1153&amp;D1153,'Form CT'!I:I,'Form CT'!D:D,0)+_xlfn.XLOOKUP(LEFT(B1153,18)&amp;C1153&amp;D1153,'Form CT'!I:I,'Form CT'!E:E,0),0)</f>
        <v>0</v>
      </c>
      <c r="AG1153" s="60" t="e">
        <f t="shared" si="23"/>
        <v>#VALUE!</v>
      </c>
      <c r="AH1153" s="60">
        <f>_xlfn.XLOOKUP(TRIM(CLEAN(B1153))&amp;"-"&amp;TRIM(CLEAN(C1153))&amp;"-"&amp;TRIM(CLEAN(D1153)),'KS2'!A:A,'KS2'!B:B,0)</f>
        <v>0</v>
      </c>
      <c r="AI1153" s="60">
        <f>IF(_xlfn.XLOOKUP(MID(B1153,2,7)&amp;"/"&amp;MID(B1153,10,3)&amp;TRIM(D1153)&amp;MID(B1153,15,4),Carouselwash!F:F,Carouselwash!I:I,0)=0,_xlfn.XLOOKUP((MID(C1153,2,7)&amp;"/"&amp;MID(C1153,10,3)&amp;TRIM(D1153)),Carouselwash!G:G,Carouselwash!I:I,0),_xlfn.XLOOKUP(MID(B1153,2,7)&amp;"/"&amp;MID(B1153,10,3)&amp;TRIM(D1153)&amp;MID(B1153,15,4),Carouselwash!F:F,Carouselwash!I:I,0))</f>
        <v>0</v>
      </c>
    </row>
    <row r="1154" spans="27:35" hidden="1">
      <c r="AA1154" s="60" t="s">
        <v>5011</v>
      </c>
      <c r="AB1154" s="66" t="s">
        <v>5014</v>
      </c>
      <c r="AC1154" s="60" t="s">
        <v>9918</v>
      </c>
      <c r="AD1154" s="60">
        <f>IF(N1154=$AD$1,_xlfn.XLOOKUP(LEFT(B1154,18)&amp;C1154&amp;D1154,'Form CT'!I:I,'Form CT'!D:D,0)+_xlfn.XLOOKUP(LEFT(B1154,18)&amp;C1154&amp;D1154,'Form CT'!I:I,'Form CT'!E:E,0),0)</f>
        <v>0</v>
      </c>
      <c r="AE1154" s="60">
        <f>IF(N1154=$AE$1,_xlfn.XLOOKUP(LEFT(B1154,18)&amp;C1154&amp;D1154,'Form CT'!I:I,'Form CT'!D:D,0)+_xlfn.XLOOKUP(LEFT(B1154,18)&amp;C1154&amp;D1154,'Form CT'!I:I,'Form CT'!E:E,0),0)</f>
        <v>0</v>
      </c>
      <c r="AF1154" s="60">
        <f>IF(N1154=$AF$1,_xlfn.XLOOKUP(LEFT(B1154,18)&amp;C1154&amp;D1154,'Form CT'!I:I,'Form CT'!D:D,0)+_xlfn.XLOOKUP(LEFT(B1154,18)&amp;C1154&amp;D1154,'Form CT'!I:I,'Form CT'!E:E,0),0)</f>
        <v>0</v>
      </c>
      <c r="AG1154" s="60" t="e">
        <f t="shared" si="23"/>
        <v>#VALUE!</v>
      </c>
      <c r="AH1154" s="60">
        <f>_xlfn.XLOOKUP(TRIM(CLEAN(B1154))&amp;"-"&amp;TRIM(CLEAN(C1154))&amp;"-"&amp;TRIM(CLEAN(D1154)),'KS2'!A:A,'KS2'!B:B,0)</f>
        <v>0</v>
      </c>
      <c r="AI1154" s="60">
        <f>IF(_xlfn.XLOOKUP(MID(B1154,2,7)&amp;"/"&amp;MID(B1154,10,3)&amp;TRIM(D1154)&amp;MID(B1154,15,4),Carouselwash!F:F,Carouselwash!I:I,0)=0,_xlfn.XLOOKUP((MID(C1154,2,7)&amp;"/"&amp;MID(C1154,10,3)&amp;TRIM(D1154)),Carouselwash!G:G,Carouselwash!I:I,0),_xlfn.XLOOKUP(MID(B1154,2,7)&amp;"/"&amp;MID(B1154,10,3)&amp;TRIM(D1154)&amp;MID(B1154,15,4),Carouselwash!F:F,Carouselwash!I:I,0))</f>
        <v>0</v>
      </c>
    </row>
    <row r="1155" spans="27:35" hidden="1">
      <c r="AA1155" s="60" t="s">
        <v>5009</v>
      </c>
      <c r="AB1155" s="66" t="s">
        <v>5008</v>
      </c>
      <c r="AC1155" s="60" t="s">
        <v>9698</v>
      </c>
      <c r="AD1155" s="60">
        <f>IF(N1155=$AD$1,_xlfn.XLOOKUP(LEFT(B1155,18)&amp;C1155&amp;D1155,'Form CT'!I:I,'Form CT'!D:D,0)+_xlfn.XLOOKUP(LEFT(B1155,18)&amp;C1155&amp;D1155,'Form CT'!I:I,'Form CT'!E:E,0),0)</f>
        <v>0</v>
      </c>
      <c r="AE1155" s="60">
        <f>IF(N1155=$AE$1,_xlfn.XLOOKUP(LEFT(B1155,18)&amp;C1155&amp;D1155,'Form CT'!I:I,'Form CT'!D:D,0)+_xlfn.XLOOKUP(LEFT(B1155,18)&amp;C1155&amp;D1155,'Form CT'!I:I,'Form CT'!E:E,0),0)</f>
        <v>0</v>
      </c>
      <c r="AF1155" s="60">
        <f>IF(N1155=$AF$1,_xlfn.XLOOKUP(LEFT(B1155,18)&amp;C1155&amp;D1155,'Form CT'!I:I,'Form CT'!D:D,0)+_xlfn.XLOOKUP(LEFT(B1155,18)&amp;C1155&amp;D1155,'Form CT'!I:I,'Form CT'!E:E,0),0)</f>
        <v>0</v>
      </c>
      <c r="AG1155" s="60" t="e">
        <f t="shared" si="23"/>
        <v>#VALUE!</v>
      </c>
      <c r="AH1155" s="60">
        <f>_xlfn.XLOOKUP(TRIM(CLEAN(B1155))&amp;"-"&amp;TRIM(CLEAN(C1155))&amp;"-"&amp;TRIM(CLEAN(D1155)),'KS2'!A:A,'KS2'!B:B,0)</f>
        <v>0</v>
      </c>
      <c r="AI1155" s="60">
        <f>IF(_xlfn.XLOOKUP(MID(B1155,2,7)&amp;"/"&amp;MID(B1155,10,3)&amp;TRIM(D1155)&amp;MID(B1155,15,4),Carouselwash!F:F,Carouselwash!I:I,0)=0,_xlfn.XLOOKUP((MID(C1155,2,7)&amp;"/"&amp;MID(C1155,10,3)&amp;TRIM(D1155)),Carouselwash!G:G,Carouselwash!I:I,0),_xlfn.XLOOKUP(MID(B1155,2,7)&amp;"/"&amp;MID(B1155,10,3)&amp;TRIM(D1155)&amp;MID(B1155,15,4),Carouselwash!F:F,Carouselwash!I:I,0))</f>
        <v>0</v>
      </c>
    </row>
    <row r="1156" spans="27:35" hidden="1">
      <c r="AA1156" s="60" t="s">
        <v>5009</v>
      </c>
      <c r="AB1156" s="66" t="s">
        <v>9919</v>
      </c>
      <c r="AC1156" s="60" t="s">
        <v>9920</v>
      </c>
      <c r="AD1156" s="60">
        <f>IF(N1156=$AD$1,_xlfn.XLOOKUP(LEFT(B1156,18)&amp;C1156&amp;D1156,'Form CT'!I:I,'Form CT'!D:D,0)+_xlfn.XLOOKUP(LEFT(B1156,18)&amp;C1156&amp;D1156,'Form CT'!I:I,'Form CT'!E:E,0),0)</f>
        <v>0</v>
      </c>
      <c r="AE1156" s="60">
        <f>IF(N1156=$AE$1,_xlfn.XLOOKUP(LEFT(B1156,18)&amp;C1156&amp;D1156,'Form CT'!I:I,'Form CT'!D:D,0)+_xlfn.XLOOKUP(LEFT(B1156,18)&amp;C1156&amp;D1156,'Form CT'!I:I,'Form CT'!E:E,0),0)</f>
        <v>0</v>
      </c>
      <c r="AF1156" s="60">
        <f>IF(N1156=$AF$1,_xlfn.XLOOKUP(LEFT(B1156,18)&amp;C1156&amp;D1156,'Form CT'!I:I,'Form CT'!D:D,0)+_xlfn.XLOOKUP(LEFT(B1156,18)&amp;C1156&amp;D1156,'Form CT'!I:I,'Form CT'!E:E,0),0)</f>
        <v>0</v>
      </c>
      <c r="AG1156" s="60" t="e">
        <f t="shared" si="23"/>
        <v>#VALUE!</v>
      </c>
      <c r="AH1156" s="60">
        <f>_xlfn.XLOOKUP(TRIM(CLEAN(B1156))&amp;"-"&amp;TRIM(CLEAN(C1156))&amp;"-"&amp;TRIM(CLEAN(D1156)),'KS2'!A:A,'KS2'!B:B,0)</f>
        <v>0</v>
      </c>
      <c r="AI1156" s="60">
        <f>IF(_xlfn.XLOOKUP(MID(B1156,2,7)&amp;"/"&amp;MID(B1156,10,3)&amp;TRIM(D1156)&amp;MID(B1156,15,4),Carouselwash!F:F,Carouselwash!I:I,0)=0,_xlfn.XLOOKUP((MID(C1156,2,7)&amp;"/"&amp;MID(C1156,10,3)&amp;TRIM(D1156)),Carouselwash!G:G,Carouselwash!I:I,0),_xlfn.XLOOKUP(MID(B1156,2,7)&amp;"/"&amp;MID(B1156,10,3)&amp;TRIM(D1156)&amp;MID(B1156,15,4),Carouselwash!F:F,Carouselwash!I:I,0))</f>
        <v>0</v>
      </c>
    </row>
    <row r="1157" spans="27:35" hidden="1">
      <c r="AA1157" s="60" t="s">
        <v>5011</v>
      </c>
      <c r="AB1157" s="66" t="s">
        <v>5014</v>
      </c>
      <c r="AC1157" s="60" t="s">
        <v>9921</v>
      </c>
      <c r="AD1157" s="60">
        <f>IF(N1157=$AD$1,_xlfn.XLOOKUP(LEFT(B1157,18)&amp;C1157&amp;D1157,'Form CT'!I:I,'Form CT'!D:D,0)+_xlfn.XLOOKUP(LEFT(B1157,18)&amp;C1157&amp;D1157,'Form CT'!I:I,'Form CT'!E:E,0),0)</f>
        <v>0</v>
      </c>
      <c r="AE1157" s="60">
        <f>IF(N1157=$AE$1,_xlfn.XLOOKUP(LEFT(B1157,18)&amp;C1157&amp;D1157,'Form CT'!I:I,'Form CT'!D:D,0)+_xlfn.XLOOKUP(LEFT(B1157,18)&amp;C1157&amp;D1157,'Form CT'!I:I,'Form CT'!E:E,0),0)</f>
        <v>0</v>
      </c>
      <c r="AF1157" s="60">
        <f>IF(N1157=$AF$1,_xlfn.XLOOKUP(LEFT(B1157,18)&amp;C1157&amp;D1157,'Form CT'!I:I,'Form CT'!D:D,0)+_xlfn.XLOOKUP(LEFT(B1157,18)&amp;C1157&amp;D1157,'Form CT'!I:I,'Form CT'!E:E,0),0)</f>
        <v>0</v>
      </c>
      <c r="AG1157" s="60" t="e">
        <f t="shared" si="23"/>
        <v>#VALUE!</v>
      </c>
      <c r="AH1157" s="60">
        <f>_xlfn.XLOOKUP(TRIM(CLEAN(B1157))&amp;"-"&amp;TRIM(CLEAN(C1157))&amp;"-"&amp;TRIM(CLEAN(D1157)),'KS2'!A:A,'KS2'!B:B,0)</f>
        <v>0</v>
      </c>
      <c r="AI1157" s="60">
        <f>IF(_xlfn.XLOOKUP(MID(B1157,2,7)&amp;"/"&amp;MID(B1157,10,3)&amp;TRIM(D1157)&amp;MID(B1157,15,4),Carouselwash!F:F,Carouselwash!I:I,0)=0,_xlfn.XLOOKUP((MID(C1157,2,7)&amp;"/"&amp;MID(C1157,10,3)&amp;TRIM(D1157)),Carouselwash!G:G,Carouselwash!I:I,0),_xlfn.XLOOKUP(MID(B1157,2,7)&amp;"/"&amp;MID(B1157,10,3)&amp;TRIM(D1157)&amp;MID(B1157,15,4),Carouselwash!F:F,Carouselwash!I:I,0))</f>
        <v>0</v>
      </c>
    </row>
    <row r="1158" spans="27:35" hidden="1">
      <c r="AA1158" s="60" t="s">
        <v>5011</v>
      </c>
      <c r="AB1158" s="66" t="s">
        <v>5014</v>
      </c>
      <c r="AC1158" s="60" t="s">
        <v>9922</v>
      </c>
      <c r="AD1158" s="60">
        <f>IF(N1158=$AD$1,_xlfn.XLOOKUP(LEFT(B1158,18)&amp;C1158&amp;D1158,'Form CT'!I:I,'Form CT'!D:D,0)+_xlfn.XLOOKUP(LEFT(B1158,18)&amp;C1158&amp;D1158,'Form CT'!I:I,'Form CT'!E:E,0),0)</f>
        <v>0</v>
      </c>
      <c r="AE1158" s="60">
        <f>IF(N1158=$AE$1,_xlfn.XLOOKUP(LEFT(B1158,18)&amp;C1158&amp;D1158,'Form CT'!I:I,'Form CT'!D:D,0)+_xlfn.XLOOKUP(LEFT(B1158,18)&amp;C1158&amp;D1158,'Form CT'!I:I,'Form CT'!E:E,0),0)</f>
        <v>0</v>
      </c>
      <c r="AF1158" s="60">
        <f>IF(N1158=$AF$1,_xlfn.XLOOKUP(LEFT(B1158,18)&amp;C1158&amp;D1158,'Form CT'!I:I,'Form CT'!D:D,0)+_xlfn.XLOOKUP(LEFT(B1158,18)&amp;C1158&amp;D1158,'Form CT'!I:I,'Form CT'!E:E,0),0)</f>
        <v>0</v>
      </c>
      <c r="AG1158" s="60" t="e">
        <f t="shared" si="23"/>
        <v>#VALUE!</v>
      </c>
      <c r="AH1158" s="60">
        <f>_xlfn.XLOOKUP(TRIM(CLEAN(B1158))&amp;"-"&amp;TRIM(CLEAN(C1158))&amp;"-"&amp;TRIM(CLEAN(D1158)),'KS2'!A:A,'KS2'!B:B,0)</f>
        <v>0</v>
      </c>
      <c r="AI1158" s="60">
        <f>IF(_xlfn.XLOOKUP(MID(B1158,2,7)&amp;"/"&amp;MID(B1158,10,3)&amp;TRIM(D1158)&amp;MID(B1158,15,4),Carouselwash!F:F,Carouselwash!I:I,0)=0,_xlfn.XLOOKUP((MID(C1158,2,7)&amp;"/"&amp;MID(C1158,10,3)&amp;TRIM(D1158)),Carouselwash!G:G,Carouselwash!I:I,0),_xlfn.XLOOKUP(MID(B1158,2,7)&amp;"/"&amp;MID(B1158,10,3)&amp;TRIM(D1158)&amp;MID(B1158,15,4),Carouselwash!F:F,Carouselwash!I:I,0))</f>
        <v>0</v>
      </c>
    </row>
    <row r="1159" spans="27:35" hidden="1">
      <c r="AA1159" s="60" t="s">
        <v>5009</v>
      </c>
      <c r="AB1159" s="66" t="s">
        <v>5008</v>
      </c>
      <c r="AC1159" s="60" t="s">
        <v>9558</v>
      </c>
      <c r="AD1159" s="60">
        <f>IF(N1159=$AD$1,_xlfn.XLOOKUP(LEFT(B1159,18)&amp;C1159&amp;D1159,'Form CT'!I:I,'Form CT'!D:D,0)+_xlfn.XLOOKUP(LEFT(B1159,18)&amp;C1159&amp;D1159,'Form CT'!I:I,'Form CT'!E:E,0),0)</f>
        <v>0</v>
      </c>
      <c r="AE1159" s="60">
        <f>IF(N1159=$AE$1,_xlfn.XLOOKUP(LEFT(B1159,18)&amp;C1159&amp;D1159,'Form CT'!I:I,'Form CT'!D:D,0)+_xlfn.XLOOKUP(LEFT(B1159,18)&amp;C1159&amp;D1159,'Form CT'!I:I,'Form CT'!E:E,0),0)</f>
        <v>0</v>
      </c>
      <c r="AF1159" s="60">
        <f>IF(N1159=$AF$1,_xlfn.XLOOKUP(LEFT(B1159,18)&amp;C1159&amp;D1159,'Form CT'!I:I,'Form CT'!D:D,0)+_xlfn.XLOOKUP(LEFT(B1159,18)&amp;C1159&amp;D1159,'Form CT'!I:I,'Form CT'!E:E,0),0)</f>
        <v>0</v>
      </c>
      <c r="AG1159" s="60" t="e">
        <f t="shared" si="23"/>
        <v>#VALUE!</v>
      </c>
      <c r="AH1159" s="60">
        <f>_xlfn.XLOOKUP(TRIM(CLEAN(B1159))&amp;"-"&amp;TRIM(CLEAN(C1159))&amp;"-"&amp;TRIM(CLEAN(D1159)),'KS2'!A:A,'KS2'!B:B,0)</f>
        <v>0</v>
      </c>
      <c r="AI1159" s="60">
        <f>IF(_xlfn.XLOOKUP(MID(B1159,2,7)&amp;"/"&amp;MID(B1159,10,3)&amp;TRIM(D1159)&amp;MID(B1159,15,4),Carouselwash!F:F,Carouselwash!I:I,0)=0,_xlfn.XLOOKUP((MID(C1159,2,7)&amp;"/"&amp;MID(C1159,10,3)&amp;TRIM(D1159)),Carouselwash!G:G,Carouselwash!I:I,0),_xlfn.XLOOKUP(MID(B1159,2,7)&amp;"/"&amp;MID(B1159,10,3)&amp;TRIM(D1159)&amp;MID(B1159,15,4),Carouselwash!F:F,Carouselwash!I:I,0))</f>
        <v>0</v>
      </c>
    </row>
    <row r="1160" spans="27:35" hidden="1">
      <c r="AA1160" s="60" t="s">
        <v>5009</v>
      </c>
      <c r="AB1160" s="66" t="s">
        <v>5008</v>
      </c>
      <c r="AC1160" s="60" t="s">
        <v>9558</v>
      </c>
      <c r="AD1160" s="60">
        <f>IF(N1160=$AD$1,_xlfn.XLOOKUP(LEFT(B1160,18)&amp;C1160&amp;D1160,'Form CT'!I:I,'Form CT'!D:D,0)+_xlfn.XLOOKUP(LEFT(B1160,18)&amp;C1160&amp;D1160,'Form CT'!I:I,'Form CT'!E:E,0),0)</f>
        <v>0</v>
      </c>
      <c r="AE1160" s="60">
        <f>IF(N1160=$AE$1,_xlfn.XLOOKUP(LEFT(B1160,18)&amp;C1160&amp;D1160,'Form CT'!I:I,'Form CT'!D:D,0)+_xlfn.XLOOKUP(LEFT(B1160,18)&amp;C1160&amp;D1160,'Form CT'!I:I,'Form CT'!E:E,0),0)</f>
        <v>0</v>
      </c>
      <c r="AF1160" s="60">
        <f>IF(N1160=$AF$1,_xlfn.XLOOKUP(LEFT(B1160,18)&amp;C1160&amp;D1160,'Form CT'!I:I,'Form CT'!D:D,0)+_xlfn.XLOOKUP(LEFT(B1160,18)&amp;C1160&amp;D1160,'Form CT'!I:I,'Form CT'!E:E,0),0)</f>
        <v>0</v>
      </c>
      <c r="AG1160" s="60" t="e">
        <f t="shared" si="23"/>
        <v>#VALUE!</v>
      </c>
      <c r="AH1160" s="60">
        <f>_xlfn.XLOOKUP(TRIM(CLEAN(B1160))&amp;"-"&amp;TRIM(CLEAN(C1160))&amp;"-"&amp;TRIM(CLEAN(D1160)),'KS2'!A:A,'KS2'!B:B,0)</f>
        <v>0</v>
      </c>
      <c r="AI1160" s="60">
        <f>IF(_xlfn.XLOOKUP(MID(B1160,2,7)&amp;"/"&amp;MID(B1160,10,3)&amp;TRIM(D1160)&amp;MID(B1160,15,4),Carouselwash!F:F,Carouselwash!I:I,0)=0,_xlfn.XLOOKUP((MID(C1160,2,7)&amp;"/"&amp;MID(C1160,10,3)&amp;TRIM(D1160)),Carouselwash!G:G,Carouselwash!I:I,0),_xlfn.XLOOKUP(MID(B1160,2,7)&amp;"/"&amp;MID(B1160,10,3)&amp;TRIM(D1160)&amp;MID(B1160,15,4),Carouselwash!F:F,Carouselwash!I:I,0))</f>
        <v>0</v>
      </c>
    </row>
    <row r="1161" spans="27:35" hidden="1">
      <c r="AA1161" s="60" t="s">
        <v>5011</v>
      </c>
      <c r="AB1161" s="66" t="s">
        <v>5014</v>
      </c>
      <c r="AC1161" s="60" t="s">
        <v>9923</v>
      </c>
      <c r="AD1161" s="60">
        <f>IF(N1161=$AD$1,_xlfn.XLOOKUP(LEFT(B1161,18)&amp;C1161&amp;D1161,'Form CT'!I:I,'Form CT'!D:D,0)+_xlfn.XLOOKUP(LEFT(B1161,18)&amp;C1161&amp;D1161,'Form CT'!I:I,'Form CT'!E:E,0),0)</f>
        <v>0</v>
      </c>
      <c r="AE1161" s="60">
        <f>IF(N1161=$AE$1,_xlfn.XLOOKUP(LEFT(B1161,18)&amp;C1161&amp;D1161,'Form CT'!I:I,'Form CT'!D:D,0)+_xlfn.XLOOKUP(LEFT(B1161,18)&amp;C1161&amp;D1161,'Form CT'!I:I,'Form CT'!E:E,0),0)</f>
        <v>0</v>
      </c>
      <c r="AF1161" s="60">
        <f>IF(N1161=$AF$1,_xlfn.XLOOKUP(LEFT(B1161,18)&amp;C1161&amp;D1161,'Form CT'!I:I,'Form CT'!D:D,0)+_xlfn.XLOOKUP(LEFT(B1161,18)&amp;C1161&amp;D1161,'Form CT'!I:I,'Form CT'!E:E,0),0)</f>
        <v>0</v>
      </c>
      <c r="AG1161" s="60" t="e">
        <f t="shared" si="23"/>
        <v>#VALUE!</v>
      </c>
      <c r="AH1161" s="60">
        <f>_xlfn.XLOOKUP(TRIM(CLEAN(B1161))&amp;"-"&amp;TRIM(CLEAN(C1161))&amp;"-"&amp;TRIM(CLEAN(D1161)),'KS2'!A:A,'KS2'!B:B,0)</f>
        <v>0</v>
      </c>
      <c r="AI1161" s="60">
        <f>IF(_xlfn.XLOOKUP(MID(B1161,2,7)&amp;"/"&amp;MID(B1161,10,3)&amp;TRIM(D1161)&amp;MID(B1161,15,4),Carouselwash!F:F,Carouselwash!I:I,0)=0,_xlfn.XLOOKUP((MID(C1161,2,7)&amp;"/"&amp;MID(C1161,10,3)&amp;TRIM(D1161)),Carouselwash!G:G,Carouselwash!I:I,0),_xlfn.XLOOKUP(MID(B1161,2,7)&amp;"/"&amp;MID(B1161,10,3)&amp;TRIM(D1161)&amp;MID(B1161,15,4),Carouselwash!F:F,Carouselwash!I:I,0))</f>
        <v>0</v>
      </c>
    </row>
    <row r="1162" spans="27:35" hidden="1">
      <c r="AA1162" s="60" t="s">
        <v>5009</v>
      </c>
      <c r="AB1162" s="66" t="s">
        <v>5008</v>
      </c>
      <c r="AC1162" s="60" t="s">
        <v>9558</v>
      </c>
      <c r="AD1162" s="60">
        <f>IF(N1162=$AD$1,_xlfn.XLOOKUP(LEFT(B1162,18)&amp;C1162&amp;D1162,'Form CT'!I:I,'Form CT'!D:D,0)+_xlfn.XLOOKUP(LEFT(B1162,18)&amp;C1162&amp;D1162,'Form CT'!I:I,'Form CT'!E:E,0),0)</f>
        <v>0</v>
      </c>
      <c r="AE1162" s="60">
        <f>IF(N1162=$AE$1,_xlfn.XLOOKUP(LEFT(B1162,18)&amp;C1162&amp;D1162,'Form CT'!I:I,'Form CT'!D:D,0)+_xlfn.XLOOKUP(LEFT(B1162,18)&amp;C1162&amp;D1162,'Form CT'!I:I,'Form CT'!E:E,0),0)</f>
        <v>0</v>
      </c>
      <c r="AF1162" s="60">
        <f>IF(N1162=$AF$1,_xlfn.XLOOKUP(LEFT(B1162,18)&amp;C1162&amp;D1162,'Form CT'!I:I,'Form CT'!D:D,0)+_xlfn.XLOOKUP(LEFT(B1162,18)&amp;C1162&amp;D1162,'Form CT'!I:I,'Form CT'!E:E,0),0)</f>
        <v>0</v>
      </c>
      <c r="AG1162" s="60" t="e">
        <f t="shared" si="23"/>
        <v>#VALUE!</v>
      </c>
      <c r="AH1162" s="60">
        <f>_xlfn.XLOOKUP(TRIM(CLEAN(B1162))&amp;"-"&amp;TRIM(CLEAN(C1162))&amp;"-"&amp;TRIM(CLEAN(D1162)),'KS2'!A:A,'KS2'!B:B,0)</f>
        <v>0</v>
      </c>
      <c r="AI1162" s="60">
        <f>IF(_xlfn.XLOOKUP(MID(B1162,2,7)&amp;"/"&amp;MID(B1162,10,3)&amp;TRIM(D1162)&amp;MID(B1162,15,4),Carouselwash!F:F,Carouselwash!I:I,0)=0,_xlfn.XLOOKUP((MID(C1162,2,7)&amp;"/"&amp;MID(C1162,10,3)&amp;TRIM(D1162)),Carouselwash!G:G,Carouselwash!I:I,0),_xlfn.XLOOKUP(MID(B1162,2,7)&amp;"/"&amp;MID(B1162,10,3)&amp;TRIM(D1162)&amp;MID(B1162,15,4),Carouselwash!F:F,Carouselwash!I:I,0))</f>
        <v>0</v>
      </c>
    </row>
    <row r="1163" spans="27:35" hidden="1">
      <c r="AA1163" s="60" t="s">
        <v>5012</v>
      </c>
      <c r="AB1163" s="66" t="s">
        <v>5014</v>
      </c>
      <c r="AC1163" s="60" t="s">
        <v>9924</v>
      </c>
      <c r="AD1163" s="60">
        <f>IF(N1163=$AD$1,_xlfn.XLOOKUP(LEFT(B1163,18)&amp;C1163&amp;D1163,'Form CT'!I:I,'Form CT'!D:D,0)+_xlfn.XLOOKUP(LEFT(B1163,18)&amp;C1163&amp;D1163,'Form CT'!I:I,'Form CT'!E:E,0),0)</f>
        <v>0</v>
      </c>
      <c r="AE1163" s="60">
        <f>IF(N1163=$AE$1,_xlfn.XLOOKUP(LEFT(B1163,18)&amp;C1163&amp;D1163,'Form CT'!I:I,'Form CT'!D:D,0)+_xlfn.XLOOKUP(LEFT(B1163,18)&amp;C1163&amp;D1163,'Form CT'!I:I,'Form CT'!E:E,0),0)</f>
        <v>0</v>
      </c>
      <c r="AF1163" s="60">
        <f>IF(N1163=$AF$1,_xlfn.XLOOKUP(LEFT(B1163,18)&amp;C1163&amp;D1163,'Form CT'!I:I,'Form CT'!D:D,0)+_xlfn.XLOOKUP(LEFT(B1163,18)&amp;C1163&amp;D1163,'Form CT'!I:I,'Form CT'!E:E,0),0)</f>
        <v>0</v>
      </c>
      <c r="AG1163" s="60" t="e">
        <f t="shared" si="23"/>
        <v>#VALUE!</v>
      </c>
      <c r="AH1163" s="60">
        <f>_xlfn.XLOOKUP(TRIM(CLEAN(B1163))&amp;"-"&amp;TRIM(CLEAN(C1163))&amp;"-"&amp;TRIM(CLEAN(D1163)),'KS2'!A:A,'KS2'!B:B,0)</f>
        <v>0</v>
      </c>
      <c r="AI1163" s="60">
        <f>IF(_xlfn.XLOOKUP(MID(B1163,2,7)&amp;"/"&amp;MID(B1163,10,3)&amp;TRIM(D1163)&amp;MID(B1163,15,4),Carouselwash!F:F,Carouselwash!I:I,0)=0,_xlfn.XLOOKUP((MID(C1163,2,7)&amp;"/"&amp;MID(C1163,10,3)&amp;TRIM(D1163)),Carouselwash!G:G,Carouselwash!I:I,0),_xlfn.XLOOKUP(MID(B1163,2,7)&amp;"/"&amp;MID(B1163,10,3)&amp;TRIM(D1163)&amp;MID(B1163,15,4),Carouselwash!F:F,Carouselwash!I:I,0))</f>
        <v>0</v>
      </c>
    </row>
    <row r="1164" spans="27:35" hidden="1">
      <c r="AA1164" s="60" t="s">
        <v>5009</v>
      </c>
      <c r="AB1164" s="66" t="s">
        <v>9925</v>
      </c>
      <c r="AC1164" s="60" t="s">
        <v>9926</v>
      </c>
      <c r="AD1164" s="60">
        <f>IF(N1164=$AD$1,_xlfn.XLOOKUP(LEFT(B1164,18)&amp;C1164&amp;D1164,'Form CT'!I:I,'Form CT'!D:D,0)+_xlfn.XLOOKUP(LEFT(B1164,18)&amp;C1164&amp;D1164,'Form CT'!I:I,'Form CT'!E:E,0),0)</f>
        <v>0</v>
      </c>
      <c r="AE1164" s="60">
        <f>IF(N1164=$AE$1,_xlfn.XLOOKUP(LEFT(B1164,18)&amp;C1164&amp;D1164,'Form CT'!I:I,'Form CT'!D:D,0)+_xlfn.XLOOKUP(LEFT(B1164,18)&amp;C1164&amp;D1164,'Form CT'!I:I,'Form CT'!E:E,0),0)</f>
        <v>0</v>
      </c>
      <c r="AF1164" s="60">
        <f>IF(N1164=$AF$1,_xlfn.XLOOKUP(LEFT(B1164,18)&amp;C1164&amp;D1164,'Form CT'!I:I,'Form CT'!D:D,0)+_xlfn.XLOOKUP(LEFT(B1164,18)&amp;C1164&amp;D1164,'Form CT'!I:I,'Form CT'!E:E,0),0)</f>
        <v>0</v>
      </c>
      <c r="AG1164" s="60" t="e">
        <f t="shared" si="23"/>
        <v>#VALUE!</v>
      </c>
      <c r="AH1164" s="60">
        <f>_xlfn.XLOOKUP(TRIM(CLEAN(B1164))&amp;"-"&amp;TRIM(CLEAN(C1164))&amp;"-"&amp;TRIM(CLEAN(D1164)),'KS2'!A:A,'KS2'!B:B,0)</f>
        <v>0</v>
      </c>
      <c r="AI1164" s="60">
        <f>IF(_xlfn.XLOOKUP(MID(B1164,2,7)&amp;"/"&amp;MID(B1164,10,3)&amp;TRIM(D1164)&amp;MID(B1164,15,4),Carouselwash!F:F,Carouselwash!I:I,0)=0,_xlfn.XLOOKUP((MID(C1164,2,7)&amp;"/"&amp;MID(C1164,10,3)&amp;TRIM(D1164)),Carouselwash!G:G,Carouselwash!I:I,0),_xlfn.XLOOKUP(MID(B1164,2,7)&amp;"/"&amp;MID(B1164,10,3)&amp;TRIM(D1164)&amp;MID(B1164,15,4),Carouselwash!F:F,Carouselwash!I:I,0))</f>
        <v>0</v>
      </c>
    </row>
    <row r="1165" spans="27:35" hidden="1">
      <c r="AA1165" s="60" t="s">
        <v>5009</v>
      </c>
      <c r="AB1165" s="66" t="s">
        <v>9927</v>
      </c>
      <c r="AC1165" s="60" t="s">
        <v>9928</v>
      </c>
      <c r="AD1165" s="60">
        <f>IF(N1165=$AD$1,_xlfn.XLOOKUP(LEFT(B1165,18)&amp;C1165&amp;D1165,'Form CT'!I:I,'Form CT'!D:D,0)+_xlfn.XLOOKUP(LEFT(B1165,18)&amp;C1165&amp;D1165,'Form CT'!I:I,'Form CT'!E:E,0),0)</f>
        <v>0</v>
      </c>
      <c r="AE1165" s="60">
        <f>IF(N1165=$AE$1,_xlfn.XLOOKUP(LEFT(B1165,18)&amp;C1165&amp;D1165,'Form CT'!I:I,'Form CT'!D:D,0)+_xlfn.XLOOKUP(LEFT(B1165,18)&amp;C1165&amp;D1165,'Form CT'!I:I,'Form CT'!E:E,0),0)</f>
        <v>0</v>
      </c>
      <c r="AF1165" s="60">
        <f>IF(N1165=$AF$1,_xlfn.XLOOKUP(LEFT(B1165,18)&amp;C1165&amp;D1165,'Form CT'!I:I,'Form CT'!D:D,0)+_xlfn.XLOOKUP(LEFT(B1165,18)&amp;C1165&amp;D1165,'Form CT'!I:I,'Form CT'!E:E,0),0)</f>
        <v>0</v>
      </c>
      <c r="AG1165" s="60" t="e">
        <f t="shared" si="23"/>
        <v>#VALUE!</v>
      </c>
      <c r="AH1165" s="60">
        <f>_xlfn.XLOOKUP(TRIM(CLEAN(B1165))&amp;"-"&amp;TRIM(CLEAN(C1165))&amp;"-"&amp;TRIM(CLEAN(D1165)),'KS2'!A:A,'KS2'!B:B,0)</f>
        <v>0</v>
      </c>
      <c r="AI1165" s="60">
        <f>IF(_xlfn.XLOOKUP(MID(B1165,2,7)&amp;"/"&amp;MID(B1165,10,3)&amp;TRIM(D1165)&amp;MID(B1165,15,4),Carouselwash!F:F,Carouselwash!I:I,0)=0,_xlfn.XLOOKUP((MID(C1165,2,7)&amp;"/"&amp;MID(C1165,10,3)&amp;TRIM(D1165)),Carouselwash!G:G,Carouselwash!I:I,0),_xlfn.XLOOKUP(MID(B1165,2,7)&amp;"/"&amp;MID(B1165,10,3)&amp;TRIM(D1165)&amp;MID(B1165,15,4),Carouselwash!F:F,Carouselwash!I:I,0))</f>
        <v>0</v>
      </c>
    </row>
    <row r="1166" spans="27:35" hidden="1">
      <c r="AA1166" s="60" t="s">
        <v>5011</v>
      </c>
      <c r="AB1166" s="66" t="s">
        <v>5014</v>
      </c>
      <c r="AC1166" s="60" t="s">
        <v>9929</v>
      </c>
      <c r="AD1166" s="60">
        <f>IF(N1166=$AD$1,_xlfn.XLOOKUP(LEFT(B1166,18)&amp;C1166&amp;D1166,'Form CT'!I:I,'Form CT'!D:D,0)+_xlfn.XLOOKUP(LEFT(B1166,18)&amp;C1166&amp;D1166,'Form CT'!I:I,'Form CT'!E:E,0),0)</f>
        <v>0</v>
      </c>
      <c r="AE1166" s="60">
        <f>IF(N1166=$AE$1,_xlfn.XLOOKUP(LEFT(B1166,18)&amp;C1166&amp;D1166,'Form CT'!I:I,'Form CT'!D:D,0)+_xlfn.XLOOKUP(LEFT(B1166,18)&amp;C1166&amp;D1166,'Form CT'!I:I,'Form CT'!E:E,0),0)</f>
        <v>0</v>
      </c>
      <c r="AF1166" s="60">
        <f>IF(N1166=$AF$1,_xlfn.XLOOKUP(LEFT(B1166,18)&amp;C1166&amp;D1166,'Form CT'!I:I,'Form CT'!D:D,0)+_xlfn.XLOOKUP(LEFT(B1166,18)&amp;C1166&amp;D1166,'Form CT'!I:I,'Form CT'!E:E,0),0)</f>
        <v>0</v>
      </c>
      <c r="AG1166" s="60" t="e">
        <f t="shared" si="23"/>
        <v>#VALUE!</v>
      </c>
      <c r="AH1166" s="60">
        <f>_xlfn.XLOOKUP(TRIM(CLEAN(B1166))&amp;"-"&amp;TRIM(CLEAN(C1166))&amp;"-"&amp;TRIM(CLEAN(D1166)),'KS2'!A:A,'KS2'!B:B,0)</f>
        <v>0</v>
      </c>
      <c r="AI1166" s="60">
        <f>IF(_xlfn.XLOOKUP(MID(B1166,2,7)&amp;"/"&amp;MID(B1166,10,3)&amp;TRIM(D1166)&amp;MID(B1166,15,4),Carouselwash!F:F,Carouselwash!I:I,0)=0,_xlfn.XLOOKUP((MID(C1166,2,7)&amp;"/"&amp;MID(C1166,10,3)&amp;TRIM(D1166)),Carouselwash!G:G,Carouselwash!I:I,0),_xlfn.XLOOKUP(MID(B1166,2,7)&amp;"/"&amp;MID(B1166,10,3)&amp;TRIM(D1166)&amp;MID(B1166,15,4),Carouselwash!F:F,Carouselwash!I:I,0))</f>
        <v>0</v>
      </c>
    </row>
    <row r="1167" spans="27:35" hidden="1">
      <c r="AA1167" s="60" t="s">
        <v>5009</v>
      </c>
      <c r="AB1167" s="66" t="s">
        <v>5008</v>
      </c>
      <c r="AC1167" s="60" t="s">
        <v>9558</v>
      </c>
      <c r="AD1167" s="60">
        <f>IF(N1167=$AD$1,_xlfn.XLOOKUP(LEFT(B1167,18)&amp;C1167&amp;D1167,'Form CT'!I:I,'Form CT'!D:D,0)+_xlfn.XLOOKUP(LEFT(B1167,18)&amp;C1167&amp;D1167,'Form CT'!I:I,'Form CT'!E:E,0),0)</f>
        <v>0</v>
      </c>
      <c r="AE1167" s="60">
        <f>IF(N1167=$AE$1,_xlfn.XLOOKUP(LEFT(B1167,18)&amp;C1167&amp;D1167,'Form CT'!I:I,'Form CT'!D:D,0)+_xlfn.XLOOKUP(LEFT(B1167,18)&amp;C1167&amp;D1167,'Form CT'!I:I,'Form CT'!E:E,0),0)</f>
        <v>0</v>
      </c>
      <c r="AF1167" s="60">
        <f>IF(N1167=$AF$1,_xlfn.XLOOKUP(LEFT(B1167,18)&amp;C1167&amp;D1167,'Form CT'!I:I,'Form CT'!D:D,0)+_xlfn.XLOOKUP(LEFT(B1167,18)&amp;C1167&amp;D1167,'Form CT'!I:I,'Form CT'!E:E,0),0)</f>
        <v>0</v>
      </c>
      <c r="AG1167" s="60" t="e">
        <f t="shared" si="23"/>
        <v>#VALUE!</v>
      </c>
      <c r="AH1167" s="60">
        <f>_xlfn.XLOOKUP(TRIM(CLEAN(B1167))&amp;"-"&amp;TRIM(CLEAN(C1167))&amp;"-"&amp;TRIM(CLEAN(D1167)),'KS2'!A:A,'KS2'!B:B,0)</f>
        <v>0</v>
      </c>
      <c r="AI1167" s="60">
        <f>IF(_xlfn.XLOOKUP(MID(B1167,2,7)&amp;"/"&amp;MID(B1167,10,3)&amp;TRIM(D1167)&amp;MID(B1167,15,4),Carouselwash!F:F,Carouselwash!I:I,0)=0,_xlfn.XLOOKUP((MID(C1167,2,7)&amp;"/"&amp;MID(C1167,10,3)&amp;TRIM(D1167)),Carouselwash!G:G,Carouselwash!I:I,0),_xlfn.XLOOKUP(MID(B1167,2,7)&amp;"/"&amp;MID(B1167,10,3)&amp;TRIM(D1167)&amp;MID(B1167,15,4),Carouselwash!F:F,Carouselwash!I:I,0))</f>
        <v>0</v>
      </c>
    </row>
    <row r="1168" spans="27:35" hidden="1">
      <c r="AA1168" s="60" t="s">
        <v>5009</v>
      </c>
      <c r="AB1168" s="66" t="s">
        <v>9930</v>
      </c>
      <c r="AC1168" s="60" t="s">
        <v>9931</v>
      </c>
      <c r="AD1168" s="60">
        <f>IF(N1168=$AD$1,_xlfn.XLOOKUP(LEFT(B1168,18)&amp;C1168&amp;D1168,'Form CT'!I:I,'Form CT'!D:D,0)+_xlfn.XLOOKUP(LEFT(B1168,18)&amp;C1168&amp;D1168,'Form CT'!I:I,'Form CT'!E:E,0),0)</f>
        <v>0</v>
      </c>
      <c r="AE1168" s="60">
        <f>IF(N1168=$AE$1,_xlfn.XLOOKUP(LEFT(B1168,18)&amp;C1168&amp;D1168,'Form CT'!I:I,'Form CT'!D:D,0)+_xlfn.XLOOKUP(LEFT(B1168,18)&amp;C1168&amp;D1168,'Form CT'!I:I,'Form CT'!E:E,0),0)</f>
        <v>0</v>
      </c>
      <c r="AF1168" s="60">
        <f>IF(N1168=$AF$1,_xlfn.XLOOKUP(LEFT(B1168,18)&amp;C1168&amp;D1168,'Form CT'!I:I,'Form CT'!D:D,0)+_xlfn.XLOOKUP(LEFT(B1168,18)&amp;C1168&amp;D1168,'Form CT'!I:I,'Form CT'!E:E,0),0)</f>
        <v>0</v>
      </c>
      <c r="AG1168" s="60" t="e">
        <f t="shared" si="23"/>
        <v>#VALUE!</v>
      </c>
      <c r="AH1168" s="60">
        <f>_xlfn.XLOOKUP(TRIM(CLEAN(B1168))&amp;"-"&amp;TRIM(CLEAN(C1168))&amp;"-"&amp;TRIM(CLEAN(D1168)),'KS2'!A:A,'KS2'!B:B,0)</f>
        <v>0</v>
      </c>
      <c r="AI1168" s="60">
        <f>IF(_xlfn.XLOOKUP(MID(B1168,2,7)&amp;"/"&amp;MID(B1168,10,3)&amp;TRIM(D1168)&amp;MID(B1168,15,4),Carouselwash!F:F,Carouselwash!I:I,0)=0,_xlfn.XLOOKUP((MID(C1168,2,7)&amp;"/"&amp;MID(C1168,10,3)&amp;TRIM(D1168)),Carouselwash!G:G,Carouselwash!I:I,0),_xlfn.XLOOKUP(MID(B1168,2,7)&amp;"/"&amp;MID(B1168,10,3)&amp;TRIM(D1168)&amp;MID(B1168,15,4),Carouselwash!F:F,Carouselwash!I:I,0))</f>
        <v>0</v>
      </c>
    </row>
    <row r="1169" spans="27:35" hidden="1">
      <c r="AA1169" s="60" t="s">
        <v>5009</v>
      </c>
      <c r="AB1169" s="66" t="s">
        <v>5008</v>
      </c>
      <c r="AC1169" s="60" t="s">
        <v>9562</v>
      </c>
      <c r="AD1169" s="60">
        <f>IF(N1169=$AD$1,_xlfn.XLOOKUP(LEFT(B1169,18)&amp;C1169&amp;D1169,'Form CT'!I:I,'Form CT'!D:D,0)+_xlfn.XLOOKUP(LEFT(B1169,18)&amp;C1169&amp;D1169,'Form CT'!I:I,'Form CT'!E:E,0),0)</f>
        <v>0</v>
      </c>
      <c r="AE1169" s="60">
        <f>IF(N1169=$AE$1,_xlfn.XLOOKUP(LEFT(B1169,18)&amp;C1169&amp;D1169,'Form CT'!I:I,'Form CT'!D:D,0)+_xlfn.XLOOKUP(LEFT(B1169,18)&amp;C1169&amp;D1169,'Form CT'!I:I,'Form CT'!E:E,0),0)</f>
        <v>0</v>
      </c>
      <c r="AF1169" s="60">
        <f>IF(N1169=$AF$1,_xlfn.XLOOKUP(LEFT(B1169,18)&amp;C1169&amp;D1169,'Form CT'!I:I,'Form CT'!D:D,0)+_xlfn.XLOOKUP(LEFT(B1169,18)&amp;C1169&amp;D1169,'Form CT'!I:I,'Form CT'!E:E,0),0)</f>
        <v>0</v>
      </c>
      <c r="AG1169" s="60" t="e">
        <f t="shared" si="23"/>
        <v>#VALUE!</v>
      </c>
      <c r="AH1169" s="60">
        <f>_xlfn.XLOOKUP(TRIM(CLEAN(B1169))&amp;"-"&amp;TRIM(CLEAN(C1169))&amp;"-"&amp;TRIM(CLEAN(D1169)),'KS2'!A:A,'KS2'!B:B,0)</f>
        <v>0</v>
      </c>
      <c r="AI1169" s="60">
        <f>IF(_xlfn.XLOOKUP(MID(B1169,2,7)&amp;"/"&amp;MID(B1169,10,3)&amp;TRIM(D1169)&amp;MID(B1169,15,4),Carouselwash!F:F,Carouselwash!I:I,0)=0,_xlfn.XLOOKUP((MID(C1169,2,7)&amp;"/"&amp;MID(C1169,10,3)&amp;TRIM(D1169)),Carouselwash!G:G,Carouselwash!I:I,0),_xlfn.XLOOKUP(MID(B1169,2,7)&amp;"/"&amp;MID(B1169,10,3)&amp;TRIM(D1169)&amp;MID(B1169,15,4),Carouselwash!F:F,Carouselwash!I:I,0))</f>
        <v>0</v>
      </c>
    </row>
    <row r="1170" spans="27:35" hidden="1">
      <c r="AA1170" s="60" t="s">
        <v>5009</v>
      </c>
      <c r="AB1170" s="66" t="s">
        <v>9932</v>
      </c>
      <c r="AC1170" s="60" t="s">
        <v>9933</v>
      </c>
      <c r="AD1170" s="60">
        <f>IF(N1170=$AD$1,_xlfn.XLOOKUP(LEFT(B1170,18)&amp;C1170&amp;D1170,'Form CT'!I:I,'Form CT'!D:D,0)+_xlfn.XLOOKUP(LEFT(B1170,18)&amp;C1170&amp;D1170,'Form CT'!I:I,'Form CT'!E:E,0),0)</f>
        <v>0</v>
      </c>
      <c r="AE1170" s="60">
        <f>IF(N1170=$AE$1,_xlfn.XLOOKUP(LEFT(B1170,18)&amp;C1170&amp;D1170,'Form CT'!I:I,'Form CT'!D:D,0)+_xlfn.XLOOKUP(LEFT(B1170,18)&amp;C1170&amp;D1170,'Form CT'!I:I,'Form CT'!E:E,0),0)</f>
        <v>0</v>
      </c>
      <c r="AF1170" s="60">
        <f>IF(N1170=$AF$1,_xlfn.XLOOKUP(LEFT(B1170,18)&amp;C1170&amp;D1170,'Form CT'!I:I,'Form CT'!D:D,0)+_xlfn.XLOOKUP(LEFT(B1170,18)&amp;C1170&amp;D1170,'Form CT'!I:I,'Form CT'!E:E,0),0)</f>
        <v>0</v>
      </c>
      <c r="AG1170" s="60" t="e">
        <f t="shared" si="23"/>
        <v>#VALUE!</v>
      </c>
      <c r="AH1170" s="60">
        <f>_xlfn.XLOOKUP(TRIM(CLEAN(B1170))&amp;"-"&amp;TRIM(CLEAN(C1170))&amp;"-"&amp;TRIM(CLEAN(D1170)),'KS2'!A:A,'KS2'!B:B,0)</f>
        <v>0</v>
      </c>
      <c r="AI1170" s="60">
        <f>IF(_xlfn.XLOOKUP(MID(B1170,2,7)&amp;"/"&amp;MID(B1170,10,3)&amp;TRIM(D1170)&amp;MID(B1170,15,4),Carouselwash!F:F,Carouselwash!I:I,0)=0,_xlfn.XLOOKUP((MID(C1170,2,7)&amp;"/"&amp;MID(C1170,10,3)&amp;TRIM(D1170)),Carouselwash!G:G,Carouselwash!I:I,0),_xlfn.XLOOKUP(MID(B1170,2,7)&amp;"/"&amp;MID(B1170,10,3)&amp;TRIM(D1170)&amp;MID(B1170,15,4),Carouselwash!F:F,Carouselwash!I:I,0))</f>
        <v>0</v>
      </c>
    </row>
    <row r="1171" spans="27:35" hidden="1">
      <c r="AA1171" s="60" t="s">
        <v>5009</v>
      </c>
      <c r="AB1171" s="66" t="s">
        <v>9934</v>
      </c>
      <c r="AC1171" s="60" t="s">
        <v>9851</v>
      </c>
      <c r="AD1171" s="60">
        <f>IF(N1171=$AD$1,_xlfn.XLOOKUP(LEFT(B1171,18)&amp;C1171&amp;D1171,'Form CT'!I:I,'Form CT'!D:D,0)+_xlfn.XLOOKUP(LEFT(B1171,18)&amp;C1171&amp;D1171,'Form CT'!I:I,'Form CT'!E:E,0),0)</f>
        <v>0</v>
      </c>
      <c r="AE1171" s="60">
        <f>IF(N1171=$AE$1,_xlfn.XLOOKUP(LEFT(B1171,18)&amp;C1171&amp;D1171,'Form CT'!I:I,'Form CT'!D:D,0)+_xlfn.XLOOKUP(LEFT(B1171,18)&amp;C1171&amp;D1171,'Form CT'!I:I,'Form CT'!E:E,0),0)</f>
        <v>0</v>
      </c>
      <c r="AF1171" s="60">
        <f>IF(N1171=$AF$1,_xlfn.XLOOKUP(LEFT(B1171,18)&amp;C1171&amp;D1171,'Form CT'!I:I,'Form CT'!D:D,0)+_xlfn.XLOOKUP(LEFT(B1171,18)&amp;C1171&amp;D1171,'Form CT'!I:I,'Form CT'!E:E,0),0)</f>
        <v>0</v>
      </c>
      <c r="AG1171" s="60" t="e">
        <f t="shared" si="23"/>
        <v>#VALUE!</v>
      </c>
      <c r="AH1171" s="60">
        <f>_xlfn.XLOOKUP(TRIM(CLEAN(B1171))&amp;"-"&amp;TRIM(CLEAN(C1171))&amp;"-"&amp;TRIM(CLEAN(D1171)),'KS2'!A:A,'KS2'!B:B,0)</f>
        <v>0</v>
      </c>
      <c r="AI1171" s="60">
        <f>IF(_xlfn.XLOOKUP(MID(B1171,2,7)&amp;"/"&amp;MID(B1171,10,3)&amp;TRIM(D1171)&amp;MID(B1171,15,4),Carouselwash!F:F,Carouselwash!I:I,0)=0,_xlfn.XLOOKUP((MID(C1171,2,7)&amp;"/"&amp;MID(C1171,10,3)&amp;TRIM(D1171)),Carouselwash!G:G,Carouselwash!I:I,0),_xlfn.XLOOKUP(MID(B1171,2,7)&amp;"/"&amp;MID(B1171,10,3)&amp;TRIM(D1171)&amp;MID(B1171,15,4),Carouselwash!F:F,Carouselwash!I:I,0))</f>
        <v>0</v>
      </c>
    </row>
    <row r="1172" spans="27:35" hidden="1">
      <c r="AA1172" s="60" t="s">
        <v>5009</v>
      </c>
      <c r="AB1172" s="66" t="s">
        <v>5008</v>
      </c>
      <c r="AC1172" s="60" t="s">
        <v>9698</v>
      </c>
      <c r="AD1172" s="60">
        <f>IF(N1172=$AD$1,_xlfn.XLOOKUP(LEFT(B1172,18)&amp;C1172&amp;D1172,'Form CT'!I:I,'Form CT'!D:D,0)+_xlfn.XLOOKUP(LEFT(B1172,18)&amp;C1172&amp;D1172,'Form CT'!I:I,'Form CT'!E:E,0),0)</f>
        <v>0</v>
      </c>
      <c r="AE1172" s="60">
        <f>IF(N1172=$AE$1,_xlfn.XLOOKUP(LEFT(B1172,18)&amp;C1172&amp;D1172,'Form CT'!I:I,'Form CT'!D:D,0)+_xlfn.XLOOKUP(LEFT(B1172,18)&amp;C1172&amp;D1172,'Form CT'!I:I,'Form CT'!E:E,0),0)</f>
        <v>0</v>
      </c>
      <c r="AF1172" s="60">
        <f>IF(N1172=$AF$1,_xlfn.XLOOKUP(LEFT(B1172,18)&amp;C1172&amp;D1172,'Form CT'!I:I,'Form CT'!D:D,0)+_xlfn.XLOOKUP(LEFT(B1172,18)&amp;C1172&amp;D1172,'Form CT'!I:I,'Form CT'!E:E,0),0)</f>
        <v>0</v>
      </c>
      <c r="AG1172" s="60" t="e">
        <f t="shared" si="23"/>
        <v>#VALUE!</v>
      </c>
      <c r="AH1172" s="60">
        <f>_xlfn.XLOOKUP(TRIM(CLEAN(B1172))&amp;"-"&amp;TRIM(CLEAN(C1172))&amp;"-"&amp;TRIM(CLEAN(D1172)),'KS2'!A:A,'KS2'!B:B,0)</f>
        <v>0</v>
      </c>
      <c r="AI1172" s="60">
        <f>IF(_xlfn.XLOOKUP(MID(B1172,2,7)&amp;"/"&amp;MID(B1172,10,3)&amp;TRIM(D1172)&amp;MID(B1172,15,4),Carouselwash!F:F,Carouselwash!I:I,0)=0,_xlfn.XLOOKUP((MID(C1172,2,7)&amp;"/"&amp;MID(C1172,10,3)&amp;TRIM(D1172)),Carouselwash!G:G,Carouselwash!I:I,0),_xlfn.XLOOKUP(MID(B1172,2,7)&amp;"/"&amp;MID(B1172,10,3)&amp;TRIM(D1172)&amp;MID(B1172,15,4),Carouselwash!F:F,Carouselwash!I:I,0))</f>
        <v>0</v>
      </c>
    </row>
    <row r="1173" spans="27:35" hidden="1">
      <c r="AA1173" s="60" t="s">
        <v>5013</v>
      </c>
      <c r="AB1173" s="66" t="s">
        <v>9935</v>
      </c>
      <c r="AC1173" s="60" t="s">
        <v>9936</v>
      </c>
      <c r="AD1173" s="60">
        <f>IF(N1173=$AD$1,_xlfn.XLOOKUP(LEFT(B1173,18)&amp;C1173&amp;D1173,'Form CT'!I:I,'Form CT'!D:D,0)+_xlfn.XLOOKUP(LEFT(B1173,18)&amp;C1173&amp;D1173,'Form CT'!I:I,'Form CT'!E:E,0),0)</f>
        <v>0</v>
      </c>
      <c r="AE1173" s="60">
        <f>IF(N1173=$AE$1,_xlfn.XLOOKUP(LEFT(B1173,18)&amp;C1173&amp;D1173,'Form CT'!I:I,'Form CT'!D:D,0)+_xlfn.XLOOKUP(LEFT(B1173,18)&amp;C1173&amp;D1173,'Form CT'!I:I,'Form CT'!E:E,0),0)</f>
        <v>0</v>
      </c>
      <c r="AF1173" s="60">
        <f>IF(N1173=$AF$1,_xlfn.XLOOKUP(LEFT(B1173,18)&amp;C1173&amp;D1173,'Form CT'!I:I,'Form CT'!D:D,0)+_xlfn.XLOOKUP(LEFT(B1173,18)&amp;C1173&amp;D1173,'Form CT'!I:I,'Form CT'!E:E,0),0)</f>
        <v>0</v>
      </c>
      <c r="AG1173" s="60" t="e">
        <f t="shared" si="23"/>
        <v>#VALUE!</v>
      </c>
      <c r="AH1173" s="60">
        <f>_xlfn.XLOOKUP(TRIM(CLEAN(B1173))&amp;"-"&amp;TRIM(CLEAN(C1173))&amp;"-"&amp;TRIM(CLEAN(D1173)),'KS2'!A:A,'KS2'!B:B,0)</f>
        <v>0</v>
      </c>
      <c r="AI1173" s="60">
        <f>IF(_xlfn.XLOOKUP(MID(B1173,2,7)&amp;"/"&amp;MID(B1173,10,3)&amp;TRIM(D1173)&amp;MID(B1173,15,4),Carouselwash!F:F,Carouselwash!I:I,0)=0,_xlfn.XLOOKUP((MID(C1173,2,7)&amp;"/"&amp;MID(C1173,10,3)&amp;TRIM(D1173)),Carouselwash!G:G,Carouselwash!I:I,0),_xlfn.XLOOKUP(MID(B1173,2,7)&amp;"/"&amp;MID(B1173,10,3)&amp;TRIM(D1173)&amp;MID(B1173,15,4),Carouselwash!F:F,Carouselwash!I:I,0))</f>
        <v>0</v>
      </c>
    </row>
    <row r="1174" spans="27:35" hidden="1">
      <c r="AA1174" s="60" t="s">
        <v>5013</v>
      </c>
      <c r="AB1174" s="66" t="s">
        <v>9937</v>
      </c>
      <c r="AC1174" s="60" t="s">
        <v>9938</v>
      </c>
      <c r="AD1174" s="60">
        <f>IF(N1174=$AD$1,_xlfn.XLOOKUP(LEFT(B1174,18)&amp;C1174&amp;D1174,'Form CT'!I:I,'Form CT'!D:D,0)+_xlfn.XLOOKUP(LEFT(B1174,18)&amp;C1174&amp;D1174,'Form CT'!I:I,'Form CT'!E:E,0),0)</f>
        <v>0</v>
      </c>
      <c r="AE1174" s="60">
        <f>IF(N1174=$AE$1,_xlfn.XLOOKUP(LEFT(B1174,18)&amp;C1174&amp;D1174,'Form CT'!I:I,'Form CT'!D:D,0)+_xlfn.XLOOKUP(LEFT(B1174,18)&amp;C1174&amp;D1174,'Form CT'!I:I,'Form CT'!E:E,0),0)</f>
        <v>0</v>
      </c>
      <c r="AF1174" s="60">
        <f>IF(N1174=$AF$1,_xlfn.XLOOKUP(LEFT(B1174,18)&amp;C1174&amp;D1174,'Form CT'!I:I,'Form CT'!D:D,0)+_xlfn.XLOOKUP(LEFT(B1174,18)&amp;C1174&amp;D1174,'Form CT'!I:I,'Form CT'!E:E,0),0)</f>
        <v>0</v>
      </c>
      <c r="AG1174" s="60" t="e">
        <f t="shared" si="23"/>
        <v>#VALUE!</v>
      </c>
      <c r="AH1174" s="60">
        <f>_xlfn.XLOOKUP(TRIM(CLEAN(B1174))&amp;"-"&amp;TRIM(CLEAN(C1174))&amp;"-"&amp;TRIM(CLEAN(D1174)),'KS2'!A:A,'KS2'!B:B,0)</f>
        <v>0</v>
      </c>
      <c r="AI1174" s="60">
        <f>IF(_xlfn.XLOOKUP(MID(B1174,2,7)&amp;"/"&amp;MID(B1174,10,3)&amp;TRIM(D1174)&amp;MID(B1174,15,4),Carouselwash!F:F,Carouselwash!I:I,0)=0,_xlfn.XLOOKUP((MID(C1174,2,7)&amp;"/"&amp;MID(C1174,10,3)&amp;TRIM(D1174)),Carouselwash!G:G,Carouselwash!I:I,0),_xlfn.XLOOKUP(MID(B1174,2,7)&amp;"/"&amp;MID(B1174,10,3)&amp;TRIM(D1174)&amp;MID(B1174,15,4),Carouselwash!F:F,Carouselwash!I:I,0))</f>
        <v>0</v>
      </c>
    </row>
    <row r="1175" spans="27:35" hidden="1">
      <c r="AA1175" s="60" t="s">
        <v>5013</v>
      </c>
      <c r="AB1175" s="66" t="s">
        <v>9939</v>
      </c>
      <c r="AC1175" s="60" t="s">
        <v>9940</v>
      </c>
      <c r="AD1175" s="60">
        <f>IF(N1175=$AD$1,_xlfn.XLOOKUP(LEFT(B1175,18)&amp;C1175&amp;D1175,'Form CT'!I:I,'Form CT'!D:D,0)+_xlfn.XLOOKUP(LEFT(B1175,18)&amp;C1175&amp;D1175,'Form CT'!I:I,'Form CT'!E:E,0),0)</f>
        <v>0</v>
      </c>
      <c r="AE1175" s="60">
        <f>IF(N1175=$AE$1,_xlfn.XLOOKUP(LEFT(B1175,18)&amp;C1175&amp;D1175,'Form CT'!I:I,'Form CT'!D:D,0)+_xlfn.XLOOKUP(LEFT(B1175,18)&amp;C1175&amp;D1175,'Form CT'!I:I,'Form CT'!E:E,0),0)</f>
        <v>0</v>
      </c>
      <c r="AF1175" s="60">
        <f>IF(N1175=$AF$1,_xlfn.XLOOKUP(LEFT(B1175,18)&amp;C1175&amp;D1175,'Form CT'!I:I,'Form CT'!D:D,0)+_xlfn.XLOOKUP(LEFT(B1175,18)&amp;C1175&amp;D1175,'Form CT'!I:I,'Form CT'!E:E,0),0)</f>
        <v>0</v>
      </c>
      <c r="AG1175" s="60" t="e">
        <f t="shared" si="23"/>
        <v>#VALUE!</v>
      </c>
      <c r="AH1175" s="60">
        <f>_xlfn.XLOOKUP(TRIM(CLEAN(B1175))&amp;"-"&amp;TRIM(CLEAN(C1175))&amp;"-"&amp;TRIM(CLEAN(D1175)),'KS2'!A:A,'KS2'!B:B,0)</f>
        <v>0</v>
      </c>
      <c r="AI1175" s="60">
        <f>IF(_xlfn.XLOOKUP(MID(B1175,2,7)&amp;"/"&amp;MID(B1175,10,3)&amp;TRIM(D1175)&amp;MID(B1175,15,4),Carouselwash!F:F,Carouselwash!I:I,0)=0,_xlfn.XLOOKUP((MID(C1175,2,7)&amp;"/"&amp;MID(C1175,10,3)&amp;TRIM(D1175)),Carouselwash!G:G,Carouselwash!I:I,0),_xlfn.XLOOKUP(MID(B1175,2,7)&amp;"/"&amp;MID(B1175,10,3)&amp;TRIM(D1175)&amp;MID(B1175,15,4),Carouselwash!F:F,Carouselwash!I:I,0))</f>
        <v>0</v>
      </c>
    </row>
    <row r="1176" spans="27:35" hidden="1">
      <c r="AA1176" s="60" t="s">
        <v>5013</v>
      </c>
      <c r="AB1176" s="66" t="s">
        <v>9941</v>
      </c>
      <c r="AC1176" s="60" t="s">
        <v>9942</v>
      </c>
      <c r="AD1176" s="60">
        <f>IF(N1176=$AD$1,_xlfn.XLOOKUP(LEFT(B1176,18)&amp;C1176&amp;D1176,'Form CT'!I:I,'Form CT'!D:D,0)+_xlfn.XLOOKUP(LEFT(B1176,18)&amp;C1176&amp;D1176,'Form CT'!I:I,'Form CT'!E:E,0),0)</f>
        <v>0</v>
      </c>
      <c r="AE1176" s="60">
        <f>IF(N1176=$AE$1,_xlfn.XLOOKUP(LEFT(B1176,18)&amp;C1176&amp;D1176,'Form CT'!I:I,'Form CT'!D:D,0)+_xlfn.XLOOKUP(LEFT(B1176,18)&amp;C1176&amp;D1176,'Form CT'!I:I,'Form CT'!E:E,0),0)</f>
        <v>0</v>
      </c>
      <c r="AF1176" s="60">
        <f>IF(N1176=$AF$1,_xlfn.XLOOKUP(LEFT(B1176,18)&amp;C1176&amp;D1176,'Form CT'!I:I,'Form CT'!D:D,0)+_xlfn.XLOOKUP(LEFT(B1176,18)&amp;C1176&amp;D1176,'Form CT'!I:I,'Form CT'!E:E,0),0)</f>
        <v>0</v>
      </c>
      <c r="AG1176" s="60" t="e">
        <f t="shared" si="23"/>
        <v>#VALUE!</v>
      </c>
      <c r="AH1176" s="60">
        <f>_xlfn.XLOOKUP(TRIM(CLEAN(B1176))&amp;"-"&amp;TRIM(CLEAN(C1176))&amp;"-"&amp;TRIM(CLEAN(D1176)),'KS2'!A:A,'KS2'!B:B,0)</f>
        <v>0</v>
      </c>
      <c r="AI1176" s="60">
        <f>IF(_xlfn.XLOOKUP(MID(B1176,2,7)&amp;"/"&amp;MID(B1176,10,3)&amp;TRIM(D1176)&amp;MID(B1176,15,4),Carouselwash!F:F,Carouselwash!I:I,0)=0,_xlfn.XLOOKUP((MID(C1176,2,7)&amp;"/"&amp;MID(C1176,10,3)&amp;TRIM(D1176)),Carouselwash!G:G,Carouselwash!I:I,0),_xlfn.XLOOKUP(MID(B1176,2,7)&amp;"/"&amp;MID(B1176,10,3)&amp;TRIM(D1176)&amp;MID(B1176,15,4),Carouselwash!F:F,Carouselwash!I:I,0))</f>
        <v>0</v>
      </c>
    </row>
    <row r="1177" spans="27:35" hidden="1">
      <c r="AA1177" s="60" t="s">
        <v>5009</v>
      </c>
      <c r="AB1177" s="66" t="s">
        <v>5008</v>
      </c>
      <c r="AC1177" s="60" t="s">
        <v>9558</v>
      </c>
      <c r="AD1177" s="60">
        <f>IF(N1177=$AD$1,_xlfn.XLOOKUP(LEFT(B1177,18)&amp;C1177&amp;D1177,'Form CT'!I:I,'Form CT'!D:D,0)+_xlfn.XLOOKUP(LEFT(B1177,18)&amp;C1177&amp;D1177,'Form CT'!I:I,'Form CT'!E:E,0),0)</f>
        <v>0</v>
      </c>
      <c r="AE1177" s="60">
        <f>IF(N1177=$AE$1,_xlfn.XLOOKUP(LEFT(B1177,18)&amp;C1177&amp;D1177,'Form CT'!I:I,'Form CT'!D:D,0)+_xlfn.XLOOKUP(LEFT(B1177,18)&amp;C1177&amp;D1177,'Form CT'!I:I,'Form CT'!E:E,0),0)</f>
        <v>0</v>
      </c>
      <c r="AF1177" s="60">
        <f>IF(N1177=$AF$1,_xlfn.XLOOKUP(LEFT(B1177,18)&amp;C1177&amp;D1177,'Form CT'!I:I,'Form CT'!D:D,0)+_xlfn.XLOOKUP(LEFT(B1177,18)&amp;C1177&amp;D1177,'Form CT'!I:I,'Form CT'!E:E,0),0)</f>
        <v>0</v>
      </c>
      <c r="AG1177" s="60" t="e">
        <f t="shared" si="23"/>
        <v>#VALUE!</v>
      </c>
      <c r="AH1177" s="60">
        <f>_xlfn.XLOOKUP(TRIM(CLEAN(B1177))&amp;"-"&amp;TRIM(CLEAN(C1177))&amp;"-"&amp;TRIM(CLEAN(D1177)),'KS2'!A:A,'KS2'!B:B,0)</f>
        <v>0</v>
      </c>
      <c r="AI1177" s="60">
        <f>IF(_xlfn.XLOOKUP(MID(B1177,2,7)&amp;"/"&amp;MID(B1177,10,3)&amp;TRIM(D1177)&amp;MID(B1177,15,4),Carouselwash!F:F,Carouselwash!I:I,0)=0,_xlfn.XLOOKUP((MID(C1177,2,7)&amp;"/"&amp;MID(C1177,10,3)&amp;TRIM(D1177)),Carouselwash!G:G,Carouselwash!I:I,0),_xlfn.XLOOKUP(MID(B1177,2,7)&amp;"/"&amp;MID(B1177,10,3)&amp;TRIM(D1177)&amp;MID(B1177,15,4),Carouselwash!F:F,Carouselwash!I:I,0))</f>
        <v>0</v>
      </c>
    </row>
    <row r="1178" spans="27:35" hidden="1">
      <c r="AA1178" s="60" t="s">
        <v>5009</v>
      </c>
      <c r="AB1178" s="66" t="s">
        <v>5008</v>
      </c>
      <c r="AC1178" s="60" t="s">
        <v>9943</v>
      </c>
      <c r="AD1178" s="60">
        <f>IF(N1178=$AD$1,_xlfn.XLOOKUP(LEFT(B1178,18)&amp;C1178&amp;D1178,'Form CT'!I:I,'Form CT'!D:D,0)+_xlfn.XLOOKUP(LEFT(B1178,18)&amp;C1178&amp;D1178,'Form CT'!I:I,'Form CT'!E:E,0),0)</f>
        <v>0</v>
      </c>
      <c r="AE1178" s="60">
        <f>IF(N1178=$AE$1,_xlfn.XLOOKUP(LEFT(B1178,18)&amp;C1178&amp;D1178,'Form CT'!I:I,'Form CT'!D:D,0)+_xlfn.XLOOKUP(LEFT(B1178,18)&amp;C1178&amp;D1178,'Form CT'!I:I,'Form CT'!E:E,0),0)</f>
        <v>0</v>
      </c>
      <c r="AF1178" s="60">
        <f>IF(N1178=$AF$1,_xlfn.XLOOKUP(LEFT(B1178,18)&amp;C1178&amp;D1178,'Form CT'!I:I,'Form CT'!D:D,0)+_xlfn.XLOOKUP(LEFT(B1178,18)&amp;C1178&amp;D1178,'Form CT'!I:I,'Form CT'!E:E,0),0)</f>
        <v>0</v>
      </c>
      <c r="AG1178" s="60" t="e">
        <f t="shared" si="23"/>
        <v>#VALUE!</v>
      </c>
      <c r="AH1178" s="60">
        <f>_xlfn.XLOOKUP(TRIM(CLEAN(B1178))&amp;"-"&amp;TRIM(CLEAN(C1178))&amp;"-"&amp;TRIM(CLEAN(D1178)),'KS2'!A:A,'KS2'!B:B,0)</f>
        <v>0</v>
      </c>
      <c r="AI1178" s="60">
        <f>IF(_xlfn.XLOOKUP(MID(B1178,2,7)&amp;"/"&amp;MID(B1178,10,3)&amp;TRIM(D1178)&amp;MID(B1178,15,4),Carouselwash!F:F,Carouselwash!I:I,0)=0,_xlfn.XLOOKUP((MID(C1178,2,7)&amp;"/"&amp;MID(C1178,10,3)&amp;TRIM(D1178)),Carouselwash!G:G,Carouselwash!I:I,0),_xlfn.XLOOKUP(MID(B1178,2,7)&amp;"/"&amp;MID(B1178,10,3)&amp;TRIM(D1178)&amp;MID(B1178,15,4),Carouselwash!F:F,Carouselwash!I:I,0))</f>
        <v>0</v>
      </c>
    </row>
    <row r="1179" spans="27:35" hidden="1">
      <c r="AA1179" s="60" t="s">
        <v>5009</v>
      </c>
      <c r="AB1179" s="66" t="s">
        <v>9944</v>
      </c>
      <c r="AC1179" s="60" t="s">
        <v>9945</v>
      </c>
      <c r="AD1179" s="60">
        <f>IF(N1179=$AD$1,_xlfn.XLOOKUP(LEFT(B1179,18)&amp;C1179&amp;D1179,'Form CT'!I:I,'Form CT'!D:D,0)+_xlfn.XLOOKUP(LEFT(B1179,18)&amp;C1179&amp;D1179,'Form CT'!I:I,'Form CT'!E:E,0),0)</f>
        <v>0</v>
      </c>
      <c r="AE1179" s="60">
        <f>IF(N1179=$AE$1,_xlfn.XLOOKUP(LEFT(B1179,18)&amp;C1179&amp;D1179,'Form CT'!I:I,'Form CT'!D:D,0)+_xlfn.XLOOKUP(LEFT(B1179,18)&amp;C1179&amp;D1179,'Form CT'!I:I,'Form CT'!E:E,0),0)</f>
        <v>0</v>
      </c>
      <c r="AF1179" s="60">
        <f>IF(N1179=$AF$1,_xlfn.XLOOKUP(LEFT(B1179,18)&amp;C1179&amp;D1179,'Form CT'!I:I,'Form CT'!D:D,0)+_xlfn.XLOOKUP(LEFT(B1179,18)&amp;C1179&amp;D1179,'Form CT'!I:I,'Form CT'!E:E,0),0)</f>
        <v>0</v>
      </c>
      <c r="AG1179" s="60" t="e">
        <f t="shared" si="23"/>
        <v>#VALUE!</v>
      </c>
      <c r="AH1179" s="60">
        <f>_xlfn.XLOOKUP(TRIM(CLEAN(B1179))&amp;"-"&amp;TRIM(CLEAN(C1179))&amp;"-"&amp;TRIM(CLEAN(D1179)),'KS2'!A:A,'KS2'!B:B,0)</f>
        <v>0</v>
      </c>
      <c r="AI1179" s="60">
        <f>IF(_xlfn.XLOOKUP(MID(B1179,2,7)&amp;"/"&amp;MID(B1179,10,3)&amp;TRIM(D1179)&amp;MID(B1179,15,4),Carouselwash!F:F,Carouselwash!I:I,0)=0,_xlfn.XLOOKUP((MID(C1179,2,7)&amp;"/"&amp;MID(C1179,10,3)&amp;TRIM(D1179)),Carouselwash!G:G,Carouselwash!I:I,0),_xlfn.XLOOKUP(MID(B1179,2,7)&amp;"/"&amp;MID(B1179,10,3)&amp;TRIM(D1179)&amp;MID(B1179,15,4),Carouselwash!F:F,Carouselwash!I:I,0))</f>
        <v>0</v>
      </c>
    </row>
    <row r="1180" spans="27:35" hidden="1">
      <c r="AA1180" s="60" t="s">
        <v>5009</v>
      </c>
      <c r="AB1180" s="66" t="s">
        <v>9946</v>
      </c>
      <c r="AC1180" s="60" t="s">
        <v>9947</v>
      </c>
      <c r="AD1180" s="60">
        <f>IF(N1180=$AD$1,_xlfn.XLOOKUP(LEFT(B1180,18)&amp;C1180&amp;D1180,'Form CT'!I:I,'Form CT'!D:D,0)+_xlfn.XLOOKUP(LEFT(B1180,18)&amp;C1180&amp;D1180,'Form CT'!I:I,'Form CT'!E:E,0),0)</f>
        <v>0</v>
      </c>
      <c r="AE1180" s="60">
        <f>IF(N1180=$AE$1,_xlfn.XLOOKUP(LEFT(B1180,18)&amp;C1180&amp;D1180,'Form CT'!I:I,'Form CT'!D:D,0)+_xlfn.XLOOKUP(LEFT(B1180,18)&amp;C1180&amp;D1180,'Form CT'!I:I,'Form CT'!E:E,0),0)</f>
        <v>0</v>
      </c>
      <c r="AF1180" s="60">
        <f>IF(N1180=$AF$1,_xlfn.XLOOKUP(LEFT(B1180,18)&amp;C1180&amp;D1180,'Form CT'!I:I,'Form CT'!D:D,0)+_xlfn.XLOOKUP(LEFT(B1180,18)&amp;C1180&amp;D1180,'Form CT'!I:I,'Form CT'!E:E,0),0)</f>
        <v>0</v>
      </c>
      <c r="AG1180" s="60" t="e">
        <f t="shared" si="23"/>
        <v>#VALUE!</v>
      </c>
      <c r="AH1180" s="60">
        <f>_xlfn.XLOOKUP(TRIM(CLEAN(B1180))&amp;"-"&amp;TRIM(CLEAN(C1180))&amp;"-"&amp;TRIM(CLEAN(D1180)),'KS2'!A:A,'KS2'!B:B,0)</f>
        <v>0</v>
      </c>
      <c r="AI1180" s="60">
        <f>IF(_xlfn.XLOOKUP(MID(B1180,2,7)&amp;"/"&amp;MID(B1180,10,3)&amp;TRIM(D1180)&amp;MID(B1180,15,4),Carouselwash!F:F,Carouselwash!I:I,0)=0,_xlfn.XLOOKUP((MID(C1180,2,7)&amp;"/"&amp;MID(C1180,10,3)&amp;TRIM(D1180)),Carouselwash!G:G,Carouselwash!I:I,0),_xlfn.XLOOKUP(MID(B1180,2,7)&amp;"/"&amp;MID(B1180,10,3)&amp;TRIM(D1180)&amp;MID(B1180,15,4),Carouselwash!F:F,Carouselwash!I:I,0))</f>
        <v>0</v>
      </c>
    </row>
    <row r="1181" spans="27:35" hidden="1">
      <c r="AA1181" s="60" t="s">
        <v>5009</v>
      </c>
      <c r="AB1181" s="66" t="s">
        <v>5008</v>
      </c>
      <c r="AC1181" s="60" t="s">
        <v>9562</v>
      </c>
      <c r="AD1181" s="60">
        <f>IF(N1181=$AD$1,_xlfn.XLOOKUP(LEFT(B1181,18)&amp;C1181&amp;D1181,'Form CT'!I:I,'Form CT'!D:D,0)+_xlfn.XLOOKUP(LEFT(B1181,18)&amp;C1181&amp;D1181,'Form CT'!I:I,'Form CT'!E:E,0),0)</f>
        <v>0</v>
      </c>
      <c r="AE1181" s="60">
        <f>IF(N1181=$AE$1,_xlfn.XLOOKUP(LEFT(B1181,18)&amp;C1181&amp;D1181,'Form CT'!I:I,'Form CT'!D:D,0)+_xlfn.XLOOKUP(LEFT(B1181,18)&amp;C1181&amp;D1181,'Form CT'!I:I,'Form CT'!E:E,0),0)</f>
        <v>0</v>
      </c>
      <c r="AF1181" s="60">
        <f>IF(N1181=$AF$1,_xlfn.XLOOKUP(LEFT(B1181,18)&amp;C1181&amp;D1181,'Form CT'!I:I,'Form CT'!D:D,0)+_xlfn.XLOOKUP(LEFT(B1181,18)&amp;C1181&amp;D1181,'Form CT'!I:I,'Form CT'!E:E,0),0)</f>
        <v>0</v>
      </c>
      <c r="AG1181" s="60" t="e">
        <f t="shared" si="23"/>
        <v>#VALUE!</v>
      </c>
      <c r="AH1181" s="60">
        <f>_xlfn.XLOOKUP(TRIM(CLEAN(B1181))&amp;"-"&amp;TRIM(CLEAN(C1181))&amp;"-"&amp;TRIM(CLEAN(D1181)),'KS2'!A:A,'KS2'!B:B,0)</f>
        <v>0</v>
      </c>
      <c r="AI1181" s="60">
        <f>IF(_xlfn.XLOOKUP(MID(B1181,2,7)&amp;"/"&amp;MID(B1181,10,3)&amp;TRIM(D1181)&amp;MID(B1181,15,4),Carouselwash!F:F,Carouselwash!I:I,0)=0,_xlfn.XLOOKUP((MID(C1181,2,7)&amp;"/"&amp;MID(C1181,10,3)&amp;TRIM(D1181)),Carouselwash!G:G,Carouselwash!I:I,0),_xlfn.XLOOKUP(MID(B1181,2,7)&amp;"/"&amp;MID(B1181,10,3)&amp;TRIM(D1181)&amp;MID(B1181,15,4),Carouselwash!F:F,Carouselwash!I:I,0))</f>
        <v>0</v>
      </c>
    </row>
    <row r="1182" spans="27:35" hidden="1">
      <c r="AA1182" s="60" t="s">
        <v>5009</v>
      </c>
      <c r="AB1182" s="66" t="s">
        <v>5008</v>
      </c>
      <c r="AC1182" s="60" t="s">
        <v>9948</v>
      </c>
      <c r="AD1182" s="60">
        <f>IF(N1182=$AD$1,_xlfn.XLOOKUP(LEFT(B1182,18)&amp;C1182&amp;D1182,'Form CT'!I:I,'Form CT'!D:D,0)+_xlfn.XLOOKUP(LEFT(B1182,18)&amp;C1182&amp;D1182,'Form CT'!I:I,'Form CT'!E:E,0),0)</f>
        <v>0</v>
      </c>
      <c r="AE1182" s="60">
        <f>IF(N1182=$AE$1,_xlfn.XLOOKUP(LEFT(B1182,18)&amp;C1182&amp;D1182,'Form CT'!I:I,'Form CT'!D:D,0)+_xlfn.XLOOKUP(LEFT(B1182,18)&amp;C1182&amp;D1182,'Form CT'!I:I,'Form CT'!E:E,0),0)</f>
        <v>0</v>
      </c>
      <c r="AF1182" s="60">
        <f>IF(N1182=$AF$1,_xlfn.XLOOKUP(LEFT(B1182,18)&amp;C1182&amp;D1182,'Form CT'!I:I,'Form CT'!D:D,0)+_xlfn.XLOOKUP(LEFT(B1182,18)&amp;C1182&amp;D1182,'Form CT'!I:I,'Form CT'!E:E,0),0)</f>
        <v>0</v>
      </c>
      <c r="AG1182" s="60" t="e">
        <f t="shared" si="23"/>
        <v>#VALUE!</v>
      </c>
      <c r="AH1182" s="60">
        <f>_xlfn.XLOOKUP(TRIM(CLEAN(B1182))&amp;"-"&amp;TRIM(CLEAN(C1182))&amp;"-"&amp;TRIM(CLEAN(D1182)),'KS2'!A:A,'KS2'!B:B,0)</f>
        <v>0</v>
      </c>
      <c r="AI1182" s="60">
        <f>IF(_xlfn.XLOOKUP(MID(B1182,2,7)&amp;"/"&amp;MID(B1182,10,3)&amp;TRIM(D1182)&amp;MID(B1182,15,4),Carouselwash!F:F,Carouselwash!I:I,0)=0,_xlfn.XLOOKUP((MID(C1182,2,7)&amp;"/"&amp;MID(C1182,10,3)&amp;TRIM(D1182)),Carouselwash!G:G,Carouselwash!I:I,0),_xlfn.XLOOKUP(MID(B1182,2,7)&amp;"/"&amp;MID(B1182,10,3)&amp;TRIM(D1182)&amp;MID(B1182,15,4),Carouselwash!F:F,Carouselwash!I:I,0))</f>
        <v>0</v>
      </c>
    </row>
    <row r="1183" spans="27:35" hidden="1">
      <c r="AA1183" s="60" t="s">
        <v>5009</v>
      </c>
      <c r="AB1183" s="66" t="s">
        <v>9949</v>
      </c>
      <c r="AC1183" s="60" t="s">
        <v>9950</v>
      </c>
      <c r="AD1183" s="60">
        <f>IF(N1183=$AD$1,_xlfn.XLOOKUP(LEFT(B1183,18)&amp;C1183&amp;D1183,'Form CT'!I:I,'Form CT'!D:D,0)+_xlfn.XLOOKUP(LEFT(B1183,18)&amp;C1183&amp;D1183,'Form CT'!I:I,'Form CT'!E:E,0),0)</f>
        <v>0</v>
      </c>
      <c r="AE1183" s="60">
        <f>IF(N1183=$AE$1,_xlfn.XLOOKUP(LEFT(B1183,18)&amp;C1183&amp;D1183,'Form CT'!I:I,'Form CT'!D:D,0)+_xlfn.XLOOKUP(LEFT(B1183,18)&amp;C1183&amp;D1183,'Form CT'!I:I,'Form CT'!E:E,0),0)</f>
        <v>0</v>
      </c>
      <c r="AF1183" s="60">
        <f>IF(N1183=$AF$1,_xlfn.XLOOKUP(LEFT(B1183,18)&amp;C1183&amp;D1183,'Form CT'!I:I,'Form CT'!D:D,0)+_xlfn.XLOOKUP(LEFT(B1183,18)&amp;C1183&amp;D1183,'Form CT'!I:I,'Form CT'!E:E,0),0)</f>
        <v>0</v>
      </c>
      <c r="AG1183" s="60" t="e">
        <f t="shared" si="23"/>
        <v>#VALUE!</v>
      </c>
      <c r="AH1183" s="60">
        <f>_xlfn.XLOOKUP(TRIM(CLEAN(B1183))&amp;"-"&amp;TRIM(CLEAN(C1183))&amp;"-"&amp;TRIM(CLEAN(D1183)),'KS2'!A:A,'KS2'!B:B,0)</f>
        <v>0</v>
      </c>
      <c r="AI1183" s="60">
        <f>IF(_xlfn.XLOOKUP(MID(B1183,2,7)&amp;"/"&amp;MID(B1183,10,3)&amp;TRIM(D1183)&amp;MID(B1183,15,4),Carouselwash!F:F,Carouselwash!I:I,0)=0,_xlfn.XLOOKUP((MID(C1183,2,7)&amp;"/"&amp;MID(C1183,10,3)&amp;TRIM(D1183)),Carouselwash!G:G,Carouselwash!I:I,0),_xlfn.XLOOKUP(MID(B1183,2,7)&amp;"/"&amp;MID(B1183,10,3)&amp;TRIM(D1183)&amp;MID(B1183,15,4),Carouselwash!F:F,Carouselwash!I:I,0))</f>
        <v>0</v>
      </c>
    </row>
    <row r="1184" spans="27:35" hidden="1">
      <c r="AA1184" s="60" t="s">
        <v>5009</v>
      </c>
      <c r="AB1184" s="66" t="s">
        <v>9951</v>
      </c>
      <c r="AC1184" s="60" t="s">
        <v>9952</v>
      </c>
      <c r="AD1184" s="60">
        <f>IF(N1184=$AD$1,_xlfn.XLOOKUP(LEFT(B1184,18)&amp;C1184&amp;D1184,'Form CT'!I:I,'Form CT'!D:D,0)+_xlfn.XLOOKUP(LEFT(B1184,18)&amp;C1184&amp;D1184,'Form CT'!I:I,'Form CT'!E:E,0),0)</f>
        <v>0</v>
      </c>
      <c r="AE1184" s="60">
        <f>IF(N1184=$AE$1,_xlfn.XLOOKUP(LEFT(B1184,18)&amp;C1184&amp;D1184,'Form CT'!I:I,'Form CT'!D:D,0)+_xlfn.XLOOKUP(LEFT(B1184,18)&amp;C1184&amp;D1184,'Form CT'!I:I,'Form CT'!E:E,0),0)</f>
        <v>0</v>
      </c>
      <c r="AF1184" s="60">
        <f>IF(N1184=$AF$1,_xlfn.XLOOKUP(LEFT(B1184,18)&amp;C1184&amp;D1184,'Form CT'!I:I,'Form CT'!D:D,0)+_xlfn.XLOOKUP(LEFT(B1184,18)&amp;C1184&amp;D1184,'Form CT'!I:I,'Form CT'!E:E,0),0)</f>
        <v>0</v>
      </c>
      <c r="AG1184" s="60" t="e">
        <f t="shared" si="23"/>
        <v>#VALUE!</v>
      </c>
      <c r="AH1184" s="60">
        <f>_xlfn.XLOOKUP(TRIM(CLEAN(B1184))&amp;"-"&amp;TRIM(CLEAN(C1184))&amp;"-"&amp;TRIM(CLEAN(D1184)),'KS2'!A:A,'KS2'!B:B,0)</f>
        <v>0</v>
      </c>
      <c r="AI1184" s="60">
        <f>IF(_xlfn.XLOOKUP(MID(B1184,2,7)&amp;"/"&amp;MID(B1184,10,3)&amp;TRIM(D1184)&amp;MID(B1184,15,4),Carouselwash!F:F,Carouselwash!I:I,0)=0,_xlfn.XLOOKUP((MID(C1184,2,7)&amp;"/"&amp;MID(C1184,10,3)&amp;TRIM(D1184)),Carouselwash!G:G,Carouselwash!I:I,0),_xlfn.XLOOKUP(MID(B1184,2,7)&amp;"/"&amp;MID(B1184,10,3)&amp;TRIM(D1184)&amp;MID(B1184,15,4),Carouselwash!F:F,Carouselwash!I:I,0))</f>
        <v>0</v>
      </c>
    </row>
    <row r="1185" spans="27:35" hidden="1">
      <c r="AA1185" s="60" t="s">
        <v>5009</v>
      </c>
      <c r="AB1185" s="66" t="s">
        <v>5008</v>
      </c>
      <c r="AC1185" s="60" t="s">
        <v>9558</v>
      </c>
      <c r="AD1185" s="60">
        <f>IF(N1185=$AD$1,_xlfn.XLOOKUP(LEFT(B1185,18)&amp;C1185&amp;D1185,'Form CT'!I:I,'Form CT'!D:D,0)+_xlfn.XLOOKUP(LEFT(B1185,18)&amp;C1185&amp;D1185,'Form CT'!I:I,'Form CT'!E:E,0),0)</f>
        <v>0</v>
      </c>
      <c r="AE1185" s="60">
        <f>IF(N1185=$AE$1,_xlfn.XLOOKUP(LEFT(B1185,18)&amp;C1185&amp;D1185,'Form CT'!I:I,'Form CT'!D:D,0)+_xlfn.XLOOKUP(LEFT(B1185,18)&amp;C1185&amp;D1185,'Form CT'!I:I,'Form CT'!E:E,0),0)</f>
        <v>0</v>
      </c>
      <c r="AF1185" s="60">
        <f>IF(N1185=$AF$1,_xlfn.XLOOKUP(LEFT(B1185,18)&amp;C1185&amp;D1185,'Form CT'!I:I,'Form CT'!D:D,0)+_xlfn.XLOOKUP(LEFT(B1185,18)&amp;C1185&amp;D1185,'Form CT'!I:I,'Form CT'!E:E,0),0)</f>
        <v>0</v>
      </c>
      <c r="AG1185" s="60" t="e">
        <f t="shared" si="23"/>
        <v>#VALUE!</v>
      </c>
      <c r="AH1185" s="60">
        <f>_xlfn.XLOOKUP(TRIM(CLEAN(B1185))&amp;"-"&amp;TRIM(CLEAN(C1185))&amp;"-"&amp;TRIM(CLEAN(D1185)),'KS2'!A:A,'KS2'!B:B,0)</f>
        <v>0</v>
      </c>
      <c r="AI1185" s="60">
        <f>IF(_xlfn.XLOOKUP(MID(B1185,2,7)&amp;"/"&amp;MID(B1185,10,3)&amp;TRIM(D1185)&amp;MID(B1185,15,4),Carouselwash!F:F,Carouselwash!I:I,0)=0,_xlfn.XLOOKUP((MID(C1185,2,7)&amp;"/"&amp;MID(C1185,10,3)&amp;TRIM(D1185)),Carouselwash!G:G,Carouselwash!I:I,0),_xlfn.XLOOKUP(MID(B1185,2,7)&amp;"/"&amp;MID(B1185,10,3)&amp;TRIM(D1185)&amp;MID(B1185,15,4),Carouselwash!F:F,Carouselwash!I:I,0))</f>
        <v>0</v>
      </c>
    </row>
    <row r="1186" spans="27:35" hidden="1">
      <c r="AA1186" s="60" t="s">
        <v>5013</v>
      </c>
      <c r="AB1186" s="66" t="s">
        <v>9953</v>
      </c>
      <c r="AC1186" s="60" t="s">
        <v>9954</v>
      </c>
      <c r="AD1186" s="60">
        <f>IF(N1186=$AD$1,_xlfn.XLOOKUP(LEFT(B1186,18)&amp;C1186&amp;D1186,'Form CT'!I:I,'Form CT'!D:D,0)+_xlfn.XLOOKUP(LEFT(B1186,18)&amp;C1186&amp;D1186,'Form CT'!I:I,'Form CT'!E:E,0),0)</f>
        <v>0</v>
      </c>
      <c r="AE1186" s="60">
        <f>IF(N1186=$AE$1,_xlfn.XLOOKUP(LEFT(B1186,18)&amp;C1186&amp;D1186,'Form CT'!I:I,'Form CT'!D:D,0)+_xlfn.XLOOKUP(LEFT(B1186,18)&amp;C1186&amp;D1186,'Form CT'!I:I,'Form CT'!E:E,0),0)</f>
        <v>0</v>
      </c>
      <c r="AF1186" s="60">
        <f>IF(N1186=$AF$1,_xlfn.XLOOKUP(LEFT(B1186,18)&amp;C1186&amp;D1186,'Form CT'!I:I,'Form CT'!D:D,0)+_xlfn.XLOOKUP(LEFT(B1186,18)&amp;C1186&amp;D1186,'Form CT'!I:I,'Form CT'!E:E,0),0)</f>
        <v>0</v>
      </c>
      <c r="AG1186" s="60" t="e">
        <f t="shared" si="23"/>
        <v>#VALUE!</v>
      </c>
      <c r="AH1186" s="60">
        <f>_xlfn.XLOOKUP(TRIM(CLEAN(B1186))&amp;"-"&amp;TRIM(CLEAN(C1186))&amp;"-"&amp;TRIM(CLEAN(D1186)),'KS2'!A:A,'KS2'!B:B,0)</f>
        <v>0</v>
      </c>
      <c r="AI1186" s="60">
        <f>IF(_xlfn.XLOOKUP(MID(B1186,2,7)&amp;"/"&amp;MID(B1186,10,3)&amp;TRIM(D1186)&amp;MID(B1186,15,4),Carouselwash!F:F,Carouselwash!I:I,0)=0,_xlfn.XLOOKUP((MID(C1186,2,7)&amp;"/"&amp;MID(C1186,10,3)&amp;TRIM(D1186)),Carouselwash!G:G,Carouselwash!I:I,0),_xlfn.XLOOKUP(MID(B1186,2,7)&amp;"/"&amp;MID(B1186,10,3)&amp;TRIM(D1186)&amp;MID(B1186,15,4),Carouselwash!F:F,Carouselwash!I:I,0))</f>
        <v>0</v>
      </c>
    </row>
    <row r="1187" spans="27:35" hidden="1">
      <c r="AA1187" s="60" t="s">
        <v>5009</v>
      </c>
      <c r="AB1187" s="66" t="s">
        <v>9955</v>
      </c>
      <c r="AC1187" s="60" t="s">
        <v>9956</v>
      </c>
      <c r="AD1187" s="60">
        <f>IF(N1187=$AD$1,_xlfn.XLOOKUP(LEFT(B1187,18)&amp;C1187&amp;D1187,'Form CT'!I:I,'Form CT'!D:D,0)+_xlfn.XLOOKUP(LEFT(B1187,18)&amp;C1187&amp;D1187,'Form CT'!I:I,'Form CT'!E:E,0),0)</f>
        <v>0</v>
      </c>
      <c r="AE1187" s="60">
        <f>IF(N1187=$AE$1,_xlfn.XLOOKUP(LEFT(B1187,18)&amp;C1187&amp;D1187,'Form CT'!I:I,'Form CT'!D:D,0)+_xlfn.XLOOKUP(LEFT(B1187,18)&amp;C1187&amp;D1187,'Form CT'!I:I,'Form CT'!E:E,0),0)</f>
        <v>0</v>
      </c>
      <c r="AF1187" s="60">
        <f>IF(N1187=$AF$1,_xlfn.XLOOKUP(LEFT(B1187,18)&amp;C1187&amp;D1187,'Form CT'!I:I,'Form CT'!D:D,0)+_xlfn.XLOOKUP(LEFT(B1187,18)&amp;C1187&amp;D1187,'Form CT'!I:I,'Form CT'!E:E,0),0)</f>
        <v>0</v>
      </c>
      <c r="AG1187" s="60" t="e">
        <f t="shared" si="23"/>
        <v>#VALUE!</v>
      </c>
      <c r="AH1187" s="60">
        <f>_xlfn.XLOOKUP(TRIM(CLEAN(B1187))&amp;"-"&amp;TRIM(CLEAN(C1187))&amp;"-"&amp;TRIM(CLEAN(D1187)),'KS2'!A:A,'KS2'!B:B,0)</f>
        <v>0</v>
      </c>
      <c r="AI1187" s="60">
        <f>IF(_xlfn.XLOOKUP(MID(B1187,2,7)&amp;"/"&amp;MID(B1187,10,3)&amp;TRIM(D1187)&amp;MID(B1187,15,4),Carouselwash!F:F,Carouselwash!I:I,0)=0,_xlfn.XLOOKUP((MID(C1187,2,7)&amp;"/"&amp;MID(C1187,10,3)&amp;TRIM(D1187)),Carouselwash!G:G,Carouselwash!I:I,0),_xlfn.XLOOKUP(MID(B1187,2,7)&amp;"/"&amp;MID(B1187,10,3)&amp;TRIM(D1187)&amp;MID(B1187,15,4),Carouselwash!F:F,Carouselwash!I:I,0))</f>
        <v>0</v>
      </c>
    </row>
    <row r="1188" spans="27:35" hidden="1">
      <c r="AA1188" s="60" t="s">
        <v>5009</v>
      </c>
      <c r="AB1188" s="66" t="s">
        <v>5008</v>
      </c>
      <c r="AC1188" s="60" t="s">
        <v>9698</v>
      </c>
      <c r="AD1188" s="60">
        <f>IF(N1188=$AD$1,_xlfn.XLOOKUP(LEFT(B1188,18)&amp;C1188&amp;D1188,'Form CT'!I:I,'Form CT'!D:D,0)+_xlfn.XLOOKUP(LEFT(B1188,18)&amp;C1188&amp;D1188,'Form CT'!I:I,'Form CT'!E:E,0),0)</f>
        <v>0</v>
      </c>
      <c r="AE1188" s="60">
        <f>IF(N1188=$AE$1,_xlfn.XLOOKUP(LEFT(B1188,18)&amp;C1188&amp;D1188,'Form CT'!I:I,'Form CT'!D:D,0)+_xlfn.XLOOKUP(LEFT(B1188,18)&amp;C1188&amp;D1188,'Form CT'!I:I,'Form CT'!E:E,0),0)</f>
        <v>0</v>
      </c>
      <c r="AF1188" s="60">
        <f>IF(N1188=$AF$1,_xlfn.XLOOKUP(LEFT(B1188,18)&amp;C1188&amp;D1188,'Form CT'!I:I,'Form CT'!D:D,0)+_xlfn.XLOOKUP(LEFT(B1188,18)&amp;C1188&amp;D1188,'Form CT'!I:I,'Form CT'!E:E,0),0)</f>
        <v>0</v>
      </c>
      <c r="AG1188" s="60" t="e">
        <f t="shared" si="23"/>
        <v>#VALUE!</v>
      </c>
      <c r="AH1188" s="60">
        <f>_xlfn.XLOOKUP(TRIM(CLEAN(B1188))&amp;"-"&amp;TRIM(CLEAN(C1188))&amp;"-"&amp;TRIM(CLEAN(D1188)),'KS2'!A:A,'KS2'!B:B,0)</f>
        <v>0</v>
      </c>
      <c r="AI1188" s="60">
        <f>IF(_xlfn.XLOOKUP(MID(B1188,2,7)&amp;"/"&amp;MID(B1188,10,3)&amp;TRIM(D1188)&amp;MID(B1188,15,4),Carouselwash!F:F,Carouselwash!I:I,0)=0,_xlfn.XLOOKUP((MID(C1188,2,7)&amp;"/"&amp;MID(C1188,10,3)&amp;TRIM(D1188)),Carouselwash!G:G,Carouselwash!I:I,0),_xlfn.XLOOKUP(MID(B1188,2,7)&amp;"/"&amp;MID(B1188,10,3)&amp;TRIM(D1188)&amp;MID(B1188,15,4),Carouselwash!F:F,Carouselwash!I:I,0))</f>
        <v>0</v>
      </c>
    </row>
    <row r="1189" spans="27:35" hidden="1">
      <c r="AA1189" s="60" t="s">
        <v>5009</v>
      </c>
      <c r="AB1189" s="66" t="s">
        <v>9957</v>
      </c>
      <c r="AC1189" s="60" t="s">
        <v>9958</v>
      </c>
      <c r="AD1189" s="60">
        <f>IF(N1189=$AD$1,_xlfn.XLOOKUP(LEFT(B1189,18)&amp;C1189&amp;D1189,'Form CT'!I:I,'Form CT'!D:D,0)+_xlfn.XLOOKUP(LEFT(B1189,18)&amp;C1189&amp;D1189,'Form CT'!I:I,'Form CT'!E:E,0),0)</f>
        <v>0</v>
      </c>
      <c r="AE1189" s="60">
        <f>IF(N1189=$AE$1,_xlfn.XLOOKUP(LEFT(B1189,18)&amp;C1189&amp;D1189,'Form CT'!I:I,'Form CT'!D:D,0)+_xlfn.XLOOKUP(LEFT(B1189,18)&amp;C1189&amp;D1189,'Form CT'!I:I,'Form CT'!E:E,0),0)</f>
        <v>0</v>
      </c>
      <c r="AF1189" s="60">
        <f>IF(N1189=$AF$1,_xlfn.XLOOKUP(LEFT(B1189,18)&amp;C1189&amp;D1189,'Form CT'!I:I,'Form CT'!D:D,0)+_xlfn.XLOOKUP(LEFT(B1189,18)&amp;C1189&amp;D1189,'Form CT'!I:I,'Form CT'!E:E,0),0)</f>
        <v>0</v>
      </c>
      <c r="AG1189" s="60" t="e">
        <f t="shared" si="23"/>
        <v>#VALUE!</v>
      </c>
      <c r="AH1189" s="60">
        <f>_xlfn.XLOOKUP(TRIM(CLEAN(B1189))&amp;"-"&amp;TRIM(CLEAN(C1189))&amp;"-"&amp;TRIM(CLEAN(D1189)),'KS2'!A:A,'KS2'!B:B,0)</f>
        <v>0</v>
      </c>
      <c r="AI1189" s="60">
        <f>IF(_xlfn.XLOOKUP(MID(B1189,2,7)&amp;"/"&amp;MID(B1189,10,3)&amp;TRIM(D1189)&amp;MID(B1189,15,4),Carouselwash!F:F,Carouselwash!I:I,0)=0,_xlfn.XLOOKUP((MID(C1189,2,7)&amp;"/"&amp;MID(C1189,10,3)&amp;TRIM(D1189)),Carouselwash!G:G,Carouselwash!I:I,0),_xlfn.XLOOKUP(MID(B1189,2,7)&amp;"/"&amp;MID(B1189,10,3)&amp;TRIM(D1189)&amp;MID(B1189,15,4),Carouselwash!F:F,Carouselwash!I:I,0))</f>
        <v>0</v>
      </c>
    </row>
    <row r="1190" spans="27:35" hidden="1">
      <c r="AA1190" s="60" t="s">
        <v>5009</v>
      </c>
      <c r="AB1190" s="66" t="s">
        <v>9959</v>
      </c>
      <c r="AC1190" s="60" t="s">
        <v>9960</v>
      </c>
      <c r="AD1190" s="60">
        <f>IF(N1190=$AD$1,_xlfn.XLOOKUP(LEFT(B1190,18)&amp;C1190&amp;D1190,'Form CT'!I:I,'Form CT'!D:D,0)+_xlfn.XLOOKUP(LEFT(B1190,18)&amp;C1190&amp;D1190,'Form CT'!I:I,'Form CT'!E:E,0),0)</f>
        <v>0</v>
      </c>
      <c r="AE1190" s="60">
        <f>IF(N1190=$AE$1,_xlfn.XLOOKUP(LEFT(B1190,18)&amp;C1190&amp;D1190,'Form CT'!I:I,'Form CT'!D:D,0)+_xlfn.XLOOKUP(LEFT(B1190,18)&amp;C1190&amp;D1190,'Form CT'!I:I,'Form CT'!E:E,0),0)</f>
        <v>0</v>
      </c>
      <c r="AF1190" s="60">
        <f>IF(N1190=$AF$1,_xlfn.XLOOKUP(LEFT(B1190,18)&amp;C1190&amp;D1190,'Form CT'!I:I,'Form CT'!D:D,0)+_xlfn.XLOOKUP(LEFT(B1190,18)&amp;C1190&amp;D1190,'Form CT'!I:I,'Form CT'!E:E,0),0)</f>
        <v>0</v>
      </c>
      <c r="AG1190" s="60" t="e">
        <f t="shared" si="23"/>
        <v>#VALUE!</v>
      </c>
      <c r="AH1190" s="60">
        <f>_xlfn.XLOOKUP(TRIM(CLEAN(B1190))&amp;"-"&amp;TRIM(CLEAN(C1190))&amp;"-"&amp;TRIM(CLEAN(D1190)),'KS2'!A:A,'KS2'!B:B,0)</f>
        <v>0</v>
      </c>
      <c r="AI1190" s="60">
        <f>IF(_xlfn.XLOOKUP(MID(B1190,2,7)&amp;"/"&amp;MID(B1190,10,3)&amp;TRIM(D1190)&amp;MID(B1190,15,4),Carouselwash!F:F,Carouselwash!I:I,0)=0,_xlfn.XLOOKUP((MID(C1190,2,7)&amp;"/"&amp;MID(C1190,10,3)&amp;TRIM(D1190)),Carouselwash!G:G,Carouselwash!I:I,0),_xlfn.XLOOKUP(MID(B1190,2,7)&amp;"/"&amp;MID(B1190,10,3)&amp;TRIM(D1190)&amp;MID(B1190,15,4),Carouselwash!F:F,Carouselwash!I:I,0))</f>
        <v>0</v>
      </c>
    </row>
    <row r="1191" spans="27:35" hidden="1">
      <c r="AA1191" s="60" t="s">
        <v>5009</v>
      </c>
      <c r="AB1191" s="66" t="s">
        <v>9961</v>
      </c>
      <c r="AC1191" s="60" t="s">
        <v>9962</v>
      </c>
      <c r="AD1191" s="60">
        <f>IF(N1191=$AD$1,_xlfn.XLOOKUP(LEFT(B1191,18)&amp;C1191&amp;D1191,'Form CT'!I:I,'Form CT'!D:D,0)+_xlfn.XLOOKUP(LEFT(B1191,18)&amp;C1191&amp;D1191,'Form CT'!I:I,'Form CT'!E:E,0),0)</f>
        <v>0</v>
      </c>
      <c r="AE1191" s="60">
        <f>IF(N1191=$AE$1,_xlfn.XLOOKUP(LEFT(B1191,18)&amp;C1191&amp;D1191,'Form CT'!I:I,'Form CT'!D:D,0)+_xlfn.XLOOKUP(LEFT(B1191,18)&amp;C1191&amp;D1191,'Form CT'!I:I,'Form CT'!E:E,0),0)</f>
        <v>0</v>
      </c>
      <c r="AF1191" s="60">
        <f>IF(N1191=$AF$1,_xlfn.XLOOKUP(LEFT(B1191,18)&amp;C1191&amp;D1191,'Form CT'!I:I,'Form CT'!D:D,0)+_xlfn.XLOOKUP(LEFT(B1191,18)&amp;C1191&amp;D1191,'Form CT'!I:I,'Form CT'!E:E,0),0)</f>
        <v>0</v>
      </c>
      <c r="AG1191" s="60" t="e">
        <f t="shared" si="23"/>
        <v>#VALUE!</v>
      </c>
      <c r="AH1191" s="60">
        <f>_xlfn.XLOOKUP(TRIM(CLEAN(B1191))&amp;"-"&amp;TRIM(CLEAN(C1191))&amp;"-"&amp;TRIM(CLEAN(D1191)),'KS2'!A:A,'KS2'!B:B,0)</f>
        <v>0</v>
      </c>
      <c r="AI1191" s="60">
        <f>IF(_xlfn.XLOOKUP(MID(B1191,2,7)&amp;"/"&amp;MID(B1191,10,3)&amp;TRIM(D1191)&amp;MID(B1191,15,4),Carouselwash!F:F,Carouselwash!I:I,0)=0,_xlfn.XLOOKUP((MID(C1191,2,7)&amp;"/"&amp;MID(C1191,10,3)&amp;TRIM(D1191)),Carouselwash!G:G,Carouselwash!I:I,0),_xlfn.XLOOKUP(MID(B1191,2,7)&amp;"/"&amp;MID(B1191,10,3)&amp;TRIM(D1191)&amp;MID(B1191,15,4),Carouselwash!F:F,Carouselwash!I:I,0))</f>
        <v>0</v>
      </c>
    </row>
    <row r="1192" spans="27:35" hidden="1">
      <c r="AA1192" s="60" t="s">
        <v>5009</v>
      </c>
      <c r="AB1192" s="66" t="s">
        <v>9963</v>
      </c>
      <c r="AC1192" s="60" t="s">
        <v>9964</v>
      </c>
      <c r="AD1192" s="60">
        <f>IF(N1192=$AD$1,_xlfn.XLOOKUP(LEFT(B1192,18)&amp;C1192&amp;D1192,'Form CT'!I:I,'Form CT'!D:D,0)+_xlfn.XLOOKUP(LEFT(B1192,18)&amp;C1192&amp;D1192,'Form CT'!I:I,'Form CT'!E:E,0),0)</f>
        <v>0</v>
      </c>
      <c r="AE1192" s="60">
        <f>IF(N1192=$AE$1,_xlfn.XLOOKUP(LEFT(B1192,18)&amp;C1192&amp;D1192,'Form CT'!I:I,'Form CT'!D:D,0)+_xlfn.XLOOKUP(LEFT(B1192,18)&amp;C1192&amp;D1192,'Form CT'!I:I,'Form CT'!E:E,0),0)</f>
        <v>0</v>
      </c>
      <c r="AF1192" s="60">
        <f>IF(N1192=$AF$1,_xlfn.XLOOKUP(LEFT(B1192,18)&amp;C1192&amp;D1192,'Form CT'!I:I,'Form CT'!D:D,0)+_xlfn.XLOOKUP(LEFT(B1192,18)&amp;C1192&amp;D1192,'Form CT'!I:I,'Form CT'!E:E,0),0)</f>
        <v>0</v>
      </c>
      <c r="AG1192" s="60" t="e">
        <f t="shared" si="23"/>
        <v>#VALUE!</v>
      </c>
      <c r="AH1192" s="60">
        <f>_xlfn.XLOOKUP(TRIM(CLEAN(B1192))&amp;"-"&amp;TRIM(CLEAN(C1192))&amp;"-"&amp;TRIM(CLEAN(D1192)),'KS2'!A:A,'KS2'!B:B,0)</f>
        <v>0</v>
      </c>
      <c r="AI1192" s="60">
        <f>IF(_xlfn.XLOOKUP(MID(B1192,2,7)&amp;"/"&amp;MID(B1192,10,3)&amp;TRIM(D1192)&amp;MID(B1192,15,4),Carouselwash!F:F,Carouselwash!I:I,0)=0,_xlfn.XLOOKUP((MID(C1192,2,7)&amp;"/"&amp;MID(C1192,10,3)&amp;TRIM(D1192)),Carouselwash!G:G,Carouselwash!I:I,0),_xlfn.XLOOKUP(MID(B1192,2,7)&amp;"/"&amp;MID(B1192,10,3)&amp;TRIM(D1192)&amp;MID(B1192,15,4),Carouselwash!F:F,Carouselwash!I:I,0))</f>
        <v>0</v>
      </c>
    </row>
    <row r="1193" spans="27:35" hidden="1">
      <c r="AA1193" s="60" t="s">
        <v>5012</v>
      </c>
      <c r="AB1193" s="66" t="s">
        <v>5014</v>
      </c>
      <c r="AC1193" s="60" t="s">
        <v>9965</v>
      </c>
      <c r="AD1193" s="60">
        <f>IF(N1193=$AD$1,_xlfn.XLOOKUP(LEFT(B1193,18)&amp;C1193&amp;D1193,'Form CT'!I:I,'Form CT'!D:D,0)+_xlfn.XLOOKUP(LEFT(B1193,18)&amp;C1193&amp;D1193,'Form CT'!I:I,'Form CT'!E:E,0),0)</f>
        <v>0</v>
      </c>
      <c r="AE1193" s="60">
        <f>IF(N1193=$AE$1,_xlfn.XLOOKUP(LEFT(B1193,18)&amp;C1193&amp;D1193,'Form CT'!I:I,'Form CT'!D:D,0)+_xlfn.XLOOKUP(LEFT(B1193,18)&amp;C1193&amp;D1193,'Form CT'!I:I,'Form CT'!E:E,0),0)</f>
        <v>0</v>
      </c>
      <c r="AF1193" s="60">
        <f>IF(N1193=$AF$1,_xlfn.XLOOKUP(LEFT(B1193,18)&amp;C1193&amp;D1193,'Form CT'!I:I,'Form CT'!D:D,0)+_xlfn.XLOOKUP(LEFT(B1193,18)&amp;C1193&amp;D1193,'Form CT'!I:I,'Form CT'!E:E,0),0)</f>
        <v>0</v>
      </c>
      <c r="AG1193" s="60" t="e">
        <f t="shared" si="23"/>
        <v>#VALUE!</v>
      </c>
      <c r="AH1193" s="60">
        <f>_xlfn.XLOOKUP(TRIM(CLEAN(B1193))&amp;"-"&amp;TRIM(CLEAN(C1193))&amp;"-"&amp;TRIM(CLEAN(D1193)),'KS2'!A:A,'KS2'!B:B,0)</f>
        <v>0</v>
      </c>
      <c r="AI1193" s="60">
        <f>IF(_xlfn.XLOOKUP(MID(B1193,2,7)&amp;"/"&amp;MID(B1193,10,3)&amp;TRIM(D1193)&amp;MID(B1193,15,4),Carouselwash!F:F,Carouselwash!I:I,0)=0,_xlfn.XLOOKUP((MID(C1193,2,7)&amp;"/"&amp;MID(C1193,10,3)&amp;TRIM(D1193)),Carouselwash!G:G,Carouselwash!I:I,0),_xlfn.XLOOKUP(MID(B1193,2,7)&amp;"/"&amp;MID(B1193,10,3)&amp;TRIM(D1193)&amp;MID(B1193,15,4),Carouselwash!F:F,Carouselwash!I:I,0))</f>
        <v>0</v>
      </c>
    </row>
    <row r="1194" spans="27:35" hidden="1">
      <c r="AA1194" s="60" t="s">
        <v>5009</v>
      </c>
      <c r="AB1194" s="66" t="s">
        <v>9966</v>
      </c>
      <c r="AC1194" s="60" t="s">
        <v>9967</v>
      </c>
      <c r="AD1194" s="60">
        <f>IF(N1194=$AD$1,_xlfn.XLOOKUP(LEFT(B1194,18)&amp;C1194&amp;D1194,'Form CT'!I:I,'Form CT'!D:D,0)+_xlfn.XLOOKUP(LEFT(B1194,18)&amp;C1194&amp;D1194,'Form CT'!I:I,'Form CT'!E:E,0),0)</f>
        <v>0</v>
      </c>
      <c r="AE1194" s="60">
        <f>IF(N1194=$AE$1,_xlfn.XLOOKUP(LEFT(B1194,18)&amp;C1194&amp;D1194,'Form CT'!I:I,'Form CT'!D:D,0)+_xlfn.XLOOKUP(LEFT(B1194,18)&amp;C1194&amp;D1194,'Form CT'!I:I,'Form CT'!E:E,0),0)</f>
        <v>0</v>
      </c>
      <c r="AF1194" s="60">
        <f>IF(N1194=$AF$1,_xlfn.XLOOKUP(LEFT(B1194,18)&amp;C1194&amp;D1194,'Form CT'!I:I,'Form CT'!D:D,0)+_xlfn.XLOOKUP(LEFT(B1194,18)&amp;C1194&amp;D1194,'Form CT'!I:I,'Form CT'!E:E,0),0)</f>
        <v>0</v>
      </c>
      <c r="AG1194" s="60" t="e">
        <f t="shared" si="23"/>
        <v>#VALUE!</v>
      </c>
      <c r="AH1194" s="60">
        <f>_xlfn.XLOOKUP(TRIM(CLEAN(B1194))&amp;"-"&amp;TRIM(CLEAN(C1194))&amp;"-"&amp;TRIM(CLEAN(D1194)),'KS2'!A:A,'KS2'!B:B,0)</f>
        <v>0</v>
      </c>
      <c r="AI1194" s="60">
        <f>IF(_xlfn.XLOOKUP(MID(B1194,2,7)&amp;"/"&amp;MID(B1194,10,3)&amp;TRIM(D1194)&amp;MID(B1194,15,4),Carouselwash!F:F,Carouselwash!I:I,0)=0,_xlfn.XLOOKUP((MID(C1194,2,7)&amp;"/"&amp;MID(C1194,10,3)&amp;TRIM(D1194)),Carouselwash!G:G,Carouselwash!I:I,0),_xlfn.XLOOKUP(MID(B1194,2,7)&amp;"/"&amp;MID(B1194,10,3)&amp;TRIM(D1194)&amp;MID(B1194,15,4),Carouselwash!F:F,Carouselwash!I:I,0))</f>
        <v>0</v>
      </c>
    </row>
    <row r="1195" spans="27:35" hidden="1">
      <c r="AA1195" s="60" t="s">
        <v>5009</v>
      </c>
      <c r="AB1195" s="66" t="s">
        <v>9968</v>
      </c>
      <c r="AC1195" s="60" t="s">
        <v>9969</v>
      </c>
      <c r="AD1195" s="60">
        <f>IF(N1195=$AD$1,_xlfn.XLOOKUP(LEFT(B1195,18)&amp;C1195&amp;D1195,'Form CT'!I:I,'Form CT'!D:D,0)+_xlfn.XLOOKUP(LEFT(B1195,18)&amp;C1195&amp;D1195,'Form CT'!I:I,'Form CT'!E:E,0),0)</f>
        <v>0</v>
      </c>
      <c r="AE1195" s="60">
        <f>IF(N1195=$AE$1,_xlfn.XLOOKUP(LEFT(B1195,18)&amp;C1195&amp;D1195,'Form CT'!I:I,'Form CT'!D:D,0)+_xlfn.XLOOKUP(LEFT(B1195,18)&amp;C1195&amp;D1195,'Form CT'!I:I,'Form CT'!E:E,0),0)</f>
        <v>0</v>
      </c>
      <c r="AF1195" s="60">
        <f>IF(N1195=$AF$1,_xlfn.XLOOKUP(LEFT(B1195,18)&amp;C1195&amp;D1195,'Form CT'!I:I,'Form CT'!D:D,0)+_xlfn.XLOOKUP(LEFT(B1195,18)&amp;C1195&amp;D1195,'Form CT'!I:I,'Form CT'!E:E,0),0)</f>
        <v>0</v>
      </c>
      <c r="AG1195" s="60" t="e">
        <f t="shared" si="23"/>
        <v>#VALUE!</v>
      </c>
      <c r="AH1195" s="60">
        <f>_xlfn.XLOOKUP(TRIM(CLEAN(B1195))&amp;"-"&amp;TRIM(CLEAN(C1195))&amp;"-"&amp;TRIM(CLEAN(D1195)),'KS2'!A:A,'KS2'!B:B,0)</f>
        <v>0</v>
      </c>
      <c r="AI1195" s="60">
        <f>IF(_xlfn.XLOOKUP(MID(B1195,2,7)&amp;"/"&amp;MID(B1195,10,3)&amp;TRIM(D1195)&amp;MID(B1195,15,4),Carouselwash!F:F,Carouselwash!I:I,0)=0,_xlfn.XLOOKUP((MID(C1195,2,7)&amp;"/"&amp;MID(C1195,10,3)&amp;TRIM(D1195)),Carouselwash!G:G,Carouselwash!I:I,0),_xlfn.XLOOKUP(MID(B1195,2,7)&amp;"/"&amp;MID(B1195,10,3)&amp;TRIM(D1195)&amp;MID(B1195,15,4),Carouselwash!F:F,Carouselwash!I:I,0))</f>
        <v>0</v>
      </c>
    </row>
    <row r="1196" spans="27:35" hidden="1">
      <c r="AA1196" s="60" t="s">
        <v>5013</v>
      </c>
      <c r="AB1196" s="66" t="s">
        <v>9970</v>
      </c>
      <c r="AC1196" s="60" t="s">
        <v>9971</v>
      </c>
      <c r="AD1196" s="60">
        <f>IF(N1196=$AD$1,_xlfn.XLOOKUP(LEFT(B1196,18)&amp;C1196&amp;D1196,'Form CT'!I:I,'Form CT'!D:D,0)+_xlfn.XLOOKUP(LEFT(B1196,18)&amp;C1196&amp;D1196,'Form CT'!I:I,'Form CT'!E:E,0),0)</f>
        <v>0</v>
      </c>
      <c r="AE1196" s="60">
        <f>IF(N1196=$AE$1,_xlfn.XLOOKUP(LEFT(B1196,18)&amp;C1196&amp;D1196,'Form CT'!I:I,'Form CT'!D:D,0)+_xlfn.XLOOKUP(LEFT(B1196,18)&amp;C1196&amp;D1196,'Form CT'!I:I,'Form CT'!E:E,0),0)</f>
        <v>0</v>
      </c>
      <c r="AF1196" s="60">
        <f>IF(N1196=$AF$1,_xlfn.XLOOKUP(LEFT(B1196,18)&amp;C1196&amp;D1196,'Form CT'!I:I,'Form CT'!D:D,0)+_xlfn.XLOOKUP(LEFT(B1196,18)&amp;C1196&amp;D1196,'Form CT'!I:I,'Form CT'!E:E,0),0)</f>
        <v>0</v>
      </c>
      <c r="AG1196" s="60" t="e">
        <f t="shared" si="23"/>
        <v>#VALUE!</v>
      </c>
      <c r="AH1196" s="60">
        <f>_xlfn.XLOOKUP(TRIM(CLEAN(B1196))&amp;"-"&amp;TRIM(CLEAN(C1196))&amp;"-"&amp;TRIM(CLEAN(D1196)),'KS2'!A:A,'KS2'!B:B,0)</f>
        <v>0</v>
      </c>
      <c r="AI1196" s="60">
        <f>IF(_xlfn.XLOOKUP(MID(B1196,2,7)&amp;"/"&amp;MID(B1196,10,3)&amp;TRIM(D1196)&amp;MID(B1196,15,4),Carouselwash!F:F,Carouselwash!I:I,0)=0,_xlfn.XLOOKUP((MID(C1196,2,7)&amp;"/"&amp;MID(C1196,10,3)&amp;TRIM(D1196)),Carouselwash!G:G,Carouselwash!I:I,0),_xlfn.XLOOKUP(MID(B1196,2,7)&amp;"/"&amp;MID(B1196,10,3)&amp;TRIM(D1196)&amp;MID(B1196,15,4),Carouselwash!F:F,Carouselwash!I:I,0))</f>
        <v>0</v>
      </c>
    </row>
    <row r="1197" spans="27:35" hidden="1">
      <c r="AA1197" s="60" t="s">
        <v>5009</v>
      </c>
      <c r="AB1197" s="66" t="s">
        <v>9972</v>
      </c>
      <c r="AC1197" s="60" t="s">
        <v>9973</v>
      </c>
      <c r="AD1197" s="60">
        <f>IF(N1197=$AD$1,_xlfn.XLOOKUP(LEFT(B1197,18)&amp;C1197&amp;D1197,'Form CT'!I:I,'Form CT'!D:D,0)+_xlfn.XLOOKUP(LEFT(B1197,18)&amp;C1197&amp;D1197,'Form CT'!I:I,'Form CT'!E:E,0),0)</f>
        <v>0</v>
      </c>
      <c r="AE1197" s="60">
        <f>IF(N1197=$AE$1,_xlfn.XLOOKUP(LEFT(B1197,18)&amp;C1197&amp;D1197,'Form CT'!I:I,'Form CT'!D:D,0)+_xlfn.XLOOKUP(LEFT(B1197,18)&amp;C1197&amp;D1197,'Form CT'!I:I,'Form CT'!E:E,0),0)</f>
        <v>0</v>
      </c>
      <c r="AF1197" s="60">
        <f>IF(N1197=$AF$1,_xlfn.XLOOKUP(LEFT(B1197,18)&amp;C1197&amp;D1197,'Form CT'!I:I,'Form CT'!D:D,0)+_xlfn.XLOOKUP(LEFT(B1197,18)&amp;C1197&amp;D1197,'Form CT'!I:I,'Form CT'!E:E,0),0)</f>
        <v>0</v>
      </c>
      <c r="AG1197" s="60" t="e">
        <f t="shared" si="23"/>
        <v>#VALUE!</v>
      </c>
      <c r="AH1197" s="60">
        <f>_xlfn.XLOOKUP(TRIM(CLEAN(B1197))&amp;"-"&amp;TRIM(CLEAN(C1197))&amp;"-"&amp;TRIM(CLEAN(D1197)),'KS2'!A:A,'KS2'!B:B,0)</f>
        <v>0</v>
      </c>
      <c r="AI1197" s="60">
        <f>IF(_xlfn.XLOOKUP(MID(B1197,2,7)&amp;"/"&amp;MID(B1197,10,3)&amp;TRIM(D1197)&amp;MID(B1197,15,4),Carouselwash!F:F,Carouselwash!I:I,0)=0,_xlfn.XLOOKUP((MID(C1197,2,7)&amp;"/"&amp;MID(C1197,10,3)&amp;TRIM(D1197)),Carouselwash!G:G,Carouselwash!I:I,0),_xlfn.XLOOKUP(MID(B1197,2,7)&amp;"/"&amp;MID(B1197,10,3)&amp;TRIM(D1197)&amp;MID(B1197,15,4),Carouselwash!F:F,Carouselwash!I:I,0))</f>
        <v>0</v>
      </c>
    </row>
    <row r="1198" spans="27:35" hidden="1">
      <c r="AA1198" s="60" t="s">
        <v>5009</v>
      </c>
      <c r="AB1198" s="66" t="s">
        <v>9974</v>
      </c>
      <c r="AC1198" s="60" t="s">
        <v>9975</v>
      </c>
      <c r="AD1198" s="60">
        <f>IF(N1198=$AD$1,_xlfn.XLOOKUP(LEFT(B1198,18)&amp;C1198&amp;D1198,'Form CT'!I:I,'Form CT'!D:D,0)+_xlfn.XLOOKUP(LEFT(B1198,18)&amp;C1198&amp;D1198,'Form CT'!I:I,'Form CT'!E:E,0),0)</f>
        <v>0</v>
      </c>
      <c r="AE1198" s="60">
        <f>IF(N1198=$AE$1,_xlfn.XLOOKUP(LEFT(B1198,18)&amp;C1198&amp;D1198,'Form CT'!I:I,'Form CT'!D:D,0)+_xlfn.XLOOKUP(LEFT(B1198,18)&amp;C1198&amp;D1198,'Form CT'!I:I,'Form CT'!E:E,0),0)</f>
        <v>0</v>
      </c>
      <c r="AF1198" s="60">
        <f>IF(N1198=$AF$1,_xlfn.XLOOKUP(LEFT(B1198,18)&amp;C1198&amp;D1198,'Form CT'!I:I,'Form CT'!D:D,0)+_xlfn.XLOOKUP(LEFT(B1198,18)&amp;C1198&amp;D1198,'Form CT'!I:I,'Form CT'!E:E,0),0)</f>
        <v>0</v>
      </c>
      <c r="AG1198" s="60" t="e">
        <f t="shared" si="23"/>
        <v>#VALUE!</v>
      </c>
      <c r="AH1198" s="60">
        <f>_xlfn.XLOOKUP(TRIM(CLEAN(B1198))&amp;"-"&amp;TRIM(CLEAN(C1198))&amp;"-"&amp;TRIM(CLEAN(D1198)),'KS2'!A:A,'KS2'!B:B,0)</f>
        <v>0</v>
      </c>
      <c r="AI1198" s="60">
        <f>IF(_xlfn.XLOOKUP(MID(B1198,2,7)&amp;"/"&amp;MID(B1198,10,3)&amp;TRIM(D1198)&amp;MID(B1198,15,4),Carouselwash!F:F,Carouselwash!I:I,0)=0,_xlfn.XLOOKUP((MID(C1198,2,7)&amp;"/"&amp;MID(C1198,10,3)&amp;TRIM(D1198)),Carouselwash!G:G,Carouselwash!I:I,0),_xlfn.XLOOKUP(MID(B1198,2,7)&amp;"/"&amp;MID(B1198,10,3)&amp;TRIM(D1198)&amp;MID(B1198,15,4),Carouselwash!F:F,Carouselwash!I:I,0))</f>
        <v>0</v>
      </c>
    </row>
    <row r="1199" spans="27:35" hidden="1">
      <c r="AA1199" s="60" t="s">
        <v>5009</v>
      </c>
      <c r="AB1199" s="66" t="s">
        <v>9976</v>
      </c>
      <c r="AC1199" s="60" t="s">
        <v>9977</v>
      </c>
      <c r="AD1199" s="60">
        <f>IF(N1199=$AD$1,_xlfn.XLOOKUP(LEFT(B1199,18)&amp;C1199&amp;D1199,'Form CT'!I:I,'Form CT'!D:D,0)+_xlfn.XLOOKUP(LEFT(B1199,18)&amp;C1199&amp;D1199,'Form CT'!I:I,'Form CT'!E:E,0),0)</f>
        <v>0</v>
      </c>
      <c r="AE1199" s="60">
        <f>IF(N1199=$AE$1,_xlfn.XLOOKUP(LEFT(B1199,18)&amp;C1199&amp;D1199,'Form CT'!I:I,'Form CT'!D:D,0)+_xlfn.XLOOKUP(LEFT(B1199,18)&amp;C1199&amp;D1199,'Form CT'!I:I,'Form CT'!E:E,0),0)</f>
        <v>0</v>
      </c>
      <c r="AF1199" s="60">
        <f>IF(N1199=$AF$1,_xlfn.XLOOKUP(LEFT(B1199,18)&amp;C1199&amp;D1199,'Form CT'!I:I,'Form CT'!D:D,0)+_xlfn.XLOOKUP(LEFT(B1199,18)&amp;C1199&amp;D1199,'Form CT'!I:I,'Form CT'!E:E,0),0)</f>
        <v>0</v>
      </c>
      <c r="AG1199" s="60" t="e">
        <f t="shared" si="23"/>
        <v>#VALUE!</v>
      </c>
      <c r="AH1199" s="60">
        <f>_xlfn.XLOOKUP(TRIM(CLEAN(B1199))&amp;"-"&amp;TRIM(CLEAN(C1199))&amp;"-"&amp;TRIM(CLEAN(D1199)),'KS2'!A:A,'KS2'!B:B,0)</f>
        <v>0</v>
      </c>
      <c r="AI1199" s="60">
        <f>IF(_xlfn.XLOOKUP(MID(B1199,2,7)&amp;"/"&amp;MID(B1199,10,3)&amp;TRIM(D1199)&amp;MID(B1199,15,4),Carouselwash!F:F,Carouselwash!I:I,0)=0,_xlfn.XLOOKUP((MID(C1199,2,7)&amp;"/"&amp;MID(C1199,10,3)&amp;TRIM(D1199)),Carouselwash!G:G,Carouselwash!I:I,0),_xlfn.XLOOKUP(MID(B1199,2,7)&amp;"/"&amp;MID(B1199,10,3)&amp;TRIM(D1199)&amp;MID(B1199,15,4),Carouselwash!F:F,Carouselwash!I:I,0))</f>
        <v>0</v>
      </c>
    </row>
    <row r="1200" spans="27:35" hidden="1">
      <c r="AA1200" s="60" t="s">
        <v>5009</v>
      </c>
      <c r="AB1200" s="66" t="s">
        <v>5008</v>
      </c>
      <c r="AC1200" s="60" t="s">
        <v>9792</v>
      </c>
      <c r="AD1200" s="60">
        <f>IF(N1200=$AD$1,_xlfn.XLOOKUP(LEFT(B1200,18)&amp;C1200&amp;D1200,'Form CT'!I:I,'Form CT'!D:D,0)+_xlfn.XLOOKUP(LEFT(B1200,18)&amp;C1200&amp;D1200,'Form CT'!I:I,'Form CT'!E:E,0),0)</f>
        <v>0</v>
      </c>
      <c r="AE1200" s="60">
        <f>IF(N1200=$AE$1,_xlfn.XLOOKUP(LEFT(B1200,18)&amp;C1200&amp;D1200,'Form CT'!I:I,'Form CT'!D:D,0)+_xlfn.XLOOKUP(LEFT(B1200,18)&amp;C1200&amp;D1200,'Form CT'!I:I,'Form CT'!E:E,0),0)</f>
        <v>0</v>
      </c>
      <c r="AF1200" s="60">
        <f>IF(N1200=$AF$1,_xlfn.XLOOKUP(LEFT(B1200,18)&amp;C1200&amp;D1200,'Form CT'!I:I,'Form CT'!D:D,0)+_xlfn.XLOOKUP(LEFT(B1200,18)&amp;C1200&amp;D1200,'Form CT'!I:I,'Form CT'!E:E,0),0)</f>
        <v>0</v>
      </c>
      <c r="AG1200" s="60" t="e">
        <f t="shared" si="23"/>
        <v>#VALUE!</v>
      </c>
      <c r="AH1200" s="60">
        <f>_xlfn.XLOOKUP(TRIM(CLEAN(B1200))&amp;"-"&amp;TRIM(CLEAN(C1200))&amp;"-"&amp;TRIM(CLEAN(D1200)),'KS2'!A:A,'KS2'!B:B,0)</f>
        <v>0</v>
      </c>
      <c r="AI1200" s="60">
        <f>IF(_xlfn.XLOOKUP(MID(B1200,2,7)&amp;"/"&amp;MID(B1200,10,3)&amp;TRIM(D1200)&amp;MID(B1200,15,4),Carouselwash!F:F,Carouselwash!I:I,0)=0,_xlfn.XLOOKUP((MID(C1200,2,7)&amp;"/"&amp;MID(C1200,10,3)&amp;TRIM(D1200)),Carouselwash!G:G,Carouselwash!I:I,0),_xlfn.XLOOKUP(MID(B1200,2,7)&amp;"/"&amp;MID(B1200,10,3)&amp;TRIM(D1200)&amp;MID(B1200,15,4),Carouselwash!F:F,Carouselwash!I:I,0))</f>
        <v>0</v>
      </c>
    </row>
    <row r="1201" spans="27:35" hidden="1">
      <c r="AA1201" s="60" t="s">
        <v>5009</v>
      </c>
      <c r="AB1201" s="66" t="s">
        <v>5008</v>
      </c>
      <c r="AC1201" s="60" t="s">
        <v>9978</v>
      </c>
      <c r="AD1201" s="60">
        <f>IF(N1201=$AD$1,_xlfn.XLOOKUP(LEFT(B1201,18)&amp;C1201&amp;D1201,'Form CT'!I:I,'Form CT'!D:D,0)+_xlfn.XLOOKUP(LEFT(B1201,18)&amp;C1201&amp;D1201,'Form CT'!I:I,'Form CT'!E:E,0),0)</f>
        <v>0</v>
      </c>
      <c r="AE1201" s="60">
        <f>IF(N1201=$AE$1,_xlfn.XLOOKUP(LEFT(B1201,18)&amp;C1201&amp;D1201,'Form CT'!I:I,'Form CT'!D:D,0)+_xlfn.XLOOKUP(LEFT(B1201,18)&amp;C1201&amp;D1201,'Form CT'!I:I,'Form CT'!E:E,0),0)</f>
        <v>0</v>
      </c>
      <c r="AF1201" s="60">
        <f>IF(N1201=$AF$1,_xlfn.XLOOKUP(LEFT(B1201,18)&amp;C1201&amp;D1201,'Form CT'!I:I,'Form CT'!D:D,0)+_xlfn.XLOOKUP(LEFT(B1201,18)&amp;C1201&amp;D1201,'Form CT'!I:I,'Form CT'!E:E,0),0)</f>
        <v>0</v>
      </c>
      <c r="AG1201" s="60" t="e">
        <f t="shared" si="23"/>
        <v>#VALUE!</v>
      </c>
      <c r="AH1201" s="60">
        <f>_xlfn.XLOOKUP(TRIM(CLEAN(B1201))&amp;"-"&amp;TRIM(CLEAN(C1201))&amp;"-"&amp;TRIM(CLEAN(D1201)),'KS2'!A:A,'KS2'!B:B,0)</f>
        <v>0</v>
      </c>
      <c r="AI1201" s="60">
        <f>IF(_xlfn.XLOOKUP(MID(B1201,2,7)&amp;"/"&amp;MID(B1201,10,3)&amp;TRIM(D1201)&amp;MID(B1201,15,4),Carouselwash!F:F,Carouselwash!I:I,0)=0,_xlfn.XLOOKUP((MID(C1201,2,7)&amp;"/"&amp;MID(C1201,10,3)&amp;TRIM(D1201)),Carouselwash!G:G,Carouselwash!I:I,0),_xlfn.XLOOKUP(MID(B1201,2,7)&amp;"/"&amp;MID(B1201,10,3)&amp;TRIM(D1201)&amp;MID(B1201,15,4),Carouselwash!F:F,Carouselwash!I:I,0))</f>
        <v>0</v>
      </c>
    </row>
    <row r="1202" spans="27:35" hidden="1">
      <c r="AA1202" s="60" t="s">
        <v>5009</v>
      </c>
      <c r="AB1202" s="66" t="s">
        <v>5008</v>
      </c>
      <c r="AC1202" s="60" t="s">
        <v>9792</v>
      </c>
      <c r="AD1202" s="60">
        <f>IF(N1202=$AD$1,_xlfn.XLOOKUP(LEFT(B1202,18)&amp;C1202&amp;D1202,'Form CT'!I:I,'Form CT'!D:D,0)+_xlfn.XLOOKUP(LEFT(B1202,18)&amp;C1202&amp;D1202,'Form CT'!I:I,'Form CT'!E:E,0),0)</f>
        <v>0</v>
      </c>
      <c r="AE1202" s="60">
        <f>IF(N1202=$AE$1,_xlfn.XLOOKUP(LEFT(B1202,18)&amp;C1202&amp;D1202,'Form CT'!I:I,'Form CT'!D:D,0)+_xlfn.XLOOKUP(LEFT(B1202,18)&amp;C1202&amp;D1202,'Form CT'!I:I,'Form CT'!E:E,0),0)</f>
        <v>0</v>
      </c>
      <c r="AF1202" s="60">
        <f>IF(N1202=$AF$1,_xlfn.XLOOKUP(LEFT(B1202,18)&amp;C1202&amp;D1202,'Form CT'!I:I,'Form CT'!D:D,0)+_xlfn.XLOOKUP(LEFT(B1202,18)&amp;C1202&amp;D1202,'Form CT'!I:I,'Form CT'!E:E,0),0)</f>
        <v>0</v>
      </c>
      <c r="AG1202" s="60" t="e">
        <f t="shared" si="23"/>
        <v>#VALUE!</v>
      </c>
      <c r="AH1202" s="60">
        <f>_xlfn.XLOOKUP(TRIM(CLEAN(B1202))&amp;"-"&amp;TRIM(CLEAN(C1202))&amp;"-"&amp;TRIM(CLEAN(D1202)),'KS2'!A:A,'KS2'!B:B,0)</f>
        <v>0</v>
      </c>
      <c r="AI1202" s="60">
        <f>IF(_xlfn.XLOOKUP(MID(B1202,2,7)&amp;"/"&amp;MID(B1202,10,3)&amp;TRIM(D1202)&amp;MID(B1202,15,4),Carouselwash!F:F,Carouselwash!I:I,0)=0,_xlfn.XLOOKUP((MID(C1202,2,7)&amp;"/"&amp;MID(C1202,10,3)&amp;TRIM(D1202)),Carouselwash!G:G,Carouselwash!I:I,0),_xlfn.XLOOKUP(MID(B1202,2,7)&amp;"/"&amp;MID(B1202,10,3)&amp;TRIM(D1202)&amp;MID(B1202,15,4),Carouselwash!F:F,Carouselwash!I:I,0))</f>
        <v>0</v>
      </c>
    </row>
    <row r="1203" spans="27:35" hidden="1">
      <c r="AA1203" s="60" t="s">
        <v>5009</v>
      </c>
      <c r="AB1203" s="66" t="s">
        <v>9979</v>
      </c>
      <c r="AC1203" s="60" t="s">
        <v>9980</v>
      </c>
      <c r="AD1203" s="60">
        <f>IF(N1203=$AD$1,_xlfn.XLOOKUP(LEFT(B1203,18)&amp;C1203&amp;D1203,'Form CT'!I:I,'Form CT'!D:D,0)+_xlfn.XLOOKUP(LEFT(B1203,18)&amp;C1203&amp;D1203,'Form CT'!I:I,'Form CT'!E:E,0),0)</f>
        <v>0</v>
      </c>
      <c r="AE1203" s="60">
        <f>IF(N1203=$AE$1,_xlfn.XLOOKUP(LEFT(B1203,18)&amp;C1203&amp;D1203,'Form CT'!I:I,'Form CT'!D:D,0)+_xlfn.XLOOKUP(LEFT(B1203,18)&amp;C1203&amp;D1203,'Form CT'!I:I,'Form CT'!E:E,0),0)</f>
        <v>0</v>
      </c>
      <c r="AF1203" s="60">
        <f>IF(N1203=$AF$1,_xlfn.XLOOKUP(LEFT(B1203,18)&amp;C1203&amp;D1203,'Form CT'!I:I,'Form CT'!D:D,0)+_xlfn.XLOOKUP(LEFT(B1203,18)&amp;C1203&amp;D1203,'Form CT'!I:I,'Form CT'!E:E,0),0)</f>
        <v>0</v>
      </c>
      <c r="AG1203" s="60" t="e">
        <f t="shared" si="23"/>
        <v>#VALUE!</v>
      </c>
      <c r="AH1203" s="60">
        <f>_xlfn.XLOOKUP(TRIM(CLEAN(B1203))&amp;"-"&amp;TRIM(CLEAN(C1203))&amp;"-"&amp;TRIM(CLEAN(D1203)),'KS2'!A:A,'KS2'!B:B,0)</f>
        <v>0</v>
      </c>
      <c r="AI1203" s="60">
        <f>IF(_xlfn.XLOOKUP(MID(B1203,2,7)&amp;"/"&amp;MID(B1203,10,3)&amp;TRIM(D1203)&amp;MID(B1203,15,4),Carouselwash!F:F,Carouselwash!I:I,0)=0,_xlfn.XLOOKUP((MID(C1203,2,7)&amp;"/"&amp;MID(C1203,10,3)&amp;TRIM(D1203)),Carouselwash!G:G,Carouselwash!I:I,0),_xlfn.XLOOKUP(MID(B1203,2,7)&amp;"/"&amp;MID(B1203,10,3)&amp;TRIM(D1203)&amp;MID(B1203,15,4),Carouselwash!F:F,Carouselwash!I:I,0))</f>
        <v>0</v>
      </c>
    </row>
    <row r="1204" spans="27:35" hidden="1">
      <c r="AA1204" s="60" t="s">
        <v>5009</v>
      </c>
      <c r="AB1204" s="66" t="s">
        <v>5008</v>
      </c>
      <c r="AC1204" s="60" t="s">
        <v>9558</v>
      </c>
      <c r="AD1204" s="60">
        <f>IF(N1204=$AD$1,_xlfn.XLOOKUP(LEFT(B1204,18)&amp;C1204&amp;D1204,'Form CT'!I:I,'Form CT'!D:D,0)+_xlfn.XLOOKUP(LEFT(B1204,18)&amp;C1204&amp;D1204,'Form CT'!I:I,'Form CT'!E:E,0),0)</f>
        <v>0</v>
      </c>
      <c r="AE1204" s="60">
        <f>IF(N1204=$AE$1,_xlfn.XLOOKUP(LEFT(B1204,18)&amp;C1204&amp;D1204,'Form CT'!I:I,'Form CT'!D:D,0)+_xlfn.XLOOKUP(LEFT(B1204,18)&amp;C1204&amp;D1204,'Form CT'!I:I,'Form CT'!E:E,0),0)</f>
        <v>0</v>
      </c>
      <c r="AF1204" s="60">
        <f>IF(N1204=$AF$1,_xlfn.XLOOKUP(LEFT(B1204,18)&amp;C1204&amp;D1204,'Form CT'!I:I,'Form CT'!D:D,0)+_xlfn.XLOOKUP(LEFT(B1204,18)&amp;C1204&amp;D1204,'Form CT'!I:I,'Form CT'!E:E,0),0)</f>
        <v>0</v>
      </c>
      <c r="AG1204" s="60" t="e">
        <f t="shared" si="23"/>
        <v>#VALUE!</v>
      </c>
      <c r="AH1204" s="60">
        <f>_xlfn.XLOOKUP(TRIM(CLEAN(B1204))&amp;"-"&amp;TRIM(CLEAN(C1204))&amp;"-"&amp;TRIM(CLEAN(D1204)),'KS2'!A:A,'KS2'!B:B,0)</f>
        <v>0</v>
      </c>
      <c r="AI1204" s="60">
        <f>IF(_xlfn.XLOOKUP(MID(B1204,2,7)&amp;"/"&amp;MID(B1204,10,3)&amp;TRIM(D1204)&amp;MID(B1204,15,4),Carouselwash!F:F,Carouselwash!I:I,0)=0,_xlfn.XLOOKUP((MID(C1204,2,7)&amp;"/"&amp;MID(C1204,10,3)&amp;TRIM(D1204)),Carouselwash!G:G,Carouselwash!I:I,0),_xlfn.XLOOKUP(MID(B1204,2,7)&amp;"/"&amp;MID(B1204,10,3)&amp;TRIM(D1204)&amp;MID(B1204,15,4),Carouselwash!F:F,Carouselwash!I:I,0))</f>
        <v>0</v>
      </c>
    </row>
    <row r="1205" spans="27:35" hidden="1">
      <c r="AA1205" s="60" t="s">
        <v>5009</v>
      </c>
      <c r="AB1205" s="66" t="s">
        <v>9981</v>
      </c>
      <c r="AC1205" s="60" t="s">
        <v>9982</v>
      </c>
      <c r="AD1205" s="60">
        <f>IF(N1205=$AD$1,_xlfn.XLOOKUP(LEFT(B1205,18)&amp;C1205&amp;D1205,'Form CT'!I:I,'Form CT'!D:D,0)+_xlfn.XLOOKUP(LEFT(B1205,18)&amp;C1205&amp;D1205,'Form CT'!I:I,'Form CT'!E:E,0),0)</f>
        <v>0</v>
      </c>
      <c r="AE1205" s="60">
        <f>IF(N1205=$AE$1,_xlfn.XLOOKUP(LEFT(B1205,18)&amp;C1205&amp;D1205,'Form CT'!I:I,'Form CT'!D:D,0)+_xlfn.XLOOKUP(LEFT(B1205,18)&amp;C1205&amp;D1205,'Form CT'!I:I,'Form CT'!E:E,0),0)</f>
        <v>0</v>
      </c>
      <c r="AF1205" s="60">
        <f>IF(N1205=$AF$1,_xlfn.XLOOKUP(LEFT(B1205,18)&amp;C1205&amp;D1205,'Form CT'!I:I,'Form CT'!D:D,0)+_xlfn.XLOOKUP(LEFT(B1205,18)&amp;C1205&amp;D1205,'Form CT'!I:I,'Form CT'!E:E,0),0)</f>
        <v>0</v>
      </c>
      <c r="AG1205" s="60" t="e">
        <f t="shared" si="23"/>
        <v>#VALUE!</v>
      </c>
      <c r="AH1205" s="60">
        <f>_xlfn.XLOOKUP(TRIM(CLEAN(B1205))&amp;"-"&amp;TRIM(CLEAN(C1205))&amp;"-"&amp;TRIM(CLEAN(D1205)),'KS2'!A:A,'KS2'!B:B,0)</f>
        <v>0</v>
      </c>
      <c r="AI1205" s="60">
        <f>IF(_xlfn.XLOOKUP(MID(B1205,2,7)&amp;"/"&amp;MID(B1205,10,3)&amp;TRIM(D1205)&amp;MID(B1205,15,4),Carouselwash!F:F,Carouselwash!I:I,0)=0,_xlfn.XLOOKUP((MID(C1205,2,7)&amp;"/"&amp;MID(C1205,10,3)&amp;TRIM(D1205)),Carouselwash!G:G,Carouselwash!I:I,0),_xlfn.XLOOKUP(MID(B1205,2,7)&amp;"/"&amp;MID(B1205,10,3)&amp;TRIM(D1205)&amp;MID(B1205,15,4),Carouselwash!F:F,Carouselwash!I:I,0))</f>
        <v>0</v>
      </c>
    </row>
    <row r="1206" spans="27:35" hidden="1">
      <c r="AA1206" s="60" t="s">
        <v>5013</v>
      </c>
      <c r="AB1206" s="66" t="s">
        <v>5014</v>
      </c>
      <c r="AC1206" s="60" t="s">
        <v>9553</v>
      </c>
      <c r="AD1206" s="60">
        <f>IF(N1206=$AD$1,_xlfn.XLOOKUP(LEFT(B1206,18)&amp;C1206&amp;D1206,'Form CT'!I:I,'Form CT'!D:D,0)+_xlfn.XLOOKUP(LEFT(B1206,18)&amp;C1206&amp;D1206,'Form CT'!I:I,'Form CT'!E:E,0),0)</f>
        <v>0</v>
      </c>
      <c r="AE1206" s="60">
        <f>IF(N1206=$AE$1,_xlfn.XLOOKUP(LEFT(B1206,18)&amp;C1206&amp;D1206,'Form CT'!I:I,'Form CT'!D:D,0)+_xlfn.XLOOKUP(LEFT(B1206,18)&amp;C1206&amp;D1206,'Form CT'!I:I,'Form CT'!E:E,0),0)</f>
        <v>0</v>
      </c>
      <c r="AF1206" s="60">
        <f>IF(N1206=$AF$1,_xlfn.XLOOKUP(LEFT(B1206,18)&amp;C1206&amp;D1206,'Form CT'!I:I,'Form CT'!D:D,0)+_xlfn.XLOOKUP(LEFT(B1206,18)&amp;C1206&amp;D1206,'Form CT'!I:I,'Form CT'!E:E,0),0)</f>
        <v>0</v>
      </c>
      <c r="AG1206" s="60" t="e">
        <f t="shared" si="23"/>
        <v>#VALUE!</v>
      </c>
      <c r="AH1206" s="60">
        <f>_xlfn.XLOOKUP(TRIM(CLEAN(B1206))&amp;"-"&amp;TRIM(CLEAN(C1206))&amp;"-"&amp;TRIM(CLEAN(D1206)),'KS2'!A:A,'KS2'!B:B,0)</f>
        <v>0</v>
      </c>
      <c r="AI1206" s="60">
        <f>IF(_xlfn.XLOOKUP(MID(B1206,2,7)&amp;"/"&amp;MID(B1206,10,3)&amp;TRIM(D1206)&amp;MID(B1206,15,4),Carouselwash!F:F,Carouselwash!I:I,0)=0,_xlfn.XLOOKUP((MID(C1206,2,7)&amp;"/"&amp;MID(C1206,10,3)&amp;TRIM(D1206)),Carouselwash!G:G,Carouselwash!I:I,0),_xlfn.XLOOKUP(MID(B1206,2,7)&amp;"/"&amp;MID(B1206,10,3)&amp;TRIM(D1206)&amp;MID(B1206,15,4),Carouselwash!F:F,Carouselwash!I:I,0))</f>
        <v>0</v>
      </c>
    </row>
    <row r="1207" spans="27:35" hidden="1">
      <c r="AA1207" s="60" t="s">
        <v>5009</v>
      </c>
      <c r="AB1207" s="66" t="s">
        <v>9983</v>
      </c>
      <c r="AC1207" s="60" t="s">
        <v>9984</v>
      </c>
      <c r="AD1207" s="60">
        <f>IF(N1207=$AD$1,_xlfn.XLOOKUP(LEFT(B1207,18)&amp;C1207&amp;D1207,'Form CT'!I:I,'Form CT'!D:D,0)+_xlfn.XLOOKUP(LEFT(B1207,18)&amp;C1207&amp;D1207,'Form CT'!I:I,'Form CT'!E:E,0),0)</f>
        <v>0</v>
      </c>
      <c r="AE1207" s="60">
        <f>IF(N1207=$AE$1,_xlfn.XLOOKUP(LEFT(B1207,18)&amp;C1207&amp;D1207,'Form CT'!I:I,'Form CT'!D:D,0)+_xlfn.XLOOKUP(LEFT(B1207,18)&amp;C1207&amp;D1207,'Form CT'!I:I,'Form CT'!E:E,0),0)</f>
        <v>0</v>
      </c>
      <c r="AF1207" s="60">
        <f>IF(N1207=$AF$1,_xlfn.XLOOKUP(LEFT(B1207,18)&amp;C1207&amp;D1207,'Form CT'!I:I,'Form CT'!D:D,0)+_xlfn.XLOOKUP(LEFT(B1207,18)&amp;C1207&amp;D1207,'Form CT'!I:I,'Form CT'!E:E,0),0)</f>
        <v>0</v>
      </c>
      <c r="AG1207" s="60" t="e">
        <f t="shared" si="23"/>
        <v>#VALUE!</v>
      </c>
      <c r="AH1207" s="60">
        <f>_xlfn.XLOOKUP(TRIM(CLEAN(B1207))&amp;"-"&amp;TRIM(CLEAN(C1207))&amp;"-"&amp;TRIM(CLEAN(D1207)),'KS2'!A:A,'KS2'!B:B,0)</f>
        <v>0</v>
      </c>
      <c r="AI1207" s="60">
        <f>IF(_xlfn.XLOOKUP(MID(B1207,2,7)&amp;"/"&amp;MID(B1207,10,3)&amp;TRIM(D1207)&amp;MID(B1207,15,4),Carouselwash!F:F,Carouselwash!I:I,0)=0,_xlfn.XLOOKUP((MID(C1207,2,7)&amp;"/"&amp;MID(C1207,10,3)&amp;TRIM(D1207)),Carouselwash!G:G,Carouselwash!I:I,0),_xlfn.XLOOKUP(MID(B1207,2,7)&amp;"/"&amp;MID(B1207,10,3)&amp;TRIM(D1207)&amp;MID(B1207,15,4),Carouselwash!F:F,Carouselwash!I:I,0))</f>
        <v>0</v>
      </c>
    </row>
    <row r="1208" spans="27:35" hidden="1">
      <c r="AA1208" s="60" t="s">
        <v>5012</v>
      </c>
      <c r="AB1208" s="66" t="s">
        <v>5014</v>
      </c>
      <c r="AC1208" s="60" t="s">
        <v>9985</v>
      </c>
      <c r="AD1208" s="60">
        <f>IF(N1208=$AD$1,_xlfn.XLOOKUP(LEFT(B1208,18)&amp;C1208&amp;D1208,'Form CT'!I:I,'Form CT'!D:D,0)+_xlfn.XLOOKUP(LEFT(B1208,18)&amp;C1208&amp;D1208,'Form CT'!I:I,'Form CT'!E:E,0),0)</f>
        <v>0</v>
      </c>
      <c r="AE1208" s="60">
        <f>IF(N1208=$AE$1,_xlfn.XLOOKUP(LEFT(B1208,18)&amp;C1208&amp;D1208,'Form CT'!I:I,'Form CT'!D:D,0)+_xlfn.XLOOKUP(LEFT(B1208,18)&amp;C1208&amp;D1208,'Form CT'!I:I,'Form CT'!E:E,0),0)</f>
        <v>0</v>
      </c>
      <c r="AF1208" s="60">
        <f>IF(N1208=$AF$1,_xlfn.XLOOKUP(LEFT(B1208,18)&amp;C1208&amp;D1208,'Form CT'!I:I,'Form CT'!D:D,0)+_xlfn.XLOOKUP(LEFT(B1208,18)&amp;C1208&amp;D1208,'Form CT'!I:I,'Form CT'!E:E,0),0)</f>
        <v>0</v>
      </c>
      <c r="AG1208" s="60" t="e">
        <f t="shared" si="23"/>
        <v>#VALUE!</v>
      </c>
      <c r="AH1208" s="60">
        <f>_xlfn.XLOOKUP(TRIM(CLEAN(B1208))&amp;"-"&amp;TRIM(CLEAN(C1208))&amp;"-"&amp;TRIM(CLEAN(D1208)),'KS2'!A:A,'KS2'!B:B,0)</f>
        <v>0</v>
      </c>
      <c r="AI1208" s="60">
        <f>IF(_xlfn.XLOOKUP(MID(B1208,2,7)&amp;"/"&amp;MID(B1208,10,3)&amp;TRIM(D1208)&amp;MID(B1208,15,4),Carouselwash!F:F,Carouselwash!I:I,0)=0,_xlfn.XLOOKUP((MID(C1208,2,7)&amp;"/"&amp;MID(C1208,10,3)&amp;TRIM(D1208)),Carouselwash!G:G,Carouselwash!I:I,0),_xlfn.XLOOKUP(MID(B1208,2,7)&amp;"/"&amp;MID(B1208,10,3)&amp;TRIM(D1208)&amp;MID(B1208,15,4),Carouselwash!F:F,Carouselwash!I:I,0))</f>
        <v>0</v>
      </c>
    </row>
    <row r="1209" spans="27:35" hidden="1">
      <c r="AA1209" s="60" t="s">
        <v>5009</v>
      </c>
      <c r="AB1209" s="66" t="s">
        <v>5008</v>
      </c>
      <c r="AC1209" s="60" t="s">
        <v>9698</v>
      </c>
      <c r="AD1209" s="60">
        <f>IF(N1209=$AD$1,_xlfn.XLOOKUP(LEFT(B1209,18)&amp;C1209&amp;D1209,'Form CT'!I:I,'Form CT'!D:D,0)+_xlfn.XLOOKUP(LEFT(B1209,18)&amp;C1209&amp;D1209,'Form CT'!I:I,'Form CT'!E:E,0),0)</f>
        <v>0</v>
      </c>
      <c r="AE1209" s="60">
        <f>IF(N1209=$AE$1,_xlfn.XLOOKUP(LEFT(B1209,18)&amp;C1209&amp;D1209,'Form CT'!I:I,'Form CT'!D:D,0)+_xlfn.XLOOKUP(LEFT(B1209,18)&amp;C1209&amp;D1209,'Form CT'!I:I,'Form CT'!E:E,0),0)</f>
        <v>0</v>
      </c>
      <c r="AF1209" s="60">
        <f>IF(N1209=$AF$1,_xlfn.XLOOKUP(LEFT(B1209,18)&amp;C1209&amp;D1209,'Form CT'!I:I,'Form CT'!D:D,0)+_xlfn.XLOOKUP(LEFT(B1209,18)&amp;C1209&amp;D1209,'Form CT'!I:I,'Form CT'!E:E,0),0)</f>
        <v>0</v>
      </c>
      <c r="AG1209" s="60" t="e">
        <f t="shared" si="23"/>
        <v>#VALUE!</v>
      </c>
      <c r="AH1209" s="60">
        <f>_xlfn.XLOOKUP(TRIM(CLEAN(B1209))&amp;"-"&amp;TRIM(CLEAN(C1209))&amp;"-"&amp;TRIM(CLEAN(D1209)),'KS2'!A:A,'KS2'!B:B,0)</f>
        <v>0</v>
      </c>
      <c r="AI1209" s="60">
        <f>IF(_xlfn.XLOOKUP(MID(B1209,2,7)&amp;"/"&amp;MID(B1209,10,3)&amp;TRIM(D1209)&amp;MID(B1209,15,4),Carouselwash!F:F,Carouselwash!I:I,0)=0,_xlfn.XLOOKUP((MID(C1209,2,7)&amp;"/"&amp;MID(C1209,10,3)&amp;TRIM(D1209)),Carouselwash!G:G,Carouselwash!I:I,0),_xlfn.XLOOKUP(MID(B1209,2,7)&amp;"/"&amp;MID(B1209,10,3)&amp;TRIM(D1209)&amp;MID(B1209,15,4),Carouselwash!F:F,Carouselwash!I:I,0))</f>
        <v>0</v>
      </c>
    </row>
    <row r="1210" spans="27:35" hidden="1">
      <c r="AA1210" s="60" t="s">
        <v>5012</v>
      </c>
      <c r="AB1210" s="66" t="s">
        <v>5014</v>
      </c>
      <c r="AC1210" s="60" t="s">
        <v>9986</v>
      </c>
      <c r="AD1210" s="60">
        <f>IF(N1210=$AD$1,_xlfn.XLOOKUP(LEFT(B1210,18)&amp;C1210&amp;D1210,'Form CT'!I:I,'Form CT'!D:D,0)+_xlfn.XLOOKUP(LEFT(B1210,18)&amp;C1210&amp;D1210,'Form CT'!I:I,'Form CT'!E:E,0),0)</f>
        <v>0</v>
      </c>
      <c r="AE1210" s="60">
        <f>IF(N1210=$AE$1,_xlfn.XLOOKUP(LEFT(B1210,18)&amp;C1210&amp;D1210,'Form CT'!I:I,'Form CT'!D:D,0)+_xlfn.XLOOKUP(LEFT(B1210,18)&amp;C1210&amp;D1210,'Form CT'!I:I,'Form CT'!E:E,0),0)</f>
        <v>0</v>
      </c>
      <c r="AF1210" s="60">
        <f>IF(N1210=$AF$1,_xlfn.XLOOKUP(LEFT(B1210,18)&amp;C1210&amp;D1210,'Form CT'!I:I,'Form CT'!D:D,0)+_xlfn.XLOOKUP(LEFT(B1210,18)&amp;C1210&amp;D1210,'Form CT'!I:I,'Form CT'!E:E,0),0)</f>
        <v>0</v>
      </c>
      <c r="AG1210" s="60" t="e">
        <f t="shared" si="23"/>
        <v>#VALUE!</v>
      </c>
      <c r="AH1210" s="60">
        <f>_xlfn.XLOOKUP(TRIM(CLEAN(B1210))&amp;"-"&amp;TRIM(CLEAN(C1210))&amp;"-"&amp;TRIM(CLEAN(D1210)),'KS2'!A:A,'KS2'!B:B,0)</f>
        <v>0</v>
      </c>
      <c r="AI1210" s="60">
        <f>IF(_xlfn.XLOOKUP(MID(B1210,2,7)&amp;"/"&amp;MID(B1210,10,3)&amp;TRIM(D1210)&amp;MID(B1210,15,4),Carouselwash!F:F,Carouselwash!I:I,0)=0,_xlfn.XLOOKUP((MID(C1210,2,7)&amp;"/"&amp;MID(C1210,10,3)&amp;TRIM(D1210)),Carouselwash!G:G,Carouselwash!I:I,0),_xlfn.XLOOKUP(MID(B1210,2,7)&amp;"/"&amp;MID(B1210,10,3)&amp;TRIM(D1210)&amp;MID(B1210,15,4),Carouselwash!F:F,Carouselwash!I:I,0))</f>
        <v>0</v>
      </c>
    </row>
    <row r="1211" spans="27:35" hidden="1">
      <c r="AA1211" s="60" t="s">
        <v>5012</v>
      </c>
      <c r="AB1211" s="66" t="s">
        <v>5014</v>
      </c>
      <c r="AC1211" s="60" t="s">
        <v>9987</v>
      </c>
      <c r="AD1211" s="60">
        <f>IF(N1211=$AD$1,_xlfn.XLOOKUP(LEFT(B1211,18)&amp;C1211&amp;D1211,'Form CT'!I:I,'Form CT'!D:D,0)+_xlfn.XLOOKUP(LEFT(B1211,18)&amp;C1211&amp;D1211,'Form CT'!I:I,'Form CT'!E:E,0),0)</f>
        <v>0</v>
      </c>
      <c r="AE1211" s="60">
        <f>IF(N1211=$AE$1,_xlfn.XLOOKUP(LEFT(B1211,18)&amp;C1211&amp;D1211,'Form CT'!I:I,'Form CT'!D:D,0)+_xlfn.XLOOKUP(LEFT(B1211,18)&amp;C1211&amp;D1211,'Form CT'!I:I,'Form CT'!E:E,0),0)</f>
        <v>0</v>
      </c>
      <c r="AF1211" s="60">
        <f>IF(N1211=$AF$1,_xlfn.XLOOKUP(LEFT(B1211,18)&amp;C1211&amp;D1211,'Form CT'!I:I,'Form CT'!D:D,0)+_xlfn.XLOOKUP(LEFT(B1211,18)&amp;C1211&amp;D1211,'Form CT'!I:I,'Form CT'!E:E,0),0)</f>
        <v>0</v>
      </c>
      <c r="AG1211" s="60" t="e">
        <f t="shared" si="23"/>
        <v>#VALUE!</v>
      </c>
      <c r="AH1211" s="60">
        <f>_xlfn.XLOOKUP(TRIM(CLEAN(B1211))&amp;"-"&amp;TRIM(CLEAN(C1211))&amp;"-"&amp;TRIM(CLEAN(D1211)),'KS2'!A:A,'KS2'!B:B,0)</f>
        <v>0</v>
      </c>
      <c r="AI1211" s="60">
        <f>IF(_xlfn.XLOOKUP(MID(B1211,2,7)&amp;"/"&amp;MID(B1211,10,3)&amp;TRIM(D1211)&amp;MID(B1211,15,4),Carouselwash!F:F,Carouselwash!I:I,0)=0,_xlfn.XLOOKUP((MID(C1211,2,7)&amp;"/"&amp;MID(C1211,10,3)&amp;TRIM(D1211)),Carouselwash!G:G,Carouselwash!I:I,0),_xlfn.XLOOKUP(MID(B1211,2,7)&amp;"/"&amp;MID(B1211,10,3)&amp;TRIM(D1211)&amp;MID(B1211,15,4),Carouselwash!F:F,Carouselwash!I:I,0))</f>
        <v>0</v>
      </c>
    </row>
    <row r="1212" spans="27:35" hidden="1">
      <c r="AA1212" s="60" t="s">
        <v>5009</v>
      </c>
      <c r="AB1212" s="66" t="s">
        <v>5008</v>
      </c>
      <c r="AC1212" s="60" t="s">
        <v>9558</v>
      </c>
      <c r="AD1212" s="60">
        <f>IF(N1212=$AD$1,_xlfn.XLOOKUP(LEFT(B1212,18)&amp;C1212&amp;D1212,'Form CT'!I:I,'Form CT'!D:D,0)+_xlfn.XLOOKUP(LEFT(B1212,18)&amp;C1212&amp;D1212,'Form CT'!I:I,'Form CT'!E:E,0),0)</f>
        <v>0</v>
      </c>
      <c r="AE1212" s="60">
        <f>IF(N1212=$AE$1,_xlfn.XLOOKUP(LEFT(B1212,18)&amp;C1212&amp;D1212,'Form CT'!I:I,'Form CT'!D:D,0)+_xlfn.XLOOKUP(LEFT(B1212,18)&amp;C1212&amp;D1212,'Form CT'!I:I,'Form CT'!E:E,0),0)</f>
        <v>0</v>
      </c>
      <c r="AF1212" s="60">
        <f>IF(N1212=$AF$1,_xlfn.XLOOKUP(LEFT(B1212,18)&amp;C1212&amp;D1212,'Form CT'!I:I,'Form CT'!D:D,0)+_xlfn.XLOOKUP(LEFT(B1212,18)&amp;C1212&amp;D1212,'Form CT'!I:I,'Form CT'!E:E,0),0)</f>
        <v>0</v>
      </c>
      <c r="AG1212" s="60" t="e">
        <f t="shared" si="23"/>
        <v>#VALUE!</v>
      </c>
      <c r="AH1212" s="60">
        <f>_xlfn.XLOOKUP(TRIM(CLEAN(B1212))&amp;"-"&amp;TRIM(CLEAN(C1212))&amp;"-"&amp;TRIM(CLEAN(D1212)),'KS2'!A:A,'KS2'!B:B,0)</f>
        <v>0</v>
      </c>
      <c r="AI1212" s="60">
        <f>IF(_xlfn.XLOOKUP(MID(B1212,2,7)&amp;"/"&amp;MID(B1212,10,3)&amp;TRIM(D1212)&amp;MID(B1212,15,4),Carouselwash!F:F,Carouselwash!I:I,0)=0,_xlfn.XLOOKUP((MID(C1212,2,7)&amp;"/"&amp;MID(C1212,10,3)&amp;TRIM(D1212)),Carouselwash!G:G,Carouselwash!I:I,0),_xlfn.XLOOKUP(MID(B1212,2,7)&amp;"/"&amp;MID(B1212,10,3)&amp;TRIM(D1212)&amp;MID(B1212,15,4),Carouselwash!F:F,Carouselwash!I:I,0))</f>
        <v>0</v>
      </c>
    </row>
    <row r="1213" spans="27:35" hidden="1">
      <c r="AA1213" s="60" t="s">
        <v>5013</v>
      </c>
      <c r="AB1213" s="66" t="s">
        <v>9988</v>
      </c>
      <c r="AC1213" s="60" t="s">
        <v>9989</v>
      </c>
      <c r="AD1213" s="60">
        <f>IF(N1213=$AD$1,_xlfn.XLOOKUP(LEFT(B1213,18)&amp;C1213&amp;D1213,'Form CT'!I:I,'Form CT'!D:D,0)+_xlfn.XLOOKUP(LEFT(B1213,18)&amp;C1213&amp;D1213,'Form CT'!I:I,'Form CT'!E:E,0),0)</f>
        <v>0</v>
      </c>
      <c r="AE1213" s="60">
        <f>IF(N1213=$AE$1,_xlfn.XLOOKUP(LEFT(B1213,18)&amp;C1213&amp;D1213,'Form CT'!I:I,'Form CT'!D:D,0)+_xlfn.XLOOKUP(LEFT(B1213,18)&amp;C1213&amp;D1213,'Form CT'!I:I,'Form CT'!E:E,0),0)</f>
        <v>0</v>
      </c>
      <c r="AF1213" s="60">
        <f>IF(N1213=$AF$1,_xlfn.XLOOKUP(LEFT(B1213,18)&amp;C1213&amp;D1213,'Form CT'!I:I,'Form CT'!D:D,0)+_xlfn.XLOOKUP(LEFT(B1213,18)&amp;C1213&amp;D1213,'Form CT'!I:I,'Form CT'!E:E,0),0)</f>
        <v>0</v>
      </c>
      <c r="AG1213" s="60" t="e">
        <f t="shared" si="23"/>
        <v>#VALUE!</v>
      </c>
      <c r="AH1213" s="60">
        <f>_xlfn.XLOOKUP(TRIM(CLEAN(B1213))&amp;"-"&amp;TRIM(CLEAN(C1213))&amp;"-"&amp;TRIM(CLEAN(D1213)),'KS2'!A:A,'KS2'!B:B,0)</f>
        <v>0</v>
      </c>
      <c r="AI1213" s="60">
        <f>IF(_xlfn.XLOOKUP(MID(B1213,2,7)&amp;"/"&amp;MID(B1213,10,3)&amp;TRIM(D1213)&amp;MID(B1213,15,4),Carouselwash!F:F,Carouselwash!I:I,0)=0,_xlfn.XLOOKUP((MID(C1213,2,7)&amp;"/"&amp;MID(C1213,10,3)&amp;TRIM(D1213)),Carouselwash!G:G,Carouselwash!I:I,0),_xlfn.XLOOKUP(MID(B1213,2,7)&amp;"/"&amp;MID(B1213,10,3)&amp;TRIM(D1213)&amp;MID(B1213,15,4),Carouselwash!F:F,Carouselwash!I:I,0))</f>
        <v>0</v>
      </c>
    </row>
    <row r="1214" spans="27:35" hidden="1">
      <c r="AA1214" s="60" t="s">
        <v>5009</v>
      </c>
      <c r="AB1214" s="66" t="s">
        <v>5008</v>
      </c>
      <c r="AC1214" s="60" t="s">
        <v>9792</v>
      </c>
      <c r="AD1214" s="60">
        <f>IF(N1214=$AD$1,_xlfn.XLOOKUP(LEFT(B1214,18)&amp;C1214&amp;D1214,'Form CT'!I:I,'Form CT'!D:D,0)+_xlfn.XLOOKUP(LEFT(B1214,18)&amp;C1214&amp;D1214,'Form CT'!I:I,'Form CT'!E:E,0),0)</f>
        <v>0</v>
      </c>
      <c r="AE1214" s="60">
        <f>IF(N1214=$AE$1,_xlfn.XLOOKUP(LEFT(B1214,18)&amp;C1214&amp;D1214,'Form CT'!I:I,'Form CT'!D:D,0)+_xlfn.XLOOKUP(LEFT(B1214,18)&amp;C1214&amp;D1214,'Form CT'!I:I,'Form CT'!E:E,0),0)</f>
        <v>0</v>
      </c>
      <c r="AF1214" s="60">
        <f>IF(N1214=$AF$1,_xlfn.XLOOKUP(LEFT(B1214,18)&amp;C1214&amp;D1214,'Form CT'!I:I,'Form CT'!D:D,0)+_xlfn.XLOOKUP(LEFT(B1214,18)&amp;C1214&amp;D1214,'Form CT'!I:I,'Form CT'!E:E,0),0)</f>
        <v>0</v>
      </c>
      <c r="AG1214" s="60" t="e">
        <f t="shared" ref="AG1214:AG1277" si="24">IF(OR(
    AND(MID(B1214,2,2)="59", VALUE(MID(B1214,11,2))&gt;24),
    AND(LEFT(B1214,4)="T521", VALUE(MID(B1214,11,2))&gt;62),
    LEFT(B1214,4)="T523"
), "符合", "不符合")</f>
        <v>#VALUE!</v>
      </c>
      <c r="AH1214" s="60">
        <f>_xlfn.XLOOKUP(TRIM(CLEAN(B1214))&amp;"-"&amp;TRIM(CLEAN(C1214))&amp;"-"&amp;TRIM(CLEAN(D1214)),'KS2'!A:A,'KS2'!B:B,0)</f>
        <v>0</v>
      </c>
      <c r="AI1214" s="60">
        <f>IF(_xlfn.XLOOKUP(MID(B1214,2,7)&amp;"/"&amp;MID(B1214,10,3)&amp;TRIM(D1214)&amp;MID(B1214,15,4),Carouselwash!F:F,Carouselwash!I:I,0)=0,_xlfn.XLOOKUP((MID(C1214,2,7)&amp;"/"&amp;MID(C1214,10,3)&amp;TRIM(D1214)),Carouselwash!G:G,Carouselwash!I:I,0),_xlfn.XLOOKUP(MID(B1214,2,7)&amp;"/"&amp;MID(B1214,10,3)&amp;TRIM(D1214)&amp;MID(B1214,15,4),Carouselwash!F:F,Carouselwash!I:I,0))</f>
        <v>0</v>
      </c>
    </row>
    <row r="1215" spans="27:35" hidden="1">
      <c r="AA1215" s="60" t="s">
        <v>5013</v>
      </c>
      <c r="AB1215" s="66" t="s">
        <v>9990</v>
      </c>
      <c r="AC1215" s="60" t="s">
        <v>9991</v>
      </c>
      <c r="AD1215" s="60">
        <f>IF(N1215=$AD$1,_xlfn.XLOOKUP(LEFT(B1215,18)&amp;C1215&amp;D1215,'Form CT'!I:I,'Form CT'!D:D,0)+_xlfn.XLOOKUP(LEFT(B1215,18)&amp;C1215&amp;D1215,'Form CT'!I:I,'Form CT'!E:E,0),0)</f>
        <v>0</v>
      </c>
      <c r="AE1215" s="60">
        <f>IF(N1215=$AE$1,_xlfn.XLOOKUP(LEFT(B1215,18)&amp;C1215&amp;D1215,'Form CT'!I:I,'Form CT'!D:D,0)+_xlfn.XLOOKUP(LEFT(B1215,18)&amp;C1215&amp;D1215,'Form CT'!I:I,'Form CT'!E:E,0),0)</f>
        <v>0</v>
      </c>
      <c r="AF1215" s="60">
        <f>IF(N1215=$AF$1,_xlfn.XLOOKUP(LEFT(B1215,18)&amp;C1215&amp;D1215,'Form CT'!I:I,'Form CT'!D:D,0)+_xlfn.XLOOKUP(LEFT(B1215,18)&amp;C1215&amp;D1215,'Form CT'!I:I,'Form CT'!E:E,0),0)</f>
        <v>0</v>
      </c>
      <c r="AG1215" s="60" t="e">
        <f t="shared" si="24"/>
        <v>#VALUE!</v>
      </c>
      <c r="AH1215" s="60">
        <f>_xlfn.XLOOKUP(TRIM(CLEAN(B1215))&amp;"-"&amp;TRIM(CLEAN(C1215))&amp;"-"&amp;TRIM(CLEAN(D1215)),'KS2'!A:A,'KS2'!B:B,0)</f>
        <v>0</v>
      </c>
      <c r="AI1215" s="60">
        <f>IF(_xlfn.XLOOKUP(MID(B1215,2,7)&amp;"/"&amp;MID(B1215,10,3)&amp;TRIM(D1215)&amp;MID(B1215,15,4),Carouselwash!F:F,Carouselwash!I:I,0)=0,_xlfn.XLOOKUP((MID(C1215,2,7)&amp;"/"&amp;MID(C1215,10,3)&amp;TRIM(D1215)),Carouselwash!G:G,Carouselwash!I:I,0),_xlfn.XLOOKUP(MID(B1215,2,7)&amp;"/"&amp;MID(B1215,10,3)&amp;TRIM(D1215)&amp;MID(B1215,15,4),Carouselwash!F:F,Carouselwash!I:I,0))</f>
        <v>0</v>
      </c>
    </row>
    <row r="1216" spans="27:35" hidden="1">
      <c r="AA1216" s="60" t="s">
        <v>5009</v>
      </c>
      <c r="AB1216" s="66" t="s">
        <v>5008</v>
      </c>
      <c r="AC1216" s="60" t="s">
        <v>9792</v>
      </c>
      <c r="AD1216" s="60">
        <f>IF(N1216=$AD$1,_xlfn.XLOOKUP(LEFT(B1216,18)&amp;C1216&amp;D1216,'Form CT'!I:I,'Form CT'!D:D,0)+_xlfn.XLOOKUP(LEFT(B1216,18)&amp;C1216&amp;D1216,'Form CT'!I:I,'Form CT'!E:E,0),0)</f>
        <v>0</v>
      </c>
      <c r="AE1216" s="60">
        <f>IF(N1216=$AE$1,_xlfn.XLOOKUP(LEFT(B1216,18)&amp;C1216&amp;D1216,'Form CT'!I:I,'Form CT'!D:D,0)+_xlfn.XLOOKUP(LEFT(B1216,18)&amp;C1216&amp;D1216,'Form CT'!I:I,'Form CT'!E:E,0),0)</f>
        <v>0</v>
      </c>
      <c r="AF1216" s="60">
        <f>IF(N1216=$AF$1,_xlfn.XLOOKUP(LEFT(B1216,18)&amp;C1216&amp;D1216,'Form CT'!I:I,'Form CT'!D:D,0)+_xlfn.XLOOKUP(LEFT(B1216,18)&amp;C1216&amp;D1216,'Form CT'!I:I,'Form CT'!E:E,0),0)</f>
        <v>0</v>
      </c>
      <c r="AG1216" s="60" t="e">
        <f t="shared" si="24"/>
        <v>#VALUE!</v>
      </c>
      <c r="AH1216" s="60">
        <f>_xlfn.XLOOKUP(TRIM(CLEAN(B1216))&amp;"-"&amp;TRIM(CLEAN(C1216))&amp;"-"&amp;TRIM(CLEAN(D1216)),'KS2'!A:A,'KS2'!B:B,0)</f>
        <v>0</v>
      </c>
      <c r="AI1216" s="60">
        <f>IF(_xlfn.XLOOKUP(MID(B1216,2,7)&amp;"/"&amp;MID(B1216,10,3)&amp;TRIM(D1216)&amp;MID(B1216,15,4),Carouselwash!F:F,Carouselwash!I:I,0)=0,_xlfn.XLOOKUP((MID(C1216,2,7)&amp;"/"&amp;MID(C1216,10,3)&amp;TRIM(D1216)),Carouselwash!G:G,Carouselwash!I:I,0),_xlfn.XLOOKUP(MID(B1216,2,7)&amp;"/"&amp;MID(B1216,10,3)&amp;TRIM(D1216)&amp;MID(B1216,15,4),Carouselwash!F:F,Carouselwash!I:I,0))</f>
        <v>0</v>
      </c>
    </row>
    <row r="1217" spans="27:35" hidden="1">
      <c r="AA1217" s="60" t="s">
        <v>5013</v>
      </c>
      <c r="AB1217" s="66" t="s">
        <v>9992</v>
      </c>
      <c r="AC1217" s="60" t="s">
        <v>9993</v>
      </c>
      <c r="AD1217" s="60">
        <f>IF(N1217=$AD$1,_xlfn.XLOOKUP(LEFT(B1217,18)&amp;C1217&amp;D1217,'Form CT'!I:I,'Form CT'!D:D,0)+_xlfn.XLOOKUP(LEFT(B1217,18)&amp;C1217&amp;D1217,'Form CT'!I:I,'Form CT'!E:E,0),0)</f>
        <v>0</v>
      </c>
      <c r="AE1217" s="60">
        <f>IF(N1217=$AE$1,_xlfn.XLOOKUP(LEFT(B1217,18)&amp;C1217&amp;D1217,'Form CT'!I:I,'Form CT'!D:D,0)+_xlfn.XLOOKUP(LEFT(B1217,18)&amp;C1217&amp;D1217,'Form CT'!I:I,'Form CT'!E:E,0),0)</f>
        <v>0</v>
      </c>
      <c r="AF1217" s="60">
        <f>IF(N1217=$AF$1,_xlfn.XLOOKUP(LEFT(B1217,18)&amp;C1217&amp;D1217,'Form CT'!I:I,'Form CT'!D:D,0)+_xlfn.XLOOKUP(LEFT(B1217,18)&amp;C1217&amp;D1217,'Form CT'!I:I,'Form CT'!E:E,0),0)</f>
        <v>0</v>
      </c>
      <c r="AG1217" s="60" t="e">
        <f t="shared" si="24"/>
        <v>#VALUE!</v>
      </c>
      <c r="AH1217" s="60">
        <f>_xlfn.XLOOKUP(TRIM(CLEAN(B1217))&amp;"-"&amp;TRIM(CLEAN(C1217))&amp;"-"&amp;TRIM(CLEAN(D1217)),'KS2'!A:A,'KS2'!B:B,0)</f>
        <v>0</v>
      </c>
      <c r="AI1217" s="60">
        <f>IF(_xlfn.XLOOKUP(MID(B1217,2,7)&amp;"/"&amp;MID(B1217,10,3)&amp;TRIM(D1217)&amp;MID(B1217,15,4),Carouselwash!F:F,Carouselwash!I:I,0)=0,_xlfn.XLOOKUP((MID(C1217,2,7)&amp;"/"&amp;MID(C1217,10,3)&amp;TRIM(D1217)),Carouselwash!G:G,Carouselwash!I:I,0),_xlfn.XLOOKUP(MID(B1217,2,7)&amp;"/"&amp;MID(B1217,10,3)&amp;TRIM(D1217)&amp;MID(B1217,15,4),Carouselwash!F:F,Carouselwash!I:I,0))</f>
        <v>0</v>
      </c>
    </row>
    <row r="1218" spans="27:35" hidden="1">
      <c r="AA1218" s="60" t="s">
        <v>5009</v>
      </c>
      <c r="AB1218" s="66" t="s">
        <v>9994</v>
      </c>
      <c r="AC1218" s="60" t="s">
        <v>9995</v>
      </c>
      <c r="AD1218" s="60">
        <f>IF(N1218=$AD$1,_xlfn.XLOOKUP(LEFT(B1218,18)&amp;C1218&amp;D1218,'Form CT'!I:I,'Form CT'!D:D,0)+_xlfn.XLOOKUP(LEFT(B1218,18)&amp;C1218&amp;D1218,'Form CT'!I:I,'Form CT'!E:E,0),0)</f>
        <v>0</v>
      </c>
      <c r="AE1218" s="60">
        <f>IF(N1218=$AE$1,_xlfn.XLOOKUP(LEFT(B1218,18)&amp;C1218&amp;D1218,'Form CT'!I:I,'Form CT'!D:D,0)+_xlfn.XLOOKUP(LEFT(B1218,18)&amp;C1218&amp;D1218,'Form CT'!I:I,'Form CT'!E:E,0),0)</f>
        <v>0</v>
      </c>
      <c r="AF1218" s="60">
        <f>IF(N1218=$AF$1,_xlfn.XLOOKUP(LEFT(B1218,18)&amp;C1218&amp;D1218,'Form CT'!I:I,'Form CT'!D:D,0)+_xlfn.XLOOKUP(LEFT(B1218,18)&amp;C1218&amp;D1218,'Form CT'!I:I,'Form CT'!E:E,0),0)</f>
        <v>0</v>
      </c>
      <c r="AG1218" s="60" t="e">
        <f t="shared" si="24"/>
        <v>#VALUE!</v>
      </c>
      <c r="AH1218" s="60">
        <f>_xlfn.XLOOKUP(TRIM(CLEAN(B1218))&amp;"-"&amp;TRIM(CLEAN(C1218))&amp;"-"&amp;TRIM(CLEAN(D1218)),'KS2'!A:A,'KS2'!B:B,0)</f>
        <v>0</v>
      </c>
      <c r="AI1218" s="60">
        <f>IF(_xlfn.XLOOKUP(MID(B1218,2,7)&amp;"/"&amp;MID(B1218,10,3)&amp;TRIM(D1218)&amp;MID(B1218,15,4),Carouselwash!F:F,Carouselwash!I:I,0)=0,_xlfn.XLOOKUP((MID(C1218,2,7)&amp;"/"&amp;MID(C1218,10,3)&amp;TRIM(D1218)),Carouselwash!G:G,Carouselwash!I:I,0),_xlfn.XLOOKUP(MID(B1218,2,7)&amp;"/"&amp;MID(B1218,10,3)&amp;TRIM(D1218)&amp;MID(B1218,15,4),Carouselwash!F:F,Carouselwash!I:I,0))</f>
        <v>0</v>
      </c>
    </row>
    <row r="1219" spans="27:35" hidden="1">
      <c r="AA1219" s="60" t="s">
        <v>5009</v>
      </c>
      <c r="AB1219" s="66" t="s">
        <v>9996</v>
      </c>
      <c r="AC1219" s="60" t="s">
        <v>9997</v>
      </c>
      <c r="AD1219" s="60">
        <f>IF(N1219=$AD$1,_xlfn.XLOOKUP(LEFT(B1219,18)&amp;C1219&amp;D1219,'Form CT'!I:I,'Form CT'!D:D,0)+_xlfn.XLOOKUP(LEFT(B1219,18)&amp;C1219&amp;D1219,'Form CT'!I:I,'Form CT'!E:E,0),0)</f>
        <v>0</v>
      </c>
      <c r="AE1219" s="60">
        <f>IF(N1219=$AE$1,_xlfn.XLOOKUP(LEFT(B1219,18)&amp;C1219&amp;D1219,'Form CT'!I:I,'Form CT'!D:D,0)+_xlfn.XLOOKUP(LEFT(B1219,18)&amp;C1219&amp;D1219,'Form CT'!I:I,'Form CT'!E:E,0),0)</f>
        <v>0</v>
      </c>
      <c r="AF1219" s="60">
        <f>IF(N1219=$AF$1,_xlfn.XLOOKUP(LEFT(B1219,18)&amp;C1219&amp;D1219,'Form CT'!I:I,'Form CT'!D:D,0)+_xlfn.XLOOKUP(LEFT(B1219,18)&amp;C1219&amp;D1219,'Form CT'!I:I,'Form CT'!E:E,0),0)</f>
        <v>0</v>
      </c>
      <c r="AG1219" s="60" t="e">
        <f t="shared" si="24"/>
        <v>#VALUE!</v>
      </c>
      <c r="AH1219" s="60">
        <f>_xlfn.XLOOKUP(TRIM(CLEAN(B1219))&amp;"-"&amp;TRIM(CLEAN(C1219))&amp;"-"&amp;TRIM(CLEAN(D1219)),'KS2'!A:A,'KS2'!B:B,0)</f>
        <v>0</v>
      </c>
      <c r="AI1219" s="60">
        <f>IF(_xlfn.XLOOKUP(MID(B1219,2,7)&amp;"/"&amp;MID(B1219,10,3)&amp;TRIM(D1219)&amp;MID(B1219,15,4),Carouselwash!F:F,Carouselwash!I:I,0)=0,_xlfn.XLOOKUP((MID(C1219,2,7)&amp;"/"&amp;MID(C1219,10,3)&amp;TRIM(D1219)),Carouselwash!G:G,Carouselwash!I:I,0),_xlfn.XLOOKUP(MID(B1219,2,7)&amp;"/"&amp;MID(B1219,10,3)&amp;TRIM(D1219)&amp;MID(B1219,15,4),Carouselwash!F:F,Carouselwash!I:I,0))</f>
        <v>0</v>
      </c>
    </row>
    <row r="1220" spans="27:35" hidden="1">
      <c r="AA1220" s="60" t="s">
        <v>5009</v>
      </c>
      <c r="AB1220" s="66" t="s">
        <v>5008</v>
      </c>
      <c r="AC1220" s="60" t="s">
        <v>9792</v>
      </c>
      <c r="AD1220" s="60">
        <f>IF(N1220=$AD$1,_xlfn.XLOOKUP(LEFT(B1220,18)&amp;C1220&amp;D1220,'Form CT'!I:I,'Form CT'!D:D,0)+_xlfn.XLOOKUP(LEFT(B1220,18)&amp;C1220&amp;D1220,'Form CT'!I:I,'Form CT'!E:E,0),0)</f>
        <v>0</v>
      </c>
      <c r="AE1220" s="60">
        <f>IF(N1220=$AE$1,_xlfn.XLOOKUP(LEFT(B1220,18)&amp;C1220&amp;D1220,'Form CT'!I:I,'Form CT'!D:D,0)+_xlfn.XLOOKUP(LEFT(B1220,18)&amp;C1220&amp;D1220,'Form CT'!I:I,'Form CT'!E:E,0),0)</f>
        <v>0</v>
      </c>
      <c r="AF1220" s="60">
        <f>IF(N1220=$AF$1,_xlfn.XLOOKUP(LEFT(B1220,18)&amp;C1220&amp;D1220,'Form CT'!I:I,'Form CT'!D:D,0)+_xlfn.XLOOKUP(LEFT(B1220,18)&amp;C1220&amp;D1220,'Form CT'!I:I,'Form CT'!E:E,0),0)</f>
        <v>0</v>
      </c>
      <c r="AG1220" s="60" t="e">
        <f t="shared" si="24"/>
        <v>#VALUE!</v>
      </c>
      <c r="AH1220" s="60">
        <f>_xlfn.XLOOKUP(TRIM(CLEAN(B1220))&amp;"-"&amp;TRIM(CLEAN(C1220))&amp;"-"&amp;TRIM(CLEAN(D1220)),'KS2'!A:A,'KS2'!B:B,0)</f>
        <v>0</v>
      </c>
      <c r="AI1220" s="60">
        <f>IF(_xlfn.XLOOKUP(MID(B1220,2,7)&amp;"/"&amp;MID(B1220,10,3)&amp;TRIM(D1220)&amp;MID(B1220,15,4),Carouselwash!F:F,Carouselwash!I:I,0)=0,_xlfn.XLOOKUP((MID(C1220,2,7)&amp;"/"&amp;MID(C1220,10,3)&amp;TRIM(D1220)),Carouselwash!G:G,Carouselwash!I:I,0),_xlfn.XLOOKUP(MID(B1220,2,7)&amp;"/"&amp;MID(B1220,10,3)&amp;TRIM(D1220)&amp;MID(B1220,15,4),Carouselwash!F:F,Carouselwash!I:I,0))</f>
        <v>0</v>
      </c>
    </row>
    <row r="1221" spans="27:35" hidden="1">
      <c r="AA1221" s="60" t="s">
        <v>5013</v>
      </c>
      <c r="AB1221" s="66" t="s">
        <v>9998</v>
      </c>
      <c r="AC1221" s="60" t="s">
        <v>9999</v>
      </c>
      <c r="AD1221" s="60">
        <f>IF(N1221=$AD$1,_xlfn.XLOOKUP(LEFT(B1221,18)&amp;C1221&amp;D1221,'Form CT'!I:I,'Form CT'!D:D,0)+_xlfn.XLOOKUP(LEFT(B1221,18)&amp;C1221&amp;D1221,'Form CT'!I:I,'Form CT'!E:E,0),0)</f>
        <v>0</v>
      </c>
      <c r="AE1221" s="60">
        <f>IF(N1221=$AE$1,_xlfn.XLOOKUP(LEFT(B1221,18)&amp;C1221&amp;D1221,'Form CT'!I:I,'Form CT'!D:D,0)+_xlfn.XLOOKUP(LEFT(B1221,18)&amp;C1221&amp;D1221,'Form CT'!I:I,'Form CT'!E:E,0),0)</f>
        <v>0</v>
      </c>
      <c r="AF1221" s="60">
        <f>IF(N1221=$AF$1,_xlfn.XLOOKUP(LEFT(B1221,18)&amp;C1221&amp;D1221,'Form CT'!I:I,'Form CT'!D:D,0)+_xlfn.XLOOKUP(LEFT(B1221,18)&amp;C1221&amp;D1221,'Form CT'!I:I,'Form CT'!E:E,0),0)</f>
        <v>0</v>
      </c>
      <c r="AG1221" s="60" t="e">
        <f t="shared" si="24"/>
        <v>#VALUE!</v>
      </c>
      <c r="AH1221" s="60">
        <f>_xlfn.XLOOKUP(TRIM(CLEAN(B1221))&amp;"-"&amp;TRIM(CLEAN(C1221))&amp;"-"&amp;TRIM(CLEAN(D1221)),'KS2'!A:A,'KS2'!B:B,0)</f>
        <v>0</v>
      </c>
      <c r="AI1221" s="60">
        <f>IF(_xlfn.XLOOKUP(MID(B1221,2,7)&amp;"/"&amp;MID(B1221,10,3)&amp;TRIM(D1221)&amp;MID(B1221,15,4),Carouselwash!F:F,Carouselwash!I:I,0)=0,_xlfn.XLOOKUP((MID(C1221,2,7)&amp;"/"&amp;MID(C1221,10,3)&amp;TRIM(D1221)),Carouselwash!G:G,Carouselwash!I:I,0),_xlfn.XLOOKUP(MID(B1221,2,7)&amp;"/"&amp;MID(B1221,10,3)&amp;TRIM(D1221)&amp;MID(B1221,15,4),Carouselwash!F:F,Carouselwash!I:I,0))</f>
        <v>0</v>
      </c>
    </row>
    <row r="1222" spans="27:35" hidden="1">
      <c r="AA1222" s="60" t="s">
        <v>5009</v>
      </c>
      <c r="AB1222" s="66" t="s">
        <v>10000</v>
      </c>
      <c r="AC1222" s="60" t="s">
        <v>9943</v>
      </c>
      <c r="AD1222" s="60">
        <f>IF(N1222=$AD$1,_xlfn.XLOOKUP(LEFT(B1222,18)&amp;C1222&amp;D1222,'Form CT'!I:I,'Form CT'!D:D,0)+_xlfn.XLOOKUP(LEFT(B1222,18)&amp;C1222&amp;D1222,'Form CT'!I:I,'Form CT'!E:E,0),0)</f>
        <v>0</v>
      </c>
      <c r="AE1222" s="60">
        <f>IF(N1222=$AE$1,_xlfn.XLOOKUP(LEFT(B1222,18)&amp;C1222&amp;D1222,'Form CT'!I:I,'Form CT'!D:D,0)+_xlfn.XLOOKUP(LEFT(B1222,18)&amp;C1222&amp;D1222,'Form CT'!I:I,'Form CT'!E:E,0),0)</f>
        <v>0</v>
      </c>
      <c r="AF1222" s="60">
        <f>IF(N1222=$AF$1,_xlfn.XLOOKUP(LEFT(B1222,18)&amp;C1222&amp;D1222,'Form CT'!I:I,'Form CT'!D:D,0)+_xlfn.XLOOKUP(LEFT(B1222,18)&amp;C1222&amp;D1222,'Form CT'!I:I,'Form CT'!E:E,0),0)</f>
        <v>0</v>
      </c>
      <c r="AG1222" s="60" t="e">
        <f t="shared" si="24"/>
        <v>#VALUE!</v>
      </c>
      <c r="AH1222" s="60">
        <f>_xlfn.XLOOKUP(TRIM(CLEAN(B1222))&amp;"-"&amp;TRIM(CLEAN(C1222))&amp;"-"&amp;TRIM(CLEAN(D1222)),'KS2'!A:A,'KS2'!B:B,0)</f>
        <v>0</v>
      </c>
      <c r="AI1222" s="60">
        <f>IF(_xlfn.XLOOKUP(MID(B1222,2,7)&amp;"/"&amp;MID(B1222,10,3)&amp;TRIM(D1222)&amp;MID(B1222,15,4),Carouselwash!F:F,Carouselwash!I:I,0)=0,_xlfn.XLOOKUP((MID(C1222,2,7)&amp;"/"&amp;MID(C1222,10,3)&amp;TRIM(D1222)),Carouselwash!G:G,Carouselwash!I:I,0),_xlfn.XLOOKUP(MID(B1222,2,7)&amp;"/"&amp;MID(B1222,10,3)&amp;TRIM(D1222)&amp;MID(B1222,15,4),Carouselwash!F:F,Carouselwash!I:I,0))</f>
        <v>0</v>
      </c>
    </row>
    <row r="1223" spans="27:35" hidden="1">
      <c r="AA1223" s="60" t="s">
        <v>5009</v>
      </c>
      <c r="AB1223" s="66" t="s">
        <v>5008</v>
      </c>
      <c r="AC1223" s="60" t="s">
        <v>9558</v>
      </c>
      <c r="AD1223" s="60">
        <f>IF(N1223=$AD$1,_xlfn.XLOOKUP(LEFT(B1223,18)&amp;C1223&amp;D1223,'Form CT'!I:I,'Form CT'!D:D,0)+_xlfn.XLOOKUP(LEFT(B1223,18)&amp;C1223&amp;D1223,'Form CT'!I:I,'Form CT'!E:E,0),0)</f>
        <v>0</v>
      </c>
      <c r="AE1223" s="60">
        <f>IF(N1223=$AE$1,_xlfn.XLOOKUP(LEFT(B1223,18)&amp;C1223&amp;D1223,'Form CT'!I:I,'Form CT'!D:D,0)+_xlfn.XLOOKUP(LEFT(B1223,18)&amp;C1223&amp;D1223,'Form CT'!I:I,'Form CT'!E:E,0),0)</f>
        <v>0</v>
      </c>
      <c r="AF1223" s="60">
        <f>IF(N1223=$AF$1,_xlfn.XLOOKUP(LEFT(B1223,18)&amp;C1223&amp;D1223,'Form CT'!I:I,'Form CT'!D:D,0)+_xlfn.XLOOKUP(LEFT(B1223,18)&amp;C1223&amp;D1223,'Form CT'!I:I,'Form CT'!E:E,0),0)</f>
        <v>0</v>
      </c>
      <c r="AG1223" s="60" t="e">
        <f t="shared" si="24"/>
        <v>#VALUE!</v>
      </c>
      <c r="AH1223" s="60">
        <f>_xlfn.XLOOKUP(TRIM(CLEAN(B1223))&amp;"-"&amp;TRIM(CLEAN(C1223))&amp;"-"&amp;TRIM(CLEAN(D1223)),'KS2'!A:A,'KS2'!B:B,0)</f>
        <v>0</v>
      </c>
      <c r="AI1223" s="60">
        <f>IF(_xlfn.XLOOKUP(MID(B1223,2,7)&amp;"/"&amp;MID(B1223,10,3)&amp;TRIM(D1223)&amp;MID(B1223,15,4),Carouselwash!F:F,Carouselwash!I:I,0)=0,_xlfn.XLOOKUP((MID(C1223,2,7)&amp;"/"&amp;MID(C1223,10,3)&amp;TRIM(D1223)),Carouselwash!G:G,Carouselwash!I:I,0),_xlfn.XLOOKUP(MID(B1223,2,7)&amp;"/"&amp;MID(B1223,10,3)&amp;TRIM(D1223)&amp;MID(B1223,15,4),Carouselwash!F:F,Carouselwash!I:I,0))</f>
        <v>0</v>
      </c>
    </row>
    <row r="1224" spans="27:35" hidden="1">
      <c r="AA1224" s="60" t="s">
        <v>5009</v>
      </c>
      <c r="AB1224" s="66" t="s">
        <v>5008</v>
      </c>
      <c r="AC1224" s="60" t="s">
        <v>9558</v>
      </c>
      <c r="AD1224" s="60">
        <f>IF(N1224=$AD$1,_xlfn.XLOOKUP(LEFT(B1224,18)&amp;C1224&amp;D1224,'Form CT'!I:I,'Form CT'!D:D,0)+_xlfn.XLOOKUP(LEFT(B1224,18)&amp;C1224&amp;D1224,'Form CT'!I:I,'Form CT'!E:E,0),0)</f>
        <v>0</v>
      </c>
      <c r="AE1224" s="60">
        <f>IF(N1224=$AE$1,_xlfn.XLOOKUP(LEFT(B1224,18)&amp;C1224&amp;D1224,'Form CT'!I:I,'Form CT'!D:D,0)+_xlfn.XLOOKUP(LEFT(B1224,18)&amp;C1224&amp;D1224,'Form CT'!I:I,'Form CT'!E:E,0),0)</f>
        <v>0</v>
      </c>
      <c r="AF1224" s="60">
        <f>IF(N1224=$AF$1,_xlfn.XLOOKUP(LEFT(B1224,18)&amp;C1224&amp;D1224,'Form CT'!I:I,'Form CT'!D:D,0)+_xlfn.XLOOKUP(LEFT(B1224,18)&amp;C1224&amp;D1224,'Form CT'!I:I,'Form CT'!E:E,0),0)</f>
        <v>0</v>
      </c>
      <c r="AG1224" s="60" t="e">
        <f t="shared" si="24"/>
        <v>#VALUE!</v>
      </c>
      <c r="AH1224" s="60">
        <f>_xlfn.XLOOKUP(TRIM(CLEAN(B1224))&amp;"-"&amp;TRIM(CLEAN(C1224))&amp;"-"&amp;TRIM(CLEAN(D1224)),'KS2'!A:A,'KS2'!B:B,0)</f>
        <v>0</v>
      </c>
      <c r="AI1224" s="60">
        <f>IF(_xlfn.XLOOKUP(MID(B1224,2,7)&amp;"/"&amp;MID(B1224,10,3)&amp;TRIM(D1224)&amp;MID(B1224,15,4),Carouselwash!F:F,Carouselwash!I:I,0)=0,_xlfn.XLOOKUP((MID(C1224,2,7)&amp;"/"&amp;MID(C1224,10,3)&amp;TRIM(D1224)),Carouselwash!G:G,Carouselwash!I:I,0),_xlfn.XLOOKUP(MID(B1224,2,7)&amp;"/"&amp;MID(B1224,10,3)&amp;TRIM(D1224)&amp;MID(B1224,15,4),Carouselwash!F:F,Carouselwash!I:I,0))</f>
        <v>0</v>
      </c>
    </row>
    <row r="1225" spans="27:35" hidden="1">
      <c r="AA1225" s="60" t="s">
        <v>5009</v>
      </c>
      <c r="AB1225" s="66" t="s">
        <v>5008</v>
      </c>
      <c r="AC1225" s="60" t="s">
        <v>9558</v>
      </c>
      <c r="AD1225" s="60">
        <f>IF(N1225=$AD$1,_xlfn.XLOOKUP(LEFT(B1225,18)&amp;C1225&amp;D1225,'Form CT'!I:I,'Form CT'!D:D,0)+_xlfn.XLOOKUP(LEFT(B1225,18)&amp;C1225&amp;D1225,'Form CT'!I:I,'Form CT'!E:E,0),0)</f>
        <v>0</v>
      </c>
      <c r="AE1225" s="60">
        <f>IF(N1225=$AE$1,_xlfn.XLOOKUP(LEFT(B1225,18)&amp;C1225&amp;D1225,'Form CT'!I:I,'Form CT'!D:D,0)+_xlfn.XLOOKUP(LEFT(B1225,18)&amp;C1225&amp;D1225,'Form CT'!I:I,'Form CT'!E:E,0),0)</f>
        <v>0</v>
      </c>
      <c r="AF1225" s="60">
        <f>IF(N1225=$AF$1,_xlfn.XLOOKUP(LEFT(B1225,18)&amp;C1225&amp;D1225,'Form CT'!I:I,'Form CT'!D:D,0)+_xlfn.XLOOKUP(LEFT(B1225,18)&amp;C1225&amp;D1225,'Form CT'!I:I,'Form CT'!E:E,0),0)</f>
        <v>0</v>
      </c>
      <c r="AG1225" s="60" t="e">
        <f t="shared" si="24"/>
        <v>#VALUE!</v>
      </c>
      <c r="AH1225" s="60">
        <f>_xlfn.XLOOKUP(TRIM(CLEAN(B1225))&amp;"-"&amp;TRIM(CLEAN(C1225))&amp;"-"&amp;TRIM(CLEAN(D1225)),'KS2'!A:A,'KS2'!B:B,0)</f>
        <v>0</v>
      </c>
      <c r="AI1225" s="60">
        <f>IF(_xlfn.XLOOKUP(MID(B1225,2,7)&amp;"/"&amp;MID(B1225,10,3)&amp;TRIM(D1225)&amp;MID(B1225,15,4),Carouselwash!F:F,Carouselwash!I:I,0)=0,_xlfn.XLOOKUP((MID(C1225,2,7)&amp;"/"&amp;MID(C1225,10,3)&amp;TRIM(D1225)),Carouselwash!G:G,Carouselwash!I:I,0),_xlfn.XLOOKUP(MID(B1225,2,7)&amp;"/"&amp;MID(B1225,10,3)&amp;TRIM(D1225)&amp;MID(B1225,15,4),Carouselwash!F:F,Carouselwash!I:I,0))</f>
        <v>0</v>
      </c>
    </row>
    <row r="1226" spans="27:35" hidden="1">
      <c r="AA1226" s="60" t="s">
        <v>5009</v>
      </c>
      <c r="AB1226" s="66" t="s">
        <v>10001</v>
      </c>
      <c r="AC1226" s="60" t="s">
        <v>10002</v>
      </c>
      <c r="AD1226" s="60">
        <f>IF(N1226=$AD$1,_xlfn.XLOOKUP(LEFT(B1226,18)&amp;C1226&amp;D1226,'Form CT'!I:I,'Form CT'!D:D,0)+_xlfn.XLOOKUP(LEFT(B1226,18)&amp;C1226&amp;D1226,'Form CT'!I:I,'Form CT'!E:E,0),0)</f>
        <v>0</v>
      </c>
      <c r="AE1226" s="60">
        <f>IF(N1226=$AE$1,_xlfn.XLOOKUP(LEFT(B1226,18)&amp;C1226&amp;D1226,'Form CT'!I:I,'Form CT'!D:D,0)+_xlfn.XLOOKUP(LEFT(B1226,18)&amp;C1226&amp;D1226,'Form CT'!I:I,'Form CT'!E:E,0),0)</f>
        <v>0</v>
      </c>
      <c r="AF1226" s="60">
        <f>IF(N1226=$AF$1,_xlfn.XLOOKUP(LEFT(B1226,18)&amp;C1226&amp;D1226,'Form CT'!I:I,'Form CT'!D:D,0)+_xlfn.XLOOKUP(LEFT(B1226,18)&amp;C1226&amp;D1226,'Form CT'!I:I,'Form CT'!E:E,0),0)</f>
        <v>0</v>
      </c>
      <c r="AG1226" s="60" t="e">
        <f t="shared" si="24"/>
        <v>#VALUE!</v>
      </c>
      <c r="AH1226" s="60">
        <f>_xlfn.XLOOKUP(TRIM(CLEAN(B1226))&amp;"-"&amp;TRIM(CLEAN(C1226))&amp;"-"&amp;TRIM(CLEAN(D1226)),'KS2'!A:A,'KS2'!B:B,0)</f>
        <v>0</v>
      </c>
      <c r="AI1226" s="60">
        <f>IF(_xlfn.XLOOKUP(MID(B1226,2,7)&amp;"/"&amp;MID(B1226,10,3)&amp;TRIM(D1226)&amp;MID(B1226,15,4),Carouselwash!F:F,Carouselwash!I:I,0)=0,_xlfn.XLOOKUP((MID(C1226,2,7)&amp;"/"&amp;MID(C1226,10,3)&amp;TRIM(D1226)),Carouselwash!G:G,Carouselwash!I:I,0),_xlfn.XLOOKUP(MID(B1226,2,7)&amp;"/"&amp;MID(B1226,10,3)&amp;TRIM(D1226)&amp;MID(B1226,15,4),Carouselwash!F:F,Carouselwash!I:I,0))</f>
        <v>0</v>
      </c>
    </row>
    <row r="1227" spans="27:35" hidden="1">
      <c r="AA1227" s="60" t="s">
        <v>5009</v>
      </c>
      <c r="AB1227" s="66" t="s">
        <v>10003</v>
      </c>
      <c r="AC1227" s="60" t="s">
        <v>10004</v>
      </c>
      <c r="AD1227" s="60">
        <f>IF(N1227=$AD$1,_xlfn.XLOOKUP(LEFT(B1227,18)&amp;C1227&amp;D1227,'Form CT'!I:I,'Form CT'!D:D,0)+_xlfn.XLOOKUP(LEFT(B1227,18)&amp;C1227&amp;D1227,'Form CT'!I:I,'Form CT'!E:E,0),0)</f>
        <v>0</v>
      </c>
      <c r="AE1227" s="60">
        <f>IF(N1227=$AE$1,_xlfn.XLOOKUP(LEFT(B1227,18)&amp;C1227&amp;D1227,'Form CT'!I:I,'Form CT'!D:D,0)+_xlfn.XLOOKUP(LEFT(B1227,18)&amp;C1227&amp;D1227,'Form CT'!I:I,'Form CT'!E:E,0),0)</f>
        <v>0</v>
      </c>
      <c r="AF1227" s="60">
        <f>IF(N1227=$AF$1,_xlfn.XLOOKUP(LEFT(B1227,18)&amp;C1227&amp;D1227,'Form CT'!I:I,'Form CT'!D:D,0)+_xlfn.XLOOKUP(LEFT(B1227,18)&amp;C1227&amp;D1227,'Form CT'!I:I,'Form CT'!E:E,0),0)</f>
        <v>0</v>
      </c>
      <c r="AG1227" s="60" t="e">
        <f t="shared" si="24"/>
        <v>#VALUE!</v>
      </c>
      <c r="AH1227" s="60">
        <f>_xlfn.XLOOKUP(TRIM(CLEAN(B1227))&amp;"-"&amp;TRIM(CLEAN(C1227))&amp;"-"&amp;TRIM(CLEAN(D1227)),'KS2'!A:A,'KS2'!B:B,0)</f>
        <v>0</v>
      </c>
      <c r="AI1227" s="60">
        <f>IF(_xlfn.XLOOKUP(MID(B1227,2,7)&amp;"/"&amp;MID(B1227,10,3)&amp;TRIM(D1227)&amp;MID(B1227,15,4),Carouselwash!F:F,Carouselwash!I:I,0)=0,_xlfn.XLOOKUP((MID(C1227,2,7)&amp;"/"&amp;MID(C1227,10,3)&amp;TRIM(D1227)),Carouselwash!G:G,Carouselwash!I:I,0),_xlfn.XLOOKUP(MID(B1227,2,7)&amp;"/"&amp;MID(B1227,10,3)&amp;TRIM(D1227)&amp;MID(B1227,15,4),Carouselwash!F:F,Carouselwash!I:I,0))</f>
        <v>0</v>
      </c>
    </row>
    <row r="1228" spans="27:35" hidden="1">
      <c r="AA1228" s="60" t="s">
        <v>5009</v>
      </c>
      <c r="AB1228" s="66" t="s">
        <v>5008</v>
      </c>
      <c r="AC1228" s="60" t="s">
        <v>9792</v>
      </c>
      <c r="AD1228" s="60">
        <f>IF(N1228=$AD$1,_xlfn.XLOOKUP(LEFT(B1228,18)&amp;C1228&amp;D1228,'Form CT'!I:I,'Form CT'!D:D,0)+_xlfn.XLOOKUP(LEFT(B1228,18)&amp;C1228&amp;D1228,'Form CT'!I:I,'Form CT'!E:E,0),0)</f>
        <v>0</v>
      </c>
      <c r="AE1228" s="60">
        <f>IF(N1228=$AE$1,_xlfn.XLOOKUP(LEFT(B1228,18)&amp;C1228&amp;D1228,'Form CT'!I:I,'Form CT'!D:D,0)+_xlfn.XLOOKUP(LEFT(B1228,18)&amp;C1228&amp;D1228,'Form CT'!I:I,'Form CT'!E:E,0),0)</f>
        <v>0</v>
      </c>
      <c r="AF1228" s="60">
        <f>IF(N1228=$AF$1,_xlfn.XLOOKUP(LEFT(B1228,18)&amp;C1228&amp;D1228,'Form CT'!I:I,'Form CT'!D:D,0)+_xlfn.XLOOKUP(LEFT(B1228,18)&amp;C1228&amp;D1228,'Form CT'!I:I,'Form CT'!E:E,0),0)</f>
        <v>0</v>
      </c>
      <c r="AG1228" s="60" t="e">
        <f t="shared" si="24"/>
        <v>#VALUE!</v>
      </c>
      <c r="AH1228" s="60">
        <f>_xlfn.XLOOKUP(TRIM(CLEAN(B1228))&amp;"-"&amp;TRIM(CLEAN(C1228))&amp;"-"&amp;TRIM(CLEAN(D1228)),'KS2'!A:A,'KS2'!B:B,0)</f>
        <v>0</v>
      </c>
      <c r="AI1228" s="60">
        <f>IF(_xlfn.XLOOKUP(MID(B1228,2,7)&amp;"/"&amp;MID(B1228,10,3)&amp;TRIM(D1228)&amp;MID(B1228,15,4),Carouselwash!F:F,Carouselwash!I:I,0)=0,_xlfn.XLOOKUP((MID(C1228,2,7)&amp;"/"&amp;MID(C1228,10,3)&amp;TRIM(D1228)),Carouselwash!G:G,Carouselwash!I:I,0),_xlfn.XLOOKUP(MID(B1228,2,7)&amp;"/"&amp;MID(B1228,10,3)&amp;TRIM(D1228)&amp;MID(B1228,15,4),Carouselwash!F:F,Carouselwash!I:I,0))</f>
        <v>0</v>
      </c>
    </row>
    <row r="1229" spans="27:35" hidden="1">
      <c r="AA1229" s="60" t="s">
        <v>5009</v>
      </c>
      <c r="AB1229" s="66" t="s">
        <v>10005</v>
      </c>
      <c r="AC1229" s="60" t="s">
        <v>10006</v>
      </c>
      <c r="AD1229" s="60">
        <f>IF(N1229=$AD$1,_xlfn.XLOOKUP(LEFT(B1229,18)&amp;C1229&amp;D1229,'Form CT'!I:I,'Form CT'!D:D,0)+_xlfn.XLOOKUP(LEFT(B1229,18)&amp;C1229&amp;D1229,'Form CT'!I:I,'Form CT'!E:E,0),0)</f>
        <v>0</v>
      </c>
      <c r="AE1229" s="60">
        <f>IF(N1229=$AE$1,_xlfn.XLOOKUP(LEFT(B1229,18)&amp;C1229&amp;D1229,'Form CT'!I:I,'Form CT'!D:D,0)+_xlfn.XLOOKUP(LEFT(B1229,18)&amp;C1229&amp;D1229,'Form CT'!I:I,'Form CT'!E:E,0),0)</f>
        <v>0</v>
      </c>
      <c r="AF1229" s="60">
        <f>IF(N1229=$AF$1,_xlfn.XLOOKUP(LEFT(B1229,18)&amp;C1229&amp;D1229,'Form CT'!I:I,'Form CT'!D:D,0)+_xlfn.XLOOKUP(LEFT(B1229,18)&amp;C1229&amp;D1229,'Form CT'!I:I,'Form CT'!E:E,0),0)</f>
        <v>0</v>
      </c>
      <c r="AG1229" s="60" t="e">
        <f t="shared" si="24"/>
        <v>#VALUE!</v>
      </c>
      <c r="AH1229" s="60">
        <f>_xlfn.XLOOKUP(TRIM(CLEAN(B1229))&amp;"-"&amp;TRIM(CLEAN(C1229))&amp;"-"&amp;TRIM(CLEAN(D1229)),'KS2'!A:A,'KS2'!B:B,0)</f>
        <v>0</v>
      </c>
      <c r="AI1229" s="60">
        <f>IF(_xlfn.XLOOKUP(MID(B1229,2,7)&amp;"/"&amp;MID(B1229,10,3)&amp;TRIM(D1229)&amp;MID(B1229,15,4),Carouselwash!F:F,Carouselwash!I:I,0)=0,_xlfn.XLOOKUP((MID(C1229,2,7)&amp;"/"&amp;MID(C1229,10,3)&amp;TRIM(D1229)),Carouselwash!G:G,Carouselwash!I:I,0),_xlfn.XLOOKUP(MID(B1229,2,7)&amp;"/"&amp;MID(B1229,10,3)&amp;TRIM(D1229)&amp;MID(B1229,15,4),Carouselwash!F:F,Carouselwash!I:I,0))</f>
        <v>0</v>
      </c>
    </row>
    <row r="1230" spans="27:35" hidden="1">
      <c r="AA1230" s="60" t="s">
        <v>5009</v>
      </c>
      <c r="AB1230" s="66" t="s">
        <v>10007</v>
      </c>
      <c r="AC1230" s="60" t="s">
        <v>10008</v>
      </c>
      <c r="AD1230" s="60">
        <f>IF(N1230=$AD$1,_xlfn.XLOOKUP(LEFT(B1230,18)&amp;C1230&amp;D1230,'Form CT'!I:I,'Form CT'!D:D,0)+_xlfn.XLOOKUP(LEFT(B1230,18)&amp;C1230&amp;D1230,'Form CT'!I:I,'Form CT'!E:E,0),0)</f>
        <v>0</v>
      </c>
      <c r="AE1230" s="60">
        <f>IF(N1230=$AE$1,_xlfn.XLOOKUP(LEFT(B1230,18)&amp;C1230&amp;D1230,'Form CT'!I:I,'Form CT'!D:D,0)+_xlfn.XLOOKUP(LEFT(B1230,18)&amp;C1230&amp;D1230,'Form CT'!I:I,'Form CT'!E:E,0),0)</f>
        <v>0</v>
      </c>
      <c r="AF1230" s="60">
        <f>IF(N1230=$AF$1,_xlfn.XLOOKUP(LEFT(B1230,18)&amp;C1230&amp;D1230,'Form CT'!I:I,'Form CT'!D:D,0)+_xlfn.XLOOKUP(LEFT(B1230,18)&amp;C1230&amp;D1230,'Form CT'!I:I,'Form CT'!E:E,0),0)</f>
        <v>0</v>
      </c>
      <c r="AG1230" s="60" t="e">
        <f t="shared" si="24"/>
        <v>#VALUE!</v>
      </c>
      <c r="AH1230" s="60">
        <f>_xlfn.XLOOKUP(TRIM(CLEAN(B1230))&amp;"-"&amp;TRIM(CLEAN(C1230))&amp;"-"&amp;TRIM(CLEAN(D1230)),'KS2'!A:A,'KS2'!B:B,0)</f>
        <v>0</v>
      </c>
      <c r="AI1230" s="60">
        <f>IF(_xlfn.XLOOKUP(MID(B1230,2,7)&amp;"/"&amp;MID(B1230,10,3)&amp;TRIM(D1230)&amp;MID(B1230,15,4),Carouselwash!F:F,Carouselwash!I:I,0)=0,_xlfn.XLOOKUP((MID(C1230,2,7)&amp;"/"&amp;MID(C1230,10,3)&amp;TRIM(D1230)),Carouselwash!G:G,Carouselwash!I:I,0),_xlfn.XLOOKUP(MID(B1230,2,7)&amp;"/"&amp;MID(B1230,10,3)&amp;TRIM(D1230)&amp;MID(B1230,15,4),Carouselwash!F:F,Carouselwash!I:I,0))</f>
        <v>0</v>
      </c>
    </row>
    <row r="1231" spans="27:35" hidden="1">
      <c r="AA1231" s="60" t="s">
        <v>5013</v>
      </c>
      <c r="AB1231" s="66" t="s">
        <v>10009</v>
      </c>
      <c r="AC1231" s="60" t="s">
        <v>10010</v>
      </c>
      <c r="AD1231" s="60">
        <f>IF(N1231=$AD$1,_xlfn.XLOOKUP(LEFT(B1231,18)&amp;C1231&amp;D1231,'Form CT'!I:I,'Form CT'!D:D,0)+_xlfn.XLOOKUP(LEFT(B1231,18)&amp;C1231&amp;D1231,'Form CT'!I:I,'Form CT'!E:E,0),0)</f>
        <v>0</v>
      </c>
      <c r="AE1231" s="60">
        <f>IF(N1231=$AE$1,_xlfn.XLOOKUP(LEFT(B1231,18)&amp;C1231&amp;D1231,'Form CT'!I:I,'Form CT'!D:D,0)+_xlfn.XLOOKUP(LEFT(B1231,18)&amp;C1231&amp;D1231,'Form CT'!I:I,'Form CT'!E:E,0),0)</f>
        <v>0</v>
      </c>
      <c r="AF1231" s="60">
        <f>IF(N1231=$AF$1,_xlfn.XLOOKUP(LEFT(B1231,18)&amp;C1231&amp;D1231,'Form CT'!I:I,'Form CT'!D:D,0)+_xlfn.XLOOKUP(LEFT(B1231,18)&amp;C1231&amp;D1231,'Form CT'!I:I,'Form CT'!E:E,0),0)</f>
        <v>0</v>
      </c>
      <c r="AG1231" s="60" t="e">
        <f t="shared" si="24"/>
        <v>#VALUE!</v>
      </c>
      <c r="AH1231" s="60">
        <f>_xlfn.XLOOKUP(TRIM(CLEAN(B1231))&amp;"-"&amp;TRIM(CLEAN(C1231))&amp;"-"&amp;TRIM(CLEAN(D1231)),'KS2'!A:A,'KS2'!B:B,0)</f>
        <v>0</v>
      </c>
      <c r="AI1231" s="60">
        <f>IF(_xlfn.XLOOKUP(MID(B1231,2,7)&amp;"/"&amp;MID(B1231,10,3)&amp;TRIM(D1231)&amp;MID(B1231,15,4),Carouselwash!F:F,Carouselwash!I:I,0)=0,_xlfn.XLOOKUP((MID(C1231,2,7)&amp;"/"&amp;MID(C1231,10,3)&amp;TRIM(D1231)),Carouselwash!G:G,Carouselwash!I:I,0),_xlfn.XLOOKUP(MID(B1231,2,7)&amp;"/"&amp;MID(B1231,10,3)&amp;TRIM(D1231)&amp;MID(B1231,15,4),Carouselwash!F:F,Carouselwash!I:I,0))</f>
        <v>0</v>
      </c>
    </row>
    <row r="1232" spans="27:35" hidden="1">
      <c r="AA1232" s="60" t="s">
        <v>5009</v>
      </c>
      <c r="AB1232" s="66" t="s">
        <v>5008</v>
      </c>
      <c r="AC1232" s="60" t="s">
        <v>9558</v>
      </c>
      <c r="AD1232" s="60">
        <f>IF(N1232=$AD$1,_xlfn.XLOOKUP(LEFT(B1232,18)&amp;C1232&amp;D1232,'Form CT'!I:I,'Form CT'!D:D,0)+_xlfn.XLOOKUP(LEFT(B1232,18)&amp;C1232&amp;D1232,'Form CT'!I:I,'Form CT'!E:E,0),0)</f>
        <v>0</v>
      </c>
      <c r="AE1232" s="60">
        <f>IF(N1232=$AE$1,_xlfn.XLOOKUP(LEFT(B1232,18)&amp;C1232&amp;D1232,'Form CT'!I:I,'Form CT'!D:D,0)+_xlfn.XLOOKUP(LEFT(B1232,18)&amp;C1232&amp;D1232,'Form CT'!I:I,'Form CT'!E:E,0),0)</f>
        <v>0</v>
      </c>
      <c r="AF1232" s="60">
        <f>IF(N1232=$AF$1,_xlfn.XLOOKUP(LEFT(B1232,18)&amp;C1232&amp;D1232,'Form CT'!I:I,'Form CT'!D:D,0)+_xlfn.XLOOKUP(LEFT(B1232,18)&amp;C1232&amp;D1232,'Form CT'!I:I,'Form CT'!E:E,0),0)</f>
        <v>0</v>
      </c>
      <c r="AG1232" s="60" t="e">
        <f t="shared" si="24"/>
        <v>#VALUE!</v>
      </c>
      <c r="AH1232" s="60">
        <f>_xlfn.XLOOKUP(TRIM(CLEAN(B1232))&amp;"-"&amp;TRIM(CLEAN(C1232))&amp;"-"&amp;TRIM(CLEAN(D1232)),'KS2'!A:A,'KS2'!B:B,0)</f>
        <v>0</v>
      </c>
      <c r="AI1232" s="60">
        <f>IF(_xlfn.XLOOKUP(MID(B1232,2,7)&amp;"/"&amp;MID(B1232,10,3)&amp;TRIM(D1232)&amp;MID(B1232,15,4),Carouselwash!F:F,Carouselwash!I:I,0)=0,_xlfn.XLOOKUP((MID(C1232,2,7)&amp;"/"&amp;MID(C1232,10,3)&amp;TRIM(D1232)),Carouselwash!G:G,Carouselwash!I:I,0),_xlfn.XLOOKUP(MID(B1232,2,7)&amp;"/"&amp;MID(B1232,10,3)&amp;TRIM(D1232)&amp;MID(B1232,15,4),Carouselwash!F:F,Carouselwash!I:I,0))</f>
        <v>0</v>
      </c>
    </row>
    <row r="1233" spans="27:35" hidden="1">
      <c r="AA1233" s="60" t="s">
        <v>5009</v>
      </c>
      <c r="AB1233" s="66" t="s">
        <v>10011</v>
      </c>
      <c r="AC1233" s="60" t="s">
        <v>10012</v>
      </c>
      <c r="AD1233" s="60">
        <f>IF(N1233=$AD$1,_xlfn.XLOOKUP(LEFT(B1233,18)&amp;C1233&amp;D1233,'Form CT'!I:I,'Form CT'!D:D,0)+_xlfn.XLOOKUP(LEFT(B1233,18)&amp;C1233&amp;D1233,'Form CT'!I:I,'Form CT'!E:E,0),0)</f>
        <v>0</v>
      </c>
      <c r="AE1233" s="60">
        <f>IF(N1233=$AE$1,_xlfn.XLOOKUP(LEFT(B1233,18)&amp;C1233&amp;D1233,'Form CT'!I:I,'Form CT'!D:D,0)+_xlfn.XLOOKUP(LEFT(B1233,18)&amp;C1233&amp;D1233,'Form CT'!I:I,'Form CT'!E:E,0),0)</f>
        <v>0</v>
      </c>
      <c r="AF1233" s="60">
        <f>IF(N1233=$AF$1,_xlfn.XLOOKUP(LEFT(B1233,18)&amp;C1233&amp;D1233,'Form CT'!I:I,'Form CT'!D:D,0)+_xlfn.XLOOKUP(LEFT(B1233,18)&amp;C1233&amp;D1233,'Form CT'!I:I,'Form CT'!E:E,0),0)</f>
        <v>0</v>
      </c>
      <c r="AG1233" s="60" t="e">
        <f t="shared" si="24"/>
        <v>#VALUE!</v>
      </c>
      <c r="AH1233" s="60">
        <f>_xlfn.XLOOKUP(TRIM(CLEAN(B1233))&amp;"-"&amp;TRIM(CLEAN(C1233))&amp;"-"&amp;TRIM(CLEAN(D1233)),'KS2'!A:A,'KS2'!B:B,0)</f>
        <v>0</v>
      </c>
      <c r="AI1233" s="60">
        <f>IF(_xlfn.XLOOKUP(MID(B1233,2,7)&amp;"/"&amp;MID(B1233,10,3)&amp;TRIM(D1233)&amp;MID(B1233,15,4),Carouselwash!F:F,Carouselwash!I:I,0)=0,_xlfn.XLOOKUP((MID(C1233,2,7)&amp;"/"&amp;MID(C1233,10,3)&amp;TRIM(D1233)),Carouselwash!G:G,Carouselwash!I:I,0),_xlfn.XLOOKUP(MID(B1233,2,7)&amp;"/"&amp;MID(B1233,10,3)&amp;TRIM(D1233)&amp;MID(B1233,15,4),Carouselwash!F:F,Carouselwash!I:I,0))</f>
        <v>0</v>
      </c>
    </row>
    <row r="1234" spans="27:35" hidden="1">
      <c r="AA1234" s="60" t="s">
        <v>5013</v>
      </c>
      <c r="AB1234" s="66" t="s">
        <v>10013</v>
      </c>
      <c r="AC1234" s="60" t="s">
        <v>10014</v>
      </c>
      <c r="AD1234" s="60">
        <f>IF(N1234=$AD$1,_xlfn.XLOOKUP(LEFT(B1234,18)&amp;C1234&amp;D1234,'Form CT'!I:I,'Form CT'!D:D,0)+_xlfn.XLOOKUP(LEFT(B1234,18)&amp;C1234&amp;D1234,'Form CT'!I:I,'Form CT'!E:E,0),0)</f>
        <v>0</v>
      </c>
      <c r="AE1234" s="60">
        <f>IF(N1234=$AE$1,_xlfn.XLOOKUP(LEFT(B1234,18)&amp;C1234&amp;D1234,'Form CT'!I:I,'Form CT'!D:D,0)+_xlfn.XLOOKUP(LEFT(B1234,18)&amp;C1234&amp;D1234,'Form CT'!I:I,'Form CT'!E:E,0),0)</f>
        <v>0</v>
      </c>
      <c r="AF1234" s="60">
        <f>IF(N1234=$AF$1,_xlfn.XLOOKUP(LEFT(B1234,18)&amp;C1234&amp;D1234,'Form CT'!I:I,'Form CT'!D:D,0)+_xlfn.XLOOKUP(LEFT(B1234,18)&amp;C1234&amp;D1234,'Form CT'!I:I,'Form CT'!E:E,0),0)</f>
        <v>0</v>
      </c>
      <c r="AG1234" s="60" t="e">
        <f t="shared" si="24"/>
        <v>#VALUE!</v>
      </c>
      <c r="AH1234" s="60">
        <f>_xlfn.XLOOKUP(TRIM(CLEAN(B1234))&amp;"-"&amp;TRIM(CLEAN(C1234))&amp;"-"&amp;TRIM(CLEAN(D1234)),'KS2'!A:A,'KS2'!B:B,0)</f>
        <v>0</v>
      </c>
      <c r="AI1234" s="60">
        <f>IF(_xlfn.XLOOKUP(MID(B1234,2,7)&amp;"/"&amp;MID(B1234,10,3)&amp;TRIM(D1234)&amp;MID(B1234,15,4),Carouselwash!F:F,Carouselwash!I:I,0)=0,_xlfn.XLOOKUP((MID(C1234,2,7)&amp;"/"&amp;MID(C1234,10,3)&amp;TRIM(D1234)),Carouselwash!G:G,Carouselwash!I:I,0),_xlfn.XLOOKUP(MID(B1234,2,7)&amp;"/"&amp;MID(B1234,10,3)&amp;TRIM(D1234)&amp;MID(B1234,15,4),Carouselwash!F:F,Carouselwash!I:I,0))</f>
        <v>0</v>
      </c>
    </row>
    <row r="1235" spans="27:35" hidden="1">
      <c r="AA1235" s="60" t="s">
        <v>5013</v>
      </c>
      <c r="AB1235" s="66" t="s">
        <v>10015</v>
      </c>
      <c r="AC1235" s="60" t="s">
        <v>10016</v>
      </c>
      <c r="AD1235" s="60">
        <f>IF(N1235=$AD$1,_xlfn.XLOOKUP(LEFT(B1235,18)&amp;C1235&amp;D1235,'Form CT'!I:I,'Form CT'!D:D,0)+_xlfn.XLOOKUP(LEFT(B1235,18)&amp;C1235&amp;D1235,'Form CT'!I:I,'Form CT'!E:E,0),0)</f>
        <v>0</v>
      </c>
      <c r="AE1235" s="60">
        <f>IF(N1235=$AE$1,_xlfn.XLOOKUP(LEFT(B1235,18)&amp;C1235&amp;D1235,'Form CT'!I:I,'Form CT'!D:D,0)+_xlfn.XLOOKUP(LEFT(B1235,18)&amp;C1235&amp;D1235,'Form CT'!I:I,'Form CT'!E:E,0),0)</f>
        <v>0</v>
      </c>
      <c r="AF1235" s="60">
        <f>IF(N1235=$AF$1,_xlfn.XLOOKUP(LEFT(B1235,18)&amp;C1235&amp;D1235,'Form CT'!I:I,'Form CT'!D:D,0)+_xlfn.XLOOKUP(LEFT(B1235,18)&amp;C1235&amp;D1235,'Form CT'!I:I,'Form CT'!E:E,0),0)</f>
        <v>0</v>
      </c>
      <c r="AG1235" s="60" t="e">
        <f t="shared" si="24"/>
        <v>#VALUE!</v>
      </c>
      <c r="AH1235" s="60">
        <f>_xlfn.XLOOKUP(TRIM(CLEAN(B1235))&amp;"-"&amp;TRIM(CLEAN(C1235))&amp;"-"&amp;TRIM(CLEAN(D1235)),'KS2'!A:A,'KS2'!B:B,0)</f>
        <v>0</v>
      </c>
      <c r="AI1235" s="60">
        <f>IF(_xlfn.XLOOKUP(MID(B1235,2,7)&amp;"/"&amp;MID(B1235,10,3)&amp;TRIM(D1235)&amp;MID(B1235,15,4),Carouselwash!F:F,Carouselwash!I:I,0)=0,_xlfn.XLOOKUP((MID(C1235,2,7)&amp;"/"&amp;MID(C1235,10,3)&amp;TRIM(D1235)),Carouselwash!G:G,Carouselwash!I:I,0),_xlfn.XLOOKUP(MID(B1235,2,7)&amp;"/"&amp;MID(B1235,10,3)&amp;TRIM(D1235)&amp;MID(B1235,15,4),Carouselwash!F:F,Carouselwash!I:I,0))</f>
        <v>0</v>
      </c>
    </row>
    <row r="1236" spans="27:35" hidden="1">
      <c r="AA1236" s="60" t="s">
        <v>5013</v>
      </c>
      <c r="AB1236" s="66" t="s">
        <v>5014</v>
      </c>
      <c r="AC1236" s="60" t="s">
        <v>9924</v>
      </c>
      <c r="AD1236" s="60">
        <f>IF(N1236=$AD$1,_xlfn.XLOOKUP(LEFT(B1236,18)&amp;C1236&amp;D1236,'Form CT'!I:I,'Form CT'!D:D,0)+_xlfn.XLOOKUP(LEFT(B1236,18)&amp;C1236&amp;D1236,'Form CT'!I:I,'Form CT'!E:E,0),0)</f>
        <v>0</v>
      </c>
      <c r="AE1236" s="60">
        <f>IF(N1236=$AE$1,_xlfn.XLOOKUP(LEFT(B1236,18)&amp;C1236&amp;D1236,'Form CT'!I:I,'Form CT'!D:D,0)+_xlfn.XLOOKUP(LEFT(B1236,18)&amp;C1236&amp;D1236,'Form CT'!I:I,'Form CT'!E:E,0),0)</f>
        <v>0</v>
      </c>
      <c r="AF1236" s="60">
        <f>IF(N1236=$AF$1,_xlfn.XLOOKUP(LEFT(B1236,18)&amp;C1236&amp;D1236,'Form CT'!I:I,'Form CT'!D:D,0)+_xlfn.XLOOKUP(LEFT(B1236,18)&amp;C1236&amp;D1236,'Form CT'!I:I,'Form CT'!E:E,0),0)</f>
        <v>0</v>
      </c>
      <c r="AG1236" s="60" t="e">
        <f t="shared" si="24"/>
        <v>#VALUE!</v>
      </c>
      <c r="AH1236" s="60">
        <f>_xlfn.XLOOKUP(TRIM(CLEAN(B1236))&amp;"-"&amp;TRIM(CLEAN(C1236))&amp;"-"&amp;TRIM(CLEAN(D1236)),'KS2'!A:A,'KS2'!B:B,0)</f>
        <v>0</v>
      </c>
      <c r="AI1236" s="60">
        <f>IF(_xlfn.XLOOKUP(MID(B1236,2,7)&amp;"/"&amp;MID(B1236,10,3)&amp;TRIM(D1236)&amp;MID(B1236,15,4),Carouselwash!F:F,Carouselwash!I:I,0)=0,_xlfn.XLOOKUP((MID(C1236,2,7)&amp;"/"&amp;MID(C1236,10,3)&amp;TRIM(D1236)),Carouselwash!G:G,Carouselwash!I:I,0),_xlfn.XLOOKUP(MID(B1236,2,7)&amp;"/"&amp;MID(B1236,10,3)&amp;TRIM(D1236)&amp;MID(B1236,15,4),Carouselwash!F:F,Carouselwash!I:I,0))</f>
        <v>0</v>
      </c>
    </row>
    <row r="1237" spans="27:35" hidden="1">
      <c r="AA1237" s="60" t="s">
        <v>5009</v>
      </c>
      <c r="AB1237" s="66" t="s">
        <v>5008</v>
      </c>
      <c r="AC1237" s="60" t="s">
        <v>9558</v>
      </c>
      <c r="AD1237" s="60">
        <f>IF(N1237=$AD$1,_xlfn.XLOOKUP(LEFT(B1237,18)&amp;C1237&amp;D1237,'Form CT'!I:I,'Form CT'!D:D,0)+_xlfn.XLOOKUP(LEFT(B1237,18)&amp;C1237&amp;D1237,'Form CT'!I:I,'Form CT'!E:E,0),0)</f>
        <v>0</v>
      </c>
      <c r="AE1237" s="60">
        <f>IF(N1237=$AE$1,_xlfn.XLOOKUP(LEFT(B1237,18)&amp;C1237&amp;D1237,'Form CT'!I:I,'Form CT'!D:D,0)+_xlfn.XLOOKUP(LEFT(B1237,18)&amp;C1237&amp;D1237,'Form CT'!I:I,'Form CT'!E:E,0),0)</f>
        <v>0</v>
      </c>
      <c r="AF1237" s="60">
        <f>IF(N1237=$AF$1,_xlfn.XLOOKUP(LEFT(B1237,18)&amp;C1237&amp;D1237,'Form CT'!I:I,'Form CT'!D:D,0)+_xlfn.XLOOKUP(LEFT(B1237,18)&amp;C1237&amp;D1237,'Form CT'!I:I,'Form CT'!E:E,0),0)</f>
        <v>0</v>
      </c>
      <c r="AG1237" s="60" t="e">
        <f t="shared" si="24"/>
        <v>#VALUE!</v>
      </c>
      <c r="AH1237" s="60">
        <f>_xlfn.XLOOKUP(TRIM(CLEAN(B1237))&amp;"-"&amp;TRIM(CLEAN(C1237))&amp;"-"&amp;TRIM(CLEAN(D1237)),'KS2'!A:A,'KS2'!B:B,0)</f>
        <v>0</v>
      </c>
      <c r="AI1237" s="60">
        <f>IF(_xlfn.XLOOKUP(MID(B1237,2,7)&amp;"/"&amp;MID(B1237,10,3)&amp;TRIM(D1237)&amp;MID(B1237,15,4),Carouselwash!F:F,Carouselwash!I:I,0)=0,_xlfn.XLOOKUP((MID(C1237,2,7)&amp;"/"&amp;MID(C1237,10,3)&amp;TRIM(D1237)),Carouselwash!G:G,Carouselwash!I:I,0),_xlfn.XLOOKUP(MID(B1237,2,7)&amp;"/"&amp;MID(B1237,10,3)&amp;TRIM(D1237)&amp;MID(B1237,15,4),Carouselwash!F:F,Carouselwash!I:I,0))</f>
        <v>0</v>
      </c>
    </row>
    <row r="1238" spans="27:35" hidden="1">
      <c r="AA1238" s="60" t="s">
        <v>5009</v>
      </c>
      <c r="AB1238" s="66" t="s">
        <v>5008</v>
      </c>
      <c r="AC1238" s="60" t="s">
        <v>9558</v>
      </c>
      <c r="AD1238" s="60">
        <f>IF(N1238=$AD$1,_xlfn.XLOOKUP(LEFT(B1238,18)&amp;C1238&amp;D1238,'Form CT'!I:I,'Form CT'!D:D,0)+_xlfn.XLOOKUP(LEFT(B1238,18)&amp;C1238&amp;D1238,'Form CT'!I:I,'Form CT'!E:E,0),0)</f>
        <v>0</v>
      </c>
      <c r="AE1238" s="60">
        <f>IF(N1238=$AE$1,_xlfn.XLOOKUP(LEFT(B1238,18)&amp;C1238&amp;D1238,'Form CT'!I:I,'Form CT'!D:D,0)+_xlfn.XLOOKUP(LEFT(B1238,18)&amp;C1238&amp;D1238,'Form CT'!I:I,'Form CT'!E:E,0),0)</f>
        <v>0</v>
      </c>
      <c r="AF1238" s="60">
        <f>IF(N1238=$AF$1,_xlfn.XLOOKUP(LEFT(B1238,18)&amp;C1238&amp;D1238,'Form CT'!I:I,'Form CT'!D:D,0)+_xlfn.XLOOKUP(LEFT(B1238,18)&amp;C1238&amp;D1238,'Form CT'!I:I,'Form CT'!E:E,0),0)</f>
        <v>0</v>
      </c>
      <c r="AG1238" s="60" t="e">
        <f t="shared" si="24"/>
        <v>#VALUE!</v>
      </c>
      <c r="AH1238" s="60">
        <f>_xlfn.XLOOKUP(TRIM(CLEAN(B1238))&amp;"-"&amp;TRIM(CLEAN(C1238))&amp;"-"&amp;TRIM(CLEAN(D1238)),'KS2'!A:A,'KS2'!B:B,0)</f>
        <v>0</v>
      </c>
      <c r="AI1238" s="60">
        <f>IF(_xlfn.XLOOKUP(MID(B1238,2,7)&amp;"/"&amp;MID(B1238,10,3)&amp;TRIM(D1238)&amp;MID(B1238,15,4),Carouselwash!F:F,Carouselwash!I:I,0)=0,_xlfn.XLOOKUP((MID(C1238,2,7)&amp;"/"&amp;MID(C1238,10,3)&amp;TRIM(D1238)),Carouselwash!G:G,Carouselwash!I:I,0),_xlfn.XLOOKUP(MID(B1238,2,7)&amp;"/"&amp;MID(B1238,10,3)&amp;TRIM(D1238)&amp;MID(B1238,15,4),Carouselwash!F:F,Carouselwash!I:I,0))</f>
        <v>0</v>
      </c>
    </row>
    <row r="1239" spans="27:35" hidden="1">
      <c r="AA1239" s="60" t="s">
        <v>5013</v>
      </c>
      <c r="AB1239" s="66" t="s">
        <v>10017</v>
      </c>
      <c r="AC1239" s="60" t="s">
        <v>10018</v>
      </c>
      <c r="AD1239" s="60">
        <f>IF(N1239=$AD$1,_xlfn.XLOOKUP(LEFT(B1239,18)&amp;C1239&amp;D1239,'Form CT'!I:I,'Form CT'!D:D,0)+_xlfn.XLOOKUP(LEFT(B1239,18)&amp;C1239&amp;D1239,'Form CT'!I:I,'Form CT'!E:E,0),0)</f>
        <v>0</v>
      </c>
      <c r="AE1239" s="60">
        <f>IF(N1239=$AE$1,_xlfn.XLOOKUP(LEFT(B1239,18)&amp;C1239&amp;D1239,'Form CT'!I:I,'Form CT'!D:D,0)+_xlfn.XLOOKUP(LEFT(B1239,18)&amp;C1239&amp;D1239,'Form CT'!I:I,'Form CT'!E:E,0),0)</f>
        <v>0</v>
      </c>
      <c r="AF1239" s="60">
        <f>IF(N1239=$AF$1,_xlfn.XLOOKUP(LEFT(B1239,18)&amp;C1239&amp;D1239,'Form CT'!I:I,'Form CT'!D:D,0)+_xlfn.XLOOKUP(LEFT(B1239,18)&amp;C1239&amp;D1239,'Form CT'!I:I,'Form CT'!E:E,0),0)</f>
        <v>0</v>
      </c>
      <c r="AG1239" s="60" t="e">
        <f t="shared" si="24"/>
        <v>#VALUE!</v>
      </c>
      <c r="AH1239" s="60">
        <f>_xlfn.XLOOKUP(TRIM(CLEAN(B1239))&amp;"-"&amp;TRIM(CLEAN(C1239))&amp;"-"&amp;TRIM(CLEAN(D1239)),'KS2'!A:A,'KS2'!B:B,0)</f>
        <v>0</v>
      </c>
      <c r="AI1239" s="60">
        <f>IF(_xlfn.XLOOKUP(MID(B1239,2,7)&amp;"/"&amp;MID(B1239,10,3)&amp;TRIM(D1239)&amp;MID(B1239,15,4),Carouselwash!F:F,Carouselwash!I:I,0)=0,_xlfn.XLOOKUP((MID(C1239,2,7)&amp;"/"&amp;MID(C1239,10,3)&amp;TRIM(D1239)),Carouselwash!G:G,Carouselwash!I:I,0),_xlfn.XLOOKUP(MID(B1239,2,7)&amp;"/"&amp;MID(B1239,10,3)&amp;TRIM(D1239)&amp;MID(B1239,15,4),Carouselwash!F:F,Carouselwash!I:I,0))</f>
        <v>0</v>
      </c>
    </row>
    <row r="1240" spans="27:35" hidden="1">
      <c r="AA1240" s="60" t="s">
        <v>5009</v>
      </c>
      <c r="AB1240" s="66" t="s">
        <v>10019</v>
      </c>
      <c r="AC1240" s="60" t="s">
        <v>10020</v>
      </c>
      <c r="AD1240" s="60">
        <f>IF(N1240=$AD$1,_xlfn.XLOOKUP(LEFT(B1240,18)&amp;C1240&amp;D1240,'Form CT'!I:I,'Form CT'!D:D,0)+_xlfn.XLOOKUP(LEFT(B1240,18)&amp;C1240&amp;D1240,'Form CT'!I:I,'Form CT'!E:E,0),0)</f>
        <v>0</v>
      </c>
      <c r="AE1240" s="60">
        <f>IF(N1240=$AE$1,_xlfn.XLOOKUP(LEFT(B1240,18)&amp;C1240&amp;D1240,'Form CT'!I:I,'Form CT'!D:D,0)+_xlfn.XLOOKUP(LEFT(B1240,18)&amp;C1240&amp;D1240,'Form CT'!I:I,'Form CT'!E:E,0),0)</f>
        <v>0</v>
      </c>
      <c r="AF1240" s="60">
        <f>IF(N1240=$AF$1,_xlfn.XLOOKUP(LEFT(B1240,18)&amp;C1240&amp;D1240,'Form CT'!I:I,'Form CT'!D:D,0)+_xlfn.XLOOKUP(LEFT(B1240,18)&amp;C1240&amp;D1240,'Form CT'!I:I,'Form CT'!E:E,0),0)</f>
        <v>0</v>
      </c>
      <c r="AG1240" s="60" t="e">
        <f t="shared" si="24"/>
        <v>#VALUE!</v>
      </c>
      <c r="AH1240" s="60">
        <f>_xlfn.XLOOKUP(TRIM(CLEAN(B1240))&amp;"-"&amp;TRIM(CLEAN(C1240))&amp;"-"&amp;TRIM(CLEAN(D1240)),'KS2'!A:A,'KS2'!B:B,0)</f>
        <v>0</v>
      </c>
      <c r="AI1240" s="60">
        <f>IF(_xlfn.XLOOKUP(MID(B1240,2,7)&amp;"/"&amp;MID(B1240,10,3)&amp;TRIM(D1240)&amp;MID(B1240,15,4),Carouselwash!F:F,Carouselwash!I:I,0)=0,_xlfn.XLOOKUP((MID(C1240,2,7)&amp;"/"&amp;MID(C1240,10,3)&amp;TRIM(D1240)),Carouselwash!G:G,Carouselwash!I:I,0),_xlfn.XLOOKUP(MID(B1240,2,7)&amp;"/"&amp;MID(B1240,10,3)&amp;TRIM(D1240)&amp;MID(B1240,15,4),Carouselwash!F:F,Carouselwash!I:I,0))</f>
        <v>0</v>
      </c>
    </row>
    <row r="1241" spans="27:35" hidden="1">
      <c r="AA1241" s="60" t="s">
        <v>5009</v>
      </c>
      <c r="AB1241" s="66" t="s">
        <v>10021</v>
      </c>
      <c r="AC1241" s="60" t="s">
        <v>10022</v>
      </c>
      <c r="AD1241" s="60">
        <f>IF(N1241=$AD$1,_xlfn.XLOOKUP(LEFT(B1241,18)&amp;C1241&amp;D1241,'Form CT'!I:I,'Form CT'!D:D,0)+_xlfn.XLOOKUP(LEFT(B1241,18)&amp;C1241&amp;D1241,'Form CT'!I:I,'Form CT'!E:E,0),0)</f>
        <v>0</v>
      </c>
      <c r="AE1241" s="60">
        <f>IF(N1241=$AE$1,_xlfn.XLOOKUP(LEFT(B1241,18)&amp;C1241&amp;D1241,'Form CT'!I:I,'Form CT'!D:D,0)+_xlfn.XLOOKUP(LEFT(B1241,18)&amp;C1241&amp;D1241,'Form CT'!I:I,'Form CT'!E:E,0),0)</f>
        <v>0</v>
      </c>
      <c r="AF1241" s="60">
        <f>IF(N1241=$AF$1,_xlfn.XLOOKUP(LEFT(B1241,18)&amp;C1241&amp;D1241,'Form CT'!I:I,'Form CT'!D:D,0)+_xlfn.XLOOKUP(LEFT(B1241,18)&amp;C1241&amp;D1241,'Form CT'!I:I,'Form CT'!E:E,0),0)</f>
        <v>0</v>
      </c>
      <c r="AG1241" s="60" t="e">
        <f t="shared" si="24"/>
        <v>#VALUE!</v>
      </c>
      <c r="AH1241" s="60">
        <f>_xlfn.XLOOKUP(TRIM(CLEAN(B1241))&amp;"-"&amp;TRIM(CLEAN(C1241))&amp;"-"&amp;TRIM(CLEAN(D1241)),'KS2'!A:A,'KS2'!B:B,0)</f>
        <v>0</v>
      </c>
      <c r="AI1241" s="60">
        <f>IF(_xlfn.XLOOKUP(MID(B1241,2,7)&amp;"/"&amp;MID(B1241,10,3)&amp;TRIM(D1241)&amp;MID(B1241,15,4),Carouselwash!F:F,Carouselwash!I:I,0)=0,_xlfn.XLOOKUP((MID(C1241,2,7)&amp;"/"&amp;MID(C1241,10,3)&amp;TRIM(D1241)),Carouselwash!G:G,Carouselwash!I:I,0),_xlfn.XLOOKUP(MID(B1241,2,7)&amp;"/"&amp;MID(B1241,10,3)&amp;TRIM(D1241)&amp;MID(B1241,15,4),Carouselwash!F:F,Carouselwash!I:I,0))</f>
        <v>0</v>
      </c>
    </row>
    <row r="1242" spans="27:35" hidden="1">
      <c r="AA1242" s="60" t="s">
        <v>5012</v>
      </c>
      <c r="AB1242" s="66" t="s">
        <v>5014</v>
      </c>
      <c r="AC1242" s="60" t="s">
        <v>10023</v>
      </c>
      <c r="AD1242" s="60">
        <f>IF(N1242=$AD$1,_xlfn.XLOOKUP(LEFT(B1242,18)&amp;C1242&amp;D1242,'Form CT'!I:I,'Form CT'!D:D,0)+_xlfn.XLOOKUP(LEFT(B1242,18)&amp;C1242&amp;D1242,'Form CT'!I:I,'Form CT'!E:E,0),0)</f>
        <v>0</v>
      </c>
      <c r="AE1242" s="60">
        <f>IF(N1242=$AE$1,_xlfn.XLOOKUP(LEFT(B1242,18)&amp;C1242&amp;D1242,'Form CT'!I:I,'Form CT'!D:D,0)+_xlfn.XLOOKUP(LEFT(B1242,18)&amp;C1242&amp;D1242,'Form CT'!I:I,'Form CT'!E:E,0),0)</f>
        <v>0</v>
      </c>
      <c r="AF1242" s="60">
        <f>IF(N1242=$AF$1,_xlfn.XLOOKUP(LEFT(B1242,18)&amp;C1242&amp;D1242,'Form CT'!I:I,'Form CT'!D:D,0)+_xlfn.XLOOKUP(LEFT(B1242,18)&amp;C1242&amp;D1242,'Form CT'!I:I,'Form CT'!E:E,0),0)</f>
        <v>0</v>
      </c>
      <c r="AG1242" s="60" t="e">
        <f t="shared" si="24"/>
        <v>#VALUE!</v>
      </c>
      <c r="AH1242" s="60">
        <f>_xlfn.XLOOKUP(TRIM(CLEAN(B1242))&amp;"-"&amp;TRIM(CLEAN(C1242))&amp;"-"&amp;TRIM(CLEAN(D1242)),'KS2'!A:A,'KS2'!B:B,0)</f>
        <v>0</v>
      </c>
      <c r="AI1242" s="60">
        <f>IF(_xlfn.XLOOKUP(MID(B1242,2,7)&amp;"/"&amp;MID(B1242,10,3)&amp;TRIM(D1242)&amp;MID(B1242,15,4),Carouselwash!F:F,Carouselwash!I:I,0)=0,_xlfn.XLOOKUP((MID(C1242,2,7)&amp;"/"&amp;MID(C1242,10,3)&amp;TRIM(D1242)),Carouselwash!G:G,Carouselwash!I:I,0),_xlfn.XLOOKUP(MID(B1242,2,7)&amp;"/"&amp;MID(B1242,10,3)&amp;TRIM(D1242)&amp;MID(B1242,15,4),Carouselwash!F:F,Carouselwash!I:I,0))</f>
        <v>0</v>
      </c>
    </row>
    <row r="1243" spans="27:35" hidden="1">
      <c r="AA1243" s="60" t="s">
        <v>5009</v>
      </c>
      <c r="AB1243" s="66" t="s">
        <v>10024</v>
      </c>
      <c r="AC1243" s="60" t="s">
        <v>10025</v>
      </c>
      <c r="AD1243" s="60">
        <f>IF(N1243=$AD$1,_xlfn.XLOOKUP(LEFT(B1243,18)&amp;C1243&amp;D1243,'Form CT'!I:I,'Form CT'!D:D,0)+_xlfn.XLOOKUP(LEFT(B1243,18)&amp;C1243&amp;D1243,'Form CT'!I:I,'Form CT'!E:E,0),0)</f>
        <v>0</v>
      </c>
      <c r="AE1243" s="60">
        <f>IF(N1243=$AE$1,_xlfn.XLOOKUP(LEFT(B1243,18)&amp;C1243&amp;D1243,'Form CT'!I:I,'Form CT'!D:D,0)+_xlfn.XLOOKUP(LEFT(B1243,18)&amp;C1243&amp;D1243,'Form CT'!I:I,'Form CT'!E:E,0),0)</f>
        <v>0</v>
      </c>
      <c r="AF1243" s="60">
        <f>IF(N1243=$AF$1,_xlfn.XLOOKUP(LEFT(B1243,18)&amp;C1243&amp;D1243,'Form CT'!I:I,'Form CT'!D:D,0)+_xlfn.XLOOKUP(LEFT(B1243,18)&amp;C1243&amp;D1243,'Form CT'!I:I,'Form CT'!E:E,0),0)</f>
        <v>0</v>
      </c>
      <c r="AG1243" s="60" t="e">
        <f t="shared" si="24"/>
        <v>#VALUE!</v>
      </c>
      <c r="AH1243" s="60">
        <f>_xlfn.XLOOKUP(TRIM(CLEAN(B1243))&amp;"-"&amp;TRIM(CLEAN(C1243))&amp;"-"&amp;TRIM(CLEAN(D1243)),'KS2'!A:A,'KS2'!B:B,0)</f>
        <v>0</v>
      </c>
      <c r="AI1243" s="60">
        <f>IF(_xlfn.XLOOKUP(MID(B1243,2,7)&amp;"/"&amp;MID(B1243,10,3)&amp;TRIM(D1243)&amp;MID(B1243,15,4),Carouselwash!F:F,Carouselwash!I:I,0)=0,_xlfn.XLOOKUP((MID(C1243,2,7)&amp;"/"&amp;MID(C1243,10,3)&amp;TRIM(D1243)),Carouselwash!G:G,Carouselwash!I:I,0),_xlfn.XLOOKUP(MID(B1243,2,7)&amp;"/"&amp;MID(B1243,10,3)&amp;TRIM(D1243)&amp;MID(B1243,15,4),Carouselwash!F:F,Carouselwash!I:I,0))</f>
        <v>0</v>
      </c>
    </row>
    <row r="1244" spans="27:35" hidden="1">
      <c r="AA1244" s="60" t="s">
        <v>5009</v>
      </c>
      <c r="AB1244" s="66" t="s">
        <v>10026</v>
      </c>
      <c r="AC1244" s="60" t="s">
        <v>10027</v>
      </c>
      <c r="AD1244" s="60">
        <f>IF(N1244=$AD$1,_xlfn.XLOOKUP(LEFT(B1244,18)&amp;C1244&amp;D1244,'Form CT'!I:I,'Form CT'!D:D,0)+_xlfn.XLOOKUP(LEFT(B1244,18)&amp;C1244&amp;D1244,'Form CT'!I:I,'Form CT'!E:E,0),0)</f>
        <v>0</v>
      </c>
      <c r="AE1244" s="60">
        <f>IF(N1244=$AE$1,_xlfn.XLOOKUP(LEFT(B1244,18)&amp;C1244&amp;D1244,'Form CT'!I:I,'Form CT'!D:D,0)+_xlfn.XLOOKUP(LEFT(B1244,18)&amp;C1244&amp;D1244,'Form CT'!I:I,'Form CT'!E:E,0),0)</f>
        <v>0</v>
      </c>
      <c r="AF1244" s="60">
        <f>IF(N1244=$AF$1,_xlfn.XLOOKUP(LEFT(B1244,18)&amp;C1244&amp;D1244,'Form CT'!I:I,'Form CT'!D:D,0)+_xlfn.XLOOKUP(LEFT(B1244,18)&amp;C1244&amp;D1244,'Form CT'!I:I,'Form CT'!E:E,0),0)</f>
        <v>0</v>
      </c>
      <c r="AG1244" s="60" t="e">
        <f t="shared" si="24"/>
        <v>#VALUE!</v>
      </c>
      <c r="AH1244" s="60">
        <f>_xlfn.XLOOKUP(TRIM(CLEAN(B1244))&amp;"-"&amp;TRIM(CLEAN(C1244))&amp;"-"&amp;TRIM(CLEAN(D1244)),'KS2'!A:A,'KS2'!B:B,0)</f>
        <v>0</v>
      </c>
      <c r="AI1244" s="60">
        <f>IF(_xlfn.XLOOKUP(MID(B1244,2,7)&amp;"/"&amp;MID(B1244,10,3)&amp;TRIM(D1244)&amp;MID(B1244,15,4),Carouselwash!F:F,Carouselwash!I:I,0)=0,_xlfn.XLOOKUP((MID(C1244,2,7)&amp;"/"&amp;MID(C1244,10,3)&amp;TRIM(D1244)),Carouselwash!G:G,Carouselwash!I:I,0),_xlfn.XLOOKUP(MID(B1244,2,7)&amp;"/"&amp;MID(B1244,10,3)&amp;TRIM(D1244)&amp;MID(B1244,15,4),Carouselwash!F:F,Carouselwash!I:I,0))</f>
        <v>0</v>
      </c>
    </row>
    <row r="1245" spans="27:35" hidden="1">
      <c r="AA1245" s="60" t="s">
        <v>5012</v>
      </c>
      <c r="AB1245" s="66" t="s">
        <v>5014</v>
      </c>
      <c r="AC1245" s="60" t="s">
        <v>10028</v>
      </c>
      <c r="AD1245" s="60">
        <f>IF(N1245=$AD$1,_xlfn.XLOOKUP(LEFT(B1245,18)&amp;C1245&amp;D1245,'Form CT'!I:I,'Form CT'!D:D,0)+_xlfn.XLOOKUP(LEFT(B1245,18)&amp;C1245&amp;D1245,'Form CT'!I:I,'Form CT'!E:E,0),0)</f>
        <v>0</v>
      </c>
      <c r="AE1245" s="60">
        <f>IF(N1245=$AE$1,_xlfn.XLOOKUP(LEFT(B1245,18)&amp;C1245&amp;D1245,'Form CT'!I:I,'Form CT'!D:D,0)+_xlfn.XLOOKUP(LEFT(B1245,18)&amp;C1245&amp;D1245,'Form CT'!I:I,'Form CT'!E:E,0),0)</f>
        <v>0</v>
      </c>
      <c r="AF1245" s="60">
        <f>IF(N1245=$AF$1,_xlfn.XLOOKUP(LEFT(B1245,18)&amp;C1245&amp;D1245,'Form CT'!I:I,'Form CT'!D:D,0)+_xlfn.XLOOKUP(LEFT(B1245,18)&amp;C1245&amp;D1245,'Form CT'!I:I,'Form CT'!E:E,0),0)</f>
        <v>0</v>
      </c>
      <c r="AG1245" s="60" t="e">
        <f t="shared" si="24"/>
        <v>#VALUE!</v>
      </c>
      <c r="AH1245" s="60">
        <f>_xlfn.XLOOKUP(TRIM(CLEAN(B1245))&amp;"-"&amp;TRIM(CLEAN(C1245))&amp;"-"&amp;TRIM(CLEAN(D1245)),'KS2'!A:A,'KS2'!B:B,0)</f>
        <v>0</v>
      </c>
      <c r="AI1245" s="60">
        <f>IF(_xlfn.XLOOKUP(MID(B1245,2,7)&amp;"/"&amp;MID(B1245,10,3)&amp;TRIM(D1245)&amp;MID(B1245,15,4),Carouselwash!F:F,Carouselwash!I:I,0)=0,_xlfn.XLOOKUP((MID(C1245,2,7)&amp;"/"&amp;MID(C1245,10,3)&amp;TRIM(D1245)),Carouselwash!G:G,Carouselwash!I:I,0),_xlfn.XLOOKUP(MID(B1245,2,7)&amp;"/"&amp;MID(B1245,10,3)&amp;TRIM(D1245)&amp;MID(B1245,15,4),Carouselwash!F:F,Carouselwash!I:I,0))</f>
        <v>0</v>
      </c>
    </row>
    <row r="1246" spans="27:35" hidden="1">
      <c r="AA1246" s="60" t="s">
        <v>5009</v>
      </c>
      <c r="AB1246" s="66" t="s">
        <v>10029</v>
      </c>
      <c r="AC1246" s="60" t="s">
        <v>10030</v>
      </c>
      <c r="AD1246" s="60">
        <f>IF(N1246=$AD$1,_xlfn.XLOOKUP(LEFT(B1246,18)&amp;C1246&amp;D1246,'Form CT'!I:I,'Form CT'!D:D,0)+_xlfn.XLOOKUP(LEFT(B1246,18)&amp;C1246&amp;D1246,'Form CT'!I:I,'Form CT'!E:E,0),0)</f>
        <v>0</v>
      </c>
      <c r="AE1246" s="60">
        <f>IF(N1246=$AE$1,_xlfn.XLOOKUP(LEFT(B1246,18)&amp;C1246&amp;D1246,'Form CT'!I:I,'Form CT'!D:D,0)+_xlfn.XLOOKUP(LEFT(B1246,18)&amp;C1246&amp;D1246,'Form CT'!I:I,'Form CT'!E:E,0),0)</f>
        <v>0</v>
      </c>
      <c r="AF1246" s="60">
        <f>IF(N1246=$AF$1,_xlfn.XLOOKUP(LEFT(B1246,18)&amp;C1246&amp;D1246,'Form CT'!I:I,'Form CT'!D:D,0)+_xlfn.XLOOKUP(LEFT(B1246,18)&amp;C1246&amp;D1246,'Form CT'!I:I,'Form CT'!E:E,0),0)</f>
        <v>0</v>
      </c>
      <c r="AG1246" s="60" t="e">
        <f t="shared" si="24"/>
        <v>#VALUE!</v>
      </c>
      <c r="AH1246" s="60">
        <f>_xlfn.XLOOKUP(TRIM(CLEAN(B1246))&amp;"-"&amp;TRIM(CLEAN(C1246))&amp;"-"&amp;TRIM(CLEAN(D1246)),'KS2'!A:A,'KS2'!B:B,0)</f>
        <v>0</v>
      </c>
      <c r="AI1246" s="60">
        <f>IF(_xlfn.XLOOKUP(MID(B1246,2,7)&amp;"/"&amp;MID(B1246,10,3)&amp;TRIM(D1246)&amp;MID(B1246,15,4),Carouselwash!F:F,Carouselwash!I:I,0)=0,_xlfn.XLOOKUP((MID(C1246,2,7)&amp;"/"&amp;MID(C1246,10,3)&amp;TRIM(D1246)),Carouselwash!G:G,Carouselwash!I:I,0),_xlfn.XLOOKUP(MID(B1246,2,7)&amp;"/"&amp;MID(B1246,10,3)&amp;TRIM(D1246)&amp;MID(B1246,15,4),Carouselwash!F:F,Carouselwash!I:I,0))</f>
        <v>0</v>
      </c>
    </row>
    <row r="1247" spans="27:35" hidden="1">
      <c r="AA1247" s="60" t="s">
        <v>5009</v>
      </c>
      <c r="AB1247" s="66" t="s">
        <v>10031</v>
      </c>
      <c r="AC1247" s="60" t="s">
        <v>10032</v>
      </c>
      <c r="AD1247" s="60">
        <f>IF(N1247=$AD$1,_xlfn.XLOOKUP(LEFT(B1247,18)&amp;C1247&amp;D1247,'Form CT'!I:I,'Form CT'!D:D,0)+_xlfn.XLOOKUP(LEFT(B1247,18)&amp;C1247&amp;D1247,'Form CT'!I:I,'Form CT'!E:E,0),0)</f>
        <v>0</v>
      </c>
      <c r="AE1247" s="60">
        <f>IF(N1247=$AE$1,_xlfn.XLOOKUP(LEFT(B1247,18)&amp;C1247&amp;D1247,'Form CT'!I:I,'Form CT'!D:D,0)+_xlfn.XLOOKUP(LEFT(B1247,18)&amp;C1247&amp;D1247,'Form CT'!I:I,'Form CT'!E:E,0),0)</f>
        <v>0</v>
      </c>
      <c r="AF1247" s="60">
        <f>IF(N1247=$AF$1,_xlfn.XLOOKUP(LEFT(B1247,18)&amp;C1247&amp;D1247,'Form CT'!I:I,'Form CT'!D:D,0)+_xlfn.XLOOKUP(LEFT(B1247,18)&amp;C1247&amp;D1247,'Form CT'!I:I,'Form CT'!E:E,0),0)</f>
        <v>0</v>
      </c>
      <c r="AG1247" s="60" t="e">
        <f t="shared" si="24"/>
        <v>#VALUE!</v>
      </c>
      <c r="AH1247" s="60">
        <f>_xlfn.XLOOKUP(TRIM(CLEAN(B1247))&amp;"-"&amp;TRIM(CLEAN(C1247))&amp;"-"&amp;TRIM(CLEAN(D1247)),'KS2'!A:A,'KS2'!B:B,0)</f>
        <v>0</v>
      </c>
      <c r="AI1247" s="60">
        <f>IF(_xlfn.XLOOKUP(MID(B1247,2,7)&amp;"/"&amp;MID(B1247,10,3)&amp;TRIM(D1247)&amp;MID(B1247,15,4),Carouselwash!F:F,Carouselwash!I:I,0)=0,_xlfn.XLOOKUP((MID(C1247,2,7)&amp;"/"&amp;MID(C1247,10,3)&amp;TRIM(D1247)),Carouselwash!G:G,Carouselwash!I:I,0),_xlfn.XLOOKUP(MID(B1247,2,7)&amp;"/"&amp;MID(B1247,10,3)&amp;TRIM(D1247)&amp;MID(B1247,15,4),Carouselwash!F:F,Carouselwash!I:I,0))</f>
        <v>0</v>
      </c>
    </row>
    <row r="1248" spans="27:35" hidden="1">
      <c r="AA1248" s="60" t="s">
        <v>5009</v>
      </c>
      <c r="AB1248" s="66" t="s">
        <v>10033</v>
      </c>
      <c r="AC1248" s="60" t="s">
        <v>10034</v>
      </c>
      <c r="AD1248" s="60">
        <f>IF(N1248=$AD$1,_xlfn.XLOOKUP(LEFT(B1248,18)&amp;C1248&amp;D1248,'Form CT'!I:I,'Form CT'!D:D,0)+_xlfn.XLOOKUP(LEFT(B1248,18)&amp;C1248&amp;D1248,'Form CT'!I:I,'Form CT'!E:E,0),0)</f>
        <v>0</v>
      </c>
      <c r="AE1248" s="60">
        <f>IF(N1248=$AE$1,_xlfn.XLOOKUP(LEFT(B1248,18)&amp;C1248&amp;D1248,'Form CT'!I:I,'Form CT'!D:D,0)+_xlfn.XLOOKUP(LEFT(B1248,18)&amp;C1248&amp;D1248,'Form CT'!I:I,'Form CT'!E:E,0),0)</f>
        <v>0</v>
      </c>
      <c r="AF1248" s="60">
        <f>IF(N1248=$AF$1,_xlfn.XLOOKUP(LEFT(B1248,18)&amp;C1248&amp;D1248,'Form CT'!I:I,'Form CT'!D:D,0)+_xlfn.XLOOKUP(LEFT(B1248,18)&amp;C1248&amp;D1248,'Form CT'!I:I,'Form CT'!E:E,0),0)</f>
        <v>0</v>
      </c>
      <c r="AG1248" s="60" t="e">
        <f t="shared" si="24"/>
        <v>#VALUE!</v>
      </c>
      <c r="AH1248" s="60">
        <f>_xlfn.XLOOKUP(TRIM(CLEAN(B1248))&amp;"-"&amp;TRIM(CLEAN(C1248))&amp;"-"&amp;TRIM(CLEAN(D1248)),'KS2'!A:A,'KS2'!B:B,0)</f>
        <v>0</v>
      </c>
      <c r="AI1248" s="60">
        <f>IF(_xlfn.XLOOKUP(MID(B1248,2,7)&amp;"/"&amp;MID(B1248,10,3)&amp;TRIM(D1248)&amp;MID(B1248,15,4),Carouselwash!F:F,Carouselwash!I:I,0)=0,_xlfn.XLOOKUP((MID(C1248,2,7)&amp;"/"&amp;MID(C1248,10,3)&amp;TRIM(D1248)),Carouselwash!G:G,Carouselwash!I:I,0),_xlfn.XLOOKUP(MID(B1248,2,7)&amp;"/"&amp;MID(B1248,10,3)&amp;TRIM(D1248)&amp;MID(B1248,15,4),Carouselwash!F:F,Carouselwash!I:I,0))</f>
        <v>0</v>
      </c>
    </row>
    <row r="1249" spans="27:35" hidden="1">
      <c r="AA1249" s="60" t="s">
        <v>5013</v>
      </c>
      <c r="AB1249" s="66" t="s">
        <v>10035</v>
      </c>
      <c r="AC1249" s="60" t="s">
        <v>10036</v>
      </c>
      <c r="AD1249" s="60">
        <f>IF(N1249=$AD$1,_xlfn.XLOOKUP(LEFT(B1249,18)&amp;C1249&amp;D1249,'Form CT'!I:I,'Form CT'!D:D,0)+_xlfn.XLOOKUP(LEFT(B1249,18)&amp;C1249&amp;D1249,'Form CT'!I:I,'Form CT'!E:E,0),0)</f>
        <v>0</v>
      </c>
      <c r="AE1249" s="60">
        <f>IF(N1249=$AE$1,_xlfn.XLOOKUP(LEFT(B1249,18)&amp;C1249&amp;D1249,'Form CT'!I:I,'Form CT'!D:D,0)+_xlfn.XLOOKUP(LEFT(B1249,18)&amp;C1249&amp;D1249,'Form CT'!I:I,'Form CT'!E:E,0),0)</f>
        <v>0</v>
      </c>
      <c r="AF1249" s="60">
        <f>IF(N1249=$AF$1,_xlfn.XLOOKUP(LEFT(B1249,18)&amp;C1249&amp;D1249,'Form CT'!I:I,'Form CT'!D:D,0)+_xlfn.XLOOKUP(LEFT(B1249,18)&amp;C1249&amp;D1249,'Form CT'!I:I,'Form CT'!E:E,0),0)</f>
        <v>0</v>
      </c>
      <c r="AG1249" s="60" t="e">
        <f t="shared" si="24"/>
        <v>#VALUE!</v>
      </c>
      <c r="AH1249" s="60">
        <f>_xlfn.XLOOKUP(TRIM(CLEAN(B1249))&amp;"-"&amp;TRIM(CLEAN(C1249))&amp;"-"&amp;TRIM(CLEAN(D1249)),'KS2'!A:A,'KS2'!B:B,0)</f>
        <v>0</v>
      </c>
      <c r="AI1249" s="60">
        <f>IF(_xlfn.XLOOKUP(MID(B1249,2,7)&amp;"/"&amp;MID(B1249,10,3)&amp;TRIM(D1249)&amp;MID(B1249,15,4),Carouselwash!F:F,Carouselwash!I:I,0)=0,_xlfn.XLOOKUP((MID(C1249,2,7)&amp;"/"&amp;MID(C1249,10,3)&amp;TRIM(D1249)),Carouselwash!G:G,Carouselwash!I:I,0),_xlfn.XLOOKUP(MID(B1249,2,7)&amp;"/"&amp;MID(B1249,10,3)&amp;TRIM(D1249)&amp;MID(B1249,15,4),Carouselwash!F:F,Carouselwash!I:I,0))</f>
        <v>0</v>
      </c>
    </row>
    <row r="1250" spans="27:35" hidden="1">
      <c r="AA1250" s="60" t="s">
        <v>5012</v>
      </c>
      <c r="AB1250" s="66" t="s">
        <v>5014</v>
      </c>
      <c r="AC1250" s="60" t="s">
        <v>10037</v>
      </c>
      <c r="AD1250" s="60">
        <f>IF(N1250=$AD$1,_xlfn.XLOOKUP(LEFT(B1250,18)&amp;C1250&amp;D1250,'Form CT'!I:I,'Form CT'!D:D,0)+_xlfn.XLOOKUP(LEFT(B1250,18)&amp;C1250&amp;D1250,'Form CT'!I:I,'Form CT'!E:E,0),0)</f>
        <v>0</v>
      </c>
      <c r="AE1250" s="60">
        <f>IF(N1250=$AE$1,_xlfn.XLOOKUP(LEFT(B1250,18)&amp;C1250&amp;D1250,'Form CT'!I:I,'Form CT'!D:D,0)+_xlfn.XLOOKUP(LEFT(B1250,18)&amp;C1250&amp;D1250,'Form CT'!I:I,'Form CT'!E:E,0),0)</f>
        <v>0</v>
      </c>
      <c r="AF1250" s="60">
        <f>IF(N1250=$AF$1,_xlfn.XLOOKUP(LEFT(B1250,18)&amp;C1250&amp;D1250,'Form CT'!I:I,'Form CT'!D:D,0)+_xlfn.XLOOKUP(LEFT(B1250,18)&amp;C1250&amp;D1250,'Form CT'!I:I,'Form CT'!E:E,0),0)</f>
        <v>0</v>
      </c>
      <c r="AG1250" s="60" t="e">
        <f t="shared" si="24"/>
        <v>#VALUE!</v>
      </c>
      <c r="AH1250" s="60">
        <f>_xlfn.XLOOKUP(TRIM(CLEAN(B1250))&amp;"-"&amp;TRIM(CLEAN(C1250))&amp;"-"&amp;TRIM(CLEAN(D1250)),'KS2'!A:A,'KS2'!B:B,0)</f>
        <v>0</v>
      </c>
      <c r="AI1250" s="60">
        <f>IF(_xlfn.XLOOKUP(MID(B1250,2,7)&amp;"/"&amp;MID(B1250,10,3)&amp;TRIM(D1250)&amp;MID(B1250,15,4),Carouselwash!F:F,Carouselwash!I:I,0)=0,_xlfn.XLOOKUP((MID(C1250,2,7)&amp;"/"&amp;MID(C1250,10,3)&amp;TRIM(D1250)),Carouselwash!G:G,Carouselwash!I:I,0),_xlfn.XLOOKUP(MID(B1250,2,7)&amp;"/"&amp;MID(B1250,10,3)&amp;TRIM(D1250)&amp;MID(B1250,15,4),Carouselwash!F:F,Carouselwash!I:I,0))</f>
        <v>0</v>
      </c>
    </row>
    <row r="1251" spans="27:35" hidden="1">
      <c r="AA1251" s="60" t="s">
        <v>5009</v>
      </c>
      <c r="AB1251" s="66" t="s">
        <v>5008</v>
      </c>
      <c r="AC1251" s="60" t="s">
        <v>9558</v>
      </c>
      <c r="AD1251" s="60">
        <f>IF(N1251=$AD$1,_xlfn.XLOOKUP(LEFT(B1251,18)&amp;C1251&amp;D1251,'Form CT'!I:I,'Form CT'!D:D,0)+_xlfn.XLOOKUP(LEFT(B1251,18)&amp;C1251&amp;D1251,'Form CT'!I:I,'Form CT'!E:E,0),0)</f>
        <v>0</v>
      </c>
      <c r="AE1251" s="60">
        <f>IF(N1251=$AE$1,_xlfn.XLOOKUP(LEFT(B1251,18)&amp;C1251&amp;D1251,'Form CT'!I:I,'Form CT'!D:D,0)+_xlfn.XLOOKUP(LEFT(B1251,18)&amp;C1251&amp;D1251,'Form CT'!I:I,'Form CT'!E:E,0),0)</f>
        <v>0</v>
      </c>
      <c r="AF1251" s="60">
        <f>IF(N1251=$AF$1,_xlfn.XLOOKUP(LEFT(B1251,18)&amp;C1251&amp;D1251,'Form CT'!I:I,'Form CT'!D:D,0)+_xlfn.XLOOKUP(LEFT(B1251,18)&amp;C1251&amp;D1251,'Form CT'!I:I,'Form CT'!E:E,0),0)</f>
        <v>0</v>
      </c>
      <c r="AG1251" s="60" t="e">
        <f t="shared" si="24"/>
        <v>#VALUE!</v>
      </c>
      <c r="AH1251" s="60">
        <f>_xlfn.XLOOKUP(TRIM(CLEAN(B1251))&amp;"-"&amp;TRIM(CLEAN(C1251))&amp;"-"&amp;TRIM(CLEAN(D1251)),'KS2'!A:A,'KS2'!B:B,0)</f>
        <v>0</v>
      </c>
      <c r="AI1251" s="60">
        <f>IF(_xlfn.XLOOKUP(MID(B1251,2,7)&amp;"/"&amp;MID(B1251,10,3)&amp;TRIM(D1251)&amp;MID(B1251,15,4),Carouselwash!F:F,Carouselwash!I:I,0)=0,_xlfn.XLOOKUP((MID(C1251,2,7)&amp;"/"&amp;MID(C1251,10,3)&amp;TRIM(D1251)),Carouselwash!G:G,Carouselwash!I:I,0),_xlfn.XLOOKUP(MID(B1251,2,7)&amp;"/"&amp;MID(B1251,10,3)&amp;TRIM(D1251)&amp;MID(B1251,15,4),Carouselwash!F:F,Carouselwash!I:I,0))</f>
        <v>0</v>
      </c>
    </row>
    <row r="1252" spans="27:35" hidden="1">
      <c r="AA1252" s="60" t="s">
        <v>5009</v>
      </c>
      <c r="AB1252" s="66" t="s">
        <v>10038</v>
      </c>
      <c r="AC1252" s="60" t="s">
        <v>10039</v>
      </c>
      <c r="AD1252" s="60">
        <f>IF(N1252=$AD$1,_xlfn.XLOOKUP(LEFT(B1252,18)&amp;C1252&amp;D1252,'Form CT'!I:I,'Form CT'!D:D,0)+_xlfn.XLOOKUP(LEFT(B1252,18)&amp;C1252&amp;D1252,'Form CT'!I:I,'Form CT'!E:E,0),0)</f>
        <v>0</v>
      </c>
      <c r="AE1252" s="60">
        <f>IF(N1252=$AE$1,_xlfn.XLOOKUP(LEFT(B1252,18)&amp;C1252&amp;D1252,'Form CT'!I:I,'Form CT'!D:D,0)+_xlfn.XLOOKUP(LEFT(B1252,18)&amp;C1252&amp;D1252,'Form CT'!I:I,'Form CT'!E:E,0),0)</f>
        <v>0</v>
      </c>
      <c r="AF1252" s="60">
        <f>IF(N1252=$AF$1,_xlfn.XLOOKUP(LEFT(B1252,18)&amp;C1252&amp;D1252,'Form CT'!I:I,'Form CT'!D:D,0)+_xlfn.XLOOKUP(LEFT(B1252,18)&amp;C1252&amp;D1252,'Form CT'!I:I,'Form CT'!E:E,0),0)</f>
        <v>0</v>
      </c>
      <c r="AG1252" s="60" t="e">
        <f t="shared" si="24"/>
        <v>#VALUE!</v>
      </c>
      <c r="AH1252" s="60">
        <f>_xlfn.XLOOKUP(TRIM(CLEAN(B1252))&amp;"-"&amp;TRIM(CLEAN(C1252))&amp;"-"&amp;TRIM(CLEAN(D1252)),'KS2'!A:A,'KS2'!B:B,0)</f>
        <v>0</v>
      </c>
      <c r="AI1252" s="60">
        <f>IF(_xlfn.XLOOKUP(MID(B1252,2,7)&amp;"/"&amp;MID(B1252,10,3)&amp;TRIM(D1252)&amp;MID(B1252,15,4),Carouselwash!F:F,Carouselwash!I:I,0)=0,_xlfn.XLOOKUP((MID(C1252,2,7)&amp;"/"&amp;MID(C1252,10,3)&amp;TRIM(D1252)),Carouselwash!G:G,Carouselwash!I:I,0),_xlfn.XLOOKUP(MID(B1252,2,7)&amp;"/"&amp;MID(B1252,10,3)&amp;TRIM(D1252)&amp;MID(B1252,15,4),Carouselwash!F:F,Carouselwash!I:I,0))</f>
        <v>0</v>
      </c>
    </row>
    <row r="1253" spans="27:35" hidden="1">
      <c r="AA1253" s="60" t="s">
        <v>5012</v>
      </c>
      <c r="AB1253" s="66" t="s">
        <v>5014</v>
      </c>
      <c r="AC1253" s="60" t="s">
        <v>10040</v>
      </c>
      <c r="AD1253" s="60">
        <f>IF(N1253=$AD$1,_xlfn.XLOOKUP(LEFT(B1253,18)&amp;C1253&amp;D1253,'Form CT'!I:I,'Form CT'!D:D,0)+_xlfn.XLOOKUP(LEFT(B1253,18)&amp;C1253&amp;D1253,'Form CT'!I:I,'Form CT'!E:E,0),0)</f>
        <v>0</v>
      </c>
      <c r="AE1253" s="60">
        <f>IF(N1253=$AE$1,_xlfn.XLOOKUP(LEFT(B1253,18)&amp;C1253&amp;D1253,'Form CT'!I:I,'Form CT'!D:D,0)+_xlfn.XLOOKUP(LEFT(B1253,18)&amp;C1253&amp;D1253,'Form CT'!I:I,'Form CT'!E:E,0),0)</f>
        <v>0</v>
      </c>
      <c r="AF1253" s="60">
        <f>IF(N1253=$AF$1,_xlfn.XLOOKUP(LEFT(B1253,18)&amp;C1253&amp;D1253,'Form CT'!I:I,'Form CT'!D:D,0)+_xlfn.XLOOKUP(LEFT(B1253,18)&amp;C1253&amp;D1253,'Form CT'!I:I,'Form CT'!E:E,0),0)</f>
        <v>0</v>
      </c>
      <c r="AG1253" s="60" t="e">
        <f t="shared" si="24"/>
        <v>#VALUE!</v>
      </c>
      <c r="AH1253" s="60">
        <f>_xlfn.XLOOKUP(TRIM(CLEAN(B1253))&amp;"-"&amp;TRIM(CLEAN(C1253))&amp;"-"&amp;TRIM(CLEAN(D1253)),'KS2'!A:A,'KS2'!B:B,0)</f>
        <v>0</v>
      </c>
      <c r="AI1253" s="60">
        <f>IF(_xlfn.XLOOKUP(MID(B1253,2,7)&amp;"/"&amp;MID(B1253,10,3)&amp;TRIM(D1253)&amp;MID(B1253,15,4),Carouselwash!F:F,Carouselwash!I:I,0)=0,_xlfn.XLOOKUP((MID(C1253,2,7)&amp;"/"&amp;MID(C1253,10,3)&amp;TRIM(D1253)),Carouselwash!G:G,Carouselwash!I:I,0),_xlfn.XLOOKUP(MID(B1253,2,7)&amp;"/"&amp;MID(B1253,10,3)&amp;TRIM(D1253)&amp;MID(B1253,15,4),Carouselwash!F:F,Carouselwash!I:I,0))</f>
        <v>0</v>
      </c>
    </row>
    <row r="1254" spans="27:35" hidden="1">
      <c r="AA1254" s="60" t="s">
        <v>5009</v>
      </c>
      <c r="AB1254" s="66" t="s">
        <v>10041</v>
      </c>
      <c r="AC1254" s="60" t="s">
        <v>10042</v>
      </c>
      <c r="AD1254" s="60">
        <f>IF(N1254=$AD$1,_xlfn.XLOOKUP(LEFT(B1254,18)&amp;C1254&amp;D1254,'Form CT'!I:I,'Form CT'!D:D,0)+_xlfn.XLOOKUP(LEFT(B1254,18)&amp;C1254&amp;D1254,'Form CT'!I:I,'Form CT'!E:E,0),0)</f>
        <v>0</v>
      </c>
      <c r="AE1254" s="60">
        <f>IF(N1254=$AE$1,_xlfn.XLOOKUP(LEFT(B1254,18)&amp;C1254&amp;D1254,'Form CT'!I:I,'Form CT'!D:D,0)+_xlfn.XLOOKUP(LEFT(B1254,18)&amp;C1254&amp;D1254,'Form CT'!I:I,'Form CT'!E:E,0),0)</f>
        <v>0</v>
      </c>
      <c r="AF1254" s="60">
        <f>IF(N1254=$AF$1,_xlfn.XLOOKUP(LEFT(B1254,18)&amp;C1254&amp;D1254,'Form CT'!I:I,'Form CT'!D:D,0)+_xlfn.XLOOKUP(LEFT(B1254,18)&amp;C1254&amp;D1254,'Form CT'!I:I,'Form CT'!E:E,0),0)</f>
        <v>0</v>
      </c>
      <c r="AG1254" s="60" t="e">
        <f t="shared" si="24"/>
        <v>#VALUE!</v>
      </c>
      <c r="AH1254" s="60">
        <f>_xlfn.XLOOKUP(TRIM(CLEAN(B1254))&amp;"-"&amp;TRIM(CLEAN(C1254))&amp;"-"&amp;TRIM(CLEAN(D1254)),'KS2'!A:A,'KS2'!B:B,0)</f>
        <v>0</v>
      </c>
      <c r="AI1254" s="60">
        <f>IF(_xlfn.XLOOKUP(MID(B1254,2,7)&amp;"/"&amp;MID(B1254,10,3)&amp;TRIM(D1254)&amp;MID(B1254,15,4),Carouselwash!F:F,Carouselwash!I:I,0)=0,_xlfn.XLOOKUP((MID(C1254,2,7)&amp;"/"&amp;MID(C1254,10,3)&amp;TRIM(D1254)),Carouselwash!G:G,Carouselwash!I:I,0),_xlfn.XLOOKUP(MID(B1254,2,7)&amp;"/"&amp;MID(B1254,10,3)&amp;TRIM(D1254)&amp;MID(B1254,15,4),Carouselwash!F:F,Carouselwash!I:I,0))</f>
        <v>0</v>
      </c>
    </row>
    <row r="1255" spans="27:35" hidden="1">
      <c r="AA1255" s="60" t="s">
        <v>5009</v>
      </c>
      <c r="AB1255" s="66" t="s">
        <v>10043</v>
      </c>
      <c r="AC1255" s="60" t="s">
        <v>10044</v>
      </c>
      <c r="AD1255" s="60">
        <f>IF(N1255=$AD$1,_xlfn.XLOOKUP(LEFT(B1255,18)&amp;C1255&amp;D1255,'Form CT'!I:I,'Form CT'!D:D,0)+_xlfn.XLOOKUP(LEFT(B1255,18)&amp;C1255&amp;D1255,'Form CT'!I:I,'Form CT'!E:E,0),0)</f>
        <v>0</v>
      </c>
      <c r="AE1255" s="60">
        <f>IF(N1255=$AE$1,_xlfn.XLOOKUP(LEFT(B1255,18)&amp;C1255&amp;D1255,'Form CT'!I:I,'Form CT'!D:D,0)+_xlfn.XLOOKUP(LEFT(B1255,18)&amp;C1255&amp;D1255,'Form CT'!I:I,'Form CT'!E:E,0),0)</f>
        <v>0</v>
      </c>
      <c r="AF1255" s="60">
        <f>IF(N1255=$AF$1,_xlfn.XLOOKUP(LEFT(B1255,18)&amp;C1255&amp;D1255,'Form CT'!I:I,'Form CT'!D:D,0)+_xlfn.XLOOKUP(LEFT(B1255,18)&amp;C1255&amp;D1255,'Form CT'!I:I,'Form CT'!E:E,0),0)</f>
        <v>0</v>
      </c>
      <c r="AG1255" s="60" t="e">
        <f t="shared" si="24"/>
        <v>#VALUE!</v>
      </c>
      <c r="AH1255" s="60">
        <f>_xlfn.XLOOKUP(TRIM(CLEAN(B1255))&amp;"-"&amp;TRIM(CLEAN(C1255))&amp;"-"&amp;TRIM(CLEAN(D1255)),'KS2'!A:A,'KS2'!B:B,0)</f>
        <v>0</v>
      </c>
      <c r="AI1255" s="60">
        <f>IF(_xlfn.XLOOKUP(MID(B1255,2,7)&amp;"/"&amp;MID(B1255,10,3)&amp;TRIM(D1255)&amp;MID(B1255,15,4),Carouselwash!F:F,Carouselwash!I:I,0)=0,_xlfn.XLOOKUP((MID(C1255,2,7)&amp;"/"&amp;MID(C1255,10,3)&amp;TRIM(D1255)),Carouselwash!G:G,Carouselwash!I:I,0),_xlfn.XLOOKUP(MID(B1255,2,7)&amp;"/"&amp;MID(B1255,10,3)&amp;TRIM(D1255)&amp;MID(B1255,15,4),Carouselwash!F:F,Carouselwash!I:I,0))</f>
        <v>0</v>
      </c>
    </row>
    <row r="1256" spans="27:35" hidden="1">
      <c r="AA1256" s="60" t="s">
        <v>5009</v>
      </c>
      <c r="AB1256" s="66" t="s">
        <v>10045</v>
      </c>
      <c r="AC1256" s="60" t="s">
        <v>10046</v>
      </c>
      <c r="AD1256" s="60">
        <f>IF(N1256=$AD$1,_xlfn.XLOOKUP(LEFT(B1256,18)&amp;C1256&amp;D1256,'Form CT'!I:I,'Form CT'!D:D,0)+_xlfn.XLOOKUP(LEFT(B1256,18)&amp;C1256&amp;D1256,'Form CT'!I:I,'Form CT'!E:E,0),0)</f>
        <v>0</v>
      </c>
      <c r="AE1256" s="60">
        <f>IF(N1256=$AE$1,_xlfn.XLOOKUP(LEFT(B1256,18)&amp;C1256&amp;D1256,'Form CT'!I:I,'Form CT'!D:D,0)+_xlfn.XLOOKUP(LEFT(B1256,18)&amp;C1256&amp;D1256,'Form CT'!I:I,'Form CT'!E:E,0),0)</f>
        <v>0</v>
      </c>
      <c r="AF1256" s="60">
        <f>IF(N1256=$AF$1,_xlfn.XLOOKUP(LEFT(B1256,18)&amp;C1256&amp;D1256,'Form CT'!I:I,'Form CT'!D:D,0)+_xlfn.XLOOKUP(LEFT(B1256,18)&amp;C1256&amp;D1256,'Form CT'!I:I,'Form CT'!E:E,0),0)</f>
        <v>0</v>
      </c>
      <c r="AG1256" s="60" t="e">
        <f t="shared" si="24"/>
        <v>#VALUE!</v>
      </c>
      <c r="AH1256" s="60">
        <f>_xlfn.XLOOKUP(TRIM(CLEAN(B1256))&amp;"-"&amp;TRIM(CLEAN(C1256))&amp;"-"&amp;TRIM(CLEAN(D1256)),'KS2'!A:A,'KS2'!B:B,0)</f>
        <v>0</v>
      </c>
      <c r="AI1256" s="60">
        <f>IF(_xlfn.XLOOKUP(MID(B1256,2,7)&amp;"/"&amp;MID(B1256,10,3)&amp;TRIM(D1256)&amp;MID(B1256,15,4),Carouselwash!F:F,Carouselwash!I:I,0)=0,_xlfn.XLOOKUP((MID(C1256,2,7)&amp;"/"&amp;MID(C1256,10,3)&amp;TRIM(D1256)),Carouselwash!G:G,Carouselwash!I:I,0),_xlfn.XLOOKUP(MID(B1256,2,7)&amp;"/"&amp;MID(B1256,10,3)&amp;TRIM(D1256)&amp;MID(B1256,15,4),Carouselwash!F:F,Carouselwash!I:I,0))</f>
        <v>0</v>
      </c>
    </row>
    <row r="1257" spans="27:35" hidden="1">
      <c r="AA1257" s="60" t="s">
        <v>5009</v>
      </c>
      <c r="AB1257" s="66" t="s">
        <v>10047</v>
      </c>
      <c r="AC1257" s="60" t="s">
        <v>10048</v>
      </c>
      <c r="AD1257" s="60">
        <f>IF(N1257=$AD$1,_xlfn.XLOOKUP(LEFT(B1257,18)&amp;C1257&amp;D1257,'Form CT'!I:I,'Form CT'!D:D,0)+_xlfn.XLOOKUP(LEFT(B1257,18)&amp;C1257&amp;D1257,'Form CT'!I:I,'Form CT'!E:E,0),0)</f>
        <v>0</v>
      </c>
      <c r="AE1257" s="60">
        <f>IF(N1257=$AE$1,_xlfn.XLOOKUP(LEFT(B1257,18)&amp;C1257&amp;D1257,'Form CT'!I:I,'Form CT'!D:D,0)+_xlfn.XLOOKUP(LEFT(B1257,18)&amp;C1257&amp;D1257,'Form CT'!I:I,'Form CT'!E:E,0),0)</f>
        <v>0</v>
      </c>
      <c r="AF1257" s="60">
        <f>IF(N1257=$AF$1,_xlfn.XLOOKUP(LEFT(B1257,18)&amp;C1257&amp;D1257,'Form CT'!I:I,'Form CT'!D:D,0)+_xlfn.XLOOKUP(LEFT(B1257,18)&amp;C1257&amp;D1257,'Form CT'!I:I,'Form CT'!E:E,0),0)</f>
        <v>0</v>
      </c>
      <c r="AG1257" s="60" t="e">
        <f t="shared" si="24"/>
        <v>#VALUE!</v>
      </c>
      <c r="AH1257" s="60">
        <f>_xlfn.XLOOKUP(TRIM(CLEAN(B1257))&amp;"-"&amp;TRIM(CLEAN(C1257))&amp;"-"&amp;TRIM(CLEAN(D1257)),'KS2'!A:A,'KS2'!B:B,0)</f>
        <v>0</v>
      </c>
      <c r="AI1257" s="60">
        <f>IF(_xlfn.XLOOKUP(MID(B1257,2,7)&amp;"/"&amp;MID(B1257,10,3)&amp;TRIM(D1257)&amp;MID(B1257,15,4),Carouselwash!F:F,Carouselwash!I:I,0)=0,_xlfn.XLOOKUP((MID(C1257,2,7)&amp;"/"&amp;MID(C1257,10,3)&amp;TRIM(D1257)),Carouselwash!G:G,Carouselwash!I:I,0),_xlfn.XLOOKUP(MID(B1257,2,7)&amp;"/"&amp;MID(B1257,10,3)&amp;TRIM(D1257)&amp;MID(B1257,15,4),Carouselwash!F:F,Carouselwash!I:I,0))</f>
        <v>0</v>
      </c>
    </row>
    <row r="1258" spans="27:35" hidden="1">
      <c r="AA1258" s="60" t="s">
        <v>5015</v>
      </c>
      <c r="AB1258" s="66" t="s">
        <v>10049</v>
      </c>
      <c r="AC1258" s="60" t="s">
        <v>10050</v>
      </c>
      <c r="AD1258" s="60">
        <f>IF(N1258=$AD$1,_xlfn.XLOOKUP(LEFT(B1258,18)&amp;C1258&amp;D1258,'Form CT'!I:I,'Form CT'!D:D,0)+_xlfn.XLOOKUP(LEFT(B1258,18)&amp;C1258&amp;D1258,'Form CT'!I:I,'Form CT'!E:E,0),0)</f>
        <v>0</v>
      </c>
      <c r="AE1258" s="60">
        <f>IF(N1258=$AE$1,_xlfn.XLOOKUP(LEFT(B1258,18)&amp;C1258&amp;D1258,'Form CT'!I:I,'Form CT'!D:D,0)+_xlfn.XLOOKUP(LEFT(B1258,18)&amp;C1258&amp;D1258,'Form CT'!I:I,'Form CT'!E:E,0),0)</f>
        <v>0</v>
      </c>
      <c r="AF1258" s="60">
        <f>IF(N1258=$AF$1,_xlfn.XLOOKUP(LEFT(B1258,18)&amp;C1258&amp;D1258,'Form CT'!I:I,'Form CT'!D:D,0)+_xlfn.XLOOKUP(LEFT(B1258,18)&amp;C1258&amp;D1258,'Form CT'!I:I,'Form CT'!E:E,0),0)</f>
        <v>0</v>
      </c>
      <c r="AG1258" s="60" t="e">
        <f t="shared" si="24"/>
        <v>#VALUE!</v>
      </c>
      <c r="AH1258" s="60">
        <f>_xlfn.XLOOKUP(TRIM(CLEAN(B1258))&amp;"-"&amp;TRIM(CLEAN(C1258))&amp;"-"&amp;TRIM(CLEAN(D1258)),'KS2'!A:A,'KS2'!B:B,0)</f>
        <v>0</v>
      </c>
      <c r="AI1258" s="60">
        <f>IF(_xlfn.XLOOKUP(MID(B1258,2,7)&amp;"/"&amp;MID(B1258,10,3)&amp;TRIM(D1258)&amp;MID(B1258,15,4),Carouselwash!F:F,Carouselwash!I:I,0)=0,_xlfn.XLOOKUP((MID(C1258,2,7)&amp;"/"&amp;MID(C1258,10,3)&amp;TRIM(D1258)),Carouselwash!G:G,Carouselwash!I:I,0),_xlfn.XLOOKUP(MID(B1258,2,7)&amp;"/"&amp;MID(B1258,10,3)&amp;TRIM(D1258)&amp;MID(B1258,15,4),Carouselwash!F:F,Carouselwash!I:I,0))</f>
        <v>0</v>
      </c>
    </row>
    <row r="1259" spans="27:35" hidden="1">
      <c r="AA1259" s="60" t="s">
        <v>5009</v>
      </c>
      <c r="AB1259" s="66" t="s">
        <v>10051</v>
      </c>
      <c r="AC1259" s="60" t="s">
        <v>10052</v>
      </c>
      <c r="AD1259" s="60">
        <f>IF(N1259=$AD$1,_xlfn.XLOOKUP(LEFT(B1259,18)&amp;C1259&amp;D1259,'Form CT'!I:I,'Form CT'!D:D,0)+_xlfn.XLOOKUP(LEFT(B1259,18)&amp;C1259&amp;D1259,'Form CT'!I:I,'Form CT'!E:E,0),0)</f>
        <v>0</v>
      </c>
      <c r="AE1259" s="60">
        <f>IF(N1259=$AE$1,_xlfn.XLOOKUP(LEFT(B1259,18)&amp;C1259&amp;D1259,'Form CT'!I:I,'Form CT'!D:D,0)+_xlfn.XLOOKUP(LEFT(B1259,18)&amp;C1259&amp;D1259,'Form CT'!I:I,'Form CT'!E:E,0),0)</f>
        <v>0</v>
      </c>
      <c r="AF1259" s="60">
        <f>IF(N1259=$AF$1,_xlfn.XLOOKUP(LEFT(B1259,18)&amp;C1259&amp;D1259,'Form CT'!I:I,'Form CT'!D:D,0)+_xlfn.XLOOKUP(LEFT(B1259,18)&amp;C1259&amp;D1259,'Form CT'!I:I,'Form CT'!E:E,0),0)</f>
        <v>0</v>
      </c>
      <c r="AG1259" s="60" t="e">
        <f t="shared" si="24"/>
        <v>#VALUE!</v>
      </c>
      <c r="AH1259" s="60">
        <f>_xlfn.XLOOKUP(TRIM(CLEAN(B1259))&amp;"-"&amp;TRIM(CLEAN(C1259))&amp;"-"&amp;TRIM(CLEAN(D1259)),'KS2'!A:A,'KS2'!B:B,0)</f>
        <v>0</v>
      </c>
      <c r="AI1259" s="60">
        <f>IF(_xlfn.XLOOKUP(MID(B1259,2,7)&amp;"/"&amp;MID(B1259,10,3)&amp;TRIM(D1259)&amp;MID(B1259,15,4),Carouselwash!F:F,Carouselwash!I:I,0)=0,_xlfn.XLOOKUP((MID(C1259,2,7)&amp;"/"&amp;MID(C1259,10,3)&amp;TRIM(D1259)),Carouselwash!G:G,Carouselwash!I:I,0),_xlfn.XLOOKUP(MID(B1259,2,7)&amp;"/"&amp;MID(B1259,10,3)&amp;TRIM(D1259)&amp;MID(B1259,15,4),Carouselwash!F:F,Carouselwash!I:I,0))</f>
        <v>0</v>
      </c>
    </row>
    <row r="1260" spans="27:35" hidden="1">
      <c r="AA1260" s="60" t="s">
        <v>5009</v>
      </c>
      <c r="AB1260" s="66" t="s">
        <v>10053</v>
      </c>
      <c r="AC1260" s="60" t="s">
        <v>10054</v>
      </c>
      <c r="AD1260" s="60">
        <f>IF(N1260=$AD$1,_xlfn.XLOOKUP(LEFT(B1260,18)&amp;C1260&amp;D1260,'Form CT'!I:I,'Form CT'!D:D,0)+_xlfn.XLOOKUP(LEFT(B1260,18)&amp;C1260&amp;D1260,'Form CT'!I:I,'Form CT'!E:E,0),0)</f>
        <v>0</v>
      </c>
      <c r="AE1260" s="60">
        <f>IF(N1260=$AE$1,_xlfn.XLOOKUP(LEFT(B1260,18)&amp;C1260&amp;D1260,'Form CT'!I:I,'Form CT'!D:D,0)+_xlfn.XLOOKUP(LEFT(B1260,18)&amp;C1260&amp;D1260,'Form CT'!I:I,'Form CT'!E:E,0),0)</f>
        <v>0</v>
      </c>
      <c r="AF1260" s="60">
        <f>IF(N1260=$AF$1,_xlfn.XLOOKUP(LEFT(B1260,18)&amp;C1260&amp;D1260,'Form CT'!I:I,'Form CT'!D:D,0)+_xlfn.XLOOKUP(LEFT(B1260,18)&amp;C1260&amp;D1260,'Form CT'!I:I,'Form CT'!E:E,0),0)</f>
        <v>0</v>
      </c>
      <c r="AG1260" s="60" t="e">
        <f t="shared" si="24"/>
        <v>#VALUE!</v>
      </c>
      <c r="AH1260" s="60">
        <f>_xlfn.XLOOKUP(TRIM(CLEAN(B1260))&amp;"-"&amp;TRIM(CLEAN(C1260))&amp;"-"&amp;TRIM(CLEAN(D1260)),'KS2'!A:A,'KS2'!B:B,0)</f>
        <v>0</v>
      </c>
      <c r="AI1260" s="60">
        <f>IF(_xlfn.XLOOKUP(MID(B1260,2,7)&amp;"/"&amp;MID(B1260,10,3)&amp;TRIM(D1260)&amp;MID(B1260,15,4),Carouselwash!F:F,Carouselwash!I:I,0)=0,_xlfn.XLOOKUP((MID(C1260,2,7)&amp;"/"&amp;MID(C1260,10,3)&amp;TRIM(D1260)),Carouselwash!G:G,Carouselwash!I:I,0),_xlfn.XLOOKUP(MID(B1260,2,7)&amp;"/"&amp;MID(B1260,10,3)&amp;TRIM(D1260)&amp;MID(B1260,15,4),Carouselwash!F:F,Carouselwash!I:I,0))</f>
        <v>0</v>
      </c>
    </row>
    <row r="1261" spans="27:35" hidden="1">
      <c r="AA1261" s="60" t="s">
        <v>5009</v>
      </c>
      <c r="AB1261" s="66" t="s">
        <v>10055</v>
      </c>
      <c r="AC1261" s="60" t="s">
        <v>10056</v>
      </c>
      <c r="AD1261" s="60">
        <f>IF(N1261=$AD$1,_xlfn.XLOOKUP(LEFT(B1261,18)&amp;C1261&amp;D1261,'Form CT'!I:I,'Form CT'!D:D,0)+_xlfn.XLOOKUP(LEFT(B1261,18)&amp;C1261&amp;D1261,'Form CT'!I:I,'Form CT'!E:E,0),0)</f>
        <v>0</v>
      </c>
      <c r="AE1261" s="60">
        <f>IF(N1261=$AE$1,_xlfn.XLOOKUP(LEFT(B1261,18)&amp;C1261&amp;D1261,'Form CT'!I:I,'Form CT'!D:D,0)+_xlfn.XLOOKUP(LEFT(B1261,18)&amp;C1261&amp;D1261,'Form CT'!I:I,'Form CT'!E:E,0),0)</f>
        <v>0</v>
      </c>
      <c r="AF1261" s="60">
        <f>IF(N1261=$AF$1,_xlfn.XLOOKUP(LEFT(B1261,18)&amp;C1261&amp;D1261,'Form CT'!I:I,'Form CT'!D:D,0)+_xlfn.XLOOKUP(LEFT(B1261,18)&amp;C1261&amp;D1261,'Form CT'!I:I,'Form CT'!E:E,0),0)</f>
        <v>0</v>
      </c>
      <c r="AG1261" s="60" t="e">
        <f t="shared" si="24"/>
        <v>#VALUE!</v>
      </c>
      <c r="AH1261" s="60">
        <f>_xlfn.XLOOKUP(TRIM(CLEAN(B1261))&amp;"-"&amp;TRIM(CLEAN(C1261))&amp;"-"&amp;TRIM(CLEAN(D1261)),'KS2'!A:A,'KS2'!B:B,0)</f>
        <v>0</v>
      </c>
      <c r="AI1261" s="60">
        <f>IF(_xlfn.XLOOKUP(MID(B1261,2,7)&amp;"/"&amp;MID(B1261,10,3)&amp;TRIM(D1261)&amp;MID(B1261,15,4),Carouselwash!F:F,Carouselwash!I:I,0)=0,_xlfn.XLOOKUP((MID(C1261,2,7)&amp;"/"&amp;MID(C1261,10,3)&amp;TRIM(D1261)),Carouselwash!G:G,Carouselwash!I:I,0),_xlfn.XLOOKUP(MID(B1261,2,7)&amp;"/"&amp;MID(B1261,10,3)&amp;TRIM(D1261)&amp;MID(B1261,15,4),Carouselwash!F:F,Carouselwash!I:I,0))</f>
        <v>0</v>
      </c>
    </row>
    <row r="1262" spans="27:35" hidden="1">
      <c r="AA1262" s="60" t="s">
        <v>5009</v>
      </c>
      <c r="AB1262" s="66" t="s">
        <v>10057</v>
      </c>
      <c r="AC1262" s="60" t="s">
        <v>10058</v>
      </c>
      <c r="AD1262" s="60">
        <f>IF(N1262=$AD$1,_xlfn.XLOOKUP(LEFT(B1262,18)&amp;C1262&amp;D1262,'Form CT'!I:I,'Form CT'!D:D,0)+_xlfn.XLOOKUP(LEFT(B1262,18)&amp;C1262&amp;D1262,'Form CT'!I:I,'Form CT'!E:E,0),0)</f>
        <v>0</v>
      </c>
      <c r="AE1262" s="60">
        <f>IF(N1262=$AE$1,_xlfn.XLOOKUP(LEFT(B1262,18)&amp;C1262&amp;D1262,'Form CT'!I:I,'Form CT'!D:D,0)+_xlfn.XLOOKUP(LEFT(B1262,18)&amp;C1262&amp;D1262,'Form CT'!I:I,'Form CT'!E:E,0),0)</f>
        <v>0</v>
      </c>
      <c r="AF1262" s="60">
        <f>IF(N1262=$AF$1,_xlfn.XLOOKUP(LEFT(B1262,18)&amp;C1262&amp;D1262,'Form CT'!I:I,'Form CT'!D:D,0)+_xlfn.XLOOKUP(LEFT(B1262,18)&amp;C1262&amp;D1262,'Form CT'!I:I,'Form CT'!E:E,0),0)</f>
        <v>0</v>
      </c>
      <c r="AG1262" s="60" t="e">
        <f t="shared" si="24"/>
        <v>#VALUE!</v>
      </c>
      <c r="AH1262" s="60">
        <f>_xlfn.XLOOKUP(TRIM(CLEAN(B1262))&amp;"-"&amp;TRIM(CLEAN(C1262))&amp;"-"&amp;TRIM(CLEAN(D1262)),'KS2'!A:A,'KS2'!B:B,0)</f>
        <v>0</v>
      </c>
      <c r="AI1262" s="60">
        <f>IF(_xlfn.XLOOKUP(MID(B1262,2,7)&amp;"/"&amp;MID(B1262,10,3)&amp;TRIM(D1262)&amp;MID(B1262,15,4),Carouselwash!F:F,Carouselwash!I:I,0)=0,_xlfn.XLOOKUP((MID(C1262,2,7)&amp;"/"&amp;MID(C1262,10,3)&amp;TRIM(D1262)),Carouselwash!G:G,Carouselwash!I:I,0),_xlfn.XLOOKUP(MID(B1262,2,7)&amp;"/"&amp;MID(B1262,10,3)&amp;TRIM(D1262)&amp;MID(B1262,15,4),Carouselwash!F:F,Carouselwash!I:I,0))</f>
        <v>0</v>
      </c>
    </row>
    <row r="1263" spans="27:35" hidden="1">
      <c r="AA1263" s="60" t="s">
        <v>5009</v>
      </c>
      <c r="AB1263" s="66" t="s">
        <v>10059</v>
      </c>
      <c r="AC1263" s="60" t="s">
        <v>10060</v>
      </c>
      <c r="AD1263" s="60">
        <f>IF(N1263=$AD$1,_xlfn.XLOOKUP(LEFT(B1263,18)&amp;C1263&amp;D1263,'Form CT'!I:I,'Form CT'!D:D,0)+_xlfn.XLOOKUP(LEFT(B1263,18)&amp;C1263&amp;D1263,'Form CT'!I:I,'Form CT'!E:E,0),0)</f>
        <v>0</v>
      </c>
      <c r="AE1263" s="60">
        <f>IF(N1263=$AE$1,_xlfn.XLOOKUP(LEFT(B1263,18)&amp;C1263&amp;D1263,'Form CT'!I:I,'Form CT'!D:D,0)+_xlfn.XLOOKUP(LEFT(B1263,18)&amp;C1263&amp;D1263,'Form CT'!I:I,'Form CT'!E:E,0),0)</f>
        <v>0</v>
      </c>
      <c r="AF1263" s="60">
        <f>IF(N1263=$AF$1,_xlfn.XLOOKUP(LEFT(B1263,18)&amp;C1263&amp;D1263,'Form CT'!I:I,'Form CT'!D:D,0)+_xlfn.XLOOKUP(LEFT(B1263,18)&amp;C1263&amp;D1263,'Form CT'!I:I,'Form CT'!E:E,0),0)</f>
        <v>0</v>
      </c>
      <c r="AG1263" s="60" t="e">
        <f t="shared" si="24"/>
        <v>#VALUE!</v>
      </c>
      <c r="AH1263" s="60">
        <f>_xlfn.XLOOKUP(TRIM(CLEAN(B1263))&amp;"-"&amp;TRIM(CLEAN(C1263))&amp;"-"&amp;TRIM(CLEAN(D1263)),'KS2'!A:A,'KS2'!B:B,0)</f>
        <v>0</v>
      </c>
      <c r="AI1263" s="60">
        <f>IF(_xlfn.XLOOKUP(MID(B1263,2,7)&amp;"/"&amp;MID(B1263,10,3)&amp;TRIM(D1263)&amp;MID(B1263,15,4),Carouselwash!F:F,Carouselwash!I:I,0)=0,_xlfn.XLOOKUP((MID(C1263,2,7)&amp;"/"&amp;MID(C1263,10,3)&amp;TRIM(D1263)),Carouselwash!G:G,Carouselwash!I:I,0),_xlfn.XLOOKUP(MID(B1263,2,7)&amp;"/"&amp;MID(B1263,10,3)&amp;TRIM(D1263)&amp;MID(B1263,15,4),Carouselwash!F:F,Carouselwash!I:I,0))</f>
        <v>0</v>
      </c>
    </row>
    <row r="1264" spans="27:35" hidden="1">
      <c r="AA1264" s="60" t="s">
        <v>5009</v>
      </c>
      <c r="AB1264" s="66" t="s">
        <v>5008</v>
      </c>
      <c r="AC1264" s="60" t="s">
        <v>9558</v>
      </c>
      <c r="AD1264" s="60">
        <f>IF(N1264=$AD$1,_xlfn.XLOOKUP(LEFT(B1264,18)&amp;C1264&amp;D1264,'Form CT'!I:I,'Form CT'!D:D,0)+_xlfn.XLOOKUP(LEFT(B1264,18)&amp;C1264&amp;D1264,'Form CT'!I:I,'Form CT'!E:E,0),0)</f>
        <v>0</v>
      </c>
      <c r="AE1264" s="60">
        <f>IF(N1264=$AE$1,_xlfn.XLOOKUP(LEFT(B1264,18)&amp;C1264&amp;D1264,'Form CT'!I:I,'Form CT'!D:D,0)+_xlfn.XLOOKUP(LEFT(B1264,18)&amp;C1264&amp;D1264,'Form CT'!I:I,'Form CT'!E:E,0),0)</f>
        <v>0</v>
      </c>
      <c r="AF1264" s="60">
        <f>IF(N1264=$AF$1,_xlfn.XLOOKUP(LEFT(B1264,18)&amp;C1264&amp;D1264,'Form CT'!I:I,'Form CT'!D:D,0)+_xlfn.XLOOKUP(LEFT(B1264,18)&amp;C1264&amp;D1264,'Form CT'!I:I,'Form CT'!E:E,0),0)</f>
        <v>0</v>
      </c>
      <c r="AG1264" s="60" t="e">
        <f t="shared" si="24"/>
        <v>#VALUE!</v>
      </c>
      <c r="AH1264" s="60">
        <f>_xlfn.XLOOKUP(TRIM(CLEAN(B1264))&amp;"-"&amp;TRIM(CLEAN(C1264))&amp;"-"&amp;TRIM(CLEAN(D1264)),'KS2'!A:A,'KS2'!B:B,0)</f>
        <v>0</v>
      </c>
      <c r="AI1264" s="60">
        <f>IF(_xlfn.XLOOKUP(MID(B1264,2,7)&amp;"/"&amp;MID(B1264,10,3)&amp;TRIM(D1264)&amp;MID(B1264,15,4),Carouselwash!F:F,Carouselwash!I:I,0)=0,_xlfn.XLOOKUP((MID(C1264,2,7)&amp;"/"&amp;MID(C1264,10,3)&amp;TRIM(D1264)),Carouselwash!G:G,Carouselwash!I:I,0),_xlfn.XLOOKUP(MID(B1264,2,7)&amp;"/"&amp;MID(B1264,10,3)&amp;TRIM(D1264)&amp;MID(B1264,15,4),Carouselwash!F:F,Carouselwash!I:I,0))</f>
        <v>0</v>
      </c>
    </row>
    <row r="1265" spans="27:35" hidden="1">
      <c r="AA1265" s="60" t="s">
        <v>5009</v>
      </c>
      <c r="AB1265" s="66" t="s">
        <v>10061</v>
      </c>
      <c r="AC1265" s="60" t="s">
        <v>10062</v>
      </c>
      <c r="AD1265" s="60">
        <f>IF(N1265=$AD$1,_xlfn.XLOOKUP(LEFT(B1265,18)&amp;C1265&amp;D1265,'Form CT'!I:I,'Form CT'!D:D,0)+_xlfn.XLOOKUP(LEFT(B1265,18)&amp;C1265&amp;D1265,'Form CT'!I:I,'Form CT'!E:E,0),0)</f>
        <v>0</v>
      </c>
      <c r="AE1265" s="60">
        <f>IF(N1265=$AE$1,_xlfn.XLOOKUP(LEFT(B1265,18)&amp;C1265&amp;D1265,'Form CT'!I:I,'Form CT'!D:D,0)+_xlfn.XLOOKUP(LEFT(B1265,18)&amp;C1265&amp;D1265,'Form CT'!I:I,'Form CT'!E:E,0),0)</f>
        <v>0</v>
      </c>
      <c r="AF1265" s="60">
        <f>IF(N1265=$AF$1,_xlfn.XLOOKUP(LEFT(B1265,18)&amp;C1265&amp;D1265,'Form CT'!I:I,'Form CT'!D:D,0)+_xlfn.XLOOKUP(LEFT(B1265,18)&amp;C1265&amp;D1265,'Form CT'!I:I,'Form CT'!E:E,0),0)</f>
        <v>0</v>
      </c>
      <c r="AG1265" s="60" t="e">
        <f t="shared" si="24"/>
        <v>#VALUE!</v>
      </c>
      <c r="AH1265" s="60">
        <f>_xlfn.XLOOKUP(TRIM(CLEAN(B1265))&amp;"-"&amp;TRIM(CLEAN(C1265))&amp;"-"&amp;TRIM(CLEAN(D1265)),'KS2'!A:A,'KS2'!B:B,0)</f>
        <v>0</v>
      </c>
      <c r="AI1265" s="60">
        <f>IF(_xlfn.XLOOKUP(MID(B1265,2,7)&amp;"/"&amp;MID(B1265,10,3)&amp;TRIM(D1265)&amp;MID(B1265,15,4),Carouselwash!F:F,Carouselwash!I:I,0)=0,_xlfn.XLOOKUP((MID(C1265,2,7)&amp;"/"&amp;MID(C1265,10,3)&amp;TRIM(D1265)),Carouselwash!G:G,Carouselwash!I:I,0),_xlfn.XLOOKUP(MID(B1265,2,7)&amp;"/"&amp;MID(B1265,10,3)&amp;TRIM(D1265)&amp;MID(B1265,15,4),Carouselwash!F:F,Carouselwash!I:I,0))</f>
        <v>0</v>
      </c>
    </row>
    <row r="1266" spans="27:35" hidden="1">
      <c r="AA1266" s="60" t="s">
        <v>5009</v>
      </c>
      <c r="AB1266" s="66" t="s">
        <v>5008</v>
      </c>
      <c r="AC1266" s="60" t="s">
        <v>9558</v>
      </c>
      <c r="AD1266" s="60">
        <f>IF(N1266=$AD$1,_xlfn.XLOOKUP(LEFT(B1266,18)&amp;C1266&amp;D1266,'Form CT'!I:I,'Form CT'!D:D,0)+_xlfn.XLOOKUP(LEFT(B1266,18)&amp;C1266&amp;D1266,'Form CT'!I:I,'Form CT'!E:E,0),0)</f>
        <v>0</v>
      </c>
      <c r="AE1266" s="60">
        <f>IF(N1266=$AE$1,_xlfn.XLOOKUP(LEFT(B1266,18)&amp;C1266&amp;D1266,'Form CT'!I:I,'Form CT'!D:D,0)+_xlfn.XLOOKUP(LEFT(B1266,18)&amp;C1266&amp;D1266,'Form CT'!I:I,'Form CT'!E:E,0),0)</f>
        <v>0</v>
      </c>
      <c r="AF1266" s="60">
        <f>IF(N1266=$AF$1,_xlfn.XLOOKUP(LEFT(B1266,18)&amp;C1266&amp;D1266,'Form CT'!I:I,'Form CT'!D:D,0)+_xlfn.XLOOKUP(LEFT(B1266,18)&amp;C1266&amp;D1266,'Form CT'!I:I,'Form CT'!E:E,0),0)</f>
        <v>0</v>
      </c>
      <c r="AG1266" s="60" t="e">
        <f t="shared" si="24"/>
        <v>#VALUE!</v>
      </c>
      <c r="AH1266" s="60">
        <f>_xlfn.XLOOKUP(TRIM(CLEAN(B1266))&amp;"-"&amp;TRIM(CLEAN(C1266))&amp;"-"&amp;TRIM(CLEAN(D1266)),'KS2'!A:A,'KS2'!B:B,0)</f>
        <v>0</v>
      </c>
      <c r="AI1266" s="60">
        <f>IF(_xlfn.XLOOKUP(MID(B1266,2,7)&amp;"/"&amp;MID(B1266,10,3)&amp;TRIM(D1266)&amp;MID(B1266,15,4),Carouselwash!F:F,Carouselwash!I:I,0)=0,_xlfn.XLOOKUP((MID(C1266,2,7)&amp;"/"&amp;MID(C1266,10,3)&amp;TRIM(D1266)),Carouselwash!G:G,Carouselwash!I:I,0),_xlfn.XLOOKUP(MID(B1266,2,7)&amp;"/"&amp;MID(B1266,10,3)&amp;TRIM(D1266)&amp;MID(B1266,15,4),Carouselwash!F:F,Carouselwash!I:I,0))</f>
        <v>0</v>
      </c>
    </row>
    <row r="1267" spans="27:35" hidden="1">
      <c r="AA1267" s="60" t="s">
        <v>5009</v>
      </c>
      <c r="AB1267" s="66" t="s">
        <v>5008</v>
      </c>
      <c r="AC1267" s="60" t="s">
        <v>9698</v>
      </c>
      <c r="AD1267" s="60">
        <f>IF(N1267=$AD$1,_xlfn.XLOOKUP(LEFT(B1267,18)&amp;C1267&amp;D1267,'Form CT'!I:I,'Form CT'!D:D,0)+_xlfn.XLOOKUP(LEFT(B1267,18)&amp;C1267&amp;D1267,'Form CT'!I:I,'Form CT'!E:E,0),0)</f>
        <v>0</v>
      </c>
      <c r="AE1267" s="60">
        <f>IF(N1267=$AE$1,_xlfn.XLOOKUP(LEFT(B1267,18)&amp;C1267&amp;D1267,'Form CT'!I:I,'Form CT'!D:D,0)+_xlfn.XLOOKUP(LEFT(B1267,18)&amp;C1267&amp;D1267,'Form CT'!I:I,'Form CT'!E:E,0),0)</f>
        <v>0</v>
      </c>
      <c r="AF1267" s="60">
        <f>IF(N1267=$AF$1,_xlfn.XLOOKUP(LEFT(B1267,18)&amp;C1267&amp;D1267,'Form CT'!I:I,'Form CT'!D:D,0)+_xlfn.XLOOKUP(LEFT(B1267,18)&amp;C1267&amp;D1267,'Form CT'!I:I,'Form CT'!E:E,0),0)</f>
        <v>0</v>
      </c>
      <c r="AG1267" s="60" t="e">
        <f t="shared" si="24"/>
        <v>#VALUE!</v>
      </c>
      <c r="AH1267" s="60">
        <f>_xlfn.XLOOKUP(TRIM(CLEAN(B1267))&amp;"-"&amp;TRIM(CLEAN(C1267))&amp;"-"&amp;TRIM(CLEAN(D1267)),'KS2'!A:A,'KS2'!B:B,0)</f>
        <v>0</v>
      </c>
      <c r="AI1267" s="60">
        <f>IF(_xlfn.XLOOKUP(MID(B1267,2,7)&amp;"/"&amp;MID(B1267,10,3)&amp;TRIM(D1267)&amp;MID(B1267,15,4),Carouselwash!F:F,Carouselwash!I:I,0)=0,_xlfn.XLOOKUP((MID(C1267,2,7)&amp;"/"&amp;MID(C1267,10,3)&amp;TRIM(D1267)),Carouselwash!G:G,Carouselwash!I:I,0),_xlfn.XLOOKUP(MID(B1267,2,7)&amp;"/"&amp;MID(B1267,10,3)&amp;TRIM(D1267)&amp;MID(B1267,15,4),Carouselwash!F:F,Carouselwash!I:I,0))</f>
        <v>0</v>
      </c>
    </row>
    <row r="1268" spans="27:35" hidden="1">
      <c r="AA1268" s="60" t="s">
        <v>5009</v>
      </c>
      <c r="AB1268" s="66" t="s">
        <v>5008</v>
      </c>
      <c r="AC1268" s="60" t="s">
        <v>9558</v>
      </c>
      <c r="AD1268" s="60">
        <f>IF(N1268=$AD$1,_xlfn.XLOOKUP(LEFT(B1268,18)&amp;C1268&amp;D1268,'Form CT'!I:I,'Form CT'!D:D,0)+_xlfn.XLOOKUP(LEFT(B1268,18)&amp;C1268&amp;D1268,'Form CT'!I:I,'Form CT'!E:E,0),0)</f>
        <v>0</v>
      </c>
      <c r="AE1268" s="60">
        <f>IF(N1268=$AE$1,_xlfn.XLOOKUP(LEFT(B1268,18)&amp;C1268&amp;D1268,'Form CT'!I:I,'Form CT'!D:D,0)+_xlfn.XLOOKUP(LEFT(B1268,18)&amp;C1268&amp;D1268,'Form CT'!I:I,'Form CT'!E:E,0),0)</f>
        <v>0</v>
      </c>
      <c r="AF1268" s="60">
        <f>IF(N1268=$AF$1,_xlfn.XLOOKUP(LEFT(B1268,18)&amp;C1268&amp;D1268,'Form CT'!I:I,'Form CT'!D:D,0)+_xlfn.XLOOKUP(LEFT(B1268,18)&amp;C1268&amp;D1268,'Form CT'!I:I,'Form CT'!E:E,0),0)</f>
        <v>0</v>
      </c>
      <c r="AG1268" s="60" t="e">
        <f t="shared" si="24"/>
        <v>#VALUE!</v>
      </c>
      <c r="AH1268" s="60">
        <f>_xlfn.XLOOKUP(TRIM(CLEAN(B1268))&amp;"-"&amp;TRIM(CLEAN(C1268))&amp;"-"&amp;TRIM(CLEAN(D1268)),'KS2'!A:A,'KS2'!B:B,0)</f>
        <v>0</v>
      </c>
      <c r="AI1268" s="60">
        <f>IF(_xlfn.XLOOKUP(MID(B1268,2,7)&amp;"/"&amp;MID(B1268,10,3)&amp;TRIM(D1268)&amp;MID(B1268,15,4),Carouselwash!F:F,Carouselwash!I:I,0)=0,_xlfn.XLOOKUP((MID(C1268,2,7)&amp;"/"&amp;MID(C1268,10,3)&amp;TRIM(D1268)),Carouselwash!G:G,Carouselwash!I:I,0),_xlfn.XLOOKUP(MID(B1268,2,7)&amp;"/"&amp;MID(B1268,10,3)&amp;TRIM(D1268)&amp;MID(B1268,15,4),Carouselwash!F:F,Carouselwash!I:I,0))</f>
        <v>0</v>
      </c>
    </row>
    <row r="1269" spans="27:35" hidden="1">
      <c r="AA1269" s="60" t="s">
        <v>5013</v>
      </c>
      <c r="AB1269" s="66" t="s">
        <v>5014</v>
      </c>
      <c r="AC1269" s="60" t="s">
        <v>9553</v>
      </c>
      <c r="AD1269" s="60">
        <f>IF(N1269=$AD$1,_xlfn.XLOOKUP(LEFT(B1269,18)&amp;C1269&amp;D1269,'Form CT'!I:I,'Form CT'!D:D,0)+_xlfn.XLOOKUP(LEFT(B1269,18)&amp;C1269&amp;D1269,'Form CT'!I:I,'Form CT'!E:E,0),0)</f>
        <v>0</v>
      </c>
      <c r="AE1269" s="60">
        <f>IF(N1269=$AE$1,_xlfn.XLOOKUP(LEFT(B1269,18)&amp;C1269&amp;D1269,'Form CT'!I:I,'Form CT'!D:D,0)+_xlfn.XLOOKUP(LEFT(B1269,18)&amp;C1269&amp;D1269,'Form CT'!I:I,'Form CT'!E:E,0),0)</f>
        <v>0</v>
      </c>
      <c r="AF1269" s="60">
        <f>IF(N1269=$AF$1,_xlfn.XLOOKUP(LEFT(B1269,18)&amp;C1269&amp;D1269,'Form CT'!I:I,'Form CT'!D:D,0)+_xlfn.XLOOKUP(LEFT(B1269,18)&amp;C1269&amp;D1269,'Form CT'!I:I,'Form CT'!E:E,0),0)</f>
        <v>0</v>
      </c>
      <c r="AG1269" s="60" t="e">
        <f t="shared" si="24"/>
        <v>#VALUE!</v>
      </c>
      <c r="AH1269" s="60">
        <f>_xlfn.XLOOKUP(TRIM(CLEAN(B1269))&amp;"-"&amp;TRIM(CLEAN(C1269))&amp;"-"&amp;TRIM(CLEAN(D1269)),'KS2'!A:A,'KS2'!B:B,0)</f>
        <v>0</v>
      </c>
      <c r="AI1269" s="60">
        <f>IF(_xlfn.XLOOKUP(MID(B1269,2,7)&amp;"/"&amp;MID(B1269,10,3)&amp;TRIM(D1269)&amp;MID(B1269,15,4),Carouselwash!F:F,Carouselwash!I:I,0)=0,_xlfn.XLOOKUP((MID(C1269,2,7)&amp;"/"&amp;MID(C1269,10,3)&amp;TRIM(D1269)),Carouselwash!G:G,Carouselwash!I:I,0),_xlfn.XLOOKUP(MID(B1269,2,7)&amp;"/"&amp;MID(B1269,10,3)&amp;TRIM(D1269)&amp;MID(B1269,15,4),Carouselwash!F:F,Carouselwash!I:I,0))</f>
        <v>0</v>
      </c>
    </row>
    <row r="1270" spans="27:35" hidden="1">
      <c r="AA1270" s="60" t="s">
        <v>5009</v>
      </c>
      <c r="AB1270" s="66" t="s">
        <v>10063</v>
      </c>
      <c r="AC1270" s="60" t="s">
        <v>10064</v>
      </c>
      <c r="AD1270" s="60">
        <f>IF(N1270=$AD$1,_xlfn.XLOOKUP(LEFT(B1270,18)&amp;C1270&amp;D1270,'Form CT'!I:I,'Form CT'!D:D,0)+_xlfn.XLOOKUP(LEFT(B1270,18)&amp;C1270&amp;D1270,'Form CT'!I:I,'Form CT'!E:E,0),0)</f>
        <v>0</v>
      </c>
      <c r="AE1270" s="60">
        <f>IF(N1270=$AE$1,_xlfn.XLOOKUP(LEFT(B1270,18)&amp;C1270&amp;D1270,'Form CT'!I:I,'Form CT'!D:D,0)+_xlfn.XLOOKUP(LEFT(B1270,18)&amp;C1270&amp;D1270,'Form CT'!I:I,'Form CT'!E:E,0),0)</f>
        <v>0</v>
      </c>
      <c r="AF1270" s="60">
        <f>IF(N1270=$AF$1,_xlfn.XLOOKUP(LEFT(B1270,18)&amp;C1270&amp;D1270,'Form CT'!I:I,'Form CT'!D:D,0)+_xlfn.XLOOKUP(LEFT(B1270,18)&amp;C1270&amp;D1270,'Form CT'!I:I,'Form CT'!E:E,0),0)</f>
        <v>0</v>
      </c>
      <c r="AG1270" s="60" t="e">
        <f t="shared" si="24"/>
        <v>#VALUE!</v>
      </c>
      <c r="AH1270" s="60">
        <f>_xlfn.XLOOKUP(TRIM(CLEAN(B1270))&amp;"-"&amp;TRIM(CLEAN(C1270))&amp;"-"&amp;TRIM(CLEAN(D1270)),'KS2'!A:A,'KS2'!B:B,0)</f>
        <v>0</v>
      </c>
      <c r="AI1270" s="60">
        <f>IF(_xlfn.XLOOKUP(MID(B1270,2,7)&amp;"/"&amp;MID(B1270,10,3)&amp;TRIM(D1270)&amp;MID(B1270,15,4),Carouselwash!F:F,Carouselwash!I:I,0)=0,_xlfn.XLOOKUP((MID(C1270,2,7)&amp;"/"&amp;MID(C1270,10,3)&amp;TRIM(D1270)),Carouselwash!G:G,Carouselwash!I:I,0),_xlfn.XLOOKUP(MID(B1270,2,7)&amp;"/"&amp;MID(B1270,10,3)&amp;TRIM(D1270)&amp;MID(B1270,15,4),Carouselwash!F:F,Carouselwash!I:I,0))</f>
        <v>0</v>
      </c>
    </row>
    <row r="1271" spans="27:35" hidden="1">
      <c r="AA1271" s="60" t="s">
        <v>5013</v>
      </c>
      <c r="AB1271" s="66" t="s">
        <v>10065</v>
      </c>
      <c r="AC1271" s="60" t="s">
        <v>10066</v>
      </c>
      <c r="AD1271" s="60">
        <f>IF(N1271=$AD$1,_xlfn.XLOOKUP(LEFT(B1271,18)&amp;C1271&amp;D1271,'Form CT'!I:I,'Form CT'!D:D,0)+_xlfn.XLOOKUP(LEFT(B1271,18)&amp;C1271&amp;D1271,'Form CT'!I:I,'Form CT'!E:E,0),0)</f>
        <v>0</v>
      </c>
      <c r="AE1271" s="60">
        <f>IF(N1271=$AE$1,_xlfn.XLOOKUP(LEFT(B1271,18)&amp;C1271&amp;D1271,'Form CT'!I:I,'Form CT'!D:D,0)+_xlfn.XLOOKUP(LEFT(B1271,18)&amp;C1271&amp;D1271,'Form CT'!I:I,'Form CT'!E:E,0),0)</f>
        <v>0</v>
      </c>
      <c r="AF1271" s="60">
        <f>IF(N1271=$AF$1,_xlfn.XLOOKUP(LEFT(B1271,18)&amp;C1271&amp;D1271,'Form CT'!I:I,'Form CT'!D:D,0)+_xlfn.XLOOKUP(LEFT(B1271,18)&amp;C1271&amp;D1271,'Form CT'!I:I,'Form CT'!E:E,0),0)</f>
        <v>0</v>
      </c>
      <c r="AG1271" s="60" t="e">
        <f t="shared" si="24"/>
        <v>#VALUE!</v>
      </c>
      <c r="AH1271" s="60">
        <f>_xlfn.XLOOKUP(TRIM(CLEAN(B1271))&amp;"-"&amp;TRIM(CLEAN(C1271))&amp;"-"&amp;TRIM(CLEAN(D1271)),'KS2'!A:A,'KS2'!B:B,0)</f>
        <v>0</v>
      </c>
      <c r="AI1271" s="60">
        <f>IF(_xlfn.XLOOKUP(MID(B1271,2,7)&amp;"/"&amp;MID(B1271,10,3)&amp;TRIM(D1271)&amp;MID(B1271,15,4),Carouselwash!F:F,Carouselwash!I:I,0)=0,_xlfn.XLOOKUP((MID(C1271,2,7)&amp;"/"&amp;MID(C1271,10,3)&amp;TRIM(D1271)),Carouselwash!G:G,Carouselwash!I:I,0),_xlfn.XLOOKUP(MID(B1271,2,7)&amp;"/"&amp;MID(B1271,10,3)&amp;TRIM(D1271)&amp;MID(B1271,15,4),Carouselwash!F:F,Carouselwash!I:I,0))</f>
        <v>0</v>
      </c>
    </row>
    <row r="1272" spans="27:35" hidden="1">
      <c r="AA1272" s="60" t="s">
        <v>5012</v>
      </c>
      <c r="AB1272" s="66" t="s">
        <v>5014</v>
      </c>
      <c r="AC1272" s="60" t="s">
        <v>10067</v>
      </c>
      <c r="AD1272" s="60">
        <f>IF(N1272=$AD$1,_xlfn.XLOOKUP(LEFT(B1272,18)&amp;C1272&amp;D1272,'Form CT'!I:I,'Form CT'!D:D,0)+_xlfn.XLOOKUP(LEFT(B1272,18)&amp;C1272&amp;D1272,'Form CT'!I:I,'Form CT'!E:E,0),0)</f>
        <v>0</v>
      </c>
      <c r="AE1272" s="60">
        <f>IF(N1272=$AE$1,_xlfn.XLOOKUP(LEFT(B1272,18)&amp;C1272&amp;D1272,'Form CT'!I:I,'Form CT'!D:D,0)+_xlfn.XLOOKUP(LEFT(B1272,18)&amp;C1272&amp;D1272,'Form CT'!I:I,'Form CT'!E:E,0),0)</f>
        <v>0</v>
      </c>
      <c r="AF1272" s="60">
        <f>IF(N1272=$AF$1,_xlfn.XLOOKUP(LEFT(B1272,18)&amp;C1272&amp;D1272,'Form CT'!I:I,'Form CT'!D:D,0)+_xlfn.XLOOKUP(LEFT(B1272,18)&amp;C1272&amp;D1272,'Form CT'!I:I,'Form CT'!E:E,0),0)</f>
        <v>0</v>
      </c>
      <c r="AG1272" s="60" t="e">
        <f t="shared" si="24"/>
        <v>#VALUE!</v>
      </c>
      <c r="AH1272" s="60">
        <f>_xlfn.XLOOKUP(TRIM(CLEAN(B1272))&amp;"-"&amp;TRIM(CLEAN(C1272))&amp;"-"&amp;TRIM(CLEAN(D1272)),'KS2'!A:A,'KS2'!B:B,0)</f>
        <v>0</v>
      </c>
      <c r="AI1272" s="60">
        <f>IF(_xlfn.XLOOKUP(MID(B1272,2,7)&amp;"/"&amp;MID(B1272,10,3)&amp;TRIM(D1272)&amp;MID(B1272,15,4),Carouselwash!F:F,Carouselwash!I:I,0)=0,_xlfn.XLOOKUP((MID(C1272,2,7)&amp;"/"&amp;MID(C1272,10,3)&amp;TRIM(D1272)),Carouselwash!G:G,Carouselwash!I:I,0),_xlfn.XLOOKUP(MID(B1272,2,7)&amp;"/"&amp;MID(B1272,10,3)&amp;TRIM(D1272)&amp;MID(B1272,15,4),Carouselwash!F:F,Carouselwash!I:I,0))</f>
        <v>0</v>
      </c>
    </row>
    <row r="1273" spans="27:35" hidden="1">
      <c r="AA1273" s="60" t="s">
        <v>5012</v>
      </c>
      <c r="AB1273" s="66" t="s">
        <v>5014</v>
      </c>
      <c r="AC1273" s="60" t="s">
        <v>10068</v>
      </c>
      <c r="AD1273" s="60">
        <f>IF(N1273=$AD$1,_xlfn.XLOOKUP(LEFT(B1273,18)&amp;C1273&amp;D1273,'Form CT'!I:I,'Form CT'!D:D,0)+_xlfn.XLOOKUP(LEFT(B1273,18)&amp;C1273&amp;D1273,'Form CT'!I:I,'Form CT'!E:E,0),0)</f>
        <v>0</v>
      </c>
      <c r="AE1273" s="60">
        <f>IF(N1273=$AE$1,_xlfn.XLOOKUP(LEFT(B1273,18)&amp;C1273&amp;D1273,'Form CT'!I:I,'Form CT'!D:D,0)+_xlfn.XLOOKUP(LEFT(B1273,18)&amp;C1273&amp;D1273,'Form CT'!I:I,'Form CT'!E:E,0),0)</f>
        <v>0</v>
      </c>
      <c r="AF1273" s="60">
        <f>IF(N1273=$AF$1,_xlfn.XLOOKUP(LEFT(B1273,18)&amp;C1273&amp;D1273,'Form CT'!I:I,'Form CT'!D:D,0)+_xlfn.XLOOKUP(LEFT(B1273,18)&amp;C1273&amp;D1273,'Form CT'!I:I,'Form CT'!E:E,0),0)</f>
        <v>0</v>
      </c>
      <c r="AG1273" s="60" t="e">
        <f t="shared" si="24"/>
        <v>#VALUE!</v>
      </c>
      <c r="AH1273" s="60">
        <f>_xlfn.XLOOKUP(TRIM(CLEAN(B1273))&amp;"-"&amp;TRIM(CLEAN(C1273))&amp;"-"&amp;TRIM(CLEAN(D1273)),'KS2'!A:A,'KS2'!B:B,0)</f>
        <v>0</v>
      </c>
      <c r="AI1273" s="60">
        <f>IF(_xlfn.XLOOKUP(MID(B1273,2,7)&amp;"/"&amp;MID(B1273,10,3)&amp;TRIM(D1273)&amp;MID(B1273,15,4),Carouselwash!F:F,Carouselwash!I:I,0)=0,_xlfn.XLOOKUP((MID(C1273,2,7)&amp;"/"&amp;MID(C1273,10,3)&amp;TRIM(D1273)),Carouselwash!G:G,Carouselwash!I:I,0),_xlfn.XLOOKUP(MID(B1273,2,7)&amp;"/"&amp;MID(B1273,10,3)&amp;TRIM(D1273)&amp;MID(B1273,15,4),Carouselwash!F:F,Carouselwash!I:I,0))</f>
        <v>0</v>
      </c>
    </row>
    <row r="1274" spans="27:35" hidden="1">
      <c r="AA1274" s="60" t="s">
        <v>5009</v>
      </c>
      <c r="AB1274" s="66" t="s">
        <v>10069</v>
      </c>
      <c r="AC1274" s="60" t="s">
        <v>10070</v>
      </c>
      <c r="AD1274" s="60">
        <f>IF(N1274=$AD$1,_xlfn.XLOOKUP(LEFT(B1274,18)&amp;C1274&amp;D1274,'Form CT'!I:I,'Form CT'!D:D,0)+_xlfn.XLOOKUP(LEFT(B1274,18)&amp;C1274&amp;D1274,'Form CT'!I:I,'Form CT'!E:E,0),0)</f>
        <v>0</v>
      </c>
      <c r="AE1274" s="60">
        <f>IF(N1274=$AE$1,_xlfn.XLOOKUP(LEFT(B1274,18)&amp;C1274&amp;D1274,'Form CT'!I:I,'Form CT'!D:D,0)+_xlfn.XLOOKUP(LEFT(B1274,18)&amp;C1274&amp;D1274,'Form CT'!I:I,'Form CT'!E:E,0),0)</f>
        <v>0</v>
      </c>
      <c r="AF1274" s="60">
        <f>IF(N1274=$AF$1,_xlfn.XLOOKUP(LEFT(B1274,18)&amp;C1274&amp;D1274,'Form CT'!I:I,'Form CT'!D:D,0)+_xlfn.XLOOKUP(LEFT(B1274,18)&amp;C1274&amp;D1274,'Form CT'!I:I,'Form CT'!E:E,0),0)</f>
        <v>0</v>
      </c>
      <c r="AG1274" s="60" t="e">
        <f t="shared" si="24"/>
        <v>#VALUE!</v>
      </c>
      <c r="AH1274" s="60">
        <f>_xlfn.XLOOKUP(TRIM(CLEAN(B1274))&amp;"-"&amp;TRIM(CLEAN(C1274))&amp;"-"&amp;TRIM(CLEAN(D1274)),'KS2'!A:A,'KS2'!B:B,0)</f>
        <v>0</v>
      </c>
      <c r="AI1274" s="60">
        <f>IF(_xlfn.XLOOKUP(MID(B1274,2,7)&amp;"/"&amp;MID(B1274,10,3)&amp;TRIM(D1274)&amp;MID(B1274,15,4),Carouselwash!F:F,Carouselwash!I:I,0)=0,_xlfn.XLOOKUP((MID(C1274,2,7)&amp;"/"&amp;MID(C1274,10,3)&amp;TRIM(D1274)),Carouselwash!G:G,Carouselwash!I:I,0),_xlfn.XLOOKUP(MID(B1274,2,7)&amp;"/"&amp;MID(B1274,10,3)&amp;TRIM(D1274)&amp;MID(B1274,15,4),Carouselwash!F:F,Carouselwash!I:I,0))</f>
        <v>0</v>
      </c>
    </row>
    <row r="1275" spans="27:35" hidden="1">
      <c r="AA1275" s="60" t="s">
        <v>5009</v>
      </c>
      <c r="AB1275" s="66" t="s">
        <v>5008</v>
      </c>
      <c r="AC1275" s="60" t="s">
        <v>9792</v>
      </c>
      <c r="AD1275" s="60">
        <f>IF(N1275=$AD$1,_xlfn.XLOOKUP(LEFT(B1275,18)&amp;C1275&amp;D1275,'Form CT'!I:I,'Form CT'!D:D,0)+_xlfn.XLOOKUP(LEFT(B1275,18)&amp;C1275&amp;D1275,'Form CT'!I:I,'Form CT'!E:E,0),0)</f>
        <v>0</v>
      </c>
      <c r="AE1275" s="60">
        <f>IF(N1275=$AE$1,_xlfn.XLOOKUP(LEFT(B1275,18)&amp;C1275&amp;D1275,'Form CT'!I:I,'Form CT'!D:D,0)+_xlfn.XLOOKUP(LEFT(B1275,18)&amp;C1275&amp;D1275,'Form CT'!I:I,'Form CT'!E:E,0),0)</f>
        <v>0</v>
      </c>
      <c r="AF1275" s="60">
        <f>IF(N1275=$AF$1,_xlfn.XLOOKUP(LEFT(B1275,18)&amp;C1275&amp;D1275,'Form CT'!I:I,'Form CT'!D:D,0)+_xlfn.XLOOKUP(LEFT(B1275,18)&amp;C1275&amp;D1275,'Form CT'!I:I,'Form CT'!E:E,0),0)</f>
        <v>0</v>
      </c>
      <c r="AG1275" s="60" t="e">
        <f t="shared" si="24"/>
        <v>#VALUE!</v>
      </c>
      <c r="AH1275" s="60">
        <f>_xlfn.XLOOKUP(TRIM(CLEAN(B1275))&amp;"-"&amp;TRIM(CLEAN(C1275))&amp;"-"&amp;TRIM(CLEAN(D1275)),'KS2'!A:A,'KS2'!B:B,0)</f>
        <v>0</v>
      </c>
      <c r="AI1275" s="60">
        <f>IF(_xlfn.XLOOKUP(MID(B1275,2,7)&amp;"/"&amp;MID(B1275,10,3)&amp;TRIM(D1275)&amp;MID(B1275,15,4),Carouselwash!F:F,Carouselwash!I:I,0)=0,_xlfn.XLOOKUP((MID(C1275,2,7)&amp;"/"&amp;MID(C1275,10,3)&amp;TRIM(D1275)),Carouselwash!G:G,Carouselwash!I:I,0),_xlfn.XLOOKUP(MID(B1275,2,7)&amp;"/"&amp;MID(B1275,10,3)&amp;TRIM(D1275)&amp;MID(B1275,15,4),Carouselwash!F:F,Carouselwash!I:I,0))</f>
        <v>0</v>
      </c>
    </row>
    <row r="1276" spans="27:35" hidden="1">
      <c r="AA1276" s="60" t="s">
        <v>5013</v>
      </c>
      <c r="AB1276" s="66" t="s">
        <v>10071</v>
      </c>
      <c r="AC1276" s="60" t="s">
        <v>10072</v>
      </c>
      <c r="AD1276" s="60">
        <f>IF(N1276=$AD$1,_xlfn.XLOOKUP(LEFT(B1276,18)&amp;C1276&amp;D1276,'Form CT'!I:I,'Form CT'!D:D,0)+_xlfn.XLOOKUP(LEFT(B1276,18)&amp;C1276&amp;D1276,'Form CT'!I:I,'Form CT'!E:E,0),0)</f>
        <v>0</v>
      </c>
      <c r="AE1276" s="60">
        <f>IF(N1276=$AE$1,_xlfn.XLOOKUP(LEFT(B1276,18)&amp;C1276&amp;D1276,'Form CT'!I:I,'Form CT'!D:D,0)+_xlfn.XLOOKUP(LEFT(B1276,18)&amp;C1276&amp;D1276,'Form CT'!I:I,'Form CT'!E:E,0),0)</f>
        <v>0</v>
      </c>
      <c r="AF1276" s="60">
        <f>IF(N1276=$AF$1,_xlfn.XLOOKUP(LEFT(B1276,18)&amp;C1276&amp;D1276,'Form CT'!I:I,'Form CT'!D:D,0)+_xlfn.XLOOKUP(LEFT(B1276,18)&amp;C1276&amp;D1276,'Form CT'!I:I,'Form CT'!E:E,0),0)</f>
        <v>0</v>
      </c>
      <c r="AG1276" s="60" t="e">
        <f t="shared" si="24"/>
        <v>#VALUE!</v>
      </c>
      <c r="AH1276" s="60">
        <f>_xlfn.XLOOKUP(TRIM(CLEAN(B1276))&amp;"-"&amp;TRIM(CLEAN(C1276))&amp;"-"&amp;TRIM(CLEAN(D1276)),'KS2'!A:A,'KS2'!B:B,0)</f>
        <v>0</v>
      </c>
      <c r="AI1276" s="60">
        <f>IF(_xlfn.XLOOKUP(MID(B1276,2,7)&amp;"/"&amp;MID(B1276,10,3)&amp;TRIM(D1276)&amp;MID(B1276,15,4),Carouselwash!F:F,Carouselwash!I:I,0)=0,_xlfn.XLOOKUP((MID(C1276,2,7)&amp;"/"&amp;MID(C1276,10,3)&amp;TRIM(D1276)),Carouselwash!G:G,Carouselwash!I:I,0),_xlfn.XLOOKUP(MID(B1276,2,7)&amp;"/"&amp;MID(B1276,10,3)&amp;TRIM(D1276)&amp;MID(B1276,15,4),Carouselwash!F:F,Carouselwash!I:I,0))</f>
        <v>0</v>
      </c>
    </row>
    <row r="1277" spans="27:35" hidden="1">
      <c r="AA1277" s="60" t="s">
        <v>5013</v>
      </c>
      <c r="AB1277" s="66" t="s">
        <v>10073</v>
      </c>
      <c r="AC1277" s="60" t="s">
        <v>10074</v>
      </c>
      <c r="AD1277" s="60">
        <f>IF(N1277=$AD$1,_xlfn.XLOOKUP(LEFT(B1277,18)&amp;C1277&amp;D1277,'Form CT'!I:I,'Form CT'!D:D,0)+_xlfn.XLOOKUP(LEFT(B1277,18)&amp;C1277&amp;D1277,'Form CT'!I:I,'Form CT'!E:E,0),0)</f>
        <v>0</v>
      </c>
      <c r="AE1277" s="60">
        <f>IF(N1277=$AE$1,_xlfn.XLOOKUP(LEFT(B1277,18)&amp;C1277&amp;D1277,'Form CT'!I:I,'Form CT'!D:D,0)+_xlfn.XLOOKUP(LEFT(B1277,18)&amp;C1277&amp;D1277,'Form CT'!I:I,'Form CT'!E:E,0),0)</f>
        <v>0</v>
      </c>
      <c r="AF1277" s="60">
        <f>IF(N1277=$AF$1,_xlfn.XLOOKUP(LEFT(B1277,18)&amp;C1277&amp;D1277,'Form CT'!I:I,'Form CT'!D:D,0)+_xlfn.XLOOKUP(LEFT(B1277,18)&amp;C1277&amp;D1277,'Form CT'!I:I,'Form CT'!E:E,0),0)</f>
        <v>0</v>
      </c>
      <c r="AG1277" s="60" t="e">
        <f t="shared" si="24"/>
        <v>#VALUE!</v>
      </c>
      <c r="AH1277" s="60">
        <f>_xlfn.XLOOKUP(TRIM(CLEAN(B1277))&amp;"-"&amp;TRIM(CLEAN(C1277))&amp;"-"&amp;TRIM(CLEAN(D1277)),'KS2'!A:A,'KS2'!B:B,0)</f>
        <v>0</v>
      </c>
      <c r="AI1277" s="60">
        <f>IF(_xlfn.XLOOKUP(MID(B1277,2,7)&amp;"/"&amp;MID(B1277,10,3)&amp;TRIM(D1277)&amp;MID(B1277,15,4),Carouselwash!F:F,Carouselwash!I:I,0)=0,_xlfn.XLOOKUP((MID(C1277,2,7)&amp;"/"&amp;MID(C1277,10,3)&amp;TRIM(D1277)),Carouselwash!G:G,Carouselwash!I:I,0),_xlfn.XLOOKUP(MID(B1277,2,7)&amp;"/"&amp;MID(B1277,10,3)&amp;TRIM(D1277)&amp;MID(B1277,15,4),Carouselwash!F:F,Carouselwash!I:I,0))</f>
        <v>0</v>
      </c>
    </row>
    <row r="1278" spans="27:35" hidden="1">
      <c r="AA1278" s="60" t="s">
        <v>5009</v>
      </c>
      <c r="AB1278" s="66" t="s">
        <v>10075</v>
      </c>
      <c r="AC1278" s="60" t="s">
        <v>9555</v>
      </c>
      <c r="AD1278" s="60">
        <f>IF(N1278=$AD$1,_xlfn.XLOOKUP(LEFT(B1278,18)&amp;C1278&amp;D1278,'Form CT'!I:I,'Form CT'!D:D,0)+_xlfn.XLOOKUP(LEFT(B1278,18)&amp;C1278&amp;D1278,'Form CT'!I:I,'Form CT'!E:E,0),0)</f>
        <v>0</v>
      </c>
      <c r="AE1278" s="60">
        <f>IF(N1278=$AE$1,_xlfn.XLOOKUP(LEFT(B1278,18)&amp;C1278&amp;D1278,'Form CT'!I:I,'Form CT'!D:D,0)+_xlfn.XLOOKUP(LEFT(B1278,18)&amp;C1278&amp;D1278,'Form CT'!I:I,'Form CT'!E:E,0),0)</f>
        <v>0</v>
      </c>
      <c r="AF1278" s="60">
        <f>IF(N1278=$AF$1,_xlfn.XLOOKUP(LEFT(B1278,18)&amp;C1278&amp;D1278,'Form CT'!I:I,'Form CT'!D:D,0)+_xlfn.XLOOKUP(LEFT(B1278,18)&amp;C1278&amp;D1278,'Form CT'!I:I,'Form CT'!E:E,0),0)</f>
        <v>0</v>
      </c>
      <c r="AG1278" s="60" t="e">
        <f t="shared" ref="AG1278:AG1341" si="25">IF(OR(
    AND(MID(B1278,2,2)="59", VALUE(MID(B1278,11,2))&gt;24),
    AND(LEFT(B1278,4)="T521", VALUE(MID(B1278,11,2))&gt;62),
    LEFT(B1278,4)="T523"
), "符合", "不符合")</f>
        <v>#VALUE!</v>
      </c>
      <c r="AH1278" s="60">
        <f>_xlfn.XLOOKUP(TRIM(CLEAN(B1278))&amp;"-"&amp;TRIM(CLEAN(C1278))&amp;"-"&amp;TRIM(CLEAN(D1278)),'KS2'!A:A,'KS2'!B:B,0)</f>
        <v>0</v>
      </c>
      <c r="AI1278" s="60">
        <f>IF(_xlfn.XLOOKUP(MID(B1278,2,7)&amp;"/"&amp;MID(B1278,10,3)&amp;TRIM(D1278)&amp;MID(B1278,15,4),Carouselwash!F:F,Carouselwash!I:I,0)=0,_xlfn.XLOOKUP((MID(C1278,2,7)&amp;"/"&amp;MID(C1278,10,3)&amp;TRIM(D1278)),Carouselwash!G:G,Carouselwash!I:I,0),_xlfn.XLOOKUP(MID(B1278,2,7)&amp;"/"&amp;MID(B1278,10,3)&amp;TRIM(D1278)&amp;MID(B1278,15,4),Carouselwash!F:F,Carouselwash!I:I,0))</f>
        <v>0</v>
      </c>
    </row>
    <row r="1279" spans="27:35" hidden="1">
      <c r="AA1279" s="60" t="s">
        <v>5009</v>
      </c>
      <c r="AB1279" s="66" t="s">
        <v>10076</v>
      </c>
      <c r="AC1279" s="60" t="s">
        <v>10077</v>
      </c>
      <c r="AD1279" s="60">
        <f>IF(N1279=$AD$1,_xlfn.XLOOKUP(LEFT(B1279,18)&amp;C1279&amp;D1279,'Form CT'!I:I,'Form CT'!D:D,0)+_xlfn.XLOOKUP(LEFT(B1279,18)&amp;C1279&amp;D1279,'Form CT'!I:I,'Form CT'!E:E,0),0)</f>
        <v>0</v>
      </c>
      <c r="AE1279" s="60">
        <f>IF(N1279=$AE$1,_xlfn.XLOOKUP(LEFT(B1279,18)&amp;C1279&amp;D1279,'Form CT'!I:I,'Form CT'!D:D,0)+_xlfn.XLOOKUP(LEFT(B1279,18)&amp;C1279&amp;D1279,'Form CT'!I:I,'Form CT'!E:E,0),0)</f>
        <v>0</v>
      </c>
      <c r="AF1279" s="60">
        <f>IF(N1279=$AF$1,_xlfn.XLOOKUP(LEFT(B1279,18)&amp;C1279&amp;D1279,'Form CT'!I:I,'Form CT'!D:D,0)+_xlfn.XLOOKUP(LEFT(B1279,18)&amp;C1279&amp;D1279,'Form CT'!I:I,'Form CT'!E:E,0),0)</f>
        <v>0</v>
      </c>
      <c r="AG1279" s="60" t="e">
        <f t="shared" si="25"/>
        <v>#VALUE!</v>
      </c>
      <c r="AH1279" s="60">
        <f>_xlfn.XLOOKUP(TRIM(CLEAN(B1279))&amp;"-"&amp;TRIM(CLEAN(C1279))&amp;"-"&amp;TRIM(CLEAN(D1279)),'KS2'!A:A,'KS2'!B:B,0)</f>
        <v>0</v>
      </c>
      <c r="AI1279" s="60">
        <f>IF(_xlfn.XLOOKUP(MID(B1279,2,7)&amp;"/"&amp;MID(B1279,10,3)&amp;TRIM(D1279)&amp;MID(B1279,15,4),Carouselwash!F:F,Carouselwash!I:I,0)=0,_xlfn.XLOOKUP((MID(C1279,2,7)&amp;"/"&amp;MID(C1279,10,3)&amp;TRIM(D1279)),Carouselwash!G:G,Carouselwash!I:I,0),_xlfn.XLOOKUP(MID(B1279,2,7)&amp;"/"&amp;MID(B1279,10,3)&amp;TRIM(D1279)&amp;MID(B1279,15,4),Carouselwash!F:F,Carouselwash!I:I,0))</f>
        <v>0</v>
      </c>
    </row>
    <row r="1280" spans="27:35" hidden="1">
      <c r="AA1280" s="60" t="s">
        <v>5009</v>
      </c>
      <c r="AB1280" s="66" t="s">
        <v>10078</v>
      </c>
      <c r="AC1280" s="60" t="s">
        <v>10079</v>
      </c>
      <c r="AD1280" s="60">
        <f>IF(N1280=$AD$1,_xlfn.XLOOKUP(LEFT(B1280,18)&amp;C1280&amp;D1280,'Form CT'!I:I,'Form CT'!D:D,0)+_xlfn.XLOOKUP(LEFT(B1280,18)&amp;C1280&amp;D1280,'Form CT'!I:I,'Form CT'!E:E,0),0)</f>
        <v>0</v>
      </c>
      <c r="AE1280" s="60">
        <f>IF(N1280=$AE$1,_xlfn.XLOOKUP(LEFT(B1280,18)&amp;C1280&amp;D1280,'Form CT'!I:I,'Form CT'!D:D,0)+_xlfn.XLOOKUP(LEFT(B1280,18)&amp;C1280&amp;D1280,'Form CT'!I:I,'Form CT'!E:E,0),0)</f>
        <v>0</v>
      </c>
      <c r="AF1280" s="60">
        <f>IF(N1280=$AF$1,_xlfn.XLOOKUP(LEFT(B1280,18)&amp;C1280&amp;D1280,'Form CT'!I:I,'Form CT'!D:D,0)+_xlfn.XLOOKUP(LEFT(B1280,18)&amp;C1280&amp;D1280,'Form CT'!I:I,'Form CT'!E:E,0),0)</f>
        <v>0</v>
      </c>
      <c r="AG1280" s="60" t="e">
        <f t="shared" si="25"/>
        <v>#VALUE!</v>
      </c>
      <c r="AH1280" s="60">
        <f>_xlfn.XLOOKUP(TRIM(CLEAN(B1280))&amp;"-"&amp;TRIM(CLEAN(C1280))&amp;"-"&amp;TRIM(CLEAN(D1280)),'KS2'!A:A,'KS2'!B:B,0)</f>
        <v>0</v>
      </c>
      <c r="AI1280" s="60">
        <f>IF(_xlfn.XLOOKUP(MID(B1280,2,7)&amp;"/"&amp;MID(B1280,10,3)&amp;TRIM(D1280)&amp;MID(B1280,15,4),Carouselwash!F:F,Carouselwash!I:I,0)=0,_xlfn.XLOOKUP((MID(C1280,2,7)&amp;"/"&amp;MID(C1280,10,3)&amp;TRIM(D1280)),Carouselwash!G:G,Carouselwash!I:I,0),_xlfn.XLOOKUP(MID(B1280,2,7)&amp;"/"&amp;MID(B1280,10,3)&amp;TRIM(D1280)&amp;MID(B1280,15,4),Carouselwash!F:F,Carouselwash!I:I,0))</f>
        <v>0</v>
      </c>
    </row>
    <row r="1281" spans="27:35" hidden="1">
      <c r="AA1281" s="60" t="s">
        <v>5009</v>
      </c>
      <c r="AB1281" s="66" t="s">
        <v>5008</v>
      </c>
      <c r="AC1281" s="60" t="s">
        <v>9558</v>
      </c>
      <c r="AD1281" s="60">
        <f>IF(N1281=$AD$1,_xlfn.XLOOKUP(LEFT(B1281,18)&amp;C1281&amp;D1281,'Form CT'!I:I,'Form CT'!D:D,0)+_xlfn.XLOOKUP(LEFT(B1281,18)&amp;C1281&amp;D1281,'Form CT'!I:I,'Form CT'!E:E,0),0)</f>
        <v>0</v>
      </c>
      <c r="AE1281" s="60">
        <f>IF(N1281=$AE$1,_xlfn.XLOOKUP(LEFT(B1281,18)&amp;C1281&amp;D1281,'Form CT'!I:I,'Form CT'!D:D,0)+_xlfn.XLOOKUP(LEFT(B1281,18)&amp;C1281&amp;D1281,'Form CT'!I:I,'Form CT'!E:E,0),0)</f>
        <v>0</v>
      </c>
      <c r="AF1281" s="60">
        <f>IF(N1281=$AF$1,_xlfn.XLOOKUP(LEFT(B1281,18)&amp;C1281&amp;D1281,'Form CT'!I:I,'Form CT'!D:D,0)+_xlfn.XLOOKUP(LEFT(B1281,18)&amp;C1281&amp;D1281,'Form CT'!I:I,'Form CT'!E:E,0),0)</f>
        <v>0</v>
      </c>
      <c r="AG1281" s="60" t="e">
        <f t="shared" si="25"/>
        <v>#VALUE!</v>
      </c>
      <c r="AH1281" s="60">
        <f>_xlfn.XLOOKUP(TRIM(CLEAN(B1281))&amp;"-"&amp;TRIM(CLEAN(C1281))&amp;"-"&amp;TRIM(CLEAN(D1281)),'KS2'!A:A,'KS2'!B:B,0)</f>
        <v>0</v>
      </c>
      <c r="AI1281" s="60">
        <f>IF(_xlfn.XLOOKUP(MID(B1281,2,7)&amp;"/"&amp;MID(B1281,10,3)&amp;TRIM(D1281)&amp;MID(B1281,15,4),Carouselwash!F:F,Carouselwash!I:I,0)=0,_xlfn.XLOOKUP((MID(C1281,2,7)&amp;"/"&amp;MID(C1281,10,3)&amp;TRIM(D1281)),Carouselwash!G:G,Carouselwash!I:I,0),_xlfn.XLOOKUP(MID(B1281,2,7)&amp;"/"&amp;MID(B1281,10,3)&amp;TRIM(D1281)&amp;MID(B1281,15,4),Carouselwash!F:F,Carouselwash!I:I,0))</f>
        <v>0</v>
      </c>
    </row>
    <row r="1282" spans="27:35" hidden="1">
      <c r="AA1282" s="60" t="s">
        <v>5009</v>
      </c>
      <c r="AB1282" s="66" t="s">
        <v>5008</v>
      </c>
      <c r="AC1282" s="60" t="s">
        <v>9558</v>
      </c>
      <c r="AD1282" s="60">
        <f>IF(N1282=$AD$1,_xlfn.XLOOKUP(LEFT(B1282,18)&amp;C1282&amp;D1282,'Form CT'!I:I,'Form CT'!D:D,0)+_xlfn.XLOOKUP(LEFT(B1282,18)&amp;C1282&amp;D1282,'Form CT'!I:I,'Form CT'!E:E,0),0)</f>
        <v>0</v>
      </c>
      <c r="AE1282" s="60">
        <f>IF(N1282=$AE$1,_xlfn.XLOOKUP(LEFT(B1282,18)&amp;C1282&amp;D1282,'Form CT'!I:I,'Form CT'!D:D,0)+_xlfn.XLOOKUP(LEFT(B1282,18)&amp;C1282&amp;D1282,'Form CT'!I:I,'Form CT'!E:E,0),0)</f>
        <v>0</v>
      </c>
      <c r="AF1282" s="60">
        <f>IF(N1282=$AF$1,_xlfn.XLOOKUP(LEFT(B1282,18)&amp;C1282&amp;D1282,'Form CT'!I:I,'Form CT'!D:D,0)+_xlfn.XLOOKUP(LEFT(B1282,18)&amp;C1282&amp;D1282,'Form CT'!I:I,'Form CT'!E:E,0),0)</f>
        <v>0</v>
      </c>
      <c r="AG1282" s="60" t="e">
        <f t="shared" si="25"/>
        <v>#VALUE!</v>
      </c>
      <c r="AH1282" s="60">
        <f>_xlfn.XLOOKUP(TRIM(CLEAN(B1282))&amp;"-"&amp;TRIM(CLEAN(C1282))&amp;"-"&amp;TRIM(CLEAN(D1282)),'KS2'!A:A,'KS2'!B:B,0)</f>
        <v>0</v>
      </c>
      <c r="AI1282" s="60">
        <f>IF(_xlfn.XLOOKUP(MID(B1282,2,7)&amp;"/"&amp;MID(B1282,10,3)&amp;TRIM(D1282)&amp;MID(B1282,15,4),Carouselwash!F:F,Carouselwash!I:I,0)=0,_xlfn.XLOOKUP((MID(C1282,2,7)&amp;"/"&amp;MID(C1282,10,3)&amp;TRIM(D1282)),Carouselwash!G:G,Carouselwash!I:I,0),_xlfn.XLOOKUP(MID(B1282,2,7)&amp;"/"&amp;MID(B1282,10,3)&amp;TRIM(D1282)&amp;MID(B1282,15,4),Carouselwash!F:F,Carouselwash!I:I,0))</f>
        <v>0</v>
      </c>
    </row>
    <row r="1283" spans="27:35" hidden="1">
      <c r="AA1283" s="60" t="s">
        <v>5009</v>
      </c>
      <c r="AB1283" s="66" t="s">
        <v>10080</v>
      </c>
      <c r="AC1283" s="60" t="s">
        <v>10081</v>
      </c>
      <c r="AD1283" s="60">
        <f>IF(N1283=$AD$1,_xlfn.XLOOKUP(LEFT(B1283,18)&amp;C1283&amp;D1283,'Form CT'!I:I,'Form CT'!D:D,0)+_xlfn.XLOOKUP(LEFT(B1283,18)&amp;C1283&amp;D1283,'Form CT'!I:I,'Form CT'!E:E,0),0)</f>
        <v>0</v>
      </c>
      <c r="AE1283" s="60">
        <f>IF(N1283=$AE$1,_xlfn.XLOOKUP(LEFT(B1283,18)&amp;C1283&amp;D1283,'Form CT'!I:I,'Form CT'!D:D,0)+_xlfn.XLOOKUP(LEFT(B1283,18)&amp;C1283&amp;D1283,'Form CT'!I:I,'Form CT'!E:E,0),0)</f>
        <v>0</v>
      </c>
      <c r="AF1283" s="60">
        <f>IF(N1283=$AF$1,_xlfn.XLOOKUP(LEFT(B1283,18)&amp;C1283&amp;D1283,'Form CT'!I:I,'Form CT'!D:D,0)+_xlfn.XLOOKUP(LEFT(B1283,18)&amp;C1283&amp;D1283,'Form CT'!I:I,'Form CT'!E:E,0),0)</f>
        <v>0</v>
      </c>
      <c r="AG1283" s="60" t="e">
        <f t="shared" si="25"/>
        <v>#VALUE!</v>
      </c>
      <c r="AH1283" s="60">
        <f>_xlfn.XLOOKUP(TRIM(CLEAN(B1283))&amp;"-"&amp;TRIM(CLEAN(C1283))&amp;"-"&amp;TRIM(CLEAN(D1283)),'KS2'!A:A,'KS2'!B:B,0)</f>
        <v>0</v>
      </c>
      <c r="AI1283" s="60">
        <f>IF(_xlfn.XLOOKUP(MID(B1283,2,7)&amp;"/"&amp;MID(B1283,10,3)&amp;TRIM(D1283)&amp;MID(B1283,15,4),Carouselwash!F:F,Carouselwash!I:I,0)=0,_xlfn.XLOOKUP((MID(C1283,2,7)&amp;"/"&amp;MID(C1283,10,3)&amp;TRIM(D1283)),Carouselwash!G:G,Carouselwash!I:I,0),_xlfn.XLOOKUP(MID(B1283,2,7)&amp;"/"&amp;MID(B1283,10,3)&amp;TRIM(D1283)&amp;MID(B1283,15,4),Carouselwash!F:F,Carouselwash!I:I,0))</f>
        <v>0</v>
      </c>
    </row>
    <row r="1284" spans="27:35" hidden="1">
      <c r="AA1284" s="60" t="s">
        <v>5012</v>
      </c>
      <c r="AB1284" s="66" t="s">
        <v>5014</v>
      </c>
      <c r="AC1284" s="60" t="s">
        <v>10082</v>
      </c>
      <c r="AD1284" s="60">
        <f>IF(N1284=$AD$1,_xlfn.XLOOKUP(LEFT(B1284,18)&amp;C1284&amp;D1284,'Form CT'!I:I,'Form CT'!D:D,0)+_xlfn.XLOOKUP(LEFT(B1284,18)&amp;C1284&amp;D1284,'Form CT'!I:I,'Form CT'!E:E,0),0)</f>
        <v>0</v>
      </c>
      <c r="AE1284" s="60">
        <f>IF(N1284=$AE$1,_xlfn.XLOOKUP(LEFT(B1284,18)&amp;C1284&amp;D1284,'Form CT'!I:I,'Form CT'!D:D,0)+_xlfn.XLOOKUP(LEFT(B1284,18)&amp;C1284&amp;D1284,'Form CT'!I:I,'Form CT'!E:E,0),0)</f>
        <v>0</v>
      </c>
      <c r="AF1284" s="60">
        <f>IF(N1284=$AF$1,_xlfn.XLOOKUP(LEFT(B1284,18)&amp;C1284&amp;D1284,'Form CT'!I:I,'Form CT'!D:D,0)+_xlfn.XLOOKUP(LEFT(B1284,18)&amp;C1284&amp;D1284,'Form CT'!I:I,'Form CT'!E:E,0),0)</f>
        <v>0</v>
      </c>
      <c r="AG1284" s="60" t="e">
        <f t="shared" si="25"/>
        <v>#VALUE!</v>
      </c>
      <c r="AH1284" s="60">
        <f>_xlfn.XLOOKUP(TRIM(CLEAN(B1284))&amp;"-"&amp;TRIM(CLEAN(C1284))&amp;"-"&amp;TRIM(CLEAN(D1284)),'KS2'!A:A,'KS2'!B:B,0)</f>
        <v>0</v>
      </c>
      <c r="AI1284" s="60">
        <f>IF(_xlfn.XLOOKUP(MID(B1284,2,7)&amp;"/"&amp;MID(B1284,10,3)&amp;TRIM(D1284)&amp;MID(B1284,15,4),Carouselwash!F:F,Carouselwash!I:I,0)=0,_xlfn.XLOOKUP((MID(C1284,2,7)&amp;"/"&amp;MID(C1284,10,3)&amp;TRIM(D1284)),Carouselwash!G:G,Carouselwash!I:I,0),_xlfn.XLOOKUP(MID(B1284,2,7)&amp;"/"&amp;MID(B1284,10,3)&amp;TRIM(D1284)&amp;MID(B1284,15,4),Carouselwash!F:F,Carouselwash!I:I,0))</f>
        <v>0</v>
      </c>
    </row>
    <row r="1285" spans="27:35" hidden="1">
      <c r="AA1285" s="60" t="s">
        <v>5013</v>
      </c>
      <c r="AB1285" s="66" t="s">
        <v>10083</v>
      </c>
      <c r="AC1285" s="60" t="s">
        <v>10084</v>
      </c>
      <c r="AD1285" s="60">
        <f>IF(N1285=$AD$1,_xlfn.XLOOKUP(LEFT(B1285,18)&amp;C1285&amp;D1285,'Form CT'!I:I,'Form CT'!D:D,0)+_xlfn.XLOOKUP(LEFT(B1285,18)&amp;C1285&amp;D1285,'Form CT'!I:I,'Form CT'!E:E,0),0)</f>
        <v>0</v>
      </c>
      <c r="AE1285" s="60">
        <f>IF(N1285=$AE$1,_xlfn.XLOOKUP(LEFT(B1285,18)&amp;C1285&amp;D1285,'Form CT'!I:I,'Form CT'!D:D,0)+_xlfn.XLOOKUP(LEFT(B1285,18)&amp;C1285&amp;D1285,'Form CT'!I:I,'Form CT'!E:E,0),0)</f>
        <v>0</v>
      </c>
      <c r="AF1285" s="60">
        <f>IF(N1285=$AF$1,_xlfn.XLOOKUP(LEFT(B1285,18)&amp;C1285&amp;D1285,'Form CT'!I:I,'Form CT'!D:D,0)+_xlfn.XLOOKUP(LEFT(B1285,18)&amp;C1285&amp;D1285,'Form CT'!I:I,'Form CT'!E:E,0),0)</f>
        <v>0</v>
      </c>
      <c r="AG1285" s="60" t="e">
        <f t="shared" si="25"/>
        <v>#VALUE!</v>
      </c>
      <c r="AH1285" s="60">
        <f>_xlfn.XLOOKUP(TRIM(CLEAN(B1285))&amp;"-"&amp;TRIM(CLEAN(C1285))&amp;"-"&amp;TRIM(CLEAN(D1285)),'KS2'!A:A,'KS2'!B:B,0)</f>
        <v>0</v>
      </c>
      <c r="AI1285" s="60">
        <f>IF(_xlfn.XLOOKUP(MID(B1285,2,7)&amp;"/"&amp;MID(B1285,10,3)&amp;TRIM(D1285)&amp;MID(B1285,15,4),Carouselwash!F:F,Carouselwash!I:I,0)=0,_xlfn.XLOOKUP((MID(C1285,2,7)&amp;"/"&amp;MID(C1285,10,3)&amp;TRIM(D1285)),Carouselwash!G:G,Carouselwash!I:I,0),_xlfn.XLOOKUP(MID(B1285,2,7)&amp;"/"&amp;MID(B1285,10,3)&amp;TRIM(D1285)&amp;MID(B1285,15,4),Carouselwash!F:F,Carouselwash!I:I,0))</f>
        <v>0</v>
      </c>
    </row>
    <row r="1286" spans="27:35" hidden="1">
      <c r="AA1286" s="60" t="s">
        <v>5009</v>
      </c>
      <c r="AB1286" s="66" t="s">
        <v>5008</v>
      </c>
      <c r="AC1286" s="60" t="s">
        <v>9792</v>
      </c>
      <c r="AD1286" s="60">
        <f>IF(N1286=$AD$1,_xlfn.XLOOKUP(LEFT(B1286,18)&amp;C1286&amp;D1286,'Form CT'!I:I,'Form CT'!D:D,0)+_xlfn.XLOOKUP(LEFT(B1286,18)&amp;C1286&amp;D1286,'Form CT'!I:I,'Form CT'!E:E,0),0)</f>
        <v>0</v>
      </c>
      <c r="AE1286" s="60">
        <f>IF(N1286=$AE$1,_xlfn.XLOOKUP(LEFT(B1286,18)&amp;C1286&amp;D1286,'Form CT'!I:I,'Form CT'!D:D,0)+_xlfn.XLOOKUP(LEFT(B1286,18)&amp;C1286&amp;D1286,'Form CT'!I:I,'Form CT'!E:E,0),0)</f>
        <v>0</v>
      </c>
      <c r="AF1286" s="60">
        <f>IF(N1286=$AF$1,_xlfn.XLOOKUP(LEFT(B1286,18)&amp;C1286&amp;D1286,'Form CT'!I:I,'Form CT'!D:D,0)+_xlfn.XLOOKUP(LEFT(B1286,18)&amp;C1286&amp;D1286,'Form CT'!I:I,'Form CT'!E:E,0),0)</f>
        <v>0</v>
      </c>
      <c r="AG1286" s="60" t="e">
        <f t="shared" si="25"/>
        <v>#VALUE!</v>
      </c>
      <c r="AH1286" s="60">
        <f>_xlfn.XLOOKUP(TRIM(CLEAN(B1286))&amp;"-"&amp;TRIM(CLEAN(C1286))&amp;"-"&amp;TRIM(CLEAN(D1286)),'KS2'!A:A,'KS2'!B:B,0)</f>
        <v>0</v>
      </c>
      <c r="AI1286" s="60">
        <f>IF(_xlfn.XLOOKUP(MID(B1286,2,7)&amp;"/"&amp;MID(B1286,10,3)&amp;TRIM(D1286)&amp;MID(B1286,15,4),Carouselwash!F:F,Carouselwash!I:I,0)=0,_xlfn.XLOOKUP((MID(C1286,2,7)&amp;"/"&amp;MID(C1286,10,3)&amp;TRIM(D1286)),Carouselwash!G:G,Carouselwash!I:I,0),_xlfn.XLOOKUP(MID(B1286,2,7)&amp;"/"&amp;MID(B1286,10,3)&amp;TRIM(D1286)&amp;MID(B1286,15,4),Carouselwash!F:F,Carouselwash!I:I,0))</f>
        <v>0</v>
      </c>
    </row>
    <row r="1287" spans="27:35" hidden="1">
      <c r="AA1287" s="60" t="s">
        <v>5009</v>
      </c>
      <c r="AB1287" s="66" t="s">
        <v>10085</v>
      </c>
      <c r="AC1287" s="60" t="s">
        <v>10086</v>
      </c>
      <c r="AD1287" s="60">
        <f>IF(N1287=$AD$1,_xlfn.XLOOKUP(LEFT(B1287,18)&amp;C1287&amp;D1287,'Form CT'!I:I,'Form CT'!D:D,0)+_xlfn.XLOOKUP(LEFT(B1287,18)&amp;C1287&amp;D1287,'Form CT'!I:I,'Form CT'!E:E,0),0)</f>
        <v>0</v>
      </c>
      <c r="AE1287" s="60">
        <f>IF(N1287=$AE$1,_xlfn.XLOOKUP(LEFT(B1287,18)&amp;C1287&amp;D1287,'Form CT'!I:I,'Form CT'!D:D,0)+_xlfn.XLOOKUP(LEFT(B1287,18)&amp;C1287&amp;D1287,'Form CT'!I:I,'Form CT'!E:E,0),0)</f>
        <v>0</v>
      </c>
      <c r="AF1287" s="60">
        <f>IF(N1287=$AF$1,_xlfn.XLOOKUP(LEFT(B1287,18)&amp;C1287&amp;D1287,'Form CT'!I:I,'Form CT'!D:D,0)+_xlfn.XLOOKUP(LEFT(B1287,18)&amp;C1287&amp;D1287,'Form CT'!I:I,'Form CT'!E:E,0),0)</f>
        <v>0</v>
      </c>
      <c r="AG1287" s="60" t="e">
        <f t="shared" si="25"/>
        <v>#VALUE!</v>
      </c>
      <c r="AH1287" s="60">
        <f>_xlfn.XLOOKUP(TRIM(CLEAN(B1287))&amp;"-"&amp;TRIM(CLEAN(C1287))&amp;"-"&amp;TRIM(CLEAN(D1287)),'KS2'!A:A,'KS2'!B:B,0)</f>
        <v>0</v>
      </c>
      <c r="AI1287" s="60">
        <f>IF(_xlfn.XLOOKUP(MID(B1287,2,7)&amp;"/"&amp;MID(B1287,10,3)&amp;TRIM(D1287)&amp;MID(B1287,15,4),Carouselwash!F:F,Carouselwash!I:I,0)=0,_xlfn.XLOOKUP((MID(C1287,2,7)&amp;"/"&amp;MID(C1287,10,3)&amp;TRIM(D1287)),Carouselwash!G:G,Carouselwash!I:I,0),_xlfn.XLOOKUP(MID(B1287,2,7)&amp;"/"&amp;MID(B1287,10,3)&amp;TRIM(D1287)&amp;MID(B1287,15,4),Carouselwash!F:F,Carouselwash!I:I,0))</f>
        <v>0</v>
      </c>
    </row>
    <row r="1288" spans="27:35" hidden="1">
      <c r="AA1288" s="60" t="s">
        <v>5012</v>
      </c>
      <c r="AB1288" s="66" t="s">
        <v>5014</v>
      </c>
      <c r="AC1288" s="60" t="s">
        <v>10087</v>
      </c>
      <c r="AD1288" s="60">
        <f>IF(N1288=$AD$1,_xlfn.XLOOKUP(LEFT(B1288,18)&amp;C1288&amp;D1288,'Form CT'!I:I,'Form CT'!D:D,0)+_xlfn.XLOOKUP(LEFT(B1288,18)&amp;C1288&amp;D1288,'Form CT'!I:I,'Form CT'!E:E,0),0)</f>
        <v>0</v>
      </c>
      <c r="AE1288" s="60">
        <f>IF(N1288=$AE$1,_xlfn.XLOOKUP(LEFT(B1288,18)&amp;C1288&amp;D1288,'Form CT'!I:I,'Form CT'!D:D,0)+_xlfn.XLOOKUP(LEFT(B1288,18)&amp;C1288&amp;D1288,'Form CT'!I:I,'Form CT'!E:E,0),0)</f>
        <v>0</v>
      </c>
      <c r="AF1288" s="60">
        <f>IF(N1288=$AF$1,_xlfn.XLOOKUP(LEFT(B1288,18)&amp;C1288&amp;D1288,'Form CT'!I:I,'Form CT'!D:D,0)+_xlfn.XLOOKUP(LEFT(B1288,18)&amp;C1288&amp;D1288,'Form CT'!I:I,'Form CT'!E:E,0),0)</f>
        <v>0</v>
      </c>
      <c r="AG1288" s="60" t="e">
        <f t="shared" si="25"/>
        <v>#VALUE!</v>
      </c>
      <c r="AH1288" s="60">
        <f>_xlfn.XLOOKUP(TRIM(CLEAN(B1288))&amp;"-"&amp;TRIM(CLEAN(C1288))&amp;"-"&amp;TRIM(CLEAN(D1288)),'KS2'!A:A,'KS2'!B:B,0)</f>
        <v>0</v>
      </c>
      <c r="AI1288" s="60">
        <f>IF(_xlfn.XLOOKUP(MID(B1288,2,7)&amp;"/"&amp;MID(B1288,10,3)&amp;TRIM(D1288)&amp;MID(B1288,15,4),Carouselwash!F:F,Carouselwash!I:I,0)=0,_xlfn.XLOOKUP((MID(C1288,2,7)&amp;"/"&amp;MID(C1288,10,3)&amp;TRIM(D1288)),Carouselwash!G:G,Carouselwash!I:I,0),_xlfn.XLOOKUP(MID(B1288,2,7)&amp;"/"&amp;MID(B1288,10,3)&amp;TRIM(D1288)&amp;MID(B1288,15,4),Carouselwash!F:F,Carouselwash!I:I,0))</f>
        <v>0</v>
      </c>
    </row>
    <row r="1289" spans="27:35" hidden="1">
      <c r="AA1289" s="60" t="s">
        <v>5013</v>
      </c>
      <c r="AB1289" s="66" t="s">
        <v>10088</v>
      </c>
      <c r="AC1289" s="60" t="s">
        <v>10089</v>
      </c>
      <c r="AD1289" s="60">
        <f>IF(N1289=$AD$1,_xlfn.XLOOKUP(LEFT(B1289,18)&amp;C1289&amp;D1289,'Form CT'!I:I,'Form CT'!D:D,0)+_xlfn.XLOOKUP(LEFT(B1289,18)&amp;C1289&amp;D1289,'Form CT'!I:I,'Form CT'!E:E,0),0)</f>
        <v>0</v>
      </c>
      <c r="AE1289" s="60">
        <f>IF(N1289=$AE$1,_xlfn.XLOOKUP(LEFT(B1289,18)&amp;C1289&amp;D1289,'Form CT'!I:I,'Form CT'!D:D,0)+_xlfn.XLOOKUP(LEFT(B1289,18)&amp;C1289&amp;D1289,'Form CT'!I:I,'Form CT'!E:E,0),0)</f>
        <v>0</v>
      </c>
      <c r="AF1289" s="60">
        <f>IF(N1289=$AF$1,_xlfn.XLOOKUP(LEFT(B1289,18)&amp;C1289&amp;D1289,'Form CT'!I:I,'Form CT'!D:D,0)+_xlfn.XLOOKUP(LEFT(B1289,18)&amp;C1289&amp;D1289,'Form CT'!I:I,'Form CT'!E:E,0),0)</f>
        <v>0</v>
      </c>
      <c r="AG1289" s="60" t="e">
        <f t="shared" si="25"/>
        <v>#VALUE!</v>
      </c>
      <c r="AH1289" s="60">
        <f>_xlfn.XLOOKUP(TRIM(CLEAN(B1289))&amp;"-"&amp;TRIM(CLEAN(C1289))&amp;"-"&amp;TRIM(CLEAN(D1289)),'KS2'!A:A,'KS2'!B:B,0)</f>
        <v>0</v>
      </c>
      <c r="AI1289" s="60">
        <f>IF(_xlfn.XLOOKUP(MID(B1289,2,7)&amp;"/"&amp;MID(B1289,10,3)&amp;TRIM(D1289)&amp;MID(B1289,15,4),Carouselwash!F:F,Carouselwash!I:I,0)=0,_xlfn.XLOOKUP((MID(C1289,2,7)&amp;"/"&amp;MID(C1289,10,3)&amp;TRIM(D1289)),Carouselwash!G:G,Carouselwash!I:I,0),_xlfn.XLOOKUP(MID(B1289,2,7)&amp;"/"&amp;MID(B1289,10,3)&amp;TRIM(D1289)&amp;MID(B1289,15,4),Carouselwash!F:F,Carouselwash!I:I,0))</f>
        <v>0</v>
      </c>
    </row>
    <row r="1290" spans="27:35" hidden="1">
      <c r="AA1290" s="60" t="s">
        <v>5009</v>
      </c>
      <c r="AB1290" s="66" t="s">
        <v>5008</v>
      </c>
      <c r="AC1290" s="60" t="s">
        <v>9967</v>
      </c>
      <c r="AD1290" s="60">
        <f>IF(N1290=$AD$1,_xlfn.XLOOKUP(LEFT(B1290,18)&amp;C1290&amp;D1290,'Form CT'!I:I,'Form CT'!D:D,0)+_xlfn.XLOOKUP(LEFT(B1290,18)&amp;C1290&amp;D1290,'Form CT'!I:I,'Form CT'!E:E,0),0)</f>
        <v>0</v>
      </c>
      <c r="AE1290" s="60">
        <f>IF(N1290=$AE$1,_xlfn.XLOOKUP(LEFT(B1290,18)&amp;C1290&amp;D1290,'Form CT'!I:I,'Form CT'!D:D,0)+_xlfn.XLOOKUP(LEFT(B1290,18)&amp;C1290&amp;D1290,'Form CT'!I:I,'Form CT'!E:E,0),0)</f>
        <v>0</v>
      </c>
      <c r="AF1290" s="60">
        <f>IF(N1290=$AF$1,_xlfn.XLOOKUP(LEFT(B1290,18)&amp;C1290&amp;D1290,'Form CT'!I:I,'Form CT'!D:D,0)+_xlfn.XLOOKUP(LEFT(B1290,18)&amp;C1290&amp;D1290,'Form CT'!I:I,'Form CT'!E:E,0),0)</f>
        <v>0</v>
      </c>
      <c r="AG1290" s="60" t="e">
        <f t="shared" si="25"/>
        <v>#VALUE!</v>
      </c>
      <c r="AH1290" s="60">
        <f>_xlfn.XLOOKUP(TRIM(CLEAN(B1290))&amp;"-"&amp;TRIM(CLEAN(C1290))&amp;"-"&amp;TRIM(CLEAN(D1290)),'KS2'!A:A,'KS2'!B:B,0)</f>
        <v>0</v>
      </c>
      <c r="AI1290" s="60">
        <f>IF(_xlfn.XLOOKUP(MID(B1290,2,7)&amp;"/"&amp;MID(B1290,10,3)&amp;TRIM(D1290)&amp;MID(B1290,15,4),Carouselwash!F:F,Carouselwash!I:I,0)=0,_xlfn.XLOOKUP((MID(C1290,2,7)&amp;"/"&amp;MID(C1290,10,3)&amp;TRIM(D1290)),Carouselwash!G:G,Carouselwash!I:I,0),_xlfn.XLOOKUP(MID(B1290,2,7)&amp;"/"&amp;MID(B1290,10,3)&amp;TRIM(D1290)&amp;MID(B1290,15,4),Carouselwash!F:F,Carouselwash!I:I,0))</f>
        <v>0</v>
      </c>
    </row>
    <row r="1291" spans="27:35" hidden="1">
      <c r="AA1291" s="60" t="s">
        <v>5013</v>
      </c>
      <c r="AB1291" s="66" t="s">
        <v>10090</v>
      </c>
      <c r="AC1291" s="60" t="s">
        <v>10091</v>
      </c>
      <c r="AD1291" s="60">
        <f>IF(N1291=$AD$1,_xlfn.XLOOKUP(LEFT(B1291,18)&amp;C1291&amp;D1291,'Form CT'!I:I,'Form CT'!D:D,0)+_xlfn.XLOOKUP(LEFT(B1291,18)&amp;C1291&amp;D1291,'Form CT'!I:I,'Form CT'!E:E,0),0)</f>
        <v>0</v>
      </c>
      <c r="AE1291" s="60">
        <f>IF(N1291=$AE$1,_xlfn.XLOOKUP(LEFT(B1291,18)&amp;C1291&amp;D1291,'Form CT'!I:I,'Form CT'!D:D,0)+_xlfn.XLOOKUP(LEFT(B1291,18)&amp;C1291&amp;D1291,'Form CT'!I:I,'Form CT'!E:E,0),0)</f>
        <v>0</v>
      </c>
      <c r="AF1291" s="60">
        <f>IF(N1291=$AF$1,_xlfn.XLOOKUP(LEFT(B1291,18)&amp;C1291&amp;D1291,'Form CT'!I:I,'Form CT'!D:D,0)+_xlfn.XLOOKUP(LEFT(B1291,18)&amp;C1291&amp;D1291,'Form CT'!I:I,'Form CT'!E:E,0),0)</f>
        <v>0</v>
      </c>
      <c r="AG1291" s="60" t="e">
        <f t="shared" si="25"/>
        <v>#VALUE!</v>
      </c>
      <c r="AH1291" s="60">
        <f>_xlfn.XLOOKUP(TRIM(CLEAN(B1291))&amp;"-"&amp;TRIM(CLEAN(C1291))&amp;"-"&amp;TRIM(CLEAN(D1291)),'KS2'!A:A,'KS2'!B:B,0)</f>
        <v>0</v>
      </c>
      <c r="AI1291" s="60">
        <f>IF(_xlfn.XLOOKUP(MID(B1291,2,7)&amp;"/"&amp;MID(B1291,10,3)&amp;TRIM(D1291)&amp;MID(B1291,15,4),Carouselwash!F:F,Carouselwash!I:I,0)=0,_xlfn.XLOOKUP((MID(C1291,2,7)&amp;"/"&amp;MID(C1291,10,3)&amp;TRIM(D1291)),Carouselwash!G:G,Carouselwash!I:I,0),_xlfn.XLOOKUP(MID(B1291,2,7)&amp;"/"&amp;MID(B1291,10,3)&amp;TRIM(D1291)&amp;MID(B1291,15,4),Carouselwash!F:F,Carouselwash!I:I,0))</f>
        <v>0</v>
      </c>
    </row>
    <row r="1292" spans="27:35" hidden="1">
      <c r="AA1292" s="60" t="s">
        <v>5009</v>
      </c>
      <c r="AB1292" s="66" t="s">
        <v>10092</v>
      </c>
      <c r="AC1292" s="60" t="s">
        <v>10093</v>
      </c>
      <c r="AD1292" s="60">
        <f>IF(N1292=$AD$1,_xlfn.XLOOKUP(LEFT(B1292,18)&amp;C1292&amp;D1292,'Form CT'!I:I,'Form CT'!D:D,0)+_xlfn.XLOOKUP(LEFT(B1292,18)&amp;C1292&amp;D1292,'Form CT'!I:I,'Form CT'!E:E,0),0)</f>
        <v>0</v>
      </c>
      <c r="AE1292" s="60">
        <f>IF(N1292=$AE$1,_xlfn.XLOOKUP(LEFT(B1292,18)&amp;C1292&amp;D1292,'Form CT'!I:I,'Form CT'!D:D,0)+_xlfn.XLOOKUP(LEFT(B1292,18)&amp;C1292&amp;D1292,'Form CT'!I:I,'Form CT'!E:E,0),0)</f>
        <v>0</v>
      </c>
      <c r="AF1292" s="60">
        <f>IF(N1292=$AF$1,_xlfn.XLOOKUP(LEFT(B1292,18)&amp;C1292&amp;D1292,'Form CT'!I:I,'Form CT'!D:D,0)+_xlfn.XLOOKUP(LEFT(B1292,18)&amp;C1292&amp;D1292,'Form CT'!I:I,'Form CT'!E:E,0),0)</f>
        <v>0</v>
      </c>
      <c r="AG1292" s="60" t="e">
        <f t="shared" si="25"/>
        <v>#VALUE!</v>
      </c>
      <c r="AH1292" s="60">
        <f>_xlfn.XLOOKUP(TRIM(CLEAN(B1292))&amp;"-"&amp;TRIM(CLEAN(C1292))&amp;"-"&amp;TRIM(CLEAN(D1292)),'KS2'!A:A,'KS2'!B:B,0)</f>
        <v>0</v>
      </c>
      <c r="AI1292" s="60">
        <f>IF(_xlfn.XLOOKUP(MID(B1292,2,7)&amp;"/"&amp;MID(B1292,10,3)&amp;TRIM(D1292)&amp;MID(B1292,15,4),Carouselwash!F:F,Carouselwash!I:I,0)=0,_xlfn.XLOOKUP((MID(C1292,2,7)&amp;"/"&amp;MID(C1292,10,3)&amp;TRIM(D1292)),Carouselwash!G:G,Carouselwash!I:I,0),_xlfn.XLOOKUP(MID(B1292,2,7)&amp;"/"&amp;MID(B1292,10,3)&amp;TRIM(D1292)&amp;MID(B1292,15,4),Carouselwash!F:F,Carouselwash!I:I,0))</f>
        <v>0</v>
      </c>
    </row>
    <row r="1293" spans="27:35" hidden="1">
      <c r="AA1293" s="60" t="s">
        <v>5012</v>
      </c>
      <c r="AB1293" s="66" t="s">
        <v>5014</v>
      </c>
      <c r="AC1293" s="60" t="s">
        <v>10094</v>
      </c>
      <c r="AD1293" s="60">
        <f>IF(N1293=$AD$1,_xlfn.XLOOKUP(LEFT(B1293,18)&amp;C1293&amp;D1293,'Form CT'!I:I,'Form CT'!D:D,0)+_xlfn.XLOOKUP(LEFT(B1293,18)&amp;C1293&amp;D1293,'Form CT'!I:I,'Form CT'!E:E,0),0)</f>
        <v>0</v>
      </c>
      <c r="AE1293" s="60">
        <f>IF(N1293=$AE$1,_xlfn.XLOOKUP(LEFT(B1293,18)&amp;C1293&amp;D1293,'Form CT'!I:I,'Form CT'!D:D,0)+_xlfn.XLOOKUP(LEFT(B1293,18)&amp;C1293&amp;D1293,'Form CT'!I:I,'Form CT'!E:E,0),0)</f>
        <v>0</v>
      </c>
      <c r="AF1293" s="60">
        <f>IF(N1293=$AF$1,_xlfn.XLOOKUP(LEFT(B1293,18)&amp;C1293&amp;D1293,'Form CT'!I:I,'Form CT'!D:D,0)+_xlfn.XLOOKUP(LEFT(B1293,18)&amp;C1293&amp;D1293,'Form CT'!I:I,'Form CT'!E:E,0),0)</f>
        <v>0</v>
      </c>
      <c r="AG1293" s="60" t="e">
        <f t="shared" si="25"/>
        <v>#VALUE!</v>
      </c>
      <c r="AH1293" s="60">
        <f>_xlfn.XLOOKUP(TRIM(CLEAN(B1293))&amp;"-"&amp;TRIM(CLEAN(C1293))&amp;"-"&amp;TRIM(CLEAN(D1293)),'KS2'!A:A,'KS2'!B:B,0)</f>
        <v>0</v>
      </c>
      <c r="AI1293" s="60">
        <f>IF(_xlfn.XLOOKUP(MID(B1293,2,7)&amp;"/"&amp;MID(B1293,10,3)&amp;TRIM(D1293)&amp;MID(B1293,15,4),Carouselwash!F:F,Carouselwash!I:I,0)=0,_xlfn.XLOOKUP((MID(C1293,2,7)&amp;"/"&amp;MID(C1293,10,3)&amp;TRIM(D1293)),Carouselwash!G:G,Carouselwash!I:I,0),_xlfn.XLOOKUP(MID(B1293,2,7)&amp;"/"&amp;MID(B1293,10,3)&amp;TRIM(D1293)&amp;MID(B1293,15,4),Carouselwash!F:F,Carouselwash!I:I,0))</f>
        <v>0</v>
      </c>
    </row>
    <row r="1294" spans="27:35" hidden="1">
      <c r="AA1294" s="60" t="s">
        <v>5009</v>
      </c>
      <c r="AB1294" s="66" t="s">
        <v>5008</v>
      </c>
      <c r="AC1294" s="60" t="s">
        <v>9558</v>
      </c>
      <c r="AD1294" s="60">
        <f>IF(N1294=$AD$1,_xlfn.XLOOKUP(LEFT(B1294,18)&amp;C1294&amp;D1294,'Form CT'!I:I,'Form CT'!D:D,0)+_xlfn.XLOOKUP(LEFT(B1294,18)&amp;C1294&amp;D1294,'Form CT'!I:I,'Form CT'!E:E,0),0)</f>
        <v>0</v>
      </c>
      <c r="AE1294" s="60">
        <f>IF(N1294=$AE$1,_xlfn.XLOOKUP(LEFT(B1294,18)&amp;C1294&amp;D1294,'Form CT'!I:I,'Form CT'!D:D,0)+_xlfn.XLOOKUP(LEFT(B1294,18)&amp;C1294&amp;D1294,'Form CT'!I:I,'Form CT'!E:E,0),0)</f>
        <v>0</v>
      </c>
      <c r="AF1294" s="60">
        <f>IF(N1294=$AF$1,_xlfn.XLOOKUP(LEFT(B1294,18)&amp;C1294&amp;D1294,'Form CT'!I:I,'Form CT'!D:D,0)+_xlfn.XLOOKUP(LEFT(B1294,18)&amp;C1294&amp;D1294,'Form CT'!I:I,'Form CT'!E:E,0),0)</f>
        <v>0</v>
      </c>
      <c r="AG1294" s="60" t="e">
        <f t="shared" si="25"/>
        <v>#VALUE!</v>
      </c>
      <c r="AH1294" s="60">
        <f>_xlfn.XLOOKUP(TRIM(CLEAN(B1294))&amp;"-"&amp;TRIM(CLEAN(C1294))&amp;"-"&amp;TRIM(CLEAN(D1294)),'KS2'!A:A,'KS2'!B:B,0)</f>
        <v>0</v>
      </c>
      <c r="AI1294" s="60">
        <f>IF(_xlfn.XLOOKUP(MID(B1294,2,7)&amp;"/"&amp;MID(B1294,10,3)&amp;TRIM(D1294)&amp;MID(B1294,15,4),Carouselwash!F:F,Carouselwash!I:I,0)=0,_xlfn.XLOOKUP((MID(C1294,2,7)&amp;"/"&amp;MID(C1294,10,3)&amp;TRIM(D1294)),Carouselwash!G:G,Carouselwash!I:I,0),_xlfn.XLOOKUP(MID(B1294,2,7)&amp;"/"&amp;MID(B1294,10,3)&amp;TRIM(D1294)&amp;MID(B1294,15,4),Carouselwash!F:F,Carouselwash!I:I,0))</f>
        <v>0</v>
      </c>
    </row>
    <row r="1295" spans="27:35" hidden="1">
      <c r="AA1295" s="60" t="s">
        <v>5009</v>
      </c>
      <c r="AB1295" s="66" t="s">
        <v>5008</v>
      </c>
      <c r="AC1295" s="60" t="s">
        <v>9792</v>
      </c>
      <c r="AD1295" s="60">
        <f>IF(N1295=$AD$1,_xlfn.XLOOKUP(LEFT(B1295,18)&amp;C1295&amp;D1295,'Form CT'!I:I,'Form CT'!D:D,0)+_xlfn.XLOOKUP(LEFT(B1295,18)&amp;C1295&amp;D1295,'Form CT'!I:I,'Form CT'!E:E,0),0)</f>
        <v>0</v>
      </c>
      <c r="AE1295" s="60">
        <f>IF(N1295=$AE$1,_xlfn.XLOOKUP(LEFT(B1295,18)&amp;C1295&amp;D1295,'Form CT'!I:I,'Form CT'!D:D,0)+_xlfn.XLOOKUP(LEFT(B1295,18)&amp;C1295&amp;D1295,'Form CT'!I:I,'Form CT'!E:E,0),0)</f>
        <v>0</v>
      </c>
      <c r="AF1295" s="60">
        <f>IF(N1295=$AF$1,_xlfn.XLOOKUP(LEFT(B1295,18)&amp;C1295&amp;D1295,'Form CT'!I:I,'Form CT'!D:D,0)+_xlfn.XLOOKUP(LEFT(B1295,18)&amp;C1295&amp;D1295,'Form CT'!I:I,'Form CT'!E:E,0),0)</f>
        <v>0</v>
      </c>
      <c r="AG1295" s="60" t="e">
        <f t="shared" si="25"/>
        <v>#VALUE!</v>
      </c>
      <c r="AH1295" s="60">
        <f>_xlfn.XLOOKUP(TRIM(CLEAN(B1295))&amp;"-"&amp;TRIM(CLEAN(C1295))&amp;"-"&amp;TRIM(CLEAN(D1295)),'KS2'!A:A,'KS2'!B:B,0)</f>
        <v>0</v>
      </c>
      <c r="AI1295" s="60">
        <f>IF(_xlfn.XLOOKUP(MID(B1295,2,7)&amp;"/"&amp;MID(B1295,10,3)&amp;TRIM(D1295)&amp;MID(B1295,15,4),Carouselwash!F:F,Carouselwash!I:I,0)=0,_xlfn.XLOOKUP((MID(C1295,2,7)&amp;"/"&amp;MID(C1295,10,3)&amp;TRIM(D1295)),Carouselwash!G:G,Carouselwash!I:I,0),_xlfn.XLOOKUP(MID(B1295,2,7)&amp;"/"&amp;MID(B1295,10,3)&amp;TRIM(D1295)&amp;MID(B1295,15,4),Carouselwash!F:F,Carouselwash!I:I,0))</f>
        <v>0</v>
      </c>
    </row>
    <row r="1296" spans="27:35" hidden="1">
      <c r="AA1296" s="60" t="s">
        <v>5009</v>
      </c>
      <c r="AB1296" s="66" t="s">
        <v>10095</v>
      </c>
      <c r="AC1296" s="60" t="s">
        <v>10096</v>
      </c>
      <c r="AD1296" s="60">
        <f>IF(N1296=$AD$1,_xlfn.XLOOKUP(LEFT(B1296,18)&amp;C1296&amp;D1296,'Form CT'!I:I,'Form CT'!D:D,0)+_xlfn.XLOOKUP(LEFT(B1296,18)&amp;C1296&amp;D1296,'Form CT'!I:I,'Form CT'!E:E,0),0)</f>
        <v>0</v>
      </c>
      <c r="AE1296" s="60">
        <f>IF(N1296=$AE$1,_xlfn.XLOOKUP(LEFT(B1296,18)&amp;C1296&amp;D1296,'Form CT'!I:I,'Form CT'!D:D,0)+_xlfn.XLOOKUP(LEFT(B1296,18)&amp;C1296&amp;D1296,'Form CT'!I:I,'Form CT'!E:E,0),0)</f>
        <v>0</v>
      </c>
      <c r="AF1296" s="60">
        <f>IF(N1296=$AF$1,_xlfn.XLOOKUP(LEFT(B1296,18)&amp;C1296&amp;D1296,'Form CT'!I:I,'Form CT'!D:D,0)+_xlfn.XLOOKUP(LEFT(B1296,18)&amp;C1296&amp;D1296,'Form CT'!I:I,'Form CT'!E:E,0),0)</f>
        <v>0</v>
      </c>
      <c r="AG1296" s="60" t="e">
        <f t="shared" si="25"/>
        <v>#VALUE!</v>
      </c>
      <c r="AH1296" s="60">
        <f>_xlfn.XLOOKUP(TRIM(CLEAN(B1296))&amp;"-"&amp;TRIM(CLEAN(C1296))&amp;"-"&amp;TRIM(CLEAN(D1296)),'KS2'!A:A,'KS2'!B:B,0)</f>
        <v>0</v>
      </c>
      <c r="AI1296" s="60">
        <f>IF(_xlfn.XLOOKUP(MID(B1296,2,7)&amp;"/"&amp;MID(B1296,10,3)&amp;TRIM(D1296)&amp;MID(B1296,15,4),Carouselwash!F:F,Carouselwash!I:I,0)=0,_xlfn.XLOOKUP((MID(C1296,2,7)&amp;"/"&amp;MID(C1296,10,3)&amp;TRIM(D1296)),Carouselwash!G:G,Carouselwash!I:I,0),_xlfn.XLOOKUP(MID(B1296,2,7)&amp;"/"&amp;MID(B1296,10,3)&amp;TRIM(D1296)&amp;MID(B1296,15,4),Carouselwash!F:F,Carouselwash!I:I,0))</f>
        <v>0</v>
      </c>
    </row>
    <row r="1297" spans="1:35" hidden="1">
      <c r="AA1297" s="60" t="s">
        <v>5009</v>
      </c>
      <c r="AB1297" s="66" t="s">
        <v>10097</v>
      </c>
      <c r="AC1297" s="60" t="s">
        <v>10098</v>
      </c>
      <c r="AD1297" s="60">
        <f>IF(N1297=$AD$1,_xlfn.XLOOKUP(LEFT(B1297,18)&amp;C1297&amp;D1297,'Form CT'!I:I,'Form CT'!D:D,0)+_xlfn.XLOOKUP(LEFT(B1297,18)&amp;C1297&amp;D1297,'Form CT'!I:I,'Form CT'!E:E,0),0)</f>
        <v>0</v>
      </c>
      <c r="AE1297" s="60">
        <f>IF(N1297=$AE$1,_xlfn.XLOOKUP(LEFT(B1297,18)&amp;C1297&amp;D1297,'Form CT'!I:I,'Form CT'!D:D,0)+_xlfn.XLOOKUP(LEFT(B1297,18)&amp;C1297&amp;D1297,'Form CT'!I:I,'Form CT'!E:E,0),0)</f>
        <v>0</v>
      </c>
      <c r="AF1297" s="60">
        <f>IF(N1297=$AF$1,_xlfn.XLOOKUP(LEFT(B1297,18)&amp;C1297&amp;D1297,'Form CT'!I:I,'Form CT'!D:D,0)+_xlfn.XLOOKUP(LEFT(B1297,18)&amp;C1297&amp;D1297,'Form CT'!I:I,'Form CT'!E:E,0),0)</f>
        <v>0</v>
      </c>
      <c r="AG1297" s="60" t="e">
        <f t="shared" si="25"/>
        <v>#VALUE!</v>
      </c>
      <c r="AH1297" s="60">
        <f>_xlfn.XLOOKUP(TRIM(CLEAN(B1297))&amp;"-"&amp;TRIM(CLEAN(C1297))&amp;"-"&amp;TRIM(CLEAN(D1297)),'KS2'!A:A,'KS2'!B:B,0)</f>
        <v>0</v>
      </c>
      <c r="AI1297" s="60">
        <f>IF(_xlfn.XLOOKUP(MID(B1297,2,7)&amp;"/"&amp;MID(B1297,10,3)&amp;TRIM(D1297)&amp;MID(B1297,15,4),Carouselwash!F:F,Carouselwash!I:I,0)=0,_xlfn.XLOOKUP((MID(C1297,2,7)&amp;"/"&amp;MID(C1297,10,3)&amp;TRIM(D1297)),Carouselwash!G:G,Carouselwash!I:I,0),_xlfn.XLOOKUP(MID(B1297,2,7)&amp;"/"&amp;MID(B1297,10,3)&amp;TRIM(D1297)&amp;MID(B1297,15,4),Carouselwash!F:F,Carouselwash!I:I,0))</f>
        <v>0</v>
      </c>
    </row>
    <row r="1298" spans="1:35" hidden="1">
      <c r="AA1298" s="60" t="s">
        <v>5009</v>
      </c>
      <c r="AB1298" s="66" t="s">
        <v>5008</v>
      </c>
      <c r="AC1298" s="60" t="s">
        <v>9558</v>
      </c>
      <c r="AD1298" s="60">
        <f>IF(N1298=$AD$1,_xlfn.XLOOKUP(LEFT(B1298,18)&amp;C1298&amp;D1298,'Form CT'!I:I,'Form CT'!D:D,0)+_xlfn.XLOOKUP(LEFT(B1298,18)&amp;C1298&amp;D1298,'Form CT'!I:I,'Form CT'!E:E,0),0)</f>
        <v>0</v>
      </c>
      <c r="AE1298" s="60">
        <f>IF(N1298=$AE$1,_xlfn.XLOOKUP(LEFT(B1298,18)&amp;C1298&amp;D1298,'Form CT'!I:I,'Form CT'!D:D,0)+_xlfn.XLOOKUP(LEFT(B1298,18)&amp;C1298&amp;D1298,'Form CT'!I:I,'Form CT'!E:E,0),0)</f>
        <v>0</v>
      </c>
      <c r="AF1298" s="60">
        <f>IF(N1298=$AF$1,_xlfn.XLOOKUP(LEFT(B1298,18)&amp;C1298&amp;D1298,'Form CT'!I:I,'Form CT'!D:D,0)+_xlfn.XLOOKUP(LEFT(B1298,18)&amp;C1298&amp;D1298,'Form CT'!I:I,'Form CT'!E:E,0),0)</f>
        <v>0</v>
      </c>
      <c r="AG1298" s="60" t="e">
        <f t="shared" si="25"/>
        <v>#VALUE!</v>
      </c>
      <c r="AH1298" s="60">
        <f>_xlfn.XLOOKUP(TRIM(CLEAN(B1298))&amp;"-"&amp;TRIM(CLEAN(C1298))&amp;"-"&amp;TRIM(CLEAN(D1298)),'KS2'!A:A,'KS2'!B:B,0)</f>
        <v>0</v>
      </c>
      <c r="AI1298" s="60">
        <f>IF(_xlfn.XLOOKUP(MID(B1298,2,7)&amp;"/"&amp;MID(B1298,10,3)&amp;TRIM(D1298)&amp;MID(B1298,15,4),Carouselwash!F:F,Carouselwash!I:I,0)=0,_xlfn.XLOOKUP((MID(C1298,2,7)&amp;"/"&amp;MID(C1298,10,3)&amp;TRIM(D1298)),Carouselwash!G:G,Carouselwash!I:I,0),_xlfn.XLOOKUP(MID(B1298,2,7)&amp;"/"&amp;MID(B1298,10,3)&amp;TRIM(D1298)&amp;MID(B1298,15,4),Carouselwash!F:F,Carouselwash!I:I,0))</f>
        <v>0</v>
      </c>
    </row>
    <row r="1299" spans="1:35" hidden="1">
      <c r="AA1299" s="60" t="s">
        <v>5009</v>
      </c>
      <c r="AB1299" s="66" t="s">
        <v>5008</v>
      </c>
      <c r="AC1299" s="60" t="s">
        <v>9558</v>
      </c>
      <c r="AD1299" s="60">
        <f>IF(N1299=$AD$1,_xlfn.XLOOKUP(LEFT(B1299,18)&amp;C1299&amp;D1299,'Form CT'!I:I,'Form CT'!D:D,0)+_xlfn.XLOOKUP(LEFT(B1299,18)&amp;C1299&amp;D1299,'Form CT'!I:I,'Form CT'!E:E,0),0)</f>
        <v>0</v>
      </c>
      <c r="AE1299" s="60">
        <f>IF(N1299=$AE$1,_xlfn.XLOOKUP(LEFT(B1299,18)&amp;C1299&amp;D1299,'Form CT'!I:I,'Form CT'!D:D,0)+_xlfn.XLOOKUP(LEFT(B1299,18)&amp;C1299&amp;D1299,'Form CT'!I:I,'Form CT'!E:E,0),0)</f>
        <v>0</v>
      </c>
      <c r="AF1299" s="60">
        <f>IF(N1299=$AF$1,_xlfn.XLOOKUP(LEFT(B1299,18)&amp;C1299&amp;D1299,'Form CT'!I:I,'Form CT'!D:D,0)+_xlfn.XLOOKUP(LEFT(B1299,18)&amp;C1299&amp;D1299,'Form CT'!I:I,'Form CT'!E:E,0),0)</f>
        <v>0</v>
      </c>
      <c r="AG1299" s="60" t="e">
        <f t="shared" si="25"/>
        <v>#VALUE!</v>
      </c>
      <c r="AH1299" s="60">
        <f>_xlfn.XLOOKUP(TRIM(CLEAN(B1299))&amp;"-"&amp;TRIM(CLEAN(C1299))&amp;"-"&amp;TRIM(CLEAN(D1299)),'KS2'!A:A,'KS2'!B:B,0)</f>
        <v>0</v>
      </c>
      <c r="AI1299" s="60">
        <f>IF(_xlfn.XLOOKUP(MID(B1299,2,7)&amp;"/"&amp;MID(B1299,10,3)&amp;TRIM(D1299)&amp;MID(B1299,15,4),Carouselwash!F:F,Carouselwash!I:I,0)=0,_xlfn.XLOOKUP((MID(C1299,2,7)&amp;"/"&amp;MID(C1299,10,3)&amp;TRIM(D1299)),Carouselwash!G:G,Carouselwash!I:I,0),_xlfn.XLOOKUP(MID(B1299,2,7)&amp;"/"&amp;MID(B1299,10,3)&amp;TRIM(D1299)&amp;MID(B1299,15,4),Carouselwash!F:F,Carouselwash!I:I,0))</f>
        <v>0</v>
      </c>
    </row>
    <row r="1300" spans="1:35" hidden="1">
      <c r="AA1300" s="60" t="s">
        <v>5009</v>
      </c>
      <c r="AB1300" s="66" t="s">
        <v>10099</v>
      </c>
      <c r="AC1300" s="60" t="s">
        <v>9978</v>
      </c>
      <c r="AD1300" s="60">
        <f>IF(N1300=$AD$1,_xlfn.XLOOKUP(LEFT(B1300,18)&amp;C1300&amp;D1300,'Form CT'!I:I,'Form CT'!D:D,0)+_xlfn.XLOOKUP(LEFT(B1300,18)&amp;C1300&amp;D1300,'Form CT'!I:I,'Form CT'!E:E,0),0)</f>
        <v>0</v>
      </c>
      <c r="AE1300" s="60">
        <f>IF(N1300=$AE$1,_xlfn.XLOOKUP(LEFT(B1300,18)&amp;C1300&amp;D1300,'Form CT'!I:I,'Form CT'!D:D,0)+_xlfn.XLOOKUP(LEFT(B1300,18)&amp;C1300&amp;D1300,'Form CT'!I:I,'Form CT'!E:E,0),0)</f>
        <v>0</v>
      </c>
      <c r="AF1300" s="60">
        <f>IF(N1300=$AF$1,_xlfn.XLOOKUP(LEFT(B1300,18)&amp;C1300&amp;D1300,'Form CT'!I:I,'Form CT'!D:D,0)+_xlfn.XLOOKUP(LEFT(B1300,18)&amp;C1300&amp;D1300,'Form CT'!I:I,'Form CT'!E:E,0),0)</f>
        <v>0</v>
      </c>
      <c r="AG1300" s="60" t="e">
        <f t="shared" si="25"/>
        <v>#VALUE!</v>
      </c>
      <c r="AH1300" s="60">
        <f>_xlfn.XLOOKUP(TRIM(CLEAN(B1300))&amp;"-"&amp;TRIM(CLEAN(C1300))&amp;"-"&amp;TRIM(CLEAN(D1300)),'KS2'!A:A,'KS2'!B:B,0)</f>
        <v>0</v>
      </c>
      <c r="AI1300" s="60">
        <f>IF(_xlfn.XLOOKUP(MID(B1300,2,7)&amp;"/"&amp;MID(B1300,10,3)&amp;TRIM(D1300)&amp;MID(B1300,15,4),Carouselwash!F:F,Carouselwash!I:I,0)=0,_xlfn.XLOOKUP((MID(C1300,2,7)&amp;"/"&amp;MID(C1300,10,3)&amp;TRIM(D1300)),Carouselwash!G:G,Carouselwash!I:I,0),_xlfn.XLOOKUP(MID(B1300,2,7)&amp;"/"&amp;MID(B1300,10,3)&amp;TRIM(D1300)&amp;MID(B1300,15,4),Carouselwash!F:F,Carouselwash!I:I,0))</f>
        <v>0</v>
      </c>
    </row>
    <row r="1301" spans="1:35" hidden="1">
      <c r="AA1301" s="60" t="s">
        <v>5009</v>
      </c>
      <c r="AB1301" s="66" t="s">
        <v>10100</v>
      </c>
      <c r="AC1301" s="60" t="s">
        <v>10101</v>
      </c>
      <c r="AD1301" s="60">
        <f>IF(N1301=$AD$1,_xlfn.XLOOKUP(LEFT(B1301,18)&amp;C1301&amp;D1301,'Form CT'!I:I,'Form CT'!D:D,0)+_xlfn.XLOOKUP(LEFT(B1301,18)&amp;C1301&amp;D1301,'Form CT'!I:I,'Form CT'!E:E,0),0)</f>
        <v>0</v>
      </c>
      <c r="AE1301" s="60">
        <f>IF(N1301=$AE$1,_xlfn.XLOOKUP(LEFT(B1301,18)&amp;C1301&amp;D1301,'Form CT'!I:I,'Form CT'!D:D,0)+_xlfn.XLOOKUP(LEFT(B1301,18)&amp;C1301&amp;D1301,'Form CT'!I:I,'Form CT'!E:E,0),0)</f>
        <v>0</v>
      </c>
      <c r="AF1301" s="60">
        <f>IF(N1301=$AF$1,_xlfn.XLOOKUP(LEFT(B1301,18)&amp;C1301&amp;D1301,'Form CT'!I:I,'Form CT'!D:D,0)+_xlfn.XLOOKUP(LEFT(B1301,18)&amp;C1301&amp;D1301,'Form CT'!I:I,'Form CT'!E:E,0),0)</f>
        <v>0</v>
      </c>
      <c r="AG1301" s="60" t="e">
        <f t="shared" si="25"/>
        <v>#VALUE!</v>
      </c>
      <c r="AH1301" s="60">
        <f>_xlfn.XLOOKUP(TRIM(CLEAN(B1301))&amp;"-"&amp;TRIM(CLEAN(C1301))&amp;"-"&amp;TRIM(CLEAN(D1301)),'KS2'!A:A,'KS2'!B:B,0)</f>
        <v>0</v>
      </c>
      <c r="AI1301" s="60">
        <f>IF(_xlfn.XLOOKUP(MID(B1301,2,7)&amp;"/"&amp;MID(B1301,10,3)&amp;TRIM(D1301)&amp;MID(B1301,15,4),Carouselwash!F:F,Carouselwash!I:I,0)=0,_xlfn.XLOOKUP((MID(C1301,2,7)&amp;"/"&amp;MID(C1301,10,3)&amp;TRIM(D1301)),Carouselwash!G:G,Carouselwash!I:I,0),_xlfn.XLOOKUP(MID(B1301,2,7)&amp;"/"&amp;MID(B1301,10,3)&amp;TRIM(D1301)&amp;MID(B1301,15,4),Carouselwash!F:F,Carouselwash!I:I,0))</f>
        <v>0</v>
      </c>
    </row>
    <row r="1302" spans="1:35" hidden="1">
      <c r="AA1302" s="60" t="s">
        <v>5009</v>
      </c>
      <c r="AB1302" s="66" t="s">
        <v>10102</v>
      </c>
      <c r="AC1302" s="60" t="s">
        <v>10103</v>
      </c>
      <c r="AD1302" s="60">
        <f>IF(N1302=$AD$1,_xlfn.XLOOKUP(LEFT(B1302,18)&amp;C1302&amp;D1302,'Form CT'!I:I,'Form CT'!D:D,0)+_xlfn.XLOOKUP(LEFT(B1302,18)&amp;C1302&amp;D1302,'Form CT'!I:I,'Form CT'!E:E,0),0)</f>
        <v>0</v>
      </c>
      <c r="AE1302" s="60">
        <f>IF(N1302=$AE$1,_xlfn.XLOOKUP(LEFT(B1302,18)&amp;C1302&amp;D1302,'Form CT'!I:I,'Form CT'!D:D,0)+_xlfn.XLOOKUP(LEFT(B1302,18)&amp;C1302&amp;D1302,'Form CT'!I:I,'Form CT'!E:E,0),0)</f>
        <v>0</v>
      </c>
      <c r="AF1302" s="60">
        <f>IF(N1302=$AF$1,_xlfn.XLOOKUP(LEFT(B1302,18)&amp;C1302&amp;D1302,'Form CT'!I:I,'Form CT'!D:D,0)+_xlfn.XLOOKUP(LEFT(B1302,18)&amp;C1302&amp;D1302,'Form CT'!I:I,'Form CT'!E:E,0),0)</f>
        <v>0</v>
      </c>
      <c r="AG1302" s="60" t="e">
        <f t="shared" si="25"/>
        <v>#VALUE!</v>
      </c>
      <c r="AH1302" s="60">
        <f>_xlfn.XLOOKUP(TRIM(CLEAN(B1302))&amp;"-"&amp;TRIM(CLEAN(C1302))&amp;"-"&amp;TRIM(CLEAN(D1302)),'KS2'!A:A,'KS2'!B:B,0)</f>
        <v>0</v>
      </c>
      <c r="AI1302" s="60">
        <f>IF(_xlfn.XLOOKUP(MID(B1302,2,7)&amp;"/"&amp;MID(B1302,10,3)&amp;TRIM(D1302)&amp;MID(B1302,15,4),Carouselwash!F:F,Carouselwash!I:I,0)=0,_xlfn.XLOOKUP((MID(C1302,2,7)&amp;"/"&amp;MID(C1302,10,3)&amp;TRIM(D1302)),Carouselwash!G:G,Carouselwash!I:I,0),_xlfn.XLOOKUP(MID(B1302,2,7)&amp;"/"&amp;MID(B1302,10,3)&amp;TRIM(D1302)&amp;MID(B1302,15,4),Carouselwash!F:F,Carouselwash!I:I,0))</f>
        <v>0</v>
      </c>
    </row>
    <row r="1303" spans="1:35" hidden="1">
      <c r="AA1303" s="60" t="s">
        <v>5009</v>
      </c>
      <c r="AB1303" s="66" t="s">
        <v>10104</v>
      </c>
      <c r="AC1303" s="60" t="s">
        <v>10105</v>
      </c>
      <c r="AD1303" s="60">
        <f>IF(N1303=$AD$1,_xlfn.XLOOKUP(LEFT(B1303,18)&amp;C1303&amp;D1303,'Form CT'!I:I,'Form CT'!D:D,0)+_xlfn.XLOOKUP(LEFT(B1303,18)&amp;C1303&amp;D1303,'Form CT'!I:I,'Form CT'!E:E,0),0)</f>
        <v>0</v>
      </c>
      <c r="AE1303" s="60">
        <f>IF(N1303=$AE$1,_xlfn.XLOOKUP(LEFT(B1303,18)&amp;C1303&amp;D1303,'Form CT'!I:I,'Form CT'!D:D,0)+_xlfn.XLOOKUP(LEFT(B1303,18)&amp;C1303&amp;D1303,'Form CT'!I:I,'Form CT'!E:E,0),0)</f>
        <v>0</v>
      </c>
      <c r="AF1303" s="60">
        <f>IF(N1303=$AF$1,_xlfn.XLOOKUP(LEFT(B1303,18)&amp;C1303&amp;D1303,'Form CT'!I:I,'Form CT'!D:D,0)+_xlfn.XLOOKUP(LEFT(B1303,18)&amp;C1303&amp;D1303,'Form CT'!I:I,'Form CT'!E:E,0),0)</f>
        <v>0</v>
      </c>
      <c r="AG1303" s="60" t="e">
        <f t="shared" si="25"/>
        <v>#VALUE!</v>
      </c>
      <c r="AH1303" s="60">
        <f>_xlfn.XLOOKUP(TRIM(CLEAN(B1303))&amp;"-"&amp;TRIM(CLEAN(C1303))&amp;"-"&amp;TRIM(CLEAN(D1303)),'KS2'!A:A,'KS2'!B:B,0)</f>
        <v>0</v>
      </c>
      <c r="AI1303" s="60">
        <f>IF(_xlfn.XLOOKUP(MID(B1303,2,7)&amp;"/"&amp;MID(B1303,10,3)&amp;TRIM(D1303)&amp;MID(B1303,15,4),Carouselwash!F:F,Carouselwash!I:I,0)=0,_xlfn.XLOOKUP((MID(C1303,2,7)&amp;"/"&amp;MID(C1303,10,3)&amp;TRIM(D1303)),Carouselwash!G:G,Carouselwash!I:I,0),_xlfn.XLOOKUP(MID(B1303,2,7)&amp;"/"&amp;MID(B1303,10,3)&amp;TRIM(D1303)&amp;MID(B1303,15,4),Carouselwash!F:F,Carouselwash!I:I,0))</f>
        <v>0</v>
      </c>
    </row>
    <row r="1304" spans="1:35" hidden="1">
      <c r="AA1304" s="60" t="s">
        <v>5009</v>
      </c>
      <c r="AB1304" s="66" t="s">
        <v>5008</v>
      </c>
      <c r="AC1304" s="60" t="s">
        <v>10106</v>
      </c>
      <c r="AD1304" s="60">
        <f>IF(N1304=$AD$1,_xlfn.XLOOKUP(LEFT(B1304,18)&amp;C1304&amp;D1304,'Form CT'!I:I,'Form CT'!D:D,0)+_xlfn.XLOOKUP(LEFT(B1304,18)&amp;C1304&amp;D1304,'Form CT'!I:I,'Form CT'!E:E,0),0)</f>
        <v>0</v>
      </c>
      <c r="AE1304" s="60">
        <f>IF(N1304=$AE$1,_xlfn.XLOOKUP(LEFT(B1304,18)&amp;C1304&amp;D1304,'Form CT'!I:I,'Form CT'!D:D,0)+_xlfn.XLOOKUP(LEFT(B1304,18)&amp;C1304&amp;D1304,'Form CT'!I:I,'Form CT'!E:E,0),0)</f>
        <v>0</v>
      </c>
      <c r="AF1304" s="60">
        <f>IF(N1304=$AF$1,_xlfn.XLOOKUP(LEFT(B1304,18)&amp;C1304&amp;D1304,'Form CT'!I:I,'Form CT'!D:D,0)+_xlfn.XLOOKUP(LEFT(B1304,18)&amp;C1304&amp;D1304,'Form CT'!I:I,'Form CT'!E:E,0),0)</f>
        <v>0</v>
      </c>
      <c r="AG1304" s="60" t="e">
        <f t="shared" si="25"/>
        <v>#VALUE!</v>
      </c>
      <c r="AH1304" s="60">
        <f>_xlfn.XLOOKUP(TRIM(CLEAN(B1304))&amp;"-"&amp;TRIM(CLEAN(C1304))&amp;"-"&amp;TRIM(CLEAN(D1304)),'KS2'!A:A,'KS2'!B:B,0)</f>
        <v>0</v>
      </c>
      <c r="AI1304" s="60">
        <f>IF(_xlfn.XLOOKUP(MID(B1304,2,7)&amp;"/"&amp;MID(B1304,10,3)&amp;TRIM(D1304)&amp;MID(B1304,15,4),Carouselwash!F:F,Carouselwash!I:I,0)=0,_xlfn.XLOOKUP((MID(C1304,2,7)&amp;"/"&amp;MID(C1304,10,3)&amp;TRIM(D1304)),Carouselwash!G:G,Carouselwash!I:I,0),_xlfn.XLOOKUP(MID(B1304,2,7)&amp;"/"&amp;MID(B1304,10,3)&amp;TRIM(D1304)&amp;MID(B1304,15,4),Carouselwash!F:F,Carouselwash!I:I,0))</f>
        <v>0</v>
      </c>
    </row>
    <row r="1305" spans="1:35" hidden="1">
      <c r="AA1305" s="60" t="s">
        <v>5009</v>
      </c>
      <c r="AB1305" s="66" t="s">
        <v>5008</v>
      </c>
      <c r="AC1305" s="60" t="s">
        <v>9792</v>
      </c>
      <c r="AD1305" s="60">
        <f>IF(N1305=$AD$1,_xlfn.XLOOKUP(LEFT(B1305,18)&amp;C1305&amp;D1305,'Form CT'!I:I,'Form CT'!D:D,0)+_xlfn.XLOOKUP(LEFT(B1305,18)&amp;C1305&amp;D1305,'Form CT'!I:I,'Form CT'!E:E,0),0)</f>
        <v>0</v>
      </c>
      <c r="AE1305" s="60">
        <f>IF(N1305=$AE$1,_xlfn.XLOOKUP(LEFT(B1305,18)&amp;C1305&amp;D1305,'Form CT'!I:I,'Form CT'!D:D,0)+_xlfn.XLOOKUP(LEFT(B1305,18)&amp;C1305&amp;D1305,'Form CT'!I:I,'Form CT'!E:E,0),0)</f>
        <v>0</v>
      </c>
      <c r="AF1305" s="60">
        <f>IF(N1305=$AF$1,_xlfn.XLOOKUP(LEFT(B1305,18)&amp;C1305&amp;D1305,'Form CT'!I:I,'Form CT'!D:D,0)+_xlfn.XLOOKUP(LEFT(B1305,18)&amp;C1305&amp;D1305,'Form CT'!I:I,'Form CT'!E:E,0),0)</f>
        <v>0</v>
      </c>
      <c r="AG1305" s="60" t="e">
        <f t="shared" si="25"/>
        <v>#VALUE!</v>
      </c>
      <c r="AH1305" s="60">
        <f>_xlfn.XLOOKUP(TRIM(CLEAN(B1305))&amp;"-"&amp;TRIM(CLEAN(C1305))&amp;"-"&amp;TRIM(CLEAN(D1305)),'KS2'!A:A,'KS2'!B:B,0)</f>
        <v>0</v>
      </c>
      <c r="AI1305" s="60">
        <f>IF(_xlfn.XLOOKUP(MID(B1305,2,7)&amp;"/"&amp;MID(B1305,10,3)&amp;TRIM(D1305)&amp;MID(B1305,15,4),Carouselwash!F:F,Carouselwash!I:I,0)=0,_xlfn.XLOOKUP((MID(C1305,2,7)&amp;"/"&amp;MID(C1305,10,3)&amp;TRIM(D1305)),Carouselwash!G:G,Carouselwash!I:I,0),_xlfn.XLOOKUP(MID(B1305,2,7)&amp;"/"&amp;MID(B1305,10,3)&amp;TRIM(D1305)&amp;MID(B1305,15,4),Carouselwash!F:F,Carouselwash!I:I,0))</f>
        <v>0</v>
      </c>
    </row>
    <row r="1306" spans="1:35" hidden="1">
      <c r="AA1306" s="60" t="s">
        <v>5009</v>
      </c>
      <c r="AB1306" s="66" t="s">
        <v>5008</v>
      </c>
      <c r="AC1306" s="60" t="s">
        <v>9558</v>
      </c>
      <c r="AD1306" s="60">
        <f>IF(N1306=$AD$1,_xlfn.XLOOKUP(LEFT(B1306,18)&amp;C1306&amp;D1306,'Form CT'!I:I,'Form CT'!D:D,0)+_xlfn.XLOOKUP(LEFT(B1306,18)&amp;C1306&amp;D1306,'Form CT'!I:I,'Form CT'!E:E,0),0)</f>
        <v>0</v>
      </c>
      <c r="AE1306" s="60">
        <f>IF(N1306=$AE$1,_xlfn.XLOOKUP(LEFT(B1306,18)&amp;C1306&amp;D1306,'Form CT'!I:I,'Form CT'!D:D,0)+_xlfn.XLOOKUP(LEFT(B1306,18)&amp;C1306&amp;D1306,'Form CT'!I:I,'Form CT'!E:E,0),0)</f>
        <v>0</v>
      </c>
      <c r="AF1306" s="60">
        <f>IF(N1306=$AF$1,_xlfn.XLOOKUP(LEFT(B1306,18)&amp;C1306&amp;D1306,'Form CT'!I:I,'Form CT'!D:D,0)+_xlfn.XLOOKUP(LEFT(B1306,18)&amp;C1306&amp;D1306,'Form CT'!I:I,'Form CT'!E:E,0),0)</f>
        <v>0</v>
      </c>
      <c r="AG1306" s="60" t="e">
        <f t="shared" si="25"/>
        <v>#VALUE!</v>
      </c>
      <c r="AH1306" s="60">
        <f>_xlfn.XLOOKUP(TRIM(CLEAN(B1306))&amp;"-"&amp;TRIM(CLEAN(C1306))&amp;"-"&amp;TRIM(CLEAN(D1306)),'KS2'!A:A,'KS2'!B:B,0)</f>
        <v>0</v>
      </c>
      <c r="AI1306" s="60">
        <f>IF(_xlfn.XLOOKUP(MID(B1306,2,7)&amp;"/"&amp;MID(B1306,10,3)&amp;TRIM(D1306)&amp;MID(B1306,15,4),Carouselwash!F:F,Carouselwash!I:I,0)=0,_xlfn.XLOOKUP((MID(C1306,2,7)&amp;"/"&amp;MID(C1306,10,3)&amp;TRIM(D1306)),Carouselwash!G:G,Carouselwash!I:I,0),_xlfn.XLOOKUP(MID(B1306,2,7)&amp;"/"&amp;MID(B1306,10,3)&amp;TRIM(D1306)&amp;MID(B1306,15,4),Carouselwash!F:F,Carouselwash!I:I,0))</f>
        <v>0</v>
      </c>
    </row>
    <row r="1307" spans="1:35" hidden="1">
      <c r="AA1307" s="60" t="s">
        <v>5009</v>
      </c>
      <c r="AB1307" s="66" t="s">
        <v>10107</v>
      </c>
      <c r="AC1307" s="60" t="s">
        <v>10108</v>
      </c>
      <c r="AD1307" s="60">
        <f>IF(N1307=$AD$1,_xlfn.XLOOKUP(LEFT(B1307,18)&amp;C1307&amp;D1307,'Form CT'!I:I,'Form CT'!D:D,0)+_xlfn.XLOOKUP(LEFT(B1307,18)&amp;C1307&amp;D1307,'Form CT'!I:I,'Form CT'!E:E,0),0)</f>
        <v>0</v>
      </c>
      <c r="AE1307" s="60">
        <f>IF(N1307=$AE$1,_xlfn.XLOOKUP(LEFT(B1307,18)&amp;C1307&amp;D1307,'Form CT'!I:I,'Form CT'!D:D,0)+_xlfn.XLOOKUP(LEFT(B1307,18)&amp;C1307&amp;D1307,'Form CT'!I:I,'Form CT'!E:E,0),0)</f>
        <v>0</v>
      </c>
      <c r="AF1307" s="60">
        <f>IF(N1307=$AF$1,_xlfn.XLOOKUP(LEFT(B1307,18)&amp;C1307&amp;D1307,'Form CT'!I:I,'Form CT'!D:D,0)+_xlfn.XLOOKUP(LEFT(B1307,18)&amp;C1307&amp;D1307,'Form CT'!I:I,'Form CT'!E:E,0),0)</f>
        <v>0</v>
      </c>
      <c r="AG1307" s="60" t="e">
        <f t="shared" si="25"/>
        <v>#VALUE!</v>
      </c>
      <c r="AH1307" s="60">
        <f>_xlfn.XLOOKUP(TRIM(CLEAN(B1307))&amp;"-"&amp;TRIM(CLEAN(C1307))&amp;"-"&amp;TRIM(CLEAN(D1307)),'KS2'!A:A,'KS2'!B:B,0)</f>
        <v>0</v>
      </c>
      <c r="AI1307" s="60">
        <f>IF(_xlfn.XLOOKUP(MID(B1307,2,7)&amp;"/"&amp;MID(B1307,10,3)&amp;TRIM(D1307)&amp;MID(B1307,15,4),Carouselwash!F:F,Carouselwash!I:I,0)=0,_xlfn.XLOOKUP((MID(C1307,2,7)&amp;"/"&amp;MID(C1307,10,3)&amp;TRIM(D1307)),Carouselwash!G:G,Carouselwash!I:I,0),_xlfn.XLOOKUP(MID(B1307,2,7)&amp;"/"&amp;MID(B1307,10,3)&amp;TRIM(D1307)&amp;MID(B1307,15,4),Carouselwash!F:F,Carouselwash!I:I,0))</f>
        <v>0</v>
      </c>
    </row>
    <row r="1308" spans="1:35" hidden="1">
      <c r="AA1308" s="60" t="s">
        <v>5009</v>
      </c>
      <c r="AB1308" s="66" t="s">
        <v>10109</v>
      </c>
      <c r="AC1308" s="60" t="s">
        <v>10110</v>
      </c>
      <c r="AD1308" s="60">
        <f>IF(N1308=$AD$1,_xlfn.XLOOKUP(LEFT(B1308,18)&amp;C1308&amp;D1308,'Form CT'!I:I,'Form CT'!D:D,0)+_xlfn.XLOOKUP(LEFT(B1308,18)&amp;C1308&amp;D1308,'Form CT'!I:I,'Form CT'!E:E,0),0)</f>
        <v>0</v>
      </c>
      <c r="AE1308" s="60">
        <f>IF(N1308=$AE$1,_xlfn.XLOOKUP(LEFT(B1308,18)&amp;C1308&amp;D1308,'Form CT'!I:I,'Form CT'!D:D,0)+_xlfn.XLOOKUP(LEFT(B1308,18)&amp;C1308&amp;D1308,'Form CT'!I:I,'Form CT'!E:E,0),0)</f>
        <v>0</v>
      </c>
      <c r="AF1308" s="60">
        <f>IF(N1308=$AF$1,_xlfn.XLOOKUP(LEFT(B1308,18)&amp;C1308&amp;D1308,'Form CT'!I:I,'Form CT'!D:D,0)+_xlfn.XLOOKUP(LEFT(B1308,18)&amp;C1308&amp;D1308,'Form CT'!I:I,'Form CT'!E:E,0),0)</f>
        <v>0</v>
      </c>
      <c r="AG1308" s="60" t="e">
        <f t="shared" si="25"/>
        <v>#VALUE!</v>
      </c>
      <c r="AH1308" s="60">
        <f>_xlfn.XLOOKUP(TRIM(CLEAN(B1308))&amp;"-"&amp;TRIM(CLEAN(C1308))&amp;"-"&amp;TRIM(CLEAN(D1308)),'KS2'!A:A,'KS2'!B:B,0)</f>
        <v>0</v>
      </c>
      <c r="AI1308" s="60">
        <f>IF(_xlfn.XLOOKUP(MID(B1308,2,7)&amp;"/"&amp;MID(B1308,10,3)&amp;TRIM(D1308)&amp;MID(B1308,15,4),Carouselwash!F:F,Carouselwash!I:I,0)=0,_xlfn.XLOOKUP((MID(C1308,2,7)&amp;"/"&amp;MID(C1308,10,3)&amp;TRIM(D1308)),Carouselwash!G:G,Carouselwash!I:I,0),_xlfn.XLOOKUP(MID(B1308,2,7)&amp;"/"&amp;MID(B1308,10,3)&amp;TRIM(D1308)&amp;MID(B1308,15,4),Carouselwash!F:F,Carouselwash!I:I,0))</f>
        <v>0</v>
      </c>
    </row>
    <row r="1309" spans="1:35" hidden="1">
      <c r="A1309"/>
      <c r="AA1309" s="60" t="s">
        <v>5013</v>
      </c>
      <c r="AB1309" s="66" t="s">
        <v>10111</v>
      </c>
      <c r="AC1309" s="60" t="s">
        <v>10112</v>
      </c>
      <c r="AD1309" s="60">
        <f>IF(N1309=$AD$1,_xlfn.XLOOKUP(LEFT(B1309,18)&amp;C1309&amp;D1309,'Form CT'!I:I,'Form CT'!D:D,0)+_xlfn.XLOOKUP(LEFT(B1309,18)&amp;C1309&amp;D1309,'Form CT'!I:I,'Form CT'!E:E,0),0)</f>
        <v>0</v>
      </c>
      <c r="AE1309" s="60">
        <f>IF(N1309=$AE$1,_xlfn.XLOOKUP(LEFT(B1309,18)&amp;C1309&amp;D1309,'Form CT'!I:I,'Form CT'!D:D,0)+_xlfn.XLOOKUP(LEFT(B1309,18)&amp;C1309&amp;D1309,'Form CT'!I:I,'Form CT'!E:E,0),0)</f>
        <v>0</v>
      </c>
      <c r="AF1309" s="60">
        <f>IF(N1309=$AF$1,_xlfn.XLOOKUP(LEFT(B1309,18)&amp;C1309&amp;D1309,'Form CT'!I:I,'Form CT'!D:D,0)+_xlfn.XLOOKUP(LEFT(B1309,18)&amp;C1309&amp;D1309,'Form CT'!I:I,'Form CT'!E:E,0),0)</f>
        <v>0</v>
      </c>
      <c r="AG1309" s="60" t="e">
        <f t="shared" si="25"/>
        <v>#VALUE!</v>
      </c>
      <c r="AH1309" s="60">
        <f>_xlfn.XLOOKUP(TRIM(CLEAN(B1309))&amp;"-"&amp;TRIM(CLEAN(C1309))&amp;"-"&amp;TRIM(CLEAN(D1309)),'KS2'!A:A,'KS2'!B:B,0)</f>
        <v>0</v>
      </c>
      <c r="AI1309" s="60">
        <f>IF(_xlfn.XLOOKUP(MID(B1309,2,7)&amp;"/"&amp;MID(B1309,10,3)&amp;TRIM(D1309)&amp;MID(B1309,15,4),Carouselwash!F:F,Carouselwash!I:I,0)=0,_xlfn.XLOOKUP((MID(C1309,2,7)&amp;"/"&amp;MID(C1309,10,3)&amp;TRIM(D1309)),Carouselwash!G:G,Carouselwash!I:I,0),_xlfn.XLOOKUP(MID(B1309,2,7)&amp;"/"&amp;MID(B1309,10,3)&amp;TRIM(D1309)&amp;MID(B1309,15,4),Carouselwash!F:F,Carouselwash!I:I,0))</f>
        <v>0</v>
      </c>
    </row>
    <row r="1310" spans="1:35" hidden="1">
      <c r="A1310"/>
      <c r="AA1310" s="60" t="s">
        <v>5009</v>
      </c>
      <c r="AB1310" s="66" t="s">
        <v>5008</v>
      </c>
      <c r="AC1310" s="60" t="s">
        <v>9558</v>
      </c>
      <c r="AD1310" s="60">
        <f>IF(N1310=$AD$1,_xlfn.XLOOKUP(LEFT(B1310,18)&amp;C1310&amp;D1310,'Form CT'!I:I,'Form CT'!D:D,0)+_xlfn.XLOOKUP(LEFT(B1310,18)&amp;C1310&amp;D1310,'Form CT'!I:I,'Form CT'!E:E,0),0)</f>
        <v>0</v>
      </c>
      <c r="AE1310" s="60">
        <f>IF(N1310=$AE$1,_xlfn.XLOOKUP(LEFT(B1310,18)&amp;C1310&amp;D1310,'Form CT'!I:I,'Form CT'!D:D,0)+_xlfn.XLOOKUP(LEFT(B1310,18)&amp;C1310&amp;D1310,'Form CT'!I:I,'Form CT'!E:E,0),0)</f>
        <v>0</v>
      </c>
      <c r="AF1310" s="60">
        <f>IF(N1310=$AF$1,_xlfn.XLOOKUP(LEFT(B1310,18)&amp;C1310&amp;D1310,'Form CT'!I:I,'Form CT'!D:D,0)+_xlfn.XLOOKUP(LEFT(B1310,18)&amp;C1310&amp;D1310,'Form CT'!I:I,'Form CT'!E:E,0),0)</f>
        <v>0</v>
      </c>
      <c r="AG1310" s="60" t="e">
        <f t="shared" si="25"/>
        <v>#VALUE!</v>
      </c>
      <c r="AH1310" s="60">
        <f>_xlfn.XLOOKUP(TRIM(CLEAN(B1310))&amp;"-"&amp;TRIM(CLEAN(C1310))&amp;"-"&amp;TRIM(CLEAN(D1310)),'KS2'!A:A,'KS2'!B:B,0)</f>
        <v>0</v>
      </c>
      <c r="AI1310" s="60">
        <f>IF(_xlfn.XLOOKUP(MID(B1310,2,7)&amp;"/"&amp;MID(B1310,10,3)&amp;TRIM(D1310)&amp;MID(B1310,15,4),Carouselwash!F:F,Carouselwash!I:I,0)=0,_xlfn.XLOOKUP((MID(C1310,2,7)&amp;"/"&amp;MID(C1310,10,3)&amp;TRIM(D1310)),Carouselwash!G:G,Carouselwash!I:I,0),_xlfn.XLOOKUP(MID(B1310,2,7)&amp;"/"&amp;MID(B1310,10,3)&amp;TRIM(D1310)&amp;MID(B1310,15,4),Carouselwash!F:F,Carouselwash!I:I,0))</f>
        <v>0</v>
      </c>
    </row>
    <row r="1311" spans="1:35" hidden="1">
      <c r="A1311"/>
      <c r="AA1311" s="60" t="s">
        <v>5012</v>
      </c>
      <c r="AB1311" s="66" t="s">
        <v>5014</v>
      </c>
      <c r="AC1311" s="60" t="s">
        <v>10113</v>
      </c>
      <c r="AD1311" s="60">
        <f>IF(N1311=$AD$1,_xlfn.XLOOKUP(LEFT(B1311,18)&amp;C1311&amp;D1311,'Form CT'!I:I,'Form CT'!D:D,0)+_xlfn.XLOOKUP(LEFT(B1311,18)&amp;C1311&amp;D1311,'Form CT'!I:I,'Form CT'!E:E,0),0)</f>
        <v>0</v>
      </c>
      <c r="AE1311" s="60">
        <f>IF(N1311=$AE$1,_xlfn.XLOOKUP(LEFT(B1311,18)&amp;C1311&amp;D1311,'Form CT'!I:I,'Form CT'!D:D,0)+_xlfn.XLOOKUP(LEFT(B1311,18)&amp;C1311&amp;D1311,'Form CT'!I:I,'Form CT'!E:E,0),0)</f>
        <v>0</v>
      </c>
      <c r="AF1311" s="60">
        <f>IF(N1311=$AF$1,_xlfn.XLOOKUP(LEFT(B1311,18)&amp;C1311&amp;D1311,'Form CT'!I:I,'Form CT'!D:D,0)+_xlfn.XLOOKUP(LEFT(B1311,18)&amp;C1311&amp;D1311,'Form CT'!I:I,'Form CT'!E:E,0),0)</f>
        <v>0</v>
      </c>
      <c r="AG1311" s="60" t="e">
        <f t="shared" si="25"/>
        <v>#VALUE!</v>
      </c>
      <c r="AH1311" s="60">
        <f>_xlfn.XLOOKUP(TRIM(CLEAN(B1311))&amp;"-"&amp;TRIM(CLEAN(C1311))&amp;"-"&amp;TRIM(CLEAN(D1311)),'KS2'!A:A,'KS2'!B:B,0)</f>
        <v>0</v>
      </c>
      <c r="AI1311" s="60">
        <f>IF(_xlfn.XLOOKUP(MID(B1311,2,7)&amp;"/"&amp;MID(B1311,10,3)&amp;TRIM(D1311)&amp;MID(B1311,15,4),Carouselwash!F:F,Carouselwash!I:I,0)=0,_xlfn.XLOOKUP((MID(C1311,2,7)&amp;"/"&amp;MID(C1311,10,3)&amp;TRIM(D1311)),Carouselwash!G:G,Carouselwash!I:I,0),_xlfn.XLOOKUP(MID(B1311,2,7)&amp;"/"&amp;MID(B1311,10,3)&amp;TRIM(D1311)&amp;MID(B1311,15,4),Carouselwash!F:F,Carouselwash!I:I,0))</f>
        <v>0</v>
      </c>
    </row>
    <row r="1312" spans="1:35" hidden="1">
      <c r="A1312"/>
      <c r="AA1312" s="60" t="s">
        <v>5009</v>
      </c>
      <c r="AB1312" s="66" t="s">
        <v>5008</v>
      </c>
      <c r="AC1312" s="60" t="s">
        <v>9558</v>
      </c>
      <c r="AD1312" s="60">
        <f>IF(N1312=$AD$1,_xlfn.XLOOKUP(LEFT(B1312,18)&amp;C1312&amp;D1312,'Form CT'!I:I,'Form CT'!D:D,0)+_xlfn.XLOOKUP(LEFT(B1312,18)&amp;C1312&amp;D1312,'Form CT'!I:I,'Form CT'!E:E,0),0)</f>
        <v>0</v>
      </c>
      <c r="AE1312" s="60">
        <f>IF(N1312=$AE$1,_xlfn.XLOOKUP(LEFT(B1312,18)&amp;C1312&amp;D1312,'Form CT'!I:I,'Form CT'!D:D,0)+_xlfn.XLOOKUP(LEFT(B1312,18)&amp;C1312&amp;D1312,'Form CT'!I:I,'Form CT'!E:E,0),0)</f>
        <v>0</v>
      </c>
      <c r="AF1312" s="60">
        <f>IF(N1312=$AF$1,_xlfn.XLOOKUP(LEFT(B1312,18)&amp;C1312&amp;D1312,'Form CT'!I:I,'Form CT'!D:D,0)+_xlfn.XLOOKUP(LEFT(B1312,18)&amp;C1312&amp;D1312,'Form CT'!I:I,'Form CT'!E:E,0),0)</f>
        <v>0</v>
      </c>
      <c r="AG1312" s="60" t="e">
        <f t="shared" si="25"/>
        <v>#VALUE!</v>
      </c>
      <c r="AH1312" s="60">
        <f>_xlfn.XLOOKUP(TRIM(CLEAN(B1312))&amp;"-"&amp;TRIM(CLEAN(C1312))&amp;"-"&amp;TRIM(CLEAN(D1312)),'KS2'!A:A,'KS2'!B:B,0)</f>
        <v>0</v>
      </c>
      <c r="AI1312" s="60">
        <f>IF(_xlfn.XLOOKUP(MID(B1312,2,7)&amp;"/"&amp;MID(B1312,10,3)&amp;TRIM(D1312)&amp;MID(B1312,15,4),Carouselwash!F:F,Carouselwash!I:I,0)=0,_xlfn.XLOOKUP((MID(C1312,2,7)&amp;"/"&amp;MID(C1312,10,3)&amp;TRIM(D1312)),Carouselwash!G:G,Carouselwash!I:I,0),_xlfn.XLOOKUP(MID(B1312,2,7)&amp;"/"&amp;MID(B1312,10,3)&amp;TRIM(D1312)&amp;MID(B1312,15,4),Carouselwash!F:F,Carouselwash!I:I,0))</f>
        <v>0</v>
      </c>
    </row>
    <row r="1313" spans="1:35" hidden="1">
      <c r="A1313"/>
      <c r="AA1313" s="60" t="s">
        <v>5009</v>
      </c>
      <c r="AB1313" s="66" t="s">
        <v>5008</v>
      </c>
      <c r="AC1313" s="60" t="s">
        <v>9558</v>
      </c>
      <c r="AD1313" s="60">
        <f>IF(N1313=$AD$1,_xlfn.XLOOKUP(LEFT(B1313,18)&amp;C1313&amp;D1313,'Form CT'!I:I,'Form CT'!D:D,0)+_xlfn.XLOOKUP(LEFT(B1313,18)&amp;C1313&amp;D1313,'Form CT'!I:I,'Form CT'!E:E,0),0)</f>
        <v>0</v>
      </c>
      <c r="AE1313" s="60">
        <f>IF(N1313=$AE$1,_xlfn.XLOOKUP(LEFT(B1313,18)&amp;C1313&amp;D1313,'Form CT'!I:I,'Form CT'!D:D,0)+_xlfn.XLOOKUP(LEFT(B1313,18)&amp;C1313&amp;D1313,'Form CT'!I:I,'Form CT'!E:E,0),0)</f>
        <v>0</v>
      </c>
      <c r="AF1313" s="60">
        <f>IF(N1313=$AF$1,_xlfn.XLOOKUP(LEFT(B1313,18)&amp;C1313&amp;D1313,'Form CT'!I:I,'Form CT'!D:D,0)+_xlfn.XLOOKUP(LEFT(B1313,18)&amp;C1313&amp;D1313,'Form CT'!I:I,'Form CT'!E:E,0),0)</f>
        <v>0</v>
      </c>
      <c r="AG1313" s="60" t="e">
        <f t="shared" si="25"/>
        <v>#VALUE!</v>
      </c>
      <c r="AH1313" s="60">
        <f>_xlfn.XLOOKUP(TRIM(CLEAN(B1313))&amp;"-"&amp;TRIM(CLEAN(C1313))&amp;"-"&amp;TRIM(CLEAN(D1313)),'KS2'!A:A,'KS2'!B:B,0)</f>
        <v>0</v>
      </c>
      <c r="AI1313" s="60">
        <f>IF(_xlfn.XLOOKUP(MID(B1313,2,7)&amp;"/"&amp;MID(B1313,10,3)&amp;TRIM(D1313)&amp;MID(B1313,15,4),Carouselwash!F:F,Carouselwash!I:I,0)=0,_xlfn.XLOOKUP((MID(C1313,2,7)&amp;"/"&amp;MID(C1313,10,3)&amp;TRIM(D1313)),Carouselwash!G:G,Carouselwash!I:I,0),_xlfn.XLOOKUP(MID(B1313,2,7)&amp;"/"&amp;MID(B1313,10,3)&amp;TRIM(D1313)&amp;MID(B1313,15,4),Carouselwash!F:F,Carouselwash!I:I,0))</f>
        <v>0</v>
      </c>
    </row>
    <row r="1314" spans="1:35" hidden="1">
      <c r="A1314"/>
      <c r="AA1314" s="60" t="s">
        <v>5009</v>
      </c>
      <c r="AB1314" s="66" t="s">
        <v>10114</v>
      </c>
      <c r="AC1314" s="60" t="s">
        <v>10115</v>
      </c>
      <c r="AD1314" s="60">
        <f>IF(N1314=$AD$1,_xlfn.XLOOKUP(LEFT(B1314,18)&amp;C1314&amp;D1314,'Form CT'!I:I,'Form CT'!D:D,0)+_xlfn.XLOOKUP(LEFT(B1314,18)&amp;C1314&amp;D1314,'Form CT'!I:I,'Form CT'!E:E,0),0)</f>
        <v>0</v>
      </c>
      <c r="AE1314" s="60">
        <f>IF(N1314=$AE$1,_xlfn.XLOOKUP(LEFT(B1314,18)&amp;C1314&amp;D1314,'Form CT'!I:I,'Form CT'!D:D,0)+_xlfn.XLOOKUP(LEFT(B1314,18)&amp;C1314&amp;D1314,'Form CT'!I:I,'Form CT'!E:E,0),0)</f>
        <v>0</v>
      </c>
      <c r="AF1314" s="60">
        <f>IF(N1314=$AF$1,_xlfn.XLOOKUP(LEFT(B1314,18)&amp;C1314&amp;D1314,'Form CT'!I:I,'Form CT'!D:D,0)+_xlfn.XLOOKUP(LEFT(B1314,18)&amp;C1314&amp;D1314,'Form CT'!I:I,'Form CT'!E:E,0),0)</f>
        <v>0</v>
      </c>
      <c r="AG1314" s="60" t="e">
        <f t="shared" si="25"/>
        <v>#VALUE!</v>
      </c>
      <c r="AH1314" s="60">
        <f>_xlfn.XLOOKUP(TRIM(CLEAN(B1314))&amp;"-"&amp;TRIM(CLEAN(C1314))&amp;"-"&amp;TRIM(CLEAN(D1314)),'KS2'!A:A,'KS2'!B:B,0)</f>
        <v>0</v>
      </c>
      <c r="AI1314" s="60">
        <f>IF(_xlfn.XLOOKUP(MID(B1314,2,7)&amp;"/"&amp;MID(B1314,10,3)&amp;TRIM(D1314)&amp;MID(B1314,15,4),Carouselwash!F:F,Carouselwash!I:I,0)=0,_xlfn.XLOOKUP((MID(C1314,2,7)&amp;"/"&amp;MID(C1314,10,3)&amp;TRIM(D1314)),Carouselwash!G:G,Carouselwash!I:I,0),_xlfn.XLOOKUP(MID(B1314,2,7)&amp;"/"&amp;MID(B1314,10,3)&amp;TRIM(D1314)&amp;MID(B1314,15,4),Carouselwash!F:F,Carouselwash!I:I,0))</f>
        <v>0</v>
      </c>
    </row>
    <row r="1315" spans="1:35" hidden="1">
      <c r="A1315"/>
      <c r="AA1315" s="60" t="s">
        <v>5009</v>
      </c>
      <c r="AB1315" s="66" t="s">
        <v>5008</v>
      </c>
      <c r="AC1315" s="60" t="s">
        <v>10012</v>
      </c>
      <c r="AD1315" s="60">
        <f>IF(N1315=$AD$1,_xlfn.XLOOKUP(LEFT(B1315,18)&amp;C1315&amp;D1315,'Form CT'!I:I,'Form CT'!D:D,0)+_xlfn.XLOOKUP(LEFT(B1315,18)&amp;C1315&amp;D1315,'Form CT'!I:I,'Form CT'!E:E,0),0)</f>
        <v>0</v>
      </c>
      <c r="AE1315" s="60">
        <f>IF(N1315=$AE$1,_xlfn.XLOOKUP(LEFT(B1315,18)&amp;C1315&amp;D1315,'Form CT'!I:I,'Form CT'!D:D,0)+_xlfn.XLOOKUP(LEFT(B1315,18)&amp;C1315&amp;D1315,'Form CT'!I:I,'Form CT'!E:E,0),0)</f>
        <v>0</v>
      </c>
      <c r="AF1315" s="60">
        <f>IF(N1315=$AF$1,_xlfn.XLOOKUP(LEFT(B1315,18)&amp;C1315&amp;D1315,'Form CT'!I:I,'Form CT'!D:D,0)+_xlfn.XLOOKUP(LEFT(B1315,18)&amp;C1315&amp;D1315,'Form CT'!I:I,'Form CT'!E:E,0),0)</f>
        <v>0</v>
      </c>
      <c r="AG1315" s="60" t="e">
        <f t="shared" si="25"/>
        <v>#VALUE!</v>
      </c>
      <c r="AH1315" s="60">
        <f>_xlfn.XLOOKUP(TRIM(CLEAN(B1315))&amp;"-"&amp;TRIM(CLEAN(C1315))&amp;"-"&amp;TRIM(CLEAN(D1315)),'KS2'!A:A,'KS2'!B:B,0)</f>
        <v>0</v>
      </c>
      <c r="AI1315" s="60">
        <f>IF(_xlfn.XLOOKUP(MID(B1315,2,7)&amp;"/"&amp;MID(B1315,10,3)&amp;TRIM(D1315)&amp;MID(B1315,15,4),Carouselwash!F:F,Carouselwash!I:I,0)=0,_xlfn.XLOOKUP((MID(C1315,2,7)&amp;"/"&amp;MID(C1315,10,3)&amp;TRIM(D1315)),Carouselwash!G:G,Carouselwash!I:I,0),_xlfn.XLOOKUP(MID(B1315,2,7)&amp;"/"&amp;MID(B1315,10,3)&amp;TRIM(D1315)&amp;MID(B1315,15,4),Carouselwash!F:F,Carouselwash!I:I,0))</f>
        <v>0</v>
      </c>
    </row>
    <row r="1316" spans="1:35" hidden="1">
      <c r="A1316"/>
      <c r="AA1316" s="60" t="s">
        <v>5009</v>
      </c>
      <c r="AB1316" s="66" t="s">
        <v>10116</v>
      </c>
      <c r="AC1316" s="60" t="s">
        <v>10117</v>
      </c>
      <c r="AD1316" s="60">
        <f>IF(N1316=$AD$1,_xlfn.XLOOKUP(LEFT(B1316,18)&amp;C1316&amp;D1316,'Form CT'!I:I,'Form CT'!D:D,0)+_xlfn.XLOOKUP(LEFT(B1316,18)&amp;C1316&amp;D1316,'Form CT'!I:I,'Form CT'!E:E,0),0)</f>
        <v>0</v>
      </c>
      <c r="AE1316" s="60">
        <f>IF(N1316=$AE$1,_xlfn.XLOOKUP(LEFT(B1316,18)&amp;C1316&amp;D1316,'Form CT'!I:I,'Form CT'!D:D,0)+_xlfn.XLOOKUP(LEFT(B1316,18)&amp;C1316&amp;D1316,'Form CT'!I:I,'Form CT'!E:E,0),0)</f>
        <v>0</v>
      </c>
      <c r="AF1316" s="60">
        <f>IF(N1316=$AF$1,_xlfn.XLOOKUP(LEFT(B1316,18)&amp;C1316&amp;D1316,'Form CT'!I:I,'Form CT'!D:D,0)+_xlfn.XLOOKUP(LEFT(B1316,18)&amp;C1316&amp;D1316,'Form CT'!I:I,'Form CT'!E:E,0),0)</f>
        <v>0</v>
      </c>
      <c r="AG1316" s="60" t="e">
        <f t="shared" si="25"/>
        <v>#VALUE!</v>
      </c>
      <c r="AH1316" s="60">
        <f>_xlfn.XLOOKUP(TRIM(CLEAN(B1316))&amp;"-"&amp;TRIM(CLEAN(C1316))&amp;"-"&amp;TRIM(CLEAN(D1316)),'KS2'!A:A,'KS2'!B:B,0)</f>
        <v>0</v>
      </c>
      <c r="AI1316" s="60">
        <f>IF(_xlfn.XLOOKUP(MID(B1316,2,7)&amp;"/"&amp;MID(B1316,10,3)&amp;TRIM(D1316)&amp;MID(B1316,15,4),Carouselwash!F:F,Carouselwash!I:I,0)=0,_xlfn.XLOOKUP((MID(C1316,2,7)&amp;"/"&amp;MID(C1316,10,3)&amp;TRIM(D1316)),Carouselwash!G:G,Carouselwash!I:I,0),_xlfn.XLOOKUP(MID(B1316,2,7)&amp;"/"&amp;MID(B1316,10,3)&amp;TRIM(D1316)&amp;MID(B1316,15,4),Carouselwash!F:F,Carouselwash!I:I,0))</f>
        <v>0</v>
      </c>
    </row>
    <row r="1317" spans="1:35" hidden="1">
      <c r="A1317"/>
      <c r="AA1317" s="60" t="s">
        <v>5013</v>
      </c>
      <c r="AB1317" s="66" t="s">
        <v>10118</v>
      </c>
      <c r="AC1317" s="60" t="s">
        <v>9924</v>
      </c>
      <c r="AD1317" s="60">
        <f>IF(N1317=$AD$1,_xlfn.XLOOKUP(LEFT(B1317,18)&amp;C1317&amp;D1317,'Form CT'!I:I,'Form CT'!D:D,0)+_xlfn.XLOOKUP(LEFT(B1317,18)&amp;C1317&amp;D1317,'Form CT'!I:I,'Form CT'!E:E,0),0)</f>
        <v>0</v>
      </c>
      <c r="AE1317" s="60">
        <f>IF(N1317=$AE$1,_xlfn.XLOOKUP(LEFT(B1317,18)&amp;C1317&amp;D1317,'Form CT'!I:I,'Form CT'!D:D,0)+_xlfn.XLOOKUP(LEFT(B1317,18)&amp;C1317&amp;D1317,'Form CT'!I:I,'Form CT'!E:E,0),0)</f>
        <v>0</v>
      </c>
      <c r="AF1317" s="60">
        <f>IF(N1317=$AF$1,_xlfn.XLOOKUP(LEFT(B1317,18)&amp;C1317&amp;D1317,'Form CT'!I:I,'Form CT'!D:D,0)+_xlfn.XLOOKUP(LEFT(B1317,18)&amp;C1317&amp;D1317,'Form CT'!I:I,'Form CT'!E:E,0),0)</f>
        <v>0</v>
      </c>
      <c r="AG1317" s="60" t="e">
        <f t="shared" si="25"/>
        <v>#VALUE!</v>
      </c>
      <c r="AH1317" s="60">
        <f>_xlfn.XLOOKUP(TRIM(CLEAN(B1317))&amp;"-"&amp;TRIM(CLEAN(C1317))&amp;"-"&amp;TRIM(CLEAN(D1317)),'KS2'!A:A,'KS2'!B:B,0)</f>
        <v>0</v>
      </c>
      <c r="AI1317" s="60">
        <f>IF(_xlfn.XLOOKUP(MID(B1317,2,7)&amp;"/"&amp;MID(B1317,10,3)&amp;TRIM(D1317)&amp;MID(B1317,15,4),Carouselwash!F:F,Carouselwash!I:I,0)=0,_xlfn.XLOOKUP((MID(C1317,2,7)&amp;"/"&amp;MID(C1317,10,3)&amp;TRIM(D1317)),Carouselwash!G:G,Carouselwash!I:I,0),_xlfn.XLOOKUP(MID(B1317,2,7)&amp;"/"&amp;MID(B1317,10,3)&amp;TRIM(D1317)&amp;MID(B1317,15,4),Carouselwash!F:F,Carouselwash!I:I,0))</f>
        <v>0</v>
      </c>
    </row>
    <row r="1318" spans="1:35" hidden="1">
      <c r="A1318"/>
      <c r="AA1318" s="60" t="s">
        <v>5012</v>
      </c>
      <c r="AB1318" s="66" t="s">
        <v>5014</v>
      </c>
      <c r="AC1318" s="60" t="s">
        <v>10119</v>
      </c>
      <c r="AD1318" s="60">
        <f>IF(N1318=$AD$1,_xlfn.XLOOKUP(LEFT(B1318,18)&amp;C1318&amp;D1318,'Form CT'!I:I,'Form CT'!D:D,0)+_xlfn.XLOOKUP(LEFT(B1318,18)&amp;C1318&amp;D1318,'Form CT'!I:I,'Form CT'!E:E,0),0)</f>
        <v>0</v>
      </c>
      <c r="AE1318" s="60">
        <f>IF(N1318=$AE$1,_xlfn.XLOOKUP(LEFT(B1318,18)&amp;C1318&amp;D1318,'Form CT'!I:I,'Form CT'!D:D,0)+_xlfn.XLOOKUP(LEFT(B1318,18)&amp;C1318&amp;D1318,'Form CT'!I:I,'Form CT'!E:E,0),0)</f>
        <v>0</v>
      </c>
      <c r="AF1318" s="60">
        <f>IF(N1318=$AF$1,_xlfn.XLOOKUP(LEFT(B1318,18)&amp;C1318&amp;D1318,'Form CT'!I:I,'Form CT'!D:D,0)+_xlfn.XLOOKUP(LEFT(B1318,18)&amp;C1318&amp;D1318,'Form CT'!I:I,'Form CT'!E:E,0),0)</f>
        <v>0</v>
      </c>
      <c r="AG1318" s="60" t="e">
        <f t="shared" si="25"/>
        <v>#VALUE!</v>
      </c>
      <c r="AH1318" s="60">
        <f>_xlfn.XLOOKUP(TRIM(CLEAN(B1318))&amp;"-"&amp;TRIM(CLEAN(C1318))&amp;"-"&amp;TRIM(CLEAN(D1318)),'KS2'!A:A,'KS2'!B:B,0)</f>
        <v>0</v>
      </c>
      <c r="AI1318" s="60">
        <f>IF(_xlfn.XLOOKUP(MID(B1318,2,7)&amp;"/"&amp;MID(B1318,10,3)&amp;TRIM(D1318)&amp;MID(B1318,15,4),Carouselwash!F:F,Carouselwash!I:I,0)=0,_xlfn.XLOOKUP((MID(C1318,2,7)&amp;"/"&amp;MID(C1318,10,3)&amp;TRIM(D1318)),Carouselwash!G:G,Carouselwash!I:I,0),_xlfn.XLOOKUP(MID(B1318,2,7)&amp;"/"&amp;MID(B1318,10,3)&amp;TRIM(D1318)&amp;MID(B1318,15,4),Carouselwash!F:F,Carouselwash!I:I,0))</f>
        <v>0</v>
      </c>
    </row>
    <row r="1319" spans="1:35" hidden="1">
      <c r="A1319"/>
      <c r="AA1319" s="60" t="s">
        <v>5013</v>
      </c>
      <c r="AB1319" s="66" t="s">
        <v>10120</v>
      </c>
      <c r="AC1319" s="60" t="s">
        <v>10121</v>
      </c>
      <c r="AD1319" s="60">
        <f>IF(N1319=$AD$1,_xlfn.XLOOKUP(LEFT(B1319,18)&amp;C1319&amp;D1319,'Form CT'!I:I,'Form CT'!D:D,0)+_xlfn.XLOOKUP(LEFT(B1319,18)&amp;C1319&amp;D1319,'Form CT'!I:I,'Form CT'!E:E,0),0)</f>
        <v>0</v>
      </c>
      <c r="AE1319" s="60">
        <f>IF(N1319=$AE$1,_xlfn.XLOOKUP(LEFT(B1319,18)&amp;C1319&amp;D1319,'Form CT'!I:I,'Form CT'!D:D,0)+_xlfn.XLOOKUP(LEFT(B1319,18)&amp;C1319&amp;D1319,'Form CT'!I:I,'Form CT'!E:E,0),0)</f>
        <v>0</v>
      </c>
      <c r="AF1319" s="60">
        <f>IF(N1319=$AF$1,_xlfn.XLOOKUP(LEFT(B1319,18)&amp;C1319&amp;D1319,'Form CT'!I:I,'Form CT'!D:D,0)+_xlfn.XLOOKUP(LEFT(B1319,18)&amp;C1319&amp;D1319,'Form CT'!I:I,'Form CT'!E:E,0),0)</f>
        <v>0</v>
      </c>
      <c r="AG1319" s="60" t="e">
        <f t="shared" si="25"/>
        <v>#VALUE!</v>
      </c>
      <c r="AH1319" s="60">
        <f>_xlfn.XLOOKUP(TRIM(CLEAN(B1319))&amp;"-"&amp;TRIM(CLEAN(C1319))&amp;"-"&amp;TRIM(CLEAN(D1319)),'KS2'!A:A,'KS2'!B:B,0)</f>
        <v>0</v>
      </c>
      <c r="AI1319" s="60">
        <f>IF(_xlfn.XLOOKUP(MID(B1319,2,7)&amp;"/"&amp;MID(B1319,10,3)&amp;TRIM(D1319)&amp;MID(B1319,15,4),Carouselwash!F:F,Carouselwash!I:I,0)=0,_xlfn.XLOOKUP((MID(C1319,2,7)&amp;"/"&amp;MID(C1319,10,3)&amp;TRIM(D1319)),Carouselwash!G:G,Carouselwash!I:I,0),_xlfn.XLOOKUP(MID(B1319,2,7)&amp;"/"&amp;MID(B1319,10,3)&amp;TRIM(D1319)&amp;MID(B1319,15,4),Carouselwash!F:F,Carouselwash!I:I,0))</f>
        <v>0</v>
      </c>
    </row>
    <row r="1320" spans="1:35" hidden="1">
      <c r="A1320"/>
      <c r="AA1320" s="60" t="s">
        <v>5009</v>
      </c>
      <c r="AB1320" s="66" t="s">
        <v>5008</v>
      </c>
      <c r="AC1320" s="60" t="s">
        <v>9558</v>
      </c>
      <c r="AD1320" s="60">
        <f>IF(N1320=$AD$1,_xlfn.XLOOKUP(LEFT(B1320,18)&amp;C1320&amp;D1320,'Form CT'!I:I,'Form CT'!D:D,0)+_xlfn.XLOOKUP(LEFT(B1320,18)&amp;C1320&amp;D1320,'Form CT'!I:I,'Form CT'!E:E,0),0)</f>
        <v>0</v>
      </c>
      <c r="AE1320" s="60">
        <f>IF(N1320=$AE$1,_xlfn.XLOOKUP(LEFT(B1320,18)&amp;C1320&amp;D1320,'Form CT'!I:I,'Form CT'!D:D,0)+_xlfn.XLOOKUP(LEFT(B1320,18)&amp;C1320&amp;D1320,'Form CT'!I:I,'Form CT'!E:E,0),0)</f>
        <v>0</v>
      </c>
      <c r="AF1320" s="60">
        <f>IF(N1320=$AF$1,_xlfn.XLOOKUP(LEFT(B1320,18)&amp;C1320&amp;D1320,'Form CT'!I:I,'Form CT'!D:D,0)+_xlfn.XLOOKUP(LEFT(B1320,18)&amp;C1320&amp;D1320,'Form CT'!I:I,'Form CT'!E:E,0),0)</f>
        <v>0</v>
      </c>
      <c r="AG1320" s="60" t="e">
        <f t="shared" si="25"/>
        <v>#VALUE!</v>
      </c>
      <c r="AH1320" s="60">
        <f>_xlfn.XLOOKUP(TRIM(CLEAN(B1320))&amp;"-"&amp;TRIM(CLEAN(C1320))&amp;"-"&amp;TRIM(CLEAN(D1320)),'KS2'!A:A,'KS2'!B:B,0)</f>
        <v>0</v>
      </c>
      <c r="AI1320" s="60">
        <f>IF(_xlfn.XLOOKUP(MID(B1320,2,7)&amp;"/"&amp;MID(B1320,10,3)&amp;TRIM(D1320)&amp;MID(B1320,15,4),Carouselwash!F:F,Carouselwash!I:I,0)=0,_xlfn.XLOOKUP((MID(C1320,2,7)&amp;"/"&amp;MID(C1320,10,3)&amp;TRIM(D1320)),Carouselwash!G:G,Carouselwash!I:I,0),_xlfn.XLOOKUP(MID(B1320,2,7)&amp;"/"&amp;MID(B1320,10,3)&amp;TRIM(D1320)&amp;MID(B1320,15,4),Carouselwash!F:F,Carouselwash!I:I,0))</f>
        <v>0</v>
      </c>
    </row>
    <row r="1321" spans="1:35" hidden="1">
      <c r="A1321"/>
      <c r="AA1321" s="60" t="s">
        <v>5009</v>
      </c>
      <c r="AB1321" s="66" t="s">
        <v>10122</v>
      </c>
      <c r="AC1321" s="60" t="s">
        <v>10123</v>
      </c>
      <c r="AD1321" s="60">
        <f>IF(N1321=$AD$1,_xlfn.XLOOKUP(LEFT(B1321,18)&amp;C1321&amp;D1321,'Form CT'!I:I,'Form CT'!D:D,0)+_xlfn.XLOOKUP(LEFT(B1321,18)&amp;C1321&amp;D1321,'Form CT'!I:I,'Form CT'!E:E,0),0)</f>
        <v>0</v>
      </c>
      <c r="AE1321" s="60">
        <f>IF(N1321=$AE$1,_xlfn.XLOOKUP(LEFT(B1321,18)&amp;C1321&amp;D1321,'Form CT'!I:I,'Form CT'!D:D,0)+_xlfn.XLOOKUP(LEFT(B1321,18)&amp;C1321&amp;D1321,'Form CT'!I:I,'Form CT'!E:E,0),0)</f>
        <v>0</v>
      </c>
      <c r="AF1321" s="60">
        <f>IF(N1321=$AF$1,_xlfn.XLOOKUP(LEFT(B1321,18)&amp;C1321&amp;D1321,'Form CT'!I:I,'Form CT'!D:D,0)+_xlfn.XLOOKUP(LEFT(B1321,18)&amp;C1321&amp;D1321,'Form CT'!I:I,'Form CT'!E:E,0),0)</f>
        <v>0</v>
      </c>
      <c r="AG1321" s="60" t="e">
        <f t="shared" si="25"/>
        <v>#VALUE!</v>
      </c>
      <c r="AH1321" s="60">
        <f>_xlfn.XLOOKUP(TRIM(CLEAN(B1321))&amp;"-"&amp;TRIM(CLEAN(C1321))&amp;"-"&amp;TRIM(CLEAN(D1321)),'KS2'!A:A,'KS2'!B:B,0)</f>
        <v>0</v>
      </c>
      <c r="AI1321" s="60">
        <f>IF(_xlfn.XLOOKUP(MID(B1321,2,7)&amp;"/"&amp;MID(B1321,10,3)&amp;TRIM(D1321)&amp;MID(B1321,15,4),Carouselwash!F:F,Carouselwash!I:I,0)=0,_xlfn.XLOOKUP((MID(C1321,2,7)&amp;"/"&amp;MID(C1321,10,3)&amp;TRIM(D1321)),Carouselwash!G:G,Carouselwash!I:I,0),_xlfn.XLOOKUP(MID(B1321,2,7)&amp;"/"&amp;MID(B1321,10,3)&amp;TRIM(D1321)&amp;MID(B1321,15,4),Carouselwash!F:F,Carouselwash!I:I,0))</f>
        <v>0</v>
      </c>
    </row>
    <row r="1322" spans="1:35" hidden="1">
      <c r="A1322"/>
      <c r="AA1322" s="60" t="s">
        <v>5013</v>
      </c>
      <c r="AB1322" s="66" t="s">
        <v>10124</v>
      </c>
      <c r="AC1322" s="60" t="s">
        <v>10125</v>
      </c>
      <c r="AD1322" s="60">
        <f>IF(N1322=$AD$1,_xlfn.XLOOKUP(LEFT(B1322,18)&amp;C1322&amp;D1322,'Form CT'!I:I,'Form CT'!D:D,0)+_xlfn.XLOOKUP(LEFT(B1322,18)&amp;C1322&amp;D1322,'Form CT'!I:I,'Form CT'!E:E,0),0)</f>
        <v>0</v>
      </c>
      <c r="AE1322" s="60">
        <f>IF(N1322=$AE$1,_xlfn.XLOOKUP(LEFT(B1322,18)&amp;C1322&amp;D1322,'Form CT'!I:I,'Form CT'!D:D,0)+_xlfn.XLOOKUP(LEFT(B1322,18)&amp;C1322&amp;D1322,'Form CT'!I:I,'Form CT'!E:E,0),0)</f>
        <v>0</v>
      </c>
      <c r="AF1322" s="60">
        <f>IF(N1322=$AF$1,_xlfn.XLOOKUP(LEFT(B1322,18)&amp;C1322&amp;D1322,'Form CT'!I:I,'Form CT'!D:D,0)+_xlfn.XLOOKUP(LEFT(B1322,18)&amp;C1322&amp;D1322,'Form CT'!I:I,'Form CT'!E:E,0),0)</f>
        <v>0</v>
      </c>
      <c r="AG1322" s="60" t="e">
        <f t="shared" si="25"/>
        <v>#VALUE!</v>
      </c>
      <c r="AH1322" s="60">
        <f>_xlfn.XLOOKUP(TRIM(CLEAN(B1322))&amp;"-"&amp;TRIM(CLEAN(C1322))&amp;"-"&amp;TRIM(CLEAN(D1322)),'KS2'!A:A,'KS2'!B:B,0)</f>
        <v>0</v>
      </c>
      <c r="AI1322" s="60">
        <f>IF(_xlfn.XLOOKUP(MID(B1322,2,7)&amp;"/"&amp;MID(B1322,10,3)&amp;TRIM(D1322)&amp;MID(B1322,15,4),Carouselwash!F:F,Carouselwash!I:I,0)=0,_xlfn.XLOOKUP((MID(C1322,2,7)&amp;"/"&amp;MID(C1322,10,3)&amp;TRIM(D1322)),Carouselwash!G:G,Carouselwash!I:I,0),_xlfn.XLOOKUP(MID(B1322,2,7)&amp;"/"&amp;MID(B1322,10,3)&amp;TRIM(D1322)&amp;MID(B1322,15,4),Carouselwash!F:F,Carouselwash!I:I,0))</f>
        <v>0</v>
      </c>
    </row>
    <row r="1323" spans="1:35" hidden="1">
      <c r="A1323"/>
      <c r="AA1323" s="60" t="s">
        <v>5009</v>
      </c>
      <c r="AB1323" s="66" t="s">
        <v>10126</v>
      </c>
      <c r="AC1323" s="60" t="s">
        <v>10127</v>
      </c>
      <c r="AD1323" s="60">
        <f>IF(N1323=$AD$1,_xlfn.XLOOKUP(LEFT(B1323,18)&amp;C1323&amp;D1323,'Form CT'!I:I,'Form CT'!D:D,0)+_xlfn.XLOOKUP(LEFT(B1323,18)&amp;C1323&amp;D1323,'Form CT'!I:I,'Form CT'!E:E,0),0)</f>
        <v>0</v>
      </c>
      <c r="AE1323" s="60">
        <f>IF(N1323=$AE$1,_xlfn.XLOOKUP(LEFT(B1323,18)&amp;C1323&amp;D1323,'Form CT'!I:I,'Form CT'!D:D,0)+_xlfn.XLOOKUP(LEFT(B1323,18)&amp;C1323&amp;D1323,'Form CT'!I:I,'Form CT'!E:E,0),0)</f>
        <v>0</v>
      </c>
      <c r="AF1323" s="60">
        <f>IF(N1323=$AF$1,_xlfn.XLOOKUP(LEFT(B1323,18)&amp;C1323&amp;D1323,'Form CT'!I:I,'Form CT'!D:D,0)+_xlfn.XLOOKUP(LEFT(B1323,18)&amp;C1323&amp;D1323,'Form CT'!I:I,'Form CT'!E:E,0),0)</f>
        <v>0</v>
      </c>
      <c r="AG1323" s="60" t="e">
        <f t="shared" si="25"/>
        <v>#VALUE!</v>
      </c>
      <c r="AH1323" s="60">
        <f>_xlfn.XLOOKUP(TRIM(CLEAN(B1323))&amp;"-"&amp;TRIM(CLEAN(C1323))&amp;"-"&amp;TRIM(CLEAN(D1323)),'KS2'!A:A,'KS2'!B:B,0)</f>
        <v>0</v>
      </c>
      <c r="AI1323" s="60">
        <f>IF(_xlfn.XLOOKUP(MID(B1323,2,7)&amp;"/"&amp;MID(B1323,10,3)&amp;TRIM(D1323)&amp;MID(B1323,15,4),Carouselwash!F:F,Carouselwash!I:I,0)=0,_xlfn.XLOOKUP((MID(C1323,2,7)&amp;"/"&amp;MID(C1323,10,3)&amp;TRIM(D1323)),Carouselwash!G:G,Carouselwash!I:I,0),_xlfn.XLOOKUP(MID(B1323,2,7)&amp;"/"&amp;MID(B1323,10,3)&amp;TRIM(D1323)&amp;MID(B1323,15,4),Carouselwash!F:F,Carouselwash!I:I,0))</f>
        <v>0</v>
      </c>
    </row>
    <row r="1324" spans="1:35" hidden="1">
      <c r="A1324"/>
      <c r="AA1324" s="60" t="s">
        <v>5013</v>
      </c>
      <c r="AB1324" s="66" t="s">
        <v>10128</v>
      </c>
      <c r="AC1324" s="60" t="s">
        <v>10129</v>
      </c>
      <c r="AD1324" s="60">
        <f>IF(N1324=$AD$1,_xlfn.XLOOKUP(LEFT(B1324,18)&amp;C1324&amp;D1324,'Form CT'!I:I,'Form CT'!D:D,0)+_xlfn.XLOOKUP(LEFT(B1324,18)&amp;C1324&amp;D1324,'Form CT'!I:I,'Form CT'!E:E,0),0)</f>
        <v>0</v>
      </c>
      <c r="AE1324" s="60">
        <f>IF(N1324=$AE$1,_xlfn.XLOOKUP(LEFT(B1324,18)&amp;C1324&amp;D1324,'Form CT'!I:I,'Form CT'!D:D,0)+_xlfn.XLOOKUP(LEFT(B1324,18)&amp;C1324&amp;D1324,'Form CT'!I:I,'Form CT'!E:E,0),0)</f>
        <v>0</v>
      </c>
      <c r="AF1324" s="60">
        <f>IF(N1324=$AF$1,_xlfn.XLOOKUP(LEFT(B1324,18)&amp;C1324&amp;D1324,'Form CT'!I:I,'Form CT'!D:D,0)+_xlfn.XLOOKUP(LEFT(B1324,18)&amp;C1324&amp;D1324,'Form CT'!I:I,'Form CT'!E:E,0),0)</f>
        <v>0</v>
      </c>
      <c r="AG1324" s="60" t="e">
        <f t="shared" si="25"/>
        <v>#VALUE!</v>
      </c>
      <c r="AH1324" s="60">
        <f>_xlfn.XLOOKUP(TRIM(CLEAN(B1324))&amp;"-"&amp;TRIM(CLEAN(C1324))&amp;"-"&amp;TRIM(CLEAN(D1324)),'KS2'!A:A,'KS2'!B:B,0)</f>
        <v>0</v>
      </c>
      <c r="AI1324" s="60">
        <f>IF(_xlfn.XLOOKUP(MID(B1324,2,7)&amp;"/"&amp;MID(B1324,10,3)&amp;TRIM(D1324)&amp;MID(B1324,15,4),Carouselwash!F:F,Carouselwash!I:I,0)=0,_xlfn.XLOOKUP((MID(C1324,2,7)&amp;"/"&amp;MID(C1324,10,3)&amp;TRIM(D1324)),Carouselwash!G:G,Carouselwash!I:I,0),_xlfn.XLOOKUP(MID(B1324,2,7)&amp;"/"&amp;MID(B1324,10,3)&amp;TRIM(D1324)&amp;MID(B1324,15,4),Carouselwash!F:F,Carouselwash!I:I,0))</f>
        <v>0</v>
      </c>
    </row>
    <row r="1325" spans="1:35" hidden="1">
      <c r="A1325"/>
      <c r="AA1325" s="60" t="s">
        <v>5009</v>
      </c>
      <c r="AB1325" s="66" t="s">
        <v>10130</v>
      </c>
      <c r="AC1325" s="60" t="s">
        <v>10131</v>
      </c>
      <c r="AD1325" s="60">
        <f>IF(N1325=$AD$1,_xlfn.XLOOKUP(LEFT(B1325,18)&amp;C1325&amp;D1325,'Form CT'!I:I,'Form CT'!D:D,0)+_xlfn.XLOOKUP(LEFT(B1325,18)&amp;C1325&amp;D1325,'Form CT'!I:I,'Form CT'!E:E,0),0)</f>
        <v>0</v>
      </c>
      <c r="AE1325" s="60">
        <f>IF(N1325=$AE$1,_xlfn.XLOOKUP(LEFT(B1325,18)&amp;C1325&amp;D1325,'Form CT'!I:I,'Form CT'!D:D,0)+_xlfn.XLOOKUP(LEFT(B1325,18)&amp;C1325&amp;D1325,'Form CT'!I:I,'Form CT'!E:E,0),0)</f>
        <v>0</v>
      </c>
      <c r="AF1325" s="60">
        <f>IF(N1325=$AF$1,_xlfn.XLOOKUP(LEFT(B1325,18)&amp;C1325&amp;D1325,'Form CT'!I:I,'Form CT'!D:D,0)+_xlfn.XLOOKUP(LEFT(B1325,18)&amp;C1325&amp;D1325,'Form CT'!I:I,'Form CT'!E:E,0),0)</f>
        <v>0</v>
      </c>
      <c r="AG1325" s="60" t="e">
        <f t="shared" si="25"/>
        <v>#VALUE!</v>
      </c>
      <c r="AH1325" s="60">
        <f>_xlfn.XLOOKUP(TRIM(CLEAN(B1325))&amp;"-"&amp;TRIM(CLEAN(C1325))&amp;"-"&amp;TRIM(CLEAN(D1325)),'KS2'!A:A,'KS2'!B:B,0)</f>
        <v>0</v>
      </c>
      <c r="AI1325" s="60">
        <f>IF(_xlfn.XLOOKUP(MID(B1325,2,7)&amp;"/"&amp;MID(B1325,10,3)&amp;TRIM(D1325)&amp;MID(B1325,15,4),Carouselwash!F:F,Carouselwash!I:I,0)=0,_xlfn.XLOOKUP((MID(C1325,2,7)&amp;"/"&amp;MID(C1325,10,3)&amp;TRIM(D1325)),Carouselwash!G:G,Carouselwash!I:I,0),_xlfn.XLOOKUP(MID(B1325,2,7)&amp;"/"&amp;MID(B1325,10,3)&amp;TRIM(D1325)&amp;MID(B1325,15,4),Carouselwash!F:F,Carouselwash!I:I,0))</f>
        <v>0</v>
      </c>
    </row>
    <row r="1326" spans="1:35" hidden="1">
      <c r="A1326"/>
      <c r="AA1326" s="60" t="s">
        <v>5012</v>
      </c>
      <c r="AB1326" s="66" t="s">
        <v>5014</v>
      </c>
      <c r="AC1326" s="60" t="s">
        <v>10132</v>
      </c>
      <c r="AD1326" s="60">
        <f>IF(N1326=$AD$1,_xlfn.XLOOKUP(LEFT(B1326,18)&amp;C1326&amp;D1326,'Form CT'!I:I,'Form CT'!D:D,0)+_xlfn.XLOOKUP(LEFT(B1326,18)&amp;C1326&amp;D1326,'Form CT'!I:I,'Form CT'!E:E,0),0)</f>
        <v>0</v>
      </c>
      <c r="AE1326" s="60">
        <f>IF(N1326=$AE$1,_xlfn.XLOOKUP(LEFT(B1326,18)&amp;C1326&amp;D1326,'Form CT'!I:I,'Form CT'!D:D,0)+_xlfn.XLOOKUP(LEFT(B1326,18)&amp;C1326&amp;D1326,'Form CT'!I:I,'Form CT'!E:E,0),0)</f>
        <v>0</v>
      </c>
      <c r="AF1326" s="60">
        <f>IF(N1326=$AF$1,_xlfn.XLOOKUP(LEFT(B1326,18)&amp;C1326&amp;D1326,'Form CT'!I:I,'Form CT'!D:D,0)+_xlfn.XLOOKUP(LEFT(B1326,18)&amp;C1326&amp;D1326,'Form CT'!I:I,'Form CT'!E:E,0),0)</f>
        <v>0</v>
      </c>
      <c r="AG1326" s="60" t="e">
        <f t="shared" si="25"/>
        <v>#VALUE!</v>
      </c>
      <c r="AH1326" s="60">
        <f>_xlfn.XLOOKUP(TRIM(CLEAN(B1326))&amp;"-"&amp;TRIM(CLEAN(C1326))&amp;"-"&amp;TRIM(CLEAN(D1326)),'KS2'!A:A,'KS2'!B:B,0)</f>
        <v>0</v>
      </c>
      <c r="AI1326" s="60">
        <f>IF(_xlfn.XLOOKUP(MID(B1326,2,7)&amp;"/"&amp;MID(B1326,10,3)&amp;TRIM(D1326)&amp;MID(B1326,15,4),Carouselwash!F:F,Carouselwash!I:I,0)=0,_xlfn.XLOOKUP((MID(C1326,2,7)&amp;"/"&amp;MID(C1326,10,3)&amp;TRIM(D1326)),Carouselwash!G:G,Carouselwash!I:I,0),_xlfn.XLOOKUP(MID(B1326,2,7)&amp;"/"&amp;MID(B1326,10,3)&amp;TRIM(D1326)&amp;MID(B1326,15,4),Carouselwash!F:F,Carouselwash!I:I,0))</f>
        <v>0</v>
      </c>
    </row>
    <row r="1327" spans="1:35" hidden="1">
      <c r="A1327"/>
      <c r="AA1327" s="60" t="s">
        <v>5009</v>
      </c>
      <c r="AB1327" s="66" t="s">
        <v>10133</v>
      </c>
      <c r="AC1327" s="60" t="s">
        <v>9698</v>
      </c>
      <c r="AD1327" s="60">
        <f>IF(N1327=$AD$1,_xlfn.XLOOKUP(LEFT(B1327,18)&amp;C1327&amp;D1327,'Form CT'!I:I,'Form CT'!D:D,0)+_xlfn.XLOOKUP(LEFT(B1327,18)&amp;C1327&amp;D1327,'Form CT'!I:I,'Form CT'!E:E,0),0)</f>
        <v>0</v>
      </c>
      <c r="AE1327" s="60">
        <f>IF(N1327=$AE$1,_xlfn.XLOOKUP(LEFT(B1327,18)&amp;C1327&amp;D1327,'Form CT'!I:I,'Form CT'!D:D,0)+_xlfn.XLOOKUP(LEFT(B1327,18)&amp;C1327&amp;D1327,'Form CT'!I:I,'Form CT'!E:E,0),0)</f>
        <v>0</v>
      </c>
      <c r="AF1327" s="60">
        <f>IF(N1327=$AF$1,_xlfn.XLOOKUP(LEFT(B1327,18)&amp;C1327&amp;D1327,'Form CT'!I:I,'Form CT'!D:D,0)+_xlfn.XLOOKUP(LEFT(B1327,18)&amp;C1327&amp;D1327,'Form CT'!I:I,'Form CT'!E:E,0),0)</f>
        <v>0</v>
      </c>
      <c r="AG1327" s="60" t="e">
        <f t="shared" si="25"/>
        <v>#VALUE!</v>
      </c>
      <c r="AH1327" s="60">
        <f>_xlfn.XLOOKUP(TRIM(CLEAN(B1327))&amp;"-"&amp;TRIM(CLEAN(C1327))&amp;"-"&amp;TRIM(CLEAN(D1327)),'KS2'!A:A,'KS2'!B:B,0)</f>
        <v>0</v>
      </c>
      <c r="AI1327" s="60">
        <f>IF(_xlfn.XLOOKUP(MID(B1327,2,7)&amp;"/"&amp;MID(B1327,10,3)&amp;TRIM(D1327)&amp;MID(B1327,15,4),Carouselwash!F:F,Carouselwash!I:I,0)=0,_xlfn.XLOOKUP((MID(C1327,2,7)&amp;"/"&amp;MID(C1327,10,3)&amp;TRIM(D1327)),Carouselwash!G:G,Carouselwash!I:I,0),_xlfn.XLOOKUP(MID(B1327,2,7)&amp;"/"&amp;MID(B1327,10,3)&amp;TRIM(D1327)&amp;MID(B1327,15,4),Carouselwash!F:F,Carouselwash!I:I,0))</f>
        <v>0</v>
      </c>
    </row>
    <row r="1328" spans="1:35" hidden="1">
      <c r="A1328"/>
      <c r="AA1328" s="60" t="s">
        <v>5009</v>
      </c>
      <c r="AB1328" s="66" t="s">
        <v>10134</v>
      </c>
      <c r="AC1328" s="60" t="s">
        <v>10135</v>
      </c>
      <c r="AD1328" s="60">
        <f>IF(N1328=$AD$1,_xlfn.XLOOKUP(LEFT(B1328,18)&amp;C1328&amp;D1328,'Form CT'!I:I,'Form CT'!D:D,0)+_xlfn.XLOOKUP(LEFT(B1328,18)&amp;C1328&amp;D1328,'Form CT'!I:I,'Form CT'!E:E,0),0)</f>
        <v>0</v>
      </c>
      <c r="AE1328" s="60">
        <f>IF(N1328=$AE$1,_xlfn.XLOOKUP(LEFT(B1328,18)&amp;C1328&amp;D1328,'Form CT'!I:I,'Form CT'!D:D,0)+_xlfn.XLOOKUP(LEFT(B1328,18)&amp;C1328&amp;D1328,'Form CT'!I:I,'Form CT'!E:E,0),0)</f>
        <v>0</v>
      </c>
      <c r="AF1328" s="60">
        <f>IF(N1328=$AF$1,_xlfn.XLOOKUP(LEFT(B1328,18)&amp;C1328&amp;D1328,'Form CT'!I:I,'Form CT'!D:D,0)+_xlfn.XLOOKUP(LEFT(B1328,18)&amp;C1328&amp;D1328,'Form CT'!I:I,'Form CT'!E:E,0),0)</f>
        <v>0</v>
      </c>
      <c r="AG1328" s="60" t="e">
        <f t="shared" si="25"/>
        <v>#VALUE!</v>
      </c>
      <c r="AH1328" s="60">
        <f>_xlfn.XLOOKUP(TRIM(CLEAN(B1328))&amp;"-"&amp;TRIM(CLEAN(C1328))&amp;"-"&amp;TRIM(CLEAN(D1328)),'KS2'!A:A,'KS2'!B:B,0)</f>
        <v>0</v>
      </c>
      <c r="AI1328" s="60">
        <f>IF(_xlfn.XLOOKUP(MID(B1328,2,7)&amp;"/"&amp;MID(B1328,10,3)&amp;TRIM(D1328)&amp;MID(B1328,15,4),Carouselwash!F:F,Carouselwash!I:I,0)=0,_xlfn.XLOOKUP((MID(C1328,2,7)&amp;"/"&amp;MID(C1328,10,3)&amp;TRIM(D1328)),Carouselwash!G:G,Carouselwash!I:I,0),_xlfn.XLOOKUP(MID(B1328,2,7)&amp;"/"&amp;MID(B1328,10,3)&amp;TRIM(D1328)&amp;MID(B1328,15,4),Carouselwash!F:F,Carouselwash!I:I,0))</f>
        <v>0</v>
      </c>
    </row>
    <row r="1329" spans="1:35" hidden="1">
      <c r="A1329"/>
      <c r="AA1329" s="60" t="s">
        <v>5009</v>
      </c>
      <c r="AB1329" s="66" t="s">
        <v>10136</v>
      </c>
      <c r="AC1329" s="60" t="s">
        <v>10137</v>
      </c>
      <c r="AD1329" s="60">
        <f>IF(N1329=$AD$1,_xlfn.XLOOKUP(LEFT(B1329,18)&amp;C1329&amp;D1329,'Form CT'!I:I,'Form CT'!D:D,0)+_xlfn.XLOOKUP(LEFT(B1329,18)&amp;C1329&amp;D1329,'Form CT'!I:I,'Form CT'!E:E,0),0)</f>
        <v>0</v>
      </c>
      <c r="AE1329" s="60">
        <f>IF(N1329=$AE$1,_xlfn.XLOOKUP(LEFT(B1329,18)&amp;C1329&amp;D1329,'Form CT'!I:I,'Form CT'!D:D,0)+_xlfn.XLOOKUP(LEFT(B1329,18)&amp;C1329&amp;D1329,'Form CT'!I:I,'Form CT'!E:E,0),0)</f>
        <v>0</v>
      </c>
      <c r="AF1329" s="60">
        <f>IF(N1329=$AF$1,_xlfn.XLOOKUP(LEFT(B1329,18)&amp;C1329&amp;D1329,'Form CT'!I:I,'Form CT'!D:D,0)+_xlfn.XLOOKUP(LEFT(B1329,18)&amp;C1329&amp;D1329,'Form CT'!I:I,'Form CT'!E:E,0),0)</f>
        <v>0</v>
      </c>
      <c r="AG1329" s="60" t="e">
        <f t="shared" si="25"/>
        <v>#VALUE!</v>
      </c>
      <c r="AH1329" s="60">
        <f>_xlfn.XLOOKUP(TRIM(CLEAN(B1329))&amp;"-"&amp;TRIM(CLEAN(C1329))&amp;"-"&amp;TRIM(CLEAN(D1329)),'KS2'!A:A,'KS2'!B:B,0)</f>
        <v>0</v>
      </c>
      <c r="AI1329" s="60">
        <f>IF(_xlfn.XLOOKUP(MID(B1329,2,7)&amp;"/"&amp;MID(B1329,10,3)&amp;TRIM(D1329)&amp;MID(B1329,15,4),Carouselwash!F:F,Carouselwash!I:I,0)=0,_xlfn.XLOOKUP((MID(C1329,2,7)&amp;"/"&amp;MID(C1329,10,3)&amp;TRIM(D1329)),Carouselwash!G:G,Carouselwash!I:I,0),_xlfn.XLOOKUP(MID(B1329,2,7)&amp;"/"&amp;MID(B1329,10,3)&amp;TRIM(D1329)&amp;MID(B1329,15,4),Carouselwash!F:F,Carouselwash!I:I,0))</f>
        <v>0</v>
      </c>
    </row>
    <row r="1330" spans="1:35" hidden="1">
      <c r="A1330"/>
      <c r="AA1330" s="60" t="s">
        <v>5013</v>
      </c>
      <c r="AB1330" s="66" t="s">
        <v>10138</v>
      </c>
      <c r="AC1330" s="60" t="s">
        <v>10139</v>
      </c>
      <c r="AD1330" s="60">
        <f>IF(N1330=$AD$1,_xlfn.XLOOKUP(LEFT(B1330,18)&amp;C1330&amp;D1330,'Form CT'!I:I,'Form CT'!D:D,0)+_xlfn.XLOOKUP(LEFT(B1330,18)&amp;C1330&amp;D1330,'Form CT'!I:I,'Form CT'!E:E,0),0)</f>
        <v>0</v>
      </c>
      <c r="AE1330" s="60">
        <f>IF(N1330=$AE$1,_xlfn.XLOOKUP(LEFT(B1330,18)&amp;C1330&amp;D1330,'Form CT'!I:I,'Form CT'!D:D,0)+_xlfn.XLOOKUP(LEFT(B1330,18)&amp;C1330&amp;D1330,'Form CT'!I:I,'Form CT'!E:E,0),0)</f>
        <v>0</v>
      </c>
      <c r="AF1330" s="60">
        <f>IF(N1330=$AF$1,_xlfn.XLOOKUP(LEFT(B1330,18)&amp;C1330&amp;D1330,'Form CT'!I:I,'Form CT'!D:D,0)+_xlfn.XLOOKUP(LEFT(B1330,18)&amp;C1330&amp;D1330,'Form CT'!I:I,'Form CT'!E:E,0),0)</f>
        <v>0</v>
      </c>
      <c r="AG1330" s="60" t="e">
        <f t="shared" si="25"/>
        <v>#VALUE!</v>
      </c>
      <c r="AH1330" s="60">
        <f>_xlfn.XLOOKUP(TRIM(CLEAN(B1330))&amp;"-"&amp;TRIM(CLEAN(C1330))&amp;"-"&amp;TRIM(CLEAN(D1330)),'KS2'!A:A,'KS2'!B:B,0)</f>
        <v>0</v>
      </c>
      <c r="AI1330" s="60">
        <f>IF(_xlfn.XLOOKUP(MID(B1330,2,7)&amp;"/"&amp;MID(B1330,10,3)&amp;TRIM(D1330)&amp;MID(B1330,15,4),Carouselwash!F:F,Carouselwash!I:I,0)=0,_xlfn.XLOOKUP((MID(C1330,2,7)&amp;"/"&amp;MID(C1330,10,3)&amp;TRIM(D1330)),Carouselwash!G:G,Carouselwash!I:I,0),_xlfn.XLOOKUP(MID(B1330,2,7)&amp;"/"&amp;MID(B1330,10,3)&amp;TRIM(D1330)&amp;MID(B1330,15,4),Carouselwash!F:F,Carouselwash!I:I,0))</f>
        <v>0</v>
      </c>
    </row>
    <row r="1331" spans="1:35" hidden="1">
      <c r="A1331"/>
      <c r="AA1331" s="60" t="s">
        <v>5009</v>
      </c>
      <c r="AB1331" s="66" t="s">
        <v>10140</v>
      </c>
      <c r="AC1331" s="60" t="s">
        <v>10141</v>
      </c>
      <c r="AD1331" s="60">
        <f>IF(N1331=$AD$1,_xlfn.XLOOKUP(LEFT(B1331,18)&amp;C1331&amp;D1331,'Form CT'!I:I,'Form CT'!D:D,0)+_xlfn.XLOOKUP(LEFT(B1331,18)&amp;C1331&amp;D1331,'Form CT'!I:I,'Form CT'!E:E,0),0)</f>
        <v>0</v>
      </c>
      <c r="AE1331" s="60">
        <f>IF(N1331=$AE$1,_xlfn.XLOOKUP(LEFT(B1331,18)&amp;C1331&amp;D1331,'Form CT'!I:I,'Form CT'!D:D,0)+_xlfn.XLOOKUP(LEFT(B1331,18)&amp;C1331&amp;D1331,'Form CT'!I:I,'Form CT'!E:E,0),0)</f>
        <v>0</v>
      </c>
      <c r="AF1331" s="60">
        <f>IF(N1331=$AF$1,_xlfn.XLOOKUP(LEFT(B1331,18)&amp;C1331&amp;D1331,'Form CT'!I:I,'Form CT'!D:D,0)+_xlfn.XLOOKUP(LEFT(B1331,18)&amp;C1331&amp;D1331,'Form CT'!I:I,'Form CT'!E:E,0),0)</f>
        <v>0</v>
      </c>
      <c r="AG1331" s="60" t="e">
        <f t="shared" si="25"/>
        <v>#VALUE!</v>
      </c>
      <c r="AH1331" s="60">
        <f>_xlfn.XLOOKUP(TRIM(CLEAN(B1331))&amp;"-"&amp;TRIM(CLEAN(C1331))&amp;"-"&amp;TRIM(CLEAN(D1331)),'KS2'!A:A,'KS2'!B:B,0)</f>
        <v>0</v>
      </c>
      <c r="AI1331" s="60">
        <f>IF(_xlfn.XLOOKUP(MID(B1331,2,7)&amp;"/"&amp;MID(B1331,10,3)&amp;TRIM(D1331)&amp;MID(B1331,15,4),Carouselwash!F:F,Carouselwash!I:I,0)=0,_xlfn.XLOOKUP((MID(C1331,2,7)&amp;"/"&amp;MID(C1331,10,3)&amp;TRIM(D1331)),Carouselwash!G:G,Carouselwash!I:I,0),_xlfn.XLOOKUP(MID(B1331,2,7)&amp;"/"&amp;MID(B1331,10,3)&amp;TRIM(D1331)&amp;MID(B1331,15,4),Carouselwash!F:F,Carouselwash!I:I,0))</f>
        <v>0</v>
      </c>
    </row>
    <row r="1332" spans="1:35" hidden="1">
      <c r="A1332"/>
      <c r="AA1332" s="60" t="s">
        <v>5009</v>
      </c>
      <c r="AB1332" s="66" t="s">
        <v>10142</v>
      </c>
      <c r="AC1332" s="60" t="s">
        <v>10143</v>
      </c>
      <c r="AD1332" s="60">
        <f>IF(N1332=$AD$1,_xlfn.XLOOKUP(LEFT(B1332,18)&amp;C1332&amp;D1332,'Form CT'!I:I,'Form CT'!D:D,0)+_xlfn.XLOOKUP(LEFT(B1332,18)&amp;C1332&amp;D1332,'Form CT'!I:I,'Form CT'!E:E,0),0)</f>
        <v>0</v>
      </c>
      <c r="AE1332" s="60">
        <f>IF(N1332=$AE$1,_xlfn.XLOOKUP(LEFT(B1332,18)&amp;C1332&amp;D1332,'Form CT'!I:I,'Form CT'!D:D,0)+_xlfn.XLOOKUP(LEFT(B1332,18)&amp;C1332&amp;D1332,'Form CT'!I:I,'Form CT'!E:E,0),0)</f>
        <v>0</v>
      </c>
      <c r="AF1332" s="60">
        <f>IF(N1332=$AF$1,_xlfn.XLOOKUP(LEFT(B1332,18)&amp;C1332&amp;D1332,'Form CT'!I:I,'Form CT'!D:D,0)+_xlfn.XLOOKUP(LEFT(B1332,18)&amp;C1332&amp;D1332,'Form CT'!I:I,'Form CT'!E:E,0),0)</f>
        <v>0</v>
      </c>
      <c r="AG1332" s="60" t="e">
        <f t="shared" si="25"/>
        <v>#VALUE!</v>
      </c>
      <c r="AH1332" s="60">
        <f>_xlfn.XLOOKUP(TRIM(CLEAN(B1332))&amp;"-"&amp;TRIM(CLEAN(C1332))&amp;"-"&amp;TRIM(CLEAN(D1332)),'KS2'!A:A,'KS2'!B:B,0)</f>
        <v>0</v>
      </c>
      <c r="AI1332" s="60">
        <f>IF(_xlfn.XLOOKUP(MID(B1332,2,7)&amp;"/"&amp;MID(B1332,10,3)&amp;TRIM(D1332)&amp;MID(B1332,15,4),Carouselwash!F:F,Carouselwash!I:I,0)=0,_xlfn.XLOOKUP((MID(C1332,2,7)&amp;"/"&amp;MID(C1332,10,3)&amp;TRIM(D1332)),Carouselwash!G:G,Carouselwash!I:I,0),_xlfn.XLOOKUP(MID(B1332,2,7)&amp;"/"&amp;MID(B1332,10,3)&amp;TRIM(D1332)&amp;MID(B1332,15,4),Carouselwash!F:F,Carouselwash!I:I,0))</f>
        <v>0</v>
      </c>
    </row>
    <row r="1333" spans="1:35" hidden="1">
      <c r="A1333"/>
      <c r="AA1333" s="60" t="s">
        <v>5009</v>
      </c>
      <c r="AB1333" s="66" t="s">
        <v>10144</v>
      </c>
      <c r="AC1333" s="60" t="s">
        <v>10145</v>
      </c>
      <c r="AD1333" s="60">
        <f>IF(N1333=$AD$1,_xlfn.XLOOKUP(LEFT(B1333,18)&amp;C1333&amp;D1333,'Form CT'!I:I,'Form CT'!D:D,0)+_xlfn.XLOOKUP(LEFT(B1333,18)&amp;C1333&amp;D1333,'Form CT'!I:I,'Form CT'!E:E,0),0)</f>
        <v>0</v>
      </c>
      <c r="AE1333" s="60">
        <f>IF(N1333=$AE$1,_xlfn.XLOOKUP(LEFT(B1333,18)&amp;C1333&amp;D1333,'Form CT'!I:I,'Form CT'!D:D,0)+_xlfn.XLOOKUP(LEFT(B1333,18)&amp;C1333&amp;D1333,'Form CT'!I:I,'Form CT'!E:E,0),0)</f>
        <v>0</v>
      </c>
      <c r="AF1333" s="60">
        <f>IF(N1333=$AF$1,_xlfn.XLOOKUP(LEFT(B1333,18)&amp;C1333&amp;D1333,'Form CT'!I:I,'Form CT'!D:D,0)+_xlfn.XLOOKUP(LEFT(B1333,18)&amp;C1333&amp;D1333,'Form CT'!I:I,'Form CT'!E:E,0),0)</f>
        <v>0</v>
      </c>
      <c r="AG1333" s="60" t="e">
        <f t="shared" si="25"/>
        <v>#VALUE!</v>
      </c>
      <c r="AH1333" s="60">
        <f>_xlfn.XLOOKUP(TRIM(CLEAN(B1333))&amp;"-"&amp;TRIM(CLEAN(C1333))&amp;"-"&amp;TRIM(CLEAN(D1333)),'KS2'!A:A,'KS2'!B:B,0)</f>
        <v>0</v>
      </c>
      <c r="AI1333" s="60">
        <f>IF(_xlfn.XLOOKUP(MID(B1333,2,7)&amp;"/"&amp;MID(B1333,10,3)&amp;TRIM(D1333)&amp;MID(B1333,15,4),Carouselwash!F:F,Carouselwash!I:I,0)=0,_xlfn.XLOOKUP((MID(C1333,2,7)&amp;"/"&amp;MID(C1333,10,3)&amp;TRIM(D1333)),Carouselwash!G:G,Carouselwash!I:I,0),_xlfn.XLOOKUP(MID(B1333,2,7)&amp;"/"&amp;MID(B1333,10,3)&amp;TRIM(D1333)&amp;MID(B1333,15,4),Carouselwash!F:F,Carouselwash!I:I,0))</f>
        <v>0</v>
      </c>
    </row>
    <row r="1334" spans="1:35" hidden="1">
      <c r="A1334"/>
      <c r="AA1334" s="60" t="s">
        <v>5009</v>
      </c>
      <c r="AB1334" s="66" t="s">
        <v>5008</v>
      </c>
      <c r="AC1334" s="60" t="s">
        <v>9558</v>
      </c>
      <c r="AD1334" s="60">
        <f>IF(N1334=$AD$1,_xlfn.XLOOKUP(LEFT(B1334,18)&amp;C1334&amp;D1334,'Form CT'!I:I,'Form CT'!D:D,0)+_xlfn.XLOOKUP(LEFT(B1334,18)&amp;C1334&amp;D1334,'Form CT'!I:I,'Form CT'!E:E,0),0)</f>
        <v>0</v>
      </c>
      <c r="AE1334" s="60">
        <f>IF(N1334=$AE$1,_xlfn.XLOOKUP(LEFT(B1334,18)&amp;C1334&amp;D1334,'Form CT'!I:I,'Form CT'!D:D,0)+_xlfn.XLOOKUP(LEFT(B1334,18)&amp;C1334&amp;D1334,'Form CT'!I:I,'Form CT'!E:E,0),0)</f>
        <v>0</v>
      </c>
      <c r="AF1334" s="60">
        <f>IF(N1334=$AF$1,_xlfn.XLOOKUP(LEFT(B1334,18)&amp;C1334&amp;D1334,'Form CT'!I:I,'Form CT'!D:D,0)+_xlfn.XLOOKUP(LEFT(B1334,18)&amp;C1334&amp;D1334,'Form CT'!I:I,'Form CT'!E:E,0),0)</f>
        <v>0</v>
      </c>
      <c r="AG1334" s="60" t="e">
        <f t="shared" si="25"/>
        <v>#VALUE!</v>
      </c>
      <c r="AH1334" s="60">
        <f>_xlfn.XLOOKUP(TRIM(CLEAN(B1334))&amp;"-"&amp;TRIM(CLEAN(C1334))&amp;"-"&amp;TRIM(CLEAN(D1334)),'KS2'!A:A,'KS2'!B:B,0)</f>
        <v>0</v>
      </c>
      <c r="AI1334" s="60">
        <f>IF(_xlfn.XLOOKUP(MID(B1334,2,7)&amp;"/"&amp;MID(B1334,10,3)&amp;TRIM(D1334)&amp;MID(B1334,15,4),Carouselwash!F:F,Carouselwash!I:I,0)=0,_xlfn.XLOOKUP((MID(C1334,2,7)&amp;"/"&amp;MID(C1334,10,3)&amp;TRIM(D1334)),Carouselwash!G:G,Carouselwash!I:I,0),_xlfn.XLOOKUP(MID(B1334,2,7)&amp;"/"&amp;MID(B1334,10,3)&amp;TRIM(D1334)&amp;MID(B1334,15,4),Carouselwash!F:F,Carouselwash!I:I,0))</f>
        <v>0</v>
      </c>
    </row>
    <row r="1335" spans="1:35" hidden="1">
      <c r="AA1335" s="60" t="s">
        <v>5012</v>
      </c>
      <c r="AB1335" s="66" t="s">
        <v>5014</v>
      </c>
      <c r="AC1335" s="60" t="s">
        <v>10146</v>
      </c>
      <c r="AD1335" s="60">
        <f>IF(N1335=$AD$1,_xlfn.XLOOKUP(LEFT(B1335,18)&amp;C1335&amp;D1335,'Form CT'!I:I,'Form CT'!D:D,0)+_xlfn.XLOOKUP(LEFT(B1335,18)&amp;C1335&amp;D1335,'Form CT'!I:I,'Form CT'!E:E,0),0)</f>
        <v>0</v>
      </c>
      <c r="AE1335" s="60">
        <f>IF(N1335=$AE$1,_xlfn.XLOOKUP(LEFT(B1335,18)&amp;C1335&amp;D1335,'Form CT'!I:I,'Form CT'!D:D,0)+_xlfn.XLOOKUP(LEFT(B1335,18)&amp;C1335&amp;D1335,'Form CT'!I:I,'Form CT'!E:E,0),0)</f>
        <v>0</v>
      </c>
      <c r="AF1335" s="60">
        <f>IF(N1335=$AF$1,_xlfn.XLOOKUP(LEFT(B1335,18)&amp;C1335&amp;D1335,'Form CT'!I:I,'Form CT'!D:D,0)+_xlfn.XLOOKUP(LEFT(B1335,18)&amp;C1335&amp;D1335,'Form CT'!I:I,'Form CT'!E:E,0),0)</f>
        <v>0</v>
      </c>
      <c r="AG1335" s="60" t="e">
        <f t="shared" si="25"/>
        <v>#VALUE!</v>
      </c>
      <c r="AH1335" s="60">
        <f>_xlfn.XLOOKUP(TRIM(CLEAN(B1335))&amp;"-"&amp;TRIM(CLEAN(C1335))&amp;"-"&amp;TRIM(CLEAN(D1335)),'KS2'!A:A,'KS2'!B:B,0)</f>
        <v>0</v>
      </c>
      <c r="AI1335" s="60">
        <f>IF(_xlfn.XLOOKUP(MID(B1335,2,7)&amp;"/"&amp;MID(B1335,10,3)&amp;TRIM(D1335)&amp;MID(B1335,15,4),Carouselwash!F:F,Carouselwash!I:I,0)=0,_xlfn.XLOOKUP((MID(C1335,2,7)&amp;"/"&amp;MID(C1335,10,3)&amp;TRIM(D1335)),Carouselwash!G:G,Carouselwash!I:I,0),_xlfn.XLOOKUP(MID(B1335,2,7)&amp;"/"&amp;MID(B1335,10,3)&amp;TRIM(D1335)&amp;MID(B1335,15,4),Carouselwash!F:F,Carouselwash!I:I,0))</f>
        <v>0</v>
      </c>
    </row>
    <row r="1336" spans="1:35" hidden="1">
      <c r="AA1336" s="60" t="s">
        <v>5009</v>
      </c>
      <c r="AB1336" s="66" t="s">
        <v>5008</v>
      </c>
      <c r="AC1336" s="60" t="s">
        <v>9558</v>
      </c>
      <c r="AD1336" s="60">
        <f>IF(N1336=$AD$1,_xlfn.XLOOKUP(LEFT(B1336,18)&amp;C1336&amp;D1336,'Form CT'!I:I,'Form CT'!D:D,0)+_xlfn.XLOOKUP(LEFT(B1336,18)&amp;C1336&amp;D1336,'Form CT'!I:I,'Form CT'!E:E,0),0)</f>
        <v>0</v>
      </c>
      <c r="AE1336" s="60">
        <f>IF(N1336=$AE$1,_xlfn.XLOOKUP(LEFT(B1336,18)&amp;C1336&amp;D1336,'Form CT'!I:I,'Form CT'!D:D,0)+_xlfn.XLOOKUP(LEFT(B1336,18)&amp;C1336&amp;D1336,'Form CT'!I:I,'Form CT'!E:E,0),0)</f>
        <v>0</v>
      </c>
      <c r="AF1336" s="60">
        <f>IF(N1336=$AF$1,_xlfn.XLOOKUP(LEFT(B1336,18)&amp;C1336&amp;D1336,'Form CT'!I:I,'Form CT'!D:D,0)+_xlfn.XLOOKUP(LEFT(B1336,18)&amp;C1336&amp;D1336,'Form CT'!I:I,'Form CT'!E:E,0),0)</f>
        <v>0</v>
      </c>
      <c r="AG1336" s="60" t="e">
        <f t="shared" si="25"/>
        <v>#VALUE!</v>
      </c>
      <c r="AH1336" s="60">
        <f>_xlfn.XLOOKUP(TRIM(CLEAN(B1336))&amp;"-"&amp;TRIM(CLEAN(C1336))&amp;"-"&amp;TRIM(CLEAN(D1336)),'KS2'!A:A,'KS2'!B:B,0)</f>
        <v>0</v>
      </c>
      <c r="AI1336" s="60">
        <f>IF(_xlfn.XLOOKUP(MID(B1336,2,7)&amp;"/"&amp;MID(B1336,10,3)&amp;TRIM(D1336)&amp;MID(B1336,15,4),Carouselwash!F:F,Carouselwash!I:I,0)=0,_xlfn.XLOOKUP((MID(C1336,2,7)&amp;"/"&amp;MID(C1336,10,3)&amp;TRIM(D1336)),Carouselwash!G:G,Carouselwash!I:I,0),_xlfn.XLOOKUP(MID(B1336,2,7)&amp;"/"&amp;MID(B1336,10,3)&amp;TRIM(D1336)&amp;MID(B1336,15,4),Carouselwash!F:F,Carouselwash!I:I,0))</f>
        <v>0</v>
      </c>
    </row>
    <row r="1337" spans="1:35" hidden="1">
      <c r="AD1337" s="60">
        <f>IF(N1337=$AD$1,_xlfn.XLOOKUP(LEFT(B1337,18)&amp;C1337&amp;D1337,'Form CT'!I:I,'Form CT'!D:D,0)+_xlfn.XLOOKUP(LEFT(B1337,18)&amp;C1337&amp;D1337,'Form CT'!I:I,'Form CT'!E:E,0),0)</f>
        <v>0</v>
      </c>
      <c r="AE1337" s="60">
        <f>IF(N1337=$AE$1,_xlfn.XLOOKUP(LEFT(B1337,18)&amp;C1337&amp;D1337,'Form CT'!I:I,'Form CT'!D:D,0)+_xlfn.XLOOKUP(LEFT(B1337,18)&amp;C1337&amp;D1337,'Form CT'!I:I,'Form CT'!E:E,0),0)</f>
        <v>0</v>
      </c>
      <c r="AF1337" s="60">
        <f>IF(N1337=$AF$1,_xlfn.XLOOKUP(LEFT(B1337,18)&amp;C1337&amp;D1337,'Form CT'!I:I,'Form CT'!D:D,0)+_xlfn.XLOOKUP(LEFT(B1337,18)&amp;C1337&amp;D1337,'Form CT'!I:I,'Form CT'!E:E,0),0)</f>
        <v>0</v>
      </c>
      <c r="AG1337" s="60" t="e">
        <f t="shared" si="25"/>
        <v>#VALUE!</v>
      </c>
      <c r="AH1337" s="60">
        <f>_xlfn.XLOOKUP(TRIM(CLEAN(B1337))&amp;"-"&amp;TRIM(CLEAN(C1337))&amp;"-"&amp;TRIM(CLEAN(D1337)),'KS2'!A:A,'KS2'!B:B,0)</f>
        <v>0</v>
      </c>
      <c r="AI1337" s="60">
        <f>IF(_xlfn.XLOOKUP(MID(B1337,2,7)&amp;"/"&amp;MID(B1337,10,3)&amp;TRIM(D1337)&amp;MID(B1337,15,4),Carouselwash!F:F,Carouselwash!I:I,0)=0,_xlfn.XLOOKUP((MID(C1337,2,7)&amp;"/"&amp;MID(C1337,10,3)&amp;TRIM(D1337)),Carouselwash!G:G,Carouselwash!I:I,0),_xlfn.XLOOKUP(MID(B1337,2,7)&amp;"/"&amp;MID(B1337,10,3)&amp;TRIM(D1337)&amp;MID(B1337,15,4),Carouselwash!F:F,Carouselwash!I:I,0))</f>
        <v>0</v>
      </c>
    </row>
    <row r="1338" spans="1:35" hidden="1">
      <c r="AD1338" s="60">
        <f>IF(N1338=$AD$1,_xlfn.XLOOKUP(LEFT(B1338,18)&amp;C1338&amp;D1338,'Form CT'!I:I,'Form CT'!D:D,0)+_xlfn.XLOOKUP(LEFT(B1338,18)&amp;C1338&amp;D1338,'Form CT'!I:I,'Form CT'!E:E,0),0)</f>
        <v>0</v>
      </c>
      <c r="AE1338" s="60">
        <f>IF(N1338=$AE$1,_xlfn.XLOOKUP(LEFT(B1338,18)&amp;C1338&amp;D1338,'Form CT'!I:I,'Form CT'!D:D,0)+_xlfn.XLOOKUP(LEFT(B1338,18)&amp;C1338&amp;D1338,'Form CT'!I:I,'Form CT'!E:E,0),0)</f>
        <v>0</v>
      </c>
      <c r="AF1338" s="60">
        <f>IF(N1338=$AF$1,_xlfn.XLOOKUP(LEFT(B1338,18)&amp;C1338&amp;D1338,'Form CT'!I:I,'Form CT'!D:D,0)+_xlfn.XLOOKUP(LEFT(B1338,18)&amp;C1338&amp;D1338,'Form CT'!I:I,'Form CT'!E:E,0),0)</f>
        <v>0</v>
      </c>
      <c r="AG1338" s="60" t="e">
        <f t="shared" si="25"/>
        <v>#VALUE!</v>
      </c>
      <c r="AH1338" s="60">
        <f>_xlfn.XLOOKUP(TRIM(CLEAN(B1338))&amp;"-"&amp;TRIM(CLEAN(C1338))&amp;"-"&amp;TRIM(CLEAN(D1338)),'KS2'!A:A,'KS2'!B:B,0)</f>
        <v>0</v>
      </c>
      <c r="AI1338" s="60">
        <f>IF(_xlfn.XLOOKUP(MID(B1338,2,7)&amp;"/"&amp;MID(B1338,10,3)&amp;TRIM(D1338)&amp;MID(B1338,15,4),Carouselwash!F:F,Carouselwash!I:I,0)=0,_xlfn.XLOOKUP((MID(C1338,2,7)&amp;"/"&amp;MID(C1338,10,3)&amp;TRIM(D1338)),Carouselwash!G:G,Carouselwash!I:I,0),_xlfn.XLOOKUP(MID(B1338,2,7)&amp;"/"&amp;MID(B1338,10,3)&amp;TRIM(D1338)&amp;MID(B1338,15,4),Carouselwash!F:F,Carouselwash!I:I,0))</f>
        <v>0</v>
      </c>
    </row>
    <row r="1339" spans="1:35" hidden="1">
      <c r="AD1339" s="60">
        <f>IF(N1339=$AD$1,_xlfn.XLOOKUP(LEFT(B1339,18)&amp;C1339&amp;D1339,'Form CT'!I:I,'Form CT'!D:D,0)+_xlfn.XLOOKUP(LEFT(B1339,18)&amp;C1339&amp;D1339,'Form CT'!I:I,'Form CT'!E:E,0),0)</f>
        <v>0</v>
      </c>
      <c r="AE1339" s="60">
        <f>IF(N1339=$AE$1,_xlfn.XLOOKUP(LEFT(B1339,18)&amp;C1339&amp;D1339,'Form CT'!I:I,'Form CT'!D:D,0)+_xlfn.XLOOKUP(LEFT(B1339,18)&amp;C1339&amp;D1339,'Form CT'!I:I,'Form CT'!E:E,0),0)</f>
        <v>0</v>
      </c>
      <c r="AF1339" s="60">
        <f>IF(N1339=$AF$1,_xlfn.XLOOKUP(LEFT(B1339,18)&amp;C1339&amp;D1339,'Form CT'!I:I,'Form CT'!D:D,0)+_xlfn.XLOOKUP(LEFT(B1339,18)&amp;C1339&amp;D1339,'Form CT'!I:I,'Form CT'!E:E,0),0)</f>
        <v>0</v>
      </c>
      <c r="AG1339" s="60" t="e">
        <f t="shared" si="25"/>
        <v>#VALUE!</v>
      </c>
      <c r="AH1339" s="60">
        <f>_xlfn.XLOOKUP(TRIM(CLEAN(B1339))&amp;"-"&amp;TRIM(CLEAN(C1339))&amp;"-"&amp;TRIM(CLEAN(D1339)),'KS2'!A:A,'KS2'!B:B,0)</f>
        <v>0</v>
      </c>
      <c r="AI1339" s="60">
        <f>IF(_xlfn.XLOOKUP(MID(B1339,2,7)&amp;"/"&amp;MID(B1339,10,3)&amp;TRIM(D1339)&amp;MID(B1339,15,4),Carouselwash!F:F,Carouselwash!I:I,0)=0,_xlfn.XLOOKUP((MID(C1339,2,7)&amp;"/"&amp;MID(C1339,10,3)&amp;TRIM(D1339)),Carouselwash!G:G,Carouselwash!I:I,0),_xlfn.XLOOKUP(MID(B1339,2,7)&amp;"/"&amp;MID(B1339,10,3)&amp;TRIM(D1339)&amp;MID(B1339,15,4),Carouselwash!F:F,Carouselwash!I:I,0))</f>
        <v>0</v>
      </c>
    </row>
    <row r="1340" spans="1:35" hidden="1">
      <c r="AD1340" s="60">
        <f>IF(N1340=$AD$1,_xlfn.XLOOKUP(LEFT(B1340,18)&amp;C1340&amp;D1340,'Form CT'!I:I,'Form CT'!D:D,0)+_xlfn.XLOOKUP(LEFT(B1340,18)&amp;C1340&amp;D1340,'Form CT'!I:I,'Form CT'!E:E,0),0)</f>
        <v>0</v>
      </c>
      <c r="AE1340" s="60">
        <f>IF(N1340=$AE$1,_xlfn.XLOOKUP(LEFT(B1340,18)&amp;C1340&amp;D1340,'Form CT'!I:I,'Form CT'!D:D,0)+_xlfn.XLOOKUP(LEFT(B1340,18)&amp;C1340&amp;D1340,'Form CT'!I:I,'Form CT'!E:E,0),0)</f>
        <v>0</v>
      </c>
      <c r="AF1340" s="60">
        <f>IF(N1340=$AF$1,_xlfn.XLOOKUP(LEFT(B1340,18)&amp;C1340&amp;D1340,'Form CT'!I:I,'Form CT'!D:D,0)+_xlfn.XLOOKUP(LEFT(B1340,18)&amp;C1340&amp;D1340,'Form CT'!I:I,'Form CT'!E:E,0),0)</f>
        <v>0</v>
      </c>
      <c r="AG1340" s="60" t="e">
        <f t="shared" si="25"/>
        <v>#VALUE!</v>
      </c>
      <c r="AH1340" s="60">
        <f>_xlfn.XLOOKUP(TRIM(CLEAN(B1340))&amp;"-"&amp;TRIM(CLEAN(C1340))&amp;"-"&amp;TRIM(CLEAN(D1340)),'KS2'!A:A,'KS2'!B:B,0)</f>
        <v>0</v>
      </c>
      <c r="AI1340" s="60">
        <f>IF(_xlfn.XLOOKUP(MID(B1340,2,7)&amp;"/"&amp;MID(B1340,10,3)&amp;TRIM(D1340)&amp;MID(B1340,15,4),Carouselwash!F:F,Carouselwash!I:I,0)=0,_xlfn.XLOOKUP((MID(C1340,2,7)&amp;"/"&amp;MID(C1340,10,3)&amp;TRIM(D1340)),Carouselwash!G:G,Carouselwash!I:I,0),_xlfn.XLOOKUP(MID(B1340,2,7)&amp;"/"&amp;MID(B1340,10,3)&amp;TRIM(D1340)&amp;MID(B1340,15,4),Carouselwash!F:F,Carouselwash!I:I,0))</f>
        <v>0</v>
      </c>
    </row>
    <row r="1341" spans="1:35" hidden="1">
      <c r="AD1341" s="60">
        <f>IF(N1341=$AD$1,_xlfn.XLOOKUP(LEFT(B1341,18)&amp;C1341&amp;D1341,'Form CT'!I:I,'Form CT'!D:D,0)+_xlfn.XLOOKUP(LEFT(B1341,18)&amp;C1341&amp;D1341,'Form CT'!I:I,'Form CT'!E:E,0),0)</f>
        <v>0</v>
      </c>
      <c r="AE1341" s="60">
        <f>IF(N1341=$AE$1,_xlfn.XLOOKUP(LEFT(B1341,18)&amp;C1341&amp;D1341,'Form CT'!I:I,'Form CT'!D:D,0)+_xlfn.XLOOKUP(LEFT(B1341,18)&amp;C1341&amp;D1341,'Form CT'!I:I,'Form CT'!E:E,0),0)</f>
        <v>0</v>
      </c>
      <c r="AF1341" s="60">
        <f>IF(N1341=$AF$1,_xlfn.XLOOKUP(LEFT(B1341,18)&amp;C1341&amp;D1341,'Form CT'!I:I,'Form CT'!D:D,0)+_xlfn.XLOOKUP(LEFT(B1341,18)&amp;C1341&amp;D1341,'Form CT'!I:I,'Form CT'!E:E,0),0)</f>
        <v>0</v>
      </c>
      <c r="AG1341" s="60" t="e">
        <f t="shared" si="25"/>
        <v>#VALUE!</v>
      </c>
      <c r="AH1341" s="60">
        <f>_xlfn.XLOOKUP(TRIM(CLEAN(B1341))&amp;"-"&amp;TRIM(CLEAN(C1341))&amp;"-"&amp;TRIM(CLEAN(D1341)),'KS2'!A:A,'KS2'!B:B,0)</f>
        <v>0</v>
      </c>
      <c r="AI1341" s="60">
        <f>IF(_xlfn.XLOOKUP(MID(B1341,2,7)&amp;"/"&amp;MID(B1341,10,3)&amp;TRIM(D1341)&amp;MID(B1341,15,4),Carouselwash!F:F,Carouselwash!I:I,0)=0,_xlfn.XLOOKUP((MID(C1341,2,7)&amp;"/"&amp;MID(C1341,10,3)&amp;TRIM(D1341)),Carouselwash!G:G,Carouselwash!I:I,0),_xlfn.XLOOKUP(MID(B1341,2,7)&amp;"/"&amp;MID(B1341,10,3)&amp;TRIM(D1341)&amp;MID(B1341,15,4),Carouselwash!F:F,Carouselwash!I:I,0))</f>
        <v>0</v>
      </c>
    </row>
    <row r="1342" spans="1:35" hidden="1">
      <c r="AD1342" s="60">
        <f>IF(N1342=$AD$1,_xlfn.XLOOKUP(LEFT(B1342,18)&amp;C1342&amp;D1342,'Form CT'!I:I,'Form CT'!D:D,0)+_xlfn.XLOOKUP(LEFT(B1342,18)&amp;C1342&amp;D1342,'Form CT'!I:I,'Form CT'!E:E,0),0)</f>
        <v>0</v>
      </c>
      <c r="AE1342" s="60">
        <f>IF(N1342=$AE$1,_xlfn.XLOOKUP(LEFT(B1342,18)&amp;C1342&amp;D1342,'Form CT'!I:I,'Form CT'!D:D,0)+_xlfn.XLOOKUP(LEFT(B1342,18)&amp;C1342&amp;D1342,'Form CT'!I:I,'Form CT'!E:E,0),0)</f>
        <v>0</v>
      </c>
      <c r="AF1342" s="60">
        <f>IF(N1342=$AF$1,_xlfn.XLOOKUP(LEFT(B1342,18)&amp;C1342&amp;D1342,'Form CT'!I:I,'Form CT'!D:D,0)+_xlfn.XLOOKUP(LEFT(B1342,18)&amp;C1342&amp;D1342,'Form CT'!I:I,'Form CT'!E:E,0),0)</f>
        <v>0</v>
      </c>
      <c r="AG1342" s="60" t="e">
        <f t="shared" ref="AG1342:AG1362" si="26">IF(OR(
    AND(MID(B1342,2,2)="59", VALUE(MID(B1342,11,2))&gt;24),
    AND(LEFT(B1342,4)="T521", VALUE(MID(B1342,11,2))&gt;62),
    LEFT(B1342,4)="T523"
), "符合", "不符合")</f>
        <v>#VALUE!</v>
      </c>
      <c r="AH1342" s="60">
        <f>_xlfn.XLOOKUP(TRIM(CLEAN(B1342))&amp;"-"&amp;TRIM(CLEAN(C1342))&amp;"-"&amp;TRIM(CLEAN(D1342)),'KS2'!A:A,'KS2'!B:B,0)</f>
        <v>0</v>
      </c>
      <c r="AI1342" s="60">
        <f>IF(_xlfn.XLOOKUP(MID(B1342,2,7)&amp;"/"&amp;MID(B1342,10,3)&amp;TRIM(D1342)&amp;MID(B1342,15,4),Carouselwash!F:F,Carouselwash!I:I,0)=0,_xlfn.XLOOKUP((MID(C1342,2,7)&amp;"/"&amp;MID(C1342,10,3)&amp;TRIM(D1342)),Carouselwash!G:G,Carouselwash!I:I,0),_xlfn.XLOOKUP(MID(B1342,2,7)&amp;"/"&amp;MID(B1342,10,3)&amp;TRIM(D1342)&amp;MID(B1342,15,4),Carouselwash!F:F,Carouselwash!I:I,0))</f>
        <v>0</v>
      </c>
    </row>
    <row r="1343" spans="1:35" hidden="1">
      <c r="AD1343" s="60">
        <f>IF(N1343=$AD$1,_xlfn.XLOOKUP(LEFT(B1343,18)&amp;C1343&amp;D1343,'Form CT'!I:I,'Form CT'!D:D,0)+_xlfn.XLOOKUP(LEFT(B1343,18)&amp;C1343&amp;D1343,'Form CT'!I:I,'Form CT'!E:E,0),0)</f>
        <v>0</v>
      </c>
      <c r="AE1343" s="60">
        <f>IF(N1343=$AE$1,_xlfn.XLOOKUP(LEFT(B1343,18)&amp;C1343&amp;D1343,'Form CT'!I:I,'Form CT'!D:D,0)+_xlfn.XLOOKUP(LEFT(B1343,18)&amp;C1343&amp;D1343,'Form CT'!I:I,'Form CT'!E:E,0),0)</f>
        <v>0</v>
      </c>
      <c r="AF1343" s="60">
        <f>IF(N1343=$AF$1,_xlfn.XLOOKUP(LEFT(B1343,18)&amp;C1343&amp;D1343,'Form CT'!I:I,'Form CT'!D:D,0)+_xlfn.XLOOKUP(LEFT(B1343,18)&amp;C1343&amp;D1343,'Form CT'!I:I,'Form CT'!E:E,0),0)</f>
        <v>0</v>
      </c>
      <c r="AG1343" s="60" t="e">
        <f t="shared" si="26"/>
        <v>#VALUE!</v>
      </c>
      <c r="AH1343" s="60">
        <f>_xlfn.XLOOKUP(TRIM(CLEAN(B1343))&amp;"-"&amp;TRIM(CLEAN(C1343))&amp;"-"&amp;TRIM(CLEAN(D1343)),'KS2'!A:A,'KS2'!B:B,0)</f>
        <v>0</v>
      </c>
      <c r="AI1343" s="60">
        <f>IF(_xlfn.XLOOKUP(MID(B1343,2,7)&amp;"/"&amp;MID(B1343,10,3)&amp;TRIM(D1343)&amp;MID(B1343,15,4),Carouselwash!F:F,Carouselwash!I:I,0)=0,_xlfn.XLOOKUP((MID(C1343,2,7)&amp;"/"&amp;MID(C1343,10,3)&amp;TRIM(D1343)),Carouselwash!G:G,Carouselwash!I:I,0),_xlfn.XLOOKUP(MID(B1343,2,7)&amp;"/"&amp;MID(B1343,10,3)&amp;TRIM(D1343)&amp;MID(B1343,15,4),Carouselwash!F:F,Carouselwash!I:I,0))</f>
        <v>0</v>
      </c>
    </row>
    <row r="1344" spans="1:35" hidden="1">
      <c r="AD1344" s="60">
        <f>IF(N1344=$AD$1,_xlfn.XLOOKUP(LEFT(B1344,18)&amp;C1344&amp;D1344,'Form CT'!I:I,'Form CT'!D:D,0)+_xlfn.XLOOKUP(LEFT(B1344,18)&amp;C1344&amp;D1344,'Form CT'!I:I,'Form CT'!E:E,0),0)</f>
        <v>0</v>
      </c>
      <c r="AE1344" s="60">
        <f>IF(N1344=$AE$1,_xlfn.XLOOKUP(LEFT(B1344,18)&amp;C1344&amp;D1344,'Form CT'!I:I,'Form CT'!D:D,0)+_xlfn.XLOOKUP(LEFT(B1344,18)&amp;C1344&amp;D1344,'Form CT'!I:I,'Form CT'!E:E,0),0)</f>
        <v>0</v>
      </c>
      <c r="AF1344" s="60">
        <f>IF(N1344=$AF$1,_xlfn.XLOOKUP(LEFT(B1344,18)&amp;C1344&amp;D1344,'Form CT'!I:I,'Form CT'!D:D,0)+_xlfn.XLOOKUP(LEFT(B1344,18)&amp;C1344&amp;D1344,'Form CT'!I:I,'Form CT'!E:E,0),0)</f>
        <v>0</v>
      </c>
      <c r="AG1344" s="60" t="e">
        <f t="shared" si="26"/>
        <v>#VALUE!</v>
      </c>
      <c r="AH1344" s="60">
        <f>_xlfn.XLOOKUP(TRIM(CLEAN(B1344))&amp;"-"&amp;TRIM(CLEAN(C1344))&amp;"-"&amp;TRIM(CLEAN(D1344)),'KS2'!A:A,'KS2'!B:B,0)</f>
        <v>0</v>
      </c>
      <c r="AI1344" s="60">
        <f>IF(_xlfn.XLOOKUP(MID(B1344,2,7)&amp;"/"&amp;MID(B1344,10,3)&amp;TRIM(D1344)&amp;MID(B1344,15,4),Carouselwash!F:F,Carouselwash!I:I,0)=0,_xlfn.XLOOKUP((MID(C1344,2,7)&amp;"/"&amp;MID(C1344,10,3)&amp;TRIM(D1344)),Carouselwash!G:G,Carouselwash!I:I,0),_xlfn.XLOOKUP(MID(B1344,2,7)&amp;"/"&amp;MID(B1344,10,3)&amp;TRIM(D1344)&amp;MID(B1344,15,4),Carouselwash!F:F,Carouselwash!I:I,0))</f>
        <v>0</v>
      </c>
    </row>
    <row r="1345" spans="5:35" hidden="1">
      <c r="AD1345" s="60">
        <f>IF(N1345=$AD$1,_xlfn.XLOOKUP(LEFT(B1345,18)&amp;C1345&amp;D1345,'Form CT'!I:I,'Form CT'!D:D,0)+_xlfn.XLOOKUP(LEFT(B1345,18)&amp;C1345&amp;D1345,'Form CT'!I:I,'Form CT'!E:E,0),0)</f>
        <v>0</v>
      </c>
      <c r="AE1345" s="60">
        <f>IF(N1345=$AE$1,_xlfn.XLOOKUP(LEFT(B1345,18)&amp;C1345&amp;D1345,'Form CT'!I:I,'Form CT'!D:D,0)+_xlfn.XLOOKUP(LEFT(B1345,18)&amp;C1345&amp;D1345,'Form CT'!I:I,'Form CT'!E:E,0),0)</f>
        <v>0</v>
      </c>
      <c r="AF1345" s="60">
        <f>IF(N1345=$AF$1,_xlfn.XLOOKUP(LEFT(B1345,18)&amp;C1345&amp;D1345,'Form CT'!I:I,'Form CT'!D:D,0)+_xlfn.XLOOKUP(LEFT(B1345,18)&amp;C1345&amp;D1345,'Form CT'!I:I,'Form CT'!E:E,0),0)</f>
        <v>0</v>
      </c>
      <c r="AG1345" s="60" t="e">
        <f t="shared" si="26"/>
        <v>#VALUE!</v>
      </c>
      <c r="AH1345" s="60">
        <f>_xlfn.XLOOKUP(TRIM(CLEAN(B1345))&amp;"-"&amp;TRIM(CLEAN(C1345))&amp;"-"&amp;TRIM(CLEAN(D1345)),'KS2'!A:A,'KS2'!B:B,0)</f>
        <v>0</v>
      </c>
      <c r="AI1345" s="60">
        <f>IF(_xlfn.XLOOKUP(MID(B1345,2,7)&amp;"/"&amp;MID(B1345,10,3)&amp;TRIM(D1345)&amp;MID(B1345,15,4),Carouselwash!F:F,Carouselwash!I:I,0)=0,_xlfn.XLOOKUP((MID(C1345,2,7)&amp;"/"&amp;MID(C1345,10,3)&amp;TRIM(D1345)),Carouselwash!G:G,Carouselwash!I:I,0),_xlfn.XLOOKUP(MID(B1345,2,7)&amp;"/"&amp;MID(B1345,10,3)&amp;TRIM(D1345)&amp;MID(B1345,15,4),Carouselwash!F:F,Carouselwash!I:I,0))</f>
        <v>0</v>
      </c>
    </row>
    <row r="1346" spans="5:35" hidden="1">
      <c r="AD1346" s="60">
        <f>IF(N1346=$AD$1,_xlfn.XLOOKUP(LEFT(B1346,18)&amp;C1346&amp;D1346,'Form CT'!I:I,'Form CT'!D:D,0)+_xlfn.XLOOKUP(LEFT(B1346,18)&amp;C1346&amp;D1346,'Form CT'!I:I,'Form CT'!E:E,0),0)</f>
        <v>0</v>
      </c>
      <c r="AE1346" s="60">
        <f>IF(N1346=$AE$1,_xlfn.XLOOKUP(LEFT(B1346,18)&amp;C1346&amp;D1346,'Form CT'!I:I,'Form CT'!D:D,0)+_xlfn.XLOOKUP(LEFT(B1346,18)&amp;C1346&amp;D1346,'Form CT'!I:I,'Form CT'!E:E,0),0)</f>
        <v>0</v>
      </c>
      <c r="AF1346" s="60">
        <f>IF(N1346=$AF$1,_xlfn.XLOOKUP(LEFT(B1346,18)&amp;C1346&amp;D1346,'Form CT'!I:I,'Form CT'!D:D,0)+_xlfn.XLOOKUP(LEFT(B1346,18)&amp;C1346&amp;D1346,'Form CT'!I:I,'Form CT'!E:E,0),0)</f>
        <v>0</v>
      </c>
      <c r="AG1346" s="60" t="e">
        <f t="shared" si="26"/>
        <v>#VALUE!</v>
      </c>
      <c r="AH1346" s="60">
        <f>_xlfn.XLOOKUP(TRIM(CLEAN(B1346))&amp;"-"&amp;TRIM(CLEAN(C1346))&amp;"-"&amp;TRIM(CLEAN(D1346)),'KS2'!A:A,'KS2'!B:B,0)</f>
        <v>0</v>
      </c>
      <c r="AI1346" s="60">
        <f>IF(_xlfn.XLOOKUP(MID(B1346,2,7)&amp;"/"&amp;MID(B1346,10,3)&amp;TRIM(D1346)&amp;MID(B1346,15,4),Carouselwash!F:F,Carouselwash!I:I,0)=0,_xlfn.XLOOKUP((MID(C1346,2,7)&amp;"/"&amp;MID(C1346,10,3)&amp;TRIM(D1346)),Carouselwash!G:G,Carouselwash!I:I,0),_xlfn.XLOOKUP(MID(B1346,2,7)&amp;"/"&amp;MID(B1346,10,3)&amp;TRIM(D1346)&amp;MID(B1346,15,4),Carouselwash!F:F,Carouselwash!I:I,0))</f>
        <v>0</v>
      </c>
    </row>
    <row r="1347" spans="5:35" hidden="1">
      <c r="AD1347" s="60">
        <f>IF(N1347=$AD$1,_xlfn.XLOOKUP(LEFT(B1347,18)&amp;C1347&amp;D1347,'Form CT'!I:I,'Form CT'!D:D,0)+_xlfn.XLOOKUP(LEFT(B1347,18)&amp;C1347&amp;D1347,'Form CT'!I:I,'Form CT'!E:E,0),0)</f>
        <v>0</v>
      </c>
      <c r="AE1347" s="60">
        <f>IF(N1347=$AE$1,_xlfn.XLOOKUP(LEFT(B1347,18)&amp;C1347&amp;D1347,'Form CT'!I:I,'Form CT'!D:D,0)+_xlfn.XLOOKUP(LEFT(B1347,18)&amp;C1347&amp;D1347,'Form CT'!I:I,'Form CT'!E:E,0),0)</f>
        <v>0</v>
      </c>
      <c r="AF1347" s="60">
        <f>IF(N1347=$AF$1,_xlfn.XLOOKUP(LEFT(B1347,18)&amp;C1347&amp;D1347,'Form CT'!I:I,'Form CT'!D:D,0)+_xlfn.XLOOKUP(LEFT(B1347,18)&amp;C1347&amp;D1347,'Form CT'!I:I,'Form CT'!E:E,0),0)</f>
        <v>0</v>
      </c>
      <c r="AG1347" s="60" t="e">
        <f t="shared" si="26"/>
        <v>#VALUE!</v>
      </c>
      <c r="AH1347" s="60">
        <f>_xlfn.XLOOKUP(TRIM(CLEAN(B1347))&amp;"-"&amp;TRIM(CLEAN(C1347))&amp;"-"&amp;TRIM(CLEAN(D1347)),'KS2'!A:A,'KS2'!B:B,0)</f>
        <v>0</v>
      </c>
      <c r="AI1347" s="60">
        <f>IF(_xlfn.XLOOKUP(MID(B1347,2,7)&amp;"/"&amp;MID(B1347,10,3)&amp;TRIM(D1347)&amp;MID(B1347,15,4),Carouselwash!F:F,Carouselwash!I:I,0)=0,_xlfn.XLOOKUP((MID(C1347,2,7)&amp;"/"&amp;MID(C1347,10,3)&amp;TRIM(D1347)),Carouselwash!G:G,Carouselwash!I:I,0),_xlfn.XLOOKUP(MID(B1347,2,7)&amp;"/"&amp;MID(B1347,10,3)&amp;TRIM(D1347)&amp;MID(B1347,15,4),Carouselwash!F:F,Carouselwash!I:I,0))</f>
        <v>0</v>
      </c>
    </row>
    <row r="1348" spans="5:35" hidden="1">
      <c r="AD1348" s="60">
        <f>IF(N1348=$AD$1,_xlfn.XLOOKUP(LEFT(B1348,18)&amp;C1348&amp;D1348,'Form CT'!I:I,'Form CT'!D:D,0)+_xlfn.XLOOKUP(LEFT(B1348,18)&amp;C1348&amp;D1348,'Form CT'!I:I,'Form CT'!E:E,0),0)</f>
        <v>0</v>
      </c>
      <c r="AE1348" s="60">
        <f>IF(N1348=$AE$1,_xlfn.XLOOKUP(LEFT(B1348,18)&amp;C1348&amp;D1348,'Form CT'!I:I,'Form CT'!D:D,0)+_xlfn.XLOOKUP(LEFT(B1348,18)&amp;C1348&amp;D1348,'Form CT'!I:I,'Form CT'!E:E,0),0)</f>
        <v>0</v>
      </c>
      <c r="AF1348" s="60">
        <f>IF(N1348=$AF$1,_xlfn.XLOOKUP(LEFT(B1348,18)&amp;C1348&amp;D1348,'Form CT'!I:I,'Form CT'!D:D,0)+_xlfn.XLOOKUP(LEFT(B1348,18)&amp;C1348&amp;D1348,'Form CT'!I:I,'Form CT'!E:E,0),0)</f>
        <v>0</v>
      </c>
      <c r="AG1348" s="60" t="e">
        <f t="shared" si="26"/>
        <v>#VALUE!</v>
      </c>
      <c r="AH1348" s="60">
        <f>_xlfn.XLOOKUP(TRIM(CLEAN(B1348))&amp;"-"&amp;TRIM(CLEAN(C1348))&amp;"-"&amp;TRIM(CLEAN(D1348)),'KS2'!A:A,'KS2'!B:B,0)</f>
        <v>0</v>
      </c>
      <c r="AI1348" s="60">
        <f>IF(_xlfn.XLOOKUP(MID(B1348,2,7)&amp;"/"&amp;MID(B1348,10,3)&amp;TRIM(D1348)&amp;MID(B1348,15,4),Carouselwash!F:F,Carouselwash!I:I,0)=0,_xlfn.XLOOKUP((MID(C1348,2,7)&amp;"/"&amp;MID(C1348,10,3)&amp;TRIM(D1348)),Carouselwash!G:G,Carouselwash!I:I,0),_xlfn.XLOOKUP(MID(B1348,2,7)&amp;"/"&amp;MID(B1348,10,3)&amp;TRIM(D1348)&amp;MID(B1348,15,4),Carouselwash!F:F,Carouselwash!I:I,0))</f>
        <v>0</v>
      </c>
    </row>
    <row r="1349" spans="5:35" hidden="1">
      <c r="AD1349" s="60">
        <f>IF(N1349=$AD$1,_xlfn.XLOOKUP(LEFT(B1349,18)&amp;C1349&amp;D1349,'Form CT'!I:I,'Form CT'!D:D,0)+_xlfn.XLOOKUP(LEFT(B1349,18)&amp;C1349&amp;D1349,'Form CT'!I:I,'Form CT'!E:E,0),0)</f>
        <v>0</v>
      </c>
      <c r="AE1349" s="60">
        <f>IF(N1349=$AE$1,_xlfn.XLOOKUP(LEFT(B1349,18)&amp;C1349&amp;D1349,'Form CT'!I:I,'Form CT'!D:D,0)+_xlfn.XLOOKUP(LEFT(B1349,18)&amp;C1349&amp;D1349,'Form CT'!I:I,'Form CT'!E:E,0),0)</f>
        <v>0</v>
      </c>
      <c r="AF1349" s="60">
        <f>IF(N1349=$AF$1,_xlfn.XLOOKUP(LEFT(B1349,18)&amp;C1349&amp;D1349,'Form CT'!I:I,'Form CT'!D:D,0)+_xlfn.XLOOKUP(LEFT(B1349,18)&amp;C1349&amp;D1349,'Form CT'!I:I,'Form CT'!E:E,0),0)</f>
        <v>0</v>
      </c>
      <c r="AG1349" s="60" t="e">
        <f t="shared" si="26"/>
        <v>#VALUE!</v>
      </c>
      <c r="AH1349" s="60">
        <f>_xlfn.XLOOKUP(TRIM(CLEAN(B1349))&amp;"-"&amp;TRIM(CLEAN(C1349))&amp;"-"&amp;TRIM(CLEAN(D1349)),'KS2'!A:A,'KS2'!B:B,0)</f>
        <v>0</v>
      </c>
      <c r="AI1349" s="60">
        <f>IF(_xlfn.XLOOKUP(MID(B1349,2,7)&amp;"/"&amp;MID(B1349,10,3)&amp;TRIM(D1349)&amp;MID(B1349,15,4),Carouselwash!F:F,Carouselwash!I:I,0)=0,_xlfn.XLOOKUP((MID(C1349,2,7)&amp;"/"&amp;MID(C1349,10,3)&amp;TRIM(D1349)),Carouselwash!G:G,Carouselwash!I:I,0),_xlfn.XLOOKUP(MID(B1349,2,7)&amp;"/"&amp;MID(B1349,10,3)&amp;TRIM(D1349)&amp;MID(B1349,15,4),Carouselwash!F:F,Carouselwash!I:I,0))</f>
        <v>0</v>
      </c>
    </row>
    <row r="1350" spans="5:35" hidden="1">
      <c r="AD1350" s="60">
        <f>IF(N1350=$AD$1,_xlfn.XLOOKUP(LEFT(B1350,18)&amp;C1350&amp;D1350,'Form CT'!I:I,'Form CT'!D:D,0)+_xlfn.XLOOKUP(LEFT(B1350,18)&amp;C1350&amp;D1350,'Form CT'!I:I,'Form CT'!E:E,0),0)</f>
        <v>0</v>
      </c>
      <c r="AE1350" s="60">
        <f>IF(N1350=$AE$1,_xlfn.XLOOKUP(LEFT(B1350,18)&amp;C1350&amp;D1350,'Form CT'!I:I,'Form CT'!D:D,0)+_xlfn.XLOOKUP(LEFT(B1350,18)&amp;C1350&amp;D1350,'Form CT'!I:I,'Form CT'!E:E,0),0)</f>
        <v>0</v>
      </c>
      <c r="AF1350" s="60">
        <f>IF(N1350=$AF$1,_xlfn.XLOOKUP(LEFT(B1350,18)&amp;C1350&amp;D1350,'Form CT'!I:I,'Form CT'!D:D,0)+_xlfn.XLOOKUP(LEFT(B1350,18)&amp;C1350&amp;D1350,'Form CT'!I:I,'Form CT'!E:E,0),0)</f>
        <v>0</v>
      </c>
      <c r="AG1350" s="60" t="e">
        <f t="shared" si="26"/>
        <v>#VALUE!</v>
      </c>
      <c r="AH1350" s="60">
        <f>_xlfn.XLOOKUP(TRIM(CLEAN(B1350))&amp;"-"&amp;TRIM(CLEAN(C1350))&amp;"-"&amp;TRIM(CLEAN(D1350)),'KS2'!A:A,'KS2'!B:B,0)</f>
        <v>0</v>
      </c>
      <c r="AI1350" s="60">
        <f>IF(_xlfn.XLOOKUP(MID(B1350,2,7)&amp;"/"&amp;MID(B1350,10,3)&amp;TRIM(D1350)&amp;MID(B1350,15,4),Carouselwash!F:F,Carouselwash!I:I,0)=0,_xlfn.XLOOKUP((MID(C1350,2,7)&amp;"/"&amp;MID(C1350,10,3)&amp;TRIM(D1350)),Carouselwash!G:G,Carouselwash!I:I,0),_xlfn.XLOOKUP(MID(B1350,2,7)&amp;"/"&amp;MID(B1350,10,3)&amp;TRIM(D1350)&amp;MID(B1350,15,4),Carouselwash!F:F,Carouselwash!I:I,0))</f>
        <v>0</v>
      </c>
    </row>
    <row r="1351" spans="5:35" hidden="1">
      <c r="AD1351" s="60">
        <f>IF(N1351=$AD$1,_xlfn.XLOOKUP(LEFT(B1351,18)&amp;C1351&amp;D1351,'Form CT'!I:I,'Form CT'!D:D,0)+_xlfn.XLOOKUP(LEFT(B1351,18)&amp;C1351&amp;D1351,'Form CT'!I:I,'Form CT'!E:E,0),0)</f>
        <v>0</v>
      </c>
      <c r="AE1351" s="60">
        <f>IF(N1351=$AE$1,_xlfn.XLOOKUP(LEFT(B1351,18)&amp;C1351&amp;D1351,'Form CT'!I:I,'Form CT'!D:D,0)+_xlfn.XLOOKUP(LEFT(B1351,18)&amp;C1351&amp;D1351,'Form CT'!I:I,'Form CT'!E:E,0),0)</f>
        <v>0</v>
      </c>
      <c r="AF1351" s="60">
        <f>IF(N1351=$AF$1,_xlfn.XLOOKUP(LEFT(B1351,18)&amp;C1351&amp;D1351,'Form CT'!I:I,'Form CT'!D:D,0)+_xlfn.XLOOKUP(LEFT(B1351,18)&amp;C1351&amp;D1351,'Form CT'!I:I,'Form CT'!E:E,0),0)</f>
        <v>0</v>
      </c>
      <c r="AG1351" s="60" t="e">
        <f t="shared" si="26"/>
        <v>#VALUE!</v>
      </c>
      <c r="AH1351" s="60">
        <f>_xlfn.XLOOKUP(TRIM(CLEAN(B1351))&amp;"-"&amp;TRIM(CLEAN(C1351))&amp;"-"&amp;TRIM(CLEAN(D1351)),'KS2'!A:A,'KS2'!B:B,0)</f>
        <v>0</v>
      </c>
      <c r="AI1351" s="60">
        <f>IF(_xlfn.XLOOKUP(MID(B1351,2,7)&amp;"/"&amp;MID(B1351,10,3)&amp;TRIM(D1351)&amp;MID(B1351,15,4),Carouselwash!F:F,Carouselwash!I:I,0)=0,_xlfn.XLOOKUP((MID(C1351,2,7)&amp;"/"&amp;MID(C1351,10,3)&amp;TRIM(D1351)),Carouselwash!G:G,Carouselwash!I:I,0),_xlfn.XLOOKUP(MID(B1351,2,7)&amp;"/"&amp;MID(B1351,10,3)&amp;TRIM(D1351)&amp;MID(B1351,15,4),Carouselwash!F:F,Carouselwash!I:I,0))</f>
        <v>0</v>
      </c>
    </row>
    <row r="1352" spans="5:35" hidden="1">
      <c r="E1352" s="57"/>
      <c r="AA1352" s="60" t="s">
        <v>5013</v>
      </c>
      <c r="AB1352" s="66" t="s">
        <v>10224</v>
      </c>
      <c r="AC1352" s="60" t="s">
        <v>10225</v>
      </c>
      <c r="AD1352" s="60">
        <f>IF(N1352=$AD$1,_xlfn.XLOOKUP(LEFT(B1352,18)&amp;C1352&amp;D1352,'Form CT'!I:I,'Form CT'!D:D,0)+_xlfn.XLOOKUP(LEFT(B1352,18)&amp;C1352&amp;D1352,'Form CT'!I:I,'Form CT'!E:E,0),0)</f>
        <v>0</v>
      </c>
      <c r="AE1352" s="60">
        <f>IF(N1352=$AE$1,_xlfn.XLOOKUP(LEFT(B1352,18)&amp;C1352&amp;D1352,'Form CT'!I:I,'Form CT'!D:D,0)+_xlfn.XLOOKUP(LEFT(B1352,18)&amp;C1352&amp;D1352,'Form CT'!I:I,'Form CT'!E:E,0),0)</f>
        <v>0</v>
      </c>
      <c r="AF1352" s="60">
        <f>IF(N1352=$AF$1,_xlfn.XLOOKUP(LEFT(B1352,18)&amp;C1352&amp;D1352,'Form CT'!I:I,'Form CT'!D:D,0)+_xlfn.XLOOKUP(LEFT(B1352,18)&amp;C1352&amp;D1352,'Form CT'!I:I,'Form CT'!E:E,0),0)</f>
        <v>0</v>
      </c>
      <c r="AG1352" s="60" t="e">
        <f t="shared" si="26"/>
        <v>#VALUE!</v>
      </c>
      <c r="AH1352" s="60">
        <f>_xlfn.XLOOKUP(TRIM(CLEAN(B1352))&amp;"-"&amp;TRIM(CLEAN(C1352))&amp;"-"&amp;TRIM(CLEAN(D1352)),'KS2'!A:A,'KS2'!B:B,0)</f>
        <v>0</v>
      </c>
      <c r="AI1352" s="60">
        <f>IF(_xlfn.XLOOKUP(MID(B1352,2,7)&amp;"/"&amp;MID(B1352,10,3)&amp;TRIM(D1352)&amp;MID(B1352,15,4),Carouselwash!F:F,Carouselwash!I:I,0)=0,_xlfn.XLOOKUP((MID(C1352,2,7)&amp;"/"&amp;MID(C1352,10,3)&amp;TRIM(D1352)),Carouselwash!G:G,Carouselwash!I:I,0),_xlfn.XLOOKUP(MID(B1352,2,7)&amp;"/"&amp;MID(B1352,10,3)&amp;TRIM(D1352)&amp;MID(B1352,15,4),Carouselwash!F:F,Carouselwash!I:I,0))</f>
        <v>0</v>
      </c>
    </row>
    <row r="1353" spans="5:35" hidden="1">
      <c r="E1353" s="57"/>
      <c r="AA1353" s="60" t="s">
        <v>5013</v>
      </c>
      <c r="AB1353" s="66" t="s">
        <v>10226</v>
      </c>
      <c r="AC1353" s="60" t="s">
        <v>10227</v>
      </c>
      <c r="AD1353" s="60">
        <f>IF(N1353=$AD$1,_xlfn.XLOOKUP(LEFT(B1353,18)&amp;C1353&amp;D1353,'Form CT'!I:I,'Form CT'!D:D,0)+_xlfn.XLOOKUP(LEFT(B1353,18)&amp;C1353&amp;D1353,'Form CT'!I:I,'Form CT'!E:E,0),0)</f>
        <v>0</v>
      </c>
      <c r="AE1353" s="60">
        <f>IF(N1353=$AE$1,_xlfn.XLOOKUP(LEFT(B1353,18)&amp;C1353&amp;D1353,'Form CT'!I:I,'Form CT'!D:D,0)+_xlfn.XLOOKUP(LEFT(B1353,18)&amp;C1353&amp;D1353,'Form CT'!I:I,'Form CT'!E:E,0),0)</f>
        <v>0</v>
      </c>
      <c r="AF1353" s="60">
        <f>IF(N1353=$AF$1,_xlfn.XLOOKUP(LEFT(B1353,18)&amp;C1353&amp;D1353,'Form CT'!I:I,'Form CT'!D:D,0)+_xlfn.XLOOKUP(LEFT(B1353,18)&amp;C1353&amp;D1353,'Form CT'!I:I,'Form CT'!E:E,0),0)</f>
        <v>0</v>
      </c>
      <c r="AG1353" s="60" t="e">
        <f t="shared" si="26"/>
        <v>#VALUE!</v>
      </c>
      <c r="AH1353" s="60">
        <f>_xlfn.XLOOKUP(TRIM(CLEAN(B1353))&amp;"-"&amp;TRIM(CLEAN(C1353))&amp;"-"&amp;TRIM(CLEAN(D1353)),'KS2'!A:A,'KS2'!B:B,0)</f>
        <v>0</v>
      </c>
      <c r="AI1353" s="60">
        <f>IF(_xlfn.XLOOKUP(MID(B1353,2,7)&amp;"/"&amp;MID(B1353,10,3)&amp;TRIM(D1353)&amp;MID(B1353,15,4),Carouselwash!F:F,Carouselwash!I:I,0)=0,_xlfn.XLOOKUP((MID(C1353,2,7)&amp;"/"&amp;MID(C1353,10,3)&amp;TRIM(D1353)),Carouselwash!G:G,Carouselwash!I:I,0),_xlfn.XLOOKUP(MID(B1353,2,7)&amp;"/"&amp;MID(B1353,10,3)&amp;TRIM(D1353)&amp;MID(B1353,15,4),Carouselwash!F:F,Carouselwash!I:I,0))</f>
        <v>0</v>
      </c>
    </row>
    <row r="1354" spans="5:35" hidden="1">
      <c r="E1354" s="57"/>
      <c r="AA1354" s="60" t="s">
        <v>5013</v>
      </c>
      <c r="AB1354" s="66" t="s">
        <v>10228</v>
      </c>
      <c r="AC1354" s="60" t="s">
        <v>10229</v>
      </c>
      <c r="AD1354" s="60">
        <f>IF(N1354=$AD$1,_xlfn.XLOOKUP(LEFT(B1354,18)&amp;C1354&amp;D1354,'Form CT'!I:I,'Form CT'!D:D,0)+_xlfn.XLOOKUP(LEFT(B1354,18)&amp;C1354&amp;D1354,'Form CT'!I:I,'Form CT'!E:E,0),0)</f>
        <v>0</v>
      </c>
      <c r="AE1354" s="60">
        <f>IF(N1354=$AE$1,_xlfn.XLOOKUP(LEFT(B1354,18)&amp;C1354&amp;D1354,'Form CT'!I:I,'Form CT'!D:D,0)+_xlfn.XLOOKUP(LEFT(B1354,18)&amp;C1354&amp;D1354,'Form CT'!I:I,'Form CT'!E:E,0),0)</f>
        <v>0</v>
      </c>
      <c r="AF1354" s="60">
        <f>IF(N1354=$AF$1,_xlfn.XLOOKUP(LEFT(B1354,18)&amp;C1354&amp;D1354,'Form CT'!I:I,'Form CT'!D:D,0)+_xlfn.XLOOKUP(LEFT(B1354,18)&amp;C1354&amp;D1354,'Form CT'!I:I,'Form CT'!E:E,0),0)</f>
        <v>0</v>
      </c>
      <c r="AG1354" s="60" t="e">
        <f t="shared" si="26"/>
        <v>#VALUE!</v>
      </c>
      <c r="AH1354" s="60">
        <f>_xlfn.XLOOKUP(TRIM(CLEAN(B1354))&amp;"-"&amp;TRIM(CLEAN(C1354))&amp;"-"&amp;TRIM(CLEAN(D1354)),'KS2'!A:A,'KS2'!B:B,0)</f>
        <v>0</v>
      </c>
      <c r="AI1354" s="60">
        <f>IF(_xlfn.XLOOKUP(MID(B1354,2,7)&amp;"/"&amp;MID(B1354,10,3)&amp;TRIM(D1354)&amp;MID(B1354,15,4),Carouselwash!F:F,Carouselwash!I:I,0)=0,_xlfn.XLOOKUP((MID(C1354,2,7)&amp;"/"&amp;MID(C1354,10,3)&amp;TRIM(D1354)),Carouselwash!G:G,Carouselwash!I:I,0),_xlfn.XLOOKUP(MID(B1354,2,7)&amp;"/"&amp;MID(B1354,10,3)&amp;TRIM(D1354)&amp;MID(B1354,15,4),Carouselwash!F:F,Carouselwash!I:I,0))</f>
        <v>0</v>
      </c>
    </row>
    <row r="1355" spans="5:35" hidden="1">
      <c r="E1355" s="57"/>
      <c r="AA1355" s="60" t="s">
        <v>5013</v>
      </c>
      <c r="AB1355" s="66" t="s">
        <v>10230</v>
      </c>
      <c r="AC1355" s="60" t="s">
        <v>10231</v>
      </c>
      <c r="AD1355" s="60">
        <f>IF(N1355=$AD$1,_xlfn.XLOOKUP(LEFT(B1355,18)&amp;C1355&amp;D1355,'Form CT'!I:I,'Form CT'!D:D,0)+_xlfn.XLOOKUP(LEFT(B1355,18)&amp;C1355&amp;D1355,'Form CT'!I:I,'Form CT'!E:E,0),0)</f>
        <v>0</v>
      </c>
      <c r="AE1355" s="60">
        <f>IF(N1355=$AE$1,_xlfn.XLOOKUP(LEFT(B1355,18)&amp;C1355&amp;D1355,'Form CT'!I:I,'Form CT'!D:D,0)+_xlfn.XLOOKUP(LEFT(B1355,18)&amp;C1355&amp;D1355,'Form CT'!I:I,'Form CT'!E:E,0),0)</f>
        <v>0</v>
      </c>
      <c r="AF1355" s="60">
        <f>IF(N1355=$AF$1,_xlfn.XLOOKUP(LEFT(B1355,18)&amp;C1355&amp;D1355,'Form CT'!I:I,'Form CT'!D:D,0)+_xlfn.XLOOKUP(LEFT(B1355,18)&amp;C1355&amp;D1355,'Form CT'!I:I,'Form CT'!E:E,0),0)</f>
        <v>0</v>
      </c>
      <c r="AG1355" s="60" t="e">
        <f t="shared" si="26"/>
        <v>#VALUE!</v>
      </c>
      <c r="AH1355" s="60">
        <f>_xlfn.XLOOKUP(TRIM(CLEAN(B1355))&amp;"-"&amp;TRIM(CLEAN(C1355))&amp;"-"&amp;TRIM(CLEAN(D1355)),'KS2'!A:A,'KS2'!B:B,0)</f>
        <v>0</v>
      </c>
      <c r="AI1355" s="60">
        <f>IF(_xlfn.XLOOKUP(MID(B1355,2,7)&amp;"/"&amp;MID(B1355,10,3)&amp;TRIM(D1355)&amp;MID(B1355,15,4),Carouselwash!F:F,Carouselwash!I:I,0)=0,_xlfn.XLOOKUP((MID(C1355,2,7)&amp;"/"&amp;MID(C1355,10,3)&amp;TRIM(D1355)),Carouselwash!G:G,Carouselwash!I:I,0),_xlfn.XLOOKUP(MID(B1355,2,7)&amp;"/"&amp;MID(B1355,10,3)&amp;TRIM(D1355)&amp;MID(B1355,15,4),Carouselwash!F:F,Carouselwash!I:I,0))</f>
        <v>0</v>
      </c>
    </row>
    <row r="1356" spans="5:35" hidden="1">
      <c r="E1356" s="71"/>
      <c r="AA1356" s="60" t="s">
        <v>5013</v>
      </c>
      <c r="AB1356" s="66" t="s">
        <v>10232</v>
      </c>
      <c r="AC1356" s="60" t="s">
        <v>10233</v>
      </c>
      <c r="AD1356" s="60">
        <f>IF(N1356=$AD$1,_xlfn.XLOOKUP(LEFT(B1356,18)&amp;C1356&amp;D1356,'Form CT'!I:I,'Form CT'!D:D,0)+_xlfn.XLOOKUP(LEFT(B1356,18)&amp;C1356&amp;D1356,'Form CT'!I:I,'Form CT'!E:E,0),0)</f>
        <v>0</v>
      </c>
      <c r="AE1356" s="60">
        <f>IF(N1356=$AE$1,_xlfn.XLOOKUP(LEFT(B1356,18)&amp;C1356&amp;D1356,'Form CT'!I:I,'Form CT'!D:D,0)+_xlfn.XLOOKUP(LEFT(B1356,18)&amp;C1356&amp;D1356,'Form CT'!I:I,'Form CT'!E:E,0),0)</f>
        <v>0</v>
      </c>
      <c r="AF1356" s="60">
        <f>IF(N1356=$AF$1,_xlfn.XLOOKUP(LEFT(B1356,18)&amp;C1356&amp;D1356,'Form CT'!I:I,'Form CT'!D:D,0)+_xlfn.XLOOKUP(LEFT(B1356,18)&amp;C1356&amp;D1356,'Form CT'!I:I,'Form CT'!E:E,0),0)</f>
        <v>0</v>
      </c>
      <c r="AG1356" s="60" t="e">
        <f t="shared" si="26"/>
        <v>#VALUE!</v>
      </c>
      <c r="AH1356" s="60">
        <f>_xlfn.XLOOKUP(TRIM(CLEAN(B1356))&amp;"-"&amp;TRIM(CLEAN(C1356))&amp;"-"&amp;TRIM(CLEAN(D1356)),'KS2'!A:A,'KS2'!B:B,0)</f>
        <v>0</v>
      </c>
      <c r="AI1356" s="60">
        <f>IF(_xlfn.XLOOKUP(MID(B1356,2,7)&amp;"/"&amp;MID(B1356,10,3)&amp;TRIM(D1356)&amp;MID(B1356,15,4),Carouselwash!F:F,Carouselwash!I:I,0)=0,_xlfn.XLOOKUP((MID(C1356,2,7)&amp;"/"&amp;MID(C1356,10,3)&amp;TRIM(D1356)),Carouselwash!G:G,Carouselwash!I:I,0),_xlfn.XLOOKUP(MID(B1356,2,7)&amp;"/"&amp;MID(B1356,10,3)&amp;TRIM(D1356)&amp;MID(B1356,15,4),Carouselwash!F:F,Carouselwash!I:I,0))</f>
        <v>0</v>
      </c>
    </row>
    <row r="1357" spans="5:35" hidden="1">
      <c r="AA1357" s="60" t="s">
        <v>5013</v>
      </c>
      <c r="AB1357" s="66" t="s">
        <v>10234</v>
      </c>
      <c r="AC1357" s="60" t="s">
        <v>10235</v>
      </c>
      <c r="AD1357" s="60">
        <f>IF(N1357=$AD$1,_xlfn.XLOOKUP(LEFT(B1357,18)&amp;C1357&amp;D1357,'Form CT'!I:I,'Form CT'!D:D,0)+_xlfn.XLOOKUP(LEFT(B1357,18)&amp;C1357&amp;D1357,'Form CT'!I:I,'Form CT'!E:E,0),0)</f>
        <v>0</v>
      </c>
      <c r="AE1357" s="60">
        <f>IF(N1357=$AE$1,_xlfn.XLOOKUP(LEFT(B1357,18)&amp;C1357&amp;D1357,'Form CT'!I:I,'Form CT'!D:D,0)+_xlfn.XLOOKUP(LEFT(B1357,18)&amp;C1357&amp;D1357,'Form CT'!I:I,'Form CT'!E:E,0),0)</f>
        <v>0</v>
      </c>
      <c r="AF1357" s="60">
        <f>IF(N1357=$AF$1,_xlfn.XLOOKUP(LEFT(B1357,18)&amp;C1357&amp;D1357,'Form CT'!I:I,'Form CT'!D:D,0)+_xlfn.XLOOKUP(LEFT(B1357,18)&amp;C1357&amp;D1357,'Form CT'!I:I,'Form CT'!E:E,0),0)</f>
        <v>0</v>
      </c>
      <c r="AG1357" s="60" t="e">
        <f t="shared" si="26"/>
        <v>#VALUE!</v>
      </c>
      <c r="AH1357" s="60">
        <f>_xlfn.XLOOKUP(TRIM(CLEAN(B1357))&amp;"-"&amp;TRIM(CLEAN(C1357))&amp;"-"&amp;TRIM(CLEAN(D1357)),'KS2'!A:A,'KS2'!B:B,0)</f>
        <v>0</v>
      </c>
      <c r="AI1357" s="60">
        <f>IF(_xlfn.XLOOKUP(MID(B1357,2,7)&amp;"/"&amp;MID(B1357,10,3)&amp;TRIM(D1357)&amp;MID(B1357,15,4),Carouselwash!F:F,Carouselwash!I:I,0)=0,_xlfn.XLOOKUP((MID(C1357,2,7)&amp;"/"&amp;MID(C1357,10,3)&amp;TRIM(D1357)),Carouselwash!G:G,Carouselwash!I:I,0),_xlfn.XLOOKUP(MID(B1357,2,7)&amp;"/"&amp;MID(B1357,10,3)&amp;TRIM(D1357)&amp;MID(B1357,15,4),Carouselwash!F:F,Carouselwash!I:I,0))</f>
        <v>0</v>
      </c>
    </row>
    <row r="1358" spans="5:35" hidden="1">
      <c r="AD1358" s="60">
        <f>IF(N1358=$AD$1,_xlfn.XLOOKUP(LEFT(B1358,18)&amp;C1358&amp;D1358,'Form CT'!I:I,'Form CT'!D:D,0)+_xlfn.XLOOKUP(LEFT(B1358,18)&amp;C1358&amp;D1358,'Form CT'!I:I,'Form CT'!E:E,0),0)</f>
        <v>0</v>
      </c>
      <c r="AE1358" s="60">
        <f>IF(N1358=$AE$1,_xlfn.XLOOKUP(LEFT(B1358,18)&amp;C1358&amp;D1358,'Form CT'!I:I,'Form CT'!D:D,0)+_xlfn.XLOOKUP(LEFT(B1358,18)&amp;C1358&amp;D1358,'Form CT'!I:I,'Form CT'!E:E,0),0)</f>
        <v>0</v>
      </c>
      <c r="AF1358" s="60">
        <f>IF(N1358=$AF$1,_xlfn.XLOOKUP(LEFT(B1358,18)&amp;C1358&amp;D1358,'Form CT'!I:I,'Form CT'!D:D,0)+_xlfn.XLOOKUP(LEFT(B1358,18)&amp;C1358&amp;D1358,'Form CT'!I:I,'Form CT'!E:E,0),0)</f>
        <v>0</v>
      </c>
      <c r="AG1358" s="60" t="e">
        <f t="shared" si="26"/>
        <v>#VALUE!</v>
      </c>
      <c r="AH1358" s="60">
        <f>_xlfn.XLOOKUP(TRIM(CLEAN(B1358))&amp;"-"&amp;TRIM(CLEAN(C1358))&amp;"-"&amp;TRIM(CLEAN(D1358)),'KS2'!A:A,'KS2'!B:B,0)</f>
        <v>0</v>
      </c>
      <c r="AI1358" s="60">
        <f>IF(_xlfn.XLOOKUP(MID(B1358,2,7)&amp;"/"&amp;MID(B1358,10,3)&amp;TRIM(D1358)&amp;MID(B1358,15,4),Carouselwash!F:F,Carouselwash!I:I,0)=0,_xlfn.XLOOKUP((MID(C1358,2,7)&amp;"/"&amp;MID(C1358,10,3)&amp;TRIM(D1358)),Carouselwash!G:G,Carouselwash!I:I,0),_xlfn.XLOOKUP(MID(B1358,2,7)&amp;"/"&amp;MID(B1358,10,3)&amp;TRIM(D1358)&amp;MID(B1358,15,4),Carouselwash!F:F,Carouselwash!I:I,0))</f>
        <v>0</v>
      </c>
    </row>
    <row r="1359" spans="5:35" hidden="1">
      <c r="AD1359" s="60">
        <f>IF(N1359=$AD$1,_xlfn.XLOOKUP(LEFT(B1359,18)&amp;C1359&amp;D1359,'Form CT'!I:I,'Form CT'!D:D,0)+_xlfn.XLOOKUP(LEFT(B1359,18)&amp;C1359&amp;D1359,'Form CT'!I:I,'Form CT'!E:E,0),0)</f>
        <v>0</v>
      </c>
      <c r="AE1359" s="60">
        <f>IF(N1359=$AE$1,_xlfn.XLOOKUP(LEFT(B1359,18)&amp;C1359&amp;D1359,'Form CT'!I:I,'Form CT'!D:D,0)+_xlfn.XLOOKUP(LEFT(B1359,18)&amp;C1359&amp;D1359,'Form CT'!I:I,'Form CT'!E:E,0),0)</f>
        <v>0</v>
      </c>
      <c r="AF1359" s="60">
        <f>IF(N1359=$AF$1,_xlfn.XLOOKUP(LEFT(B1359,18)&amp;C1359&amp;D1359,'Form CT'!I:I,'Form CT'!D:D,0)+_xlfn.XLOOKUP(LEFT(B1359,18)&amp;C1359&amp;D1359,'Form CT'!I:I,'Form CT'!E:E,0),0)</f>
        <v>0</v>
      </c>
      <c r="AG1359" s="60" t="e">
        <f t="shared" si="26"/>
        <v>#VALUE!</v>
      </c>
      <c r="AH1359" s="60">
        <f>_xlfn.XLOOKUP(TRIM(CLEAN(B1359))&amp;"-"&amp;TRIM(CLEAN(C1359))&amp;"-"&amp;TRIM(CLEAN(D1359)),'KS2'!A:A,'KS2'!B:B,0)</f>
        <v>0</v>
      </c>
      <c r="AI1359" s="60">
        <f>IF(_xlfn.XLOOKUP(MID(B1359,2,7)&amp;"/"&amp;MID(B1359,10,3)&amp;TRIM(D1359)&amp;MID(B1359,15,4),Carouselwash!F:F,Carouselwash!I:I,0)=0,_xlfn.XLOOKUP((MID(C1359,2,7)&amp;"/"&amp;MID(C1359,10,3)&amp;TRIM(D1359)),Carouselwash!G:G,Carouselwash!I:I,0),_xlfn.XLOOKUP(MID(B1359,2,7)&amp;"/"&amp;MID(B1359,10,3)&amp;TRIM(D1359)&amp;MID(B1359,15,4),Carouselwash!F:F,Carouselwash!I:I,0))</f>
        <v>0</v>
      </c>
    </row>
    <row r="1360" spans="5:35" hidden="1">
      <c r="E1360" s="57"/>
      <c r="AD1360" s="60">
        <f>IF(N1360=$AD$1,_xlfn.XLOOKUP(LEFT(B1360,18)&amp;C1360&amp;D1360,'Form CT'!I:I,'Form CT'!D:D,0)+_xlfn.XLOOKUP(LEFT(B1360,18)&amp;C1360&amp;D1360,'Form CT'!I:I,'Form CT'!E:E,0),0)</f>
        <v>0</v>
      </c>
      <c r="AE1360" s="60">
        <f>IF(N1360=$AE$1,_xlfn.XLOOKUP(LEFT(B1360,18)&amp;C1360&amp;D1360,'Form CT'!I:I,'Form CT'!D:D,0)+_xlfn.XLOOKUP(LEFT(B1360,18)&amp;C1360&amp;D1360,'Form CT'!I:I,'Form CT'!E:E,0),0)</f>
        <v>0</v>
      </c>
      <c r="AF1360" s="60">
        <f>IF(N1360=$AF$1,_xlfn.XLOOKUP(LEFT(B1360,18)&amp;C1360&amp;D1360,'Form CT'!I:I,'Form CT'!D:D,0)+_xlfn.XLOOKUP(LEFT(B1360,18)&amp;C1360&amp;D1360,'Form CT'!I:I,'Form CT'!E:E,0),0)</f>
        <v>0</v>
      </c>
      <c r="AG1360" s="60" t="e">
        <f t="shared" si="26"/>
        <v>#VALUE!</v>
      </c>
      <c r="AH1360" s="60">
        <f>_xlfn.XLOOKUP(TRIM(CLEAN(B1360))&amp;"-"&amp;TRIM(CLEAN(C1360))&amp;"-"&amp;TRIM(CLEAN(D1360)),'KS2'!A:A,'KS2'!B:B,0)</f>
        <v>0</v>
      </c>
      <c r="AI1360" s="60">
        <f>IF(_xlfn.XLOOKUP(MID(B1360,2,7)&amp;"/"&amp;MID(B1360,10,3)&amp;TRIM(D1360)&amp;MID(B1360,15,4),Carouselwash!F:F,Carouselwash!I:I,0)=0,_xlfn.XLOOKUP((MID(C1360,2,7)&amp;"/"&amp;MID(C1360,10,3)&amp;TRIM(D1360)),Carouselwash!G:G,Carouselwash!I:I,0),_xlfn.XLOOKUP(MID(B1360,2,7)&amp;"/"&amp;MID(B1360,10,3)&amp;TRIM(D1360)&amp;MID(B1360,15,4),Carouselwash!F:F,Carouselwash!I:I,0))</f>
        <v>0</v>
      </c>
    </row>
    <row r="1361" spans="2:35" hidden="1">
      <c r="E1361" s="57"/>
      <c r="AD1361" s="60">
        <f>IF(N1361=$AD$1,_xlfn.XLOOKUP(LEFT(B1361,18)&amp;C1361&amp;D1361,'Form CT'!I:I,'Form CT'!D:D,0)+_xlfn.XLOOKUP(LEFT(B1361,18)&amp;C1361&amp;D1361,'Form CT'!I:I,'Form CT'!E:E,0),0)</f>
        <v>0</v>
      </c>
      <c r="AE1361" s="60">
        <f>IF(N1361=$AE$1,_xlfn.XLOOKUP(LEFT(B1361,18)&amp;C1361&amp;D1361,'Form CT'!I:I,'Form CT'!D:D,0)+_xlfn.XLOOKUP(LEFT(B1361,18)&amp;C1361&amp;D1361,'Form CT'!I:I,'Form CT'!E:E,0),0)</f>
        <v>0</v>
      </c>
      <c r="AF1361" s="60">
        <f>IF(N1361=$AF$1,_xlfn.XLOOKUP(LEFT(B1361,18)&amp;C1361&amp;D1361,'Form CT'!I:I,'Form CT'!D:D,0)+_xlfn.XLOOKUP(LEFT(B1361,18)&amp;C1361&amp;D1361,'Form CT'!I:I,'Form CT'!E:E,0),0)</f>
        <v>0</v>
      </c>
      <c r="AG1361" s="60" t="e">
        <f t="shared" si="26"/>
        <v>#VALUE!</v>
      </c>
      <c r="AH1361" s="60">
        <f>_xlfn.XLOOKUP(TRIM(CLEAN(B1361))&amp;"-"&amp;TRIM(CLEAN(C1361))&amp;"-"&amp;TRIM(CLEAN(D1361)),'KS2'!A:A,'KS2'!B:B,0)</f>
        <v>0</v>
      </c>
      <c r="AI1361" s="60">
        <f>IF(_xlfn.XLOOKUP(MID(B1361,2,7)&amp;"/"&amp;MID(B1361,10,3)&amp;TRIM(D1361)&amp;MID(B1361,15,4),Carouselwash!F:F,Carouselwash!I:I,0)=0,_xlfn.XLOOKUP((MID(C1361,2,7)&amp;"/"&amp;MID(C1361,10,3)&amp;TRIM(D1361)),Carouselwash!G:G,Carouselwash!I:I,0),_xlfn.XLOOKUP(MID(B1361,2,7)&amp;"/"&amp;MID(B1361,10,3)&amp;TRIM(D1361)&amp;MID(B1361,15,4),Carouselwash!F:F,Carouselwash!I:I,0))</f>
        <v>0</v>
      </c>
    </row>
    <row r="1362" spans="2:35" hidden="1">
      <c r="E1362" s="57"/>
      <c r="AD1362" s="60">
        <f>IF(N1362=$AD$1,_xlfn.XLOOKUP(LEFT(B1362,18)&amp;C1362&amp;D1362,'Form CT'!I:I,'Form CT'!D:D,0)+_xlfn.XLOOKUP(LEFT(B1362,18)&amp;C1362&amp;D1362,'Form CT'!I:I,'Form CT'!E:E,0),0)</f>
        <v>0</v>
      </c>
      <c r="AE1362" s="60">
        <f>IF(N1362=$AE$1,_xlfn.XLOOKUP(LEFT(B1362,18)&amp;C1362&amp;D1362,'Form CT'!I:I,'Form CT'!D:D,0)+_xlfn.XLOOKUP(LEFT(B1362,18)&amp;C1362&amp;D1362,'Form CT'!I:I,'Form CT'!E:E,0),0)</f>
        <v>0</v>
      </c>
      <c r="AF1362" s="60">
        <f>IF(N1362=$AF$1,_xlfn.XLOOKUP(LEFT(B1362,18)&amp;C1362&amp;D1362,'Form CT'!I:I,'Form CT'!D:D,0)+_xlfn.XLOOKUP(LEFT(B1362,18)&amp;C1362&amp;D1362,'Form CT'!I:I,'Form CT'!E:E,0),0)</f>
        <v>0</v>
      </c>
      <c r="AG1362" s="60" t="e">
        <f t="shared" si="26"/>
        <v>#VALUE!</v>
      </c>
      <c r="AH1362" s="60">
        <f>_xlfn.XLOOKUP(TRIM(CLEAN(B1362))&amp;"-"&amp;TRIM(CLEAN(C1362))&amp;"-"&amp;TRIM(CLEAN(D1362)),'KS2'!A:A,'KS2'!B:B,0)</f>
        <v>0</v>
      </c>
      <c r="AI1362" s="60">
        <f>IF(_xlfn.XLOOKUP(MID(B1362,2,7)&amp;"/"&amp;MID(B1362,10,3)&amp;TRIM(D1362)&amp;MID(B1362,15,4),Carouselwash!F:F,Carouselwash!I:I,0)=0,_xlfn.XLOOKUP((MID(C1362,2,7)&amp;"/"&amp;MID(C1362,10,3)&amp;TRIM(D1362)),Carouselwash!G:G,Carouselwash!I:I,0),_xlfn.XLOOKUP(MID(B1362,2,7)&amp;"/"&amp;MID(B1362,10,3)&amp;TRIM(D1362)&amp;MID(B1362,15,4),Carouselwash!F:F,Carouselwash!I:I,0))</f>
        <v>0</v>
      </c>
    </row>
    <row r="1363" spans="2:35" hidden="1">
      <c r="E1363" s="115"/>
      <c r="G1363" s="124"/>
      <c r="H1363" s="124"/>
      <c r="AD1363" s="60">
        <f>IF(N1363=$AD$1,_xlfn.XLOOKUP(LEFT(B1363,18)&amp;C1363&amp;D1363,'Form CT'!I:I,'Form CT'!D:D,0)+_xlfn.XLOOKUP(LEFT(B1363,18)&amp;C1363&amp;D1363,'Form CT'!I:I,'Form CT'!E:E,0),0)</f>
        <v>0</v>
      </c>
      <c r="AE1363" s="60">
        <f>IF(N1363=$AE$1,_xlfn.XLOOKUP(LEFT(B1363,18)&amp;C1363&amp;D1363,'Form CT'!I:I,'Form CT'!D:D,0)+_xlfn.XLOOKUP(LEFT(B1363,18)&amp;C1363&amp;D1363,'Form CT'!I:I,'Form CT'!E:E,0),0)</f>
        <v>0</v>
      </c>
      <c r="AF1363" s="60">
        <f>IF(N1363=$AF$1,_xlfn.XLOOKUP(LEFT(B1363,18)&amp;C1363&amp;D1363,'Form CT'!I:I,'Form CT'!D:D,0)+_xlfn.XLOOKUP(LEFT(B1363,18)&amp;C1363&amp;D1363,'Form CT'!I:I,'Form CT'!E:E,0),0)</f>
        <v>0</v>
      </c>
      <c r="AG1363" s="60" t="e">
        <f>IF(OR(
    AND(MID(B1363,2,2)="59", VALUE(MID(B1363,11,2))&gt;24),
    AND(LEFT(B1363,4)="T521", VALUE(MID(B1363,11,2))&gt;62),
    LEFT(B1363,4)="T523"
), "符合", "不符合")</f>
        <v>#VALUE!</v>
      </c>
      <c r="AH1363" s="60">
        <f>_xlfn.XLOOKUP(TRIM(CLEAN(B1363))&amp;"-"&amp;TRIM(CLEAN(C1363))&amp;"-"&amp;TRIM(CLEAN(D1363)),'KS2'!A:A,'KS2'!B:B,0)</f>
        <v>0</v>
      </c>
      <c r="AI1363" s="60">
        <f>IF(_xlfn.XLOOKUP(MID(B1363,2,7)&amp;"/"&amp;MID(B1363,10,3)&amp;TRIM(D1363)&amp;MID(B1363,15,4),Carouselwash!F:F,Carouselwash!I:I,0)=0,_xlfn.XLOOKUP((MID(C1363,2,7)&amp;"/"&amp;MID(C1363,10,3)&amp;TRIM(D1363)),Carouselwash!G:G,Carouselwash!I:I,0),_xlfn.XLOOKUP(MID(B1363,2,7)&amp;"/"&amp;MID(B1363,10,3)&amp;TRIM(D1363)&amp;MID(B1363,15,4),Carouselwash!F:F,Carouselwash!I:I,0))</f>
        <v>0</v>
      </c>
    </row>
    <row r="1364" spans="2:35" hidden="1">
      <c r="E1364" s="115"/>
      <c r="N1364" s="55"/>
      <c r="AD1364" s="60">
        <f>IF(N1364=$AD$1,_xlfn.XLOOKUP(LEFT(B1364,18)&amp;C1364&amp;D1364,'Form CT'!I:I,'Form CT'!D:D,0)+_xlfn.XLOOKUP(LEFT(B1364,18)&amp;C1364&amp;D1364,'Form CT'!I:I,'Form CT'!E:E,0),0)</f>
        <v>0</v>
      </c>
      <c r="AE1364" s="60">
        <f>IF(N1364=$AE$1,_xlfn.XLOOKUP(LEFT(B1364,18)&amp;C1364&amp;D1364,'Form CT'!I:I,'Form CT'!D:D,0)+_xlfn.XLOOKUP(LEFT(B1364,18)&amp;C1364&amp;D1364,'Form CT'!I:I,'Form CT'!E:E,0),0)</f>
        <v>0</v>
      </c>
      <c r="AF1364" s="60">
        <f>IF(N1364=$AF$1,_xlfn.XLOOKUP(LEFT(B1364,18)&amp;C1364&amp;D1364,'Form CT'!I:I,'Form CT'!D:D,0)+_xlfn.XLOOKUP(LEFT(B1364,18)&amp;C1364&amp;D1364,'Form CT'!I:I,'Form CT'!E:E,0),0)</f>
        <v>0</v>
      </c>
      <c r="AG1364" s="60" t="e">
        <f t="shared" ref="AG1364:AG1367" si="27">IF(OR(
    AND(MID(B1364,2,2)="59", VALUE(MID(B1364,11,2))&gt;24),
    AND(LEFT(B1364,4)="T521", VALUE(MID(B1364,11,2))&gt;62),
    LEFT(B1364,4)="T523"
), "符合", "不符合")</f>
        <v>#VALUE!</v>
      </c>
      <c r="AH1364" s="60">
        <f>_xlfn.XLOOKUP(TRIM(CLEAN(B1364))&amp;"-"&amp;TRIM(CLEAN(C1364))&amp;"-"&amp;TRIM(CLEAN(D1364)),'KS2'!A:A,'KS2'!B:B,0)</f>
        <v>0</v>
      </c>
      <c r="AI1364" s="60">
        <f>IF(_xlfn.XLOOKUP(MID(B1364,2,7)&amp;"/"&amp;MID(B1364,10,3)&amp;TRIM(D1364)&amp;MID(B1364,15,4),Carouselwash!F:F,Carouselwash!I:I,0)=0,_xlfn.XLOOKUP((MID(C1364,2,7)&amp;"/"&amp;MID(C1364,10,3)&amp;TRIM(D1364)),Carouselwash!G:G,Carouselwash!I:I,0),_xlfn.XLOOKUP(MID(B1364,2,7)&amp;"/"&amp;MID(B1364,10,3)&amp;TRIM(D1364)&amp;MID(B1364,15,4),Carouselwash!F:F,Carouselwash!I:I,0))</f>
        <v>0</v>
      </c>
    </row>
    <row r="1365" spans="2:35" hidden="1">
      <c r="E1365" s="122"/>
      <c r="N1365" s="55"/>
      <c r="AD1365" s="60">
        <f>IF(N1365=$AD$1,_xlfn.XLOOKUP(LEFT(B1365,18)&amp;C1365&amp;D1365,'Form CT'!I:I,'Form CT'!D:D,0)+_xlfn.XLOOKUP(LEFT(B1365,18)&amp;C1365&amp;D1365,'Form CT'!I:I,'Form CT'!E:E,0),0)</f>
        <v>0</v>
      </c>
      <c r="AE1365" s="60">
        <f>IF(N1365=$AE$1,_xlfn.XLOOKUP(LEFT(B1365,18)&amp;C1365&amp;D1365,'Form CT'!I:I,'Form CT'!D:D,0)+_xlfn.XLOOKUP(LEFT(B1365,18)&amp;C1365&amp;D1365,'Form CT'!I:I,'Form CT'!E:E,0),0)</f>
        <v>0</v>
      </c>
      <c r="AF1365" s="60">
        <f>IF(N1365=$AF$1,_xlfn.XLOOKUP(LEFT(B1365,18)&amp;C1365&amp;D1365,'Form CT'!I:I,'Form CT'!D:D,0)+_xlfn.XLOOKUP(LEFT(B1365,18)&amp;C1365&amp;D1365,'Form CT'!I:I,'Form CT'!E:E,0),0)</f>
        <v>0</v>
      </c>
      <c r="AG1365" s="60" t="e">
        <f t="shared" si="27"/>
        <v>#VALUE!</v>
      </c>
      <c r="AH1365" s="60">
        <f>_xlfn.XLOOKUP(TRIM(CLEAN(B1365))&amp;"-"&amp;TRIM(CLEAN(C1365))&amp;"-"&amp;TRIM(CLEAN(D1365)),'KS2'!A:A,'KS2'!B:B,0)</f>
        <v>0</v>
      </c>
      <c r="AI1365" s="60">
        <f>IF(_xlfn.XLOOKUP(MID(B1365,2,7)&amp;"/"&amp;MID(B1365,10,3)&amp;TRIM(D1365)&amp;MID(B1365,15,4),Carouselwash!F:F,Carouselwash!I:I,0)=0,_xlfn.XLOOKUP((MID(C1365,2,7)&amp;"/"&amp;MID(C1365,10,3)&amp;TRIM(D1365)),Carouselwash!G:G,Carouselwash!I:I,0),_xlfn.XLOOKUP(MID(B1365,2,7)&amp;"/"&amp;MID(B1365,10,3)&amp;TRIM(D1365)&amp;MID(B1365,15,4),Carouselwash!F:F,Carouselwash!I:I,0))</f>
        <v>0</v>
      </c>
    </row>
    <row r="1366" spans="2:35" hidden="1">
      <c r="E1366" s="71"/>
      <c r="N1366" s="68"/>
      <c r="AD1366" s="60">
        <f>IF(N1366=$AD$1,_xlfn.XLOOKUP(LEFT(B1366,18)&amp;C1366&amp;D1366,'Form CT'!I:I,'Form CT'!D:D,0)+_xlfn.XLOOKUP(LEFT(B1366,18)&amp;C1366&amp;D1366,'Form CT'!I:I,'Form CT'!E:E,0),0)</f>
        <v>0</v>
      </c>
      <c r="AE1366" s="60">
        <f>IF(N1366=$AE$1,_xlfn.XLOOKUP(LEFT(B1366,18)&amp;C1366&amp;D1366,'Form CT'!I:I,'Form CT'!D:D,0)+_xlfn.XLOOKUP(LEFT(B1366,18)&amp;C1366&amp;D1366,'Form CT'!I:I,'Form CT'!E:E,0),0)</f>
        <v>0</v>
      </c>
      <c r="AF1366" s="60">
        <f>IF(N1366=$AF$1,_xlfn.XLOOKUP(LEFT(B1366,18)&amp;C1366&amp;D1366,'Form CT'!I:I,'Form CT'!D:D,0)+_xlfn.XLOOKUP(LEFT(B1366,18)&amp;C1366&amp;D1366,'Form CT'!I:I,'Form CT'!E:E,0),0)</f>
        <v>0</v>
      </c>
      <c r="AG1366" s="60" t="e">
        <f t="shared" si="27"/>
        <v>#VALUE!</v>
      </c>
      <c r="AH1366" s="60">
        <f>_xlfn.XLOOKUP(TRIM(CLEAN(B1366))&amp;"-"&amp;TRIM(CLEAN(C1366))&amp;"-"&amp;TRIM(CLEAN(D1366)),'KS2'!A:A,'KS2'!B:B,0)</f>
        <v>0</v>
      </c>
      <c r="AI1366" s="60">
        <f>IF(_xlfn.XLOOKUP(MID(B1366,2,7)&amp;"/"&amp;MID(B1366,10,3)&amp;TRIM(D1366)&amp;MID(B1366,15,4),Carouselwash!F:F,Carouselwash!I:I,0)=0,_xlfn.XLOOKUP((MID(C1366,2,7)&amp;"/"&amp;MID(C1366,10,3)&amp;TRIM(D1366)),Carouselwash!G:G,Carouselwash!I:I,0),_xlfn.XLOOKUP(MID(B1366,2,7)&amp;"/"&amp;MID(B1366,10,3)&amp;TRIM(D1366)&amp;MID(B1366,15,4),Carouselwash!F:F,Carouselwash!I:I,0))</f>
        <v>0</v>
      </c>
    </row>
    <row r="1367" spans="2:35" hidden="1">
      <c r="E1367" s="115"/>
      <c r="AD1367" s="60">
        <f>IF(N1367=$AD$1,_xlfn.XLOOKUP(LEFT(B1367,18)&amp;C1367&amp;D1367,'Form CT'!I:I,'Form CT'!D:D,0)+_xlfn.XLOOKUP(LEFT(B1367,18)&amp;C1367&amp;D1367,'Form CT'!I:I,'Form CT'!E:E,0),0)</f>
        <v>0</v>
      </c>
      <c r="AE1367" s="60">
        <f>IF(N1367=$AE$1,_xlfn.XLOOKUP(LEFT(B1367,18)&amp;C1367&amp;D1367,'Form CT'!I:I,'Form CT'!D:D,0)+_xlfn.XLOOKUP(LEFT(B1367,18)&amp;C1367&amp;D1367,'Form CT'!I:I,'Form CT'!E:E,0),0)</f>
        <v>0</v>
      </c>
      <c r="AF1367" s="60">
        <f>IF(N1367=$AF$1,_xlfn.XLOOKUP(LEFT(B1367,18)&amp;C1367&amp;D1367,'Form CT'!I:I,'Form CT'!D:D,0)+_xlfn.XLOOKUP(LEFT(B1367,18)&amp;C1367&amp;D1367,'Form CT'!I:I,'Form CT'!E:E,0),0)</f>
        <v>0</v>
      </c>
      <c r="AG1367" s="60" t="e">
        <f t="shared" si="27"/>
        <v>#VALUE!</v>
      </c>
      <c r="AH1367" s="60">
        <f>_xlfn.XLOOKUP(TRIM(CLEAN(B1367))&amp;"-"&amp;TRIM(CLEAN(C1367))&amp;"-"&amp;TRIM(CLEAN(D1367)),'KS2'!A:A,'KS2'!B:B,0)</f>
        <v>0</v>
      </c>
      <c r="AI1367" s="60">
        <f>IF(_xlfn.XLOOKUP(MID(B1367,2,7)&amp;"/"&amp;MID(B1367,10,3)&amp;TRIM(D1367)&amp;MID(B1367,15,4),Carouselwash!F:F,Carouselwash!I:I,0)=0,_xlfn.XLOOKUP((MID(C1367,2,7)&amp;"/"&amp;MID(C1367,10,3)&amp;TRIM(D1367)),Carouselwash!G:G,Carouselwash!I:I,0),_xlfn.XLOOKUP(MID(B1367,2,7)&amp;"/"&amp;MID(B1367,10,3)&amp;TRIM(D1367)&amp;MID(B1367,15,4),Carouselwash!F:F,Carouselwash!I:I,0))</f>
        <v>0</v>
      </c>
    </row>
    <row r="1368" spans="2:35" hidden="1">
      <c r="N1368" s="68"/>
      <c r="AD1368" s="60">
        <f>IF(N1368=$AD$1,_xlfn.XLOOKUP(LEFT(B1368,18)&amp;C1368&amp;D1368,'Form CT'!I:I,'Form CT'!D:D,0)+_xlfn.XLOOKUP(LEFT(B1368,18)&amp;C1368&amp;D1368,'Form CT'!I:I,'Form CT'!E:E,0),0)</f>
        <v>0</v>
      </c>
      <c r="AE1368" s="60">
        <f>IF(N1368=$AE$1,_xlfn.XLOOKUP(LEFT(B1368,18)&amp;C1368&amp;D1368,'Form CT'!I:I,'Form CT'!D:D,0)+_xlfn.XLOOKUP(LEFT(B1368,18)&amp;C1368&amp;D1368,'Form CT'!I:I,'Form CT'!E:E,0),0)</f>
        <v>0</v>
      </c>
      <c r="AF1368" s="60">
        <f>IF(N1368=$AF$1,_xlfn.XLOOKUP(LEFT(B1368,18)&amp;C1368&amp;D1368,'Form CT'!I:I,'Form CT'!D:D,0)+_xlfn.XLOOKUP(LEFT(B1368,18)&amp;C1368&amp;D1368,'Form CT'!I:I,'Form CT'!E:E,0),0)</f>
        <v>0</v>
      </c>
      <c r="AG1368" s="60" t="e">
        <f t="shared" ref="AG1368:AG1371" si="28">IF(OR(
    AND(MID(B1368,2,2)="59", VALUE(MID(B1368,11,2))&gt;24),
    AND(LEFT(B1368,4)="T521", VALUE(MID(B1368,11,2))&gt;62),
    LEFT(B1368,4)="T523"
), "符合", "不符合")</f>
        <v>#VALUE!</v>
      </c>
      <c r="AH1368" s="60">
        <f>_xlfn.XLOOKUP(TRIM(CLEAN(B1368))&amp;"-"&amp;TRIM(CLEAN(C1368))&amp;"-"&amp;TRIM(CLEAN(D1368)),'KS2'!A:A,'KS2'!B:B,0)</f>
        <v>0</v>
      </c>
      <c r="AI1368" s="60">
        <f>IF(_xlfn.XLOOKUP(MID(B1368,2,7)&amp;"/"&amp;MID(B1368,10,3)&amp;TRIM(D1368)&amp;MID(B1368,15,4),Carouselwash!F:F,Carouselwash!I:I,0)=0,_xlfn.XLOOKUP((MID(C1368,2,7)&amp;"/"&amp;MID(C1368,10,3)&amp;TRIM(D1368)),Carouselwash!G:G,Carouselwash!I:I,0),_xlfn.XLOOKUP(MID(B1368,2,7)&amp;"/"&amp;MID(B1368,10,3)&amp;TRIM(D1368)&amp;MID(B1368,15,4),Carouselwash!F:F,Carouselwash!I:I,0))</f>
        <v>0</v>
      </c>
    </row>
    <row r="1369" spans="2:35" hidden="1">
      <c r="N1369" s="68"/>
      <c r="AD1369" s="60">
        <f>IF(N1369=$AD$1,_xlfn.XLOOKUP(LEFT(B1369,18)&amp;C1369&amp;D1369,'Form CT'!I:I,'Form CT'!D:D,0)+_xlfn.XLOOKUP(LEFT(B1369,18)&amp;C1369&amp;D1369,'Form CT'!I:I,'Form CT'!E:E,0),0)</f>
        <v>0</v>
      </c>
      <c r="AE1369" s="60">
        <f>IF(N1369=$AE$1,_xlfn.XLOOKUP(LEFT(B1369,18)&amp;C1369&amp;D1369,'Form CT'!I:I,'Form CT'!D:D,0)+_xlfn.XLOOKUP(LEFT(B1369,18)&amp;C1369&amp;D1369,'Form CT'!I:I,'Form CT'!E:E,0),0)</f>
        <v>0</v>
      </c>
      <c r="AF1369" s="60">
        <f>IF(N1369=$AF$1,_xlfn.XLOOKUP(LEFT(B1369,18)&amp;C1369&amp;D1369,'Form CT'!I:I,'Form CT'!D:D,0)+_xlfn.XLOOKUP(LEFT(B1369,18)&amp;C1369&amp;D1369,'Form CT'!I:I,'Form CT'!E:E,0),0)</f>
        <v>0</v>
      </c>
      <c r="AG1369" s="60" t="e">
        <f t="shared" si="28"/>
        <v>#VALUE!</v>
      </c>
      <c r="AH1369" s="60">
        <f>_xlfn.XLOOKUP(TRIM(CLEAN(B1369))&amp;"-"&amp;TRIM(CLEAN(C1369))&amp;"-"&amp;TRIM(CLEAN(D1369)),'KS2'!A:A,'KS2'!B:B,0)</f>
        <v>0</v>
      </c>
      <c r="AI1369" s="60">
        <f>IF(_xlfn.XLOOKUP(MID(B1369,2,7)&amp;"/"&amp;MID(B1369,10,3)&amp;TRIM(D1369)&amp;MID(B1369,15,4),Carouselwash!F:F,Carouselwash!I:I,0)=0,_xlfn.XLOOKUP((MID(C1369,2,7)&amp;"/"&amp;MID(C1369,10,3)&amp;TRIM(D1369)),Carouselwash!G:G,Carouselwash!I:I,0),_xlfn.XLOOKUP(MID(B1369,2,7)&amp;"/"&amp;MID(B1369,10,3)&amp;TRIM(D1369)&amp;MID(B1369,15,4),Carouselwash!F:F,Carouselwash!I:I,0))</f>
        <v>0</v>
      </c>
    </row>
    <row r="1370" spans="2:35" hidden="1">
      <c r="E1370" s="57"/>
      <c r="AD1370" s="60">
        <f>IF(N1370=$AD$1,_xlfn.XLOOKUP(LEFT(B1370,18)&amp;C1370&amp;D1370,'Form CT'!I:I,'Form CT'!D:D,0)+_xlfn.XLOOKUP(LEFT(B1370,18)&amp;C1370&amp;D1370,'Form CT'!I:I,'Form CT'!E:E,0),0)</f>
        <v>0</v>
      </c>
      <c r="AE1370" s="60">
        <f>IF(N1370=$AE$1,_xlfn.XLOOKUP(LEFT(B1370,18)&amp;C1370&amp;D1370,'Form CT'!I:I,'Form CT'!D:D,0)+_xlfn.XLOOKUP(LEFT(B1370,18)&amp;C1370&amp;D1370,'Form CT'!I:I,'Form CT'!E:E,0),0)</f>
        <v>0</v>
      </c>
      <c r="AF1370" s="60">
        <f>IF(N1370=$AF$1,_xlfn.XLOOKUP(LEFT(B1370,18)&amp;C1370&amp;D1370,'Form CT'!I:I,'Form CT'!D:D,0)+_xlfn.XLOOKUP(LEFT(B1370,18)&amp;C1370&amp;D1370,'Form CT'!I:I,'Form CT'!E:E,0),0)</f>
        <v>0</v>
      </c>
      <c r="AG1370" s="60" t="e">
        <f t="shared" si="28"/>
        <v>#VALUE!</v>
      </c>
      <c r="AH1370" s="60">
        <f>_xlfn.XLOOKUP(TRIM(CLEAN(B1370))&amp;"-"&amp;TRIM(CLEAN(C1370))&amp;"-"&amp;TRIM(CLEAN(D1370)),'KS2'!A:A,'KS2'!B:B,0)</f>
        <v>0</v>
      </c>
      <c r="AI1370" s="60">
        <f>IF(_xlfn.XLOOKUP(MID(B1370,2,7)&amp;"/"&amp;MID(B1370,10,3)&amp;TRIM(D1370)&amp;MID(B1370,15,4),Carouselwash!F:F,Carouselwash!I:I,0)=0,_xlfn.XLOOKUP((MID(C1370,2,7)&amp;"/"&amp;MID(C1370,10,3)&amp;TRIM(D1370)),Carouselwash!G:G,Carouselwash!I:I,0),_xlfn.XLOOKUP(MID(B1370,2,7)&amp;"/"&amp;MID(B1370,10,3)&amp;TRIM(D1370)&amp;MID(B1370,15,4),Carouselwash!F:F,Carouselwash!I:I,0))</f>
        <v>0</v>
      </c>
    </row>
    <row r="1371" spans="2:35" hidden="1">
      <c r="B1371" s="38"/>
      <c r="C1371" s="38"/>
      <c r="D1371" s="1"/>
      <c r="E1371" s="115"/>
      <c r="AD1371" s="60">
        <f>IF(N1371=$AD$1,_xlfn.XLOOKUP(LEFT(B1371,18)&amp;C1371&amp;D1371,'Form CT'!I:I,'Form CT'!D:D,0)+_xlfn.XLOOKUP(LEFT(B1371,18)&amp;C1371&amp;D1371,'Form CT'!I:I,'Form CT'!E:E,0),0)</f>
        <v>0</v>
      </c>
      <c r="AE1371" s="60">
        <f>IF(N1371=$AE$1,_xlfn.XLOOKUP(LEFT(B1371,18)&amp;C1371&amp;D1371,'Form CT'!I:I,'Form CT'!D:D,0)+_xlfn.XLOOKUP(LEFT(B1371,18)&amp;C1371&amp;D1371,'Form CT'!I:I,'Form CT'!E:E,0),0)</f>
        <v>0</v>
      </c>
      <c r="AF1371" s="60">
        <f>IF(N1371=$AF$1,_xlfn.XLOOKUP(LEFT(B1371,18)&amp;C1371&amp;D1371,'Form CT'!I:I,'Form CT'!D:D,0)+_xlfn.XLOOKUP(LEFT(B1371,18)&amp;C1371&amp;D1371,'Form CT'!I:I,'Form CT'!E:E,0),0)</f>
        <v>0</v>
      </c>
      <c r="AG1371" s="60" t="e">
        <f t="shared" si="28"/>
        <v>#VALUE!</v>
      </c>
      <c r="AH1371" s="60">
        <f>_xlfn.XLOOKUP(TRIM(CLEAN(B1371))&amp;"-"&amp;TRIM(CLEAN(C1371))&amp;"-"&amp;TRIM(CLEAN(D1371)),'KS2'!A:A,'KS2'!B:B,0)</f>
        <v>0</v>
      </c>
      <c r="AI1371" s="60">
        <f>IF(_xlfn.XLOOKUP(MID(B1371,2,7)&amp;"/"&amp;MID(B1371,10,3)&amp;TRIM(D1371)&amp;MID(B1371,15,4),Carouselwash!F:F,Carouselwash!I:I,0)=0,_xlfn.XLOOKUP((MID(C1371,2,7)&amp;"/"&amp;MID(C1371,10,3)&amp;TRIM(D1371)),Carouselwash!G:G,Carouselwash!I:I,0),_xlfn.XLOOKUP(MID(B1371,2,7)&amp;"/"&amp;MID(B1371,10,3)&amp;TRIM(D1371)&amp;MID(B1371,15,4),Carouselwash!F:F,Carouselwash!I:I,0))</f>
        <v>0</v>
      </c>
    </row>
    <row r="1372" spans="2:35" hidden="1">
      <c r="B1372" s="38"/>
      <c r="C1372" s="38"/>
      <c r="D1372" s="1"/>
      <c r="E1372" s="71"/>
      <c r="AD1372" s="60">
        <f>IF(N1372=$AD$1,_xlfn.XLOOKUP(LEFT(B1372,18)&amp;C1372&amp;D1372,'Form CT'!I:I,'Form CT'!D:D,0)+_xlfn.XLOOKUP(LEFT(B1372,18)&amp;C1372&amp;D1372,'Form CT'!I:I,'Form CT'!E:E,0),0)</f>
        <v>0</v>
      </c>
      <c r="AE1372" s="60">
        <f>IF(N1372=$AE$1,_xlfn.XLOOKUP(LEFT(B1372,18)&amp;C1372&amp;D1372,'Form CT'!I:I,'Form CT'!D:D,0)+_xlfn.XLOOKUP(LEFT(B1372,18)&amp;C1372&amp;D1372,'Form CT'!I:I,'Form CT'!E:E,0),0)</f>
        <v>0</v>
      </c>
      <c r="AF1372" s="60">
        <f>IF(N1372=$AF$1,_xlfn.XLOOKUP(LEFT(B1372,18)&amp;C1372&amp;D1372,'Form CT'!I:I,'Form CT'!D:D,0)+_xlfn.XLOOKUP(LEFT(B1372,18)&amp;C1372&amp;D1372,'Form CT'!I:I,'Form CT'!E:E,0),0)</f>
        <v>0</v>
      </c>
      <c r="AG1372" s="60" t="e">
        <f t="shared" ref="AG1372" si="29">IF(OR(
    AND(MID(B1372,2,2)="59", VALUE(MID(B1372,11,2))&gt;24),
    AND(LEFT(B1372,4)="T521", VALUE(MID(B1372,11,2))&gt;62),
    LEFT(B1372,4)="T523"
), "符合", "不符合")</f>
        <v>#VALUE!</v>
      </c>
      <c r="AH1372" s="60">
        <f>_xlfn.XLOOKUP(TRIM(CLEAN(B1372))&amp;"-"&amp;TRIM(CLEAN(C1372))&amp;"-"&amp;TRIM(CLEAN(D1372)),'KS2'!A:A,'KS2'!B:B,0)</f>
        <v>0</v>
      </c>
      <c r="AI1372" s="60">
        <f>IF(_xlfn.XLOOKUP(MID(B1372,2,7)&amp;"/"&amp;MID(B1372,10,3)&amp;TRIM(D1372)&amp;MID(B1372,15,4),Carouselwash!F:F,Carouselwash!I:I,0)=0,_xlfn.XLOOKUP((MID(C1372,2,7)&amp;"/"&amp;MID(C1372,10,3)&amp;TRIM(D1372)),Carouselwash!G:G,Carouselwash!I:I,0),_xlfn.XLOOKUP(MID(B1372,2,7)&amp;"/"&amp;MID(B1372,10,3)&amp;TRIM(D1372)&amp;MID(B1372,15,4),Carouselwash!F:F,Carouselwash!I:I,0))</f>
        <v>0</v>
      </c>
    </row>
    <row r="1373" spans="2:35" hidden="1">
      <c r="B1373" s="38"/>
      <c r="C1373" s="38"/>
      <c r="D1373" s="1"/>
      <c r="E1373" s="57"/>
      <c r="AD1373" s="60">
        <f>IF(N1373=$AD$1,_xlfn.XLOOKUP(LEFT(B1373,18)&amp;C1373&amp;D1373,'Form CT'!I:I,'Form CT'!D:D,0)+_xlfn.XLOOKUP(LEFT(B1373,18)&amp;C1373&amp;D1373,'Form CT'!I:I,'Form CT'!E:E,0),0)</f>
        <v>0</v>
      </c>
      <c r="AE1373" s="60">
        <f>IF(N1373=$AE$1,_xlfn.XLOOKUP(LEFT(B1373,18)&amp;C1373&amp;D1373,'Form CT'!I:I,'Form CT'!D:D,0)+_xlfn.XLOOKUP(LEFT(B1373,18)&amp;C1373&amp;D1373,'Form CT'!I:I,'Form CT'!E:E,0),0)</f>
        <v>0</v>
      </c>
      <c r="AF1373" s="60">
        <f>IF(N1373=$AF$1,_xlfn.XLOOKUP(LEFT(B1373,18)&amp;C1373&amp;D1373,'Form CT'!I:I,'Form CT'!D:D,0)+_xlfn.XLOOKUP(LEFT(B1373,18)&amp;C1373&amp;D1373,'Form CT'!I:I,'Form CT'!E:E,0),0)</f>
        <v>0</v>
      </c>
      <c r="AG1373" s="60" t="e">
        <f t="shared" ref="AG1373" si="30">IF(OR(
    AND(MID(B1373,2,2)="59", VALUE(MID(B1373,11,2))&gt;24),
    AND(LEFT(B1373,4)="T521", VALUE(MID(B1373,11,2))&gt;62),
    LEFT(B1373,4)="T523"
), "符合", "不符合")</f>
        <v>#VALUE!</v>
      </c>
      <c r="AH1373" s="60">
        <f>_xlfn.XLOOKUP(TRIM(CLEAN(B1373))&amp;"-"&amp;TRIM(CLEAN(C1373))&amp;"-"&amp;TRIM(CLEAN(D1373)),'KS2'!A:A,'KS2'!B:B,0)</f>
        <v>0</v>
      </c>
      <c r="AI1373" s="60">
        <f>IF(_xlfn.XLOOKUP(MID(B1373,2,7)&amp;"/"&amp;MID(B1373,10,3)&amp;TRIM(D1373)&amp;MID(B1373,15,4),Carouselwash!F:F,Carouselwash!I:I,0)=0,_xlfn.XLOOKUP((MID(C1373,2,7)&amp;"/"&amp;MID(C1373,10,3)&amp;TRIM(D1373)),Carouselwash!G:G,Carouselwash!I:I,0),_xlfn.XLOOKUP(MID(B1373,2,7)&amp;"/"&amp;MID(B1373,10,3)&amp;TRIM(D1373)&amp;MID(B1373,15,4),Carouselwash!F:F,Carouselwash!I:I,0))</f>
        <v>0</v>
      </c>
    </row>
    <row r="1374" spans="2:35" hidden="1">
      <c r="B1374" s="38"/>
      <c r="C1374" s="38"/>
      <c r="D1374" s="1"/>
      <c r="E1374" s="115"/>
      <c r="AD1374" s="60">
        <f>IF(N1374=$AD$1,_xlfn.XLOOKUP(LEFT(B1374,18)&amp;C1374&amp;D1374,'Form CT'!I:I,'Form CT'!D:D,0)+_xlfn.XLOOKUP(LEFT(B1374,18)&amp;C1374&amp;D1374,'Form CT'!I:I,'Form CT'!E:E,0),0)</f>
        <v>0</v>
      </c>
      <c r="AE1374" s="60">
        <f>IF(N1374=$AE$1,_xlfn.XLOOKUP(LEFT(B1374,18)&amp;C1374&amp;D1374,'Form CT'!I:I,'Form CT'!D:D,0)+_xlfn.XLOOKUP(LEFT(B1374,18)&amp;C1374&amp;D1374,'Form CT'!I:I,'Form CT'!E:E,0),0)</f>
        <v>0</v>
      </c>
      <c r="AF1374" s="60">
        <f>IF(N1374=$AF$1,_xlfn.XLOOKUP(LEFT(B1374,18)&amp;C1374&amp;D1374,'Form CT'!I:I,'Form CT'!D:D,0)+_xlfn.XLOOKUP(LEFT(B1374,18)&amp;C1374&amp;D1374,'Form CT'!I:I,'Form CT'!E:E,0),0)</f>
        <v>0</v>
      </c>
      <c r="AG1374" s="60" t="e">
        <f t="shared" ref="AG1374:AG1396" si="31">IF(OR(
    AND(MID(B1374,2,2)="59", VALUE(MID(B1374,11,2))&gt;24),
    AND(LEFT(B1374,4)="T521", VALUE(MID(B1374,11,2))&gt;62),
    LEFT(B1374,4)="T523"
), "符合", "不符合")</f>
        <v>#VALUE!</v>
      </c>
      <c r="AH1374" s="60">
        <f>_xlfn.XLOOKUP(TRIM(CLEAN(B1374))&amp;"-"&amp;TRIM(CLEAN(C1374))&amp;"-"&amp;TRIM(CLEAN(D1374)),'KS2'!A:A,'KS2'!B:B,0)</f>
        <v>0</v>
      </c>
      <c r="AI1374" s="60">
        <f>IF(_xlfn.XLOOKUP(MID(B1374,2,7)&amp;"/"&amp;MID(B1374,10,3)&amp;TRIM(D1374)&amp;MID(B1374,15,4),Carouselwash!F:F,Carouselwash!I:I,0)=0,_xlfn.XLOOKUP((MID(C1374,2,7)&amp;"/"&amp;MID(C1374,10,3)&amp;TRIM(D1374)),Carouselwash!G:G,Carouselwash!I:I,0),_xlfn.XLOOKUP(MID(B1374,2,7)&amp;"/"&amp;MID(B1374,10,3)&amp;TRIM(D1374)&amp;MID(B1374,15,4),Carouselwash!F:F,Carouselwash!I:I,0))</f>
        <v>0</v>
      </c>
    </row>
    <row r="1375" spans="2:35" hidden="1">
      <c r="B1375" s="56"/>
      <c r="E1375" s="115"/>
      <c r="I1375" s="67"/>
      <c r="N1375" s="67"/>
      <c r="AD1375" s="60">
        <f>IF(N1375=$AD$1,_xlfn.XLOOKUP(LEFT(B1375,18)&amp;C1375&amp;D1375,'Form CT'!I:I,'Form CT'!D:D,0)+_xlfn.XLOOKUP(LEFT(B1375,18)&amp;C1375&amp;D1375,'Form CT'!I:I,'Form CT'!E:E,0),0)</f>
        <v>0</v>
      </c>
      <c r="AE1375" s="60">
        <f>IF(N1375=$AE$1,_xlfn.XLOOKUP(LEFT(B1375,18)&amp;C1375&amp;D1375,'Form CT'!I:I,'Form CT'!D:D,0)+_xlfn.XLOOKUP(LEFT(B1375,18)&amp;C1375&amp;D1375,'Form CT'!I:I,'Form CT'!E:E,0),0)</f>
        <v>0</v>
      </c>
      <c r="AF1375" s="60">
        <f>IF(N1375=$AF$1,_xlfn.XLOOKUP(LEFT(B1375,18)&amp;C1375&amp;D1375,'Form CT'!I:I,'Form CT'!D:D,0)+_xlfn.XLOOKUP(LEFT(B1375,18)&amp;C1375&amp;D1375,'Form CT'!I:I,'Form CT'!E:E,0),0)</f>
        <v>0</v>
      </c>
      <c r="AG1375" s="60" t="e">
        <f t="shared" si="31"/>
        <v>#VALUE!</v>
      </c>
      <c r="AH1375" s="60">
        <f>_xlfn.XLOOKUP(TRIM(CLEAN(B1375))&amp;"-"&amp;TRIM(CLEAN(C1375))&amp;"-"&amp;TRIM(CLEAN(D1375)),'KS2'!A:A,'KS2'!B:B,0)</f>
        <v>0</v>
      </c>
      <c r="AI1375" s="60">
        <f>IF(_xlfn.XLOOKUP(MID(B1375,2,7)&amp;"/"&amp;MID(B1375,10,3)&amp;TRIM(D1375)&amp;MID(B1375,15,4),Carouselwash!F:F,Carouselwash!I:I,0)=0,_xlfn.XLOOKUP((MID(C1375,2,7)&amp;"/"&amp;MID(C1375,10,3)&amp;TRIM(D1375)),Carouselwash!G:G,Carouselwash!I:I,0),_xlfn.XLOOKUP(MID(B1375,2,7)&amp;"/"&amp;MID(B1375,10,3)&amp;TRIM(D1375)&amp;MID(B1375,15,4),Carouselwash!F:F,Carouselwash!I:I,0))</f>
        <v>0</v>
      </c>
    </row>
    <row r="1376" spans="2:35" hidden="1">
      <c r="B1376" s="69"/>
      <c r="E1376" s="115"/>
      <c r="I1376" s="67"/>
      <c r="N1376" s="67"/>
      <c r="AD1376" s="60">
        <f>IF(N1376=$AD$1,_xlfn.XLOOKUP(LEFT(B1376,18)&amp;C1376&amp;D1376,'Form CT'!I:I,'Form CT'!D:D,0)+_xlfn.XLOOKUP(LEFT(B1376,18)&amp;C1376&amp;D1376,'Form CT'!I:I,'Form CT'!E:E,0),0)</f>
        <v>0</v>
      </c>
      <c r="AE1376" s="60">
        <f>IF(N1376=$AE$1,_xlfn.XLOOKUP(LEFT(B1376,18)&amp;C1376&amp;D1376,'Form CT'!I:I,'Form CT'!D:D,0)+_xlfn.XLOOKUP(LEFT(B1376,18)&amp;C1376&amp;D1376,'Form CT'!I:I,'Form CT'!E:E,0),0)</f>
        <v>0</v>
      </c>
      <c r="AF1376" s="60">
        <f>IF(N1376=$AF$1,_xlfn.XLOOKUP(LEFT(B1376,18)&amp;C1376&amp;D1376,'Form CT'!I:I,'Form CT'!D:D,0)+_xlfn.XLOOKUP(LEFT(B1376,18)&amp;C1376&amp;D1376,'Form CT'!I:I,'Form CT'!E:E,0),0)</f>
        <v>0</v>
      </c>
      <c r="AG1376" s="60" t="e">
        <f t="shared" si="31"/>
        <v>#VALUE!</v>
      </c>
      <c r="AH1376" s="60">
        <f>_xlfn.XLOOKUP(TRIM(CLEAN(B1376))&amp;"-"&amp;TRIM(CLEAN(C1376))&amp;"-"&amp;TRIM(CLEAN(D1376)),'KS2'!A:A,'KS2'!B:B,0)</f>
        <v>0</v>
      </c>
      <c r="AI1376" s="60">
        <f>IF(_xlfn.XLOOKUP(MID(B1376,2,7)&amp;"/"&amp;MID(B1376,10,3)&amp;TRIM(D1376)&amp;MID(B1376,15,4),Carouselwash!F:F,Carouselwash!I:I,0)=0,_xlfn.XLOOKUP((MID(C1376,2,7)&amp;"/"&amp;MID(C1376,10,3)&amp;TRIM(D1376)),Carouselwash!G:G,Carouselwash!I:I,0),_xlfn.XLOOKUP(MID(B1376,2,7)&amp;"/"&amp;MID(B1376,10,3)&amp;TRIM(D1376)&amp;MID(B1376,15,4),Carouselwash!F:F,Carouselwash!I:I,0))</f>
        <v>0</v>
      </c>
    </row>
    <row r="1377" spans="1:35" hidden="1">
      <c r="B1377" s="56"/>
      <c r="E1377" s="115"/>
      <c r="I1377" s="67"/>
      <c r="N1377" s="67"/>
      <c r="AD1377" s="60">
        <f>IF(N1377=$AD$1,_xlfn.XLOOKUP(LEFT(B1377,18)&amp;C1377&amp;D1377,'Form CT'!I:I,'Form CT'!D:D,0)+_xlfn.XLOOKUP(LEFT(B1377,18)&amp;C1377&amp;D1377,'Form CT'!I:I,'Form CT'!E:E,0),0)</f>
        <v>0</v>
      </c>
      <c r="AE1377" s="60">
        <f>IF(N1377=$AE$1,_xlfn.XLOOKUP(LEFT(B1377,18)&amp;C1377&amp;D1377,'Form CT'!I:I,'Form CT'!D:D,0)+_xlfn.XLOOKUP(LEFT(B1377,18)&amp;C1377&amp;D1377,'Form CT'!I:I,'Form CT'!E:E,0),0)</f>
        <v>0</v>
      </c>
      <c r="AF1377" s="60">
        <f>IF(N1377=$AF$1,_xlfn.XLOOKUP(LEFT(B1377,18)&amp;C1377&amp;D1377,'Form CT'!I:I,'Form CT'!D:D,0)+_xlfn.XLOOKUP(LEFT(B1377,18)&amp;C1377&amp;D1377,'Form CT'!I:I,'Form CT'!E:E,0),0)</f>
        <v>0</v>
      </c>
      <c r="AG1377" s="60" t="e">
        <f t="shared" si="31"/>
        <v>#VALUE!</v>
      </c>
      <c r="AH1377" s="60">
        <f>_xlfn.XLOOKUP(TRIM(CLEAN(B1377))&amp;"-"&amp;TRIM(CLEAN(C1377))&amp;"-"&amp;TRIM(CLEAN(D1377)),'KS2'!A:A,'KS2'!B:B,0)</f>
        <v>0</v>
      </c>
      <c r="AI1377" s="60">
        <f>IF(_xlfn.XLOOKUP(MID(B1377,2,7)&amp;"/"&amp;MID(B1377,10,3)&amp;TRIM(D1377)&amp;MID(B1377,15,4),Carouselwash!F:F,Carouselwash!I:I,0)=0,_xlfn.XLOOKUP((MID(C1377,2,7)&amp;"/"&amp;MID(C1377,10,3)&amp;TRIM(D1377)),Carouselwash!G:G,Carouselwash!I:I,0),_xlfn.XLOOKUP(MID(B1377,2,7)&amp;"/"&amp;MID(B1377,10,3)&amp;TRIM(D1377)&amp;MID(B1377,15,4),Carouselwash!F:F,Carouselwash!I:I,0))</f>
        <v>0</v>
      </c>
    </row>
    <row r="1378" spans="1:35" hidden="1">
      <c r="B1378" s="56"/>
      <c r="E1378" s="115"/>
      <c r="I1378" s="67"/>
      <c r="N1378" s="67"/>
      <c r="AD1378" s="60">
        <f>IF(N1378=$AD$1,_xlfn.XLOOKUP(LEFT(B1378,18)&amp;C1378&amp;D1378,'Form CT'!I:I,'Form CT'!D:D,0)+_xlfn.XLOOKUP(LEFT(B1378,18)&amp;C1378&amp;D1378,'Form CT'!I:I,'Form CT'!E:E,0),0)</f>
        <v>0</v>
      </c>
      <c r="AE1378" s="60">
        <f>IF(N1378=$AE$1,_xlfn.XLOOKUP(LEFT(B1378,18)&amp;C1378&amp;D1378,'Form CT'!I:I,'Form CT'!D:D,0)+_xlfn.XLOOKUP(LEFT(B1378,18)&amp;C1378&amp;D1378,'Form CT'!I:I,'Form CT'!E:E,0),0)</f>
        <v>0</v>
      </c>
      <c r="AF1378" s="60">
        <f>IF(N1378=$AF$1,_xlfn.XLOOKUP(LEFT(B1378,18)&amp;C1378&amp;D1378,'Form CT'!I:I,'Form CT'!D:D,0)+_xlfn.XLOOKUP(LEFT(B1378,18)&amp;C1378&amp;D1378,'Form CT'!I:I,'Form CT'!E:E,0),0)</f>
        <v>0</v>
      </c>
      <c r="AG1378" s="60" t="e">
        <f t="shared" si="31"/>
        <v>#VALUE!</v>
      </c>
      <c r="AH1378" s="60">
        <f>_xlfn.XLOOKUP(TRIM(CLEAN(B1378))&amp;"-"&amp;TRIM(CLEAN(C1378))&amp;"-"&amp;TRIM(CLEAN(D1378)),'KS2'!A:A,'KS2'!B:B,0)</f>
        <v>0</v>
      </c>
      <c r="AI1378" s="60">
        <f>IF(_xlfn.XLOOKUP(MID(B1378,2,7)&amp;"/"&amp;MID(B1378,10,3)&amp;TRIM(D1378)&amp;MID(B1378,15,4),Carouselwash!F:F,Carouselwash!I:I,0)=0,_xlfn.XLOOKUP((MID(C1378,2,7)&amp;"/"&amp;MID(C1378,10,3)&amp;TRIM(D1378)),Carouselwash!G:G,Carouselwash!I:I,0),_xlfn.XLOOKUP(MID(B1378,2,7)&amp;"/"&amp;MID(B1378,10,3)&amp;TRIM(D1378)&amp;MID(B1378,15,4),Carouselwash!F:F,Carouselwash!I:I,0))</f>
        <v>0</v>
      </c>
    </row>
    <row r="1379" spans="1:35" hidden="1">
      <c r="B1379" s="56"/>
      <c r="E1379" s="115"/>
      <c r="I1379" s="67"/>
      <c r="N1379" s="67"/>
      <c r="AD1379" s="60">
        <f>IF(N1379=$AD$1,_xlfn.XLOOKUP(LEFT(B1379,18)&amp;C1379&amp;D1379,'Form CT'!I:I,'Form CT'!D:D,0)+_xlfn.XLOOKUP(LEFT(B1379,18)&amp;C1379&amp;D1379,'Form CT'!I:I,'Form CT'!E:E,0),0)</f>
        <v>0</v>
      </c>
      <c r="AE1379" s="60">
        <f>IF(N1379=$AE$1,_xlfn.XLOOKUP(LEFT(B1379,18)&amp;C1379&amp;D1379,'Form CT'!I:I,'Form CT'!D:D,0)+_xlfn.XLOOKUP(LEFT(B1379,18)&amp;C1379&amp;D1379,'Form CT'!I:I,'Form CT'!E:E,0),0)</f>
        <v>0</v>
      </c>
      <c r="AF1379" s="60">
        <f>IF(N1379=$AF$1,_xlfn.XLOOKUP(LEFT(B1379,18)&amp;C1379&amp;D1379,'Form CT'!I:I,'Form CT'!D:D,0)+_xlfn.XLOOKUP(LEFT(B1379,18)&amp;C1379&amp;D1379,'Form CT'!I:I,'Form CT'!E:E,0),0)</f>
        <v>0</v>
      </c>
      <c r="AG1379" s="60" t="e">
        <f t="shared" si="31"/>
        <v>#VALUE!</v>
      </c>
      <c r="AH1379" s="60">
        <f>_xlfn.XLOOKUP(TRIM(CLEAN(B1379))&amp;"-"&amp;TRIM(CLEAN(C1379))&amp;"-"&amp;TRIM(CLEAN(D1379)),'KS2'!A:A,'KS2'!B:B,0)</f>
        <v>0</v>
      </c>
      <c r="AI1379" s="60">
        <f>IF(_xlfn.XLOOKUP(MID(B1379,2,7)&amp;"/"&amp;MID(B1379,10,3)&amp;TRIM(D1379)&amp;MID(B1379,15,4),Carouselwash!F:F,Carouselwash!I:I,0)=0,_xlfn.XLOOKUP((MID(C1379,2,7)&amp;"/"&amp;MID(C1379,10,3)&amp;TRIM(D1379)),Carouselwash!G:G,Carouselwash!I:I,0),_xlfn.XLOOKUP(MID(B1379,2,7)&amp;"/"&amp;MID(B1379,10,3)&amp;TRIM(D1379)&amp;MID(B1379,15,4),Carouselwash!F:F,Carouselwash!I:I,0))</f>
        <v>0</v>
      </c>
    </row>
    <row r="1380" spans="1:35" hidden="1">
      <c r="B1380" s="56"/>
      <c r="E1380" s="115"/>
      <c r="I1380" s="67"/>
      <c r="N1380" s="67"/>
      <c r="AD1380" s="60">
        <f>IF(N1380=$AD$1,_xlfn.XLOOKUP(LEFT(B1380,18)&amp;C1380&amp;D1380,'Form CT'!I:I,'Form CT'!D:D,0)+_xlfn.XLOOKUP(LEFT(B1380,18)&amp;C1380&amp;D1380,'Form CT'!I:I,'Form CT'!E:E,0),0)</f>
        <v>0</v>
      </c>
      <c r="AE1380" s="60">
        <f>IF(N1380=$AE$1,_xlfn.XLOOKUP(LEFT(B1380,18)&amp;C1380&amp;D1380,'Form CT'!I:I,'Form CT'!D:D,0)+_xlfn.XLOOKUP(LEFT(B1380,18)&amp;C1380&amp;D1380,'Form CT'!I:I,'Form CT'!E:E,0),0)</f>
        <v>0</v>
      </c>
      <c r="AF1380" s="60">
        <f>IF(N1380=$AF$1,_xlfn.XLOOKUP(LEFT(B1380,18)&amp;C1380&amp;D1380,'Form CT'!I:I,'Form CT'!D:D,0)+_xlfn.XLOOKUP(LEFT(B1380,18)&amp;C1380&amp;D1380,'Form CT'!I:I,'Form CT'!E:E,0),0)</f>
        <v>0</v>
      </c>
      <c r="AG1380" s="60" t="e">
        <f t="shared" si="31"/>
        <v>#VALUE!</v>
      </c>
      <c r="AH1380" s="60">
        <f>_xlfn.XLOOKUP(TRIM(CLEAN(B1380))&amp;"-"&amp;TRIM(CLEAN(C1380))&amp;"-"&amp;TRIM(CLEAN(D1380)),'KS2'!A:A,'KS2'!B:B,0)</f>
        <v>0</v>
      </c>
      <c r="AI1380" s="60">
        <f>IF(_xlfn.XLOOKUP(MID(B1380,2,7)&amp;"/"&amp;MID(B1380,10,3)&amp;TRIM(D1380)&amp;MID(B1380,15,4),Carouselwash!F:F,Carouselwash!I:I,0)=0,_xlfn.XLOOKUP((MID(C1380,2,7)&amp;"/"&amp;MID(C1380,10,3)&amp;TRIM(D1380)),Carouselwash!G:G,Carouselwash!I:I,0),_xlfn.XLOOKUP(MID(B1380,2,7)&amp;"/"&amp;MID(B1380,10,3)&amp;TRIM(D1380)&amp;MID(B1380,15,4),Carouselwash!F:F,Carouselwash!I:I,0))</f>
        <v>0</v>
      </c>
    </row>
    <row r="1381" spans="1:35" hidden="1">
      <c r="B1381" s="69"/>
      <c r="E1381" s="115"/>
      <c r="I1381" s="67"/>
      <c r="N1381" s="67"/>
      <c r="AD1381" s="60">
        <f>IF(N1381=$AD$1,_xlfn.XLOOKUP(LEFT(B1381,18)&amp;C1381&amp;D1381,'Form CT'!I:I,'Form CT'!D:D,0)+_xlfn.XLOOKUP(LEFT(B1381,18)&amp;C1381&amp;D1381,'Form CT'!I:I,'Form CT'!E:E,0),0)</f>
        <v>0</v>
      </c>
      <c r="AE1381" s="60">
        <f>IF(N1381=$AE$1,_xlfn.XLOOKUP(LEFT(B1381,18)&amp;C1381&amp;D1381,'Form CT'!I:I,'Form CT'!D:D,0)+_xlfn.XLOOKUP(LEFT(B1381,18)&amp;C1381&amp;D1381,'Form CT'!I:I,'Form CT'!E:E,0),0)</f>
        <v>0</v>
      </c>
      <c r="AF1381" s="60">
        <f>IF(N1381=$AF$1,_xlfn.XLOOKUP(LEFT(B1381,18)&amp;C1381&amp;D1381,'Form CT'!I:I,'Form CT'!D:D,0)+_xlfn.XLOOKUP(LEFT(B1381,18)&amp;C1381&amp;D1381,'Form CT'!I:I,'Form CT'!E:E,0),0)</f>
        <v>0</v>
      </c>
      <c r="AG1381" s="60" t="e">
        <f t="shared" si="31"/>
        <v>#VALUE!</v>
      </c>
      <c r="AH1381" s="60">
        <f>_xlfn.XLOOKUP(TRIM(CLEAN(B1381))&amp;"-"&amp;TRIM(CLEAN(C1381))&amp;"-"&amp;TRIM(CLEAN(D1381)),'KS2'!A:A,'KS2'!B:B,0)</f>
        <v>0</v>
      </c>
      <c r="AI1381" s="60">
        <f>IF(_xlfn.XLOOKUP(MID(B1381,2,7)&amp;"/"&amp;MID(B1381,10,3)&amp;TRIM(D1381)&amp;MID(B1381,15,4),Carouselwash!F:F,Carouselwash!I:I,0)=0,_xlfn.XLOOKUP((MID(C1381,2,7)&amp;"/"&amp;MID(C1381,10,3)&amp;TRIM(D1381)),Carouselwash!G:G,Carouselwash!I:I,0),_xlfn.XLOOKUP(MID(B1381,2,7)&amp;"/"&amp;MID(B1381,10,3)&amp;TRIM(D1381)&amp;MID(B1381,15,4),Carouselwash!F:F,Carouselwash!I:I,0))</f>
        <v>0</v>
      </c>
    </row>
    <row r="1382" spans="1:35" hidden="1">
      <c r="B1382" s="56"/>
      <c r="E1382" s="115"/>
      <c r="I1382" s="67"/>
      <c r="N1382" s="67"/>
      <c r="AD1382" s="60">
        <f>IF(N1382=$AD$1,_xlfn.XLOOKUP(LEFT(B1382,18)&amp;C1382&amp;D1382,'Form CT'!I:I,'Form CT'!D:D,0)+_xlfn.XLOOKUP(LEFT(B1382,18)&amp;C1382&amp;D1382,'Form CT'!I:I,'Form CT'!E:E,0),0)</f>
        <v>0</v>
      </c>
      <c r="AE1382" s="60">
        <f>IF(N1382=$AE$1,_xlfn.XLOOKUP(LEFT(B1382,18)&amp;C1382&amp;D1382,'Form CT'!I:I,'Form CT'!D:D,0)+_xlfn.XLOOKUP(LEFT(B1382,18)&amp;C1382&amp;D1382,'Form CT'!I:I,'Form CT'!E:E,0),0)</f>
        <v>0</v>
      </c>
      <c r="AF1382" s="60">
        <f>IF(N1382=$AF$1,_xlfn.XLOOKUP(LEFT(B1382,18)&amp;C1382&amp;D1382,'Form CT'!I:I,'Form CT'!D:D,0)+_xlfn.XLOOKUP(LEFT(B1382,18)&amp;C1382&amp;D1382,'Form CT'!I:I,'Form CT'!E:E,0),0)</f>
        <v>0</v>
      </c>
      <c r="AG1382" s="60" t="e">
        <f t="shared" si="31"/>
        <v>#VALUE!</v>
      </c>
      <c r="AH1382" s="60">
        <f>_xlfn.XLOOKUP(TRIM(CLEAN(B1382))&amp;"-"&amp;TRIM(CLEAN(C1382))&amp;"-"&amp;TRIM(CLEAN(D1382)),'KS2'!A:A,'KS2'!B:B,0)</f>
        <v>0</v>
      </c>
      <c r="AI1382" s="60">
        <f>IF(_xlfn.XLOOKUP(MID(B1382,2,7)&amp;"/"&amp;MID(B1382,10,3)&amp;TRIM(D1382)&amp;MID(B1382,15,4),Carouselwash!F:F,Carouselwash!I:I,0)=0,_xlfn.XLOOKUP((MID(C1382,2,7)&amp;"/"&amp;MID(C1382,10,3)&amp;TRIM(D1382)),Carouselwash!G:G,Carouselwash!I:I,0),_xlfn.XLOOKUP(MID(B1382,2,7)&amp;"/"&amp;MID(B1382,10,3)&amp;TRIM(D1382)&amp;MID(B1382,15,4),Carouselwash!F:F,Carouselwash!I:I,0))</f>
        <v>0</v>
      </c>
    </row>
    <row r="1383" spans="1:35" hidden="1">
      <c r="B1383" s="56"/>
      <c r="E1383" s="115"/>
      <c r="I1383" s="67"/>
      <c r="N1383" s="67"/>
      <c r="AD1383" s="60">
        <f>IF(N1383=$AD$1,_xlfn.XLOOKUP(LEFT(B1383,18)&amp;C1383&amp;D1383,'Form CT'!I:I,'Form CT'!D:D,0)+_xlfn.XLOOKUP(LEFT(B1383,18)&amp;C1383&amp;D1383,'Form CT'!I:I,'Form CT'!E:E,0),0)</f>
        <v>0</v>
      </c>
      <c r="AE1383" s="60">
        <f>IF(N1383=$AE$1,_xlfn.XLOOKUP(LEFT(B1383,18)&amp;C1383&amp;D1383,'Form CT'!I:I,'Form CT'!D:D,0)+_xlfn.XLOOKUP(LEFT(B1383,18)&amp;C1383&amp;D1383,'Form CT'!I:I,'Form CT'!E:E,0),0)</f>
        <v>0</v>
      </c>
      <c r="AF1383" s="60">
        <f>IF(N1383=$AF$1,_xlfn.XLOOKUP(LEFT(B1383,18)&amp;C1383&amp;D1383,'Form CT'!I:I,'Form CT'!D:D,0)+_xlfn.XLOOKUP(LEFT(B1383,18)&amp;C1383&amp;D1383,'Form CT'!I:I,'Form CT'!E:E,0),0)</f>
        <v>0</v>
      </c>
      <c r="AG1383" s="60" t="e">
        <f t="shared" si="31"/>
        <v>#VALUE!</v>
      </c>
      <c r="AH1383" s="60">
        <f>_xlfn.XLOOKUP(TRIM(CLEAN(B1383))&amp;"-"&amp;TRIM(CLEAN(C1383))&amp;"-"&amp;TRIM(CLEAN(D1383)),'KS2'!A:A,'KS2'!B:B,0)</f>
        <v>0</v>
      </c>
      <c r="AI1383" s="60">
        <f>IF(_xlfn.XLOOKUP(MID(B1383,2,7)&amp;"/"&amp;MID(B1383,10,3)&amp;TRIM(D1383)&amp;MID(B1383,15,4),Carouselwash!F:F,Carouselwash!I:I,0)=0,_xlfn.XLOOKUP((MID(C1383,2,7)&amp;"/"&amp;MID(C1383,10,3)&amp;TRIM(D1383)),Carouselwash!G:G,Carouselwash!I:I,0),_xlfn.XLOOKUP(MID(B1383,2,7)&amp;"/"&amp;MID(B1383,10,3)&amp;TRIM(D1383)&amp;MID(B1383,15,4),Carouselwash!F:F,Carouselwash!I:I,0))</f>
        <v>0</v>
      </c>
    </row>
    <row r="1384" spans="1:35" hidden="1">
      <c r="B1384" s="69"/>
      <c r="E1384" s="115"/>
      <c r="I1384" s="67"/>
      <c r="N1384" s="67"/>
      <c r="AD1384" s="60">
        <f>IF(N1384=$AD$1,_xlfn.XLOOKUP(LEFT(B1384,18)&amp;C1384&amp;D1384,'Form CT'!I:I,'Form CT'!D:D,0)+_xlfn.XLOOKUP(LEFT(B1384,18)&amp;C1384&amp;D1384,'Form CT'!I:I,'Form CT'!E:E,0),0)</f>
        <v>0</v>
      </c>
      <c r="AE1384" s="60">
        <f>IF(N1384=$AE$1,_xlfn.XLOOKUP(LEFT(B1384,18)&amp;C1384&amp;D1384,'Form CT'!I:I,'Form CT'!D:D,0)+_xlfn.XLOOKUP(LEFT(B1384,18)&amp;C1384&amp;D1384,'Form CT'!I:I,'Form CT'!E:E,0),0)</f>
        <v>0</v>
      </c>
      <c r="AF1384" s="60">
        <f>IF(N1384=$AF$1,_xlfn.XLOOKUP(LEFT(B1384,18)&amp;C1384&amp;D1384,'Form CT'!I:I,'Form CT'!D:D,0)+_xlfn.XLOOKUP(LEFT(B1384,18)&amp;C1384&amp;D1384,'Form CT'!I:I,'Form CT'!E:E,0),0)</f>
        <v>0</v>
      </c>
      <c r="AG1384" s="60" t="e">
        <f t="shared" si="31"/>
        <v>#VALUE!</v>
      </c>
      <c r="AH1384" s="60">
        <f>_xlfn.XLOOKUP(TRIM(CLEAN(B1384))&amp;"-"&amp;TRIM(CLEAN(C1384))&amp;"-"&amp;TRIM(CLEAN(D1384)),'KS2'!A:A,'KS2'!B:B,0)</f>
        <v>0</v>
      </c>
      <c r="AI1384" s="60">
        <f>IF(_xlfn.XLOOKUP(MID(B1384,2,7)&amp;"/"&amp;MID(B1384,10,3)&amp;TRIM(D1384)&amp;MID(B1384,15,4),Carouselwash!F:F,Carouselwash!I:I,0)=0,_xlfn.XLOOKUP((MID(C1384,2,7)&amp;"/"&amp;MID(C1384,10,3)&amp;TRIM(D1384)),Carouselwash!G:G,Carouselwash!I:I,0),_xlfn.XLOOKUP(MID(B1384,2,7)&amp;"/"&amp;MID(B1384,10,3)&amp;TRIM(D1384)&amp;MID(B1384,15,4),Carouselwash!F:F,Carouselwash!I:I,0))</f>
        <v>0</v>
      </c>
    </row>
    <row r="1385" spans="1:35" hidden="1">
      <c r="B1385" s="82"/>
      <c r="E1385" s="115"/>
      <c r="I1385" s="67"/>
      <c r="N1385" s="67"/>
      <c r="AD1385" s="60">
        <f>IF(N1385=$AD$1,_xlfn.XLOOKUP(LEFT(B1385,18)&amp;C1385&amp;D1385,'Form CT'!I:I,'Form CT'!D:D,0)+_xlfn.XLOOKUP(LEFT(B1385,18)&amp;C1385&amp;D1385,'Form CT'!I:I,'Form CT'!E:E,0),0)</f>
        <v>0</v>
      </c>
      <c r="AE1385" s="60">
        <f>IF(N1385=$AE$1,_xlfn.XLOOKUP(LEFT(B1385,18)&amp;C1385&amp;D1385,'Form CT'!I:I,'Form CT'!D:D,0)+_xlfn.XLOOKUP(LEFT(B1385,18)&amp;C1385&amp;D1385,'Form CT'!I:I,'Form CT'!E:E,0),0)</f>
        <v>0</v>
      </c>
      <c r="AF1385" s="60">
        <f>IF(N1385=$AF$1,_xlfn.XLOOKUP(LEFT(B1385,18)&amp;C1385&amp;D1385,'Form CT'!I:I,'Form CT'!D:D,0)+_xlfn.XLOOKUP(LEFT(B1385,18)&amp;C1385&amp;D1385,'Form CT'!I:I,'Form CT'!E:E,0),0)</f>
        <v>0</v>
      </c>
      <c r="AG1385" s="60" t="e">
        <f t="shared" si="31"/>
        <v>#VALUE!</v>
      </c>
      <c r="AH1385" s="60">
        <f>_xlfn.XLOOKUP(TRIM(CLEAN(B1385))&amp;"-"&amp;TRIM(CLEAN(C1385))&amp;"-"&amp;TRIM(CLEAN(D1385)),'KS2'!A:A,'KS2'!B:B,0)</f>
        <v>0</v>
      </c>
      <c r="AI1385" s="60">
        <f>IF(_xlfn.XLOOKUP(MID(B1385,2,7)&amp;"/"&amp;MID(B1385,10,3)&amp;TRIM(D1385)&amp;MID(B1385,15,4),Carouselwash!F:F,Carouselwash!I:I,0)=0,_xlfn.XLOOKUP((MID(C1385,2,7)&amp;"/"&amp;MID(C1385,10,3)&amp;TRIM(D1385)),Carouselwash!G:G,Carouselwash!I:I,0),_xlfn.XLOOKUP(MID(B1385,2,7)&amp;"/"&amp;MID(B1385,10,3)&amp;TRIM(D1385)&amp;MID(B1385,15,4),Carouselwash!F:F,Carouselwash!I:I,0))</f>
        <v>0</v>
      </c>
    </row>
    <row r="1386" spans="1:35" hidden="1">
      <c r="A1386" s="144"/>
      <c r="B1386" s="145"/>
      <c r="C1386" s="145"/>
      <c r="D1386" s="144"/>
      <c r="E1386" s="146"/>
      <c r="F1386" s="147"/>
      <c r="G1386" s="146"/>
      <c r="H1386" s="146"/>
      <c r="I1386" s="144"/>
      <c r="AD1386" s="60">
        <f>IF(N1386=$AD$1,_xlfn.XLOOKUP(LEFT(B1386,18)&amp;C1386&amp;D1386,'Form CT'!I:I,'Form CT'!D:D,0)+_xlfn.XLOOKUP(LEFT(B1386,18)&amp;C1386&amp;D1386,'Form CT'!I:I,'Form CT'!E:E,0),0)</f>
        <v>0</v>
      </c>
      <c r="AE1386" s="60">
        <f>IF(N1386=$AE$1,_xlfn.XLOOKUP(LEFT(B1386,18)&amp;C1386&amp;D1386,'Form CT'!I:I,'Form CT'!D:D,0)+_xlfn.XLOOKUP(LEFT(B1386,18)&amp;C1386&amp;D1386,'Form CT'!I:I,'Form CT'!E:E,0),0)</f>
        <v>0</v>
      </c>
      <c r="AF1386" s="60">
        <f>IF(N1386=$AF$1,_xlfn.XLOOKUP(LEFT(B1386,18)&amp;C1386&amp;D1386,'Form CT'!I:I,'Form CT'!D:D,0)+_xlfn.XLOOKUP(LEFT(B1386,18)&amp;C1386&amp;D1386,'Form CT'!I:I,'Form CT'!E:E,0),0)</f>
        <v>0</v>
      </c>
      <c r="AG1386" s="60" t="e">
        <f t="shared" si="31"/>
        <v>#VALUE!</v>
      </c>
      <c r="AH1386" s="60">
        <f>_xlfn.XLOOKUP(TRIM(CLEAN(B1386))&amp;"-"&amp;TRIM(CLEAN(C1386))&amp;"-"&amp;TRIM(CLEAN(D1386)),'KS2'!A:A,'KS2'!B:B,0)</f>
        <v>0</v>
      </c>
      <c r="AI1386" s="60">
        <f>IF(_xlfn.XLOOKUP(MID(B1386,2,7)&amp;"/"&amp;MID(B1386,10,3)&amp;TRIM(D1386)&amp;MID(B1386,15,4),Carouselwash!F:F,Carouselwash!I:I,0)=0,_xlfn.XLOOKUP((MID(C1386,2,7)&amp;"/"&amp;MID(C1386,10,3)&amp;TRIM(D1386)),Carouselwash!G:G,Carouselwash!I:I,0),_xlfn.XLOOKUP(MID(B1386,2,7)&amp;"/"&amp;MID(B1386,10,3)&amp;TRIM(D1386)&amp;MID(B1386,15,4),Carouselwash!F:F,Carouselwash!I:I,0))</f>
        <v>0</v>
      </c>
    </row>
    <row r="1387" spans="1:35" hidden="1">
      <c r="A1387" s="144"/>
      <c r="B1387" s="145"/>
      <c r="C1387" s="145"/>
      <c r="D1387" s="144"/>
      <c r="E1387" s="146"/>
      <c r="F1387" s="147"/>
      <c r="G1387" s="146"/>
      <c r="H1387" s="146"/>
      <c r="I1387" s="144"/>
      <c r="AD1387" s="60">
        <f>IF(N1387=$AD$1,_xlfn.XLOOKUP(LEFT(B1387,18)&amp;C1387&amp;D1387,'Form CT'!I:I,'Form CT'!D:D,0)+_xlfn.XLOOKUP(LEFT(B1387,18)&amp;C1387&amp;D1387,'Form CT'!I:I,'Form CT'!E:E,0),0)</f>
        <v>0</v>
      </c>
      <c r="AE1387" s="60">
        <f>IF(N1387=$AE$1,_xlfn.XLOOKUP(LEFT(B1387,18)&amp;C1387&amp;D1387,'Form CT'!I:I,'Form CT'!D:D,0)+_xlfn.XLOOKUP(LEFT(B1387,18)&amp;C1387&amp;D1387,'Form CT'!I:I,'Form CT'!E:E,0),0)</f>
        <v>0</v>
      </c>
      <c r="AF1387" s="60">
        <f>IF(N1387=$AF$1,_xlfn.XLOOKUP(LEFT(B1387,18)&amp;C1387&amp;D1387,'Form CT'!I:I,'Form CT'!D:D,0)+_xlfn.XLOOKUP(LEFT(B1387,18)&amp;C1387&amp;D1387,'Form CT'!I:I,'Form CT'!E:E,0),0)</f>
        <v>0</v>
      </c>
      <c r="AG1387" s="60" t="e">
        <f t="shared" si="31"/>
        <v>#VALUE!</v>
      </c>
      <c r="AH1387" s="60">
        <f>_xlfn.XLOOKUP(TRIM(CLEAN(B1387))&amp;"-"&amp;TRIM(CLEAN(C1387))&amp;"-"&amp;TRIM(CLEAN(D1387)),'KS2'!A:A,'KS2'!B:B,0)</f>
        <v>0</v>
      </c>
      <c r="AI1387" s="60">
        <f>IF(_xlfn.XLOOKUP(MID(B1387,2,7)&amp;"/"&amp;MID(B1387,10,3)&amp;TRIM(D1387)&amp;MID(B1387,15,4),Carouselwash!F:F,Carouselwash!I:I,0)=0,_xlfn.XLOOKUP((MID(C1387,2,7)&amp;"/"&amp;MID(C1387,10,3)&amp;TRIM(D1387)),Carouselwash!G:G,Carouselwash!I:I,0),_xlfn.XLOOKUP(MID(B1387,2,7)&amp;"/"&amp;MID(B1387,10,3)&amp;TRIM(D1387)&amp;MID(B1387,15,4),Carouselwash!F:F,Carouselwash!I:I,0))</f>
        <v>0</v>
      </c>
    </row>
    <row r="1388" spans="1:35" hidden="1">
      <c r="A1388" s="144"/>
      <c r="B1388" s="145"/>
      <c r="C1388" s="145"/>
      <c r="D1388" s="144"/>
      <c r="E1388" s="146"/>
      <c r="F1388" s="147"/>
      <c r="G1388" s="146"/>
      <c r="H1388" s="146"/>
      <c r="I1388" s="144"/>
      <c r="N1388" s="55"/>
      <c r="AD1388" s="60">
        <f>IF(N1388=$AD$1,_xlfn.XLOOKUP(LEFT(B1388,18)&amp;C1388&amp;D1388,'Form CT'!I:I,'Form CT'!D:D,0)+_xlfn.XLOOKUP(LEFT(B1388,18)&amp;C1388&amp;D1388,'Form CT'!I:I,'Form CT'!E:E,0),0)</f>
        <v>0</v>
      </c>
      <c r="AE1388" s="60">
        <f>IF(N1388=$AE$1,_xlfn.XLOOKUP(LEFT(B1388,18)&amp;C1388&amp;D1388,'Form CT'!I:I,'Form CT'!D:D,0)+_xlfn.XLOOKUP(LEFT(B1388,18)&amp;C1388&amp;D1388,'Form CT'!I:I,'Form CT'!E:E,0),0)</f>
        <v>0</v>
      </c>
      <c r="AF1388" s="60">
        <f>IF(N1388=$AF$1,_xlfn.XLOOKUP(LEFT(B1388,18)&amp;C1388&amp;D1388,'Form CT'!I:I,'Form CT'!D:D,0)+_xlfn.XLOOKUP(LEFT(B1388,18)&amp;C1388&amp;D1388,'Form CT'!I:I,'Form CT'!E:E,0),0)</f>
        <v>0</v>
      </c>
      <c r="AG1388" s="60" t="e">
        <f t="shared" si="31"/>
        <v>#VALUE!</v>
      </c>
      <c r="AH1388" s="60">
        <f>_xlfn.XLOOKUP(TRIM(CLEAN(B1388))&amp;"-"&amp;TRIM(CLEAN(C1388))&amp;"-"&amp;TRIM(CLEAN(D1388)),'KS2'!A:A,'KS2'!B:B,0)</f>
        <v>0</v>
      </c>
      <c r="AI1388" s="60">
        <f>IF(_xlfn.XLOOKUP(MID(B1388,2,7)&amp;"/"&amp;MID(B1388,10,3)&amp;TRIM(D1388)&amp;MID(B1388,15,4),Carouselwash!F:F,Carouselwash!I:I,0)=0,_xlfn.XLOOKUP((MID(C1388,2,7)&amp;"/"&amp;MID(C1388,10,3)&amp;TRIM(D1388)),Carouselwash!G:G,Carouselwash!I:I,0),_xlfn.XLOOKUP(MID(B1388,2,7)&amp;"/"&amp;MID(B1388,10,3)&amp;TRIM(D1388)&amp;MID(B1388,15,4),Carouselwash!F:F,Carouselwash!I:I,0))</f>
        <v>0</v>
      </c>
    </row>
    <row r="1389" spans="1:35" hidden="1">
      <c r="A1389" s="144"/>
      <c r="B1389" s="145"/>
      <c r="C1389" s="145"/>
      <c r="D1389" s="144"/>
      <c r="E1389" s="146"/>
      <c r="F1389" s="147"/>
      <c r="G1389" s="146"/>
      <c r="H1389" s="146"/>
      <c r="I1389" s="144"/>
      <c r="N1389" s="55"/>
      <c r="AD1389" s="60">
        <f>IF(N1389=$AD$1,_xlfn.XLOOKUP(LEFT(B1389,18)&amp;C1389&amp;D1389,'Form CT'!I:I,'Form CT'!D:D,0)+_xlfn.XLOOKUP(LEFT(B1389,18)&amp;C1389&amp;D1389,'Form CT'!I:I,'Form CT'!E:E,0),0)</f>
        <v>0</v>
      </c>
      <c r="AE1389" s="60">
        <f>IF(N1389=$AE$1,_xlfn.XLOOKUP(LEFT(B1389,18)&amp;C1389&amp;D1389,'Form CT'!I:I,'Form CT'!D:D,0)+_xlfn.XLOOKUP(LEFT(B1389,18)&amp;C1389&amp;D1389,'Form CT'!I:I,'Form CT'!E:E,0),0)</f>
        <v>0</v>
      </c>
      <c r="AF1389" s="60">
        <f>IF(N1389=$AF$1,_xlfn.XLOOKUP(LEFT(B1389,18)&amp;C1389&amp;D1389,'Form CT'!I:I,'Form CT'!D:D,0)+_xlfn.XLOOKUP(LEFT(B1389,18)&amp;C1389&amp;D1389,'Form CT'!I:I,'Form CT'!E:E,0),0)</f>
        <v>0</v>
      </c>
      <c r="AG1389" s="60" t="e">
        <f t="shared" si="31"/>
        <v>#VALUE!</v>
      </c>
      <c r="AH1389" s="60">
        <f>_xlfn.XLOOKUP(TRIM(CLEAN(B1389))&amp;"-"&amp;TRIM(CLEAN(C1389))&amp;"-"&amp;TRIM(CLEAN(D1389)),'KS2'!A:A,'KS2'!B:B,0)</f>
        <v>0</v>
      </c>
      <c r="AI1389" s="60">
        <f>IF(_xlfn.XLOOKUP(MID(B1389,2,7)&amp;"/"&amp;MID(B1389,10,3)&amp;TRIM(D1389)&amp;MID(B1389,15,4),Carouselwash!F:F,Carouselwash!I:I,0)=0,_xlfn.XLOOKUP((MID(C1389,2,7)&amp;"/"&amp;MID(C1389,10,3)&amp;TRIM(D1389)),Carouselwash!G:G,Carouselwash!I:I,0),_xlfn.XLOOKUP(MID(B1389,2,7)&amp;"/"&amp;MID(B1389,10,3)&amp;TRIM(D1389)&amp;MID(B1389,15,4),Carouselwash!F:F,Carouselwash!I:I,0))</f>
        <v>0</v>
      </c>
    </row>
    <row r="1390" spans="1:35" hidden="1">
      <c r="E1390" s="146"/>
      <c r="N1390" s="55"/>
      <c r="AD1390" s="60">
        <f>IF(N1390=$AD$1,_xlfn.XLOOKUP(LEFT(B1390,18)&amp;C1390&amp;D1390,'Form CT'!I:I,'Form CT'!D:D,0)+_xlfn.XLOOKUP(LEFT(B1390,18)&amp;C1390&amp;D1390,'Form CT'!I:I,'Form CT'!E:E,0),0)</f>
        <v>0</v>
      </c>
      <c r="AE1390" s="60">
        <f>IF(N1390=$AE$1,_xlfn.XLOOKUP(LEFT(B1390,18)&amp;C1390&amp;D1390,'Form CT'!I:I,'Form CT'!D:D,0)+_xlfn.XLOOKUP(LEFT(B1390,18)&amp;C1390&amp;D1390,'Form CT'!I:I,'Form CT'!E:E,0),0)</f>
        <v>0</v>
      </c>
      <c r="AF1390" s="60">
        <f>IF(N1390=$AF$1,_xlfn.XLOOKUP(LEFT(B1390,18)&amp;C1390&amp;D1390,'Form CT'!I:I,'Form CT'!D:D,0)+_xlfn.XLOOKUP(LEFT(B1390,18)&amp;C1390&amp;D1390,'Form CT'!I:I,'Form CT'!E:E,0),0)</f>
        <v>0</v>
      </c>
      <c r="AG1390" s="60" t="e">
        <f t="shared" si="31"/>
        <v>#VALUE!</v>
      </c>
      <c r="AH1390" s="60">
        <f>_xlfn.XLOOKUP(TRIM(CLEAN(B1390))&amp;"-"&amp;TRIM(CLEAN(C1390))&amp;"-"&amp;TRIM(CLEAN(D1390)),'KS2'!A:A,'KS2'!B:B,0)</f>
        <v>0</v>
      </c>
      <c r="AI1390" s="60">
        <f>IF(_xlfn.XLOOKUP(MID(B1390,2,7)&amp;"/"&amp;MID(B1390,10,3)&amp;TRIM(D1390)&amp;MID(B1390,15,4),Carouselwash!F:F,Carouselwash!I:I,0)=0,_xlfn.XLOOKUP((MID(C1390,2,7)&amp;"/"&amp;MID(C1390,10,3)&amp;TRIM(D1390)),Carouselwash!G:G,Carouselwash!I:I,0),_xlfn.XLOOKUP(MID(B1390,2,7)&amp;"/"&amp;MID(B1390,10,3)&amp;TRIM(D1390)&amp;MID(B1390,15,4),Carouselwash!F:F,Carouselwash!I:I,0))</f>
        <v>0</v>
      </c>
    </row>
    <row r="1391" spans="1:35" hidden="1">
      <c r="E1391" s="146"/>
      <c r="N1391" s="55"/>
      <c r="AD1391" s="60">
        <f>IF(N1391=$AD$1,_xlfn.XLOOKUP(LEFT(B1391,18)&amp;C1391&amp;D1391,'Form CT'!I:I,'Form CT'!D:D,0)+_xlfn.XLOOKUP(LEFT(B1391,18)&amp;C1391&amp;D1391,'Form CT'!I:I,'Form CT'!E:E,0),0)</f>
        <v>0</v>
      </c>
      <c r="AE1391" s="60">
        <f>IF(N1391=$AE$1,_xlfn.XLOOKUP(LEFT(B1391,18)&amp;C1391&amp;D1391,'Form CT'!I:I,'Form CT'!D:D,0)+_xlfn.XLOOKUP(LEFT(B1391,18)&amp;C1391&amp;D1391,'Form CT'!I:I,'Form CT'!E:E,0),0)</f>
        <v>0</v>
      </c>
      <c r="AF1391" s="60">
        <f>IF(N1391=$AF$1,_xlfn.XLOOKUP(LEFT(B1391,18)&amp;C1391&amp;D1391,'Form CT'!I:I,'Form CT'!D:D,0)+_xlfn.XLOOKUP(LEFT(B1391,18)&amp;C1391&amp;D1391,'Form CT'!I:I,'Form CT'!E:E,0),0)</f>
        <v>0</v>
      </c>
      <c r="AG1391" s="60" t="e">
        <f t="shared" si="31"/>
        <v>#VALUE!</v>
      </c>
      <c r="AH1391" s="60">
        <f>_xlfn.XLOOKUP(TRIM(CLEAN(B1391))&amp;"-"&amp;TRIM(CLEAN(C1391))&amp;"-"&amp;TRIM(CLEAN(D1391)),'KS2'!A:A,'KS2'!B:B,0)</f>
        <v>0</v>
      </c>
      <c r="AI1391" s="60">
        <f>IF(_xlfn.XLOOKUP(MID(B1391,2,7)&amp;"/"&amp;MID(B1391,10,3)&amp;TRIM(D1391)&amp;MID(B1391,15,4),Carouselwash!F:F,Carouselwash!I:I,0)=0,_xlfn.XLOOKUP((MID(C1391,2,7)&amp;"/"&amp;MID(C1391,10,3)&amp;TRIM(D1391)),Carouselwash!G:G,Carouselwash!I:I,0),_xlfn.XLOOKUP(MID(B1391,2,7)&amp;"/"&amp;MID(B1391,10,3)&amp;TRIM(D1391)&amp;MID(B1391,15,4),Carouselwash!F:F,Carouselwash!I:I,0))</f>
        <v>0</v>
      </c>
    </row>
    <row r="1392" spans="1:35" hidden="1">
      <c r="E1392" s="146"/>
      <c r="N1392" s="55"/>
      <c r="AD1392" s="60">
        <f>IF(N1392=$AD$1,_xlfn.XLOOKUP(LEFT(B1392,18)&amp;C1392&amp;D1392,'Form CT'!I:I,'Form CT'!D:D,0)+_xlfn.XLOOKUP(LEFT(B1392,18)&amp;C1392&amp;D1392,'Form CT'!I:I,'Form CT'!E:E,0),0)</f>
        <v>0</v>
      </c>
      <c r="AE1392" s="60">
        <f>IF(N1392=$AE$1,_xlfn.XLOOKUP(LEFT(B1392,18)&amp;C1392&amp;D1392,'Form CT'!I:I,'Form CT'!D:D,0)+_xlfn.XLOOKUP(LEFT(B1392,18)&amp;C1392&amp;D1392,'Form CT'!I:I,'Form CT'!E:E,0),0)</f>
        <v>0</v>
      </c>
      <c r="AF1392" s="60">
        <f>IF(N1392=$AF$1,_xlfn.XLOOKUP(LEFT(B1392,18)&amp;C1392&amp;D1392,'Form CT'!I:I,'Form CT'!D:D,0)+_xlfn.XLOOKUP(LEFT(B1392,18)&amp;C1392&amp;D1392,'Form CT'!I:I,'Form CT'!E:E,0),0)</f>
        <v>0</v>
      </c>
      <c r="AG1392" s="60" t="e">
        <f t="shared" si="31"/>
        <v>#VALUE!</v>
      </c>
      <c r="AH1392" s="60">
        <f>_xlfn.XLOOKUP(TRIM(CLEAN(B1392))&amp;"-"&amp;TRIM(CLEAN(C1392))&amp;"-"&amp;TRIM(CLEAN(D1392)),'KS2'!A:A,'KS2'!B:B,0)</f>
        <v>0</v>
      </c>
      <c r="AI1392" s="60">
        <f>IF(_xlfn.XLOOKUP(MID(B1392,2,7)&amp;"/"&amp;MID(B1392,10,3)&amp;TRIM(D1392)&amp;MID(B1392,15,4),Carouselwash!F:F,Carouselwash!I:I,0)=0,_xlfn.XLOOKUP((MID(C1392,2,7)&amp;"/"&amp;MID(C1392,10,3)&amp;TRIM(D1392)),Carouselwash!G:G,Carouselwash!I:I,0),_xlfn.XLOOKUP(MID(B1392,2,7)&amp;"/"&amp;MID(B1392,10,3)&amp;TRIM(D1392)&amp;MID(B1392,15,4),Carouselwash!F:F,Carouselwash!I:I,0))</f>
        <v>0</v>
      </c>
    </row>
    <row r="1393" spans="2:35" hidden="1">
      <c r="E1393" s="146"/>
      <c r="N1393" s="55"/>
      <c r="AD1393" s="60">
        <f>IF(N1393=$AD$1,_xlfn.XLOOKUP(LEFT(B1393,18)&amp;C1393&amp;D1393,'Form CT'!I:I,'Form CT'!D:D,0)+_xlfn.XLOOKUP(LEFT(B1393,18)&amp;C1393&amp;D1393,'Form CT'!I:I,'Form CT'!E:E,0),0)</f>
        <v>0</v>
      </c>
      <c r="AE1393" s="60">
        <f>IF(N1393=$AE$1,_xlfn.XLOOKUP(LEFT(B1393,18)&amp;C1393&amp;D1393,'Form CT'!I:I,'Form CT'!D:D,0)+_xlfn.XLOOKUP(LEFT(B1393,18)&amp;C1393&amp;D1393,'Form CT'!I:I,'Form CT'!E:E,0),0)</f>
        <v>0</v>
      </c>
      <c r="AF1393" s="60">
        <f>IF(N1393=$AF$1,_xlfn.XLOOKUP(LEFT(B1393,18)&amp;C1393&amp;D1393,'Form CT'!I:I,'Form CT'!D:D,0)+_xlfn.XLOOKUP(LEFT(B1393,18)&amp;C1393&amp;D1393,'Form CT'!I:I,'Form CT'!E:E,0),0)</f>
        <v>0</v>
      </c>
      <c r="AG1393" s="60" t="e">
        <f t="shared" si="31"/>
        <v>#VALUE!</v>
      </c>
      <c r="AH1393" s="60">
        <f>_xlfn.XLOOKUP(TRIM(CLEAN(B1393))&amp;"-"&amp;TRIM(CLEAN(C1393))&amp;"-"&amp;TRIM(CLEAN(D1393)),'KS2'!A:A,'KS2'!B:B,0)</f>
        <v>0</v>
      </c>
      <c r="AI1393" s="60">
        <f>IF(_xlfn.XLOOKUP(MID(B1393,2,7)&amp;"/"&amp;MID(B1393,10,3)&amp;TRIM(D1393)&amp;MID(B1393,15,4),Carouselwash!F:F,Carouselwash!I:I,0)=0,_xlfn.XLOOKUP((MID(C1393,2,7)&amp;"/"&amp;MID(C1393,10,3)&amp;TRIM(D1393)),Carouselwash!G:G,Carouselwash!I:I,0),_xlfn.XLOOKUP(MID(B1393,2,7)&amp;"/"&amp;MID(B1393,10,3)&amp;TRIM(D1393)&amp;MID(B1393,15,4),Carouselwash!F:F,Carouselwash!I:I,0))</f>
        <v>0</v>
      </c>
    </row>
    <row r="1394" spans="2:35" hidden="1">
      <c r="E1394" s="146"/>
      <c r="N1394" s="55"/>
      <c r="AD1394" s="60">
        <f>IF(N1394=$AD$1,_xlfn.XLOOKUP(LEFT(B1394,18)&amp;C1394&amp;D1394,'Form CT'!I:I,'Form CT'!D:D,0)+_xlfn.XLOOKUP(LEFT(B1394,18)&amp;C1394&amp;D1394,'Form CT'!I:I,'Form CT'!E:E,0),0)</f>
        <v>0</v>
      </c>
      <c r="AE1394" s="60">
        <f>IF(N1394=$AE$1,_xlfn.XLOOKUP(LEFT(B1394,18)&amp;C1394&amp;D1394,'Form CT'!I:I,'Form CT'!D:D,0)+_xlfn.XLOOKUP(LEFT(B1394,18)&amp;C1394&amp;D1394,'Form CT'!I:I,'Form CT'!E:E,0),0)</f>
        <v>0</v>
      </c>
      <c r="AF1394" s="60">
        <f>IF(N1394=$AF$1,_xlfn.XLOOKUP(LEFT(B1394,18)&amp;C1394&amp;D1394,'Form CT'!I:I,'Form CT'!D:D,0)+_xlfn.XLOOKUP(LEFT(B1394,18)&amp;C1394&amp;D1394,'Form CT'!I:I,'Form CT'!E:E,0),0)</f>
        <v>0</v>
      </c>
      <c r="AG1394" s="60" t="e">
        <f t="shared" si="31"/>
        <v>#VALUE!</v>
      </c>
      <c r="AH1394" s="60">
        <f>_xlfn.XLOOKUP(TRIM(CLEAN(B1394))&amp;"-"&amp;TRIM(CLEAN(C1394))&amp;"-"&amp;TRIM(CLEAN(D1394)),'KS2'!A:A,'KS2'!B:B,0)</f>
        <v>0</v>
      </c>
      <c r="AI1394" s="60">
        <f>IF(_xlfn.XLOOKUP(MID(B1394,2,7)&amp;"/"&amp;MID(B1394,10,3)&amp;TRIM(D1394)&amp;MID(B1394,15,4),Carouselwash!F:F,Carouselwash!I:I,0)=0,_xlfn.XLOOKUP((MID(C1394,2,7)&amp;"/"&amp;MID(C1394,10,3)&amp;TRIM(D1394)),Carouselwash!G:G,Carouselwash!I:I,0),_xlfn.XLOOKUP(MID(B1394,2,7)&amp;"/"&amp;MID(B1394,10,3)&amp;TRIM(D1394)&amp;MID(B1394,15,4),Carouselwash!F:F,Carouselwash!I:I,0))</f>
        <v>0</v>
      </c>
    </row>
    <row r="1395" spans="2:35" hidden="1">
      <c r="E1395" s="146"/>
      <c r="N1395" s="55"/>
      <c r="AD1395" s="60">
        <f>IF(N1395=$AD$1,_xlfn.XLOOKUP(LEFT(B1395,18)&amp;C1395&amp;D1395,'Form CT'!I:I,'Form CT'!D:D,0)+_xlfn.XLOOKUP(LEFT(B1395,18)&amp;C1395&amp;D1395,'Form CT'!I:I,'Form CT'!E:E,0),0)</f>
        <v>0</v>
      </c>
      <c r="AE1395" s="60">
        <f>IF(N1395=$AE$1,_xlfn.XLOOKUP(LEFT(B1395,18)&amp;C1395&amp;D1395,'Form CT'!I:I,'Form CT'!D:D,0)+_xlfn.XLOOKUP(LEFT(B1395,18)&amp;C1395&amp;D1395,'Form CT'!I:I,'Form CT'!E:E,0),0)</f>
        <v>0</v>
      </c>
      <c r="AF1395" s="60">
        <f>IF(N1395=$AF$1,_xlfn.XLOOKUP(LEFT(B1395,18)&amp;C1395&amp;D1395,'Form CT'!I:I,'Form CT'!D:D,0)+_xlfn.XLOOKUP(LEFT(B1395,18)&amp;C1395&amp;D1395,'Form CT'!I:I,'Form CT'!E:E,0),0)</f>
        <v>0</v>
      </c>
      <c r="AG1395" s="60" t="e">
        <f t="shared" si="31"/>
        <v>#VALUE!</v>
      </c>
      <c r="AH1395" s="60">
        <f>_xlfn.XLOOKUP(TRIM(CLEAN(B1395))&amp;"-"&amp;TRIM(CLEAN(C1395))&amp;"-"&amp;TRIM(CLEAN(D1395)),'KS2'!A:A,'KS2'!B:B,0)</f>
        <v>0</v>
      </c>
      <c r="AI1395" s="60">
        <f>IF(_xlfn.XLOOKUP(MID(B1395,2,7)&amp;"/"&amp;MID(B1395,10,3)&amp;TRIM(D1395)&amp;MID(B1395,15,4),Carouselwash!F:F,Carouselwash!I:I,0)=0,_xlfn.XLOOKUP((MID(C1395,2,7)&amp;"/"&amp;MID(C1395,10,3)&amp;TRIM(D1395)),Carouselwash!G:G,Carouselwash!I:I,0),_xlfn.XLOOKUP(MID(B1395,2,7)&amp;"/"&amp;MID(B1395,10,3)&amp;TRIM(D1395)&amp;MID(B1395,15,4),Carouselwash!F:F,Carouselwash!I:I,0))</f>
        <v>0</v>
      </c>
    </row>
    <row r="1396" spans="2:35" hidden="1">
      <c r="E1396" s="146"/>
      <c r="N1396" s="55"/>
      <c r="AD1396" s="60">
        <f>IF(N1396=$AD$1,_xlfn.XLOOKUP(LEFT(B1396,18)&amp;C1396&amp;D1396,'Form CT'!I:I,'Form CT'!D:D,0)+_xlfn.XLOOKUP(LEFT(B1396,18)&amp;C1396&amp;D1396,'Form CT'!I:I,'Form CT'!E:E,0),0)</f>
        <v>0</v>
      </c>
      <c r="AE1396" s="60">
        <f>IF(N1396=$AE$1,_xlfn.XLOOKUP(LEFT(B1396,18)&amp;C1396&amp;D1396,'Form CT'!I:I,'Form CT'!D:D,0)+_xlfn.XLOOKUP(LEFT(B1396,18)&amp;C1396&amp;D1396,'Form CT'!I:I,'Form CT'!E:E,0),0)</f>
        <v>0</v>
      </c>
      <c r="AF1396" s="60">
        <f>IF(N1396=$AF$1,_xlfn.XLOOKUP(LEFT(B1396,18)&amp;C1396&amp;D1396,'Form CT'!I:I,'Form CT'!D:D,0)+_xlfn.XLOOKUP(LEFT(B1396,18)&amp;C1396&amp;D1396,'Form CT'!I:I,'Form CT'!E:E,0),0)</f>
        <v>0</v>
      </c>
      <c r="AG1396" s="60" t="e">
        <f t="shared" si="31"/>
        <v>#VALUE!</v>
      </c>
      <c r="AH1396" s="60">
        <f>_xlfn.XLOOKUP(TRIM(CLEAN(B1396))&amp;"-"&amp;TRIM(CLEAN(C1396))&amp;"-"&amp;TRIM(CLEAN(D1396)),'KS2'!A:A,'KS2'!B:B,0)</f>
        <v>0</v>
      </c>
      <c r="AI1396" s="60">
        <f>IF(_xlfn.XLOOKUP(MID(B1396,2,7)&amp;"/"&amp;MID(B1396,10,3)&amp;TRIM(D1396)&amp;MID(B1396,15,4),Carouselwash!F:F,Carouselwash!I:I,0)=0,_xlfn.XLOOKUP((MID(C1396,2,7)&amp;"/"&amp;MID(C1396,10,3)&amp;TRIM(D1396)),Carouselwash!G:G,Carouselwash!I:I,0),_xlfn.XLOOKUP(MID(B1396,2,7)&amp;"/"&amp;MID(B1396,10,3)&amp;TRIM(D1396)&amp;MID(B1396,15,4),Carouselwash!F:F,Carouselwash!I:I,0))</f>
        <v>0</v>
      </c>
    </row>
    <row r="1397" spans="2:35" hidden="1">
      <c r="E1397" s="146"/>
      <c r="N1397" s="55"/>
      <c r="AD1397" s="60">
        <f>IF(N1397=$AD$1,_xlfn.XLOOKUP(LEFT(B1397,18)&amp;C1397&amp;D1397,'Form CT'!I:I,'Form CT'!D:D,0)+_xlfn.XLOOKUP(LEFT(B1397,18)&amp;C1397&amp;D1397,'Form CT'!I:I,'Form CT'!E:E,0),0)</f>
        <v>0</v>
      </c>
      <c r="AE1397" s="60">
        <f>IF(N1397=$AE$1,_xlfn.XLOOKUP(LEFT(B1397,18)&amp;C1397&amp;D1397,'Form CT'!I:I,'Form CT'!D:D,0)+_xlfn.XLOOKUP(LEFT(B1397,18)&amp;C1397&amp;D1397,'Form CT'!I:I,'Form CT'!E:E,0),0)</f>
        <v>0</v>
      </c>
      <c r="AF1397" s="60">
        <f>IF(N1397=$AF$1,_xlfn.XLOOKUP(LEFT(B1397,18)&amp;C1397&amp;D1397,'Form CT'!I:I,'Form CT'!D:D,0)+_xlfn.XLOOKUP(LEFT(B1397,18)&amp;C1397&amp;D1397,'Form CT'!I:I,'Form CT'!E:E,0),0)</f>
        <v>0</v>
      </c>
      <c r="AG1397" s="60" t="e">
        <f t="shared" ref="AG1397:AG1413" si="32">IF(OR(
    AND(MID(B1397,2,2)="59", VALUE(MID(B1397,11,2))&gt;24),
    AND(LEFT(B1397,4)="T521", VALUE(MID(B1397,11,2))&gt;62),
    LEFT(B1397,4)="T523"
), "符合", "不符合")</f>
        <v>#VALUE!</v>
      </c>
      <c r="AH1397" s="60">
        <f>_xlfn.XLOOKUP(TRIM(CLEAN(B1397))&amp;"-"&amp;TRIM(CLEAN(C1397))&amp;"-"&amp;TRIM(CLEAN(D1397)),'KS2'!A:A,'KS2'!B:B,0)</f>
        <v>0</v>
      </c>
      <c r="AI1397" s="60">
        <f>IF(_xlfn.XLOOKUP(MID(B1397,2,7)&amp;"/"&amp;MID(B1397,10,3)&amp;TRIM(D1397)&amp;MID(B1397,15,4),Carouselwash!F:F,Carouselwash!I:I,0)=0,_xlfn.XLOOKUP((MID(C1397,2,7)&amp;"/"&amp;MID(C1397,10,3)&amp;TRIM(D1397)),Carouselwash!G:G,Carouselwash!I:I,0),_xlfn.XLOOKUP(MID(B1397,2,7)&amp;"/"&amp;MID(B1397,10,3)&amp;TRIM(D1397)&amp;MID(B1397,15,4),Carouselwash!F:F,Carouselwash!I:I,0))</f>
        <v>0</v>
      </c>
    </row>
    <row r="1398" spans="2:35" hidden="1">
      <c r="B1398" s="150"/>
      <c r="E1398" s="122"/>
      <c r="AD1398" s="60">
        <f>IF(N1398=$AD$1,_xlfn.XLOOKUP(LEFT(B1398,18)&amp;C1398&amp;D1398,'Form CT'!I:I,'Form CT'!D:D,0)+_xlfn.XLOOKUP(LEFT(B1398,18)&amp;C1398&amp;D1398,'Form CT'!I:I,'Form CT'!E:E,0),0)</f>
        <v>0</v>
      </c>
      <c r="AE1398" s="60">
        <f>IF(N1398=$AE$1,_xlfn.XLOOKUP(LEFT(B1398,18)&amp;C1398&amp;D1398,'Form CT'!I:I,'Form CT'!D:D,0)+_xlfn.XLOOKUP(LEFT(B1398,18)&amp;C1398&amp;D1398,'Form CT'!I:I,'Form CT'!E:E,0),0)</f>
        <v>0</v>
      </c>
      <c r="AF1398" s="60">
        <f>IF(N1398=$AF$1,_xlfn.XLOOKUP(LEFT(B1398,18)&amp;C1398&amp;D1398,'Form CT'!I:I,'Form CT'!D:D,0)+_xlfn.XLOOKUP(LEFT(B1398,18)&amp;C1398&amp;D1398,'Form CT'!I:I,'Form CT'!E:E,0),0)</f>
        <v>0</v>
      </c>
      <c r="AG1398" s="60" t="e">
        <f t="shared" si="32"/>
        <v>#VALUE!</v>
      </c>
      <c r="AH1398" s="60">
        <f>_xlfn.XLOOKUP(TRIM(CLEAN(B1398))&amp;"-"&amp;TRIM(CLEAN(C1398))&amp;"-"&amp;TRIM(CLEAN(D1398)),'KS2'!A:A,'KS2'!B:B,0)</f>
        <v>0</v>
      </c>
      <c r="AI1398" s="60">
        <f>IF(_xlfn.XLOOKUP(MID(B1398,2,7)&amp;"/"&amp;MID(B1398,10,3)&amp;TRIM(D1398)&amp;MID(B1398,15,4),Carouselwash!F:F,Carouselwash!I:I,0)=0,_xlfn.XLOOKUP((MID(C1398,2,7)&amp;"/"&amp;MID(C1398,10,3)&amp;TRIM(D1398)),Carouselwash!G:G,Carouselwash!I:I,0),_xlfn.XLOOKUP(MID(B1398,2,7)&amp;"/"&amp;MID(B1398,10,3)&amp;TRIM(D1398)&amp;MID(B1398,15,4),Carouselwash!F:F,Carouselwash!I:I,0))</f>
        <v>0</v>
      </c>
    </row>
    <row r="1399" spans="2:35" hidden="1">
      <c r="B1399" s="150"/>
      <c r="E1399" s="57"/>
      <c r="AD1399" s="60">
        <f>IF(N1399=$AD$1,_xlfn.XLOOKUP(LEFT(B1399,18)&amp;C1399&amp;D1399,'Form CT'!I:I,'Form CT'!D:D,0)+_xlfn.XLOOKUP(LEFT(B1399,18)&amp;C1399&amp;D1399,'Form CT'!I:I,'Form CT'!E:E,0),0)</f>
        <v>0</v>
      </c>
      <c r="AE1399" s="60">
        <f>IF(N1399=$AE$1,_xlfn.XLOOKUP(LEFT(B1399,18)&amp;C1399&amp;D1399,'Form CT'!I:I,'Form CT'!D:D,0)+_xlfn.XLOOKUP(LEFT(B1399,18)&amp;C1399&amp;D1399,'Form CT'!I:I,'Form CT'!E:E,0),0)</f>
        <v>0</v>
      </c>
      <c r="AF1399" s="60">
        <f>IF(N1399=$AF$1,_xlfn.XLOOKUP(LEFT(B1399,18)&amp;C1399&amp;D1399,'Form CT'!I:I,'Form CT'!D:D,0)+_xlfn.XLOOKUP(LEFT(B1399,18)&amp;C1399&amp;D1399,'Form CT'!I:I,'Form CT'!E:E,0),0)</f>
        <v>0</v>
      </c>
      <c r="AG1399" s="60" t="e">
        <f t="shared" si="32"/>
        <v>#VALUE!</v>
      </c>
      <c r="AH1399" s="60">
        <f>_xlfn.XLOOKUP(TRIM(CLEAN(B1399))&amp;"-"&amp;TRIM(CLEAN(C1399))&amp;"-"&amp;TRIM(CLEAN(D1399)),'KS2'!A:A,'KS2'!B:B,0)</f>
        <v>0</v>
      </c>
      <c r="AI1399" s="60">
        <f>IF(_xlfn.XLOOKUP(MID(B1399,2,7)&amp;"/"&amp;MID(B1399,10,3)&amp;TRIM(D1399)&amp;MID(B1399,15,4),Carouselwash!F:F,Carouselwash!I:I,0)=0,_xlfn.XLOOKUP((MID(C1399,2,7)&amp;"/"&amp;MID(C1399,10,3)&amp;TRIM(D1399)),Carouselwash!G:G,Carouselwash!I:I,0),_xlfn.XLOOKUP(MID(B1399,2,7)&amp;"/"&amp;MID(B1399,10,3)&amp;TRIM(D1399)&amp;MID(B1399,15,4),Carouselwash!F:F,Carouselwash!I:I,0))</f>
        <v>0</v>
      </c>
    </row>
    <row r="1400" spans="2:35" hidden="1">
      <c r="B1400" s="150"/>
      <c r="E1400" s="57"/>
      <c r="AD1400" s="60">
        <f>IF(N1400=$AD$1,_xlfn.XLOOKUP(LEFT(B1400,18)&amp;C1400&amp;D1400,'Form CT'!I:I,'Form CT'!D:D,0)+_xlfn.XLOOKUP(LEFT(B1400,18)&amp;C1400&amp;D1400,'Form CT'!I:I,'Form CT'!E:E,0),0)</f>
        <v>0</v>
      </c>
      <c r="AE1400" s="60">
        <f>IF(N1400=$AE$1,_xlfn.XLOOKUP(LEFT(B1400,18)&amp;C1400&amp;D1400,'Form CT'!I:I,'Form CT'!D:D,0)+_xlfn.XLOOKUP(LEFT(B1400,18)&amp;C1400&amp;D1400,'Form CT'!I:I,'Form CT'!E:E,0),0)</f>
        <v>0</v>
      </c>
      <c r="AF1400" s="60">
        <f>IF(N1400=$AF$1,_xlfn.XLOOKUP(LEFT(B1400,18)&amp;C1400&amp;D1400,'Form CT'!I:I,'Form CT'!D:D,0)+_xlfn.XLOOKUP(LEFT(B1400,18)&amp;C1400&amp;D1400,'Form CT'!I:I,'Form CT'!E:E,0),0)</f>
        <v>0</v>
      </c>
      <c r="AG1400" s="60" t="e">
        <f t="shared" si="32"/>
        <v>#VALUE!</v>
      </c>
      <c r="AH1400" s="60">
        <f>_xlfn.XLOOKUP(TRIM(CLEAN(B1400))&amp;"-"&amp;TRIM(CLEAN(C1400))&amp;"-"&amp;TRIM(CLEAN(D1400)),'KS2'!A:A,'KS2'!B:B,0)</f>
        <v>0</v>
      </c>
      <c r="AI1400" s="60">
        <f>IF(_xlfn.XLOOKUP(MID(B1400,2,7)&amp;"/"&amp;MID(B1400,10,3)&amp;TRIM(D1400)&amp;MID(B1400,15,4),Carouselwash!F:F,Carouselwash!I:I,0)=0,_xlfn.XLOOKUP((MID(C1400,2,7)&amp;"/"&amp;MID(C1400,10,3)&amp;TRIM(D1400)),Carouselwash!G:G,Carouselwash!I:I,0),_xlfn.XLOOKUP(MID(B1400,2,7)&amp;"/"&amp;MID(B1400,10,3)&amp;TRIM(D1400)&amp;MID(B1400,15,4),Carouselwash!F:F,Carouselwash!I:I,0))</f>
        <v>0</v>
      </c>
    </row>
    <row r="1401" spans="2:35" hidden="1">
      <c r="B1401"/>
      <c r="E1401" s="115"/>
      <c r="AD1401" s="60">
        <f>IF(N1401=$AD$1,_xlfn.XLOOKUP(LEFT(B1401,18)&amp;C1401&amp;D1401,'Form CT'!I:I,'Form CT'!D:D,0)+_xlfn.XLOOKUP(LEFT(B1401,18)&amp;C1401&amp;D1401,'Form CT'!I:I,'Form CT'!E:E,0),0)</f>
        <v>0</v>
      </c>
      <c r="AE1401" s="60">
        <f>IF(N1401=$AE$1,_xlfn.XLOOKUP(LEFT(B1401,18)&amp;C1401&amp;D1401,'Form CT'!I:I,'Form CT'!D:D,0)+_xlfn.XLOOKUP(LEFT(B1401,18)&amp;C1401&amp;D1401,'Form CT'!I:I,'Form CT'!E:E,0),0)</f>
        <v>0</v>
      </c>
      <c r="AF1401" s="60">
        <f>IF(N1401=$AF$1,_xlfn.XLOOKUP(LEFT(B1401,18)&amp;C1401&amp;D1401,'Form CT'!I:I,'Form CT'!D:D,0)+_xlfn.XLOOKUP(LEFT(B1401,18)&amp;C1401&amp;D1401,'Form CT'!I:I,'Form CT'!E:E,0),0)</f>
        <v>0</v>
      </c>
      <c r="AG1401" s="60" t="e">
        <f t="shared" si="32"/>
        <v>#VALUE!</v>
      </c>
      <c r="AH1401" s="60">
        <f>_xlfn.XLOOKUP(TRIM(CLEAN(B1401))&amp;"-"&amp;TRIM(CLEAN(C1401))&amp;"-"&amp;TRIM(CLEAN(D1401)),'KS2'!A:A,'KS2'!B:B,0)</f>
        <v>0</v>
      </c>
      <c r="AI1401" s="60">
        <f>IF(_xlfn.XLOOKUP(MID(B1401,2,7)&amp;"/"&amp;MID(B1401,10,3)&amp;TRIM(D1401)&amp;MID(B1401,15,4),Carouselwash!F:F,Carouselwash!I:I,0)=0,_xlfn.XLOOKUP((MID(C1401,2,7)&amp;"/"&amp;MID(C1401,10,3)&amp;TRIM(D1401)),Carouselwash!G:G,Carouselwash!I:I,0),_xlfn.XLOOKUP(MID(B1401,2,7)&amp;"/"&amp;MID(B1401,10,3)&amp;TRIM(D1401)&amp;MID(B1401,15,4),Carouselwash!F:F,Carouselwash!I:I,0))</f>
        <v>0</v>
      </c>
    </row>
    <row r="1402" spans="2:35" hidden="1">
      <c r="E1402" s="115"/>
      <c r="AD1402" s="60">
        <f>IF(N1402=$AD$1,_xlfn.XLOOKUP(LEFT(B1402,18)&amp;C1402&amp;D1402,'Form CT'!I:I,'Form CT'!D:D,0)+_xlfn.XLOOKUP(LEFT(B1402,18)&amp;C1402&amp;D1402,'Form CT'!I:I,'Form CT'!E:E,0),0)</f>
        <v>0</v>
      </c>
      <c r="AE1402" s="60">
        <f>IF(N1402=$AE$1,_xlfn.XLOOKUP(LEFT(B1402,18)&amp;C1402&amp;D1402,'Form CT'!I:I,'Form CT'!D:D,0)+_xlfn.XLOOKUP(LEFT(B1402,18)&amp;C1402&amp;D1402,'Form CT'!I:I,'Form CT'!E:E,0),0)</f>
        <v>0</v>
      </c>
      <c r="AF1402" s="60">
        <f>IF(N1402=$AF$1,_xlfn.XLOOKUP(LEFT(B1402,18)&amp;C1402&amp;D1402,'Form CT'!I:I,'Form CT'!D:D,0)+_xlfn.XLOOKUP(LEFT(B1402,18)&amp;C1402&amp;D1402,'Form CT'!I:I,'Form CT'!E:E,0),0)</f>
        <v>0</v>
      </c>
      <c r="AG1402" s="60" t="e">
        <f t="shared" si="32"/>
        <v>#VALUE!</v>
      </c>
      <c r="AH1402" s="60">
        <f>_xlfn.XLOOKUP(TRIM(CLEAN(B1402))&amp;"-"&amp;TRIM(CLEAN(C1402))&amp;"-"&amp;TRIM(CLEAN(D1402)),'KS2'!A:A,'KS2'!B:B,0)</f>
        <v>0</v>
      </c>
      <c r="AI1402" s="60">
        <f>IF(_xlfn.XLOOKUP(MID(B1402,2,7)&amp;"/"&amp;MID(B1402,10,3)&amp;TRIM(D1402)&amp;MID(B1402,15,4),Carouselwash!F:F,Carouselwash!I:I,0)=0,_xlfn.XLOOKUP((MID(C1402,2,7)&amp;"/"&amp;MID(C1402,10,3)&amp;TRIM(D1402)),Carouselwash!G:G,Carouselwash!I:I,0),_xlfn.XLOOKUP(MID(B1402,2,7)&amp;"/"&amp;MID(B1402,10,3)&amp;TRIM(D1402)&amp;MID(B1402,15,4),Carouselwash!F:F,Carouselwash!I:I,0))</f>
        <v>0</v>
      </c>
    </row>
    <row r="1403" spans="2:35" hidden="1">
      <c r="E1403" s="115"/>
      <c r="AD1403" s="60">
        <f>IF(N1403=$AD$1,_xlfn.XLOOKUP(LEFT(B1403,18)&amp;C1403&amp;D1403,'Form CT'!I:I,'Form CT'!D:D,0)+_xlfn.XLOOKUP(LEFT(B1403,18)&amp;C1403&amp;D1403,'Form CT'!I:I,'Form CT'!E:E,0),0)</f>
        <v>0</v>
      </c>
      <c r="AE1403" s="60">
        <f>IF(N1403=$AE$1,_xlfn.XLOOKUP(LEFT(B1403,18)&amp;C1403&amp;D1403,'Form CT'!I:I,'Form CT'!D:D,0)+_xlfn.XLOOKUP(LEFT(B1403,18)&amp;C1403&amp;D1403,'Form CT'!I:I,'Form CT'!E:E,0),0)</f>
        <v>0</v>
      </c>
      <c r="AF1403" s="60">
        <f>IF(N1403=$AF$1,_xlfn.XLOOKUP(LEFT(B1403,18)&amp;C1403&amp;D1403,'Form CT'!I:I,'Form CT'!D:D,0)+_xlfn.XLOOKUP(LEFT(B1403,18)&amp;C1403&amp;D1403,'Form CT'!I:I,'Form CT'!E:E,0),0)</f>
        <v>0</v>
      </c>
      <c r="AG1403" s="60" t="e">
        <f t="shared" si="32"/>
        <v>#VALUE!</v>
      </c>
      <c r="AH1403" s="60">
        <f>_xlfn.XLOOKUP(TRIM(CLEAN(B1403))&amp;"-"&amp;TRIM(CLEAN(C1403))&amp;"-"&amp;TRIM(CLEAN(D1403)),'KS2'!A:A,'KS2'!B:B,0)</f>
        <v>0</v>
      </c>
      <c r="AI1403" s="60">
        <f>IF(_xlfn.XLOOKUP(MID(B1403,2,7)&amp;"/"&amp;MID(B1403,10,3)&amp;TRIM(D1403)&amp;MID(B1403,15,4),Carouselwash!F:F,Carouselwash!I:I,0)=0,_xlfn.XLOOKUP((MID(C1403,2,7)&amp;"/"&amp;MID(C1403,10,3)&amp;TRIM(D1403)),Carouselwash!G:G,Carouselwash!I:I,0),_xlfn.XLOOKUP(MID(B1403,2,7)&amp;"/"&amp;MID(B1403,10,3)&amp;TRIM(D1403)&amp;MID(B1403,15,4),Carouselwash!F:F,Carouselwash!I:I,0))</f>
        <v>0</v>
      </c>
    </row>
    <row r="1404" spans="2:35" hidden="1">
      <c r="E1404" s="57"/>
      <c r="AD1404" s="60">
        <f>IF(N1404=$AD$1,_xlfn.XLOOKUP(LEFT(B1404,18)&amp;C1404&amp;D1404,'Form CT'!I:I,'Form CT'!D:D,0)+_xlfn.XLOOKUP(LEFT(B1404,18)&amp;C1404&amp;D1404,'Form CT'!I:I,'Form CT'!E:E,0),0)</f>
        <v>0</v>
      </c>
      <c r="AE1404" s="60">
        <f>IF(N1404=$AE$1,_xlfn.XLOOKUP(LEFT(B1404,18)&amp;C1404&amp;D1404,'Form CT'!I:I,'Form CT'!D:D,0)+_xlfn.XLOOKUP(LEFT(B1404,18)&amp;C1404&amp;D1404,'Form CT'!I:I,'Form CT'!E:E,0),0)</f>
        <v>0</v>
      </c>
      <c r="AF1404" s="60">
        <f>IF(N1404=$AF$1,_xlfn.XLOOKUP(LEFT(B1404,18)&amp;C1404&amp;D1404,'Form CT'!I:I,'Form CT'!D:D,0)+_xlfn.XLOOKUP(LEFT(B1404,18)&amp;C1404&amp;D1404,'Form CT'!I:I,'Form CT'!E:E,0),0)</f>
        <v>0</v>
      </c>
      <c r="AG1404" s="60" t="e">
        <f t="shared" si="32"/>
        <v>#VALUE!</v>
      </c>
      <c r="AH1404" s="60">
        <f>_xlfn.XLOOKUP(TRIM(CLEAN(B1404))&amp;"-"&amp;TRIM(CLEAN(C1404))&amp;"-"&amp;TRIM(CLEAN(D1404)),'KS2'!A:A,'KS2'!B:B,0)</f>
        <v>0</v>
      </c>
      <c r="AI1404" s="60">
        <f>IF(_xlfn.XLOOKUP(MID(B1404,2,7)&amp;"/"&amp;MID(B1404,10,3)&amp;TRIM(D1404)&amp;MID(B1404,15,4),Carouselwash!F:F,Carouselwash!I:I,0)=0,_xlfn.XLOOKUP((MID(C1404,2,7)&amp;"/"&amp;MID(C1404,10,3)&amp;TRIM(D1404)),Carouselwash!G:G,Carouselwash!I:I,0),_xlfn.XLOOKUP(MID(B1404,2,7)&amp;"/"&amp;MID(B1404,10,3)&amp;TRIM(D1404)&amp;MID(B1404,15,4),Carouselwash!F:F,Carouselwash!I:I,0))</f>
        <v>0</v>
      </c>
    </row>
    <row r="1405" spans="2:35" hidden="1">
      <c r="E1405" s="57"/>
      <c r="AD1405" s="60">
        <f>IF(N1405=$AD$1,_xlfn.XLOOKUP(LEFT(B1405,18)&amp;C1405&amp;D1405,'Form CT'!I:I,'Form CT'!D:D,0)+_xlfn.XLOOKUP(LEFT(B1405,18)&amp;C1405&amp;D1405,'Form CT'!I:I,'Form CT'!E:E,0),0)</f>
        <v>0</v>
      </c>
      <c r="AE1405" s="60">
        <f>IF(N1405=$AE$1,_xlfn.XLOOKUP(LEFT(B1405,18)&amp;C1405&amp;D1405,'Form CT'!I:I,'Form CT'!D:D,0)+_xlfn.XLOOKUP(LEFT(B1405,18)&amp;C1405&amp;D1405,'Form CT'!I:I,'Form CT'!E:E,0),0)</f>
        <v>0</v>
      </c>
      <c r="AF1405" s="60">
        <f>IF(N1405=$AF$1,_xlfn.XLOOKUP(LEFT(B1405,18)&amp;C1405&amp;D1405,'Form CT'!I:I,'Form CT'!D:D,0)+_xlfn.XLOOKUP(LEFT(B1405,18)&amp;C1405&amp;D1405,'Form CT'!I:I,'Form CT'!E:E,0),0)</f>
        <v>0</v>
      </c>
      <c r="AG1405" s="60" t="e">
        <f t="shared" si="32"/>
        <v>#VALUE!</v>
      </c>
      <c r="AH1405" s="60">
        <f>_xlfn.XLOOKUP(TRIM(CLEAN(B1405))&amp;"-"&amp;TRIM(CLEAN(C1405))&amp;"-"&amp;TRIM(CLEAN(D1405)),'KS2'!A:A,'KS2'!B:B,0)</f>
        <v>0</v>
      </c>
      <c r="AI1405" s="60">
        <f>IF(_xlfn.XLOOKUP(MID(B1405,2,7)&amp;"/"&amp;MID(B1405,10,3)&amp;TRIM(D1405)&amp;MID(B1405,15,4),Carouselwash!F:F,Carouselwash!I:I,0)=0,_xlfn.XLOOKUP((MID(C1405,2,7)&amp;"/"&amp;MID(C1405,10,3)&amp;TRIM(D1405)),Carouselwash!G:G,Carouselwash!I:I,0),_xlfn.XLOOKUP(MID(B1405,2,7)&amp;"/"&amp;MID(B1405,10,3)&amp;TRIM(D1405)&amp;MID(B1405,15,4),Carouselwash!F:F,Carouselwash!I:I,0))</f>
        <v>0</v>
      </c>
    </row>
    <row r="1406" spans="2:35" hidden="1">
      <c r="E1406" s="57"/>
      <c r="AD1406" s="60">
        <f>IF(N1406=$AD$1,_xlfn.XLOOKUP(LEFT(B1406,18)&amp;C1406&amp;D1406,'Form CT'!I:I,'Form CT'!D:D,0)+_xlfn.XLOOKUP(LEFT(B1406,18)&amp;C1406&amp;D1406,'Form CT'!I:I,'Form CT'!E:E,0),0)</f>
        <v>0</v>
      </c>
      <c r="AE1406" s="60">
        <f>IF(N1406=$AE$1,_xlfn.XLOOKUP(LEFT(B1406,18)&amp;C1406&amp;D1406,'Form CT'!I:I,'Form CT'!D:D,0)+_xlfn.XLOOKUP(LEFT(B1406,18)&amp;C1406&amp;D1406,'Form CT'!I:I,'Form CT'!E:E,0),0)</f>
        <v>0</v>
      </c>
      <c r="AF1406" s="60">
        <f>IF(N1406=$AF$1,_xlfn.XLOOKUP(LEFT(B1406,18)&amp;C1406&amp;D1406,'Form CT'!I:I,'Form CT'!D:D,0)+_xlfn.XLOOKUP(LEFT(B1406,18)&amp;C1406&amp;D1406,'Form CT'!I:I,'Form CT'!E:E,0),0)</f>
        <v>0</v>
      </c>
      <c r="AG1406" s="60" t="e">
        <f t="shared" si="32"/>
        <v>#VALUE!</v>
      </c>
      <c r="AH1406" s="60">
        <f>_xlfn.XLOOKUP(TRIM(CLEAN(B1406))&amp;"-"&amp;TRIM(CLEAN(C1406))&amp;"-"&amp;TRIM(CLEAN(D1406)),'KS2'!A:A,'KS2'!B:B,0)</f>
        <v>0</v>
      </c>
      <c r="AI1406" s="60">
        <f>IF(_xlfn.XLOOKUP(MID(B1406,2,7)&amp;"/"&amp;MID(B1406,10,3)&amp;TRIM(D1406)&amp;MID(B1406,15,4),Carouselwash!F:F,Carouselwash!I:I,0)=0,_xlfn.XLOOKUP((MID(C1406,2,7)&amp;"/"&amp;MID(C1406,10,3)&amp;TRIM(D1406)),Carouselwash!G:G,Carouselwash!I:I,0),_xlfn.XLOOKUP(MID(B1406,2,7)&amp;"/"&amp;MID(B1406,10,3)&amp;TRIM(D1406)&amp;MID(B1406,15,4),Carouselwash!F:F,Carouselwash!I:I,0))</f>
        <v>0</v>
      </c>
    </row>
    <row r="1407" spans="2:35" hidden="1">
      <c r="E1407" s="57"/>
      <c r="AD1407" s="60">
        <f>IF(N1407=$AD$1,_xlfn.XLOOKUP(LEFT(B1407,18)&amp;C1407&amp;D1407,'Form CT'!I:I,'Form CT'!D:D,0)+_xlfn.XLOOKUP(LEFT(B1407,18)&amp;C1407&amp;D1407,'Form CT'!I:I,'Form CT'!E:E,0),0)</f>
        <v>0</v>
      </c>
      <c r="AE1407" s="60">
        <f>IF(N1407=$AE$1,_xlfn.XLOOKUP(LEFT(B1407,18)&amp;C1407&amp;D1407,'Form CT'!I:I,'Form CT'!D:D,0)+_xlfn.XLOOKUP(LEFT(B1407,18)&amp;C1407&amp;D1407,'Form CT'!I:I,'Form CT'!E:E,0),0)</f>
        <v>0</v>
      </c>
      <c r="AF1407" s="60">
        <f>IF(N1407=$AF$1,_xlfn.XLOOKUP(LEFT(B1407,18)&amp;C1407&amp;D1407,'Form CT'!I:I,'Form CT'!D:D,0)+_xlfn.XLOOKUP(LEFT(B1407,18)&amp;C1407&amp;D1407,'Form CT'!I:I,'Form CT'!E:E,0),0)</f>
        <v>0</v>
      </c>
      <c r="AG1407" s="60" t="e">
        <f t="shared" si="32"/>
        <v>#VALUE!</v>
      </c>
      <c r="AH1407" s="60">
        <f>_xlfn.XLOOKUP(TRIM(CLEAN(B1407))&amp;"-"&amp;TRIM(CLEAN(C1407))&amp;"-"&amp;TRIM(CLEAN(D1407)),'KS2'!A:A,'KS2'!B:B,0)</f>
        <v>0</v>
      </c>
      <c r="AI1407" s="60">
        <f>IF(_xlfn.XLOOKUP(MID(B1407,2,7)&amp;"/"&amp;MID(B1407,10,3)&amp;TRIM(D1407)&amp;MID(B1407,15,4),Carouselwash!F:F,Carouselwash!I:I,0)=0,_xlfn.XLOOKUP((MID(C1407,2,7)&amp;"/"&amp;MID(C1407,10,3)&amp;TRIM(D1407)),Carouselwash!G:G,Carouselwash!I:I,0),_xlfn.XLOOKUP(MID(B1407,2,7)&amp;"/"&amp;MID(B1407,10,3)&amp;TRIM(D1407)&amp;MID(B1407,15,4),Carouselwash!F:F,Carouselwash!I:I,0))</f>
        <v>0</v>
      </c>
    </row>
    <row r="1408" spans="2:35" hidden="1">
      <c r="E1408" s="57"/>
      <c r="AD1408" s="60">
        <f>IF(N1408=$AD$1,_xlfn.XLOOKUP(LEFT(B1408,18)&amp;C1408&amp;D1408,'Form CT'!I:I,'Form CT'!D:D,0)+_xlfn.XLOOKUP(LEFT(B1408,18)&amp;C1408&amp;D1408,'Form CT'!I:I,'Form CT'!E:E,0),0)</f>
        <v>0</v>
      </c>
      <c r="AE1408" s="60">
        <f>IF(N1408=$AE$1,_xlfn.XLOOKUP(LEFT(B1408,18)&amp;C1408&amp;D1408,'Form CT'!I:I,'Form CT'!D:D,0)+_xlfn.XLOOKUP(LEFT(B1408,18)&amp;C1408&amp;D1408,'Form CT'!I:I,'Form CT'!E:E,0),0)</f>
        <v>0</v>
      </c>
      <c r="AF1408" s="60">
        <f>IF(N1408=$AF$1,_xlfn.XLOOKUP(LEFT(B1408,18)&amp;C1408&amp;D1408,'Form CT'!I:I,'Form CT'!D:D,0)+_xlfn.XLOOKUP(LEFT(B1408,18)&amp;C1408&amp;D1408,'Form CT'!I:I,'Form CT'!E:E,0),0)</f>
        <v>0</v>
      </c>
      <c r="AG1408" s="60" t="e">
        <f t="shared" si="32"/>
        <v>#VALUE!</v>
      </c>
      <c r="AH1408" s="60">
        <f>_xlfn.XLOOKUP(TRIM(CLEAN(B1408))&amp;"-"&amp;TRIM(CLEAN(C1408))&amp;"-"&amp;TRIM(CLEAN(D1408)),'KS2'!A:A,'KS2'!B:B,0)</f>
        <v>0</v>
      </c>
      <c r="AI1408" s="60">
        <f>IF(_xlfn.XLOOKUP(MID(B1408,2,7)&amp;"/"&amp;MID(B1408,10,3)&amp;TRIM(D1408)&amp;MID(B1408,15,4),Carouselwash!F:F,Carouselwash!I:I,0)=0,_xlfn.XLOOKUP((MID(C1408,2,7)&amp;"/"&amp;MID(C1408,10,3)&amp;TRIM(D1408)),Carouselwash!G:G,Carouselwash!I:I,0),_xlfn.XLOOKUP(MID(B1408,2,7)&amp;"/"&amp;MID(B1408,10,3)&amp;TRIM(D1408)&amp;MID(B1408,15,4),Carouselwash!F:F,Carouselwash!I:I,0))</f>
        <v>0</v>
      </c>
    </row>
    <row r="1409" spans="5:35" hidden="1">
      <c r="E1409" s="122"/>
      <c r="AD1409" s="60">
        <f>IF(N1409=$AD$1,_xlfn.XLOOKUP(LEFT(B1409,18)&amp;C1409&amp;D1409,'Form CT'!I:I,'Form CT'!D:D,0)+_xlfn.XLOOKUP(LEFT(B1409,18)&amp;C1409&amp;D1409,'Form CT'!I:I,'Form CT'!E:E,0),0)</f>
        <v>0</v>
      </c>
      <c r="AE1409" s="60">
        <f>IF(N1409=$AE$1,_xlfn.XLOOKUP(LEFT(B1409,18)&amp;C1409&amp;D1409,'Form CT'!I:I,'Form CT'!D:D,0)+_xlfn.XLOOKUP(LEFT(B1409,18)&amp;C1409&amp;D1409,'Form CT'!I:I,'Form CT'!E:E,0),0)</f>
        <v>0</v>
      </c>
      <c r="AF1409" s="60">
        <f>IF(N1409=$AF$1,_xlfn.XLOOKUP(LEFT(B1409,18)&amp;C1409&amp;D1409,'Form CT'!I:I,'Form CT'!D:D,0)+_xlfn.XLOOKUP(LEFT(B1409,18)&amp;C1409&amp;D1409,'Form CT'!I:I,'Form CT'!E:E,0),0)</f>
        <v>0</v>
      </c>
      <c r="AG1409" s="60" t="e">
        <f t="shared" si="32"/>
        <v>#VALUE!</v>
      </c>
      <c r="AH1409" s="60">
        <f>_xlfn.XLOOKUP(TRIM(CLEAN(B1409))&amp;"-"&amp;TRIM(CLEAN(C1409))&amp;"-"&amp;TRIM(CLEAN(D1409)),'KS2'!A:A,'KS2'!B:B,0)</f>
        <v>0</v>
      </c>
      <c r="AI1409" s="60">
        <f>IF(_xlfn.XLOOKUP(MID(B1409,2,7)&amp;"/"&amp;MID(B1409,10,3)&amp;TRIM(D1409)&amp;MID(B1409,15,4),Carouselwash!F:F,Carouselwash!I:I,0)=0,_xlfn.XLOOKUP((MID(C1409,2,7)&amp;"/"&amp;MID(C1409,10,3)&amp;TRIM(D1409)),Carouselwash!G:G,Carouselwash!I:I,0),_xlfn.XLOOKUP(MID(B1409,2,7)&amp;"/"&amp;MID(B1409,10,3)&amp;TRIM(D1409)&amp;MID(B1409,15,4),Carouselwash!F:F,Carouselwash!I:I,0))</f>
        <v>0</v>
      </c>
    </row>
    <row r="1410" spans="5:35" hidden="1">
      <c r="I1410" s="55"/>
      <c r="AD1410" s="60">
        <f>IF(N1410=$AD$1,_xlfn.XLOOKUP(LEFT(B1410,18)&amp;C1410&amp;D1410,'Form CT'!I:I,'Form CT'!D:D,0)+_xlfn.XLOOKUP(LEFT(B1410,18)&amp;C1410&amp;D1410,'Form CT'!I:I,'Form CT'!E:E,0),0)</f>
        <v>0</v>
      </c>
      <c r="AE1410" s="60">
        <f>IF(N1410=$AE$1,_xlfn.XLOOKUP(LEFT(B1410,18)&amp;C1410&amp;D1410,'Form CT'!I:I,'Form CT'!D:D,0)+_xlfn.XLOOKUP(LEFT(B1410,18)&amp;C1410&amp;D1410,'Form CT'!I:I,'Form CT'!E:E,0),0)</f>
        <v>0</v>
      </c>
      <c r="AF1410" s="60">
        <f>IF(N1410=$AF$1,_xlfn.XLOOKUP(LEFT(B1410,18)&amp;C1410&amp;D1410,'Form CT'!I:I,'Form CT'!D:D,0)+_xlfn.XLOOKUP(LEFT(B1410,18)&amp;C1410&amp;D1410,'Form CT'!I:I,'Form CT'!E:E,0),0)</f>
        <v>0</v>
      </c>
      <c r="AG1410" s="60" t="e">
        <f t="shared" si="32"/>
        <v>#VALUE!</v>
      </c>
      <c r="AH1410" s="60">
        <f>_xlfn.XLOOKUP(TRIM(CLEAN(B1410))&amp;"-"&amp;TRIM(CLEAN(C1410))&amp;"-"&amp;TRIM(CLEAN(D1410)),'KS2'!A:A,'KS2'!B:B,0)</f>
        <v>0</v>
      </c>
      <c r="AI1410" s="60">
        <f>IF(_xlfn.XLOOKUP(MID(B1410,2,7)&amp;"/"&amp;MID(B1410,10,3)&amp;TRIM(D1410)&amp;MID(B1410,15,4),Carouselwash!F:F,Carouselwash!I:I,0)=0,_xlfn.XLOOKUP((MID(C1410,2,7)&amp;"/"&amp;MID(C1410,10,3)&amp;TRIM(D1410)),Carouselwash!G:G,Carouselwash!I:I,0),_xlfn.XLOOKUP(MID(B1410,2,7)&amp;"/"&amp;MID(B1410,10,3)&amp;TRIM(D1410)&amp;MID(B1410,15,4),Carouselwash!F:F,Carouselwash!I:I,0))</f>
        <v>0</v>
      </c>
    </row>
    <row r="1411" spans="5:35" hidden="1">
      <c r="I1411" s="55"/>
      <c r="AD1411" s="60">
        <f>IF(N1411=$AD$1,_xlfn.XLOOKUP(LEFT(B1411,18)&amp;C1411&amp;D1411,'Form CT'!I:I,'Form CT'!D:D,0)+_xlfn.XLOOKUP(LEFT(B1411,18)&amp;C1411&amp;D1411,'Form CT'!I:I,'Form CT'!E:E,0),0)</f>
        <v>0</v>
      </c>
      <c r="AE1411" s="60">
        <f>IF(N1411=$AE$1,_xlfn.XLOOKUP(LEFT(B1411,18)&amp;C1411&amp;D1411,'Form CT'!I:I,'Form CT'!D:D,0)+_xlfn.XLOOKUP(LEFT(B1411,18)&amp;C1411&amp;D1411,'Form CT'!I:I,'Form CT'!E:E,0),0)</f>
        <v>0</v>
      </c>
      <c r="AF1411" s="60">
        <f>IF(N1411=$AF$1,_xlfn.XLOOKUP(LEFT(B1411,18)&amp;C1411&amp;D1411,'Form CT'!I:I,'Form CT'!D:D,0)+_xlfn.XLOOKUP(LEFT(B1411,18)&amp;C1411&amp;D1411,'Form CT'!I:I,'Form CT'!E:E,0),0)</f>
        <v>0</v>
      </c>
      <c r="AG1411" s="60" t="e">
        <f t="shared" si="32"/>
        <v>#VALUE!</v>
      </c>
      <c r="AH1411" s="60">
        <f>_xlfn.XLOOKUP(TRIM(CLEAN(B1411))&amp;"-"&amp;TRIM(CLEAN(C1411))&amp;"-"&amp;TRIM(CLEAN(D1411)),'KS2'!A:A,'KS2'!B:B,0)</f>
        <v>0</v>
      </c>
      <c r="AI1411" s="60">
        <f>IF(_xlfn.XLOOKUP(MID(B1411,2,7)&amp;"/"&amp;MID(B1411,10,3)&amp;TRIM(D1411)&amp;MID(B1411,15,4),Carouselwash!F:F,Carouselwash!I:I,0)=0,_xlfn.XLOOKUP((MID(C1411,2,7)&amp;"/"&amp;MID(C1411,10,3)&amp;TRIM(D1411)),Carouselwash!G:G,Carouselwash!I:I,0),_xlfn.XLOOKUP(MID(B1411,2,7)&amp;"/"&amp;MID(B1411,10,3)&amp;TRIM(D1411)&amp;MID(B1411,15,4),Carouselwash!F:F,Carouselwash!I:I,0))</f>
        <v>0</v>
      </c>
    </row>
    <row r="1412" spans="5:35" hidden="1">
      <c r="E1412" s="57"/>
      <c r="I1412" s="55"/>
      <c r="AD1412" s="60">
        <f>IF(N1412=$AD$1,_xlfn.XLOOKUP(LEFT(B1412,18)&amp;C1412&amp;D1412,'Form CT'!I:I,'Form CT'!D:D,0)+_xlfn.XLOOKUP(LEFT(B1412,18)&amp;C1412&amp;D1412,'Form CT'!I:I,'Form CT'!E:E,0),0)</f>
        <v>0</v>
      </c>
      <c r="AE1412" s="60">
        <f>IF(N1412=$AE$1,_xlfn.XLOOKUP(LEFT(B1412,18)&amp;C1412&amp;D1412,'Form CT'!I:I,'Form CT'!D:D,0)+_xlfn.XLOOKUP(LEFT(B1412,18)&amp;C1412&amp;D1412,'Form CT'!I:I,'Form CT'!E:E,0),0)</f>
        <v>0</v>
      </c>
      <c r="AF1412" s="60">
        <f>IF(N1412=$AF$1,_xlfn.XLOOKUP(LEFT(B1412,18)&amp;C1412&amp;D1412,'Form CT'!I:I,'Form CT'!D:D,0)+_xlfn.XLOOKUP(LEFT(B1412,18)&amp;C1412&amp;D1412,'Form CT'!I:I,'Form CT'!E:E,0),0)</f>
        <v>0</v>
      </c>
      <c r="AG1412" s="60" t="e">
        <f t="shared" si="32"/>
        <v>#VALUE!</v>
      </c>
      <c r="AH1412" s="60">
        <f>_xlfn.XLOOKUP(TRIM(CLEAN(B1412))&amp;"-"&amp;TRIM(CLEAN(C1412))&amp;"-"&amp;TRIM(CLEAN(D1412)),'KS2'!A:A,'KS2'!B:B,0)</f>
        <v>0</v>
      </c>
      <c r="AI1412" s="60">
        <f>IF(_xlfn.XLOOKUP(MID(B1412,2,7)&amp;"/"&amp;MID(B1412,10,3)&amp;TRIM(D1412)&amp;MID(B1412,15,4),Carouselwash!F:F,Carouselwash!I:I,0)=0,_xlfn.XLOOKUP((MID(C1412,2,7)&amp;"/"&amp;MID(C1412,10,3)&amp;TRIM(D1412)),Carouselwash!G:G,Carouselwash!I:I,0),_xlfn.XLOOKUP(MID(B1412,2,7)&amp;"/"&amp;MID(B1412,10,3)&amp;TRIM(D1412)&amp;MID(B1412,15,4),Carouselwash!F:F,Carouselwash!I:I,0))</f>
        <v>0</v>
      </c>
    </row>
    <row r="1413" spans="5:35" hidden="1">
      <c r="E1413" s="57"/>
      <c r="I1413" s="55"/>
      <c r="AD1413" s="60">
        <f>IF(N1413=$AD$1,_xlfn.XLOOKUP(LEFT(B1413,18)&amp;C1413&amp;D1413,'Form CT'!I:I,'Form CT'!D:D,0)+_xlfn.XLOOKUP(LEFT(B1413,18)&amp;C1413&amp;D1413,'Form CT'!I:I,'Form CT'!E:E,0),0)</f>
        <v>0</v>
      </c>
      <c r="AE1413" s="60">
        <f>IF(N1413=$AE$1,_xlfn.XLOOKUP(LEFT(B1413,18)&amp;C1413&amp;D1413,'Form CT'!I:I,'Form CT'!D:D,0)+_xlfn.XLOOKUP(LEFT(B1413,18)&amp;C1413&amp;D1413,'Form CT'!I:I,'Form CT'!E:E,0),0)</f>
        <v>0</v>
      </c>
      <c r="AF1413" s="60">
        <f>IF(N1413=$AF$1,_xlfn.XLOOKUP(LEFT(B1413,18)&amp;C1413&amp;D1413,'Form CT'!I:I,'Form CT'!D:D,0)+_xlfn.XLOOKUP(LEFT(B1413,18)&amp;C1413&amp;D1413,'Form CT'!I:I,'Form CT'!E:E,0),0)</f>
        <v>0</v>
      </c>
      <c r="AG1413" s="60" t="e">
        <f t="shared" si="32"/>
        <v>#VALUE!</v>
      </c>
      <c r="AH1413" s="60">
        <f>_xlfn.XLOOKUP(TRIM(CLEAN(B1413))&amp;"-"&amp;TRIM(CLEAN(C1413))&amp;"-"&amp;TRIM(CLEAN(D1413)),'KS2'!A:A,'KS2'!B:B,0)</f>
        <v>0</v>
      </c>
      <c r="AI1413" s="60">
        <f>IF(_xlfn.XLOOKUP(MID(B1413,2,7)&amp;"/"&amp;MID(B1413,10,3)&amp;TRIM(D1413)&amp;MID(B1413,15,4),Carouselwash!F:F,Carouselwash!I:I,0)=0,_xlfn.XLOOKUP((MID(C1413,2,7)&amp;"/"&amp;MID(C1413,10,3)&amp;TRIM(D1413)),Carouselwash!G:G,Carouselwash!I:I,0),_xlfn.XLOOKUP(MID(B1413,2,7)&amp;"/"&amp;MID(B1413,10,3)&amp;TRIM(D1413)&amp;MID(B1413,15,4),Carouselwash!F:F,Carouselwash!I:I,0))</f>
        <v>0</v>
      </c>
    </row>
  </sheetData>
  <autoFilter ref="A1:AI1413" xr:uid="{3C93DE46-10B2-4BBD-8168-F3982BD8001D}">
    <filterColumn colId="8">
      <filters>
        <filter val="T-A42"/>
      </filters>
    </filterColumn>
  </autoFilter>
  <phoneticPr fontId="46" type="noConversion"/>
  <conditionalFormatting sqref="A1386:A1389">
    <cfRule type="duplicateValues" dxfId="13" priority="1"/>
    <cfRule type="duplicateValues" dxfId="12" priority="2"/>
    <cfRule type="duplicateValues" dxfId="11" priority="3"/>
    <cfRule type="duplicateValues" dxfId="10" priority="4"/>
  </conditionalFormatting>
  <conditionalFormatting sqref="A1390:A1048576 A1:A1385">
    <cfRule type="duplicateValues" dxfId="9" priority="6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5BA64E98-3F6C-43C5-A446-F949146909AE}">
            <xm:f>VLOOKUP(B1,'Anode Tantalum Mapping'!$A:$B,2,0)&lt;&gt;C1</xm:f>
            <x14:dxf>
              <fill>
                <patternFill>
                  <bgColor rgb="FFFF0000"/>
                </patternFill>
              </fill>
            </x14:dxf>
          </x14:cfRule>
          <xm:sqref>C1:C1370 C1375:C1385 C1390:C1048576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749B1-2BC5-4484-AA3B-B60858D141F3}">
  <dimension ref="A1:AC574"/>
  <sheetViews>
    <sheetView tabSelected="1" topLeftCell="A217" zoomScaleNormal="100" workbookViewId="0">
      <selection activeCell="C225" sqref="C225"/>
    </sheetView>
  </sheetViews>
  <sheetFormatPr defaultColWidth="9.08984375" defaultRowHeight="14.5"/>
  <cols>
    <col min="1" max="1" width="17.08984375" customWidth="1"/>
    <col min="2" max="2" width="28.26953125" style="34" customWidth="1"/>
    <col min="3" max="3" width="25.453125" style="34" customWidth="1"/>
    <col min="4" max="4" width="18.26953125" customWidth="1"/>
    <col min="5" max="5" width="14.453125" style="131" customWidth="1"/>
    <col min="6" max="6" width="10.81640625" style="37" customWidth="1"/>
    <col min="7" max="7" width="13.7265625" customWidth="1"/>
    <col min="8" max="8" width="14" customWidth="1"/>
    <col min="9" max="9" width="11.08984375" customWidth="1"/>
    <col min="10" max="10" width="11.26953125" customWidth="1"/>
    <col min="11" max="11" width="8.26953125" customWidth="1"/>
    <col min="12" max="12" width="19.7265625" customWidth="1"/>
    <col min="13" max="13" width="7.08984375" customWidth="1"/>
    <col min="14" max="14" width="19.453125" customWidth="1"/>
    <col min="15" max="15" width="7.81640625" customWidth="1"/>
    <col min="16" max="16" width="8.453125" customWidth="1"/>
    <col min="17" max="17" width="12" customWidth="1"/>
    <col min="18" max="18" width="10.81640625" customWidth="1"/>
    <col min="19" max="19" width="13.453125" customWidth="1"/>
    <col min="20" max="20" width="16.453125" customWidth="1"/>
    <col min="21" max="21" width="13.7265625" customWidth="1"/>
    <col min="22" max="22" width="15" customWidth="1"/>
    <col min="23" max="23" width="4.08984375" customWidth="1"/>
    <col min="24" max="24" width="15.453125" customWidth="1"/>
    <col min="25" max="25" width="12.08984375" customWidth="1"/>
    <col min="26" max="26" width="16.453125" customWidth="1"/>
    <col min="27" max="27" width="41.7265625" customWidth="1"/>
    <col min="28" max="28" width="86.453125" style="29" customWidth="1"/>
    <col min="29" max="29" width="17" customWidth="1"/>
  </cols>
  <sheetData>
    <row r="1" spans="1:29" s="33" customFormat="1" ht="19.5" customHeight="1">
      <c r="A1" s="32" t="s">
        <v>5017</v>
      </c>
      <c r="B1" s="32" t="s">
        <v>5018</v>
      </c>
      <c r="C1" s="32" t="s">
        <v>5019</v>
      </c>
      <c r="D1" s="32" t="s">
        <v>5020</v>
      </c>
      <c r="E1" s="134" t="s">
        <v>5021</v>
      </c>
      <c r="F1" s="35" t="s">
        <v>5022</v>
      </c>
      <c r="G1" s="32" t="s">
        <v>5023</v>
      </c>
      <c r="H1" s="32" t="s">
        <v>5024</v>
      </c>
      <c r="I1" s="32" t="s">
        <v>5025</v>
      </c>
      <c r="J1" s="32" t="s">
        <v>5026</v>
      </c>
      <c r="K1" s="32" t="s">
        <v>5027</v>
      </c>
      <c r="L1" s="32" t="s">
        <v>5028</v>
      </c>
      <c r="M1" s="32" t="s">
        <v>5029</v>
      </c>
      <c r="N1" s="32" t="s">
        <v>5030</v>
      </c>
      <c r="O1" s="32" t="s">
        <v>5031</v>
      </c>
      <c r="P1" s="32" t="s">
        <v>5032</v>
      </c>
      <c r="Q1" s="32" t="s">
        <v>5033</v>
      </c>
      <c r="R1" s="32" t="s">
        <v>5034</v>
      </c>
      <c r="S1" s="32" t="s">
        <v>5035</v>
      </c>
      <c r="T1" s="32" t="s">
        <v>5036</v>
      </c>
      <c r="U1" s="32" t="s">
        <v>5037</v>
      </c>
      <c r="V1" s="32" t="s">
        <v>5038</v>
      </c>
      <c r="W1" s="32" t="s">
        <v>5039</v>
      </c>
      <c r="X1" s="32" t="s">
        <v>5040</v>
      </c>
      <c r="Y1" s="32" t="s">
        <v>5041</v>
      </c>
      <c r="Z1" s="32" t="s">
        <v>5042</v>
      </c>
      <c r="AA1" s="32" t="s">
        <v>5005</v>
      </c>
      <c r="AB1" s="32" t="s">
        <v>5006</v>
      </c>
      <c r="AC1" s="32" t="s">
        <v>5007</v>
      </c>
    </row>
    <row r="2" spans="1:29">
      <c r="A2" s="1" t="s">
        <v>11164</v>
      </c>
      <c r="B2" s="38" t="s">
        <v>1504</v>
      </c>
      <c r="C2" s="38" t="s">
        <v>949</v>
      </c>
      <c r="D2" s="1" t="s">
        <v>4501</v>
      </c>
      <c r="E2" s="94" t="s">
        <v>10639</v>
      </c>
      <c r="F2" s="36">
        <v>20334</v>
      </c>
      <c r="G2" s="46" t="s">
        <v>10525</v>
      </c>
      <c r="H2" s="46" t="s">
        <v>11158</v>
      </c>
      <c r="I2" s="1" t="s">
        <v>30</v>
      </c>
      <c r="J2" s="1">
        <v>8</v>
      </c>
      <c r="K2" s="1">
        <v>5</v>
      </c>
      <c r="L2" s="1" t="s">
        <v>11165</v>
      </c>
      <c r="M2" s="1">
        <v>5896.7</v>
      </c>
      <c r="N2" s="1" t="s">
        <v>96</v>
      </c>
      <c r="O2" s="1">
        <v>0.128</v>
      </c>
      <c r="P2" s="1">
        <v>0.185</v>
      </c>
      <c r="Q2" s="1">
        <v>6.2E-2</v>
      </c>
      <c r="R2" s="1">
        <v>1.4999999999999999E-2</v>
      </c>
      <c r="S2" s="1" t="s">
        <v>51</v>
      </c>
      <c r="T2" s="1" t="s">
        <v>10519</v>
      </c>
      <c r="U2" s="1">
        <v>18</v>
      </c>
      <c r="V2" s="1" t="s">
        <v>5045</v>
      </c>
      <c r="W2" s="1" t="s">
        <v>162</v>
      </c>
      <c r="X2" s="1">
        <v>26125.24</v>
      </c>
      <c r="Y2" s="1">
        <v>33300</v>
      </c>
      <c r="Z2" s="1" t="s">
        <v>10374</v>
      </c>
      <c r="AA2" s="1" t="s">
        <v>5012</v>
      </c>
      <c r="AB2" s="1" t="s">
        <v>5014</v>
      </c>
      <c r="AC2" s="1" t="s">
        <v>11166</v>
      </c>
    </row>
    <row r="3" spans="1:29">
      <c r="A3" s="1" t="s">
        <v>11190</v>
      </c>
      <c r="B3" s="38" t="s">
        <v>1053</v>
      </c>
      <c r="C3" s="38" t="s">
        <v>1051</v>
      </c>
      <c r="D3" s="1" t="s">
        <v>107</v>
      </c>
      <c r="E3" s="94" t="s">
        <v>10583</v>
      </c>
      <c r="F3" s="36">
        <v>16199</v>
      </c>
      <c r="G3" s="46" t="s">
        <v>10516</v>
      </c>
      <c r="H3" s="46" t="s">
        <v>11191</v>
      </c>
      <c r="I3" s="1" t="s">
        <v>17</v>
      </c>
      <c r="J3" s="1">
        <v>2</v>
      </c>
      <c r="K3" s="1">
        <v>0</v>
      </c>
      <c r="L3" s="1" t="s">
        <v>11192</v>
      </c>
      <c r="M3" s="1">
        <v>1676.4</v>
      </c>
      <c r="N3" s="1" t="s">
        <v>23</v>
      </c>
      <c r="O3" s="1">
        <v>0.122</v>
      </c>
      <c r="P3" s="1">
        <v>0.18</v>
      </c>
      <c r="Q3" s="1">
        <v>5.6000000000000001E-2</v>
      </c>
      <c r="R3" s="1">
        <v>1.4999999999999999E-2</v>
      </c>
      <c r="S3" s="1" t="s">
        <v>50</v>
      </c>
      <c r="T3" s="1" t="s">
        <v>10512</v>
      </c>
      <c r="U3" s="1">
        <v>18</v>
      </c>
      <c r="V3" s="1" t="s">
        <v>5549</v>
      </c>
      <c r="W3" s="1" t="s">
        <v>162</v>
      </c>
      <c r="X3" s="1">
        <v>57063.87</v>
      </c>
      <c r="Y3" s="1">
        <v>16380</v>
      </c>
      <c r="Z3" s="1" t="s">
        <v>11169</v>
      </c>
      <c r="AA3" s="1" t="s">
        <v>5010</v>
      </c>
      <c r="AB3" s="1" t="s">
        <v>5008</v>
      </c>
      <c r="AC3" s="1" t="s">
        <v>11193</v>
      </c>
    </row>
    <row r="4" spans="1:29">
      <c r="A4" s="1" t="s">
        <v>11171</v>
      </c>
      <c r="B4" s="38" t="s">
        <v>1534</v>
      </c>
      <c r="C4" s="38" t="s">
        <v>1114</v>
      </c>
      <c r="D4" s="1" t="s">
        <v>87</v>
      </c>
      <c r="E4" s="94" t="s">
        <v>10639</v>
      </c>
      <c r="F4" s="36">
        <v>29328</v>
      </c>
      <c r="G4" s="46" t="s">
        <v>10499</v>
      </c>
      <c r="H4" s="46" t="s">
        <v>10523</v>
      </c>
      <c r="I4" s="1" t="s">
        <v>30</v>
      </c>
      <c r="J4" s="1">
        <v>7</v>
      </c>
      <c r="K4" s="1">
        <v>4</v>
      </c>
      <c r="L4" s="1" t="s">
        <v>11172</v>
      </c>
      <c r="M4" s="1">
        <v>3057.8</v>
      </c>
      <c r="N4" s="1" t="s">
        <v>101</v>
      </c>
      <c r="O4" s="1">
        <v>0.128</v>
      </c>
      <c r="P4" s="1">
        <v>0.17</v>
      </c>
      <c r="Q4" s="1">
        <v>3.3000000000000002E-2</v>
      </c>
      <c r="R4" s="1">
        <v>1.4999999999999999E-2</v>
      </c>
      <c r="S4" s="1" t="s">
        <v>51</v>
      </c>
      <c r="T4" s="1" t="s">
        <v>10519</v>
      </c>
      <c r="U4" s="1">
        <v>18</v>
      </c>
      <c r="V4" s="1" t="s">
        <v>5581</v>
      </c>
      <c r="W4" s="1" t="s">
        <v>162</v>
      </c>
      <c r="X4" s="1">
        <v>41472.99</v>
      </c>
      <c r="Y4" s="1">
        <v>33300</v>
      </c>
      <c r="Z4" s="1" t="s">
        <v>5043</v>
      </c>
      <c r="AA4" s="1" t="s">
        <v>5013</v>
      </c>
      <c r="AB4" s="1" t="s">
        <v>11173</v>
      </c>
      <c r="AC4" s="1" t="s">
        <v>11174</v>
      </c>
    </row>
    <row r="5" spans="1:29">
      <c r="A5" s="1" t="s">
        <v>11242</v>
      </c>
      <c r="B5" s="38" t="s">
        <v>3945</v>
      </c>
      <c r="C5" s="38" t="s">
        <v>668</v>
      </c>
      <c r="D5" s="1" t="s">
        <v>4474</v>
      </c>
      <c r="E5" s="94" t="s">
        <v>10583</v>
      </c>
      <c r="F5" s="36">
        <v>50694</v>
      </c>
      <c r="G5" s="46" t="s">
        <v>11208</v>
      </c>
      <c r="H5" s="46" t="s">
        <v>10542</v>
      </c>
      <c r="I5" s="1" t="s">
        <v>1</v>
      </c>
      <c r="J5" s="1">
        <v>9</v>
      </c>
      <c r="K5" s="1">
        <v>5</v>
      </c>
      <c r="L5" s="1" t="s">
        <v>11243</v>
      </c>
      <c r="M5" s="1">
        <v>2150.3000000000002</v>
      </c>
      <c r="N5" s="1" t="s">
        <v>101</v>
      </c>
      <c r="O5" s="1">
        <v>8.8999999999999996E-2</v>
      </c>
      <c r="P5" s="1">
        <v>5.3999999999999999E-2</v>
      </c>
      <c r="Q5" s="1">
        <v>4.1000000000000002E-2</v>
      </c>
      <c r="R5" s="1">
        <v>1.18E-2</v>
      </c>
      <c r="S5" s="1" t="s">
        <v>52</v>
      </c>
      <c r="T5" s="1" t="s">
        <v>10501</v>
      </c>
      <c r="U5" s="1">
        <v>18</v>
      </c>
      <c r="V5" s="1" t="s">
        <v>5052</v>
      </c>
      <c r="W5" s="1" t="s">
        <v>163</v>
      </c>
      <c r="X5" s="1">
        <v>45705.58</v>
      </c>
      <c r="Y5" s="1">
        <v>50760</v>
      </c>
      <c r="Z5" s="1" t="s">
        <v>11169</v>
      </c>
      <c r="AA5" s="1" t="s">
        <v>5009</v>
      </c>
      <c r="AB5" s="1" t="s">
        <v>11244</v>
      </c>
      <c r="AC5" s="1" t="s">
        <v>11245</v>
      </c>
    </row>
    <row r="6" spans="1:29">
      <c r="A6" s="1" t="s">
        <v>11178</v>
      </c>
      <c r="B6" s="38" t="s">
        <v>1503</v>
      </c>
      <c r="C6" s="38" t="s">
        <v>949</v>
      </c>
      <c r="D6" s="1" t="s">
        <v>4501</v>
      </c>
      <c r="E6" s="94" t="s">
        <v>10639</v>
      </c>
      <c r="F6" s="36">
        <v>20321</v>
      </c>
      <c r="G6" s="46" t="s">
        <v>10583</v>
      </c>
      <c r="H6" s="46" t="s">
        <v>10500</v>
      </c>
      <c r="I6" s="1" t="s">
        <v>30</v>
      </c>
      <c r="J6" s="1">
        <v>8</v>
      </c>
      <c r="K6" s="1">
        <v>5</v>
      </c>
      <c r="L6" s="1" t="s">
        <v>11179</v>
      </c>
      <c r="M6" s="1">
        <v>5883.9</v>
      </c>
      <c r="N6" s="1" t="s">
        <v>96</v>
      </c>
      <c r="O6" s="1">
        <v>0.128</v>
      </c>
      <c r="P6" s="1">
        <v>0.185</v>
      </c>
      <c r="Q6" s="1">
        <v>6.2E-2</v>
      </c>
      <c r="R6" s="1">
        <v>1.4999999999999999E-2</v>
      </c>
      <c r="S6" s="1" t="s">
        <v>51</v>
      </c>
      <c r="T6" s="1" t="s">
        <v>10519</v>
      </c>
      <c r="U6" s="1">
        <v>18</v>
      </c>
      <c r="V6" s="1" t="s">
        <v>5045</v>
      </c>
      <c r="W6" s="1" t="s">
        <v>162</v>
      </c>
      <c r="X6" s="1">
        <v>26236.47</v>
      </c>
      <c r="Y6" s="1">
        <v>33300</v>
      </c>
      <c r="Z6" s="1" t="s">
        <v>10374</v>
      </c>
      <c r="AA6" s="1" t="s">
        <v>5011</v>
      </c>
      <c r="AB6" s="1" t="s">
        <v>5014</v>
      </c>
      <c r="AC6" s="1" t="s">
        <v>11180</v>
      </c>
    </row>
    <row r="7" spans="1:29">
      <c r="A7" s="1" t="s">
        <v>11302</v>
      </c>
      <c r="B7" s="38" t="s">
        <v>1053</v>
      </c>
      <c r="C7" s="38" t="s">
        <v>1051</v>
      </c>
      <c r="D7" s="1" t="s">
        <v>107</v>
      </c>
      <c r="E7" s="94" t="s">
        <v>10583</v>
      </c>
      <c r="F7" s="36">
        <v>16165</v>
      </c>
      <c r="G7" s="46" t="s">
        <v>10516</v>
      </c>
      <c r="H7" s="46" t="s">
        <v>11191</v>
      </c>
      <c r="I7" s="1" t="s">
        <v>17</v>
      </c>
      <c r="J7" s="1">
        <v>2</v>
      </c>
      <c r="K7" s="1">
        <v>0</v>
      </c>
      <c r="L7" s="1" t="s">
        <v>11303</v>
      </c>
      <c r="M7" s="1">
        <v>1745</v>
      </c>
      <c r="N7" s="1" t="s">
        <v>23</v>
      </c>
      <c r="O7" s="1">
        <v>0.122</v>
      </c>
      <c r="P7" s="1">
        <v>0.18</v>
      </c>
      <c r="Q7" s="1">
        <v>5.6000000000000001E-2</v>
      </c>
      <c r="R7" s="1">
        <v>1.4999999999999999E-2</v>
      </c>
      <c r="S7" s="1" t="s">
        <v>50</v>
      </c>
      <c r="T7" s="1" t="s">
        <v>10512</v>
      </c>
      <c r="U7" s="1">
        <v>18</v>
      </c>
      <c r="V7" s="1" t="s">
        <v>5549</v>
      </c>
      <c r="W7" s="1" t="s">
        <v>162</v>
      </c>
      <c r="X7" s="1">
        <v>57063.87</v>
      </c>
      <c r="Y7" s="1">
        <v>16380</v>
      </c>
      <c r="Z7" s="1" t="s">
        <v>11169</v>
      </c>
      <c r="AA7" s="1" t="s">
        <v>5010</v>
      </c>
      <c r="AB7" s="1" t="s">
        <v>5008</v>
      </c>
      <c r="AC7" s="1" t="s">
        <v>11193</v>
      </c>
    </row>
    <row r="8" spans="1:29">
      <c r="A8" s="1" t="s">
        <v>11318</v>
      </c>
      <c r="B8" s="38" t="s">
        <v>4119</v>
      </c>
      <c r="C8" s="38" t="s">
        <v>4103</v>
      </c>
      <c r="D8" s="1" t="s">
        <v>4492</v>
      </c>
      <c r="E8" s="94" t="s">
        <v>10583</v>
      </c>
      <c r="F8" s="36">
        <v>50760</v>
      </c>
      <c r="G8" s="46" t="s">
        <v>10503</v>
      </c>
      <c r="H8" s="46" t="s">
        <v>11158</v>
      </c>
      <c r="I8" s="1" t="s">
        <v>8</v>
      </c>
      <c r="J8" s="1">
        <v>5</v>
      </c>
      <c r="K8" s="1">
        <v>0</v>
      </c>
      <c r="L8" s="1" t="s">
        <v>11319</v>
      </c>
      <c r="M8" s="1">
        <v>584.4</v>
      </c>
      <c r="N8" s="1" t="s">
        <v>101</v>
      </c>
      <c r="O8" s="1">
        <v>9.4E-2</v>
      </c>
      <c r="P8" s="1">
        <v>7.0000000000000007E-2</v>
      </c>
      <c r="Q8" s="1">
        <v>1.9E-2</v>
      </c>
      <c r="R8" s="1">
        <v>9.7999999999999997E-3</v>
      </c>
      <c r="S8" s="1" t="s">
        <v>52</v>
      </c>
      <c r="T8" s="1" t="s">
        <v>10501</v>
      </c>
      <c r="U8" s="1">
        <v>18</v>
      </c>
      <c r="V8" s="1" t="s">
        <v>6911</v>
      </c>
      <c r="W8" s="1" t="s">
        <v>163</v>
      </c>
      <c r="X8" s="1">
        <v>42804.22</v>
      </c>
      <c r="Y8" s="1">
        <v>50760</v>
      </c>
      <c r="Z8" s="1" t="s">
        <v>11169</v>
      </c>
      <c r="AA8" s="1" t="s">
        <v>5009</v>
      </c>
      <c r="AB8" s="1" t="s">
        <v>5008</v>
      </c>
      <c r="AC8" s="1" t="s">
        <v>11320</v>
      </c>
    </row>
    <row r="9" spans="1:29">
      <c r="A9" s="1" t="s">
        <v>11186</v>
      </c>
      <c r="B9" s="38" t="s">
        <v>931</v>
      </c>
      <c r="C9" s="38" t="s">
        <v>932</v>
      </c>
      <c r="D9" s="1" t="s">
        <v>4501</v>
      </c>
      <c r="E9" s="94" t="s">
        <v>10639</v>
      </c>
      <c r="F9" s="36">
        <v>32703</v>
      </c>
      <c r="G9" s="46" t="s">
        <v>10547</v>
      </c>
      <c r="H9" s="46" t="s">
        <v>10548</v>
      </c>
      <c r="I9" s="1" t="s">
        <v>30</v>
      </c>
      <c r="J9" s="1">
        <v>13</v>
      </c>
      <c r="K9" s="1">
        <v>8</v>
      </c>
      <c r="L9" s="1" t="s">
        <v>11187</v>
      </c>
      <c r="M9" s="1">
        <v>3425.4</v>
      </c>
      <c r="N9" s="1" t="s">
        <v>96</v>
      </c>
      <c r="O9" s="1">
        <v>0.14000000000000001</v>
      </c>
      <c r="P9" s="1">
        <v>0.19</v>
      </c>
      <c r="Q9" s="1">
        <v>3.5999999999999997E-2</v>
      </c>
      <c r="R9" s="1">
        <v>1.9300000000000001E-2</v>
      </c>
      <c r="S9" s="1" t="s">
        <v>51</v>
      </c>
      <c r="T9" s="1" t="s">
        <v>10519</v>
      </c>
      <c r="U9" s="1">
        <v>18</v>
      </c>
      <c r="V9" s="1" t="s">
        <v>5050</v>
      </c>
      <c r="W9" s="1" t="s">
        <v>162</v>
      </c>
      <c r="X9" s="1">
        <v>22819.759999999998</v>
      </c>
      <c r="Y9" s="1">
        <v>33300</v>
      </c>
      <c r="Z9" s="1" t="s">
        <v>5043</v>
      </c>
      <c r="AA9" s="1" t="s">
        <v>5013</v>
      </c>
      <c r="AB9" s="1" t="s">
        <v>11188</v>
      </c>
      <c r="AC9" s="1" t="s">
        <v>11189</v>
      </c>
    </row>
    <row r="10" spans="1:29">
      <c r="A10" s="48" t="s">
        <v>11385</v>
      </c>
      <c r="B10" s="38" t="s">
        <v>289</v>
      </c>
      <c r="C10" s="156" t="s">
        <v>288</v>
      </c>
      <c r="D10" s="1" t="s">
        <v>90</v>
      </c>
      <c r="E10" s="94" t="s">
        <v>10583</v>
      </c>
      <c r="F10" s="36">
        <v>16310</v>
      </c>
      <c r="G10" s="46" t="s">
        <v>10724</v>
      </c>
      <c r="H10" s="46" t="s">
        <v>10725</v>
      </c>
      <c r="I10" s="1" t="s">
        <v>27</v>
      </c>
      <c r="J10" s="1">
        <v>2</v>
      </c>
      <c r="K10" s="3">
        <v>0</v>
      </c>
      <c r="L10" s="1" t="s">
        <v>11386</v>
      </c>
      <c r="M10" s="1">
        <v>2010.3</v>
      </c>
      <c r="N10" s="1" t="s">
        <v>23</v>
      </c>
      <c r="O10" s="1">
        <v>0.122</v>
      </c>
      <c r="P10" s="1">
        <v>0.18</v>
      </c>
      <c r="Q10" s="1">
        <v>4.7E-2</v>
      </c>
      <c r="R10" s="1">
        <v>1.4999999999999999E-2</v>
      </c>
      <c r="S10" s="1" t="s">
        <v>50</v>
      </c>
      <c r="T10" s="1" t="s">
        <v>10512</v>
      </c>
      <c r="U10" s="1">
        <v>18</v>
      </c>
      <c r="V10" s="1" t="s">
        <v>6178</v>
      </c>
      <c r="W10" s="1" t="s">
        <v>162</v>
      </c>
      <c r="X10" s="1">
        <v>55689.84</v>
      </c>
      <c r="Y10" s="1">
        <v>16380</v>
      </c>
      <c r="Z10" s="1" t="s">
        <v>11169</v>
      </c>
      <c r="AA10" s="1" t="s">
        <v>5009</v>
      </c>
      <c r="AB10" s="1" t="s">
        <v>11387</v>
      </c>
      <c r="AC10" s="1" t="s">
        <v>11388</v>
      </c>
    </row>
    <row r="11" spans="1:29">
      <c r="A11" s="48" t="s">
        <v>11194</v>
      </c>
      <c r="B11" s="38" t="s">
        <v>129</v>
      </c>
      <c r="C11" s="38" t="s">
        <v>130</v>
      </c>
      <c r="D11" s="1" t="s">
        <v>131</v>
      </c>
      <c r="E11" s="94" t="s">
        <v>10583</v>
      </c>
      <c r="F11" s="36">
        <v>40428</v>
      </c>
      <c r="G11" s="46" t="s">
        <v>10734</v>
      </c>
      <c r="H11" s="46" t="s">
        <v>11161</v>
      </c>
      <c r="I11" s="1" t="s">
        <v>29</v>
      </c>
      <c r="J11" s="1">
        <v>14</v>
      </c>
      <c r="K11" s="1">
        <v>9</v>
      </c>
      <c r="L11" s="1" t="s">
        <v>11195</v>
      </c>
      <c r="M11" s="1">
        <v>2821.6</v>
      </c>
      <c r="N11" s="1" t="s">
        <v>96</v>
      </c>
      <c r="O11" s="1">
        <v>6.5000000000000002E-2</v>
      </c>
      <c r="P11" s="1">
        <v>0.17</v>
      </c>
      <c r="Q11" s="1">
        <v>0.04</v>
      </c>
      <c r="R11" s="1">
        <v>1.9300000000000001E-2</v>
      </c>
      <c r="S11" s="1" t="s">
        <v>51</v>
      </c>
      <c r="T11" s="1" t="s">
        <v>10501</v>
      </c>
      <c r="U11" s="1">
        <v>18</v>
      </c>
      <c r="V11" s="1" t="s">
        <v>5046</v>
      </c>
      <c r="W11" s="1" t="s">
        <v>162</v>
      </c>
      <c r="X11" s="1">
        <v>20932.16</v>
      </c>
      <c r="Y11" s="1">
        <v>42300</v>
      </c>
      <c r="Z11" s="1" t="s">
        <v>5043</v>
      </c>
      <c r="AA11" s="1" t="s">
        <v>5009</v>
      </c>
      <c r="AB11" s="1" t="s">
        <v>5008</v>
      </c>
      <c r="AC11" s="1" t="s">
        <v>11196</v>
      </c>
    </row>
    <row r="12" spans="1:29">
      <c r="A12" s="1" t="s">
        <v>11197</v>
      </c>
      <c r="B12" s="38" t="s">
        <v>1511</v>
      </c>
      <c r="C12" s="38" t="s">
        <v>1512</v>
      </c>
      <c r="D12" s="1" t="s">
        <v>152</v>
      </c>
      <c r="E12" s="94" t="s">
        <v>10583</v>
      </c>
      <c r="F12" s="36">
        <v>42300</v>
      </c>
      <c r="G12" s="46" t="s">
        <v>11155</v>
      </c>
      <c r="H12" s="46" t="s">
        <v>10550</v>
      </c>
      <c r="I12" s="1" t="s">
        <v>29</v>
      </c>
      <c r="J12" s="1">
        <v>14</v>
      </c>
      <c r="K12" s="1">
        <v>9</v>
      </c>
      <c r="L12" s="1" t="s">
        <v>11198</v>
      </c>
      <c r="M12" s="1">
        <v>3588.8</v>
      </c>
      <c r="N12" s="1" t="s">
        <v>96</v>
      </c>
      <c r="O12" s="1">
        <v>6.5000000000000002E-2</v>
      </c>
      <c r="P12" s="1">
        <v>0.17</v>
      </c>
      <c r="Q12" s="1">
        <v>4.5999999999999999E-2</v>
      </c>
      <c r="R12" s="1">
        <v>1.9300000000000001E-2</v>
      </c>
      <c r="S12" s="1" t="s">
        <v>51</v>
      </c>
      <c r="T12" s="1" t="s">
        <v>10501</v>
      </c>
      <c r="U12" s="1">
        <v>18</v>
      </c>
      <c r="V12" s="1" t="s">
        <v>5046</v>
      </c>
      <c r="W12" s="1" t="s">
        <v>162</v>
      </c>
      <c r="X12" s="1">
        <v>33606.44</v>
      </c>
      <c r="Y12" s="1">
        <v>42300</v>
      </c>
      <c r="Z12" s="1" t="s">
        <v>5043</v>
      </c>
      <c r="AA12" s="1" t="s">
        <v>5010</v>
      </c>
      <c r="AB12" s="1" t="s">
        <v>5008</v>
      </c>
      <c r="AC12" s="1" t="s">
        <v>11199</v>
      </c>
    </row>
    <row r="13" spans="1:29">
      <c r="A13" s="1" t="s">
        <v>11200</v>
      </c>
      <c r="B13" s="38" t="s">
        <v>144</v>
      </c>
      <c r="C13" s="38" t="s">
        <v>145</v>
      </c>
      <c r="D13" s="1" t="s">
        <v>87</v>
      </c>
      <c r="E13" s="94" t="s">
        <v>10583</v>
      </c>
      <c r="F13" s="36">
        <v>28832</v>
      </c>
      <c r="G13" s="46" t="s">
        <v>10618</v>
      </c>
      <c r="H13" s="46" t="s">
        <v>10598</v>
      </c>
      <c r="I13" s="1" t="s">
        <v>17</v>
      </c>
      <c r="J13" s="1">
        <v>6</v>
      </c>
      <c r="K13" s="1">
        <v>4</v>
      </c>
      <c r="L13" s="1" t="s">
        <v>11201</v>
      </c>
      <c r="M13" s="1">
        <v>5729.8</v>
      </c>
      <c r="N13" s="1" t="s">
        <v>101</v>
      </c>
      <c r="O13" s="1">
        <v>0.128</v>
      </c>
      <c r="P13" s="1">
        <v>0.17</v>
      </c>
      <c r="Q13" s="1">
        <v>6.4000000000000001E-2</v>
      </c>
      <c r="R13" s="1">
        <v>1.4999999999999999E-2</v>
      </c>
      <c r="S13" s="1" t="s">
        <v>51</v>
      </c>
      <c r="T13" s="1" t="s">
        <v>162</v>
      </c>
      <c r="U13" s="1">
        <v>18</v>
      </c>
      <c r="V13" s="1" t="s">
        <v>5044</v>
      </c>
      <c r="W13" s="1" t="s">
        <v>162</v>
      </c>
      <c r="X13" s="1">
        <v>34325.82</v>
      </c>
      <c r="Y13" s="1">
        <v>28800</v>
      </c>
      <c r="Z13" s="1" t="s">
        <v>5043</v>
      </c>
      <c r="AA13" s="1" t="s">
        <v>5010</v>
      </c>
      <c r="AB13" s="1" t="s">
        <v>5008</v>
      </c>
      <c r="AC13" s="1" t="s">
        <v>11202</v>
      </c>
    </row>
    <row r="14" spans="1:29" ht="13.5" customHeight="1">
      <c r="A14" s="1" t="s">
        <v>11207</v>
      </c>
      <c r="B14" s="38" t="s">
        <v>132</v>
      </c>
      <c r="C14" s="38" t="s">
        <v>4389</v>
      </c>
      <c r="D14" s="1" t="s">
        <v>82</v>
      </c>
      <c r="E14" s="94" t="s">
        <v>10583</v>
      </c>
      <c r="F14" s="36">
        <v>23390</v>
      </c>
      <c r="G14" s="46" t="s">
        <v>11208</v>
      </c>
      <c r="H14" s="46" t="s">
        <v>10500</v>
      </c>
      <c r="I14" s="1" t="s">
        <v>38</v>
      </c>
      <c r="J14" s="1">
        <v>3</v>
      </c>
      <c r="K14" s="1">
        <v>0</v>
      </c>
      <c r="L14" s="1" t="s">
        <v>11209</v>
      </c>
      <c r="M14" s="1">
        <v>4476.8</v>
      </c>
      <c r="N14" s="1" t="s">
        <v>23</v>
      </c>
      <c r="O14" s="1">
        <v>0.14000000000000001</v>
      </c>
      <c r="P14" s="1">
        <v>0.21</v>
      </c>
      <c r="Q14" s="1">
        <v>3.2000000000000001E-2</v>
      </c>
      <c r="R14" s="1">
        <v>1.4999999999999999E-2</v>
      </c>
      <c r="S14" s="1" t="s">
        <v>51</v>
      </c>
      <c r="T14" s="1" t="s">
        <v>10512</v>
      </c>
      <c r="U14" s="1">
        <v>18</v>
      </c>
      <c r="V14" s="1" t="s">
        <v>8140</v>
      </c>
      <c r="W14" s="1" t="s">
        <v>162</v>
      </c>
      <c r="X14" s="1">
        <v>68186.45</v>
      </c>
      <c r="Y14" s="1">
        <v>23400</v>
      </c>
      <c r="Z14" s="1" t="s">
        <v>5043</v>
      </c>
      <c r="AA14" s="1" t="s">
        <v>5009</v>
      </c>
      <c r="AB14" s="1" t="s">
        <v>11210</v>
      </c>
      <c r="AC14" s="1" t="s">
        <v>11211</v>
      </c>
    </row>
    <row r="15" spans="1:29" ht="14" customHeight="1">
      <c r="A15" s="1" t="s">
        <v>11212</v>
      </c>
      <c r="B15" s="38" t="s">
        <v>4114</v>
      </c>
      <c r="C15" s="38" t="s">
        <v>4115</v>
      </c>
      <c r="D15" s="1" t="s">
        <v>4530</v>
      </c>
      <c r="E15" s="94" t="s">
        <v>10583</v>
      </c>
      <c r="F15" s="36">
        <v>50605</v>
      </c>
      <c r="G15" s="46" t="s">
        <v>10583</v>
      </c>
      <c r="H15" s="46" t="s">
        <v>10598</v>
      </c>
      <c r="I15" s="1" t="s">
        <v>10</v>
      </c>
      <c r="J15" s="1">
        <v>10</v>
      </c>
      <c r="K15" s="1">
        <v>5</v>
      </c>
      <c r="L15" s="1" t="s">
        <v>11213</v>
      </c>
      <c r="M15" s="1">
        <v>1409.2</v>
      </c>
      <c r="N15" s="1" t="s">
        <v>101</v>
      </c>
      <c r="O15" s="1">
        <v>9.4E-2</v>
      </c>
      <c r="P15" s="1">
        <v>7.5999999999999998E-2</v>
      </c>
      <c r="Q15" s="1">
        <v>2.0299999999999999E-2</v>
      </c>
      <c r="R15" s="1">
        <v>9.7999999999999997E-3</v>
      </c>
      <c r="S15" s="1" t="s">
        <v>52</v>
      </c>
      <c r="T15" s="1" t="s">
        <v>10501</v>
      </c>
      <c r="U15" s="1">
        <v>18</v>
      </c>
      <c r="V15" s="1" t="s">
        <v>9485</v>
      </c>
      <c r="W15" s="1" t="s">
        <v>163</v>
      </c>
      <c r="X15" s="1">
        <v>66066.73</v>
      </c>
      <c r="Y15" s="1">
        <v>50760</v>
      </c>
      <c r="Z15" s="1" t="s">
        <v>5043</v>
      </c>
      <c r="AA15" s="1" t="s">
        <v>5098</v>
      </c>
      <c r="AB15" s="47" t="s">
        <v>5008</v>
      </c>
      <c r="AC15" s="1" t="s">
        <v>11214</v>
      </c>
    </row>
    <row r="16" spans="1:29">
      <c r="A16" s="1" t="s">
        <v>11219</v>
      </c>
      <c r="B16" s="38" t="s">
        <v>4114</v>
      </c>
      <c r="C16" s="38" t="s">
        <v>4115</v>
      </c>
      <c r="D16" s="1" t="s">
        <v>4530</v>
      </c>
      <c r="E16" s="94" t="s">
        <v>10583</v>
      </c>
      <c r="F16" s="36">
        <v>50474</v>
      </c>
      <c r="G16" s="46" t="s">
        <v>10583</v>
      </c>
      <c r="H16" s="46" t="s">
        <v>10598</v>
      </c>
      <c r="I16" s="1" t="s">
        <v>10</v>
      </c>
      <c r="J16" s="1">
        <v>10</v>
      </c>
      <c r="K16" s="1">
        <v>5</v>
      </c>
      <c r="L16" s="1" t="s">
        <v>11220</v>
      </c>
      <c r="M16" s="1">
        <v>1426.7</v>
      </c>
      <c r="N16" s="1" t="s">
        <v>101</v>
      </c>
      <c r="O16" s="1">
        <v>9.4E-2</v>
      </c>
      <c r="P16" s="1">
        <v>7.5999999999999998E-2</v>
      </c>
      <c r="Q16" s="1">
        <v>2.0299999999999999E-2</v>
      </c>
      <c r="R16" s="1">
        <v>9.7999999999999997E-3</v>
      </c>
      <c r="S16" s="1" t="s">
        <v>52</v>
      </c>
      <c r="T16" s="1" t="s">
        <v>10501</v>
      </c>
      <c r="U16" s="1">
        <v>18</v>
      </c>
      <c r="V16" s="1" t="s">
        <v>9485</v>
      </c>
      <c r="W16" s="1" t="s">
        <v>163</v>
      </c>
      <c r="X16" s="1">
        <v>66066.73</v>
      </c>
      <c r="Y16" s="1">
        <v>50760</v>
      </c>
      <c r="Z16" s="1" t="s">
        <v>5043</v>
      </c>
      <c r="AA16" s="1" t="s">
        <v>5098</v>
      </c>
      <c r="AB16" s="1" t="s">
        <v>5008</v>
      </c>
      <c r="AC16" s="1" t="s">
        <v>11214</v>
      </c>
    </row>
    <row r="17" spans="1:29">
      <c r="A17" s="1" t="s">
        <v>11221</v>
      </c>
      <c r="B17" s="38" t="s">
        <v>144</v>
      </c>
      <c r="C17" s="38" t="s">
        <v>145</v>
      </c>
      <c r="D17" s="1" t="s">
        <v>87</v>
      </c>
      <c r="E17" s="94" t="s">
        <v>10583</v>
      </c>
      <c r="F17" s="36">
        <v>28812</v>
      </c>
      <c r="G17" s="46" t="s">
        <v>10618</v>
      </c>
      <c r="H17" s="46" t="s">
        <v>10598</v>
      </c>
      <c r="I17" s="1" t="s">
        <v>17</v>
      </c>
      <c r="J17" s="1">
        <v>6</v>
      </c>
      <c r="K17" s="1">
        <v>4</v>
      </c>
      <c r="L17" s="1" t="s">
        <v>11222</v>
      </c>
      <c r="M17" s="1">
        <v>5758.6</v>
      </c>
      <c r="N17" s="1" t="s">
        <v>101</v>
      </c>
      <c r="O17" s="1">
        <v>0.128</v>
      </c>
      <c r="P17" s="1">
        <v>0.17</v>
      </c>
      <c r="Q17" s="1">
        <v>6.4000000000000001E-2</v>
      </c>
      <c r="R17" s="1">
        <v>1.4999999999999999E-2</v>
      </c>
      <c r="S17" s="1" t="s">
        <v>51</v>
      </c>
      <c r="T17" s="1" t="s">
        <v>162</v>
      </c>
      <c r="U17" s="1">
        <v>18</v>
      </c>
      <c r="V17" s="1" t="s">
        <v>5044</v>
      </c>
      <c r="W17" s="1" t="s">
        <v>162</v>
      </c>
      <c r="X17" s="1">
        <v>34325.82</v>
      </c>
      <c r="Y17" s="1">
        <v>28800</v>
      </c>
      <c r="Z17" s="1" t="s">
        <v>5043</v>
      </c>
      <c r="AA17" s="1" t="s">
        <v>5010</v>
      </c>
      <c r="AB17" s="1" t="s">
        <v>5008</v>
      </c>
      <c r="AC17" s="1" t="s">
        <v>11223</v>
      </c>
    </row>
    <row r="18" spans="1:29">
      <c r="A18" s="1" t="s">
        <v>11224</v>
      </c>
      <c r="B18" s="38" t="s">
        <v>1321</v>
      </c>
      <c r="C18" s="38" t="s">
        <v>4489</v>
      </c>
      <c r="D18" s="1" t="s">
        <v>4490</v>
      </c>
      <c r="E18" s="94" t="s">
        <v>10583</v>
      </c>
      <c r="F18" s="36">
        <v>28900</v>
      </c>
      <c r="G18" s="46" t="s">
        <v>10499</v>
      </c>
      <c r="H18" s="46" t="s">
        <v>10570</v>
      </c>
      <c r="I18" s="1" t="s">
        <v>17</v>
      </c>
      <c r="J18" s="1">
        <v>6</v>
      </c>
      <c r="K18" s="1">
        <v>4</v>
      </c>
      <c r="L18" s="1" t="s">
        <v>11225</v>
      </c>
      <c r="M18" s="1">
        <v>5661.2</v>
      </c>
      <c r="N18" s="1" t="s">
        <v>101</v>
      </c>
      <c r="O18" s="1">
        <v>0.128</v>
      </c>
      <c r="P18" s="1">
        <v>0.17</v>
      </c>
      <c r="Q18" s="1">
        <v>6.4000000000000001E-2</v>
      </c>
      <c r="R18" s="1">
        <v>1.4999999999999999E-2</v>
      </c>
      <c r="S18" s="1" t="s">
        <v>51</v>
      </c>
      <c r="T18" s="1" t="s">
        <v>162</v>
      </c>
      <c r="U18" s="1">
        <v>18</v>
      </c>
      <c r="V18" s="1" t="s">
        <v>5044</v>
      </c>
      <c r="W18" s="1" t="s">
        <v>162</v>
      </c>
      <c r="X18" s="1">
        <v>34184.050000000003</v>
      </c>
      <c r="Y18" s="1">
        <v>28800</v>
      </c>
      <c r="Z18" s="1" t="s">
        <v>5043</v>
      </c>
      <c r="AA18" s="1" t="s">
        <v>5012</v>
      </c>
      <c r="AB18" s="1" t="s">
        <v>5014</v>
      </c>
      <c r="AC18" s="1" t="s">
        <v>11226</v>
      </c>
    </row>
    <row r="19" spans="1:29">
      <c r="A19" s="1" t="s">
        <v>11228</v>
      </c>
      <c r="B19" s="38" t="s">
        <v>1511</v>
      </c>
      <c r="C19" s="38" t="s">
        <v>1512</v>
      </c>
      <c r="D19" s="1" t="s">
        <v>152</v>
      </c>
      <c r="E19" s="94" t="s">
        <v>10583</v>
      </c>
      <c r="F19" s="36">
        <v>42300</v>
      </c>
      <c r="G19" s="46" t="s">
        <v>11155</v>
      </c>
      <c r="H19" s="46" t="s">
        <v>10550</v>
      </c>
      <c r="I19" s="1" t="s">
        <v>29</v>
      </c>
      <c r="J19" s="1">
        <v>14</v>
      </c>
      <c r="K19" s="1">
        <v>9</v>
      </c>
      <c r="L19" s="1" t="s">
        <v>11229</v>
      </c>
      <c r="M19" s="1">
        <v>3615.9</v>
      </c>
      <c r="N19" s="1" t="s">
        <v>96</v>
      </c>
      <c r="O19" s="1">
        <v>6.5000000000000002E-2</v>
      </c>
      <c r="P19" s="1">
        <v>0.17</v>
      </c>
      <c r="Q19" s="1">
        <v>4.5999999999999999E-2</v>
      </c>
      <c r="R19" s="1">
        <v>1.9300000000000001E-2</v>
      </c>
      <c r="S19" s="1" t="s">
        <v>51</v>
      </c>
      <c r="T19" s="1" t="s">
        <v>10501</v>
      </c>
      <c r="U19" s="1">
        <v>18</v>
      </c>
      <c r="V19" s="1" t="s">
        <v>5046</v>
      </c>
      <c r="W19" s="1" t="s">
        <v>162</v>
      </c>
      <c r="X19" s="1">
        <v>33606.44</v>
      </c>
      <c r="Y19" s="1">
        <v>42300</v>
      </c>
      <c r="Z19" s="1" t="s">
        <v>5043</v>
      </c>
      <c r="AA19" s="1" t="s">
        <v>5010</v>
      </c>
      <c r="AB19" s="1" t="s">
        <v>5008</v>
      </c>
      <c r="AC19" s="1" t="s">
        <v>11199</v>
      </c>
    </row>
    <row r="20" spans="1:29">
      <c r="A20" s="1" t="s">
        <v>11230</v>
      </c>
      <c r="B20" s="38" t="s">
        <v>129</v>
      </c>
      <c r="C20" s="38" t="s">
        <v>130</v>
      </c>
      <c r="D20" s="1" t="s">
        <v>131</v>
      </c>
      <c r="E20" s="94" t="s">
        <v>10583</v>
      </c>
      <c r="F20" s="36">
        <v>42300</v>
      </c>
      <c r="G20" s="46" t="s">
        <v>10734</v>
      </c>
      <c r="H20" s="46" t="s">
        <v>11161</v>
      </c>
      <c r="I20" s="1" t="s">
        <v>29</v>
      </c>
      <c r="J20" s="1">
        <v>14</v>
      </c>
      <c r="K20" s="1">
        <v>9</v>
      </c>
      <c r="L20" s="1" t="s">
        <v>11231</v>
      </c>
      <c r="M20" s="1">
        <v>2672.7</v>
      </c>
      <c r="N20" s="1" t="s">
        <v>96</v>
      </c>
      <c r="O20" s="1">
        <v>6.5000000000000002E-2</v>
      </c>
      <c r="P20" s="1">
        <v>0.17</v>
      </c>
      <c r="Q20" s="1">
        <v>0.04</v>
      </c>
      <c r="R20" s="1">
        <v>1.9300000000000001E-2</v>
      </c>
      <c r="S20" s="1" t="s">
        <v>51</v>
      </c>
      <c r="T20" s="1" t="s">
        <v>10501</v>
      </c>
      <c r="U20" s="1">
        <v>18</v>
      </c>
      <c r="V20" s="1" t="s">
        <v>5046</v>
      </c>
      <c r="W20" s="1" t="s">
        <v>162</v>
      </c>
      <c r="X20" s="1">
        <v>20932.16</v>
      </c>
      <c r="Y20" s="1">
        <v>42300</v>
      </c>
      <c r="Z20" s="1" t="s">
        <v>5043</v>
      </c>
      <c r="AA20" s="1" t="s">
        <v>5009</v>
      </c>
      <c r="AB20" s="1" t="s">
        <v>11232</v>
      </c>
      <c r="AC20" s="1" t="s">
        <v>11233</v>
      </c>
    </row>
    <row r="21" spans="1:29">
      <c r="A21" s="1" t="s">
        <v>11234</v>
      </c>
      <c r="B21" s="38" t="s">
        <v>2413</v>
      </c>
      <c r="C21" s="38" t="s">
        <v>4389</v>
      </c>
      <c r="D21" s="1" t="s">
        <v>82</v>
      </c>
      <c r="E21" s="94" t="s">
        <v>10583</v>
      </c>
      <c r="F21" s="36">
        <v>23400</v>
      </c>
      <c r="G21" s="46" t="s">
        <v>10537</v>
      </c>
      <c r="H21" s="46" t="s">
        <v>10529</v>
      </c>
      <c r="I21" s="1" t="s">
        <v>38</v>
      </c>
      <c r="J21" s="1">
        <v>3</v>
      </c>
      <c r="K21" s="1">
        <v>0</v>
      </c>
      <c r="L21" s="1" t="s">
        <v>11235</v>
      </c>
      <c r="M21" s="1">
        <v>4520.3</v>
      </c>
      <c r="N21" s="1" t="s">
        <v>23</v>
      </c>
      <c r="O21" s="1">
        <v>0.14000000000000001</v>
      </c>
      <c r="P21" s="1">
        <v>0.21</v>
      </c>
      <c r="Q21" s="1">
        <v>3.2000000000000001E-2</v>
      </c>
      <c r="R21" s="1">
        <v>1.4999999999999999E-2</v>
      </c>
      <c r="S21" s="1" t="s">
        <v>51</v>
      </c>
      <c r="T21" s="1" t="s">
        <v>10512</v>
      </c>
      <c r="U21" s="1">
        <v>18</v>
      </c>
      <c r="V21" s="1" t="s">
        <v>8140</v>
      </c>
      <c r="W21" s="1" t="s">
        <v>162</v>
      </c>
      <c r="X21" s="1">
        <v>69156.479999999996</v>
      </c>
      <c r="Y21" s="1">
        <v>23400</v>
      </c>
      <c r="Z21" s="1" t="s">
        <v>5043</v>
      </c>
      <c r="AA21" s="1" t="s">
        <v>5015</v>
      </c>
      <c r="AB21" s="1" t="s">
        <v>11236</v>
      </c>
      <c r="AC21" s="1" t="s">
        <v>11237</v>
      </c>
    </row>
    <row r="22" spans="1:29">
      <c r="A22" s="1" t="s">
        <v>11238</v>
      </c>
      <c r="B22" s="38" t="s">
        <v>132</v>
      </c>
      <c r="C22" s="38" t="s">
        <v>4389</v>
      </c>
      <c r="D22" s="1" t="s">
        <v>82</v>
      </c>
      <c r="E22" s="94" t="s">
        <v>10583</v>
      </c>
      <c r="F22" s="36">
        <v>23400</v>
      </c>
      <c r="G22" s="46" t="s">
        <v>10734</v>
      </c>
      <c r="H22" s="46" t="s">
        <v>10746</v>
      </c>
      <c r="I22" s="1" t="s">
        <v>38</v>
      </c>
      <c r="J22" s="1">
        <v>3</v>
      </c>
      <c r="K22" s="1">
        <v>0</v>
      </c>
      <c r="L22" s="1" t="s">
        <v>11239</v>
      </c>
      <c r="M22" s="1">
        <v>4464.7</v>
      </c>
      <c r="N22" s="1" t="s">
        <v>23</v>
      </c>
      <c r="O22" s="1">
        <v>0.14000000000000001</v>
      </c>
      <c r="P22" s="1">
        <v>0.21</v>
      </c>
      <c r="Q22" s="1">
        <v>3.2000000000000001E-2</v>
      </c>
      <c r="R22" s="1">
        <v>1.4999999999999999E-2</v>
      </c>
      <c r="S22" s="1" t="s">
        <v>51</v>
      </c>
      <c r="T22" s="1" t="s">
        <v>10512</v>
      </c>
      <c r="U22" s="1">
        <v>18</v>
      </c>
      <c r="V22" s="1" t="s">
        <v>8140</v>
      </c>
      <c r="W22" s="1" t="s">
        <v>162</v>
      </c>
      <c r="X22" s="1">
        <v>68186.45</v>
      </c>
      <c r="Y22" s="1">
        <v>23400</v>
      </c>
      <c r="Z22" s="1" t="s">
        <v>5043</v>
      </c>
      <c r="AA22" s="1" t="s">
        <v>5009</v>
      </c>
      <c r="AB22" s="1" t="s">
        <v>11240</v>
      </c>
      <c r="AC22" s="1" t="s">
        <v>11241</v>
      </c>
    </row>
    <row r="23" spans="1:29">
      <c r="A23" s="48" t="s">
        <v>11374</v>
      </c>
      <c r="B23" s="38" t="s">
        <v>1053</v>
      </c>
      <c r="C23" s="38" t="s">
        <v>1051</v>
      </c>
      <c r="D23" s="1" t="s">
        <v>107</v>
      </c>
      <c r="E23" s="94" t="s">
        <v>10583</v>
      </c>
      <c r="F23" s="36">
        <v>16322</v>
      </c>
      <c r="G23" s="46" t="s">
        <v>10516</v>
      </c>
      <c r="H23" s="46" t="s">
        <v>11191</v>
      </c>
      <c r="I23" s="1" t="s">
        <v>17</v>
      </c>
      <c r="J23" s="1">
        <v>2</v>
      </c>
      <c r="K23" s="1">
        <v>0</v>
      </c>
      <c r="L23" s="1" t="s">
        <v>11375</v>
      </c>
      <c r="M23" s="1">
        <v>1697.8</v>
      </c>
      <c r="N23" s="1" t="s">
        <v>23</v>
      </c>
      <c r="O23" s="1">
        <v>0.122</v>
      </c>
      <c r="P23" s="1">
        <v>0.18</v>
      </c>
      <c r="Q23" s="1">
        <v>5.6000000000000001E-2</v>
      </c>
      <c r="R23" s="1">
        <v>1.4999999999999999E-2</v>
      </c>
      <c r="S23" s="1" t="s">
        <v>50</v>
      </c>
      <c r="T23" s="1" t="s">
        <v>10512</v>
      </c>
      <c r="U23" s="1">
        <v>18</v>
      </c>
      <c r="V23" s="1" t="s">
        <v>5549</v>
      </c>
      <c r="W23" s="1" t="s">
        <v>162</v>
      </c>
      <c r="X23" s="1">
        <v>57063.87</v>
      </c>
      <c r="Y23" s="1">
        <v>16380</v>
      </c>
      <c r="Z23" s="1" t="s">
        <v>11169</v>
      </c>
      <c r="AA23" s="1" t="s">
        <v>5010</v>
      </c>
      <c r="AB23" s="1" t="s">
        <v>5008</v>
      </c>
      <c r="AC23" s="1" t="s">
        <v>11376</v>
      </c>
    </row>
    <row r="24" spans="1:29" ht="17" customHeight="1">
      <c r="A24" s="1" t="s">
        <v>11246</v>
      </c>
      <c r="B24" s="38" t="s">
        <v>1939</v>
      </c>
      <c r="C24" s="38" t="s">
        <v>1860</v>
      </c>
      <c r="D24" s="1" t="s">
        <v>4428</v>
      </c>
      <c r="E24" s="94" t="s">
        <v>10583</v>
      </c>
      <c r="F24" s="36">
        <v>42266</v>
      </c>
      <c r="G24" s="46" t="s">
        <v>10618</v>
      </c>
      <c r="H24" s="46" t="s">
        <v>10529</v>
      </c>
      <c r="I24" s="1" t="s">
        <v>25</v>
      </c>
      <c r="J24" s="1">
        <v>14</v>
      </c>
      <c r="K24" s="1">
        <v>9</v>
      </c>
      <c r="L24" s="1" t="s">
        <v>11247</v>
      </c>
      <c r="M24" s="1">
        <v>2158.1999999999998</v>
      </c>
      <c r="N24" s="1" t="s">
        <v>96</v>
      </c>
      <c r="O24" s="1">
        <v>7.0000000000000007E-2</v>
      </c>
      <c r="P24" s="1">
        <v>0.19</v>
      </c>
      <c r="Q24" s="1">
        <v>3.1E-2</v>
      </c>
      <c r="R24" s="1">
        <v>1.4999999999999999E-2</v>
      </c>
      <c r="S24" s="1" t="s">
        <v>51</v>
      </c>
      <c r="T24" s="1" t="s">
        <v>10501</v>
      </c>
      <c r="U24" s="1">
        <v>18</v>
      </c>
      <c r="V24" s="1" t="s">
        <v>5545</v>
      </c>
      <c r="W24" s="1" t="s">
        <v>162</v>
      </c>
      <c r="X24" s="1">
        <v>22695.61</v>
      </c>
      <c r="Y24" s="1">
        <v>42300</v>
      </c>
      <c r="Z24" s="1" t="s">
        <v>5043</v>
      </c>
      <c r="AA24" s="1" t="s">
        <v>5009</v>
      </c>
      <c r="AB24" s="47" t="s">
        <v>11248</v>
      </c>
      <c r="AC24" s="1" t="s">
        <v>11249</v>
      </c>
    </row>
    <row r="25" spans="1:29">
      <c r="A25" s="1" t="s">
        <v>11254</v>
      </c>
      <c r="B25" s="38" t="s">
        <v>3064</v>
      </c>
      <c r="C25" s="38" t="s">
        <v>3062</v>
      </c>
      <c r="D25" s="1" t="s">
        <v>152</v>
      </c>
      <c r="E25" s="94" t="s">
        <v>10583</v>
      </c>
      <c r="F25" s="36">
        <v>43000</v>
      </c>
      <c r="G25" s="46" t="s">
        <v>10618</v>
      </c>
      <c r="H25" s="46" t="s">
        <v>10542</v>
      </c>
      <c r="I25" s="1" t="s">
        <v>28</v>
      </c>
      <c r="J25" s="1">
        <v>8</v>
      </c>
      <c r="K25" s="1">
        <v>5</v>
      </c>
      <c r="L25" s="1" t="s">
        <v>11255</v>
      </c>
      <c r="M25" s="1">
        <v>3549.6</v>
      </c>
      <c r="N25" s="1" t="s">
        <v>96</v>
      </c>
      <c r="O25" s="1">
        <v>9.8000000000000004E-2</v>
      </c>
      <c r="P25" s="1">
        <v>0.16300000000000001</v>
      </c>
      <c r="Q25" s="1">
        <v>3.3000000000000002E-2</v>
      </c>
      <c r="R25" s="1">
        <v>1.4999999999999999E-2</v>
      </c>
      <c r="S25" s="1" t="s">
        <v>52</v>
      </c>
      <c r="T25" s="1" t="s">
        <v>163</v>
      </c>
      <c r="U25" s="1">
        <v>18</v>
      </c>
      <c r="V25" s="1" t="s">
        <v>5049</v>
      </c>
      <c r="W25" s="1" t="s">
        <v>162</v>
      </c>
      <c r="X25" s="1">
        <v>25484.15</v>
      </c>
      <c r="Y25" s="1">
        <v>45360</v>
      </c>
      <c r="Z25" s="1" t="s">
        <v>5043</v>
      </c>
      <c r="AA25" s="1" t="s">
        <v>5009</v>
      </c>
      <c r="AB25" s="1" t="s">
        <v>11256</v>
      </c>
      <c r="AC25" s="1" t="s">
        <v>11257</v>
      </c>
    </row>
    <row r="26" spans="1:29">
      <c r="A26" s="1" t="s">
        <v>11258</v>
      </c>
      <c r="B26" s="38" t="s">
        <v>132</v>
      </c>
      <c r="C26" s="38" t="s">
        <v>4389</v>
      </c>
      <c r="D26" s="1" t="s">
        <v>82</v>
      </c>
      <c r="E26" s="94" t="s">
        <v>10583</v>
      </c>
      <c r="F26" s="36">
        <v>23400</v>
      </c>
      <c r="G26" s="46" t="s">
        <v>10734</v>
      </c>
      <c r="H26" s="46" t="s">
        <v>10746</v>
      </c>
      <c r="I26" s="1" t="s">
        <v>38</v>
      </c>
      <c r="J26" s="1">
        <v>3</v>
      </c>
      <c r="K26" s="1">
        <v>0</v>
      </c>
      <c r="L26" s="1" t="s">
        <v>11259</v>
      </c>
      <c r="M26" s="1">
        <v>4485.2</v>
      </c>
      <c r="N26" s="1" t="s">
        <v>23</v>
      </c>
      <c r="O26" s="1">
        <v>0.14000000000000001</v>
      </c>
      <c r="P26" s="1">
        <v>0.21</v>
      </c>
      <c r="Q26" s="1">
        <v>3.2000000000000001E-2</v>
      </c>
      <c r="R26" s="1">
        <v>1.4999999999999999E-2</v>
      </c>
      <c r="S26" s="1" t="s">
        <v>51</v>
      </c>
      <c r="T26" s="1" t="s">
        <v>10512</v>
      </c>
      <c r="U26" s="1">
        <v>18</v>
      </c>
      <c r="V26" s="1" t="s">
        <v>8140</v>
      </c>
      <c r="W26" s="1" t="s">
        <v>162</v>
      </c>
      <c r="X26" s="1">
        <v>68186.45</v>
      </c>
      <c r="Y26" s="1">
        <v>23400</v>
      </c>
      <c r="Z26" s="1" t="s">
        <v>5043</v>
      </c>
      <c r="AA26" s="1" t="s">
        <v>5009</v>
      </c>
      <c r="AB26" s="1" t="s">
        <v>11260</v>
      </c>
      <c r="AC26" s="1" t="s">
        <v>11261</v>
      </c>
    </row>
    <row r="27" spans="1:29">
      <c r="A27" s="1" t="s">
        <v>11262</v>
      </c>
      <c r="B27" s="38" t="s">
        <v>4009</v>
      </c>
      <c r="C27" s="38" t="s">
        <v>660</v>
      </c>
      <c r="D27" s="1" t="s">
        <v>4441</v>
      </c>
      <c r="E27" s="94" t="s">
        <v>10583</v>
      </c>
      <c r="F27" s="36">
        <v>48679</v>
      </c>
      <c r="G27" s="46" t="s">
        <v>10518</v>
      </c>
      <c r="H27" s="46" t="s">
        <v>10744</v>
      </c>
      <c r="I27" s="1" t="s">
        <v>1</v>
      </c>
      <c r="J27" s="1">
        <v>10</v>
      </c>
      <c r="K27" s="1">
        <v>5</v>
      </c>
      <c r="L27" s="1" t="s">
        <v>11263</v>
      </c>
      <c r="M27" s="1">
        <v>2585</v>
      </c>
      <c r="N27" s="1" t="s">
        <v>101</v>
      </c>
      <c r="O27" s="1">
        <v>8.8999999999999996E-2</v>
      </c>
      <c r="P27" s="1">
        <v>6.4000000000000001E-2</v>
      </c>
      <c r="Q27" s="1">
        <v>4.1000000000000002E-2</v>
      </c>
      <c r="R27" s="1">
        <v>1.18E-2</v>
      </c>
      <c r="S27" s="1" t="s">
        <v>52</v>
      </c>
      <c r="T27" s="1" t="s">
        <v>10501</v>
      </c>
      <c r="U27" s="1">
        <v>18</v>
      </c>
      <c r="V27" s="1" t="s">
        <v>5573</v>
      </c>
      <c r="W27" s="1" t="s">
        <v>163</v>
      </c>
      <c r="X27" s="1">
        <v>42929.599999999999</v>
      </c>
      <c r="Y27" s="1">
        <v>50760</v>
      </c>
      <c r="Z27" s="1" t="s">
        <v>10374</v>
      </c>
      <c r="AA27" s="1" t="s">
        <v>5009</v>
      </c>
      <c r="AB27" s="1" t="s">
        <v>11264</v>
      </c>
      <c r="AC27" s="1" t="s">
        <v>11265</v>
      </c>
    </row>
    <row r="28" spans="1:29">
      <c r="A28" s="1" t="s">
        <v>11266</v>
      </c>
      <c r="B28" s="38" t="s">
        <v>2413</v>
      </c>
      <c r="C28" s="38" t="s">
        <v>4389</v>
      </c>
      <c r="D28" s="1" t="s">
        <v>82</v>
      </c>
      <c r="E28" s="94" t="s">
        <v>10583</v>
      </c>
      <c r="F28" s="36">
        <v>23384</v>
      </c>
      <c r="G28" s="46" t="s">
        <v>10537</v>
      </c>
      <c r="H28" s="46" t="s">
        <v>10529</v>
      </c>
      <c r="I28" s="1" t="s">
        <v>38</v>
      </c>
      <c r="J28" s="1">
        <v>3</v>
      </c>
      <c r="K28" s="1">
        <v>0</v>
      </c>
      <c r="L28" s="1" t="s">
        <v>11267</v>
      </c>
      <c r="M28" s="1">
        <v>4560.7</v>
      </c>
      <c r="N28" s="1" t="s">
        <v>23</v>
      </c>
      <c r="O28" s="1">
        <v>0.14000000000000001</v>
      </c>
      <c r="P28" s="1">
        <v>0.21</v>
      </c>
      <c r="Q28" s="1">
        <v>3.2000000000000001E-2</v>
      </c>
      <c r="R28" s="1">
        <v>1.4999999999999999E-2</v>
      </c>
      <c r="S28" s="1" t="s">
        <v>51</v>
      </c>
      <c r="T28" s="1" t="s">
        <v>10512</v>
      </c>
      <c r="U28" s="1">
        <v>18</v>
      </c>
      <c r="V28" s="1" t="s">
        <v>8140</v>
      </c>
      <c r="W28" s="1" t="s">
        <v>162</v>
      </c>
      <c r="X28" s="1">
        <v>69156.479999999996</v>
      </c>
      <c r="Y28" s="1">
        <v>23400</v>
      </c>
      <c r="Z28" s="1" t="s">
        <v>5043</v>
      </c>
      <c r="AA28" s="1" t="s">
        <v>5015</v>
      </c>
      <c r="AB28" s="1" t="s">
        <v>11268</v>
      </c>
      <c r="AC28" s="1" t="s">
        <v>11269</v>
      </c>
    </row>
    <row r="29" spans="1:29">
      <c r="A29" s="1" t="s">
        <v>11270</v>
      </c>
      <c r="B29" s="38" t="s">
        <v>4114</v>
      </c>
      <c r="C29" s="38" t="s">
        <v>4115</v>
      </c>
      <c r="D29" s="1" t="s">
        <v>4530</v>
      </c>
      <c r="E29" s="94" t="s">
        <v>10583</v>
      </c>
      <c r="F29" s="36">
        <v>50760</v>
      </c>
      <c r="G29" s="46" t="s">
        <v>10583</v>
      </c>
      <c r="H29" s="46" t="s">
        <v>10598</v>
      </c>
      <c r="I29" s="1" t="s">
        <v>10</v>
      </c>
      <c r="J29" s="1">
        <v>10</v>
      </c>
      <c r="K29" s="1">
        <v>5</v>
      </c>
      <c r="L29" s="1" t="s">
        <v>11271</v>
      </c>
      <c r="M29" s="1">
        <v>1427.8</v>
      </c>
      <c r="N29" s="1" t="s">
        <v>101</v>
      </c>
      <c r="O29" s="1">
        <v>9.4E-2</v>
      </c>
      <c r="P29" s="1">
        <v>7.5999999999999998E-2</v>
      </c>
      <c r="Q29" s="1">
        <v>2.0299999999999999E-2</v>
      </c>
      <c r="R29" s="1">
        <v>9.7999999999999997E-3</v>
      </c>
      <c r="S29" s="1" t="s">
        <v>52</v>
      </c>
      <c r="T29" s="1" t="s">
        <v>10501</v>
      </c>
      <c r="U29" s="1">
        <v>18</v>
      </c>
      <c r="V29" s="1" t="s">
        <v>9485</v>
      </c>
      <c r="W29" s="1" t="s">
        <v>163</v>
      </c>
      <c r="X29" s="1">
        <v>66066.73</v>
      </c>
      <c r="Y29" s="1">
        <v>50760</v>
      </c>
      <c r="Z29" s="1" t="s">
        <v>5043</v>
      </c>
      <c r="AA29" s="1" t="s">
        <v>5098</v>
      </c>
      <c r="AB29" s="1" t="s">
        <v>5008</v>
      </c>
      <c r="AC29" s="1" t="s">
        <v>11214</v>
      </c>
    </row>
    <row r="30" spans="1:29">
      <c r="A30" s="48" t="s">
        <v>11272</v>
      </c>
      <c r="B30" s="38" t="s">
        <v>2413</v>
      </c>
      <c r="C30" s="38" t="s">
        <v>4389</v>
      </c>
      <c r="D30" s="1" t="s">
        <v>82</v>
      </c>
      <c r="E30" s="94" t="s">
        <v>10583</v>
      </c>
      <c r="F30" s="36">
        <v>23328</v>
      </c>
      <c r="G30" s="46" t="s">
        <v>10537</v>
      </c>
      <c r="H30" s="46" t="s">
        <v>10529</v>
      </c>
      <c r="I30" s="1" t="s">
        <v>38</v>
      </c>
      <c r="J30" s="1">
        <v>3</v>
      </c>
      <c r="K30" s="1">
        <v>0</v>
      </c>
      <c r="L30" s="1" t="s">
        <v>11273</v>
      </c>
      <c r="M30" s="1">
        <v>4539</v>
      </c>
      <c r="N30" s="1" t="s">
        <v>23</v>
      </c>
      <c r="O30" s="1">
        <v>0.14000000000000001</v>
      </c>
      <c r="P30" s="1">
        <v>0.21</v>
      </c>
      <c r="Q30" s="1">
        <v>3.2000000000000001E-2</v>
      </c>
      <c r="R30" s="1">
        <v>1.4999999999999999E-2</v>
      </c>
      <c r="S30" s="1" t="s">
        <v>51</v>
      </c>
      <c r="T30" s="1" t="s">
        <v>10512</v>
      </c>
      <c r="U30" s="1">
        <v>18</v>
      </c>
      <c r="V30" s="1" t="s">
        <v>8140</v>
      </c>
      <c r="W30" s="1" t="s">
        <v>162</v>
      </c>
      <c r="X30" s="1">
        <v>69156.479999999996</v>
      </c>
      <c r="Y30" s="1">
        <v>23400</v>
      </c>
      <c r="Z30" s="1" t="s">
        <v>5043</v>
      </c>
      <c r="AA30" s="1" t="s">
        <v>5015</v>
      </c>
      <c r="AB30" s="1" t="s">
        <v>11274</v>
      </c>
      <c r="AC30" s="1" t="s">
        <v>11275</v>
      </c>
    </row>
    <row r="31" spans="1:29">
      <c r="A31" s="1" t="s">
        <v>11276</v>
      </c>
      <c r="B31" s="38" t="s">
        <v>1563</v>
      </c>
      <c r="C31" s="38" t="s">
        <v>1063</v>
      </c>
      <c r="D31" s="1" t="s">
        <v>119</v>
      </c>
      <c r="E31" s="94" t="s">
        <v>10583</v>
      </c>
      <c r="F31" s="36">
        <v>16380</v>
      </c>
      <c r="G31" s="46" t="s">
        <v>10618</v>
      </c>
      <c r="H31" s="46" t="s">
        <v>10542</v>
      </c>
      <c r="I31" s="1" t="s">
        <v>17</v>
      </c>
      <c r="J31" s="1">
        <v>8</v>
      </c>
      <c r="K31" s="3">
        <v>4</v>
      </c>
      <c r="L31" s="1" t="s">
        <v>11277</v>
      </c>
      <c r="M31" s="1">
        <v>8302.4</v>
      </c>
      <c r="N31" s="1" t="s">
        <v>101</v>
      </c>
      <c r="O31" s="1">
        <v>0.128</v>
      </c>
      <c r="P31" s="1">
        <v>0.17</v>
      </c>
      <c r="Q31" s="1">
        <v>0.05</v>
      </c>
      <c r="R31" s="1">
        <v>1.4999999999999999E-2</v>
      </c>
      <c r="S31" s="1" t="s">
        <v>50</v>
      </c>
      <c r="T31" s="1" t="s">
        <v>10512</v>
      </c>
      <c r="U31" s="1">
        <v>18</v>
      </c>
      <c r="V31" s="1" t="s">
        <v>6071</v>
      </c>
      <c r="W31" s="1" t="s">
        <v>162</v>
      </c>
      <c r="X31" s="1">
        <v>41186.269999999997</v>
      </c>
      <c r="Y31" s="1">
        <v>16380</v>
      </c>
      <c r="Z31" s="1" t="s">
        <v>5043</v>
      </c>
      <c r="AA31" s="1" t="s">
        <v>5009</v>
      </c>
      <c r="AB31" s="1" t="s">
        <v>11278</v>
      </c>
      <c r="AC31" s="1" t="s">
        <v>11279</v>
      </c>
    </row>
    <row r="32" spans="1:29">
      <c r="A32" s="1" t="s">
        <v>11280</v>
      </c>
      <c r="B32" s="38" t="s">
        <v>144</v>
      </c>
      <c r="C32" s="38" t="s">
        <v>145</v>
      </c>
      <c r="D32" s="1" t="s">
        <v>87</v>
      </c>
      <c r="E32" s="94" t="s">
        <v>10583</v>
      </c>
      <c r="F32" s="36">
        <v>28900</v>
      </c>
      <c r="G32" s="46" t="s">
        <v>10618</v>
      </c>
      <c r="H32" s="46" t="s">
        <v>10598</v>
      </c>
      <c r="I32" s="1" t="s">
        <v>17</v>
      </c>
      <c r="J32" s="1">
        <v>6</v>
      </c>
      <c r="K32" s="1">
        <v>4</v>
      </c>
      <c r="L32" s="1" t="s">
        <v>11281</v>
      </c>
      <c r="M32" s="1">
        <v>5699.1</v>
      </c>
      <c r="N32" s="1" t="s">
        <v>101</v>
      </c>
      <c r="O32" s="1">
        <v>0.128</v>
      </c>
      <c r="P32" s="1">
        <v>0.17</v>
      </c>
      <c r="Q32" s="1">
        <v>6.4000000000000001E-2</v>
      </c>
      <c r="R32" s="1">
        <v>1.4999999999999999E-2</v>
      </c>
      <c r="S32" s="1" t="s">
        <v>51</v>
      </c>
      <c r="T32" s="1" t="s">
        <v>162</v>
      </c>
      <c r="U32" s="1">
        <v>18</v>
      </c>
      <c r="V32" s="1" t="s">
        <v>5044</v>
      </c>
      <c r="W32" s="1" t="s">
        <v>162</v>
      </c>
      <c r="X32" s="1">
        <v>34325.82</v>
      </c>
      <c r="Y32" s="1">
        <v>28800</v>
      </c>
      <c r="Z32" s="1" t="s">
        <v>5043</v>
      </c>
      <c r="AA32" s="1" t="s">
        <v>5010</v>
      </c>
      <c r="AB32" s="1" t="s">
        <v>5008</v>
      </c>
      <c r="AC32" s="1" t="s">
        <v>11282</v>
      </c>
    </row>
    <row r="33" spans="1:29">
      <c r="A33" s="1" t="s">
        <v>11283</v>
      </c>
      <c r="B33" s="38" t="s">
        <v>4114</v>
      </c>
      <c r="C33" s="38" t="s">
        <v>4115</v>
      </c>
      <c r="D33" s="1" t="s">
        <v>4530</v>
      </c>
      <c r="E33" s="94" t="s">
        <v>10583</v>
      </c>
      <c r="F33" s="36">
        <v>50760</v>
      </c>
      <c r="G33" s="46" t="s">
        <v>10583</v>
      </c>
      <c r="H33" s="46" t="s">
        <v>10598</v>
      </c>
      <c r="I33" s="1" t="s">
        <v>10</v>
      </c>
      <c r="J33" s="1">
        <v>10</v>
      </c>
      <c r="K33" s="1">
        <v>5</v>
      </c>
      <c r="L33" s="1" t="s">
        <v>11284</v>
      </c>
      <c r="M33" s="1">
        <v>1397.3</v>
      </c>
      <c r="N33" s="1" t="s">
        <v>101</v>
      </c>
      <c r="O33" s="1">
        <v>9.4E-2</v>
      </c>
      <c r="P33" s="1">
        <v>7.5999999999999998E-2</v>
      </c>
      <c r="Q33" s="1">
        <v>2.0299999999999999E-2</v>
      </c>
      <c r="R33" s="1">
        <v>9.7999999999999997E-3</v>
      </c>
      <c r="S33" s="1" t="s">
        <v>52</v>
      </c>
      <c r="T33" s="1" t="s">
        <v>10501</v>
      </c>
      <c r="U33" s="1">
        <v>18</v>
      </c>
      <c r="V33" s="1" t="s">
        <v>9485</v>
      </c>
      <c r="W33" s="1" t="s">
        <v>163</v>
      </c>
      <c r="X33" s="1">
        <v>66066.73</v>
      </c>
      <c r="Y33" s="1">
        <v>50760</v>
      </c>
      <c r="Z33" s="1" t="s">
        <v>5043</v>
      </c>
      <c r="AA33" s="1" t="s">
        <v>5098</v>
      </c>
      <c r="AB33" s="1" t="s">
        <v>5008</v>
      </c>
      <c r="AC33" s="1" t="s">
        <v>11214</v>
      </c>
    </row>
    <row r="34" spans="1:29">
      <c r="A34" s="1" t="s">
        <v>11285</v>
      </c>
      <c r="B34" s="38" t="s">
        <v>2938</v>
      </c>
      <c r="C34" s="38" t="s">
        <v>2935</v>
      </c>
      <c r="D34" s="1" t="s">
        <v>4428</v>
      </c>
      <c r="E34" s="94" t="s">
        <v>10583</v>
      </c>
      <c r="F34" s="36">
        <v>33300</v>
      </c>
      <c r="G34" s="46" t="s">
        <v>10537</v>
      </c>
      <c r="H34" s="46" t="s">
        <v>10542</v>
      </c>
      <c r="I34" s="1" t="s">
        <v>26</v>
      </c>
      <c r="J34" s="1">
        <v>14</v>
      </c>
      <c r="K34" s="1">
        <v>9</v>
      </c>
      <c r="L34" s="1" t="s">
        <v>11286</v>
      </c>
      <c r="M34" s="1">
        <v>4485.5</v>
      </c>
      <c r="N34" s="1" t="s">
        <v>101</v>
      </c>
      <c r="O34" s="1">
        <v>0.128</v>
      </c>
      <c r="P34" s="1">
        <v>0.185</v>
      </c>
      <c r="Q34" s="1">
        <v>3.2000000000000001E-2</v>
      </c>
      <c r="R34" s="1">
        <v>1.9300000000000001E-2</v>
      </c>
      <c r="S34" s="1" t="s">
        <v>51</v>
      </c>
      <c r="T34" s="1" t="s">
        <v>10519</v>
      </c>
      <c r="U34" s="1">
        <v>18</v>
      </c>
      <c r="V34" s="1" t="s">
        <v>9089</v>
      </c>
      <c r="W34" s="1" t="s">
        <v>162</v>
      </c>
      <c r="X34" s="1">
        <v>20664.46</v>
      </c>
      <c r="Y34" s="1">
        <v>33300</v>
      </c>
      <c r="Z34" s="1" t="s">
        <v>5043</v>
      </c>
      <c r="AA34" s="1" t="s">
        <v>5011</v>
      </c>
      <c r="AB34" s="1" t="s">
        <v>5014</v>
      </c>
      <c r="AC34" s="1" t="s">
        <v>11287</v>
      </c>
    </row>
    <row r="35" spans="1:29">
      <c r="A35" s="1" t="s">
        <v>11288</v>
      </c>
      <c r="B35" s="38" t="s">
        <v>1563</v>
      </c>
      <c r="C35" s="38" t="s">
        <v>1063</v>
      </c>
      <c r="D35" s="1" t="s">
        <v>119</v>
      </c>
      <c r="E35" s="94" t="s">
        <v>10583</v>
      </c>
      <c r="F35" s="36">
        <v>16369</v>
      </c>
      <c r="G35" s="46" t="s">
        <v>10618</v>
      </c>
      <c r="H35" s="46" t="s">
        <v>10542</v>
      </c>
      <c r="I35" s="1" t="s">
        <v>17</v>
      </c>
      <c r="J35" s="1">
        <v>8</v>
      </c>
      <c r="K35" s="1">
        <v>4</v>
      </c>
      <c r="L35" s="1" t="s">
        <v>11289</v>
      </c>
      <c r="M35" s="1">
        <v>8117.6</v>
      </c>
      <c r="N35" s="1" t="s">
        <v>101</v>
      </c>
      <c r="O35" s="1">
        <v>0.128</v>
      </c>
      <c r="P35" s="1">
        <v>0.17</v>
      </c>
      <c r="Q35" s="1">
        <v>0.05</v>
      </c>
      <c r="R35" s="1">
        <v>1.4999999999999999E-2</v>
      </c>
      <c r="S35" s="1" t="s">
        <v>50</v>
      </c>
      <c r="T35" s="1" t="s">
        <v>10512</v>
      </c>
      <c r="U35" s="1">
        <v>18</v>
      </c>
      <c r="V35" s="1" t="s">
        <v>6071</v>
      </c>
      <c r="W35" s="1" t="s">
        <v>162</v>
      </c>
      <c r="X35" s="1">
        <v>41186.269999999997</v>
      </c>
      <c r="Y35" s="1">
        <v>16380</v>
      </c>
      <c r="Z35" s="1" t="s">
        <v>5043</v>
      </c>
      <c r="AA35" s="1" t="s">
        <v>5009</v>
      </c>
      <c r="AB35" s="1" t="s">
        <v>11290</v>
      </c>
      <c r="AC35" s="1" t="s">
        <v>11291</v>
      </c>
    </row>
    <row r="36" spans="1:29" ht="13.5" customHeight="1">
      <c r="A36" s="1" t="s">
        <v>11292</v>
      </c>
      <c r="B36" s="38" t="s">
        <v>4114</v>
      </c>
      <c r="C36" s="38" t="s">
        <v>4115</v>
      </c>
      <c r="D36" s="1" t="s">
        <v>4530</v>
      </c>
      <c r="E36" s="94" t="s">
        <v>10583</v>
      </c>
      <c r="F36" s="36">
        <v>50760</v>
      </c>
      <c r="G36" s="46" t="s">
        <v>10583</v>
      </c>
      <c r="H36" s="46" t="s">
        <v>10598</v>
      </c>
      <c r="I36" s="1" t="s">
        <v>10</v>
      </c>
      <c r="J36" s="1">
        <v>10</v>
      </c>
      <c r="K36" s="1">
        <v>5</v>
      </c>
      <c r="L36" s="1" t="s">
        <v>11293</v>
      </c>
      <c r="M36" s="1">
        <v>1434.9</v>
      </c>
      <c r="N36" s="1" t="s">
        <v>101</v>
      </c>
      <c r="O36" s="1">
        <v>9.4E-2</v>
      </c>
      <c r="P36" s="1">
        <v>7.5999999999999998E-2</v>
      </c>
      <c r="Q36" s="1">
        <v>2.0299999999999999E-2</v>
      </c>
      <c r="R36" s="1">
        <v>9.7999999999999997E-3</v>
      </c>
      <c r="S36" s="1" t="s">
        <v>52</v>
      </c>
      <c r="T36" s="1" t="s">
        <v>10501</v>
      </c>
      <c r="U36" s="1">
        <v>18</v>
      </c>
      <c r="V36" s="1" t="s">
        <v>9485</v>
      </c>
      <c r="W36" s="1" t="s">
        <v>163</v>
      </c>
      <c r="X36" s="1">
        <v>66066.73</v>
      </c>
      <c r="Y36" s="1">
        <v>50760</v>
      </c>
      <c r="Z36" s="1" t="s">
        <v>5043</v>
      </c>
      <c r="AA36" s="1" t="s">
        <v>5098</v>
      </c>
      <c r="AB36" s="1" t="s">
        <v>5008</v>
      </c>
      <c r="AC36" s="1" t="s">
        <v>11214</v>
      </c>
    </row>
    <row r="37" spans="1:29">
      <c r="A37" s="1" t="s">
        <v>11294</v>
      </c>
      <c r="B37" s="38" t="s">
        <v>144</v>
      </c>
      <c r="C37" s="38" t="s">
        <v>145</v>
      </c>
      <c r="D37" s="1" t="s">
        <v>87</v>
      </c>
      <c r="E37" s="94" t="s">
        <v>10583</v>
      </c>
      <c r="F37" s="36">
        <v>28558</v>
      </c>
      <c r="G37" s="46" t="s">
        <v>10618</v>
      </c>
      <c r="H37" s="46" t="s">
        <v>10598</v>
      </c>
      <c r="I37" s="1" t="s">
        <v>17</v>
      </c>
      <c r="J37" s="1">
        <v>6</v>
      </c>
      <c r="K37" s="1">
        <v>4</v>
      </c>
      <c r="L37" s="1" t="s">
        <v>11295</v>
      </c>
      <c r="M37" s="1">
        <v>5773.1</v>
      </c>
      <c r="N37" s="1" t="s">
        <v>101</v>
      </c>
      <c r="O37" s="1">
        <v>0.128</v>
      </c>
      <c r="P37" s="1">
        <v>0.17</v>
      </c>
      <c r="Q37" s="1">
        <v>6.4000000000000001E-2</v>
      </c>
      <c r="R37" s="1">
        <v>1.4999999999999999E-2</v>
      </c>
      <c r="S37" s="1" t="s">
        <v>51</v>
      </c>
      <c r="T37" s="1" t="s">
        <v>162</v>
      </c>
      <c r="U37" s="1">
        <v>18</v>
      </c>
      <c r="V37" s="1" t="s">
        <v>5044</v>
      </c>
      <c r="W37" s="1" t="s">
        <v>162</v>
      </c>
      <c r="X37" s="1">
        <v>34325.82</v>
      </c>
      <c r="Y37" s="1">
        <v>28800</v>
      </c>
      <c r="Z37" s="1" t="s">
        <v>5043</v>
      </c>
      <c r="AA37" s="1" t="s">
        <v>5010</v>
      </c>
      <c r="AB37" s="1" t="s">
        <v>5008</v>
      </c>
      <c r="AC37" s="1" t="s">
        <v>11296</v>
      </c>
    </row>
    <row r="38" spans="1:29">
      <c r="A38" s="1" t="s">
        <v>11297</v>
      </c>
      <c r="B38" s="38" t="s">
        <v>140</v>
      </c>
      <c r="C38" s="38" t="s">
        <v>1598</v>
      </c>
      <c r="D38" s="1" t="s">
        <v>126</v>
      </c>
      <c r="E38" s="94" t="s">
        <v>10583</v>
      </c>
      <c r="F38" s="36">
        <v>45400</v>
      </c>
      <c r="G38" s="46" t="s">
        <v>10744</v>
      </c>
      <c r="H38" s="46" t="s">
        <v>11298</v>
      </c>
      <c r="I38" s="1" t="s">
        <v>19</v>
      </c>
      <c r="J38" s="1">
        <v>6</v>
      </c>
      <c r="K38" s="1">
        <v>4</v>
      </c>
      <c r="L38" s="1" t="s">
        <v>11299</v>
      </c>
      <c r="M38" s="1">
        <v>1999.2</v>
      </c>
      <c r="N38" s="1" t="s">
        <v>101</v>
      </c>
      <c r="O38" s="1">
        <v>9.8000000000000004E-2</v>
      </c>
      <c r="P38" s="1">
        <v>0.16300000000000001</v>
      </c>
      <c r="Q38" s="1">
        <v>3.3000000000000002E-2</v>
      </c>
      <c r="R38" s="1">
        <v>1.4999999999999999E-2</v>
      </c>
      <c r="S38" s="1" t="s">
        <v>52</v>
      </c>
      <c r="T38" s="1" t="s">
        <v>163</v>
      </c>
      <c r="U38" s="1">
        <v>18</v>
      </c>
      <c r="V38" s="1" t="s">
        <v>5044</v>
      </c>
      <c r="W38" s="1" t="s">
        <v>162</v>
      </c>
      <c r="X38" s="1">
        <v>34822.22</v>
      </c>
      <c r="Y38" s="1">
        <v>45360</v>
      </c>
      <c r="Z38" s="1" t="s">
        <v>5043</v>
      </c>
      <c r="AA38" s="1" t="s">
        <v>5009</v>
      </c>
      <c r="AB38" s="1" t="s">
        <v>11300</v>
      </c>
      <c r="AC38" s="1" t="s">
        <v>11301</v>
      </c>
    </row>
    <row r="39" spans="1:29">
      <c r="A39" s="1" t="s">
        <v>11420</v>
      </c>
      <c r="B39" s="38" t="s">
        <v>289</v>
      </c>
      <c r="C39" s="38" t="s">
        <v>288</v>
      </c>
      <c r="D39" s="1" t="s">
        <v>90</v>
      </c>
      <c r="E39" s="94" t="s">
        <v>10583</v>
      </c>
      <c r="F39" s="36">
        <v>16300</v>
      </c>
      <c r="G39" s="46" t="s">
        <v>10724</v>
      </c>
      <c r="H39" s="46" t="s">
        <v>10725</v>
      </c>
      <c r="I39" s="1" t="s">
        <v>27</v>
      </c>
      <c r="J39" s="1">
        <v>2</v>
      </c>
      <c r="K39" s="1">
        <v>0</v>
      </c>
      <c r="L39" s="1" t="s">
        <v>11421</v>
      </c>
      <c r="M39" s="1">
        <v>2017.1</v>
      </c>
      <c r="N39" s="1" t="s">
        <v>23</v>
      </c>
      <c r="O39" s="1">
        <v>0.122</v>
      </c>
      <c r="P39" s="1">
        <v>0.18</v>
      </c>
      <c r="Q39" s="1">
        <v>4.7E-2</v>
      </c>
      <c r="R39" s="1">
        <v>1.4999999999999999E-2</v>
      </c>
      <c r="S39" s="1" t="s">
        <v>50</v>
      </c>
      <c r="T39" s="1" t="s">
        <v>10512</v>
      </c>
      <c r="U39" s="1">
        <v>18</v>
      </c>
      <c r="V39" s="1" t="s">
        <v>6178</v>
      </c>
      <c r="W39" s="1" t="s">
        <v>162</v>
      </c>
      <c r="X39" s="1">
        <v>55689.84</v>
      </c>
      <c r="Y39" s="1">
        <v>16380</v>
      </c>
      <c r="Z39" s="1" t="s">
        <v>11169</v>
      </c>
      <c r="AA39" s="1" t="s">
        <v>5009</v>
      </c>
      <c r="AB39" s="1" t="s">
        <v>11422</v>
      </c>
      <c r="AC39" s="1" t="s">
        <v>11423</v>
      </c>
    </row>
    <row r="40" spans="1:29">
      <c r="A40" s="1" t="s">
        <v>11308</v>
      </c>
      <c r="B40" s="38" t="s">
        <v>4114</v>
      </c>
      <c r="C40" s="38" t="s">
        <v>4115</v>
      </c>
      <c r="D40" s="1" t="s">
        <v>4530</v>
      </c>
      <c r="E40" s="94" t="s">
        <v>10583</v>
      </c>
      <c r="F40" s="36">
        <v>50706</v>
      </c>
      <c r="G40" s="46" t="s">
        <v>10583</v>
      </c>
      <c r="H40" s="46" t="s">
        <v>10598</v>
      </c>
      <c r="I40" s="1" t="s">
        <v>10</v>
      </c>
      <c r="J40" s="1">
        <v>10</v>
      </c>
      <c r="K40" s="1">
        <v>5</v>
      </c>
      <c r="L40" s="1" t="s">
        <v>11309</v>
      </c>
      <c r="M40" s="1">
        <v>1430</v>
      </c>
      <c r="N40" s="1" t="s">
        <v>101</v>
      </c>
      <c r="O40" s="1">
        <v>9.4E-2</v>
      </c>
      <c r="P40" s="1">
        <v>7.5999999999999998E-2</v>
      </c>
      <c r="Q40" s="1">
        <v>2.0299999999999999E-2</v>
      </c>
      <c r="R40" s="1">
        <v>9.7999999999999997E-3</v>
      </c>
      <c r="S40" s="1" t="s">
        <v>52</v>
      </c>
      <c r="T40" s="1" t="s">
        <v>10501</v>
      </c>
      <c r="U40" s="1">
        <v>18</v>
      </c>
      <c r="V40" s="1" t="s">
        <v>9485</v>
      </c>
      <c r="W40" s="1" t="s">
        <v>163</v>
      </c>
      <c r="X40" s="1">
        <v>66066.73</v>
      </c>
      <c r="Y40" s="1">
        <v>50760</v>
      </c>
      <c r="Z40" s="1" t="s">
        <v>5043</v>
      </c>
      <c r="AA40" s="1" t="s">
        <v>5098</v>
      </c>
      <c r="AB40" s="1" t="s">
        <v>5008</v>
      </c>
      <c r="AC40" s="1" t="s">
        <v>11214</v>
      </c>
    </row>
    <row r="41" spans="1:29">
      <c r="A41" s="1" t="s">
        <v>11310</v>
      </c>
      <c r="B41" s="38" t="s">
        <v>2413</v>
      </c>
      <c r="C41" s="38" t="s">
        <v>4389</v>
      </c>
      <c r="D41" s="1" t="s">
        <v>82</v>
      </c>
      <c r="E41" s="94" t="s">
        <v>10583</v>
      </c>
      <c r="F41" s="36">
        <v>23400</v>
      </c>
      <c r="G41" s="46" t="s">
        <v>10537</v>
      </c>
      <c r="H41" s="46" t="s">
        <v>10529</v>
      </c>
      <c r="I41" s="1" t="s">
        <v>38</v>
      </c>
      <c r="J41" s="1">
        <v>3</v>
      </c>
      <c r="K41" s="1">
        <v>0</v>
      </c>
      <c r="L41" s="1" t="s">
        <v>11311</v>
      </c>
      <c r="M41" s="1">
        <v>4475.5</v>
      </c>
      <c r="N41" s="1" t="s">
        <v>23</v>
      </c>
      <c r="O41" s="1">
        <v>0.14000000000000001</v>
      </c>
      <c r="P41" s="1">
        <v>0.21</v>
      </c>
      <c r="Q41" s="1">
        <v>3.2000000000000001E-2</v>
      </c>
      <c r="R41" s="1">
        <v>1.4999999999999999E-2</v>
      </c>
      <c r="S41" s="1" t="s">
        <v>51</v>
      </c>
      <c r="T41" s="1" t="s">
        <v>10512</v>
      </c>
      <c r="U41" s="1">
        <v>18</v>
      </c>
      <c r="V41" s="1" t="s">
        <v>8140</v>
      </c>
      <c r="W41" s="1" t="s">
        <v>162</v>
      </c>
      <c r="X41" s="1">
        <v>69156.479999999996</v>
      </c>
      <c r="Y41" s="1">
        <v>23400</v>
      </c>
      <c r="Z41" s="1" t="s">
        <v>5043</v>
      </c>
      <c r="AA41" s="1" t="s">
        <v>5015</v>
      </c>
      <c r="AB41" s="1" t="s">
        <v>11312</v>
      </c>
      <c r="AC41" s="1" t="s">
        <v>11313</v>
      </c>
    </row>
    <row r="42" spans="1:29">
      <c r="A42" s="1" t="s">
        <v>11314</v>
      </c>
      <c r="B42" s="38" t="s">
        <v>3064</v>
      </c>
      <c r="C42" s="38" t="s">
        <v>3062</v>
      </c>
      <c r="D42" s="1" t="s">
        <v>152</v>
      </c>
      <c r="E42" s="94" t="s">
        <v>10583</v>
      </c>
      <c r="F42" s="36">
        <v>39960</v>
      </c>
      <c r="G42" s="46" t="s">
        <v>10618</v>
      </c>
      <c r="H42" s="46" t="s">
        <v>10542</v>
      </c>
      <c r="I42" s="1" t="s">
        <v>28</v>
      </c>
      <c r="J42" s="1">
        <v>8</v>
      </c>
      <c r="K42" s="1">
        <v>5</v>
      </c>
      <c r="L42" s="1" t="s">
        <v>11315</v>
      </c>
      <c r="M42" s="1">
        <v>3683.2</v>
      </c>
      <c r="N42" s="1" t="s">
        <v>96</v>
      </c>
      <c r="O42" s="1">
        <v>9.8000000000000004E-2</v>
      </c>
      <c r="P42" s="1">
        <v>0.16300000000000001</v>
      </c>
      <c r="Q42" s="1">
        <v>3.3000000000000002E-2</v>
      </c>
      <c r="R42" s="1">
        <v>1.4999999999999999E-2</v>
      </c>
      <c r="S42" s="1" t="s">
        <v>52</v>
      </c>
      <c r="T42" s="1" t="s">
        <v>163</v>
      </c>
      <c r="U42" s="1">
        <v>18</v>
      </c>
      <c r="V42" s="1" t="s">
        <v>5049</v>
      </c>
      <c r="W42" s="1" t="s">
        <v>162</v>
      </c>
      <c r="X42" s="1">
        <v>25484.15</v>
      </c>
      <c r="Y42" s="1">
        <v>45360</v>
      </c>
      <c r="Z42" s="1" t="s">
        <v>5043</v>
      </c>
      <c r="AA42" s="1" t="s">
        <v>5009</v>
      </c>
      <c r="AB42" s="1" t="s">
        <v>11316</v>
      </c>
      <c r="AC42" s="1" t="s">
        <v>11317</v>
      </c>
    </row>
    <row r="43" spans="1:29">
      <c r="A43" s="1" t="s">
        <v>11391</v>
      </c>
      <c r="B43" s="38" t="s">
        <v>1085</v>
      </c>
      <c r="C43" s="38" t="s">
        <v>1083</v>
      </c>
      <c r="D43" s="1" t="s">
        <v>90</v>
      </c>
      <c r="E43" s="94" t="s">
        <v>10583</v>
      </c>
      <c r="F43" s="36">
        <v>16461</v>
      </c>
      <c r="G43" s="46" t="s">
        <v>11155</v>
      </c>
      <c r="H43" s="46" t="s">
        <v>10506</v>
      </c>
      <c r="I43" s="1" t="s">
        <v>30</v>
      </c>
      <c r="J43" s="1">
        <v>2</v>
      </c>
      <c r="K43" s="1">
        <v>0</v>
      </c>
      <c r="L43" s="1" t="s">
        <v>11392</v>
      </c>
      <c r="M43" s="1">
        <v>3250.9</v>
      </c>
      <c r="N43" s="1" t="s">
        <v>101</v>
      </c>
      <c r="O43" s="1">
        <v>0.128</v>
      </c>
      <c r="P43" s="1">
        <v>0.185</v>
      </c>
      <c r="Q43" s="1">
        <v>6.4000000000000001E-2</v>
      </c>
      <c r="R43" s="1">
        <v>1.4999999999999999E-2</v>
      </c>
      <c r="S43" s="1" t="s">
        <v>50</v>
      </c>
      <c r="T43" s="1" t="s">
        <v>10512</v>
      </c>
      <c r="U43" s="1">
        <v>18</v>
      </c>
      <c r="V43" s="1" t="s">
        <v>5115</v>
      </c>
      <c r="W43" s="1" t="s">
        <v>162</v>
      </c>
      <c r="X43" s="1">
        <v>44505</v>
      </c>
      <c r="Y43" s="1">
        <v>16380</v>
      </c>
      <c r="Z43" s="1" t="s">
        <v>11169</v>
      </c>
      <c r="AA43" s="1" t="s">
        <v>5010</v>
      </c>
      <c r="AB43" s="1" t="s">
        <v>5008</v>
      </c>
      <c r="AC43" s="1" t="s">
        <v>11393</v>
      </c>
    </row>
    <row r="44" spans="1:29">
      <c r="A44" s="1" t="s">
        <v>11394</v>
      </c>
      <c r="B44" s="38" t="s">
        <v>2040</v>
      </c>
      <c r="C44" s="38" t="s">
        <v>1407</v>
      </c>
      <c r="D44" s="1" t="s">
        <v>4428</v>
      </c>
      <c r="E44" s="94" t="s">
        <v>10583</v>
      </c>
      <c r="F44" s="36">
        <v>33526</v>
      </c>
      <c r="G44" s="46" t="s">
        <v>10514</v>
      </c>
      <c r="H44" s="46" t="s">
        <v>10531</v>
      </c>
      <c r="I44" s="1" t="s">
        <v>17</v>
      </c>
      <c r="J44" s="1">
        <v>8</v>
      </c>
      <c r="K44" s="1">
        <v>5</v>
      </c>
      <c r="L44" s="1" t="s">
        <v>11395</v>
      </c>
      <c r="M44" s="1">
        <v>4345.6000000000004</v>
      </c>
      <c r="N44" s="1" t="s">
        <v>96</v>
      </c>
      <c r="O44" s="1">
        <v>9.8000000000000004E-2</v>
      </c>
      <c r="P44" s="1">
        <v>0.16300000000000001</v>
      </c>
      <c r="Q44" s="1">
        <v>0.05</v>
      </c>
      <c r="R44" s="1">
        <v>1.4999999999999999E-2</v>
      </c>
      <c r="S44" s="1" t="s">
        <v>51</v>
      </c>
      <c r="T44" s="1" t="s">
        <v>10519</v>
      </c>
      <c r="U44" s="1">
        <v>18</v>
      </c>
      <c r="V44" s="1" t="s">
        <v>5580</v>
      </c>
      <c r="W44" s="1" t="s">
        <v>162</v>
      </c>
      <c r="X44" s="1">
        <v>25813.46</v>
      </c>
      <c r="Y44" s="1">
        <v>33300</v>
      </c>
      <c r="Z44" s="1" t="s">
        <v>11169</v>
      </c>
      <c r="AA44" s="1" t="s">
        <v>5013</v>
      </c>
      <c r="AB44" s="1" t="s">
        <v>11396</v>
      </c>
      <c r="AC44" s="1" t="s">
        <v>11397</v>
      </c>
    </row>
    <row r="45" spans="1:29">
      <c r="A45" s="1" t="s">
        <v>11325</v>
      </c>
      <c r="B45" s="38" t="s">
        <v>1563</v>
      </c>
      <c r="C45" s="38" t="s">
        <v>1063</v>
      </c>
      <c r="D45" s="1" t="s">
        <v>119</v>
      </c>
      <c r="E45" s="94" t="s">
        <v>10583</v>
      </c>
      <c r="F45" s="36">
        <v>16372</v>
      </c>
      <c r="G45" s="46" t="s">
        <v>10618</v>
      </c>
      <c r="H45" s="46" t="s">
        <v>10542</v>
      </c>
      <c r="I45" s="1" t="s">
        <v>17</v>
      </c>
      <c r="J45" s="1">
        <v>8</v>
      </c>
      <c r="K45" s="1">
        <v>4</v>
      </c>
      <c r="L45" s="1" t="s">
        <v>11326</v>
      </c>
      <c r="M45" s="1">
        <v>8171.3</v>
      </c>
      <c r="N45" s="1" t="s">
        <v>101</v>
      </c>
      <c r="O45" s="1">
        <v>0.128</v>
      </c>
      <c r="P45" s="1">
        <v>0.17</v>
      </c>
      <c r="Q45" s="1">
        <v>0.05</v>
      </c>
      <c r="R45" s="1">
        <v>1.4999999999999999E-2</v>
      </c>
      <c r="S45" s="1" t="s">
        <v>50</v>
      </c>
      <c r="T45" s="1" t="s">
        <v>10512</v>
      </c>
      <c r="U45" s="1">
        <v>18</v>
      </c>
      <c r="V45" s="1" t="s">
        <v>6071</v>
      </c>
      <c r="W45" s="1" t="s">
        <v>162</v>
      </c>
      <c r="X45" s="1">
        <v>41186.269999999997</v>
      </c>
      <c r="Y45" s="1">
        <v>16380</v>
      </c>
      <c r="Z45" s="1" t="s">
        <v>5043</v>
      </c>
      <c r="AA45" s="1" t="s">
        <v>5009</v>
      </c>
      <c r="AB45" s="1" t="s">
        <v>11327</v>
      </c>
      <c r="AC45" s="1" t="s">
        <v>11328</v>
      </c>
    </row>
    <row r="46" spans="1:29">
      <c r="A46" s="1" t="s">
        <v>11329</v>
      </c>
      <c r="B46" s="38" t="s">
        <v>144</v>
      </c>
      <c r="C46" s="38" t="s">
        <v>145</v>
      </c>
      <c r="D46" s="1" t="s">
        <v>87</v>
      </c>
      <c r="E46" s="94" t="s">
        <v>10583</v>
      </c>
      <c r="F46" s="36">
        <v>28859</v>
      </c>
      <c r="G46" s="46" t="s">
        <v>10618</v>
      </c>
      <c r="H46" s="46" t="s">
        <v>10598</v>
      </c>
      <c r="I46" s="1" t="s">
        <v>17</v>
      </c>
      <c r="J46" s="1">
        <v>6</v>
      </c>
      <c r="K46" s="1">
        <v>4</v>
      </c>
      <c r="L46" s="1" t="s">
        <v>11330</v>
      </c>
      <c r="M46" s="1">
        <v>5768.3</v>
      </c>
      <c r="N46" s="1" t="s">
        <v>101</v>
      </c>
      <c r="O46" s="1">
        <v>0.128</v>
      </c>
      <c r="P46" s="1">
        <v>0.17</v>
      </c>
      <c r="Q46" s="1">
        <v>6.4000000000000001E-2</v>
      </c>
      <c r="R46" s="1">
        <v>1.4999999999999999E-2</v>
      </c>
      <c r="S46" s="1" t="s">
        <v>51</v>
      </c>
      <c r="T46" s="1" t="s">
        <v>162</v>
      </c>
      <c r="U46" s="1">
        <v>18</v>
      </c>
      <c r="V46" s="1" t="s">
        <v>5044</v>
      </c>
      <c r="W46" s="1" t="s">
        <v>162</v>
      </c>
      <c r="X46" s="1">
        <v>34325.82</v>
      </c>
      <c r="Y46" s="1">
        <v>28800</v>
      </c>
      <c r="Z46" s="1" t="s">
        <v>5043</v>
      </c>
      <c r="AA46" s="1" t="s">
        <v>5010</v>
      </c>
      <c r="AB46" s="1" t="s">
        <v>5008</v>
      </c>
      <c r="AC46" s="1" t="s">
        <v>11331</v>
      </c>
    </row>
    <row r="47" spans="1:29">
      <c r="A47" s="48" t="s">
        <v>11340</v>
      </c>
      <c r="B47" s="38" t="s">
        <v>2938</v>
      </c>
      <c r="C47" s="38" t="s">
        <v>2935</v>
      </c>
      <c r="D47" s="1" t="s">
        <v>4428</v>
      </c>
      <c r="E47" s="94" t="s">
        <v>10583</v>
      </c>
      <c r="F47" s="36">
        <v>33300</v>
      </c>
      <c r="G47" s="46" t="s">
        <v>10537</v>
      </c>
      <c r="H47" s="46" t="s">
        <v>10542</v>
      </c>
      <c r="I47" s="1" t="s">
        <v>26</v>
      </c>
      <c r="J47" s="1">
        <v>14</v>
      </c>
      <c r="K47" s="1">
        <v>9</v>
      </c>
      <c r="L47" s="1" t="s">
        <v>11341</v>
      </c>
      <c r="M47" s="1">
        <v>4316.5</v>
      </c>
      <c r="N47" s="1" t="s">
        <v>101</v>
      </c>
      <c r="O47" s="1">
        <v>0.128</v>
      </c>
      <c r="P47" s="1">
        <v>0.185</v>
      </c>
      <c r="Q47" s="1">
        <v>3.2000000000000001E-2</v>
      </c>
      <c r="R47" s="1">
        <v>1.9300000000000001E-2</v>
      </c>
      <c r="S47" s="1" t="s">
        <v>51</v>
      </c>
      <c r="T47" s="1" t="s">
        <v>10519</v>
      </c>
      <c r="U47" s="1">
        <v>18</v>
      </c>
      <c r="V47" s="1" t="s">
        <v>9089</v>
      </c>
      <c r="W47" s="1" t="s">
        <v>162</v>
      </c>
      <c r="X47" s="1">
        <v>20664.46</v>
      </c>
      <c r="Y47" s="1">
        <v>33300</v>
      </c>
      <c r="Z47" s="1" t="s">
        <v>5043</v>
      </c>
      <c r="AA47" s="1" t="s">
        <v>5011</v>
      </c>
      <c r="AB47" s="1" t="s">
        <v>5014</v>
      </c>
      <c r="AC47" s="1" t="s">
        <v>11342</v>
      </c>
    </row>
    <row r="48" spans="1:29">
      <c r="A48" s="1" t="s">
        <v>11343</v>
      </c>
      <c r="B48" s="93" t="s">
        <v>129</v>
      </c>
      <c r="C48" s="38" t="s">
        <v>130</v>
      </c>
      <c r="D48" s="1" t="s">
        <v>131</v>
      </c>
      <c r="E48" s="94" t="s">
        <v>10583</v>
      </c>
      <c r="F48" s="36">
        <v>42300</v>
      </c>
      <c r="G48" s="46" t="s">
        <v>10734</v>
      </c>
      <c r="H48" s="46" t="s">
        <v>11161</v>
      </c>
      <c r="I48" s="1" t="s">
        <v>29</v>
      </c>
      <c r="J48" s="1">
        <v>14</v>
      </c>
      <c r="K48" s="1">
        <v>9</v>
      </c>
      <c r="L48" s="1" t="s">
        <v>11344</v>
      </c>
      <c r="M48" s="1">
        <v>2824</v>
      </c>
      <c r="N48" s="1" t="s">
        <v>96</v>
      </c>
      <c r="O48" s="1">
        <v>6.5000000000000002E-2</v>
      </c>
      <c r="P48" s="1">
        <v>0.17</v>
      </c>
      <c r="Q48" s="1">
        <v>0.04</v>
      </c>
      <c r="R48" s="1">
        <v>1.9300000000000001E-2</v>
      </c>
      <c r="S48" s="1" t="s">
        <v>51</v>
      </c>
      <c r="T48" s="1" t="s">
        <v>10501</v>
      </c>
      <c r="U48" s="1">
        <v>18</v>
      </c>
      <c r="V48" s="1" t="s">
        <v>5046</v>
      </c>
      <c r="W48" s="1" t="s">
        <v>162</v>
      </c>
      <c r="X48" s="1">
        <v>20932.16</v>
      </c>
      <c r="Y48" s="1">
        <v>42300</v>
      </c>
      <c r="Z48" s="1" t="s">
        <v>5043</v>
      </c>
      <c r="AA48" s="1" t="s">
        <v>5009</v>
      </c>
      <c r="AB48" s="1" t="s">
        <v>11345</v>
      </c>
      <c r="AC48" s="1" t="s">
        <v>11196</v>
      </c>
    </row>
    <row r="49" spans="1:29">
      <c r="A49" s="1" t="s">
        <v>11346</v>
      </c>
      <c r="B49" s="38" t="s">
        <v>4114</v>
      </c>
      <c r="C49" s="38" t="s">
        <v>4115</v>
      </c>
      <c r="D49" s="1" t="s">
        <v>4530</v>
      </c>
      <c r="E49" s="94" t="s">
        <v>10583</v>
      </c>
      <c r="F49" s="36">
        <v>50760</v>
      </c>
      <c r="G49" s="46" t="s">
        <v>10537</v>
      </c>
      <c r="H49" s="46" t="s">
        <v>10526</v>
      </c>
      <c r="I49" s="1" t="s">
        <v>10</v>
      </c>
      <c r="J49" s="1">
        <v>10</v>
      </c>
      <c r="K49" s="1">
        <v>5</v>
      </c>
      <c r="L49" s="1" t="s">
        <v>11347</v>
      </c>
      <c r="M49" s="1">
        <v>1455</v>
      </c>
      <c r="N49" s="1" t="s">
        <v>101</v>
      </c>
      <c r="O49" s="1">
        <v>9.4E-2</v>
      </c>
      <c r="P49" s="1">
        <v>7.5999999999999998E-2</v>
      </c>
      <c r="Q49" s="1">
        <v>2.0299999999999999E-2</v>
      </c>
      <c r="R49" s="1">
        <v>9.7999999999999997E-3</v>
      </c>
      <c r="S49" s="1" t="s">
        <v>52</v>
      </c>
      <c r="T49" s="1" t="s">
        <v>10501</v>
      </c>
      <c r="U49" s="1">
        <v>18</v>
      </c>
      <c r="V49" s="1" t="s">
        <v>9485</v>
      </c>
      <c r="W49" s="1" t="s">
        <v>163</v>
      </c>
      <c r="X49" s="1">
        <v>66066.73</v>
      </c>
      <c r="Y49" s="1">
        <v>50760</v>
      </c>
      <c r="Z49" s="1" t="s">
        <v>5043</v>
      </c>
      <c r="AA49" s="1" t="s">
        <v>5015</v>
      </c>
      <c r="AB49" s="1" t="s">
        <v>11348</v>
      </c>
      <c r="AC49" s="1" t="s">
        <v>11349</v>
      </c>
    </row>
    <row r="50" spans="1:29">
      <c r="A50" s="1" t="s">
        <v>11350</v>
      </c>
      <c r="B50" s="38" t="s">
        <v>129</v>
      </c>
      <c r="C50" s="38" t="s">
        <v>130</v>
      </c>
      <c r="D50" s="1" t="s">
        <v>131</v>
      </c>
      <c r="E50" s="94" t="s">
        <v>10583</v>
      </c>
      <c r="F50" s="36">
        <v>42204</v>
      </c>
      <c r="G50" s="46" t="s">
        <v>10734</v>
      </c>
      <c r="H50" s="46" t="s">
        <v>11161</v>
      </c>
      <c r="I50" s="1" t="s">
        <v>29</v>
      </c>
      <c r="J50" s="1">
        <v>14</v>
      </c>
      <c r="K50" s="1">
        <v>9</v>
      </c>
      <c r="L50" s="1" t="s">
        <v>11351</v>
      </c>
      <c r="M50" s="1">
        <v>2763.9</v>
      </c>
      <c r="N50" s="1" t="s">
        <v>96</v>
      </c>
      <c r="O50" s="1">
        <v>6.5000000000000002E-2</v>
      </c>
      <c r="P50" s="1">
        <v>0.17</v>
      </c>
      <c r="Q50" s="1">
        <v>0.04</v>
      </c>
      <c r="R50" s="1">
        <v>1.9300000000000001E-2</v>
      </c>
      <c r="S50" s="1" t="s">
        <v>51</v>
      </c>
      <c r="T50" s="1" t="s">
        <v>10501</v>
      </c>
      <c r="U50" s="1">
        <v>18</v>
      </c>
      <c r="V50" s="1" t="s">
        <v>5046</v>
      </c>
      <c r="W50" s="1" t="s">
        <v>162</v>
      </c>
      <c r="X50" s="1">
        <v>20932.16</v>
      </c>
      <c r="Y50" s="1">
        <v>42300</v>
      </c>
      <c r="Z50" s="1" t="s">
        <v>5043</v>
      </c>
      <c r="AA50" s="1" t="s">
        <v>5009</v>
      </c>
      <c r="AB50" s="1" t="s">
        <v>11352</v>
      </c>
      <c r="AC50" s="1" t="s">
        <v>11353</v>
      </c>
    </row>
    <row r="51" spans="1:29">
      <c r="A51" s="48" t="s">
        <v>11354</v>
      </c>
      <c r="B51" s="38" t="s">
        <v>1563</v>
      </c>
      <c r="C51" s="38" t="s">
        <v>1063</v>
      </c>
      <c r="D51" s="1" t="s">
        <v>119</v>
      </c>
      <c r="E51" s="94" t="s">
        <v>10583</v>
      </c>
      <c r="F51" s="36">
        <v>16380</v>
      </c>
      <c r="G51" s="46" t="s">
        <v>10618</v>
      </c>
      <c r="H51" s="46" t="s">
        <v>10542</v>
      </c>
      <c r="I51" s="1" t="s">
        <v>17</v>
      </c>
      <c r="J51" s="1">
        <v>8</v>
      </c>
      <c r="K51" s="1">
        <v>4</v>
      </c>
      <c r="L51" s="1" t="s">
        <v>11355</v>
      </c>
      <c r="M51" s="1">
        <v>8211</v>
      </c>
      <c r="N51" s="1" t="s">
        <v>101</v>
      </c>
      <c r="O51" s="1">
        <v>0.128</v>
      </c>
      <c r="P51" s="1">
        <v>0.17</v>
      </c>
      <c r="Q51" s="1">
        <v>0.05</v>
      </c>
      <c r="R51" s="1">
        <v>1.4999999999999999E-2</v>
      </c>
      <c r="S51" s="1" t="s">
        <v>50</v>
      </c>
      <c r="T51" s="1" t="s">
        <v>10512</v>
      </c>
      <c r="U51" s="1">
        <v>18</v>
      </c>
      <c r="V51" s="1" t="s">
        <v>6071</v>
      </c>
      <c r="W51" s="1" t="s">
        <v>162</v>
      </c>
      <c r="X51" s="1">
        <v>41186.269999999997</v>
      </c>
      <c r="Y51" s="1">
        <v>16380</v>
      </c>
      <c r="Z51" s="1" t="s">
        <v>5043</v>
      </c>
      <c r="AA51" s="1" t="s">
        <v>5009</v>
      </c>
      <c r="AB51" s="1" t="s">
        <v>11356</v>
      </c>
      <c r="AC51" s="1" t="s">
        <v>11357</v>
      </c>
    </row>
    <row r="52" spans="1:29">
      <c r="A52" s="1" t="s">
        <v>11358</v>
      </c>
      <c r="B52" s="38" t="s">
        <v>1939</v>
      </c>
      <c r="C52" s="38" t="s">
        <v>1860</v>
      </c>
      <c r="D52" s="1" t="s">
        <v>4428</v>
      </c>
      <c r="E52" s="94" t="s">
        <v>10583</v>
      </c>
      <c r="F52" s="36">
        <v>42300</v>
      </c>
      <c r="G52" s="46" t="s">
        <v>10618</v>
      </c>
      <c r="H52" s="46" t="s">
        <v>10529</v>
      </c>
      <c r="I52" s="1" t="s">
        <v>25</v>
      </c>
      <c r="J52" s="1">
        <v>14</v>
      </c>
      <c r="K52" s="1">
        <v>9</v>
      </c>
      <c r="L52" s="1" t="s">
        <v>11359</v>
      </c>
      <c r="M52" s="1">
        <v>2169.4</v>
      </c>
      <c r="N52" s="1" t="s">
        <v>96</v>
      </c>
      <c r="O52" s="1">
        <v>7.0000000000000007E-2</v>
      </c>
      <c r="P52" s="1">
        <v>0.19</v>
      </c>
      <c r="Q52" s="1">
        <v>3.1E-2</v>
      </c>
      <c r="R52" s="1">
        <v>1.4999999999999999E-2</v>
      </c>
      <c r="S52" s="1" t="s">
        <v>51</v>
      </c>
      <c r="T52" s="1" t="s">
        <v>10501</v>
      </c>
      <c r="U52" s="1">
        <v>18</v>
      </c>
      <c r="V52" s="1" t="s">
        <v>5545</v>
      </c>
      <c r="W52" s="1" t="s">
        <v>162</v>
      </c>
      <c r="X52" s="1">
        <v>22695.61</v>
      </c>
      <c r="Y52" s="1">
        <v>42300</v>
      </c>
      <c r="Z52" s="1" t="s">
        <v>5043</v>
      </c>
      <c r="AA52" s="1" t="s">
        <v>5009</v>
      </c>
      <c r="AB52" s="1" t="s">
        <v>11360</v>
      </c>
      <c r="AC52" s="1" t="s">
        <v>11361</v>
      </c>
    </row>
    <row r="53" spans="1:29">
      <c r="A53" s="1" t="s">
        <v>11362</v>
      </c>
      <c r="B53" s="38" t="s">
        <v>2790</v>
      </c>
      <c r="C53" s="38" t="s">
        <v>2791</v>
      </c>
      <c r="D53" s="1" t="s">
        <v>4441</v>
      </c>
      <c r="E53" s="94" t="s">
        <v>10583</v>
      </c>
      <c r="F53" s="36">
        <v>67500</v>
      </c>
      <c r="G53" s="46" t="s">
        <v>10503</v>
      </c>
      <c r="H53" s="46" t="s">
        <v>11363</v>
      </c>
      <c r="I53" s="1" t="s">
        <v>5</v>
      </c>
      <c r="J53" s="1">
        <v>14</v>
      </c>
      <c r="K53" s="1">
        <v>9</v>
      </c>
      <c r="L53" s="1" t="s">
        <v>11364</v>
      </c>
      <c r="M53" s="1">
        <v>1149.0999999999999</v>
      </c>
      <c r="N53" s="1" t="s">
        <v>101</v>
      </c>
      <c r="O53" s="1">
        <v>5.7000000000000002E-2</v>
      </c>
      <c r="P53" s="1">
        <v>7.3999999999999996E-2</v>
      </c>
      <c r="Q53" s="1">
        <v>2.1999999999999999E-2</v>
      </c>
      <c r="R53" s="1">
        <v>1.3299999999999999E-2</v>
      </c>
      <c r="S53" s="1" t="s">
        <v>10543</v>
      </c>
      <c r="T53" s="1" t="s">
        <v>10544</v>
      </c>
      <c r="U53" s="1">
        <v>18</v>
      </c>
      <c r="V53" s="1" t="s">
        <v>6860</v>
      </c>
      <c r="W53" s="1" t="s">
        <v>163</v>
      </c>
      <c r="X53" s="1">
        <v>38983.54</v>
      </c>
      <c r="Y53" s="1">
        <v>67536</v>
      </c>
      <c r="Z53" s="1" t="s">
        <v>5043</v>
      </c>
      <c r="AA53" s="1" t="s">
        <v>5009</v>
      </c>
      <c r="AB53" s="1" t="s">
        <v>11365</v>
      </c>
      <c r="AC53" s="1" t="s">
        <v>11366</v>
      </c>
    </row>
    <row r="54" spans="1:29">
      <c r="A54" s="1" t="s">
        <v>11367</v>
      </c>
      <c r="B54" s="38" t="s">
        <v>3064</v>
      </c>
      <c r="C54" s="38" t="s">
        <v>3062</v>
      </c>
      <c r="D54" s="1" t="s">
        <v>152</v>
      </c>
      <c r="E54" s="94" t="s">
        <v>10583</v>
      </c>
      <c r="F54" s="36">
        <v>43000</v>
      </c>
      <c r="G54" s="46" t="s">
        <v>10618</v>
      </c>
      <c r="H54" s="46" t="s">
        <v>10542</v>
      </c>
      <c r="I54" s="1" t="s">
        <v>28</v>
      </c>
      <c r="J54" s="1">
        <v>8</v>
      </c>
      <c r="K54" s="1">
        <v>5</v>
      </c>
      <c r="L54" s="1" t="s">
        <v>11368</v>
      </c>
      <c r="M54" s="1">
        <v>3508.2</v>
      </c>
      <c r="N54" s="1" t="s">
        <v>96</v>
      </c>
      <c r="O54" s="1">
        <v>9.8000000000000004E-2</v>
      </c>
      <c r="P54" s="1">
        <v>0.16300000000000001</v>
      </c>
      <c r="Q54" s="1">
        <v>3.3000000000000002E-2</v>
      </c>
      <c r="R54" s="1">
        <v>1.4999999999999999E-2</v>
      </c>
      <c r="S54" s="1" t="s">
        <v>52</v>
      </c>
      <c r="T54" s="1" t="s">
        <v>163</v>
      </c>
      <c r="U54" s="1">
        <v>18</v>
      </c>
      <c r="V54" s="1" t="s">
        <v>5049</v>
      </c>
      <c r="W54" s="1" t="s">
        <v>162</v>
      </c>
      <c r="X54" s="1">
        <v>25484.15</v>
      </c>
      <c r="Y54" s="1">
        <v>45360</v>
      </c>
      <c r="Z54" s="1" t="s">
        <v>5043</v>
      </c>
      <c r="AA54" s="1" t="s">
        <v>5009</v>
      </c>
      <c r="AB54" s="1" t="s">
        <v>11369</v>
      </c>
      <c r="AC54" s="1" t="s">
        <v>11370</v>
      </c>
    </row>
    <row r="55" spans="1:29">
      <c r="A55" s="1" t="s">
        <v>11371</v>
      </c>
      <c r="B55" s="38" t="s">
        <v>1321</v>
      </c>
      <c r="C55" s="38" t="s">
        <v>4489</v>
      </c>
      <c r="D55" s="1" t="s">
        <v>4490</v>
      </c>
      <c r="E55" s="94" t="s">
        <v>10583</v>
      </c>
      <c r="F55" s="36">
        <v>28900</v>
      </c>
      <c r="G55" s="46" t="s">
        <v>10499</v>
      </c>
      <c r="H55" s="46" t="s">
        <v>10570</v>
      </c>
      <c r="I55" s="1" t="s">
        <v>17</v>
      </c>
      <c r="J55" s="1">
        <v>6</v>
      </c>
      <c r="K55" s="1">
        <v>4</v>
      </c>
      <c r="L55" s="1" t="s">
        <v>11372</v>
      </c>
      <c r="M55" s="1">
        <v>5628.7</v>
      </c>
      <c r="N55" s="1" t="s">
        <v>101</v>
      </c>
      <c r="O55" s="1">
        <v>0.128</v>
      </c>
      <c r="P55" s="1">
        <v>0.17</v>
      </c>
      <c r="Q55" s="1">
        <v>6.4000000000000001E-2</v>
      </c>
      <c r="R55" s="1">
        <v>1.4999999999999999E-2</v>
      </c>
      <c r="S55" s="1" t="s">
        <v>51</v>
      </c>
      <c r="T55" s="1" t="s">
        <v>162</v>
      </c>
      <c r="U55" s="1">
        <v>18</v>
      </c>
      <c r="V55" s="1" t="s">
        <v>5044</v>
      </c>
      <c r="W55" s="1" t="s">
        <v>162</v>
      </c>
      <c r="X55" s="1">
        <v>34184.050000000003</v>
      </c>
      <c r="Y55" s="1">
        <v>28800</v>
      </c>
      <c r="Z55" s="1" t="s">
        <v>5043</v>
      </c>
      <c r="AA55" s="1" t="s">
        <v>5012</v>
      </c>
      <c r="AB55" s="1" t="s">
        <v>5014</v>
      </c>
      <c r="AC55" s="1" t="s">
        <v>11373</v>
      </c>
    </row>
    <row r="56" spans="1:29">
      <c r="A56" s="1" t="s">
        <v>11446</v>
      </c>
      <c r="B56" s="38" t="s">
        <v>289</v>
      </c>
      <c r="C56" s="38" t="s">
        <v>288</v>
      </c>
      <c r="D56" s="1" t="s">
        <v>90</v>
      </c>
      <c r="E56" s="94" t="s">
        <v>10583</v>
      </c>
      <c r="F56" s="36">
        <v>16174</v>
      </c>
      <c r="G56" s="46" t="s">
        <v>10724</v>
      </c>
      <c r="H56" s="46" t="s">
        <v>10725</v>
      </c>
      <c r="I56" s="1" t="s">
        <v>27</v>
      </c>
      <c r="J56" s="1">
        <v>2</v>
      </c>
      <c r="K56" s="1">
        <v>0</v>
      </c>
      <c r="L56" s="1" t="s">
        <v>11447</v>
      </c>
      <c r="M56" s="1">
        <v>2010.3</v>
      </c>
      <c r="N56" s="1" t="s">
        <v>23</v>
      </c>
      <c r="O56" s="1">
        <v>0.122</v>
      </c>
      <c r="P56" s="1">
        <v>0.18</v>
      </c>
      <c r="Q56" s="1">
        <v>4.7E-2</v>
      </c>
      <c r="R56" s="1">
        <v>1.4999999999999999E-2</v>
      </c>
      <c r="S56" s="1" t="s">
        <v>50</v>
      </c>
      <c r="T56" s="1" t="s">
        <v>10512</v>
      </c>
      <c r="U56" s="1">
        <v>18</v>
      </c>
      <c r="V56" s="1" t="s">
        <v>6178</v>
      </c>
      <c r="W56" s="1" t="s">
        <v>162</v>
      </c>
      <c r="X56" s="1">
        <v>55689.84</v>
      </c>
      <c r="Y56" s="1">
        <v>16380</v>
      </c>
      <c r="Z56" s="1" t="s">
        <v>11169</v>
      </c>
      <c r="AA56" s="1" t="s">
        <v>5009</v>
      </c>
      <c r="AB56" s="1" t="s">
        <v>11448</v>
      </c>
      <c r="AC56" s="1" t="s">
        <v>11449</v>
      </c>
    </row>
    <row r="57" spans="1:29">
      <c r="A57" s="1" t="s">
        <v>11377</v>
      </c>
      <c r="B57" s="38" t="s">
        <v>4132</v>
      </c>
      <c r="C57" s="38" t="s">
        <v>4110</v>
      </c>
      <c r="D57" s="1" t="s">
        <v>119</v>
      </c>
      <c r="E57" s="94" t="s">
        <v>10583</v>
      </c>
      <c r="F57" s="36">
        <v>54000</v>
      </c>
      <c r="G57" s="46" t="s">
        <v>11155</v>
      </c>
      <c r="H57" s="46" t="s">
        <v>10598</v>
      </c>
      <c r="I57" s="1" t="s">
        <v>7</v>
      </c>
      <c r="J57" s="1">
        <v>9</v>
      </c>
      <c r="K57" s="1">
        <v>5</v>
      </c>
      <c r="L57" s="1" t="s">
        <v>11378</v>
      </c>
      <c r="M57" s="1">
        <v>1107.5</v>
      </c>
      <c r="N57" s="1" t="s">
        <v>101</v>
      </c>
      <c r="O57" s="1">
        <v>9.4E-2</v>
      </c>
      <c r="P57" s="1">
        <v>7.0000000000000007E-2</v>
      </c>
      <c r="Q57" s="1">
        <v>1.9800000000000002E-2</v>
      </c>
      <c r="R57" s="1">
        <v>9.7999999999999997E-3</v>
      </c>
      <c r="S57" s="1" t="s">
        <v>52</v>
      </c>
      <c r="T57" s="1" t="s">
        <v>51</v>
      </c>
      <c r="U57" s="1">
        <v>18</v>
      </c>
      <c r="V57" s="1" t="s">
        <v>5047</v>
      </c>
      <c r="W57" s="1" t="s">
        <v>163</v>
      </c>
      <c r="X57" s="1">
        <v>43840.55</v>
      </c>
      <c r="Y57" s="1">
        <v>54000</v>
      </c>
      <c r="Z57" s="1" t="s">
        <v>5043</v>
      </c>
      <c r="AA57" s="1" t="s">
        <v>5009</v>
      </c>
      <c r="AB57" s="1" t="s">
        <v>11379</v>
      </c>
      <c r="AC57" s="1" t="s">
        <v>11380</v>
      </c>
    </row>
    <row r="58" spans="1:29">
      <c r="A58" s="1" t="s">
        <v>11381</v>
      </c>
      <c r="B58" s="38" t="s">
        <v>3734</v>
      </c>
      <c r="C58" s="38" t="s">
        <v>3679</v>
      </c>
      <c r="D58" s="1" t="s">
        <v>4469</v>
      </c>
      <c r="E58" s="94" t="s">
        <v>10583</v>
      </c>
      <c r="F58" s="36">
        <v>50662</v>
      </c>
      <c r="G58" s="46" t="s">
        <v>10639</v>
      </c>
      <c r="H58" s="46" t="s">
        <v>10570</v>
      </c>
      <c r="I58" s="1" t="s">
        <v>1</v>
      </c>
      <c r="J58" s="1">
        <v>11</v>
      </c>
      <c r="K58" s="1">
        <v>8</v>
      </c>
      <c r="L58" s="1" t="s">
        <v>11382</v>
      </c>
      <c r="M58" s="1">
        <v>1689.7</v>
      </c>
      <c r="N58" s="1" t="s">
        <v>96</v>
      </c>
      <c r="O58" s="1">
        <v>8.8999999999999996E-2</v>
      </c>
      <c r="P58" s="1">
        <v>6.4000000000000001E-2</v>
      </c>
      <c r="Q58" s="1">
        <v>3.5999999999999997E-2</v>
      </c>
      <c r="R58" s="1">
        <v>1.18E-2</v>
      </c>
      <c r="S58" s="1" t="s">
        <v>52</v>
      </c>
      <c r="T58" s="1" t="s">
        <v>10501</v>
      </c>
      <c r="U58" s="1">
        <v>18</v>
      </c>
      <c r="V58" s="1" t="s">
        <v>8295</v>
      </c>
      <c r="W58" s="1" t="s">
        <v>163</v>
      </c>
      <c r="X58" s="1">
        <v>34115.050000000003</v>
      </c>
      <c r="Y58" s="1">
        <v>50760</v>
      </c>
      <c r="Z58" s="1" t="s">
        <v>5043</v>
      </c>
      <c r="AA58" s="1" t="s">
        <v>5009</v>
      </c>
      <c r="AB58" s="1" t="s">
        <v>11383</v>
      </c>
      <c r="AC58" s="1" t="s">
        <v>11384</v>
      </c>
    </row>
    <row r="59" spans="1:29">
      <c r="A59" s="1" t="s">
        <v>11424</v>
      </c>
      <c r="B59" s="38" t="s">
        <v>1369</v>
      </c>
      <c r="C59" s="38" t="s">
        <v>1370</v>
      </c>
      <c r="D59" s="1" t="s">
        <v>4476</v>
      </c>
      <c r="E59" s="94" t="s">
        <v>10639</v>
      </c>
      <c r="F59" s="36">
        <v>28800</v>
      </c>
      <c r="G59" s="46" t="s">
        <v>10618</v>
      </c>
      <c r="H59" s="46" t="s">
        <v>10542</v>
      </c>
      <c r="I59" s="1" t="s">
        <v>17</v>
      </c>
      <c r="J59" s="1">
        <v>4</v>
      </c>
      <c r="K59" s="1">
        <v>3</v>
      </c>
      <c r="L59" s="1" t="s">
        <v>11425</v>
      </c>
      <c r="M59" s="1">
        <v>3440.1</v>
      </c>
      <c r="N59" s="1" t="s">
        <v>101</v>
      </c>
      <c r="O59" s="1">
        <v>0.128</v>
      </c>
      <c r="P59" s="1">
        <v>0.17</v>
      </c>
      <c r="Q59" s="1">
        <v>0.05</v>
      </c>
      <c r="R59" s="1">
        <v>1.4999999999999999E-2</v>
      </c>
      <c r="S59" s="1" t="s">
        <v>51</v>
      </c>
      <c r="T59" s="1" t="s">
        <v>162</v>
      </c>
      <c r="U59" s="1">
        <v>18</v>
      </c>
      <c r="V59" s="1" t="s">
        <v>5560</v>
      </c>
      <c r="W59" s="1" t="s">
        <v>162</v>
      </c>
      <c r="X59" s="1">
        <v>40429.339999999997</v>
      </c>
      <c r="Y59" s="1">
        <v>28800</v>
      </c>
      <c r="Z59" s="1" t="s">
        <v>11169</v>
      </c>
      <c r="AA59" s="1" t="s">
        <v>5009</v>
      </c>
      <c r="AB59" s="1" t="s">
        <v>11426</v>
      </c>
      <c r="AC59" s="1" t="s">
        <v>11427</v>
      </c>
    </row>
    <row r="60" spans="1:29">
      <c r="A60" s="1" t="s">
        <v>11389</v>
      </c>
      <c r="B60" s="38" t="s">
        <v>2066</v>
      </c>
      <c r="C60" s="38" t="s">
        <v>2061</v>
      </c>
      <c r="D60" s="1" t="s">
        <v>126</v>
      </c>
      <c r="E60" s="94" t="s">
        <v>10583</v>
      </c>
      <c r="F60" s="36">
        <v>50760</v>
      </c>
      <c r="G60" s="46" t="s">
        <v>10671</v>
      </c>
      <c r="H60" s="46" t="s">
        <v>10671</v>
      </c>
      <c r="I60" s="1" t="s">
        <v>1</v>
      </c>
      <c r="J60" s="1">
        <v>6</v>
      </c>
      <c r="K60" s="1">
        <v>4</v>
      </c>
      <c r="L60" s="1" t="s">
        <v>11390</v>
      </c>
      <c r="M60" s="1">
        <v>758.5</v>
      </c>
      <c r="N60" s="1" t="s">
        <v>101</v>
      </c>
      <c r="O60" s="1">
        <v>8.4000000000000005E-2</v>
      </c>
      <c r="P60" s="1">
        <v>0.06</v>
      </c>
      <c r="Q60" s="1">
        <v>4.1000000000000002E-2</v>
      </c>
      <c r="R60" s="1">
        <v>9.7999999999999997E-3</v>
      </c>
      <c r="S60" s="1" t="s">
        <v>52</v>
      </c>
      <c r="T60" s="1" t="s">
        <v>10501</v>
      </c>
      <c r="U60" s="1">
        <v>18</v>
      </c>
      <c r="V60" s="1" t="s">
        <v>5044</v>
      </c>
      <c r="W60" s="1" t="s">
        <v>163</v>
      </c>
      <c r="X60" s="1">
        <v>40938.25</v>
      </c>
      <c r="Y60" s="1">
        <v>50760</v>
      </c>
      <c r="Z60" s="1" t="s">
        <v>5043</v>
      </c>
      <c r="AA60" s="1" t="s">
        <v>5548</v>
      </c>
      <c r="AB60" s="1" t="s">
        <v>5548</v>
      </c>
      <c r="AC60" s="1" t="s">
        <v>5008</v>
      </c>
    </row>
    <row r="61" spans="1:29">
      <c r="A61" s="1" t="s">
        <v>11656</v>
      </c>
      <c r="B61" s="38" t="s">
        <v>289</v>
      </c>
      <c r="C61" s="38" t="s">
        <v>288</v>
      </c>
      <c r="D61" s="1" t="s">
        <v>90</v>
      </c>
      <c r="E61" s="94" t="s">
        <v>10583</v>
      </c>
      <c r="F61" s="36">
        <v>16170</v>
      </c>
      <c r="G61" s="46" t="s">
        <v>10724</v>
      </c>
      <c r="H61" s="46" t="s">
        <v>10725</v>
      </c>
      <c r="I61" s="1" t="s">
        <v>27</v>
      </c>
      <c r="J61" s="1">
        <v>2</v>
      </c>
      <c r="K61" s="1">
        <v>0</v>
      </c>
      <c r="L61" s="1" t="s">
        <v>11657</v>
      </c>
      <c r="M61" s="1">
        <v>1990.9</v>
      </c>
      <c r="N61" s="1" t="s">
        <v>23</v>
      </c>
      <c r="O61" s="1">
        <v>0.122</v>
      </c>
      <c r="P61" s="1">
        <v>0.18</v>
      </c>
      <c r="Q61" s="1">
        <v>4.7E-2</v>
      </c>
      <c r="R61" s="1">
        <v>1.4999999999999999E-2</v>
      </c>
      <c r="S61" s="1" t="s">
        <v>50</v>
      </c>
      <c r="T61" s="1" t="s">
        <v>10512</v>
      </c>
      <c r="U61" s="1">
        <v>18</v>
      </c>
      <c r="V61" s="1" t="s">
        <v>6178</v>
      </c>
      <c r="W61" s="1" t="s">
        <v>162</v>
      </c>
      <c r="X61" s="1">
        <v>55689.84</v>
      </c>
      <c r="Y61" s="1">
        <v>16380</v>
      </c>
      <c r="Z61" s="1" t="s">
        <v>11169</v>
      </c>
      <c r="AA61" s="1" t="s">
        <v>5009</v>
      </c>
      <c r="AB61" s="1" t="s">
        <v>11658</v>
      </c>
      <c r="AC61" s="1" t="s">
        <v>11659</v>
      </c>
    </row>
    <row r="62" spans="1:29">
      <c r="A62" s="1" t="s">
        <v>11460</v>
      </c>
      <c r="B62" s="38" t="s">
        <v>4226</v>
      </c>
      <c r="C62" s="38" t="s">
        <v>1170</v>
      </c>
      <c r="D62" s="1" t="s">
        <v>4441</v>
      </c>
      <c r="E62" s="94" t="s">
        <v>10583</v>
      </c>
      <c r="F62" s="36">
        <v>50760</v>
      </c>
      <c r="G62" s="46" t="s">
        <v>10514</v>
      </c>
      <c r="H62" s="46" t="s">
        <v>10542</v>
      </c>
      <c r="I62" s="1" t="s">
        <v>2</v>
      </c>
      <c r="J62" s="1">
        <v>9</v>
      </c>
      <c r="K62" s="1">
        <v>5</v>
      </c>
      <c r="L62" s="1" t="s">
        <v>11461</v>
      </c>
      <c r="M62" s="1">
        <v>2295.6</v>
      </c>
      <c r="N62" s="1" t="s">
        <v>101</v>
      </c>
      <c r="O62" s="1">
        <v>8.8999999999999996E-2</v>
      </c>
      <c r="P62" s="1">
        <v>5.3999999999999999E-2</v>
      </c>
      <c r="Q62" s="1">
        <v>4.1000000000000002E-2</v>
      </c>
      <c r="R62" s="1">
        <v>1.18E-2</v>
      </c>
      <c r="S62" s="1" t="s">
        <v>52</v>
      </c>
      <c r="T62" s="1" t="s">
        <v>10501</v>
      </c>
      <c r="U62" s="1">
        <v>18</v>
      </c>
      <c r="V62" s="1" t="s">
        <v>5114</v>
      </c>
      <c r="W62" s="1" t="s">
        <v>163</v>
      </c>
      <c r="X62" s="1">
        <v>53573.38</v>
      </c>
      <c r="Y62" s="1">
        <v>50760</v>
      </c>
      <c r="Z62" s="1" t="s">
        <v>11169</v>
      </c>
      <c r="AA62" s="1" t="s">
        <v>5013</v>
      </c>
      <c r="AB62" s="1" t="s">
        <v>11462</v>
      </c>
      <c r="AC62" s="1" t="s">
        <v>11463</v>
      </c>
    </row>
    <row r="63" spans="1:29">
      <c r="A63" s="1" t="s">
        <v>11398</v>
      </c>
      <c r="B63" s="38" t="s">
        <v>4114</v>
      </c>
      <c r="C63" s="38" t="s">
        <v>4115</v>
      </c>
      <c r="D63" s="1" t="s">
        <v>4530</v>
      </c>
      <c r="E63" s="94" t="s">
        <v>10583</v>
      </c>
      <c r="F63" s="36">
        <v>49180</v>
      </c>
      <c r="G63" s="46" t="s">
        <v>10583</v>
      </c>
      <c r="H63" s="46" t="s">
        <v>10598</v>
      </c>
      <c r="I63" s="1" t="s">
        <v>10</v>
      </c>
      <c r="J63" s="1">
        <v>10</v>
      </c>
      <c r="K63" s="1">
        <v>5</v>
      </c>
      <c r="L63" s="1" t="s">
        <v>11399</v>
      </c>
      <c r="M63" s="1">
        <v>1484.7</v>
      </c>
      <c r="N63" s="1" t="s">
        <v>101</v>
      </c>
      <c r="O63" s="1">
        <v>9.4E-2</v>
      </c>
      <c r="P63" s="1">
        <v>7.5999999999999998E-2</v>
      </c>
      <c r="Q63" s="1">
        <v>2.0299999999999999E-2</v>
      </c>
      <c r="R63" s="1">
        <v>9.7999999999999997E-3</v>
      </c>
      <c r="S63" s="1" t="s">
        <v>52</v>
      </c>
      <c r="T63" s="1" t="s">
        <v>10501</v>
      </c>
      <c r="U63" s="1">
        <v>18</v>
      </c>
      <c r="V63" s="1" t="s">
        <v>9485</v>
      </c>
      <c r="W63" s="1" t="s">
        <v>163</v>
      </c>
      <c r="X63" s="1">
        <v>66066.73</v>
      </c>
      <c r="Y63" s="1">
        <v>50760</v>
      </c>
      <c r="Z63" s="1" t="s">
        <v>5043</v>
      </c>
      <c r="AA63" s="1" t="s">
        <v>5098</v>
      </c>
      <c r="AB63" s="1" t="s">
        <v>5008</v>
      </c>
      <c r="AC63" s="1" t="s">
        <v>11214</v>
      </c>
    </row>
    <row r="64" spans="1:29">
      <c r="A64" s="1" t="s">
        <v>11400</v>
      </c>
      <c r="B64" s="38" t="s">
        <v>4114</v>
      </c>
      <c r="C64" s="38" t="s">
        <v>4115</v>
      </c>
      <c r="D64" s="1" t="s">
        <v>4530</v>
      </c>
      <c r="E64" s="94" t="s">
        <v>10583</v>
      </c>
      <c r="F64" s="36">
        <v>50760</v>
      </c>
      <c r="G64" s="46" t="s">
        <v>10583</v>
      </c>
      <c r="H64" s="46" t="s">
        <v>10598</v>
      </c>
      <c r="I64" s="1" t="s">
        <v>10</v>
      </c>
      <c r="J64" s="1">
        <v>10</v>
      </c>
      <c r="K64" s="1">
        <v>5</v>
      </c>
      <c r="L64" s="1" t="s">
        <v>11401</v>
      </c>
      <c r="M64" s="1">
        <v>1392.4</v>
      </c>
      <c r="N64" s="1" t="s">
        <v>101</v>
      </c>
      <c r="O64" s="1">
        <v>9.4E-2</v>
      </c>
      <c r="P64" s="1">
        <v>7.5999999999999998E-2</v>
      </c>
      <c r="Q64" s="1">
        <v>2.0299999999999999E-2</v>
      </c>
      <c r="R64" s="1">
        <v>9.7999999999999997E-3</v>
      </c>
      <c r="S64" s="1" t="s">
        <v>52</v>
      </c>
      <c r="T64" s="1" t="s">
        <v>10501</v>
      </c>
      <c r="U64" s="1">
        <v>18</v>
      </c>
      <c r="V64" s="1" t="s">
        <v>9485</v>
      </c>
      <c r="W64" s="1" t="s">
        <v>163</v>
      </c>
      <c r="X64" s="1">
        <v>66066.73</v>
      </c>
      <c r="Y64" s="1">
        <v>50760</v>
      </c>
      <c r="Z64" s="1" t="s">
        <v>5043</v>
      </c>
      <c r="AA64" s="1" t="s">
        <v>5098</v>
      </c>
      <c r="AB64" s="1" t="s">
        <v>5008</v>
      </c>
      <c r="AC64" s="1" t="s">
        <v>11214</v>
      </c>
    </row>
    <row r="65" spans="1:29">
      <c r="A65" s="1" t="s">
        <v>11402</v>
      </c>
      <c r="B65" s="38" t="s">
        <v>1321</v>
      </c>
      <c r="C65" s="38" t="s">
        <v>4489</v>
      </c>
      <c r="D65" s="1" t="s">
        <v>4490</v>
      </c>
      <c r="E65" s="94" t="s">
        <v>10583</v>
      </c>
      <c r="F65" s="36">
        <v>28900</v>
      </c>
      <c r="G65" s="46" t="s">
        <v>10499</v>
      </c>
      <c r="H65" s="46" t="s">
        <v>10570</v>
      </c>
      <c r="I65" s="1" t="s">
        <v>17</v>
      </c>
      <c r="J65" s="1">
        <v>6</v>
      </c>
      <c r="K65" s="1">
        <v>4</v>
      </c>
      <c r="L65" s="1" t="s">
        <v>11403</v>
      </c>
      <c r="M65" s="1">
        <v>5547.3</v>
      </c>
      <c r="N65" s="1" t="s">
        <v>101</v>
      </c>
      <c r="O65" s="1">
        <v>0.128</v>
      </c>
      <c r="P65" s="1">
        <v>0.17</v>
      </c>
      <c r="Q65" s="1">
        <v>6.4000000000000001E-2</v>
      </c>
      <c r="R65" s="1">
        <v>1.4999999999999999E-2</v>
      </c>
      <c r="S65" s="1" t="s">
        <v>51</v>
      </c>
      <c r="T65" s="1" t="s">
        <v>162</v>
      </c>
      <c r="U65" s="1">
        <v>18</v>
      </c>
      <c r="V65" s="1" t="s">
        <v>5044</v>
      </c>
      <c r="W65" s="1" t="s">
        <v>162</v>
      </c>
      <c r="X65" s="1">
        <v>34184.050000000003</v>
      </c>
      <c r="Y65" s="1">
        <v>28800</v>
      </c>
      <c r="Z65" s="1" t="s">
        <v>5043</v>
      </c>
      <c r="AA65" s="1" t="s">
        <v>5012</v>
      </c>
      <c r="AB65" s="1" t="s">
        <v>5014</v>
      </c>
      <c r="AC65" s="1" t="s">
        <v>11404</v>
      </c>
    </row>
    <row r="66" spans="1:29" ht="13" customHeight="1">
      <c r="A66" s="1" t="s">
        <v>11405</v>
      </c>
      <c r="B66" s="38" t="s">
        <v>1563</v>
      </c>
      <c r="C66" s="38" t="s">
        <v>1063</v>
      </c>
      <c r="D66" s="1" t="s">
        <v>119</v>
      </c>
      <c r="E66" s="94" t="s">
        <v>10583</v>
      </c>
      <c r="F66" s="36">
        <v>16372</v>
      </c>
      <c r="G66" s="46" t="s">
        <v>10618</v>
      </c>
      <c r="H66" s="46" t="s">
        <v>10542</v>
      </c>
      <c r="I66" s="1" t="s">
        <v>17</v>
      </c>
      <c r="J66" s="1">
        <v>8</v>
      </c>
      <c r="K66" s="1">
        <v>4</v>
      </c>
      <c r="L66" s="1" t="s">
        <v>11406</v>
      </c>
      <c r="M66" s="1">
        <v>8472.7000000000007</v>
      </c>
      <c r="N66" s="1" t="s">
        <v>101</v>
      </c>
      <c r="O66" s="1">
        <v>0.128</v>
      </c>
      <c r="P66" s="1">
        <v>0.17</v>
      </c>
      <c r="Q66" s="1">
        <v>0.05</v>
      </c>
      <c r="R66" s="1">
        <v>1.4999999999999999E-2</v>
      </c>
      <c r="S66" s="1" t="s">
        <v>50</v>
      </c>
      <c r="T66" s="1" t="s">
        <v>10512</v>
      </c>
      <c r="U66" s="1">
        <v>18</v>
      </c>
      <c r="V66" s="1" t="s">
        <v>6071</v>
      </c>
      <c r="W66" s="1" t="s">
        <v>162</v>
      </c>
      <c r="X66" s="1">
        <v>41186.269999999997</v>
      </c>
      <c r="Y66" s="1">
        <v>16380</v>
      </c>
      <c r="Z66" s="1" t="s">
        <v>5043</v>
      </c>
      <c r="AA66" s="1" t="s">
        <v>5009</v>
      </c>
      <c r="AB66" s="47" t="s">
        <v>11407</v>
      </c>
      <c r="AC66" s="1" t="s">
        <v>11408</v>
      </c>
    </row>
    <row r="67" spans="1:29" ht="13.5" customHeight="1">
      <c r="A67" s="48" t="s">
        <v>11409</v>
      </c>
      <c r="B67" s="38" t="s">
        <v>2413</v>
      </c>
      <c r="C67" s="38" t="s">
        <v>4389</v>
      </c>
      <c r="D67" s="1" t="s">
        <v>82</v>
      </c>
      <c r="E67" s="94" t="s">
        <v>10583</v>
      </c>
      <c r="F67" s="36">
        <v>23400</v>
      </c>
      <c r="G67" s="46" t="s">
        <v>10537</v>
      </c>
      <c r="H67" s="46" t="s">
        <v>10529</v>
      </c>
      <c r="I67" s="1" t="s">
        <v>38</v>
      </c>
      <c r="J67" s="1">
        <v>3</v>
      </c>
      <c r="K67" s="1">
        <v>0</v>
      </c>
      <c r="L67" s="1" t="s">
        <v>11410</v>
      </c>
      <c r="M67" s="1">
        <v>4502.5</v>
      </c>
      <c r="N67" s="1" t="s">
        <v>23</v>
      </c>
      <c r="O67" s="1">
        <v>0.14000000000000001</v>
      </c>
      <c r="P67" s="1">
        <v>0.21</v>
      </c>
      <c r="Q67" s="1">
        <v>3.2000000000000001E-2</v>
      </c>
      <c r="R67" s="1">
        <v>1.4999999999999999E-2</v>
      </c>
      <c r="S67" s="1" t="s">
        <v>51</v>
      </c>
      <c r="T67" s="1" t="s">
        <v>10512</v>
      </c>
      <c r="U67" s="1">
        <v>18</v>
      </c>
      <c r="V67" s="1" t="s">
        <v>8140</v>
      </c>
      <c r="W67" s="1" t="s">
        <v>162</v>
      </c>
      <c r="X67" s="1">
        <v>69156.479999999996</v>
      </c>
      <c r="Y67" s="1">
        <v>23400</v>
      </c>
      <c r="Z67" s="1" t="s">
        <v>5043</v>
      </c>
      <c r="AA67" s="1" t="s">
        <v>5015</v>
      </c>
      <c r="AB67" s="1" t="s">
        <v>11411</v>
      </c>
      <c r="AC67" s="1" t="s">
        <v>11412</v>
      </c>
    </row>
    <row r="68" spans="1:29">
      <c r="A68" s="1" t="s">
        <v>11413</v>
      </c>
      <c r="B68" s="38" t="s">
        <v>2938</v>
      </c>
      <c r="C68" s="38" t="s">
        <v>2935</v>
      </c>
      <c r="D68" s="1" t="s">
        <v>4428</v>
      </c>
      <c r="E68" s="94" t="s">
        <v>10583</v>
      </c>
      <c r="F68" s="36">
        <v>33300</v>
      </c>
      <c r="G68" s="46" t="s">
        <v>10537</v>
      </c>
      <c r="H68" s="46" t="s">
        <v>10542</v>
      </c>
      <c r="I68" s="1" t="s">
        <v>26</v>
      </c>
      <c r="J68" s="1">
        <v>14</v>
      </c>
      <c r="K68" s="1">
        <v>9</v>
      </c>
      <c r="L68" s="1" t="s">
        <v>11414</v>
      </c>
      <c r="M68" s="1">
        <v>4493</v>
      </c>
      <c r="N68" s="1" t="s">
        <v>101</v>
      </c>
      <c r="O68" s="1">
        <v>0.128</v>
      </c>
      <c r="P68" s="1">
        <v>0.185</v>
      </c>
      <c r="Q68" s="1">
        <v>3.2000000000000001E-2</v>
      </c>
      <c r="R68" s="1">
        <v>1.9300000000000001E-2</v>
      </c>
      <c r="S68" s="1" t="s">
        <v>51</v>
      </c>
      <c r="T68" s="1" t="s">
        <v>10519</v>
      </c>
      <c r="U68" s="1">
        <v>18</v>
      </c>
      <c r="V68" s="1" t="s">
        <v>9089</v>
      </c>
      <c r="W68" s="1" t="s">
        <v>162</v>
      </c>
      <c r="X68" s="1">
        <v>20664.46</v>
      </c>
      <c r="Y68" s="1">
        <v>33300</v>
      </c>
      <c r="Z68" s="1" t="s">
        <v>5043</v>
      </c>
      <c r="AA68" s="1" t="s">
        <v>5011</v>
      </c>
      <c r="AB68" s="1" t="s">
        <v>5014</v>
      </c>
      <c r="AC68" s="1" t="s">
        <v>11415</v>
      </c>
    </row>
    <row r="69" spans="1:29">
      <c r="A69" s="1" t="s">
        <v>11477</v>
      </c>
      <c r="B69" s="38" t="s">
        <v>2207</v>
      </c>
      <c r="C69" s="38" t="s">
        <v>2208</v>
      </c>
      <c r="D69" s="1" t="s">
        <v>4428</v>
      </c>
      <c r="E69" s="94" t="s">
        <v>10583</v>
      </c>
      <c r="F69" s="36">
        <v>50682</v>
      </c>
      <c r="G69" s="46" t="s">
        <v>10516</v>
      </c>
      <c r="H69" s="46" t="s">
        <v>10529</v>
      </c>
      <c r="I69" s="1" t="s">
        <v>1</v>
      </c>
      <c r="J69" s="1">
        <v>6</v>
      </c>
      <c r="K69" s="1">
        <v>4</v>
      </c>
      <c r="L69" s="1" t="s">
        <v>11478</v>
      </c>
      <c r="M69" s="1">
        <v>1326.4</v>
      </c>
      <c r="N69" s="1" t="s">
        <v>101</v>
      </c>
      <c r="O69" s="1">
        <v>8.8999999999999996E-2</v>
      </c>
      <c r="P69" s="1">
        <v>6.4000000000000001E-2</v>
      </c>
      <c r="Q69" s="1">
        <v>4.1000000000000002E-2</v>
      </c>
      <c r="R69" s="1">
        <v>9.7999999999999997E-3</v>
      </c>
      <c r="S69" s="1" t="s">
        <v>52</v>
      </c>
      <c r="T69" s="1" t="s">
        <v>10501</v>
      </c>
      <c r="U69" s="1">
        <v>18</v>
      </c>
      <c r="V69" s="1" t="s">
        <v>5044</v>
      </c>
      <c r="W69" s="1" t="s">
        <v>163</v>
      </c>
      <c r="X69" s="1">
        <v>36502.04</v>
      </c>
      <c r="Y69" s="1">
        <v>50760</v>
      </c>
      <c r="Z69" s="1" t="s">
        <v>11169</v>
      </c>
      <c r="AA69" s="1" t="s">
        <v>5009</v>
      </c>
      <c r="AB69" s="1" t="s">
        <v>11479</v>
      </c>
      <c r="AC69" s="1" t="s">
        <v>11480</v>
      </c>
    </row>
    <row r="70" spans="1:29">
      <c r="A70" s="48" t="s">
        <v>11530</v>
      </c>
      <c r="B70" s="38" t="s">
        <v>4208</v>
      </c>
      <c r="C70" s="38" t="s">
        <v>1170</v>
      </c>
      <c r="D70" s="1" t="s">
        <v>4441</v>
      </c>
      <c r="E70" s="94" t="s">
        <v>10583</v>
      </c>
      <c r="F70" s="36">
        <v>50760</v>
      </c>
      <c r="G70" s="46" t="s">
        <v>11155</v>
      </c>
      <c r="H70" s="46" t="s">
        <v>10506</v>
      </c>
      <c r="I70" s="1" t="s">
        <v>2</v>
      </c>
      <c r="J70" s="1">
        <v>9</v>
      </c>
      <c r="K70" s="1">
        <v>5</v>
      </c>
      <c r="L70" s="1" t="s">
        <v>11531</v>
      </c>
      <c r="M70" s="1">
        <v>2250</v>
      </c>
      <c r="N70" s="1" t="s">
        <v>101</v>
      </c>
      <c r="O70" s="1">
        <v>8.8999999999999996E-2</v>
      </c>
      <c r="P70" s="1">
        <v>5.3999999999999999E-2</v>
      </c>
      <c r="Q70" s="1">
        <v>4.1000000000000002E-2</v>
      </c>
      <c r="R70" s="1">
        <v>1.18E-2</v>
      </c>
      <c r="S70" s="1" t="s">
        <v>52</v>
      </c>
      <c r="T70" s="1" t="s">
        <v>10501</v>
      </c>
      <c r="U70" s="1">
        <v>18</v>
      </c>
      <c r="V70" s="1" t="s">
        <v>5114</v>
      </c>
      <c r="W70" s="1" t="s">
        <v>163</v>
      </c>
      <c r="X70" s="1">
        <v>53135.27</v>
      </c>
      <c r="Y70" s="1">
        <v>50760</v>
      </c>
      <c r="Z70" s="1" t="s">
        <v>11169</v>
      </c>
      <c r="AA70" s="1" t="s">
        <v>5009</v>
      </c>
      <c r="AB70" s="1" t="s">
        <v>11532</v>
      </c>
      <c r="AC70" s="1" t="s">
        <v>11533</v>
      </c>
    </row>
    <row r="71" spans="1:29">
      <c r="A71" s="1" t="s">
        <v>11428</v>
      </c>
      <c r="B71" s="38" t="s">
        <v>760</v>
      </c>
      <c r="C71" s="38" t="s">
        <v>10211</v>
      </c>
      <c r="D71" s="1" t="s">
        <v>82</v>
      </c>
      <c r="E71" s="94" t="s">
        <v>10583</v>
      </c>
      <c r="F71" s="36">
        <v>8356</v>
      </c>
      <c r="G71" s="46" t="s">
        <v>10511</v>
      </c>
      <c r="H71" s="46" t="s">
        <v>11162</v>
      </c>
      <c r="I71" s="1" t="s">
        <v>39</v>
      </c>
      <c r="J71" s="1">
        <v>3</v>
      </c>
      <c r="K71" s="1">
        <v>0</v>
      </c>
      <c r="L71" s="1" t="s">
        <v>11429</v>
      </c>
      <c r="M71" s="1">
        <v>8064.2</v>
      </c>
      <c r="N71" s="1" t="s">
        <v>23</v>
      </c>
      <c r="O71" s="1">
        <v>0.20599999999999999</v>
      </c>
      <c r="P71" s="1">
        <v>0.216</v>
      </c>
      <c r="Q71" s="1">
        <v>4.1000000000000002E-2</v>
      </c>
      <c r="R71" s="1">
        <v>1.18E-2</v>
      </c>
      <c r="S71" s="1" t="s">
        <v>50</v>
      </c>
      <c r="T71" s="1" t="s">
        <v>10504</v>
      </c>
      <c r="U71" s="1">
        <v>18</v>
      </c>
      <c r="V71" s="1" t="s">
        <v>8119</v>
      </c>
      <c r="W71" s="1" t="s">
        <v>162</v>
      </c>
      <c r="X71" s="1">
        <v>70015.25</v>
      </c>
      <c r="Y71" s="1">
        <v>13860</v>
      </c>
      <c r="Z71" s="1" t="s">
        <v>5043</v>
      </c>
      <c r="AA71" s="1" t="s">
        <v>5009</v>
      </c>
      <c r="AB71" s="1" t="s">
        <v>5008</v>
      </c>
      <c r="AC71" s="1" t="s">
        <v>11227</v>
      </c>
    </row>
    <row r="72" spans="1:29">
      <c r="A72" s="1" t="s">
        <v>11430</v>
      </c>
      <c r="B72" s="38" t="s">
        <v>309</v>
      </c>
      <c r="C72" s="38" t="s">
        <v>192</v>
      </c>
      <c r="D72" s="1" t="s">
        <v>152</v>
      </c>
      <c r="E72" s="94" t="s">
        <v>10583</v>
      </c>
      <c r="F72" s="36">
        <v>51217</v>
      </c>
      <c r="G72" s="46" t="s">
        <v>11155</v>
      </c>
      <c r="H72" s="46" t="s">
        <v>10542</v>
      </c>
      <c r="I72" s="1" t="s">
        <v>7</v>
      </c>
      <c r="J72" s="1">
        <v>9</v>
      </c>
      <c r="K72" s="1">
        <v>6</v>
      </c>
      <c r="L72" s="1" t="s">
        <v>11431</v>
      </c>
      <c r="M72" s="1">
        <v>864.9</v>
      </c>
      <c r="N72" s="1" t="s">
        <v>96</v>
      </c>
      <c r="O72" s="1">
        <v>9.4E-2</v>
      </c>
      <c r="P72" s="1">
        <v>7.0000000000000007E-2</v>
      </c>
      <c r="Q72" s="1">
        <v>1.9E-2</v>
      </c>
      <c r="R72" s="1">
        <v>9.7999999999999997E-3</v>
      </c>
      <c r="S72" s="1" t="s">
        <v>52</v>
      </c>
      <c r="T72" s="1" t="s">
        <v>10501</v>
      </c>
      <c r="U72" s="1">
        <v>18</v>
      </c>
      <c r="V72" s="1" t="s">
        <v>5757</v>
      </c>
      <c r="W72" s="1" t="s">
        <v>163</v>
      </c>
      <c r="X72" s="1">
        <v>27240.400000000001</v>
      </c>
      <c r="Y72" s="1">
        <v>50760</v>
      </c>
      <c r="Z72" s="1" t="s">
        <v>5043</v>
      </c>
      <c r="AA72" s="1" t="s">
        <v>5009</v>
      </c>
      <c r="AB72" s="1" t="s">
        <v>11432</v>
      </c>
      <c r="AC72" s="1" t="s">
        <v>11433</v>
      </c>
    </row>
    <row r="73" spans="1:29">
      <c r="A73" s="1" t="s">
        <v>11434</v>
      </c>
      <c r="B73" s="38" t="s">
        <v>1321</v>
      </c>
      <c r="C73" s="38" t="s">
        <v>4489</v>
      </c>
      <c r="D73" s="1" t="s">
        <v>4490</v>
      </c>
      <c r="E73" s="94" t="s">
        <v>10583</v>
      </c>
      <c r="F73" s="36">
        <v>28822</v>
      </c>
      <c r="G73" s="46" t="s">
        <v>10499</v>
      </c>
      <c r="H73" s="46" t="s">
        <v>10570</v>
      </c>
      <c r="I73" s="1" t="s">
        <v>17</v>
      </c>
      <c r="J73" s="1">
        <v>6</v>
      </c>
      <c r="K73" s="1">
        <v>4</v>
      </c>
      <c r="L73" s="1" t="s">
        <v>11435</v>
      </c>
      <c r="M73" s="1">
        <v>5598.1</v>
      </c>
      <c r="N73" s="1" t="s">
        <v>101</v>
      </c>
      <c r="O73" s="1">
        <v>0.128</v>
      </c>
      <c r="P73" s="1">
        <v>0.17</v>
      </c>
      <c r="Q73" s="1">
        <v>6.4000000000000001E-2</v>
      </c>
      <c r="R73" s="1">
        <v>1.4999999999999999E-2</v>
      </c>
      <c r="S73" s="1" t="s">
        <v>51</v>
      </c>
      <c r="T73" s="1" t="s">
        <v>162</v>
      </c>
      <c r="U73" s="1">
        <v>18</v>
      </c>
      <c r="V73" s="1" t="s">
        <v>5044</v>
      </c>
      <c r="W73" s="1" t="s">
        <v>162</v>
      </c>
      <c r="X73" s="1">
        <v>34184.050000000003</v>
      </c>
      <c r="Y73" s="1">
        <v>28800</v>
      </c>
      <c r="Z73" s="1" t="s">
        <v>5043</v>
      </c>
      <c r="AA73" s="1" t="s">
        <v>5012</v>
      </c>
      <c r="AB73" s="1" t="s">
        <v>5014</v>
      </c>
      <c r="AC73" s="1" t="s">
        <v>11436</v>
      </c>
    </row>
    <row r="74" spans="1:29" ht="13" customHeight="1">
      <c r="A74" s="1" t="s">
        <v>11437</v>
      </c>
      <c r="B74" s="38" t="s">
        <v>129</v>
      </c>
      <c r="C74" s="38" t="s">
        <v>130</v>
      </c>
      <c r="D74" s="1" t="s">
        <v>131</v>
      </c>
      <c r="E74" s="94" t="s">
        <v>10583</v>
      </c>
      <c r="F74" s="36">
        <v>42144</v>
      </c>
      <c r="G74" s="46" t="s">
        <v>10734</v>
      </c>
      <c r="H74" s="46" t="s">
        <v>11161</v>
      </c>
      <c r="I74" s="1" t="s">
        <v>29</v>
      </c>
      <c r="J74" s="1">
        <v>14</v>
      </c>
      <c r="K74" s="1">
        <v>9</v>
      </c>
      <c r="L74" s="1" t="s">
        <v>11438</v>
      </c>
      <c r="M74" s="1">
        <v>2807.9</v>
      </c>
      <c r="N74" s="1" t="s">
        <v>96</v>
      </c>
      <c r="O74" s="1">
        <v>6.5000000000000002E-2</v>
      </c>
      <c r="P74" s="1">
        <v>0.17</v>
      </c>
      <c r="Q74" s="1">
        <v>0.04</v>
      </c>
      <c r="R74" s="1">
        <v>1.9300000000000001E-2</v>
      </c>
      <c r="S74" s="1" t="s">
        <v>51</v>
      </c>
      <c r="T74" s="1" t="s">
        <v>10501</v>
      </c>
      <c r="U74" s="1">
        <v>18</v>
      </c>
      <c r="V74" s="1" t="s">
        <v>5046</v>
      </c>
      <c r="W74" s="1" t="s">
        <v>162</v>
      </c>
      <c r="X74" s="1">
        <v>20932.16</v>
      </c>
      <c r="Y74" s="1">
        <v>42300</v>
      </c>
      <c r="Z74" s="1" t="s">
        <v>5043</v>
      </c>
      <c r="AA74" s="1" t="s">
        <v>5009</v>
      </c>
      <c r="AB74" s="47" t="s">
        <v>5008</v>
      </c>
      <c r="AC74" s="1" t="s">
        <v>11233</v>
      </c>
    </row>
    <row r="75" spans="1:29" ht="13.5" customHeight="1">
      <c r="A75" s="1" t="s">
        <v>11439</v>
      </c>
      <c r="B75" s="38" t="s">
        <v>848</v>
      </c>
      <c r="C75" s="38" t="s">
        <v>721</v>
      </c>
      <c r="D75" s="1" t="s">
        <v>4428</v>
      </c>
      <c r="E75" s="94" t="s">
        <v>10583</v>
      </c>
      <c r="F75" s="36">
        <v>33000</v>
      </c>
      <c r="G75" s="46" t="s">
        <v>11440</v>
      </c>
      <c r="H75" s="46" t="s">
        <v>11441</v>
      </c>
      <c r="I75" s="1" t="s">
        <v>33</v>
      </c>
      <c r="J75" s="1">
        <v>14</v>
      </c>
      <c r="K75" s="1">
        <v>9</v>
      </c>
      <c r="L75" s="1" t="s">
        <v>11442</v>
      </c>
      <c r="M75" s="1">
        <v>3709.7</v>
      </c>
      <c r="N75" s="1" t="s">
        <v>96</v>
      </c>
      <c r="O75" s="1">
        <v>0.14000000000000001</v>
      </c>
      <c r="P75" s="1">
        <v>0.19</v>
      </c>
      <c r="Q75" s="1">
        <v>3.5999999999999997E-2</v>
      </c>
      <c r="R75" s="1">
        <v>1.9300000000000001E-2</v>
      </c>
      <c r="S75" s="1" t="s">
        <v>51</v>
      </c>
      <c r="T75" s="1" t="s">
        <v>10519</v>
      </c>
      <c r="U75" s="1">
        <v>18</v>
      </c>
      <c r="V75" s="1" t="s">
        <v>5046</v>
      </c>
      <c r="W75" s="1" t="s">
        <v>162</v>
      </c>
      <c r="X75" s="1">
        <v>25437.31</v>
      </c>
      <c r="Y75" s="1">
        <v>33300</v>
      </c>
      <c r="Z75" s="1" t="s">
        <v>5043</v>
      </c>
      <c r="AA75" s="1" t="s">
        <v>5009</v>
      </c>
      <c r="AB75" s="1" t="s">
        <v>5008</v>
      </c>
      <c r="AC75" s="1" t="s">
        <v>11443</v>
      </c>
    </row>
    <row r="76" spans="1:29" ht="14" customHeight="1">
      <c r="A76" s="1" t="s">
        <v>11444</v>
      </c>
      <c r="B76" s="38" t="s">
        <v>760</v>
      </c>
      <c r="C76" s="38" t="s">
        <v>10211</v>
      </c>
      <c r="D76" s="1" t="s">
        <v>82</v>
      </c>
      <c r="E76" s="94" t="s">
        <v>10583</v>
      </c>
      <c r="F76" s="36">
        <v>8477</v>
      </c>
      <c r="G76" s="46" t="s">
        <v>10511</v>
      </c>
      <c r="H76" s="46" t="s">
        <v>11162</v>
      </c>
      <c r="I76" s="1" t="s">
        <v>39</v>
      </c>
      <c r="J76" s="1">
        <v>3</v>
      </c>
      <c r="K76" s="1">
        <v>0</v>
      </c>
      <c r="L76" s="1" t="s">
        <v>11445</v>
      </c>
      <c r="M76" s="1">
        <v>8117.4</v>
      </c>
      <c r="N76" s="1" t="s">
        <v>23</v>
      </c>
      <c r="O76" s="1">
        <v>0.20599999999999999</v>
      </c>
      <c r="P76" s="1">
        <v>0.216</v>
      </c>
      <c r="Q76" s="1">
        <v>4.1000000000000002E-2</v>
      </c>
      <c r="R76" s="1">
        <v>1.18E-2</v>
      </c>
      <c r="S76" s="1" t="s">
        <v>50</v>
      </c>
      <c r="T76" s="1" t="s">
        <v>10504</v>
      </c>
      <c r="U76" s="1">
        <v>18</v>
      </c>
      <c r="V76" s="1" t="s">
        <v>8119</v>
      </c>
      <c r="W76" s="1" t="s">
        <v>162</v>
      </c>
      <c r="X76" s="1">
        <v>70015.25</v>
      </c>
      <c r="Y76" s="1">
        <v>13860</v>
      </c>
      <c r="Z76" s="1" t="s">
        <v>5043</v>
      </c>
      <c r="AA76" s="1" t="s">
        <v>5009</v>
      </c>
      <c r="AB76" s="47" t="s">
        <v>5008</v>
      </c>
      <c r="AC76" s="1" t="s">
        <v>11227</v>
      </c>
    </row>
    <row r="77" spans="1:29">
      <c r="A77" s="1" t="s">
        <v>11544</v>
      </c>
      <c r="B77" s="38" t="s">
        <v>1053</v>
      </c>
      <c r="C77" s="38" t="s">
        <v>1051</v>
      </c>
      <c r="D77" s="1" t="s">
        <v>107</v>
      </c>
      <c r="E77" s="94" t="s">
        <v>10583</v>
      </c>
      <c r="F77" s="36">
        <v>15900</v>
      </c>
      <c r="G77" s="46" t="s">
        <v>10516</v>
      </c>
      <c r="H77" s="46" t="s">
        <v>11191</v>
      </c>
      <c r="I77" s="1" t="s">
        <v>17</v>
      </c>
      <c r="J77" s="1">
        <v>2</v>
      </c>
      <c r="K77" s="1">
        <v>0</v>
      </c>
      <c r="L77" s="1" t="s">
        <v>11545</v>
      </c>
      <c r="M77" s="1">
        <v>1689.4</v>
      </c>
      <c r="N77" s="1" t="s">
        <v>23</v>
      </c>
      <c r="O77" s="1">
        <v>0.122</v>
      </c>
      <c r="P77" s="1">
        <v>0.18</v>
      </c>
      <c r="Q77" s="1">
        <v>5.6000000000000001E-2</v>
      </c>
      <c r="R77" s="1">
        <v>1.4999999999999999E-2</v>
      </c>
      <c r="S77" s="1" t="s">
        <v>50</v>
      </c>
      <c r="T77" s="1" t="s">
        <v>10512</v>
      </c>
      <c r="U77" s="1">
        <v>18</v>
      </c>
      <c r="V77" s="1" t="s">
        <v>5549</v>
      </c>
      <c r="W77" s="1" t="s">
        <v>162</v>
      </c>
      <c r="X77" s="1">
        <v>57063.87</v>
      </c>
      <c r="Y77" s="1">
        <v>16380</v>
      </c>
      <c r="Z77" s="1" t="s">
        <v>11169</v>
      </c>
      <c r="AA77" s="1" t="s">
        <v>5010</v>
      </c>
      <c r="AB77" s="1" t="s">
        <v>5008</v>
      </c>
      <c r="AC77" s="1" t="s">
        <v>11546</v>
      </c>
    </row>
    <row r="78" spans="1:29">
      <c r="A78" s="1" t="s">
        <v>11450</v>
      </c>
      <c r="B78" s="38" t="s">
        <v>2413</v>
      </c>
      <c r="C78" s="38" t="s">
        <v>4389</v>
      </c>
      <c r="D78" s="1" t="s">
        <v>82</v>
      </c>
      <c r="E78" s="94" t="s">
        <v>10583</v>
      </c>
      <c r="F78" s="36">
        <v>23400</v>
      </c>
      <c r="G78" s="46" t="s">
        <v>10537</v>
      </c>
      <c r="H78" s="46" t="s">
        <v>10529</v>
      </c>
      <c r="I78" s="1" t="s">
        <v>38</v>
      </c>
      <c r="J78" s="1">
        <v>3</v>
      </c>
      <c r="K78" s="1">
        <v>0</v>
      </c>
      <c r="L78" s="1" t="s">
        <v>11451</v>
      </c>
      <c r="M78" s="1">
        <v>4492.5</v>
      </c>
      <c r="N78" s="1" t="s">
        <v>23</v>
      </c>
      <c r="O78" s="1">
        <v>0.14000000000000001</v>
      </c>
      <c r="P78" s="1">
        <v>0.21</v>
      </c>
      <c r="Q78" s="1">
        <v>3.2000000000000001E-2</v>
      </c>
      <c r="R78" s="1">
        <v>1.4999999999999999E-2</v>
      </c>
      <c r="S78" s="1" t="s">
        <v>51</v>
      </c>
      <c r="T78" s="1" t="s">
        <v>10512</v>
      </c>
      <c r="U78" s="1">
        <v>18</v>
      </c>
      <c r="V78" s="1" t="s">
        <v>8140</v>
      </c>
      <c r="W78" s="1" t="s">
        <v>162</v>
      </c>
      <c r="X78" s="1">
        <v>69156.479999999996</v>
      </c>
      <c r="Y78" s="1">
        <v>23400</v>
      </c>
      <c r="Z78" s="1" t="s">
        <v>5043</v>
      </c>
      <c r="AA78" s="1" t="s">
        <v>5015</v>
      </c>
      <c r="AB78" s="1" t="s">
        <v>11452</v>
      </c>
      <c r="AC78" s="1" t="s">
        <v>11453</v>
      </c>
    </row>
    <row r="79" spans="1:29">
      <c r="A79" s="1" t="s">
        <v>11458</v>
      </c>
      <c r="B79" s="38" t="s">
        <v>4114</v>
      </c>
      <c r="C79" s="38" t="s">
        <v>4115</v>
      </c>
      <c r="D79" s="1" t="s">
        <v>4530</v>
      </c>
      <c r="E79" s="94" t="s">
        <v>10583</v>
      </c>
      <c r="F79" s="36">
        <v>50623</v>
      </c>
      <c r="G79" s="46" t="s">
        <v>10583</v>
      </c>
      <c r="H79" s="46" t="s">
        <v>10598</v>
      </c>
      <c r="I79" s="1" t="s">
        <v>10</v>
      </c>
      <c r="J79" s="1">
        <v>10</v>
      </c>
      <c r="K79" s="1">
        <v>5</v>
      </c>
      <c r="L79" s="1" t="s">
        <v>11459</v>
      </c>
      <c r="M79" s="1">
        <v>1451.9</v>
      </c>
      <c r="N79" s="1" t="s">
        <v>101</v>
      </c>
      <c r="O79" s="1">
        <v>9.4E-2</v>
      </c>
      <c r="P79" s="1">
        <v>7.5999999999999998E-2</v>
      </c>
      <c r="Q79" s="1">
        <v>2.0299999999999999E-2</v>
      </c>
      <c r="R79" s="1">
        <v>9.7999999999999997E-3</v>
      </c>
      <c r="S79" s="1" t="s">
        <v>52</v>
      </c>
      <c r="T79" s="1" t="s">
        <v>10501</v>
      </c>
      <c r="U79" s="1">
        <v>18</v>
      </c>
      <c r="V79" s="1" t="s">
        <v>9485</v>
      </c>
      <c r="W79" s="1" t="s">
        <v>163</v>
      </c>
      <c r="X79" s="1">
        <v>66066.73</v>
      </c>
      <c r="Y79" s="1">
        <v>50760</v>
      </c>
      <c r="Z79" s="1" t="s">
        <v>5043</v>
      </c>
      <c r="AA79" s="1" t="s">
        <v>5098</v>
      </c>
      <c r="AB79" s="1" t="s">
        <v>5008</v>
      </c>
      <c r="AC79" s="1" t="s">
        <v>11214</v>
      </c>
    </row>
    <row r="80" spans="1:29">
      <c r="A80" s="1" t="s">
        <v>11555</v>
      </c>
      <c r="B80" s="38" t="s">
        <v>2194</v>
      </c>
      <c r="C80" s="38" t="s">
        <v>2193</v>
      </c>
      <c r="D80" s="1" t="s">
        <v>157</v>
      </c>
      <c r="E80" s="94" t="s">
        <v>10583</v>
      </c>
      <c r="F80" s="36">
        <v>42300</v>
      </c>
      <c r="G80" s="46" t="s">
        <v>10639</v>
      </c>
      <c r="H80" s="46" t="s">
        <v>10526</v>
      </c>
      <c r="I80" s="1" t="s">
        <v>1</v>
      </c>
      <c r="J80" s="1">
        <v>2</v>
      </c>
      <c r="K80" s="1">
        <v>0</v>
      </c>
      <c r="L80" s="1" t="s">
        <v>11556</v>
      </c>
      <c r="M80" s="1">
        <v>746.5</v>
      </c>
      <c r="N80" s="1" t="s">
        <v>101</v>
      </c>
      <c r="O80" s="1">
        <v>0.09</v>
      </c>
      <c r="P80" s="1">
        <v>7.0000000000000007E-2</v>
      </c>
      <c r="Q80" s="1">
        <v>4.1000000000000002E-2</v>
      </c>
      <c r="R80" s="1">
        <v>1.18E-2</v>
      </c>
      <c r="S80" s="1" t="s">
        <v>51</v>
      </c>
      <c r="T80" s="1" t="s">
        <v>10501</v>
      </c>
      <c r="U80" s="1">
        <v>18</v>
      </c>
      <c r="V80" s="1" t="s">
        <v>6790</v>
      </c>
      <c r="W80" s="1" t="s">
        <v>163</v>
      </c>
      <c r="X80" s="1">
        <v>50383.35</v>
      </c>
      <c r="Y80" s="1">
        <v>42300</v>
      </c>
      <c r="Z80" s="1" t="s">
        <v>11169</v>
      </c>
      <c r="AA80" s="1" t="s">
        <v>5009</v>
      </c>
      <c r="AB80" s="1" t="s">
        <v>11557</v>
      </c>
      <c r="AC80" s="1" t="s">
        <v>11558</v>
      </c>
    </row>
    <row r="81" spans="1:29">
      <c r="A81" s="1" t="s">
        <v>11464</v>
      </c>
      <c r="B81" s="38" t="s">
        <v>1321</v>
      </c>
      <c r="C81" s="38" t="s">
        <v>4489</v>
      </c>
      <c r="D81" s="1" t="s">
        <v>4490</v>
      </c>
      <c r="E81" s="94" t="s">
        <v>10583</v>
      </c>
      <c r="F81" s="36">
        <v>28885</v>
      </c>
      <c r="G81" s="46" t="s">
        <v>10499</v>
      </c>
      <c r="H81" s="46" t="s">
        <v>10570</v>
      </c>
      <c r="I81" s="1" t="s">
        <v>17</v>
      </c>
      <c r="J81" s="1">
        <v>6</v>
      </c>
      <c r="K81" s="1">
        <v>4</v>
      </c>
      <c r="L81" s="1" t="s">
        <v>11465</v>
      </c>
      <c r="M81" s="1">
        <v>5716.2</v>
      </c>
      <c r="N81" s="1" t="s">
        <v>101</v>
      </c>
      <c r="O81" s="1">
        <v>0.128</v>
      </c>
      <c r="P81" s="1">
        <v>0.17</v>
      </c>
      <c r="Q81" s="1">
        <v>6.4000000000000001E-2</v>
      </c>
      <c r="R81" s="1">
        <v>1.4999999999999999E-2</v>
      </c>
      <c r="S81" s="1" t="s">
        <v>51</v>
      </c>
      <c r="T81" s="1" t="s">
        <v>162</v>
      </c>
      <c r="U81" s="1">
        <v>18</v>
      </c>
      <c r="V81" s="1" t="s">
        <v>5044</v>
      </c>
      <c r="W81" s="1" t="s">
        <v>162</v>
      </c>
      <c r="X81" s="1">
        <v>34184.050000000003</v>
      </c>
      <c r="Y81" s="1">
        <v>28800</v>
      </c>
      <c r="Z81" s="1" t="s">
        <v>5043</v>
      </c>
      <c r="AA81" s="1" t="s">
        <v>5012</v>
      </c>
      <c r="AB81" s="1" t="s">
        <v>5014</v>
      </c>
      <c r="AC81" s="1" t="s">
        <v>11466</v>
      </c>
    </row>
    <row r="82" spans="1:29">
      <c r="A82" s="1" t="s">
        <v>11467</v>
      </c>
      <c r="B82" s="38" t="s">
        <v>4114</v>
      </c>
      <c r="C82" s="38" t="s">
        <v>4115</v>
      </c>
      <c r="D82" s="1" t="s">
        <v>4530</v>
      </c>
      <c r="E82" s="94" t="s">
        <v>10583</v>
      </c>
      <c r="F82" s="36">
        <v>50670</v>
      </c>
      <c r="G82" s="46" t="s">
        <v>10583</v>
      </c>
      <c r="H82" s="46" t="s">
        <v>10598</v>
      </c>
      <c r="I82" s="1" t="s">
        <v>10</v>
      </c>
      <c r="J82" s="1">
        <v>10</v>
      </c>
      <c r="K82" s="1">
        <v>5</v>
      </c>
      <c r="L82" s="1" t="s">
        <v>11468</v>
      </c>
      <c r="M82" s="1">
        <v>1511.9</v>
      </c>
      <c r="N82" s="1" t="s">
        <v>101</v>
      </c>
      <c r="O82" s="1">
        <v>9.4E-2</v>
      </c>
      <c r="P82" s="1">
        <v>7.5999999999999998E-2</v>
      </c>
      <c r="Q82" s="1">
        <v>2.0299999999999999E-2</v>
      </c>
      <c r="R82" s="1">
        <v>9.7999999999999997E-3</v>
      </c>
      <c r="S82" s="1" t="s">
        <v>52</v>
      </c>
      <c r="T82" s="1" t="s">
        <v>10501</v>
      </c>
      <c r="U82" s="1">
        <v>18</v>
      </c>
      <c r="V82" s="1" t="s">
        <v>9485</v>
      </c>
      <c r="W82" s="1" t="s">
        <v>163</v>
      </c>
      <c r="X82" s="1">
        <v>66066.73</v>
      </c>
      <c r="Y82" s="1">
        <v>50760</v>
      </c>
      <c r="Z82" s="1" t="s">
        <v>5043</v>
      </c>
      <c r="AA82" s="1" t="s">
        <v>5098</v>
      </c>
      <c r="AB82" s="1" t="s">
        <v>5008</v>
      </c>
      <c r="AC82" s="1" t="s">
        <v>11214</v>
      </c>
    </row>
    <row r="83" spans="1:29" ht="13.5" customHeight="1">
      <c r="A83" s="48" t="s">
        <v>11469</v>
      </c>
      <c r="B83" s="38" t="s">
        <v>1563</v>
      </c>
      <c r="C83" s="38" t="s">
        <v>1063</v>
      </c>
      <c r="D83" s="1" t="s">
        <v>119</v>
      </c>
      <c r="E83" s="94" t="s">
        <v>10583</v>
      </c>
      <c r="F83" s="36">
        <v>16371</v>
      </c>
      <c r="G83" s="46" t="s">
        <v>10618</v>
      </c>
      <c r="H83" s="46" t="s">
        <v>10542</v>
      </c>
      <c r="I83" s="1" t="s">
        <v>17</v>
      </c>
      <c r="J83" s="1">
        <v>8</v>
      </c>
      <c r="K83" s="1">
        <v>4</v>
      </c>
      <c r="L83" s="1" t="s">
        <v>11470</v>
      </c>
      <c r="M83" s="1">
        <v>8050</v>
      </c>
      <c r="N83" s="1" t="s">
        <v>101</v>
      </c>
      <c r="O83" s="1">
        <v>0.128</v>
      </c>
      <c r="P83" s="1">
        <v>0.17</v>
      </c>
      <c r="Q83" s="1">
        <v>0.05</v>
      </c>
      <c r="R83" s="1">
        <v>1.4999999999999999E-2</v>
      </c>
      <c r="S83" s="1" t="s">
        <v>50</v>
      </c>
      <c r="T83" s="1" t="s">
        <v>10512</v>
      </c>
      <c r="U83" s="1">
        <v>18</v>
      </c>
      <c r="V83" s="1" t="s">
        <v>6071</v>
      </c>
      <c r="W83" s="1" t="s">
        <v>162</v>
      </c>
      <c r="X83" s="1">
        <v>41186.269999999997</v>
      </c>
      <c r="Y83" s="1">
        <v>16380</v>
      </c>
      <c r="Z83" s="1" t="s">
        <v>5043</v>
      </c>
      <c r="AA83" s="1" t="s">
        <v>5009</v>
      </c>
      <c r="AB83" s="1" t="s">
        <v>11471</v>
      </c>
      <c r="AC83" s="1" t="s">
        <v>11472</v>
      </c>
    </row>
    <row r="84" spans="1:29">
      <c r="A84" s="1" t="s">
        <v>11473</v>
      </c>
      <c r="B84" s="38" t="s">
        <v>3204</v>
      </c>
      <c r="C84" s="38" t="s">
        <v>3203</v>
      </c>
      <c r="D84" s="1" t="s">
        <v>4428</v>
      </c>
      <c r="E84" s="94" t="s">
        <v>10583</v>
      </c>
      <c r="F84" s="36">
        <v>33000</v>
      </c>
      <c r="G84" s="46" t="s">
        <v>10537</v>
      </c>
      <c r="H84" s="46" t="s">
        <v>11474</v>
      </c>
      <c r="I84" s="1" t="s">
        <v>18</v>
      </c>
      <c r="J84" s="1">
        <v>8</v>
      </c>
      <c r="K84" s="1">
        <v>5</v>
      </c>
      <c r="L84" s="1" t="s">
        <v>11475</v>
      </c>
      <c r="M84" s="1">
        <v>4233.8</v>
      </c>
      <c r="N84" s="1" t="s">
        <v>96</v>
      </c>
      <c r="O84" s="1">
        <v>0.128</v>
      </c>
      <c r="P84" s="1">
        <v>0.17</v>
      </c>
      <c r="Q84" s="1">
        <v>3.3000000000000002E-2</v>
      </c>
      <c r="R84" s="1">
        <v>1.4999999999999999E-2</v>
      </c>
      <c r="S84" s="1" t="s">
        <v>51</v>
      </c>
      <c r="T84" s="1" t="s">
        <v>10519</v>
      </c>
      <c r="U84" s="1">
        <v>18</v>
      </c>
      <c r="V84" s="1" t="s">
        <v>5049</v>
      </c>
      <c r="W84" s="1" t="s">
        <v>162</v>
      </c>
      <c r="X84" s="1">
        <v>24146.12</v>
      </c>
      <c r="Y84" s="1">
        <v>33300</v>
      </c>
      <c r="Z84" s="1" t="s">
        <v>5043</v>
      </c>
      <c r="AA84" s="1" t="s">
        <v>5011</v>
      </c>
      <c r="AB84" s="1" t="s">
        <v>5014</v>
      </c>
      <c r="AC84" s="1" t="s">
        <v>11476</v>
      </c>
    </row>
    <row r="85" spans="1:29">
      <c r="A85" s="1" t="s">
        <v>11559</v>
      </c>
      <c r="B85" s="38" t="s">
        <v>3802</v>
      </c>
      <c r="C85" s="38" t="s">
        <v>3683</v>
      </c>
      <c r="D85" s="1" t="s">
        <v>4469</v>
      </c>
      <c r="E85" s="94" t="s">
        <v>10583</v>
      </c>
      <c r="F85" s="36">
        <v>50740</v>
      </c>
      <c r="G85" s="46" t="s">
        <v>11208</v>
      </c>
      <c r="H85" s="46" t="s">
        <v>10542</v>
      </c>
      <c r="I85" s="1" t="s">
        <v>1</v>
      </c>
      <c r="J85" s="1">
        <v>8</v>
      </c>
      <c r="K85" s="1">
        <v>5</v>
      </c>
      <c r="L85" s="1" t="s">
        <v>11560</v>
      </c>
      <c r="M85" s="1">
        <v>1600.5</v>
      </c>
      <c r="N85" s="1" t="s">
        <v>96</v>
      </c>
      <c r="O85" s="1">
        <v>8.8999999999999996E-2</v>
      </c>
      <c r="P85" s="1">
        <v>5.3999999999999999E-2</v>
      </c>
      <c r="Q85" s="1">
        <v>4.1000000000000002E-2</v>
      </c>
      <c r="R85" s="1">
        <v>1.18E-2</v>
      </c>
      <c r="S85" s="1" t="s">
        <v>52</v>
      </c>
      <c r="T85" s="1" t="s">
        <v>10501</v>
      </c>
      <c r="U85" s="1">
        <v>18</v>
      </c>
      <c r="V85" s="1" t="s">
        <v>5559</v>
      </c>
      <c r="W85" s="1" t="s">
        <v>163</v>
      </c>
      <c r="X85" s="1">
        <v>34557.78</v>
      </c>
      <c r="Y85" s="1">
        <v>50760</v>
      </c>
      <c r="Z85" s="1" t="s">
        <v>11169</v>
      </c>
      <c r="AA85" s="1" t="s">
        <v>5009</v>
      </c>
      <c r="AB85" s="1" t="s">
        <v>11561</v>
      </c>
      <c r="AC85" s="1" t="s">
        <v>11562</v>
      </c>
    </row>
    <row r="86" spans="1:29">
      <c r="A86" s="1" t="s">
        <v>11481</v>
      </c>
      <c r="B86" s="38" t="s">
        <v>457</v>
      </c>
      <c r="C86" s="38" t="s">
        <v>180</v>
      </c>
      <c r="D86" s="1" t="s">
        <v>4477</v>
      </c>
      <c r="E86" s="94" t="s">
        <v>10583</v>
      </c>
      <c r="F86" s="36">
        <v>51217</v>
      </c>
      <c r="G86" s="46" t="s">
        <v>11155</v>
      </c>
      <c r="H86" s="46" t="s">
        <v>10542</v>
      </c>
      <c r="I86" s="1" t="s">
        <v>7</v>
      </c>
      <c r="J86" s="1">
        <v>8</v>
      </c>
      <c r="K86" s="1">
        <v>5</v>
      </c>
      <c r="L86" s="1" t="s">
        <v>11482</v>
      </c>
      <c r="M86" s="1">
        <v>434.4</v>
      </c>
      <c r="N86" s="1" t="s">
        <v>101</v>
      </c>
      <c r="O86" s="1">
        <v>9.4E-2</v>
      </c>
      <c r="P86" s="1">
        <v>7.0000000000000007E-2</v>
      </c>
      <c r="Q86" s="1">
        <v>1.7000000000000001E-2</v>
      </c>
      <c r="R86" s="1">
        <v>8.3000000000000001E-3</v>
      </c>
      <c r="S86" s="1" t="s">
        <v>52</v>
      </c>
      <c r="T86" s="1" t="s">
        <v>10501</v>
      </c>
      <c r="U86" s="1">
        <v>18</v>
      </c>
      <c r="V86" s="1" t="s">
        <v>7843</v>
      </c>
      <c r="W86" s="1" t="s">
        <v>163</v>
      </c>
      <c r="X86" s="1">
        <v>25589.08</v>
      </c>
      <c r="Y86" s="1">
        <v>50760</v>
      </c>
      <c r="Z86" s="1" t="s">
        <v>10374</v>
      </c>
      <c r="AA86" s="1" t="s">
        <v>5009</v>
      </c>
      <c r="AB86" s="1" t="s">
        <v>11483</v>
      </c>
      <c r="AC86" s="1" t="s">
        <v>11484</v>
      </c>
    </row>
    <row r="87" spans="1:29">
      <c r="A87" s="1" t="s">
        <v>11485</v>
      </c>
      <c r="B87" s="38" t="s">
        <v>2413</v>
      </c>
      <c r="C87" s="38" t="s">
        <v>4389</v>
      </c>
      <c r="D87" s="1" t="s">
        <v>82</v>
      </c>
      <c r="E87" s="94" t="s">
        <v>10583</v>
      </c>
      <c r="F87" s="36">
        <v>23400</v>
      </c>
      <c r="G87" s="46" t="s">
        <v>10537</v>
      </c>
      <c r="H87" s="46" t="s">
        <v>10529</v>
      </c>
      <c r="I87" s="1" t="s">
        <v>38</v>
      </c>
      <c r="J87" s="1">
        <v>3</v>
      </c>
      <c r="K87" s="1">
        <v>0</v>
      </c>
      <c r="L87" s="1" t="s">
        <v>11486</v>
      </c>
      <c r="M87" s="1">
        <v>4495.2</v>
      </c>
      <c r="N87" s="1" t="s">
        <v>23</v>
      </c>
      <c r="O87" s="1">
        <v>0.14000000000000001</v>
      </c>
      <c r="P87" s="1">
        <v>0.21</v>
      </c>
      <c r="Q87" s="1">
        <v>3.2000000000000001E-2</v>
      </c>
      <c r="R87" s="1">
        <v>1.4999999999999999E-2</v>
      </c>
      <c r="S87" s="1" t="s">
        <v>51</v>
      </c>
      <c r="T87" s="1" t="s">
        <v>10512</v>
      </c>
      <c r="U87" s="1">
        <v>18</v>
      </c>
      <c r="V87" s="1" t="s">
        <v>8140</v>
      </c>
      <c r="W87" s="1" t="s">
        <v>162</v>
      </c>
      <c r="X87" s="1">
        <v>69156.479999999996</v>
      </c>
      <c r="Y87" s="1">
        <v>23400</v>
      </c>
      <c r="Z87" s="1" t="s">
        <v>5043</v>
      </c>
      <c r="AA87" s="1" t="s">
        <v>5015</v>
      </c>
      <c r="AB87" s="1" t="s">
        <v>11487</v>
      </c>
      <c r="AC87" s="1" t="s">
        <v>11488</v>
      </c>
    </row>
    <row r="88" spans="1:29">
      <c r="A88" s="1" t="s">
        <v>11489</v>
      </c>
      <c r="B88" s="38" t="s">
        <v>1321</v>
      </c>
      <c r="C88" s="38" t="s">
        <v>4489</v>
      </c>
      <c r="D88" s="1" t="s">
        <v>4490</v>
      </c>
      <c r="E88" s="94" t="s">
        <v>10583</v>
      </c>
      <c r="F88" s="36">
        <v>28900</v>
      </c>
      <c r="G88" s="46" t="s">
        <v>10499</v>
      </c>
      <c r="H88" s="46" t="s">
        <v>10570</v>
      </c>
      <c r="I88" s="1" t="s">
        <v>17</v>
      </c>
      <c r="J88" s="1">
        <v>6</v>
      </c>
      <c r="K88" s="1">
        <v>4</v>
      </c>
      <c r="L88" s="1" t="s">
        <v>11490</v>
      </c>
      <c r="M88" s="1">
        <v>5603.8</v>
      </c>
      <c r="N88" s="1" t="s">
        <v>101</v>
      </c>
      <c r="O88" s="1">
        <v>0.128</v>
      </c>
      <c r="P88" s="1">
        <v>0.17</v>
      </c>
      <c r="Q88" s="1">
        <v>6.4000000000000001E-2</v>
      </c>
      <c r="R88" s="1">
        <v>1.4999999999999999E-2</v>
      </c>
      <c r="S88" s="1" t="s">
        <v>51</v>
      </c>
      <c r="T88" s="1" t="s">
        <v>162</v>
      </c>
      <c r="U88" s="1">
        <v>18</v>
      </c>
      <c r="V88" s="1" t="s">
        <v>5044</v>
      </c>
      <c r="W88" s="1" t="s">
        <v>162</v>
      </c>
      <c r="X88" s="1">
        <v>34184.050000000003</v>
      </c>
      <c r="Y88" s="1">
        <v>28800</v>
      </c>
      <c r="Z88" s="1" t="s">
        <v>5043</v>
      </c>
      <c r="AA88" s="1" t="s">
        <v>5012</v>
      </c>
      <c r="AB88" s="1" t="s">
        <v>5014</v>
      </c>
      <c r="AC88" s="1" t="s">
        <v>11491</v>
      </c>
    </row>
    <row r="89" spans="1:29">
      <c r="A89" s="1" t="s">
        <v>11492</v>
      </c>
      <c r="B89" s="38" t="s">
        <v>129</v>
      </c>
      <c r="C89" s="38" t="s">
        <v>130</v>
      </c>
      <c r="D89" s="1" t="s">
        <v>131</v>
      </c>
      <c r="E89" s="94" t="s">
        <v>10583</v>
      </c>
      <c r="F89" s="36">
        <v>42300</v>
      </c>
      <c r="G89" s="46" t="s">
        <v>11155</v>
      </c>
      <c r="H89" s="46" t="s">
        <v>11160</v>
      </c>
      <c r="I89" s="1" t="s">
        <v>29</v>
      </c>
      <c r="J89" s="1">
        <v>14</v>
      </c>
      <c r="K89" s="1">
        <v>9</v>
      </c>
      <c r="L89" s="1" t="s">
        <v>11493</v>
      </c>
      <c r="M89" s="1">
        <v>2791.6</v>
      </c>
      <c r="N89" s="1" t="s">
        <v>96</v>
      </c>
      <c r="O89" s="1">
        <v>6.5000000000000002E-2</v>
      </c>
      <c r="P89" s="1">
        <v>0.17</v>
      </c>
      <c r="Q89" s="1">
        <v>0.04</v>
      </c>
      <c r="R89" s="1">
        <v>1.9300000000000001E-2</v>
      </c>
      <c r="S89" s="1" t="s">
        <v>51</v>
      </c>
      <c r="T89" s="1" t="s">
        <v>10501</v>
      </c>
      <c r="U89" s="1">
        <v>18</v>
      </c>
      <c r="V89" s="1" t="s">
        <v>5046</v>
      </c>
      <c r="W89" s="1" t="s">
        <v>162</v>
      </c>
      <c r="X89" s="1">
        <v>20932.16</v>
      </c>
      <c r="Y89" s="1">
        <v>42300</v>
      </c>
      <c r="Z89" s="1" t="s">
        <v>5043</v>
      </c>
      <c r="AA89" s="1" t="s">
        <v>5009</v>
      </c>
      <c r="AB89" s="1" t="s">
        <v>11494</v>
      </c>
      <c r="AC89" s="1" t="s">
        <v>11495</v>
      </c>
    </row>
    <row r="90" spans="1:29" ht="13" customHeight="1">
      <c r="A90" s="1" t="s">
        <v>11496</v>
      </c>
      <c r="B90" s="38" t="s">
        <v>4114</v>
      </c>
      <c r="C90" s="38" t="s">
        <v>4115</v>
      </c>
      <c r="D90" s="1" t="s">
        <v>4530</v>
      </c>
      <c r="E90" s="94" t="s">
        <v>10583</v>
      </c>
      <c r="F90" s="36">
        <v>50754</v>
      </c>
      <c r="G90" s="46" t="s">
        <v>10583</v>
      </c>
      <c r="H90" s="46" t="s">
        <v>10598</v>
      </c>
      <c r="I90" s="1" t="s">
        <v>10</v>
      </c>
      <c r="J90" s="1">
        <v>10</v>
      </c>
      <c r="K90" s="1">
        <v>5</v>
      </c>
      <c r="L90" s="1" t="s">
        <v>11497</v>
      </c>
      <c r="M90" s="1">
        <v>1401.9</v>
      </c>
      <c r="N90" s="1" t="s">
        <v>101</v>
      </c>
      <c r="O90" s="1">
        <v>9.4E-2</v>
      </c>
      <c r="P90" s="1">
        <v>7.5999999999999998E-2</v>
      </c>
      <c r="Q90" s="1">
        <v>2.0299999999999999E-2</v>
      </c>
      <c r="R90" s="1">
        <v>9.7999999999999997E-3</v>
      </c>
      <c r="S90" s="1" t="s">
        <v>52</v>
      </c>
      <c r="T90" s="1" t="s">
        <v>10501</v>
      </c>
      <c r="U90" s="1">
        <v>18</v>
      </c>
      <c r="V90" s="1" t="s">
        <v>9485</v>
      </c>
      <c r="W90" s="1" t="s">
        <v>163</v>
      </c>
      <c r="X90" s="1">
        <v>66066.73</v>
      </c>
      <c r="Y90" s="1">
        <v>50760</v>
      </c>
      <c r="Z90" s="1" t="s">
        <v>5043</v>
      </c>
      <c r="AA90" s="1" t="s">
        <v>5098</v>
      </c>
      <c r="AB90" s="47" t="s">
        <v>5008</v>
      </c>
      <c r="AC90" s="1" t="s">
        <v>11214</v>
      </c>
    </row>
    <row r="91" spans="1:29" ht="13.5" customHeight="1">
      <c r="A91" s="1" t="s">
        <v>11498</v>
      </c>
      <c r="B91" s="38" t="s">
        <v>4114</v>
      </c>
      <c r="C91" s="38" t="s">
        <v>4115</v>
      </c>
      <c r="D91" s="1" t="s">
        <v>4530</v>
      </c>
      <c r="E91" s="94" t="s">
        <v>10583</v>
      </c>
      <c r="F91" s="36">
        <v>50760</v>
      </c>
      <c r="G91" s="46" t="s">
        <v>10583</v>
      </c>
      <c r="H91" s="46" t="s">
        <v>10598</v>
      </c>
      <c r="I91" s="1" t="s">
        <v>10</v>
      </c>
      <c r="J91" s="1">
        <v>10</v>
      </c>
      <c r="K91" s="1">
        <v>5</v>
      </c>
      <c r="L91" s="1" t="s">
        <v>11499</v>
      </c>
      <c r="M91" s="1">
        <v>1368.1</v>
      </c>
      <c r="N91" s="1" t="s">
        <v>101</v>
      </c>
      <c r="O91" s="1">
        <v>9.4E-2</v>
      </c>
      <c r="P91" s="1">
        <v>7.5999999999999998E-2</v>
      </c>
      <c r="Q91" s="1">
        <v>2.0299999999999999E-2</v>
      </c>
      <c r="R91" s="1">
        <v>9.7999999999999997E-3</v>
      </c>
      <c r="S91" s="1" t="s">
        <v>52</v>
      </c>
      <c r="T91" s="1" t="s">
        <v>10501</v>
      </c>
      <c r="U91" s="1">
        <v>18</v>
      </c>
      <c r="V91" s="1" t="s">
        <v>9485</v>
      </c>
      <c r="W91" s="1" t="s">
        <v>163</v>
      </c>
      <c r="X91" s="1">
        <v>66066.73</v>
      </c>
      <c r="Y91" s="1">
        <v>50760</v>
      </c>
      <c r="Z91" s="1" t="s">
        <v>5043</v>
      </c>
      <c r="AA91" s="1" t="s">
        <v>5098</v>
      </c>
      <c r="AB91" s="1" t="s">
        <v>5008</v>
      </c>
      <c r="AC91" s="1" t="s">
        <v>11214</v>
      </c>
    </row>
    <row r="92" spans="1:29" ht="14" customHeight="1">
      <c r="A92" s="1" t="s">
        <v>11500</v>
      </c>
      <c r="B92" s="38" t="s">
        <v>1321</v>
      </c>
      <c r="C92" s="38" t="s">
        <v>4489</v>
      </c>
      <c r="D92" s="1" t="s">
        <v>4490</v>
      </c>
      <c r="E92" s="94" t="s">
        <v>10583</v>
      </c>
      <c r="F92" s="36">
        <v>28519</v>
      </c>
      <c r="G92" s="46" t="s">
        <v>10499</v>
      </c>
      <c r="H92" s="46" t="s">
        <v>10570</v>
      </c>
      <c r="I92" s="1" t="s">
        <v>17</v>
      </c>
      <c r="J92" s="1">
        <v>6</v>
      </c>
      <c r="K92" s="1">
        <v>4</v>
      </c>
      <c r="L92" s="1" t="s">
        <v>11501</v>
      </c>
      <c r="M92" s="1">
        <v>5724</v>
      </c>
      <c r="N92" s="1" t="s">
        <v>101</v>
      </c>
      <c r="O92" s="1">
        <v>0.128</v>
      </c>
      <c r="P92" s="1">
        <v>0.17</v>
      </c>
      <c r="Q92" s="1">
        <v>6.4000000000000001E-2</v>
      </c>
      <c r="R92" s="1">
        <v>1.4999999999999999E-2</v>
      </c>
      <c r="S92" s="1" t="s">
        <v>51</v>
      </c>
      <c r="T92" s="1" t="s">
        <v>162</v>
      </c>
      <c r="U92" s="1">
        <v>18</v>
      </c>
      <c r="V92" s="1" t="s">
        <v>5044</v>
      </c>
      <c r="W92" s="1" t="s">
        <v>162</v>
      </c>
      <c r="X92" s="1">
        <v>34184.050000000003</v>
      </c>
      <c r="Y92" s="1">
        <v>28800</v>
      </c>
      <c r="Z92" s="1" t="s">
        <v>5043</v>
      </c>
      <c r="AA92" s="1" t="s">
        <v>5012</v>
      </c>
      <c r="AB92" s="47" t="s">
        <v>5014</v>
      </c>
      <c r="AC92" s="1" t="s">
        <v>11502</v>
      </c>
    </row>
    <row r="93" spans="1:29">
      <c r="A93" s="1" t="s">
        <v>11503</v>
      </c>
      <c r="B93" s="38" t="s">
        <v>1503</v>
      </c>
      <c r="C93" s="38" t="s">
        <v>949</v>
      </c>
      <c r="D93" s="1" t="s">
        <v>4501</v>
      </c>
      <c r="E93" s="94" t="s">
        <v>10583</v>
      </c>
      <c r="F93" s="36">
        <v>20341</v>
      </c>
      <c r="G93" s="46" t="s">
        <v>10583</v>
      </c>
      <c r="H93" s="46" t="s">
        <v>10500</v>
      </c>
      <c r="I93" s="1" t="s">
        <v>30</v>
      </c>
      <c r="J93" s="1">
        <v>8</v>
      </c>
      <c r="K93" s="1">
        <v>5</v>
      </c>
      <c r="L93" s="1" t="s">
        <v>11504</v>
      </c>
      <c r="M93" s="1">
        <v>5832.6</v>
      </c>
      <c r="N93" s="1" t="s">
        <v>96</v>
      </c>
      <c r="O93" s="1">
        <v>0.128</v>
      </c>
      <c r="P93" s="1">
        <v>0.185</v>
      </c>
      <c r="Q93" s="1">
        <v>6.2E-2</v>
      </c>
      <c r="R93" s="1">
        <v>1.4999999999999999E-2</v>
      </c>
      <c r="S93" s="1" t="s">
        <v>51</v>
      </c>
      <c r="T93" s="1" t="s">
        <v>10519</v>
      </c>
      <c r="U93" s="1">
        <v>18</v>
      </c>
      <c r="V93" s="1" t="s">
        <v>5045</v>
      </c>
      <c r="W93" s="1" t="s">
        <v>162</v>
      </c>
      <c r="X93" s="1">
        <v>26236.47</v>
      </c>
      <c r="Y93" s="1">
        <v>33300</v>
      </c>
      <c r="Z93" s="1" t="s">
        <v>10374</v>
      </c>
      <c r="AA93" s="1" t="s">
        <v>5010</v>
      </c>
      <c r="AB93" s="1" t="s">
        <v>5008</v>
      </c>
      <c r="AC93" s="1" t="s">
        <v>11180</v>
      </c>
    </row>
    <row r="94" spans="1:29">
      <c r="A94" s="1" t="s">
        <v>11505</v>
      </c>
      <c r="B94" s="38" t="s">
        <v>4114</v>
      </c>
      <c r="C94" s="38" t="s">
        <v>4115</v>
      </c>
      <c r="D94" s="1" t="s">
        <v>4530</v>
      </c>
      <c r="E94" s="94" t="s">
        <v>10583</v>
      </c>
      <c r="F94" s="36">
        <v>50760</v>
      </c>
      <c r="G94" s="46" t="s">
        <v>10583</v>
      </c>
      <c r="H94" s="46" t="s">
        <v>10598</v>
      </c>
      <c r="I94" s="1" t="s">
        <v>10</v>
      </c>
      <c r="J94" s="1">
        <v>10</v>
      </c>
      <c r="K94" s="1">
        <v>5</v>
      </c>
      <c r="L94" s="1" t="s">
        <v>11506</v>
      </c>
      <c r="M94" s="1">
        <v>1391.8</v>
      </c>
      <c r="N94" s="1" t="s">
        <v>101</v>
      </c>
      <c r="O94" s="1">
        <v>9.4E-2</v>
      </c>
      <c r="P94" s="1">
        <v>7.5999999999999998E-2</v>
      </c>
      <c r="Q94" s="1">
        <v>2.0299999999999999E-2</v>
      </c>
      <c r="R94" s="1">
        <v>9.7999999999999997E-3</v>
      </c>
      <c r="S94" s="1" t="s">
        <v>52</v>
      </c>
      <c r="T94" s="1" t="s">
        <v>10501</v>
      </c>
      <c r="U94" s="1">
        <v>18</v>
      </c>
      <c r="V94" s="1" t="s">
        <v>9485</v>
      </c>
      <c r="W94" s="1" t="s">
        <v>163</v>
      </c>
      <c r="X94" s="1">
        <v>66066.73</v>
      </c>
      <c r="Y94" s="1">
        <v>50760</v>
      </c>
      <c r="Z94" s="1" t="s">
        <v>5043</v>
      </c>
      <c r="AA94" s="1" t="s">
        <v>5098</v>
      </c>
      <c r="AB94" s="1" t="s">
        <v>5008</v>
      </c>
      <c r="AC94" s="1" t="s">
        <v>11214</v>
      </c>
    </row>
    <row r="95" spans="1:29">
      <c r="A95" s="1" t="s">
        <v>11507</v>
      </c>
      <c r="B95" s="38" t="s">
        <v>4114</v>
      </c>
      <c r="C95" s="38" t="s">
        <v>4115</v>
      </c>
      <c r="D95" s="1" t="s">
        <v>4530</v>
      </c>
      <c r="E95" s="94" t="s">
        <v>10583</v>
      </c>
      <c r="F95" s="36">
        <v>50760</v>
      </c>
      <c r="G95" s="46" t="s">
        <v>10583</v>
      </c>
      <c r="H95" s="46" t="s">
        <v>10598</v>
      </c>
      <c r="I95" s="1" t="s">
        <v>10</v>
      </c>
      <c r="J95" s="1">
        <v>10</v>
      </c>
      <c r="K95" s="1">
        <v>5</v>
      </c>
      <c r="L95" s="1" t="s">
        <v>11508</v>
      </c>
      <c r="M95" s="1">
        <v>1423.4</v>
      </c>
      <c r="N95" s="1" t="s">
        <v>101</v>
      </c>
      <c r="O95" s="1">
        <v>9.4E-2</v>
      </c>
      <c r="P95" s="1">
        <v>7.5999999999999998E-2</v>
      </c>
      <c r="Q95" s="1">
        <v>2.0299999999999999E-2</v>
      </c>
      <c r="R95" s="1">
        <v>9.7999999999999997E-3</v>
      </c>
      <c r="S95" s="1" t="s">
        <v>52</v>
      </c>
      <c r="T95" s="1" t="s">
        <v>10501</v>
      </c>
      <c r="U95" s="1">
        <v>18</v>
      </c>
      <c r="V95" s="1" t="s">
        <v>9485</v>
      </c>
      <c r="W95" s="1" t="s">
        <v>163</v>
      </c>
      <c r="X95" s="1">
        <v>66066.73</v>
      </c>
      <c r="Y95" s="1">
        <v>50760</v>
      </c>
      <c r="Z95" s="1" t="s">
        <v>5043</v>
      </c>
      <c r="AA95" s="1" t="s">
        <v>5098</v>
      </c>
      <c r="AB95" s="1" t="s">
        <v>5008</v>
      </c>
      <c r="AC95" s="1" t="s">
        <v>11214</v>
      </c>
    </row>
    <row r="96" spans="1:29">
      <c r="A96" s="1" t="s">
        <v>11509</v>
      </c>
      <c r="B96" s="38" t="s">
        <v>129</v>
      </c>
      <c r="C96" s="38" t="s">
        <v>130</v>
      </c>
      <c r="D96" s="1" t="s">
        <v>131</v>
      </c>
      <c r="E96" s="94" t="s">
        <v>10583</v>
      </c>
      <c r="F96" s="36">
        <v>42254</v>
      </c>
      <c r="G96" s="46" t="s">
        <v>11155</v>
      </c>
      <c r="H96" s="46" t="s">
        <v>11160</v>
      </c>
      <c r="I96" s="1" t="s">
        <v>29</v>
      </c>
      <c r="J96" s="1">
        <v>14</v>
      </c>
      <c r="K96" s="1">
        <v>9</v>
      </c>
      <c r="L96" s="1" t="s">
        <v>11510</v>
      </c>
      <c r="M96" s="1">
        <v>2803.9</v>
      </c>
      <c r="N96" s="1" t="s">
        <v>96</v>
      </c>
      <c r="O96" s="1">
        <v>6.5000000000000002E-2</v>
      </c>
      <c r="P96" s="1">
        <v>0.17</v>
      </c>
      <c r="Q96" s="1">
        <v>0.04</v>
      </c>
      <c r="R96" s="1">
        <v>1.9300000000000001E-2</v>
      </c>
      <c r="S96" s="1" t="s">
        <v>51</v>
      </c>
      <c r="T96" s="1" t="s">
        <v>10501</v>
      </c>
      <c r="U96" s="1">
        <v>18</v>
      </c>
      <c r="V96" s="1" t="s">
        <v>5046</v>
      </c>
      <c r="W96" s="1" t="s">
        <v>162</v>
      </c>
      <c r="X96" s="1">
        <v>20932.16</v>
      </c>
      <c r="Y96" s="1">
        <v>42300</v>
      </c>
      <c r="Z96" s="1" t="s">
        <v>5043</v>
      </c>
      <c r="AA96" s="1" t="s">
        <v>5009</v>
      </c>
      <c r="AB96" s="1" t="s">
        <v>11511</v>
      </c>
      <c r="AC96" s="1" t="s">
        <v>11512</v>
      </c>
    </row>
    <row r="97" spans="1:29">
      <c r="A97" s="1" t="s">
        <v>11513</v>
      </c>
      <c r="B97" s="38" t="s">
        <v>950</v>
      </c>
      <c r="C97" s="38" t="s">
        <v>949</v>
      </c>
      <c r="D97" s="1" t="s">
        <v>4501</v>
      </c>
      <c r="E97" s="94" t="s">
        <v>10583</v>
      </c>
      <c r="F97" s="36">
        <v>20323</v>
      </c>
      <c r="G97" s="46" t="s">
        <v>10547</v>
      </c>
      <c r="H97" s="46" t="s">
        <v>10548</v>
      </c>
      <c r="I97" s="1" t="s">
        <v>30</v>
      </c>
      <c r="J97" s="1">
        <v>8</v>
      </c>
      <c r="K97" s="1">
        <v>5</v>
      </c>
      <c r="L97" s="1" t="s">
        <v>11514</v>
      </c>
      <c r="M97" s="1">
        <v>5933</v>
      </c>
      <c r="N97" s="1" t="s">
        <v>96</v>
      </c>
      <c r="O97" s="1">
        <v>0.128</v>
      </c>
      <c r="P97" s="1">
        <v>0.185</v>
      </c>
      <c r="Q97" s="1">
        <v>6.2E-2</v>
      </c>
      <c r="R97" s="1">
        <v>1.4999999999999999E-2</v>
      </c>
      <c r="S97" s="1" t="s">
        <v>51</v>
      </c>
      <c r="T97" s="1" t="s">
        <v>10519</v>
      </c>
      <c r="U97" s="1">
        <v>18</v>
      </c>
      <c r="V97" s="1" t="s">
        <v>5045</v>
      </c>
      <c r="W97" s="1" t="s">
        <v>162</v>
      </c>
      <c r="X97" s="1">
        <v>26765.55</v>
      </c>
      <c r="Y97" s="1">
        <v>33300</v>
      </c>
      <c r="Z97" s="1" t="s">
        <v>10374</v>
      </c>
      <c r="AA97" s="1" t="s">
        <v>5012</v>
      </c>
      <c r="AB97" s="1" t="s">
        <v>5014</v>
      </c>
      <c r="AC97" s="1" t="s">
        <v>11515</v>
      </c>
    </row>
    <row r="98" spans="1:29">
      <c r="A98" s="48" t="s">
        <v>11516</v>
      </c>
      <c r="B98" s="38" t="s">
        <v>144</v>
      </c>
      <c r="C98" s="38" t="s">
        <v>145</v>
      </c>
      <c r="D98" s="1" t="s">
        <v>87</v>
      </c>
      <c r="E98" s="94" t="s">
        <v>10583</v>
      </c>
      <c r="F98" s="36">
        <v>28900</v>
      </c>
      <c r="G98" s="46" t="s">
        <v>10618</v>
      </c>
      <c r="H98" s="46" t="s">
        <v>10598</v>
      </c>
      <c r="I98" s="1" t="s">
        <v>17</v>
      </c>
      <c r="J98" s="1">
        <v>6</v>
      </c>
      <c r="K98" s="1">
        <v>4</v>
      </c>
      <c r="L98" s="1" t="s">
        <v>11517</v>
      </c>
      <c r="M98" s="1">
        <v>5604.5</v>
      </c>
      <c r="N98" s="1" t="s">
        <v>101</v>
      </c>
      <c r="O98" s="1">
        <v>0.128</v>
      </c>
      <c r="P98" s="1">
        <v>0.17</v>
      </c>
      <c r="Q98" s="1">
        <v>6.4000000000000001E-2</v>
      </c>
      <c r="R98" s="1">
        <v>1.4999999999999999E-2</v>
      </c>
      <c r="S98" s="1" t="s">
        <v>51</v>
      </c>
      <c r="T98" s="1" t="s">
        <v>162</v>
      </c>
      <c r="U98" s="1">
        <v>18</v>
      </c>
      <c r="V98" s="1" t="s">
        <v>5044</v>
      </c>
      <c r="W98" s="1" t="s">
        <v>162</v>
      </c>
      <c r="X98" s="1">
        <v>34325.82</v>
      </c>
      <c r="Y98" s="1">
        <v>28800</v>
      </c>
      <c r="Z98" s="1" t="s">
        <v>5043</v>
      </c>
      <c r="AA98" s="1" t="s">
        <v>5010</v>
      </c>
      <c r="AB98" s="1" t="s">
        <v>5008</v>
      </c>
      <c r="AC98" s="1" t="s">
        <v>11518</v>
      </c>
    </row>
    <row r="99" spans="1:29">
      <c r="A99" s="1" t="s">
        <v>11523</v>
      </c>
      <c r="B99" s="38" t="s">
        <v>129</v>
      </c>
      <c r="C99" s="38" t="s">
        <v>130</v>
      </c>
      <c r="D99" s="1" t="s">
        <v>131</v>
      </c>
      <c r="E99" s="94" t="s">
        <v>10583</v>
      </c>
      <c r="F99" s="36">
        <v>42233</v>
      </c>
      <c r="G99" s="46" t="s">
        <v>10734</v>
      </c>
      <c r="H99" s="46" t="s">
        <v>11161</v>
      </c>
      <c r="I99" s="1" t="s">
        <v>29</v>
      </c>
      <c r="J99" s="1">
        <v>14</v>
      </c>
      <c r="K99" s="1">
        <v>9</v>
      </c>
      <c r="L99" s="1" t="s">
        <v>11524</v>
      </c>
      <c r="M99" s="1">
        <v>2806.8</v>
      </c>
      <c r="N99" s="1" t="s">
        <v>96</v>
      </c>
      <c r="O99" s="1">
        <v>6.5000000000000002E-2</v>
      </c>
      <c r="P99" s="1">
        <v>0.17</v>
      </c>
      <c r="Q99" s="1">
        <v>0.04</v>
      </c>
      <c r="R99" s="1">
        <v>1.9300000000000001E-2</v>
      </c>
      <c r="S99" s="1" t="s">
        <v>51</v>
      </c>
      <c r="T99" s="1" t="s">
        <v>10501</v>
      </c>
      <c r="U99" s="1">
        <v>18</v>
      </c>
      <c r="V99" s="1" t="s">
        <v>5046</v>
      </c>
      <c r="W99" s="1" t="s">
        <v>162</v>
      </c>
      <c r="X99" s="1">
        <v>20932.16</v>
      </c>
      <c r="Y99" s="1">
        <v>42300</v>
      </c>
      <c r="Z99" s="1" t="s">
        <v>5043</v>
      </c>
      <c r="AA99" s="1" t="s">
        <v>5009</v>
      </c>
      <c r="AB99" s="1" t="s">
        <v>11525</v>
      </c>
      <c r="AC99" s="1" t="s">
        <v>11526</v>
      </c>
    </row>
    <row r="100" spans="1:29">
      <c r="A100" s="48" t="s">
        <v>11527</v>
      </c>
      <c r="B100" s="38" t="s">
        <v>1291</v>
      </c>
      <c r="C100" s="38" t="s">
        <v>145</v>
      </c>
      <c r="D100" s="1" t="s">
        <v>87</v>
      </c>
      <c r="E100" s="94" t="s">
        <v>10583</v>
      </c>
      <c r="F100" s="36">
        <v>28786</v>
      </c>
      <c r="G100" s="46" t="s">
        <v>10514</v>
      </c>
      <c r="H100" s="46" t="s">
        <v>10531</v>
      </c>
      <c r="I100" s="1" t="s">
        <v>17</v>
      </c>
      <c r="J100" s="1">
        <v>6</v>
      </c>
      <c r="K100" s="1">
        <v>4</v>
      </c>
      <c r="L100" s="1" t="s">
        <v>11528</v>
      </c>
      <c r="M100" s="1">
        <v>5844.8</v>
      </c>
      <c r="N100" s="1" t="s">
        <v>101</v>
      </c>
      <c r="O100" s="1">
        <v>0.128</v>
      </c>
      <c r="P100" s="1">
        <v>0.17</v>
      </c>
      <c r="Q100" s="1">
        <v>6.4000000000000001E-2</v>
      </c>
      <c r="R100" s="1">
        <v>1.4999999999999999E-2</v>
      </c>
      <c r="S100" s="1" t="s">
        <v>51</v>
      </c>
      <c r="T100" s="1" t="s">
        <v>162</v>
      </c>
      <c r="U100" s="1">
        <v>18</v>
      </c>
      <c r="V100" s="1" t="s">
        <v>5044</v>
      </c>
      <c r="W100" s="1" t="s">
        <v>162</v>
      </c>
      <c r="X100" s="1">
        <v>33106.25</v>
      </c>
      <c r="Y100" s="1">
        <v>28800</v>
      </c>
      <c r="Z100" s="1" t="s">
        <v>5043</v>
      </c>
      <c r="AA100" s="1" t="s">
        <v>5012</v>
      </c>
      <c r="AB100" s="1" t="s">
        <v>5014</v>
      </c>
      <c r="AC100" s="1" t="s">
        <v>11529</v>
      </c>
    </row>
    <row r="101" spans="1:29">
      <c r="A101" s="1" t="s">
        <v>11563</v>
      </c>
      <c r="B101" s="38" t="s">
        <v>1369</v>
      </c>
      <c r="C101" s="38" t="s">
        <v>1370</v>
      </c>
      <c r="D101" s="1" t="s">
        <v>4476</v>
      </c>
      <c r="E101" s="94" t="s">
        <v>10639</v>
      </c>
      <c r="F101" s="36">
        <v>28737</v>
      </c>
      <c r="G101" s="46" t="s">
        <v>10618</v>
      </c>
      <c r="H101" s="46" t="s">
        <v>10542</v>
      </c>
      <c r="I101" s="1" t="s">
        <v>17</v>
      </c>
      <c r="J101" s="1">
        <v>4</v>
      </c>
      <c r="K101" s="1">
        <v>3</v>
      </c>
      <c r="L101" s="1" t="s">
        <v>11564</v>
      </c>
      <c r="M101" s="1">
        <v>3502.3</v>
      </c>
      <c r="N101" s="1" t="s">
        <v>101</v>
      </c>
      <c r="O101" s="1">
        <v>0.128</v>
      </c>
      <c r="P101" s="1">
        <v>0.17</v>
      </c>
      <c r="Q101" s="1">
        <v>0.05</v>
      </c>
      <c r="R101" s="1">
        <v>1.4999999999999999E-2</v>
      </c>
      <c r="S101" s="1" t="s">
        <v>51</v>
      </c>
      <c r="T101" s="1" t="s">
        <v>162</v>
      </c>
      <c r="U101" s="1">
        <v>18</v>
      </c>
      <c r="V101" s="1" t="s">
        <v>5560</v>
      </c>
      <c r="W101" s="1" t="s">
        <v>162</v>
      </c>
      <c r="X101" s="1">
        <v>40429.339999999997</v>
      </c>
      <c r="Y101" s="1">
        <v>28800</v>
      </c>
      <c r="Z101" s="1" t="s">
        <v>11169</v>
      </c>
      <c r="AA101" s="1" t="s">
        <v>5009</v>
      </c>
      <c r="AB101" s="1" t="s">
        <v>11565</v>
      </c>
      <c r="AC101" s="1" t="s">
        <v>11566</v>
      </c>
    </row>
    <row r="102" spans="1:29">
      <c r="A102" s="1" t="s">
        <v>11534</v>
      </c>
      <c r="B102" s="38" t="s">
        <v>4114</v>
      </c>
      <c r="C102" s="38" t="s">
        <v>4115</v>
      </c>
      <c r="D102" s="1" t="s">
        <v>4530</v>
      </c>
      <c r="E102" s="94" t="s">
        <v>10583</v>
      </c>
      <c r="F102" s="36">
        <v>50760</v>
      </c>
      <c r="G102" s="46" t="s">
        <v>10583</v>
      </c>
      <c r="H102" s="46" t="s">
        <v>10598</v>
      </c>
      <c r="I102" s="1" t="s">
        <v>10</v>
      </c>
      <c r="J102" s="1">
        <v>10</v>
      </c>
      <c r="K102" s="1">
        <v>5</v>
      </c>
      <c r="L102" s="1" t="s">
        <v>11535</v>
      </c>
      <c r="M102" s="1">
        <v>1399.5</v>
      </c>
      <c r="N102" s="1" t="s">
        <v>101</v>
      </c>
      <c r="O102" s="1">
        <v>9.4E-2</v>
      </c>
      <c r="P102" s="1">
        <v>7.5999999999999998E-2</v>
      </c>
      <c r="Q102" s="1">
        <v>2.0299999999999999E-2</v>
      </c>
      <c r="R102" s="1">
        <v>9.7999999999999997E-3</v>
      </c>
      <c r="S102" s="1" t="s">
        <v>52</v>
      </c>
      <c r="T102" s="1" t="s">
        <v>10501</v>
      </c>
      <c r="U102" s="1">
        <v>18</v>
      </c>
      <c r="V102" s="1" t="s">
        <v>9485</v>
      </c>
      <c r="W102" s="1" t="s">
        <v>163</v>
      </c>
      <c r="X102" s="1">
        <v>66066.73</v>
      </c>
      <c r="Y102" s="1">
        <v>50760</v>
      </c>
      <c r="Z102" s="1" t="s">
        <v>5043</v>
      </c>
      <c r="AA102" s="1" t="s">
        <v>5098</v>
      </c>
      <c r="AB102" s="1" t="s">
        <v>5008</v>
      </c>
      <c r="AC102" s="1" t="s">
        <v>11214</v>
      </c>
    </row>
    <row r="103" spans="1:29">
      <c r="A103" s="1" t="s">
        <v>11536</v>
      </c>
      <c r="B103" s="38" t="s">
        <v>1369</v>
      </c>
      <c r="C103" s="38" t="s">
        <v>1370</v>
      </c>
      <c r="D103" s="1" t="s">
        <v>4476</v>
      </c>
      <c r="E103" s="94" t="s">
        <v>10639</v>
      </c>
      <c r="F103" s="36">
        <v>28800</v>
      </c>
      <c r="G103" s="46" t="s">
        <v>10618</v>
      </c>
      <c r="H103" s="46" t="s">
        <v>10542</v>
      </c>
      <c r="I103" s="1" t="s">
        <v>17</v>
      </c>
      <c r="J103" s="1">
        <v>4</v>
      </c>
      <c r="K103" s="1">
        <v>3</v>
      </c>
      <c r="L103" s="1" t="s">
        <v>11537</v>
      </c>
      <c r="M103" s="1">
        <v>3458.7</v>
      </c>
      <c r="N103" s="1" t="s">
        <v>101</v>
      </c>
      <c r="O103" s="1">
        <v>0.128</v>
      </c>
      <c r="P103" s="1">
        <v>0.17</v>
      </c>
      <c r="Q103" s="1">
        <v>0.05</v>
      </c>
      <c r="R103" s="1">
        <v>1.4999999999999999E-2</v>
      </c>
      <c r="S103" s="1" t="s">
        <v>51</v>
      </c>
      <c r="T103" s="1" t="s">
        <v>162</v>
      </c>
      <c r="U103" s="1">
        <v>18</v>
      </c>
      <c r="V103" s="1" t="s">
        <v>5560</v>
      </c>
      <c r="W103" s="1" t="s">
        <v>162</v>
      </c>
      <c r="X103" s="1">
        <v>40429.339999999997</v>
      </c>
      <c r="Y103" s="1">
        <v>28800</v>
      </c>
      <c r="Z103" s="1" t="s">
        <v>10374</v>
      </c>
      <c r="AA103" s="1" t="s">
        <v>5009</v>
      </c>
      <c r="AB103" s="1" t="s">
        <v>11538</v>
      </c>
      <c r="AC103" s="1" t="s">
        <v>11539</v>
      </c>
    </row>
    <row r="104" spans="1:29">
      <c r="A104" s="1" t="s">
        <v>11726</v>
      </c>
      <c r="B104" s="38" t="s">
        <v>289</v>
      </c>
      <c r="C104" s="38" t="s">
        <v>288</v>
      </c>
      <c r="D104" s="1" t="s">
        <v>90</v>
      </c>
      <c r="E104" s="94" t="s">
        <v>10583</v>
      </c>
      <c r="F104" s="36">
        <v>16162</v>
      </c>
      <c r="G104" s="46" t="s">
        <v>10724</v>
      </c>
      <c r="H104" s="46" t="s">
        <v>10725</v>
      </c>
      <c r="I104" s="1" t="s">
        <v>27</v>
      </c>
      <c r="J104" s="1">
        <v>2</v>
      </c>
      <c r="K104" s="1">
        <v>0</v>
      </c>
      <c r="L104" s="1" t="s">
        <v>11727</v>
      </c>
      <c r="M104" s="1">
        <v>2003.8</v>
      </c>
      <c r="N104" s="1" t="s">
        <v>23</v>
      </c>
      <c r="O104" s="1">
        <v>0.122</v>
      </c>
      <c r="P104" s="1">
        <v>0.18</v>
      </c>
      <c r="Q104" s="1">
        <v>4.7E-2</v>
      </c>
      <c r="R104" s="1">
        <v>1.4999999999999999E-2</v>
      </c>
      <c r="S104" s="1" t="s">
        <v>50</v>
      </c>
      <c r="T104" s="1" t="s">
        <v>10512</v>
      </c>
      <c r="U104" s="1">
        <v>18</v>
      </c>
      <c r="V104" s="1" t="s">
        <v>6178</v>
      </c>
      <c r="W104" s="1" t="s">
        <v>162</v>
      </c>
      <c r="X104" s="1">
        <v>55689.84</v>
      </c>
      <c r="Y104" s="1">
        <v>16380</v>
      </c>
      <c r="Z104" s="1" t="s">
        <v>11169</v>
      </c>
      <c r="AA104" s="1" t="s">
        <v>5009</v>
      </c>
      <c r="AB104" s="1" t="s">
        <v>11728</v>
      </c>
      <c r="AC104" s="1" t="s">
        <v>11729</v>
      </c>
    </row>
    <row r="105" spans="1:29" ht="13" customHeight="1">
      <c r="A105" s="1" t="s">
        <v>11551</v>
      </c>
      <c r="B105" s="38" t="s">
        <v>3064</v>
      </c>
      <c r="C105" s="38" t="s">
        <v>3062</v>
      </c>
      <c r="D105" s="1" t="s">
        <v>152</v>
      </c>
      <c r="E105" s="94" t="s">
        <v>10583</v>
      </c>
      <c r="F105" s="36">
        <v>42908</v>
      </c>
      <c r="G105" s="46" t="s">
        <v>10734</v>
      </c>
      <c r="H105" s="46" t="s">
        <v>10523</v>
      </c>
      <c r="I105" s="1" t="s">
        <v>28</v>
      </c>
      <c r="J105" s="1">
        <v>8</v>
      </c>
      <c r="K105" s="1">
        <v>5</v>
      </c>
      <c r="L105" s="1" t="s">
        <v>11552</v>
      </c>
      <c r="M105" s="1">
        <v>3510.9</v>
      </c>
      <c r="N105" s="1" t="s">
        <v>96</v>
      </c>
      <c r="O105" s="1">
        <v>9.8000000000000004E-2</v>
      </c>
      <c r="P105" s="1">
        <v>0.16300000000000001</v>
      </c>
      <c r="Q105" s="1">
        <v>3.3000000000000002E-2</v>
      </c>
      <c r="R105" s="1">
        <v>1.4999999999999999E-2</v>
      </c>
      <c r="S105" s="1" t="s">
        <v>52</v>
      </c>
      <c r="T105" s="1" t="s">
        <v>163</v>
      </c>
      <c r="U105" s="1">
        <v>18</v>
      </c>
      <c r="V105" s="1" t="s">
        <v>5049</v>
      </c>
      <c r="W105" s="1" t="s">
        <v>162</v>
      </c>
      <c r="X105" s="1">
        <v>25484.15</v>
      </c>
      <c r="Y105" s="1">
        <v>45360</v>
      </c>
      <c r="Z105" s="1" t="s">
        <v>10374</v>
      </c>
      <c r="AA105" s="1" t="s">
        <v>5009</v>
      </c>
      <c r="AB105" s="47" t="s">
        <v>11553</v>
      </c>
      <c r="AC105" s="1" t="s">
        <v>11554</v>
      </c>
    </row>
    <row r="106" spans="1:29">
      <c r="A106" s="1" t="s">
        <v>11596</v>
      </c>
      <c r="B106" s="38" t="s">
        <v>3763</v>
      </c>
      <c r="C106" s="38" t="s">
        <v>3764</v>
      </c>
      <c r="D106" s="1" t="s">
        <v>4441</v>
      </c>
      <c r="E106" s="94" t="s">
        <v>10583</v>
      </c>
      <c r="F106" s="36">
        <v>50760</v>
      </c>
      <c r="G106" s="46" t="s">
        <v>10734</v>
      </c>
      <c r="H106" s="46" t="s">
        <v>10523</v>
      </c>
      <c r="I106" s="1" t="s">
        <v>1</v>
      </c>
      <c r="J106" s="1">
        <v>13</v>
      </c>
      <c r="K106" s="1">
        <v>8</v>
      </c>
      <c r="L106" s="1" t="s">
        <v>11597</v>
      </c>
      <c r="M106" s="1">
        <v>2691.8</v>
      </c>
      <c r="N106" s="1" t="s">
        <v>96</v>
      </c>
      <c r="O106" s="1">
        <v>8.8999999999999996E-2</v>
      </c>
      <c r="P106" s="1">
        <v>6.4000000000000001E-2</v>
      </c>
      <c r="Q106" s="1">
        <v>4.1000000000000002E-2</v>
      </c>
      <c r="R106" s="1">
        <v>1.4999999999999999E-2</v>
      </c>
      <c r="S106" s="1" t="s">
        <v>52</v>
      </c>
      <c r="T106" s="1" t="s">
        <v>10501</v>
      </c>
      <c r="U106" s="1">
        <v>18</v>
      </c>
      <c r="V106" s="1" t="s">
        <v>5587</v>
      </c>
      <c r="W106" s="1" t="s">
        <v>163</v>
      </c>
      <c r="X106" s="1">
        <v>33753.31</v>
      </c>
      <c r="Y106" s="1">
        <v>50760</v>
      </c>
      <c r="Z106" s="1" t="s">
        <v>11169</v>
      </c>
      <c r="AA106" s="1" t="s">
        <v>5009</v>
      </c>
      <c r="AB106" s="47" t="s">
        <v>11598</v>
      </c>
      <c r="AC106" s="1" t="s">
        <v>11599</v>
      </c>
    </row>
    <row r="107" spans="1:29">
      <c r="A107" s="48" t="s">
        <v>11600</v>
      </c>
      <c r="B107" s="38" t="s">
        <v>1630</v>
      </c>
      <c r="C107" s="38" t="s">
        <v>1623</v>
      </c>
      <c r="D107" s="1" t="s">
        <v>126</v>
      </c>
      <c r="E107" s="94" t="s">
        <v>10583</v>
      </c>
      <c r="F107" s="36">
        <v>45395</v>
      </c>
      <c r="G107" s="46" t="s">
        <v>10537</v>
      </c>
      <c r="H107" s="46" t="s">
        <v>11163</v>
      </c>
      <c r="I107" s="1" t="s">
        <v>19</v>
      </c>
      <c r="J107" s="1">
        <v>6</v>
      </c>
      <c r="K107" s="1">
        <v>4</v>
      </c>
      <c r="L107" s="1" t="s">
        <v>11601</v>
      </c>
      <c r="M107" s="1">
        <v>1759.9</v>
      </c>
      <c r="N107" s="1" t="s">
        <v>101</v>
      </c>
      <c r="O107" s="1">
        <v>9.8000000000000004E-2</v>
      </c>
      <c r="P107" s="1">
        <v>0.16300000000000001</v>
      </c>
      <c r="Q107" s="1">
        <v>0.03</v>
      </c>
      <c r="R107" s="1">
        <v>1.4999999999999999E-2</v>
      </c>
      <c r="S107" s="1" t="s">
        <v>52</v>
      </c>
      <c r="T107" s="1" t="s">
        <v>163</v>
      </c>
      <c r="U107" s="1">
        <v>18</v>
      </c>
      <c r="V107" s="1" t="s">
        <v>5044</v>
      </c>
      <c r="W107" s="1" t="s">
        <v>162</v>
      </c>
      <c r="X107" s="1">
        <v>35815.35</v>
      </c>
      <c r="Y107" s="1">
        <v>45360</v>
      </c>
      <c r="Z107" s="1" t="s">
        <v>11169</v>
      </c>
      <c r="AA107" s="1" t="s">
        <v>5015</v>
      </c>
      <c r="AB107" s="1" t="s">
        <v>11602</v>
      </c>
      <c r="AC107" s="1" t="s">
        <v>11603</v>
      </c>
    </row>
    <row r="108" spans="1:29">
      <c r="A108" s="1" t="s">
        <v>11616</v>
      </c>
      <c r="B108" s="38" t="s">
        <v>3763</v>
      </c>
      <c r="C108" s="38" t="s">
        <v>3764</v>
      </c>
      <c r="D108" s="1" t="s">
        <v>4441</v>
      </c>
      <c r="E108" s="94" t="s">
        <v>10583</v>
      </c>
      <c r="F108" s="36">
        <v>50760</v>
      </c>
      <c r="G108" s="46" t="s">
        <v>10499</v>
      </c>
      <c r="H108" s="46" t="s">
        <v>10570</v>
      </c>
      <c r="I108" s="1" t="s">
        <v>1</v>
      </c>
      <c r="J108" s="1">
        <v>13</v>
      </c>
      <c r="K108" s="1">
        <v>8</v>
      </c>
      <c r="L108" s="1" t="s">
        <v>11617</v>
      </c>
      <c r="M108" s="1">
        <v>2619.6999999999998</v>
      </c>
      <c r="N108" s="1" t="s">
        <v>96</v>
      </c>
      <c r="O108" s="1">
        <v>8.8999999999999996E-2</v>
      </c>
      <c r="P108" s="1">
        <v>6.4000000000000001E-2</v>
      </c>
      <c r="Q108" s="1">
        <v>4.1000000000000002E-2</v>
      </c>
      <c r="R108" s="1">
        <v>1.4999999999999999E-2</v>
      </c>
      <c r="S108" s="1" t="s">
        <v>52</v>
      </c>
      <c r="T108" s="1" t="s">
        <v>10501</v>
      </c>
      <c r="U108" s="1">
        <v>18</v>
      </c>
      <c r="V108" s="1" t="s">
        <v>5587</v>
      </c>
      <c r="W108" s="1" t="s">
        <v>163</v>
      </c>
      <c r="X108" s="1">
        <v>33753.31</v>
      </c>
      <c r="Y108" s="1">
        <v>50760</v>
      </c>
      <c r="Z108" s="1" t="s">
        <v>11169</v>
      </c>
      <c r="AA108" s="1" t="s">
        <v>5013</v>
      </c>
      <c r="AB108" s="1" t="s">
        <v>11618</v>
      </c>
      <c r="AC108" s="1" t="s">
        <v>11619</v>
      </c>
    </row>
    <row r="109" spans="1:29">
      <c r="A109" s="1" t="s">
        <v>11567</v>
      </c>
      <c r="B109" s="38" t="s">
        <v>129</v>
      </c>
      <c r="C109" s="38" t="s">
        <v>130</v>
      </c>
      <c r="D109" s="1" t="s">
        <v>131</v>
      </c>
      <c r="E109" s="94" t="s">
        <v>10583</v>
      </c>
      <c r="F109" s="36">
        <v>42213</v>
      </c>
      <c r="G109" s="46" t="s">
        <v>10734</v>
      </c>
      <c r="H109" s="46" t="s">
        <v>11161</v>
      </c>
      <c r="I109" s="1" t="s">
        <v>29</v>
      </c>
      <c r="J109" s="1">
        <v>14</v>
      </c>
      <c r="K109" s="1">
        <v>9</v>
      </c>
      <c r="L109" s="1" t="s">
        <v>11568</v>
      </c>
      <c r="M109" s="1">
        <v>2805.4</v>
      </c>
      <c r="N109" s="1" t="s">
        <v>96</v>
      </c>
      <c r="O109" s="1">
        <v>6.5000000000000002E-2</v>
      </c>
      <c r="P109" s="1">
        <v>0.17</v>
      </c>
      <c r="Q109" s="1">
        <v>0.04</v>
      </c>
      <c r="R109" s="1">
        <v>1.9300000000000001E-2</v>
      </c>
      <c r="S109" s="1" t="s">
        <v>51</v>
      </c>
      <c r="T109" s="1" t="s">
        <v>10501</v>
      </c>
      <c r="U109" s="1">
        <v>18</v>
      </c>
      <c r="V109" s="1" t="s">
        <v>5046</v>
      </c>
      <c r="W109" s="1" t="s">
        <v>162</v>
      </c>
      <c r="X109" s="1">
        <v>20932.16</v>
      </c>
      <c r="Y109" s="1">
        <v>42300</v>
      </c>
      <c r="Z109" s="1" t="s">
        <v>5043</v>
      </c>
      <c r="AA109" s="1" t="s">
        <v>5009</v>
      </c>
      <c r="AB109" s="1" t="s">
        <v>5008</v>
      </c>
      <c r="AC109" s="1" t="s">
        <v>11526</v>
      </c>
    </row>
    <row r="110" spans="1:29">
      <c r="A110" s="1" t="s">
        <v>11569</v>
      </c>
      <c r="B110" s="38" t="s">
        <v>760</v>
      </c>
      <c r="C110" s="38" t="s">
        <v>10211</v>
      </c>
      <c r="D110" s="1" t="s">
        <v>82</v>
      </c>
      <c r="E110" s="94" t="s">
        <v>10583</v>
      </c>
      <c r="F110" s="36">
        <v>8471</v>
      </c>
      <c r="G110" s="46" t="s">
        <v>10511</v>
      </c>
      <c r="H110" s="46" t="s">
        <v>11162</v>
      </c>
      <c r="I110" s="1" t="s">
        <v>39</v>
      </c>
      <c r="J110" s="1">
        <v>3</v>
      </c>
      <c r="K110" s="1">
        <v>0</v>
      </c>
      <c r="L110" s="1" t="s">
        <v>11570</v>
      </c>
      <c r="M110" s="1">
        <v>8130.6</v>
      </c>
      <c r="N110" s="1" t="s">
        <v>23</v>
      </c>
      <c r="O110" s="1">
        <v>0.20599999999999999</v>
      </c>
      <c r="P110" s="1">
        <v>0.216</v>
      </c>
      <c r="Q110" s="1">
        <v>4.1000000000000002E-2</v>
      </c>
      <c r="R110" s="1">
        <v>1.18E-2</v>
      </c>
      <c r="S110" s="1" t="s">
        <v>50</v>
      </c>
      <c r="T110" s="1" t="s">
        <v>10504</v>
      </c>
      <c r="U110" s="1">
        <v>18</v>
      </c>
      <c r="V110" s="1" t="s">
        <v>8119</v>
      </c>
      <c r="W110" s="1" t="s">
        <v>162</v>
      </c>
      <c r="X110" s="1">
        <v>70015.25</v>
      </c>
      <c r="Y110" s="1">
        <v>13860</v>
      </c>
      <c r="Z110" s="1" t="s">
        <v>5043</v>
      </c>
      <c r="AA110" s="1" t="s">
        <v>5009</v>
      </c>
      <c r="AB110" s="1" t="s">
        <v>5008</v>
      </c>
      <c r="AC110" s="1" t="s">
        <v>11227</v>
      </c>
    </row>
    <row r="111" spans="1:29" ht="13" customHeight="1">
      <c r="A111" s="1" t="s">
        <v>11571</v>
      </c>
      <c r="B111" s="38" t="s">
        <v>2938</v>
      </c>
      <c r="C111" s="38" t="s">
        <v>2935</v>
      </c>
      <c r="D111" s="1" t="s">
        <v>4428</v>
      </c>
      <c r="E111" s="94" t="s">
        <v>10583</v>
      </c>
      <c r="F111" s="36">
        <v>33281</v>
      </c>
      <c r="G111" s="46" t="s">
        <v>10537</v>
      </c>
      <c r="H111" s="46" t="s">
        <v>10542</v>
      </c>
      <c r="I111" s="1" t="s">
        <v>26</v>
      </c>
      <c r="J111" s="1">
        <v>14</v>
      </c>
      <c r="K111" s="1">
        <v>9</v>
      </c>
      <c r="L111" s="1" t="s">
        <v>11572</v>
      </c>
      <c r="M111" s="1">
        <v>4380.1000000000004</v>
      </c>
      <c r="N111" s="1" t="s">
        <v>101</v>
      </c>
      <c r="O111" s="1">
        <v>0.128</v>
      </c>
      <c r="P111" s="1">
        <v>0.185</v>
      </c>
      <c r="Q111" s="1">
        <v>3.2000000000000001E-2</v>
      </c>
      <c r="R111" s="1">
        <v>1.9300000000000001E-2</v>
      </c>
      <c r="S111" s="1" t="s">
        <v>51</v>
      </c>
      <c r="T111" s="1" t="s">
        <v>10519</v>
      </c>
      <c r="U111" s="1">
        <v>18</v>
      </c>
      <c r="V111" s="1" t="s">
        <v>9089</v>
      </c>
      <c r="W111" s="1" t="s">
        <v>162</v>
      </c>
      <c r="X111" s="1">
        <v>20664.46</v>
      </c>
      <c r="Y111" s="1">
        <v>33300</v>
      </c>
      <c r="Z111" s="1" t="s">
        <v>5043</v>
      </c>
      <c r="AA111" s="1" t="s">
        <v>5011</v>
      </c>
      <c r="AB111" s="47" t="s">
        <v>5014</v>
      </c>
      <c r="AC111" s="1" t="s">
        <v>11415</v>
      </c>
    </row>
    <row r="112" spans="1:29" ht="13.5" customHeight="1">
      <c r="A112" s="1" t="s">
        <v>11628</v>
      </c>
      <c r="B112" s="38" t="s">
        <v>3945</v>
      </c>
      <c r="C112" s="38" t="s">
        <v>668</v>
      </c>
      <c r="D112" s="1" t="s">
        <v>4474</v>
      </c>
      <c r="E112" s="94" t="s">
        <v>10583</v>
      </c>
      <c r="F112" s="36">
        <v>50700</v>
      </c>
      <c r="G112" s="46" t="s">
        <v>11208</v>
      </c>
      <c r="H112" s="46" t="s">
        <v>10542</v>
      </c>
      <c r="I112" s="1" t="s">
        <v>1</v>
      </c>
      <c r="J112" s="1">
        <v>9</v>
      </c>
      <c r="K112" s="1">
        <v>5</v>
      </c>
      <c r="L112" s="1" t="s">
        <v>11629</v>
      </c>
      <c r="M112" s="1">
        <v>2231.4</v>
      </c>
      <c r="N112" s="1" t="s">
        <v>101</v>
      </c>
      <c r="O112" s="1">
        <v>8.8999999999999996E-2</v>
      </c>
      <c r="P112" s="1">
        <v>5.3999999999999999E-2</v>
      </c>
      <c r="Q112" s="1">
        <v>4.1000000000000002E-2</v>
      </c>
      <c r="R112" s="1">
        <v>1.18E-2</v>
      </c>
      <c r="S112" s="1" t="s">
        <v>52</v>
      </c>
      <c r="T112" s="1" t="s">
        <v>10501</v>
      </c>
      <c r="U112" s="1">
        <v>18</v>
      </c>
      <c r="V112" s="1" t="s">
        <v>5052</v>
      </c>
      <c r="W112" s="1" t="s">
        <v>163</v>
      </c>
      <c r="X112" s="1">
        <v>45705.58</v>
      </c>
      <c r="Y112" s="1">
        <v>50760</v>
      </c>
      <c r="Z112" s="1" t="s">
        <v>11169</v>
      </c>
      <c r="AA112" s="1" t="s">
        <v>5009</v>
      </c>
      <c r="AB112" s="1" t="s">
        <v>11630</v>
      </c>
      <c r="AC112" s="1" t="s">
        <v>11631</v>
      </c>
    </row>
    <row r="113" spans="1:29" ht="14" customHeight="1">
      <c r="A113" s="1" t="s">
        <v>11577</v>
      </c>
      <c r="B113" s="38" t="s">
        <v>2413</v>
      </c>
      <c r="C113" s="38" t="s">
        <v>4389</v>
      </c>
      <c r="D113" s="1" t="s">
        <v>82</v>
      </c>
      <c r="E113" s="94" t="s">
        <v>10583</v>
      </c>
      <c r="F113" s="36">
        <v>23373</v>
      </c>
      <c r="G113" s="46" t="s">
        <v>10537</v>
      </c>
      <c r="H113" s="46" t="s">
        <v>10529</v>
      </c>
      <c r="I113" s="1" t="s">
        <v>38</v>
      </c>
      <c r="J113" s="1">
        <v>3</v>
      </c>
      <c r="K113" s="1">
        <v>0</v>
      </c>
      <c r="L113" s="1" t="s">
        <v>11578</v>
      </c>
      <c r="M113" s="1">
        <v>4546.8999999999996</v>
      </c>
      <c r="N113" s="1" t="s">
        <v>23</v>
      </c>
      <c r="O113" s="1">
        <v>0.14000000000000001</v>
      </c>
      <c r="P113" s="1">
        <v>0.21</v>
      </c>
      <c r="Q113" s="1">
        <v>3.2000000000000001E-2</v>
      </c>
      <c r="R113" s="1">
        <v>1.4999999999999999E-2</v>
      </c>
      <c r="S113" s="1" t="s">
        <v>51</v>
      </c>
      <c r="T113" s="1" t="s">
        <v>10512</v>
      </c>
      <c r="U113" s="1">
        <v>18</v>
      </c>
      <c r="V113" s="1" t="s">
        <v>8140</v>
      </c>
      <c r="W113" s="1" t="s">
        <v>162</v>
      </c>
      <c r="X113" s="1">
        <v>69156.479999999996</v>
      </c>
      <c r="Y113" s="1">
        <v>23400</v>
      </c>
      <c r="Z113" s="1" t="s">
        <v>5043</v>
      </c>
      <c r="AA113" s="1" t="s">
        <v>5015</v>
      </c>
      <c r="AB113" s="47" t="s">
        <v>11579</v>
      </c>
      <c r="AC113" s="1" t="s">
        <v>11580</v>
      </c>
    </row>
    <row r="114" spans="1:29">
      <c r="A114" s="1" t="s">
        <v>11581</v>
      </c>
      <c r="B114" s="38" t="s">
        <v>1291</v>
      </c>
      <c r="C114" s="38" t="s">
        <v>145</v>
      </c>
      <c r="D114" s="1" t="s">
        <v>87</v>
      </c>
      <c r="E114" s="94" t="s">
        <v>10583</v>
      </c>
      <c r="F114" s="36">
        <v>28790</v>
      </c>
      <c r="G114" s="46" t="s">
        <v>10514</v>
      </c>
      <c r="H114" s="46" t="s">
        <v>10531</v>
      </c>
      <c r="I114" s="1" t="s">
        <v>17</v>
      </c>
      <c r="J114" s="1">
        <v>6</v>
      </c>
      <c r="K114" s="1">
        <v>4</v>
      </c>
      <c r="L114" s="1" t="s">
        <v>11582</v>
      </c>
      <c r="M114" s="1">
        <v>5734.8</v>
      </c>
      <c r="N114" s="1" t="s">
        <v>101</v>
      </c>
      <c r="O114" s="1">
        <v>0.128</v>
      </c>
      <c r="P114" s="1">
        <v>0.17</v>
      </c>
      <c r="Q114" s="1">
        <v>6.4000000000000001E-2</v>
      </c>
      <c r="R114" s="1">
        <v>1.4999999999999999E-2</v>
      </c>
      <c r="S114" s="1" t="s">
        <v>51</v>
      </c>
      <c r="T114" s="1" t="s">
        <v>162</v>
      </c>
      <c r="U114" s="1">
        <v>18</v>
      </c>
      <c r="V114" s="1" t="s">
        <v>5044</v>
      </c>
      <c r="W114" s="1" t="s">
        <v>162</v>
      </c>
      <c r="X114" s="1">
        <v>33106.25</v>
      </c>
      <c r="Y114" s="1">
        <v>28800</v>
      </c>
      <c r="Z114" s="1" t="s">
        <v>5043</v>
      </c>
      <c r="AA114" s="1" t="s">
        <v>5012</v>
      </c>
      <c r="AB114" s="1" t="s">
        <v>5014</v>
      </c>
      <c r="AC114" s="1" t="s">
        <v>11583</v>
      </c>
    </row>
    <row r="115" spans="1:29">
      <c r="A115" s="1" t="s">
        <v>11584</v>
      </c>
      <c r="B115" s="38" t="s">
        <v>2938</v>
      </c>
      <c r="C115" s="38" t="s">
        <v>2935</v>
      </c>
      <c r="D115" s="1" t="s">
        <v>4428</v>
      </c>
      <c r="E115" s="94" t="s">
        <v>10583</v>
      </c>
      <c r="F115" s="36">
        <v>33295</v>
      </c>
      <c r="G115" s="46" t="s">
        <v>10537</v>
      </c>
      <c r="H115" s="46" t="s">
        <v>10542</v>
      </c>
      <c r="I115" s="1" t="s">
        <v>26</v>
      </c>
      <c r="J115" s="1">
        <v>14</v>
      </c>
      <c r="K115" s="1">
        <v>9</v>
      </c>
      <c r="L115" s="1" t="s">
        <v>11585</v>
      </c>
      <c r="M115" s="1">
        <v>4537.8999999999996</v>
      </c>
      <c r="N115" s="1" t="s">
        <v>101</v>
      </c>
      <c r="O115" s="1">
        <v>0.128</v>
      </c>
      <c r="P115" s="1">
        <v>0.185</v>
      </c>
      <c r="Q115" s="1">
        <v>3.2000000000000001E-2</v>
      </c>
      <c r="R115" s="1">
        <v>1.9300000000000001E-2</v>
      </c>
      <c r="S115" s="1" t="s">
        <v>51</v>
      </c>
      <c r="T115" s="1" t="s">
        <v>10519</v>
      </c>
      <c r="U115" s="1">
        <v>18</v>
      </c>
      <c r="V115" s="1" t="s">
        <v>9089</v>
      </c>
      <c r="W115" s="1" t="s">
        <v>162</v>
      </c>
      <c r="X115" s="1">
        <v>20664.46</v>
      </c>
      <c r="Y115" s="1">
        <v>33300</v>
      </c>
      <c r="Z115" s="1" t="s">
        <v>5043</v>
      </c>
      <c r="AA115" s="1" t="s">
        <v>5011</v>
      </c>
      <c r="AB115" s="1" t="s">
        <v>5014</v>
      </c>
      <c r="AC115" s="1" t="s">
        <v>11287</v>
      </c>
    </row>
    <row r="116" spans="1:29">
      <c r="A116" s="1" t="s">
        <v>11586</v>
      </c>
      <c r="B116" s="38" t="s">
        <v>1534</v>
      </c>
      <c r="C116" s="38" t="s">
        <v>1114</v>
      </c>
      <c r="D116" s="1" t="s">
        <v>87</v>
      </c>
      <c r="E116" s="94" t="s">
        <v>10583</v>
      </c>
      <c r="F116" s="36">
        <v>28812</v>
      </c>
      <c r="G116" s="46" t="s">
        <v>10499</v>
      </c>
      <c r="H116" s="46" t="s">
        <v>10523</v>
      </c>
      <c r="I116" s="1" t="s">
        <v>30</v>
      </c>
      <c r="J116" s="1">
        <v>7</v>
      </c>
      <c r="K116" s="1">
        <v>4</v>
      </c>
      <c r="L116" s="1" t="s">
        <v>11587</v>
      </c>
      <c r="M116" s="1">
        <v>3096.7</v>
      </c>
      <c r="N116" s="1" t="s">
        <v>101</v>
      </c>
      <c r="O116" s="1">
        <v>0.128</v>
      </c>
      <c r="P116" s="1">
        <v>0.17</v>
      </c>
      <c r="Q116" s="1">
        <v>3.3000000000000002E-2</v>
      </c>
      <c r="R116" s="1">
        <v>1.4999999999999999E-2</v>
      </c>
      <c r="S116" s="1" t="s">
        <v>51</v>
      </c>
      <c r="T116" s="1" t="s">
        <v>10519</v>
      </c>
      <c r="U116" s="1">
        <v>18</v>
      </c>
      <c r="V116" s="1" t="s">
        <v>5581</v>
      </c>
      <c r="W116" s="1" t="s">
        <v>162</v>
      </c>
      <c r="X116" s="1">
        <v>41472.99</v>
      </c>
      <c r="Y116" s="1">
        <v>33300</v>
      </c>
      <c r="Z116" s="1" t="s">
        <v>5043</v>
      </c>
      <c r="AA116" s="1" t="s">
        <v>5013</v>
      </c>
      <c r="AB116" s="1" t="s">
        <v>5014</v>
      </c>
      <c r="AC116" s="1" t="s">
        <v>11174</v>
      </c>
    </row>
    <row r="117" spans="1:29">
      <c r="A117" s="1" t="s">
        <v>11588</v>
      </c>
      <c r="B117" s="38" t="s">
        <v>1053</v>
      </c>
      <c r="C117" s="38" t="s">
        <v>1051</v>
      </c>
      <c r="D117" s="1" t="s">
        <v>107</v>
      </c>
      <c r="E117" s="94" t="s">
        <v>10583</v>
      </c>
      <c r="F117" s="36">
        <v>16224</v>
      </c>
      <c r="G117" s="46" t="s">
        <v>10516</v>
      </c>
      <c r="H117" s="46" t="s">
        <v>11191</v>
      </c>
      <c r="I117" s="1" t="s">
        <v>17</v>
      </c>
      <c r="J117" s="1">
        <v>2</v>
      </c>
      <c r="K117" s="1">
        <v>0</v>
      </c>
      <c r="L117" s="1" t="s">
        <v>11589</v>
      </c>
      <c r="M117" s="1">
        <v>1664.1</v>
      </c>
      <c r="N117" s="1" t="s">
        <v>23</v>
      </c>
      <c r="O117" s="1">
        <v>0.122</v>
      </c>
      <c r="P117" s="1">
        <v>0.18</v>
      </c>
      <c r="Q117" s="1">
        <v>5.6000000000000001E-2</v>
      </c>
      <c r="R117" s="1">
        <v>1.4999999999999999E-2</v>
      </c>
      <c r="S117" s="1" t="s">
        <v>50</v>
      </c>
      <c r="T117" s="1" t="s">
        <v>10512</v>
      </c>
      <c r="U117" s="1">
        <v>18</v>
      </c>
      <c r="V117" s="1" t="s">
        <v>5549</v>
      </c>
      <c r="W117" s="1" t="s">
        <v>162</v>
      </c>
      <c r="X117" s="1">
        <v>57063.87</v>
      </c>
      <c r="Y117" s="1">
        <v>16380</v>
      </c>
      <c r="Z117" s="1" t="s">
        <v>10374</v>
      </c>
      <c r="AA117" s="1" t="s">
        <v>5010</v>
      </c>
      <c r="AB117" s="1" t="s">
        <v>5008</v>
      </c>
      <c r="AC117" s="1" t="s">
        <v>11376</v>
      </c>
    </row>
    <row r="118" spans="1:29">
      <c r="A118" s="1" t="s">
        <v>11590</v>
      </c>
      <c r="B118" s="38" t="s">
        <v>1563</v>
      </c>
      <c r="C118" s="38" t="s">
        <v>1063</v>
      </c>
      <c r="D118" s="1" t="s">
        <v>119</v>
      </c>
      <c r="E118" s="94" t="s">
        <v>10583</v>
      </c>
      <c r="F118" s="36">
        <v>16356</v>
      </c>
      <c r="G118" s="46" t="s">
        <v>10618</v>
      </c>
      <c r="H118" s="46" t="s">
        <v>10542</v>
      </c>
      <c r="I118" s="1" t="s">
        <v>17</v>
      </c>
      <c r="J118" s="1">
        <v>8</v>
      </c>
      <c r="K118" s="1">
        <v>4</v>
      </c>
      <c r="L118" s="1" t="s">
        <v>11591</v>
      </c>
      <c r="M118" s="1">
        <v>8147.7</v>
      </c>
      <c r="N118" s="1" t="s">
        <v>101</v>
      </c>
      <c r="O118" s="1">
        <v>0.128</v>
      </c>
      <c r="P118" s="1">
        <v>0.17</v>
      </c>
      <c r="Q118" s="1">
        <v>0.05</v>
      </c>
      <c r="R118" s="1">
        <v>1.4999999999999999E-2</v>
      </c>
      <c r="S118" s="1" t="s">
        <v>50</v>
      </c>
      <c r="T118" s="1" t="s">
        <v>10512</v>
      </c>
      <c r="U118" s="1">
        <v>18</v>
      </c>
      <c r="V118" s="1" t="s">
        <v>6071</v>
      </c>
      <c r="W118" s="1" t="s">
        <v>162</v>
      </c>
      <c r="X118" s="1">
        <v>41186.269999999997</v>
      </c>
      <c r="Y118" s="1">
        <v>16380</v>
      </c>
      <c r="Z118" s="1" t="s">
        <v>5043</v>
      </c>
      <c r="AA118" s="1" t="s">
        <v>5009</v>
      </c>
      <c r="AB118" s="1" t="s">
        <v>11592</v>
      </c>
      <c r="AC118" s="1" t="s">
        <v>11593</v>
      </c>
    </row>
    <row r="119" spans="1:29">
      <c r="A119" s="1" t="s">
        <v>11594</v>
      </c>
      <c r="B119" s="38" t="s">
        <v>4114</v>
      </c>
      <c r="C119" s="38" t="s">
        <v>4115</v>
      </c>
      <c r="D119" s="1" t="s">
        <v>4530</v>
      </c>
      <c r="E119" s="94" t="s">
        <v>10583</v>
      </c>
      <c r="F119" s="36">
        <v>50760</v>
      </c>
      <c r="G119" s="46" t="s">
        <v>10583</v>
      </c>
      <c r="H119" s="46" t="s">
        <v>10598</v>
      </c>
      <c r="I119" s="1" t="s">
        <v>10</v>
      </c>
      <c r="J119" s="1">
        <v>10</v>
      </c>
      <c r="K119" s="1">
        <v>5</v>
      </c>
      <c r="L119" s="1" t="s">
        <v>11595</v>
      </c>
      <c r="M119" s="1">
        <v>1375.3</v>
      </c>
      <c r="N119" s="1" t="s">
        <v>101</v>
      </c>
      <c r="O119" s="1">
        <v>9.4E-2</v>
      </c>
      <c r="P119" s="1">
        <v>7.5999999999999998E-2</v>
      </c>
      <c r="Q119" s="1">
        <v>2.0299999999999999E-2</v>
      </c>
      <c r="R119" s="1">
        <v>9.7999999999999997E-3</v>
      </c>
      <c r="S119" s="1" t="s">
        <v>52</v>
      </c>
      <c r="T119" s="1" t="s">
        <v>10501</v>
      </c>
      <c r="U119" s="1">
        <v>18</v>
      </c>
      <c r="V119" s="1" t="s">
        <v>9485</v>
      </c>
      <c r="W119" s="1" t="s">
        <v>163</v>
      </c>
      <c r="X119" s="1">
        <v>66066.73</v>
      </c>
      <c r="Y119" s="1">
        <v>50760</v>
      </c>
      <c r="Z119" s="1" t="s">
        <v>5043</v>
      </c>
      <c r="AA119" s="1" t="s">
        <v>5098</v>
      </c>
      <c r="AB119" s="1" t="s">
        <v>5008</v>
      </c>
      <c r="AC119" s="1" t="s">
        <v>11214</v>
      </c>
    </row>
    <row r="120" spans="1:29" ht="13" customHeight="1">
      <c r="A120" s="1" t="s">
        <v>11639</v>
      </c>
      <c r="B120" s="38" t="s">
        <v>4119</v>
      </c>
      <c r="C120" s="38" t="s">
        <v>4103</v>
      </c>
      <c r="D120" s="1" t="s">
        <v>4492</v>
      </c>
      <c r="E120" s="94" t="s">
        <v>10583</v>
      </c>
      <c r="F120" s="36">
        <v>50760</v>
      </c>
      <c r="G120" s="46" t="s">
        <v>10503</v>
      </c>
      <c r="H120" s="46" t="s">
        <v>11158</v>
      </c>
      <c r="I120" s="1" t="s">
        <v>8</v>
      </c>
      <c r="J120" s="1">
        <v>5</v>
      </c>
      <c r="K120" s="1">
        <v>0</v>
      </c>
      <c r="L120" s="1" t="s">
        <v>11640</v>
      </c>
      <c r="M120" s="1">
        <v>590.5</v>
      </c>
      <c r="N120" s="1" t="s">
        <v>101</v>
      </c>
      <c r="O120" s="1">
        <v>9.4E-2</v>
      </c>
      <c r="P120" s="1">
        <v>7.0000000000000007E-2</v>
      </c>
      <c r="Q120" s="1">
        <v>1.9E-2</v>
      </c>
      <c r="R120" s="1">
        <v>9.7999999999999997E-3</v>
      </c>
      <c r="S120" s="1" t="s">
        <v>52</v>
      </c>
      <c r="T120" s="1" t="s">
        <v>10501</v>
      </c>
      <c r="U120" s="1">
        <v>18</v>
      </c>
      <c r="V120" s="1" t="s">
        <v>6911</v>
      </c>
      <c r="W120" s="1" t="s">
        <v>163</v>
      </c>
      <c r="X120" s="1">
        <v>42804.22</v>
      </c>
      <c r="Y120" s="1">
        <v>50760</v>
      </c>
      <c r="Z120" s="1" t="s">
        <v>11169</v>
      </c>
      <c r="AA120" s="1" t="s">
        <v>5009</v>
      </c>
      <c r="AB120" s="1" t="s">
        <v>5008</v>
      </c>
      <c r="AC120" s="1" t="s">
        <v>11641</v>
      </c>
    </row>
    <row r="121" spans="1:29" ht="13.5" customHeight="1">
      <c r="A121" s="1" t="s">
        <v>11646</v>
      </c>
      <c r="B121" s="38" t="s">
        <v>4119</v>
      </c>
      <c r="C121" s="38" t="s">
        <v>4103</v>
      </c>
      <c r="D121" s="1" t="s">
        <v>4492</v>
      </c>
      <c r="E121" s="94" t="s">
        <v>10583</v>
      </c>
      <c r="F121" s="36">
        <v>50760</v>
      </c>
      <c r="G121" s="46" t="s">
        <v>10503</v>
      </c>
      <c r="H121" s="46" t="s">
        <v>11158</v>
      </c>
      <c r="I121" s="1" t="s">
        <v>8</v>
      </c>
      <c r="J121" s="1">
        <v>5</v>
      </c>
      <c r="K121" s="1">
        <v>0</v>
      </c>
      <c r="L121" s="1" t="s">
        <v>11647</v>
      </c>
      <c r="M121" s="1">
        <v>610</v>
      </c>
      <c r="N121" s="1" t="s">
        <v>101</v>
      </c>
      <c r="O121" s="1">
        <v>9.4E-2</v>
      </c>
      <c r="P121" s="1">
        <v>7.0000000000000007E-2</v>
      </c>
      <c r="Q121" s="1">
        <v>1.9E-2</v>
      </c>
      <c r="R121" s="1">
        <v>9.7999999999999997E-3</v>
      </c>
      <c r="S121" s="1" t="s">
        <v>52</v>
      </c>
      <c r="T121" s="1" t="s">
        <v>10501</v>
      </c>
      <c r="U121" s="1">
        <v>18</v>
      </c>
      <c r="V121" s="1" t="s">
        <v>6911</v>
      </c>
      <c r="W121" s="1" t="s">
        <v>163</v>
      </c>
      <c r="X121" s="1">
        <v>42804.22</v>
      </c>
      <c r="Y121" s="1">
        <v>50760</v>
      </c>
      <c r="Z121" s="1" t="s">
        <v>11169</v>
      </c>
      <c r="AA121" s="1" t="s">
        <v>5009</v>
      </c>
      <c r="AB121" s="1" t="s">
        <v>5008</v>
      </c>
      <c r="AC121" s="1" t="s">
        <v>11648</v>
      </c>
    </row>
    <row r="122" spans="1:29">
      <c r="A122" s="1" t="s">
        <v>11604</v>
      </c>
      <c r="B122" s="38" t="s">
        <v>3204</v>
      </c>
      <c r="C122" s="38" t="s">
        <v>3203</v>
      </c>
      <c r="D122" s="1" t="s">
        <v>4428</v>
      </c>
      <c r="E122" s="94" t="s">
        <v>10583</v>
      </c>
      <c r="F122" s="36">
        <v>33000</v>
      </c>
      <c r="G122" s="46" t="s">
        <v>10537</v>
      </c>
      <c r="H122" s="46" t="s">
        <v>11474</v>
      </c>
      <c r="I122" s="1" t="s">
        <v>18</v>
      </c>
      <c r="J122" s="1">
        <v>8</v>
      </c>
      <c r="K122" s="1">
        <v>5</v>
      </c>
      <c r="L122" s="1" t="s">
        <v>11605</v>
      </c>
      <c r="M122" s="1">
        <v>4204.3</v>
      </c>
      <c r="N122" s="1" t="s">
        <v>96</v>
      </c>
      <c r="O122" s="1">
        <v>0.128</v>
      </c>
      <c r="P122" s="1">
        <v>0.17</v>
      </c>
      <c r="Q122" s="1">
        <v>3.3000000000000002E-2</v>
      </c>
      <c r="R122" s="1">
        <v>1.4999999999999999E-2</v>
      </c>
      <c r="S122" s="1" t="s">
        <v>51</v>
      </c>
      <c r="T122" s="1" t="s">
        <v>10519</v>
      </c>
      <c r="U122" s="1">
        <v>18</v>
      </c>
      <c r="V122" s="1" t="s">
        <v>5049</v>
      </c>
      <c r="W122" s="1" t="s">
        <v>162</v>
      </c>
      <c r="X122" s="1">
        <v>24146.12</v>
      </c>
      <c r="Y122" s="1">
        <v>33300</v>
      </c>
      <c r="Z122" s="1" t="s">
        <v>5043</v>
      </c>
      <c r="AA122" s="1" t="s">
        <v>5011</v>
      </c>
      <c r="AB122" s="1" t="s">
        <v>5014</v>
      </c>
      <c r="AC122" s="1" t="s">
        <v>11476</v>
      </c>
    </row>
    <row r="123" spans="1:29">
      <c r="A123" s="1" t="s">
        <v>11606</v>
      </c>
      <c r="B123" s="38" t="s">
        <v>129</v>
      </c>
      <c r="C123" s="38" t="s">
        <v>130</v>
      </c>
      <c r="D123" s="1" t="s">
        <v>131</v>
      </c>
      <c r="E123" s="94" t="s">
        <v>10583</v>
      </c>
      <c r="F123" s="36">
        <v>42300</v>
      </c>
      <c r="G123" s="46" t="s">
        <v>11155</v>
      </c>
      <c r="H123" s="46" t="s">
        <v>11160</v>
      </c>
      <c r="I123" s="1" t="s">
        <v>29</v>
      </c>
      <c r="J123" s="1">
        <v>14</v>
      </c>
      <c r="K123" s="1">
        <v>9</v>
      </c>
      <c r="L123" s="1" t="s">
        <v>11607</v>
      </c>
      <c r="M123" s="1">
        <v>2727.8</v>
      </c>
      <c r="N123" s="1" t="s">
        <v>96</v>
      </c>
      <c r="O123" s="1">
        <v>6.5000000000000002E-2</v>
      </c>
      <c r="P123" s="1">
        <v>0.17</v>
      </c>
      <c r="Q123" s="1">
        <v>0.04</v>
      </c>
      <c r="R123" s="1">
        <v>1.9300000000000001E-2</v>
      </c>
      <c r="S123" s="1" t="s">
        <v>51</v>
      </c>
      <c r="T123" s="1" t="s">
        <v>10501</v>
      </c>
      <c r="U123" s="1">
        <v>18</v>
      </c>
      <c r="V123" s="1" t="s">
        <v>5046</v>
      </c>
      <c r="W123" s="1" t="s">
        <v>162</v>
      </c>
      <c r="X123" s="1">
        <v>20932.16</v>
      </c>
      <c r="Y123" s="1">
        <v>42300</v>
      </c>
      <c r="Z123" s="1" t="s">
        <v>5043</v>
      </c>
      <c r="AA123" s="1" t="s">
        <v>5009</v>
      </c>
      <c r="AB123" s="1" t="s">
        <v>11608</v>
      </c>
      <c r="AC123" s="1" t="s">
        <v>11609</v>
      </c>
    </row>
    <row r="124" spans="1:29">
      <c r="A124" s="1" t="s">
        <v>11610</v>
      </c>
      <c r="B124" s="38" t="s">
        <v>4114</v>
      </c>
      <c r="C124" s="38" t="s">
        <v>4115</v>
      </c>
      <c r="D124" s="1" t="s">
        <v>4530</v>
      </c>
      <c r="E124" s="94" t="s">
        <v>10583</v>
      </c>
      <c r="F124" s="36">
        <v>50121</v>
      </c>
      <c r="G124" s="46" t="s">
        <v>10583</v>
      </c>
      <c r="H124" s="46" t="s">
        <v>10598</v>
      </c>
      <c r="I124" s="1" t="s">
        <v>10</v>
      </c>
      <c r="J124" s="1">
        <v>10</v>
      </c>
      <c r="K124" s="1">
        <v>5</v>
      </c>
      <c r="L124" s="1" t="s">
        <v>11611</v>
      </c>
      <c r="M124" s="1">
        <v>1368.1</v>
      </c>
      <c r="N124" s="1" t="s">
        <v>101</v>
      </c>
      <c r="O124" s="1">
        <v>9.4E-2</v>
      </c>
      <c r="P124" s="1">
        <v>7.5999999999999998E-2</v>
      </c>
      <c r="Q124" s="1">
        <v>2.0299999999999999E-2</v>
      </c>
      <c r="R124" s="1">
        <v>9.7999999999999997E-3</v>
      </c>
      <c r="S124" s="1" t="s">
        <v>52</v>
      </c>
      <c r="T124" s="1" t="s">
        <v>10501</v>
      </c>
      <c r="U124" s="1">
        <v>18</v>
      </c>
      <c r="V124" s="1" t="s">
        <v>9485</v>
      </c>
      <c r="W124" s="1" t="s">
        <v>163</v>
      </c>
      <c r="X124" s="1">
        <v>66066.73</v>
      </c>
      <c r="Y124" s="1">
        <v>50760</v>
      </c>
      <c r="Z124" s="1" t="s">
        <v>5043</v>
      </c>
      <c r="AA124" s="1" t="s">
        <v>5098</v>
      </c>
      <c r="AB124" s="1" t="s">
        <v>5008</v>
      </c>
      <c r="AC124" s="1" t="s">
        <v>11214</v>
      </c>
    </row>
    <row r="125" spans="1:29">
      <c r="A125" s="1" t="s">
        <v>11612</v>
      </c>
      <c r="B125" s="38" t="s">
        <v>3064</v>
      </c>
      <c r="C125" s="38" t="s">
        <v>3062</v>
      </c>
      <c r="D125" s="1" t="s">
        <v>152</v>
      </c>
      <c r="E125" s="94" t="s">
        <v>10583</v>
      </c>
      <c r="F125" s="36">
        <v>43000</v>
      </c>
      <c r="G125" s="46" t="s">
        <v>10734</v>
      </c>
      <c r="H125" s="46" t="s">
        <v>10523</v>
      </c>
      <c r="I125" s="1" t="s">
        <v>28</v>
      </c>
      <c r="J125" s="1">
        <v>8</v>
      </c>
      <c r="K125" s="1">
        <v>5</v>
      </c>
      <c r="L125" s="1" t="s">
        <v>11613</v>
      </c>
      <c r="M125" s="1">
        <v>3748.6</v>
      </c>
      <c r="N125" s="1" t="s">
        <v>96</v>
      </c>
      <c r="O125" s="1">
        <v>9.8000000000000004E-2</v>
      </c>
      <c r="P125" s="1">
        <v>0.16300000000000001</v>
      </c>
      <c r="Q125" s="1">
        <v>3.3000000000000002E-2</v>
      </c>
      <c r="R125" s="1">
        <v>1.4999999999999999E-2</v>
      </c>
      <c r="S125" s="1" t="s">
        <v>52</v>
      </c>
      <c r="T125" s="1" t="s">
        <v>163</v>
      </c>
      <c r="U125" s="1">
        <v>18</v>
      </c>
      <c r="V125" s="1" t="s">
        <v>5049</v>
      </c>
      <c r="W125" s="1" t="s">
        <v>162</v>
      </c>
      <c r="X125" s="1">
        <v>25484.15</v>
      </c>
      <c r="Y125" s="1">
        <v>45360</v>
      </c>
      <c r="Z125" s="1" t="s">
        <v>10374</v>
      </c>
      <c r="AA125" s="1" t="s">
        <v>5009</v>
      </c>
      <c r="AB125" s="1" t="s">
        <v>11614</v>
      </c>
      <c r="AC125" s="1" t="s">
        <v>11615</v>
      </c>
    </row>
    <row r="126" spans="1:29">
      <c r="A126" s="1" t="s">
        <v>11321</v>
      </c>
      <c r="B126" s="38" t="s">
        <v>285</v>
      </c>
      <c r="C126" s="38" t="s">
        <v>284</v>
      </c>
      <c r="D126" s="1" t="s">
        <v>90</v>
      </c>
      <c r="E126" s="94" t="s">
        <v>10583</v>
      </c>
      <c r="F126" s="36">
        <v>15976</v>
      </c>
      <c r="G126" s="46" t="s">
        <v>10522</v>
      </c>
      <c r="H126" s="46" t="s">
        <v>11160</v>
      </c>
      <c r="I126" s="1" t="s">
        <v>27</v>
      </c>
      <c r="J126" s="1">
        <v>2</v>
      </c>
      <c r="K126" s="1">
        <v>0</v>
      </c>
      <c r="L126" s="1" t="s">
        <v>11322</v>
      </c>
      <c r="M126" s="1">
        <v>2422.6999999999998</v>
      </c>
      <c r="N126" s="1" t="s">
        <v>23</v>
      </c>
      <c r="O126" s="1">
        <v>0.122</v>
      </c>
      <c r="P126" s="1">
        <v>0.18</v>
      </c>
      <c r="Q126" s="1">
        <v>5.6000000000000001E-2</v>
      </c>
      <c r="R126" s="1">
        <v>1.4999999999999999E-2</v>
      </c>
      <c r="S126" s="1" t="s">
        <v>50</v>
      </c>
      <c r="T126" s="1" t="s">
        <v>10512</v>
      </c>
      <c r="U126" s="1">
        <v>18</v>
      </c>
      <c r="V126" s="1" t="s">
        <v>6178</v>
      </c>
      <c r="W126" s="1" t="s">
        <v>162</v>
      </c>
      <c r="X126" s="1">
        <v>53648.24</v>
      </c>
      <c r="Y126" s="1">
        <v>16380</v>
      </c>
      <c r="Z126" s="1" t="s">
        <v>11169</v>
      </c>
      <c r="AA126" s="1" t="s">
        <v>5009</v>
      </c>
      <c r="AB126" s="1" t="s">
        <v>11323</v>
      </c>
      <c r="AC126" s="1" t="s">
        <v>11324</v>
      </c>
    </row>
    <row r="127" spans="1:29">
      <c r="A127" s="1" t="s">
        <v>11620</v>
      </c>
      <c r="B127" s="38" t="s">
        <v>1939</v>
      </c>
      <c r="C127" s="38" t="s">
        <v>1860</v>
      </c>
      <c r="D127" s="1" t="s">
        <v>4428</v>
      </c>
      <c r="E127" s="94" t="s">
        <v>10583</v>
      </c>
      <c r="F127" s="36">
        <v>42300</v>
      </c>
      <c r="G127" s="46" t="s">
        <v>10618</v>
      </c>
      <c r="H127" s="46" t="s">
        <v>10529</v>
      </c>
      <c r="I127" s="1" t="s">
        <v>25</v>
      </c>
      <c r="J127" s="1">
        <v>14</v>
      </c>
      <c r="K127" s="1">
        <v>9</v>
      </c>
      <c r="L127" s="1" t="s">
        <v>11621</v>
      </c>
      <c r="M127" s="1">
        <v>2323.6</v>
      </c>
      <c r="N127" s="1" t="s">
        <v>96</v>
      </c>
      <c r="O127" s="1">
        <v>7.0000000000000007E-2</v>
      </c>
      <c r="P127" s="1">
        <v>0.19</v>
      </c>
      <c r="Q127" s="1">
        <v>3.1E-2</v>
      </c>
      <c r="R127" s="1">
        <v>1.4999999999999999E-2</v>
      </c>
      <c r="S127" s="1" t="s">
        <v>51</v>
      </c>
      <c r="T127" s="1" t="s">
        <v>10501</v>
      </c>
      <c r="U127" s="1">
        <v>18</v>
      </c>
      <c r="V127" s="1" t="s">
        <v>5545</v>
      </c>
      <c r="W127" s="1" t="s">
        <v>162</v>
      </c>
      <c r="X127" s="1">
        <v>22695.61</v>
      </c>
      <c r="Y127" s="1">
        <v>42300</v>
      </c>
      <c r="Z127" s="1" t="s">
        <v>5043</v>
      </c>
      <c r="AA127" s="1" t="s">
        <v>5009</v>
      </c>
      <c r="AB127" s="1" t="s">
        <v>11622</v>
      </c>
      <c r="AC127" s="1" t="s">
        <v>11623</v>
      </c>
    </row>
    <row r="128" spans="1:29">
      <c r="A128" s="1" t="s">
        <v>11624</v>
      </c>
      <c r="B128" s="38" t="s">
        <v>3246</v>
      </c>
      <c r="C128" s="38" t="s">
        <v>3171</v>
      </c>
      <c r="D128" s="1" t="s">
        <v>126</v>
      </c>
      <c r="E128" s="94" t="s">
        <v>10583</v>
      </c>
      <c r="F128" s="36">
        <v>23604</v>
      </c>
      <c r="G128" s="46" t="s">
        <v>10734</v>
      </c>
      <c r="H128" s="46" t="s">
        <v>10506</v>
      </c>
      <c r="I128" s="1" t="s">
        <v>20</v>
      </c>
      <c r="J128" s="1">
        <v>3</v>
      </c>
      <c r="K128" s="1">
        <v>0</v>
      </c>
      <c r="L128" s="1" t="s">
        <v>11625</v>
      </c>
      <c r="M128" s="1">
        <v>2313.1</v>
      </c>
      <c r="N128" s="1" t="s">
        <v>101</v>
      </c>
      <c r="O128" s="1">
        <v>0.14000000000000001</v>
      </c>
      <c r="P128" s="1">
        <v>0.19</v>
      </c>
      <c r="Q128" s="1">
        <v>2.1000000000000001E-2</v>
      </c>
      <c r="R128" s="1">
        <v>9.7999999999999997E-3</v>
      </c>
      <c r="S128" s="1" t="s">
        <v>51</v>
      </c>
      <c r="T128" s="1" t="s">
        <v>10512</v>
      </c>
      <c r="U128" s="1">
        <v>18</v>
      </c>
      <c r="V128" s="1" t="s">
        <v>5735</v>
      </c>
      <c r="W128" s="1" t="s">
        <v>162</v>
      </c>
      <c r="X128" s="1">
        <v>39803.910000000003</v>
      </c>
      <c r="Y128" s="1">
        <v>23400</v>
      </c>
      <c r="Z128" s="1" t="s">
        <v>5043</v>
      </c>
      <c r="AA128" s="1" t="s">
        <v>5009</v>
      </c>
      <c r="AB128" s="1" t="s">
        <v>11626</v>
      </c>
      <c r="AC128" s="1" t="s">
        <v>11627</v>
      </c>
    </row>
    <row r="129" spans="1:29" ht="16" customHeight="1">
      <c r="A129" s="1" t="s">
        <v>11668</v>
      </c>
      <c r="B129" s="38" t="s">
        <v>2915</v>
      </c>
      <c r="C129" s="38" t="s">
        <v>1587</v>
      </c>
      <c r="D129" s="1" t="s">
        <v>4428</v>
      </c>
      <c r="E129" s="94" t="s">
        <v>10583</v>
      </c>
      <c r="F129" s="36">
        <v>33600</v>
      </c>
      <c r="G129" s="46" t="s">
        <v>10547</v>
      </c>
      <c r="H129" s="46" t="s">
        <v>10526</v>
      </c>
      <c r="I129" s="1" t="s">
        <v>17</v>
      </c>
      <c r="J129" s="1">
        <v>8</v>
      </c>
      <c r="K129" s="1">
        <v>5</v>
      </c>
      <c r="L129" s="1" t="s">
        <v>11669</v>
      </c>
      <c r="M129" s="1">
        <v>4651.6000000000004</v>
      </c>
      <c r="N129" s="1" t="s">
        <v>96</v>
      </c>
      <c r="O129" s="1">
        <v>9.8000000000000004E-2</v>
      </c>
      <c r="P129" s="1">
        <v>0.16300000000000001</v>
      </c>
      <c r="Q129" s="1">
        <v>5.3999999999999999E-2</v>
      </c>
      <c r="R129" s="1">
        <v>1.4999999999999999E-2</v>
      </c>
      <c r="S129" s="1" t="s">
        <v>51</v>
      </c>
      <c r="T129" s="1" t="s">
        <v>10519</v>
      </c>
      <c r="U129" s="1">
        <v>18</v>
      </c>
      <c r="V129" s="1" t="s">
        <v>5580</v>
      </c>
      <c r="W129" s="1" t="s">
        <v>162</v>
      </c>
      <c r="X129" s="1">
        <v>27509.119999999999</v>
      </c>
      <c r="Y129" s="1">
        <v>33300</v>
      </c>
      <c r="Z129" s="1" t="s">
        <v>11169</v>
      </c>
      <c r="AA129" s="1" t="s">
        <v>5013</v>
      </c>
      <c r="AB129" s="47" t="s">
        <v>11670</v>
      </c>
      <c r="AC129" s="1" t="s">
        <v>11671</v>
      </c>
    </row>
    <row r="130" spans="1:29">
      <c r="A130" s="1" t="s">
        <v>11632</v>
      </c>
      <c r="B130" s="38" t="s">
        <v>1504</v>
      </c>
      <c r="C130" s="38" t="s">
        <v>949</v>
      </c>
      <c r="D130" s="1" t="s">
        <v>4501</v>
      </c>
      <c r="E130" s="94" t="s">
        <v>10583</v>
      </c>
      <c r="F130" s="36">
        <v>20324</v>
      </c>
      <c r="G130" s="46" t="s">
        <v>10525</v>
      </c>
      <c r="H130" s="46" t="s">
        <v>11158</v>
      </c>
      <c r="I130" s="1" t="s">
        <v>30</v>
      </c>
      <c r="J130" s="1">
        <v>8</v>
      </c>
      <c r="K130" s="1">
        <v>5</v>
      </c>
      <c r="L130" s="1" t="s">
        <v>11633</v>
      </c>
      <c r="M130" s="1">
        <v>5871.5</v>
      </c>
      <c r="N130" s="1" t="s">
        <v>96</v>
      </c>
      <c r="O130" s="1">
        <v>0.128</v>
      </c>
      <c r="P130" s="1">
        <v>0.185</v>
      </c>
      <c r="Q130" s="1">
        <v>6.2E-2</v>
      </c>
      <c r="R130" s="1">
        <v>1.4999999999999999E-2</v>
      </c>
      <c r="S130" s="1" t="s">
        <v>51</v>
      </c>
      <c r="T130" s="1" t="s">
        <v>10519</v>
      </c>
      <c r="U130" s="1">
        <v>18</v>
      </c>
      <c r="V130" s="1" t="s">
        <v>5045</v>
      </c>
      <c r="W130" s="1" t="s">
        <v>162</v>
      </c>
      <c r="X130" s="1">
        <v>26125.24</v>
      </c>
      <c r="Y130" s="1">
        <v>33300</v>
      </c>
      <c r="Z130" s="1" t="s">
        <v>10374</v>
      </c>
      <c r="AA130" s="1" t="s">
        <v>5012</v>
      </c>
      <c r="AB130" s="1" t="s">
        <v>5014</v>
      </c>
      <c r="AC130" s="1" t="s">
        <v>11166</v>
      </c>
    </row>
    <row r="131" spans="1:29" ht="13" customHeight="1">
      <c r="A131" s="1" t="s">
        <v>11634</v>
      </c>
      <c r="B131" s="38" t="s">
        <v>144</v>
      </c>
      <c r="C131" s="38" t="s">
        <v>145</v>
      </c>
      <c r="D131" s="1" t="s">
        <v>87</v>
      </c>
      <c r="E131" s="94" t="s">
        <v>10583</v>
      </c>
      <c r="F131" s="36">
        <v>28868</v>
      </c>
      <c r="G131" s="46" t="s">
        <v>10618</v>
      </c>
      <c r="H131" s="46" t="s">
        <v>10598</v>
      </c>
      <c r="I131" s="1" t="s">
        <v>17</v>
      </c>
      <c r="J131" s="1">
        <v>6</v>
      </c>
      <c r="K131" s="1">
        <v>4</v>
      </c>
      <c r="L131" s="1" t="s">
        <v>11635</v>
      </c>
      <c r="M131" s="1">
        <v>5679.5</v>
      </c>
      <c r="N131" s="1" t="s">
        <v>101</v>
      </c>
      <c r="O131" s="1">
        <v>0.128</v>
      </c>
      <c r="P131" s="1">
        <v>0.17</v>
      </c>
      <c r="Q131" s="1">
        <v>6.4000000000000001E-2</v>
      </c>
      <c r="R131" s="1">
        <v>1.4999999999999999E-2</v>
      </c>
      <c r="S131" s="1" t="s">
        <v>51</v>
      </c>
      <c r="T131" s="1" t="s">
        <v>162</v>
      </c>
      <c r="U131" s="1">
        <v>18</v>
      </c>
      <c r="V131" s="1" t="s">
        <v>5044</v>
      </c>
      <c r="W131" s="1" t="s">
        <v>162</v>
      </c>
      <c r="X131" s="1">
        <v>34325.82</v>
      </c>
      <c r="Y131" s="1">
        <v>28800</v>
      </c>
      <c r="Z131" s="1" t="s">
        <v>5043</v>
      </c>
      <c r="AA131" s="1" t="s">
        <v>5010</v>
      </c>
      <c r="AB131" s="47" t="s">
        <v>5008</v>
      </c>
      <c r="AC131" s="1" t="s">
        <v>11636</v>
      </c>
    </row>
    <row r="132" spans="1:29" ht="13.5" customHeight="1">
      <c r="A132" s="48" t="s">
        <v>11637</v>
      </c>
      <c r="B132" s="38" t="s">
        <v>1504</v>
      </c>
      <c r="C132" s="38" t="s">
        <v>949</v>
      </c>
      <c r="D132" s="1" t="s">
        <v>4501</v>
      </c>
      <c r="E132" s="94" t="s">
        <v>10583</v>
      </c>
      <c r="F132" s="36">
        <v>20314</v>
      </c>
      <c r="G132" s="46" t="s">
        <v>10525</v>
      </c>
      <c r="H132" s="46" t="s">
        <v>11158</v>
      </c>
      <c r="I132" s="1" t="s">
        <v>30</v>
      </c>
      <c r="J132" s="1">
        <v>8</v>
      </c>
      <c r="K132" s="1">
        <v>5</v>
      </c>
      <c r="L132" s="1" t="s">
        <v>11638</v>
      </c>
      <c r="M132" s="1">
        <v>5864</v>
      </c>
      <c r="N132" s="1" t="s">
        <v>96</v>
      </c>
      <c r="O132" s="1">
        <v>0.128</v>
      </c>
      <c r="P132" s="1">
        <v>0.185</v>
      </c>
      <c r="Q132" s="1">
        <v>6.2E-2</v>
      </c>
      <c r="R132" s="1">
        <v>1.4999999999999999E-2</v>
      </c>
      <c r="S132" s="1" t="s">
        <v>51</v>
      </c>
      <c r="T132" s="1" t="s">
        <v>10519</v>
      </c>
      <c r="U132" s="1">
        <v>18</v>
      </c>
      <c r="V132" s="1" t="s">
        <v>5045</v>
      </c>
      <c r="W132" s="1" t="s">
        <v>162</v>
      </c>
      <c r="X132" s="1">
        <v>26125.24</v>
      </c>
      <c r="Y132" s="1">
        <v>33300</v>
      </c>
      <c r="Z132" s="1" t="s">
        <v>10374</v>
      </c>
      <c r="AA132" s="1" t="s">
        <v>5012</v>
      </c>
      <c r="AB132" s="1" t="s">
        <v>5014</v>
      </c>
      <c r="AC132" s="1" t="s">
        <v>11166</v>
      </c>
    </row>
    <row r="133" spans="1:29">
      <c r="A133" s="48" t="s">
        <v>11689</v>
      </c>
      <c r="B133" s="38" t="s">
        <v>4208</v>
      </c>
      <c r="C133" s="38" t="s">
        <v>1170</v>
      </c>
      <c r="D133" s="1" t="s">
        <v>4441</v>
      </c>
      <c r="E133" s="94" t="s">
        <v>10583</v>
      </c>
      <c r="F133" s="36">
        <v>50760</v>
      </c>
      <c r="G133" s="46" t="s">
        <v>11155</v>
      </c>
      <c r="H133" s="46" t="s">
        <v>10506</v>
      </c>
      <c r="I133" s="1" t="s">
        <v>2</v>
      </c>
      <c r="J133" s="1">
        <v>9</v>
      </c>
      <c r="K133" s="1">
        <v>5</v>
      </c>
      <c r="L133" s="1" t="s">
        <v>11690</v>
      </c>
      <c r="M133" s="1">
        <v>2313.5</v>
      </c>
      <c r="N133" s="1" t="s">
        <v>101</v>
      </c>
      <c r="O133" s="1">
        <v>8.8999999999999996E-2</v>
      </c>
      <c r="P133" s="1">
        <v>5.3999999999999999E-2</v>
      </c>
      <c r="Q133" s="1">
        <v>4.1000000000000002E-2</v>
      </c>
      <c r="R133" s="1">
        <v>1.18E-2</v>
      </c>
      <c r="S133" s="1" t="s">
        <v>52</v>
      </c>
      <c r="T133" s="1" t="s">
        <v>10501</v>
      </c>
      <c r="U133" s="1">
        <v>18</v>
      </c>
      <c r="V133" s="1" t="s">
        <v>5114</v>
      </c>
      <c r="W133" s="1" t="s">
        <v>163</v>
      </c>
      <c r="X133" s="1">
        <v>53135.27</v>
      </c>
      <c r="Y133" s="1">
        <v>50760</v>
      </c>
      <c r="Z133" s="1" t="s">
        <v>11169</v>
      </c>
      <c r="AA133" s="1" t="s">
        <v>5009</v>
      </c>
      <c r="AB133" s="1" t="s">
        <v>11691</v>
      </c>
      <c r="AC133" s="1" t="s">
        <v>11692</v>
      </c>
    </row>
    <row r="134" spans="1:29">
      <c r="A134" s="1" t="s">
        <v>11642</v>
      </c>
      <c r="B134" s="38" t="s">
        <v>1563</v>
      </c>
      <c r="C134" s="38" t="s">
        <v>1063</v>
      </c>
      <c r="D134" s="1" t="s">
        <v>119</v>
      </c>
      <c r="E134" s="94" t="s">
        <v>10583</v>
      </c>
      <c r="F134" s="36">
        <v>16349</v>
      </c>
      <c r="G134" s="46" t="s">
        <v>10618</v>
      </c>
      <c r="H134" s="46" t="s">
        <v>10542</v>
      </c>
      <c r="I134" s="1" t="s">
        <v>17</v>
      </c>
      <c r="J134" s="1">
        <v>8</v>
      </c>
      <c r="K134" s="1">
        <v>4</v>
      </c>
      <c r="L134" s="1" t="s">
        <v>11643</v>
      </c>
      <c r="M134" s="1">
        <v>8379.6</v>
      </c>
      <c r="N134" s="1" t="s">
        <v>101</v>
      </c>
      <c r="O134" s="1">
        <v>0.128</v>
      </c>
      <c r="P134" s="1">
        <v>0.17</v>
      </c>
      <c r="Q134" s="1">
        <v>0.05</v>
      </c>
      <c r="R134" s="1">
        <v>1.4999999999999999E-2</v>
      </c>
      <c r="S134" s="1" t="s">
        <v>50</v>
      </c>
      <c r="T134" s="1" t="s">
        <v>10512</v>
      </c>
      <c r="U134" s="1">
        <v>18</v>
      </c>
      <c r="V134" s="1" t="s">
        <v>6071</v>
      </c>
      <c r="W134" s="1" t="s">
        <v>162</v>
      </c>
      <c r="X134" s="1">
        <v>41186.269999999997</v>
      </c>
      <c r="Y134" s="1">
        <v>16380</v>
      </c>
      <c r="Z134" s="1" t="s">
        <v>5043</v>
      </c>
      <c r="AA134" s="1" t="s">
        <v>5009</v>
      </c>
      <c r="AB134" s="1" t="s">
        <v>11644</v>
      </c>
      <c r="AC134" s="1" t="s">
        <v>11645</v>
      </c>
    </row>
    <row r="135" spans="1:29">
      <c r="A135" s="1" t="s">
        <v>12035</v>
      </c>
      <c r="B135" s="38" t="s">
        <v>285</v>
      </c>
      <c r="C135" s="38" t="s">
        <v>284</v>
      </c>
      <c r="D135" s="1" t="s">
        <v>90</v>
      </c>
      <c r="E135" s="94" t="s">
        <v>10639</v>
      </c>
      <c r="F135" s="36">
        <v>16233</v>
      </c>
      <c r="G135" s="46" t="s">
        <v>10522</v>
      </c>
      <c r="H135" s="46" t="s">
        <v>11160</v>
      </c>
      <c r="I135" s="1" t="s">
        <v>27</v>
      </c>
      <c r="J135" s="1">
        <v>2</v>
      </c>
      <c r="K135" s="1">
        <v>0</v>
      </c>
      <c r="L135" s="1" t="s">
        <v>12036</v>
      </c>
      <c r="M135" s="1">
        <v>2370.1</v>
      </c>
      <c r="N135" s="1" t="s">
        <v>23</v>
      </c>
      <c r="O135" s="1">
        <v>0.122</v>
      </c>
      <c r="P135" s="1">
        <v>0.18</v>
      </c>
      <c r="Q135" s="1">
        <v>5.6000000000000001E-2</v>
      </c>
      <c r="R135" s="1">
        <v>1.4999999999999999E-2</v>
      </c>
      <c r="S135" s="1" t="s">
        <v>50</v>
      </c>
      <c r="T135" s="1" t="s">
        <v>10512</v>
      </c>
      <c r="U135" s="1">
        <v>18</v>
      </c>
      <c r="V135" s="1" t="s">
        <v>6178</v>
      </c>
      <c r="W135" s="1" t="s">
        <v>162</v>
      </c>
      <c r="X135" s="1">
        <v>53648.24</v>
      </c>
      <c r="Y135" s="1">
        <v>16380</v>
      </c>
      <c r="Z135" s="1" t="s">
        <v>11169</v>
      </c>
      <c r="AA135" s="1" t="s">
        <v>5009</v>
      </c>
      <c r="AB135" s="1" t="s">
        <v>12037</v>
      </c>
      <c r="AC135" s="1" t="s">
        <v>12038</v>
      </c>
    </row>
    <row r="136" spans="1:29">
      <c r="A136" s="1" t="s">
        <v>11649</v>
      </c>
      <c r="B136" s="38" t="s">
        <v>3064</v>
      </c>
      <c r="C136" s="38" t="s">
        <v>3062</v>
      </c>
      <c r="D136" s="1" t="s">
        <v>152</v>
      </c>
      <c r="E136" s="94" t="s">
        <v>10583</v>
      </c>
      <c r="F136" s="36">
        <v>43000</v>
      </c>
      <c r="G136" s="46" t="s">
        <v>10734</v>
      </c>
      <c r="H136" s="46" t="s">
        <v>10523</v>
      </c>
      <c r="I136" s="1" t="s">
        <v>28</v>
      </c>
      <c r="J136" s="1">
        <v>8</v>
      </c>
      <c r="K136" s="1">
        <v>5</v>
      </c>
      <c r="L136" s="1" t="s">
        <v>11650</v>
      </c>
      <c r="M136" s="1">
        <v>3508.6</v>
      </c>
      <c r="N136" s="1" t="s">
        <v>96</v>
      </c>
      <c r="O136" s="1">
        <v>9.8000000000000004E-2</v>
      </c>
      <c r="P136" s="1">
        <v>0.16300000000000001</v>
      </c>
      <c r="Q136" s="1">
        <v>3.3000000000000002E-2</v>
      </c>
      <c r="R136" s="1">
        <v>1.4999999999999999E-2</v>
      </c>
      <c r="S136" s="1" t="s">
        <v>52</v>
      </c>
      <c r="T136" s="1" t="s">
        <v>163</v>
      </c>
      <c r="U136" s="1">
        <v>18</v>
      </c>
      <c r="V136" s="1" t="s">
        <v>5049</v>
      </c>
      <c r="W136" s="1" t="s">
        <v>162</v>
      </c>
      <c r="X136" s="1">
        <v>25484.15</v>
      </c>
      <c r="Y136" s="1">
        <v>45360</v>
      </c>
      <c r="Z136" s="1" t="s">
        <v>10374</v>
      </c>
      <c r="AA136" s="1" t="s">
        <v>5009</v>
      </c>
      <c r="AB136" s="1" t="s">
        <v>11651</v>
      </c>
      <c r="AC136" s="1" t="s">
        <v>11652</v>
      </c>
    </row>
    <row r="137" spans="1:29">
      <c r="A137" s="1" t="s">
        <v>11653</v>
      </c>
      <c r="B137" s="38" t="s">
        <v>129</v>
      </c>
      <c r="C137" s="38" t="s">
        <v>130</v>
      </c>
      <c r="D137" s="1" t="s">
        <v>131</v>
      </c>
      <c r="E137" s="94" t="s">
        <v>10583</v>
      </c>
      <c r="F137" s="36">
        <v>42300</v>
      </c>
      <c r="G137" s="46" t="s">
        <v>10734</v>
      </c>
      <c r="H137" s="46" t="s">
        <v>11161</v>
      </c>
      <c r="I137" s="1" t="s">
        <v>29</v>
      </c>
      <c r="J137" s="1">
        <v>14</v>
      </c>
      <c r="K137" s="1">
        <v>9</v>
      </c>
      <c r="L137" s="1" t="s">
        <v>11654</v>
      </c>
      <c r="M137" s="1">
        <v>2744</v>
      </c>
      <c r="N137" s="1" t="s">
        <v>96</v>
      </c>
      <c r="O137" s="1">
        <v>6.5000000000000002E-2</v>
      </c>
      <c r="P137" s="1">
        <v>0.17</v>
      </c>
      <c r="Q137" s="1">
        <v>0.04</v>
      </c>
      <c r="R137" s="1">
        <v>1.9300000000000001E-2</v>
      </c>
      <c r="S137" s="1" t="s">
        <v>51</v>
      </c>
      <c r="T137" s="1" t="s">
        <v>10501</v>
      </c>
      <c r="U137" s="1">
        <v>18</v>
      </c>
      <c r="V137" s="1" t="s">
        <v>5046</v>
      </c>
      <c r="W137" s="1" t="s">
        <v>162</v>
      </c>
      <c r="X137" s="1">
        <v>20932.16</v>
      </c>
      <c r="Y137" s="1">
        <v>42300</v>
      </c>
      <c r="Z137" s="1" t="s">
        <v>5043</v>
      </c>
      <c r="AA137" s="1" t="s">
        <v>5009</v>
      </c>
      <c r="AB137" s="1" t="s">
        <v>5008</v>
      </c>
      <c r="AC137" s="1" t="s">
        <v>11655</v>
      </c>
    </row>
    <row r="138" spans="1:29">
      <c r="A138" s="48" t="s">
        <v>11742</v>
      </c>
      <c r="B138" s="38" t="s">
        <v>4208</v>
      </c>
      <c r="C138" s="38" t="s">
        <v>1170</v>
      </c>
      <c r="D138" s="1" t="s">
        <v>4441</v>
      </c>
      <c r="E138" s="94" t="s">
        <v>10583</v>
      </c>
      <c r="F138" s="36">
        <v>50760</v>
      </c>
      <c r="G138" s="46" t="s">
        <v>11155</v>
      </c>
      <c r="H138" s="46" t="s">
        <v>10506</v>
      </c>
      <c r="I138" s="1" t="s">
        <v>2</v>
      </c>
      <c r="J138" s="1">
        <v>9</v>
      </c>
      <c r="K138" s="1">
        <v>5</v>
      </c>
      <c r="L138" s="1" t="s">
        <v>11743</v>
      </c>
      <c r="M138" s="1">
        <v>2235.3000000000002</v>
      </c>
      <c r="N138" s="1" t="s">
        <v>101</v>
      </c>
      <c r="O138" s="1">
        <v>8.8999999999999996E-2</v>
      </c>
      <c r="P138" s="1">
        <v>5.3999999999999999E-2</v>
      </c>
      <c r="Q138" s="1">
        <v>4.1000000000000002E-2</v>
      </c>
      <c r="R138" s="1">
        <v>1.18E-2</v>
      </c>
      <c r="S138" s="1" t="s">
        <v>52</v>
      </c>
      <c r="T138" s="1" t="s">
        <v>10501</v>
      </c>
      <c r="U138" s="1">
        <v>18</v>
      </c>
      <c r="V138" s="1" t="s">
        <v>5114</v>
      </c>
      <c r="W138" s="1" t="s">
        <v>163</v>
      </c>
      <c r="X138" s="1">
        <v>53135.27</v>
      </c>
      <c r="Y138" s="1">
        <v>50760</v>
      </c>
      <c r="Z138" s="1" t="s">
        <v>11169</v>
      </c>
      <c r="AA138" s="1" t="s">
        <v>5009</v>
      </c>
      <c r="AB138" s="1" t="s">
        <v>11744</v>
      </c>
      <c r="AC138" s="1" t="s">
        <v>11745</v>
      </c>
    </row>
    <row r="139" spans="1:29">
      <c r="A139" s="1" t="s">
        <v>11660</v>
      </c>
      <c r="B139" s="38" t="s">
        <v>129</v>
      </c>
      <c r="C139" s="38" t="s">
        <v>130</v>
      </c>
      <c r="D139" s="1" t="s">
        <v>131</v>
      </c>
      <c r="E139" s="94" t="s">
        <v>10583</v>
      </c>
      <c r="F139" s="36">
        <v>42172</v>
      </c>
      <c r="G139" s="46" t="s">
        <v>11155</v>
      </c>
      <c r="H139" s="46" t="s">
        <v>11160</v>
      </c>
      <c r="I139" s="1" t="s">
        <v>29</v>
      </c>
      <c r="J139" s="1">
        <v>14</v>
      </c>
      <c r="K139" s="1">
        <v>9</v>
      </c>
      <c r="L139" s="1" t="s">
        <v>11661</v>
      </c>
      <c r="M139" s="1">
        <v>2787</v>
      </c>
      <c r="N139" s="1" t="s">
        <v>96</v>
      </c>
      <c r="O139" s="1">
        <v>6.5000000000000002E-2</v>
      </c>
      <c r="P139" s="1">
        <v>0.17</v>
      </c>
      <c r="Q139" s="1">
        <v>0.04</v>
      </c>
      <c r="R139" s="1">
        <v>1.9300000000000001E-2</v>
      </c>
      <c r="S139" s="1" t="s">
        <v>51</v>
      </c>
      <c r="T139" s="1" t="s">
        <v>10501</v>
      </c>
      <c r="U139" s="1">
        <v>18</v>
      </c>
      <c r="V139" s="1" t="s">
        <v>5046</v>
      </c>
      <c r="W139" s="1" t="s">
        <v>162</v>
      </c>
      <c r="X139" s="1">
        <v>20932.16</v>
      </c>
      <c r="Y139" s="1">
        <v>42300</v>
      </c>
      <c r="Z139" s="1" t="s">
        <v>5043</v>
      </c>
      <c r="AA139" s="1" t="s">
        <v>5009</v>
      </c>
      <c r="AB139" s="1" t="s">
        <v>5008</v>
      </c>
      <c r="AC139" s="1" t="s">
        <v>11495</v>
      </c>
    </row>
    <row r="140" spans="1:29">
      <c r="A140" s="1" t="s">
        <v>11662</v>
      </c>
      <c r="B140" s="38" t="s">
        <v>4114</v>
      </c>
      <c r="C140" s="38" t="s">
        <v>4115</v>
      </c>
      <c r="D140" s="1" t="s">
        <v>4530</v>
      </c>
      <c r="E140" s="94" t="s">
        <v>10583</v>
      </c>
      <c r="F140" s="36">
        <v>50760</v>
      </c>
      <c r="G140" s="46" t="s">
        <v>10583</v>
      </c>
      <c r="H140" s="46" t="s">
        <v>10598</v>
      </c>
      <c r="I140" s="1" t="s">
        <v>10</v>
      </c>
      <c r="J140" s="1">
        <v>10</v>
      </c>
      <c r="K140" s="1">
        <v>5</v>
      </c>
      <c r="L140" s="1" t="s">
        <v>11663</v>
      </c>
      <c r="M140" s="1">
        <v>1486.5</v>
      </c>
      <c r="N140" s="1" t="s">
        <v>101</v>
      </c>
      <c r="O140" s="1">
        <v>9.4E-2</v>
      </c>
      <c r="P140" s="1">
        <v>7.5999999999999998E-2</v>
      </c>
      <c r="Q140" s="1">
        <v>2.0299999999999999E-2</v>
      </c>
      <c r="R140" s="1">
        <v>9.7999999999999997E-3</v>
      </c>
      <c r="S140" s="1" t="s">
        <v>52</v>
      </c>
      <c r="T140" s="1" t="s">
        <v>10501</v>
      </c>
      <c r="U140" s="1">
        <v>18</v>
      </c>
      <c r="V140" s="1" t="s">
        <v>9485</v>
      </c>
      <c r="W140" s="1" t="s">
        <v>163</v>
      </c>
      <c r="X140" s="1">
        <v>66066.73</v>
      </c>
      <c r="Y140" s="1">
        <v>50760</v>
      </c>
      <c r="Z140" s="1" t="s">
        <v>5043</v>
      </c>
      <c r="AA140" s="1" t="s">
        <v>5098</v>
      </c>
      <c r="AB140" s="1" t="s">
        <v>5008</v>
      </c>
      <c r="AC140" s="1" t="s">
        <v>11214</v>
      </c>
    </row>
    <row r="141" spans="1:29" ht="13" customHeight="1">
      <c r="A141" s="48" t="s">
        <v>11664</v>
      </c>
      <c r="B141" s="38" t="s">
        <v>1563</v>
      </c>
      <c r="C141" s="38" t="s">
        <v>1063</v>
      </c>
      <c r="D141" s="1" t="s">
        <v>119</v>
      </c>
      <c r="E141" s="94" t="s">
        <v>10583</v>
      </c>
      <c r="F141" s="36">
        <v>16380</v>
      </c>
      <c r="G141" s="46" t="s">
        <v>10618</v>
      </c>
      <c r="H141" s="46" t="s">
        <v>10542</v>
      </c>
      <c r="I141" s="1" t="s">
        <v>17</v>
      </c>
      <c r="J141" s="1">
        <v>8</v>
      </c>
      <c r="K141" s="1">
        <v>4</v>
      </c>
      <c r="L141" s="1" t="s">
        <v>11665</v>
      </c>
      <c r="M141" s="1">
        <v>8092.7</v>
      </c>
      <c r="N141" s="1" t="s">
        <v>101</v>
      </c>
      <c r="O141" s="1">
        <v>0.128</v>
      </c>
      <c r="P141" s="1">
        <v>0.17</v>
      </c>
      <c r="Q141" s="1">
        <v>0.05</v>
      </c>
      <c r="R141" s="1">
        <v>1.4999999999999999E-2</v>
      </c>
      <c r="S141" s="1" t="s">
        <v>50</v>
      </c>
      <c r="T141" s="1" t="s">
        <v>10512</v>
      </c>
      <c r="U141" s="1">
        <v>18</v>
      </c>
      <c r="V141" s="1" t="s">
        <v>6071</v>
      </c>
      <c r="W141" s="1" t="s">
        <v>162</v>
      </c>
      <c r="X141" s="1">
        <v>41186.269999999997</v>
      </c>
      <c r="Y141" s="1">
        <v>16380</v>
      </c>
      <c r="Z141" s="1" t="s">
        <v>5043</v>
      </c>
      <c r="AA141" s="1" t="s">
        <v>5009</v>
      </c>
      <c r="AB141" s="47" t="s">
        <v>11666</v>
      </c>
      <c r="AC141" s="1" t="s">
        <v>11667</v>
      </c>
    </row>
    <row r="142" spans="1:29" ht="14" customHeight="1">
      <c r="A142" s="1" t="s">
        <v>11167</v>
      </c>
      <c r="B142" s="38" t="s">
        <v>1085</v>
      </c>
      <c r="C142" s="38" t="s">
        <v>1083</v>
      </c>
      <c r="D142" s="1" t="s">
        <v>90</v>
      </c>
      <c r="E142" s="94" t="s">
        <v>10639</v>
      </c>
      <c r="F142" s="36">
        <v>16425</v>
      </c>
      <c r="G142" s="46" t="s">
        <v>11155</v>
      </c>
      <c r="H142" s="46" t="s">
        <v>10506</v>
      </c>
      <c r="I142" s="1" t="s">
        <v>30</v>
      </c>
      <c r="J142" s="1">
        <v>2</v>
      </c>
      <c r="K142" s="1">
        <v>0</v>
      </c>
      <c r="L142" s="1" t="s">
        <v>11168</v>
      </c>
      <c r="M142" s="1">
        <v>3213</v>
      </c>
      <c r="N142" s="1" t="s">
        <v>101</v>
      </c>
      <c r="O142" s="1">
        <v>0.128</v>
      </c>
      <c r="P142" s="1">
        <v>0.185</v>
      </c>
      <c r="Q142" s="1">
        <v>6.4000000000000001E-2</v>
      </c>
      <c r="R142" s="1">
        <v>1.4999999999999999E-2</v>
      </c>
      <c r="S142" s="1" t="s">
        <v>50</v>
      </c>
      <c r="T142" s="1" t="s">
        <v>10512</v>
      </c>
      <c r="U142" s="1">
        <v>18</v>
      </c>
      <c r="V142" s="1" t="s">
        <v>5115</v>
      </c>
      <c r="W142" s="1" t="s">
        <v>162</v>
      </c>
      <c r="X142" s="1">
        <v>44505</v>
      </c>
      <c r="Y142" s="1">
        <v>16380</v>
      </c>
      <c r="Z142" s="1" t="s">
        <v>11169</v>
      </c>
      <c r="AA142" s="1" t="s">
        <v>5010</v>
      </c>
      <c r="AB142" s="1" t="s">
        <v>5008</v>
      </c>
      <c r="AC142" s="1" t="s">
        <v>11170</v>
      </c>
    </row>
    <row r="143" spans="1:29">
      <c r="A143" s="1" t="s">
        <v>11672</v>
      </c>
      <c r="B143" s="38" t="s">
        <v>760</v>
      </c>
      <c r="C143" s="38" t="s">
        <v>10211</v>
      </c>
      <c r="D143" s="1" t="s">
        <v>82</v>
      </c>
      <c r="E143" s="94" t="s">
        <v>10583</v>
      </c>
      <c r="F143" s="36">
        <v>8402</v>
      </c>
      <c r="G143" s="46" t="s">
        <v>10511</v>
      </c>
      <c r="H143" s="46" t="s">
        <v>11162</v>
      </c>
      <c r="I143" s="1" t="s">
        <v>39</v>
      </c>
      <c r="J143" s="1">
        <v>3</v>
      </c>
      <c r="K143" s="1">
        <v>0</v>
      </c>
      <c r="L143" s="1" t="s">
        <v>11673</v>
      </c>
      <c r="M143" s="1">
        <v>8051.8</v>
      </c>
      <c r="N143" s="1" t="s">
        <v>23</v>
      </c>
      <c r="O143" s="1">
        <v>0.20599999999999999</v>
      </c>
      <c r="P143" s="1">
        <v>0.216</v>
      </c>
      <c r="Q143" s="1">
        <v>4.1000000000000002E-2</v>
      </c>
      <c r="R143" s="1">
        <v>1.18E-2</v>
      </c>
      <c r="S143" s="1" t="s">
        <v>50</v>
      </c>
      <c r="T143" s="1" t="s">
        <v>10504</v>
      </c>
      <c r="U143" s="1">
        <v>18</v>
      </c>
      <c r="V143" s="1" t="s">
        <v>8119</v>
      </c>
      <c r="W143" s="1" t="s">
        <v>162</v>
      </c>
      <c r="X143" s="1">
        <v>70015.25</v>
      </c>
      <c r="Y143" s="1">
        <v>13860</v>
      </c>
      <c r="Z143" s="1" t="s">
        <v>5043</v>
      </c>
      <c r="AA143" s="1" t="s">
        <v>5009</v>
      </c>
      <c r="AB143" s="1" t="s">
        <v>5008</v>
      </c>
      <c r="AC143" s="1" t="s">
        <v>11227</v>
      </c>
    </row>
    <row r="144" spans="1:29">
      <c r="A144" s="48" t="s">
        <v>11674</v>
      </c>
      <c r="B144" s="38" t="s">
        <v>1291</v>
      </c>
      <c r="C144" s="38" t="s">
        <v>145</v>
      </c>
      <c r="D144" s="1" t="s">
        <v>87</v>
      </c>
      <c r="E144" s="94" t="s">
        <v>10583</v>
      </c>
      <c r="F144" s="36">
        <v>28900</v>
      </c>
      <c r="G144" s="46" t="s">
        <v>10514</v>
      </c>
      <c r="H144" s="46" t="s">
        <v>10531</v>
      </c>
      <c r="I144" s="1" t="s">
        <v>17</v>
      </c>
      <c r="J144" s="1">
        <v>6</v>
      </c>
      <c r="K144" s="1">
        <v>4</v>
      </c>
      <c r="L144" s="1" t="s">
        <v>11675</v>
      </c>
      <c r="M144" s="1">
        <v>5760.3</v>
      </c>
      <c r="N144" s="1" t="s">
        <v>101</v>
      </c>
      <c r="O144" s="1">
        <v>0.128</v>
      </c>
      <c r="P144" s="1">
        <v>0.17</v>
      </c>
      <c r="Q144" s="1">
        <v>6.4000000000000001E-2</v>
      </c>
      <c r="R144" s="1">
        <v>1.4999999999999999E-2</v>
      </c>
      <c r="S144" s="1" t="s">
        <v>51</v>
      </c>
      <c r="T144" s="1" t="s">
        <v>162</v>
      </c>
      <c r="U144" s="1">
        <v>18</v>
      </c>
      <c r="V144" s="1" t="s">
        <v>5044</v>
      </c>
      <c r="W144" s="1" t="s">
        <v>162</v>
      </c>
      <c r="X144" s="1">
        <v>33106.25</v>
      </c>
      <c r="Y144" s="1">
        <v>28800</v>
      </c>
      <c r="Z144" s="1" t="s">
        <v>5043</v>
      </c>
      <c r="AA144" s="1" t="s">
        <v>5012</v>
      </c>
      <c r="AB144" s="1" t="s">
        <v>5014</v>
      </c>
      <c r="AC144" s="1" t="s">
        <v>11676</v>
      </c>
    </row>
    <row r="145" spans="1:29">
      <c r="A145" s="1" t="s">
        <v>11677</v>
      </c>
      <c r="B145" s="38" t="s">
        <v>144</v>
      </c>
      <c r="C145" s="38" t="s">
        <v>145</v>
      </c>
      <c r="D145" s="1" t="s">
        <v>87</v>
      </c>
      <c r="E145" s="94" t="s">
        <v>10583</v>
      </c>
      <c r="F145" s="36">
        <v>28858</v>
      </c>
      <c r="G145" s="46" t="s">
        <v>10618</v>
      </c>
      <c r="H145" s="46" t="s">
        <v>10598</v>
      </c>
      <c r="I145" s="1" t="s">
        <v>17</v>
      </c>
      <c r="J145" s="1">
        <v>6</v>
      </c>
      <c r="K145" s="1">
        <v>4</v>
      </c>
      <c r="L145" s="1" t="s">
        <v>11678</v>
      </c>
      <c r="M145" s="1">
        <v>5670.8</v>
      </c>
      <c r="N145" s="1" t="s">
        <v>101</v>
      </c>
      <c r="O145" s="1">
        <v>0.128</v>
      </c>
      <c r="P145" s="1">
        <v>0.17</v>
      </c>
      <c r="Q145" s="1">
        <v>6.4000000000000001E-2</v>
      </c>
      <c r="R145" s="1">
        <v>1.4999999999999999E-2</v>
      </c>
      <c r="S145" s="1" t="s">
        <v>51</v>
      </c>
      <c r="T145" s="1" t="s">
        <v>162</v>
      </c>
      <c r="U145" s="1">
        <v>18</v>
      </c>
      <c r="V145" s="1" t="s">
        <v>5044</v>
      </c>
      <c r="W145" s="1" t="s">
        <v>162</v>
      </c>
      <c r="X145" s="1">
        <v>34325.82</v>
      </c>
      <c r="Y145" s="1">
        <v>28800</v>
      </c>
      <c r="Z145" s="1" t="s">
        <v>5043</v>
      </c>
      <c r="AA145" s="1" t="s">
        <v>5010</v>
      </c>
      <c r="AB145" s="1" t="s">
        <v>5008</v>
      </c>
      <c r="AC145" s="1" t="s">
        <v>11679</v>
      </c>
    </row>
    <row r="146" spans="1:29">
      <c r="A146" s="1" t="s">
        <v>11684</v>
      </c>
      <c r="B146" s="38" t="s">
        <v>4114</v>
      </c>
      <c r="C146" s="38" t="s">
        <v>4115</v>
      </c>
      <c r="D146" s="1" t="s">
        <v>4530</v>
      </c>
      <c r="E146" s="94" t="s">
        <v>10583</v>
      </c>
      <c r="F146" s="36">
        <v>50669</v>
      </c>
      <c r="G146" s="46" t="s">
        <v>10583</v>
      </c>
      <c r="H146" s="46" t="s">
        <v>10598</v>
      </c>
      <c r="I146" s="1" t="s">
        <v>10</v>
      </c>
      <c r="J146" s="1">
        <v>10</v>
      </c>
      <c r="K146" s="1">
        <v>5</v>
      </c>
      <c r="L146" s="1" t="s">
        <v>11685</v>
      </c>
      <c r="M146" s="1">
        <v>1482.7</v>
      </c>
      <c r="N146" s="1" t="s">
        <v>101</v>
      </c>
      <c r="O146" s="1">
        <v>9.4E-2</v>
      </c>
      <c r="P146" s="1">
        <v>7.5999999999999998E-2</v>
      </c>
      <c r="Q146" s="1">
        <v>2.0299999999999999E-2</v>
      </c>
      <c r="R146" s="1">
        <v>9.7999999999999997E-3</v>
      </c>
      <c r="S146" s="1" t="s">
        <v>52</v>
      </c>
      <c r="T146" s="1" t="s">
        <v>10501</v>
      </c>
      <c r="U146" s="1">
        <v>18</v>
      </c>
      <c r="V146" s="1" t="s">
        <v>9485</v>
      </c>
      <c r="W146" s="1" t="s">
        <v>163</v>
      </c>
      <c r="X146" s="1">
        <v>66066.73</v>
      </c>
      <c r="Y146" s="1">
        <v>50760</v>
      </c>
      <c r="Z146" s="1" t="s">
        <v>5043</v>
      </c>
      <c r="AA146" s="1" t="s">
        <v>5098</v>
      </c>
      <c r="AB146" s="1" t="s">
        <v>5008</v>
      </c>
      <c r="AC146" s="1" t="s">
        <v>11214</v>
      </c>
    </row>
    <row r="147" spans="1:29" ht="13" customHeight="1">
      <c r="A147" s="1" t="s">
        <v>11686</v>
      </c>
      <c r="B147" s="38" t="s">
        <v>1321</v>
      </c>
      <c r="C147" s="38" t="s">
        <v>4489</v>
      </c>
      <c r="D147" s="1" t="s">
        <v>4490</v>
      </c>
      <c r="E147" s="94" t="s">
        <v>10583</v>
      </c>
      <c r="F147" s="36">
        <v>28846</v>
      </c>
      <c r="G147" s="46" t="s">
        <v>10499</v>
      </c>
      <c r="H147" s="46" t="s">
        <v>10570</v>
      </c>
      <c r="I147" s="1" t="s">
        <v>17</v>
      </c>
      <c r="J147" s="1">
        <v>6</v>
      </c>
      <c r="K147" s="1">
        <v>4</v>
      </c>
      <c r="L147" s="1" t="s">
        <v>11687</v>
      </c>
      <c r="M147" s="1">
        <v>5543.9</v>
      </c>
      <c r="N147" s="1" t="s">
        <v>101</v>
      </c>
      <c r="O147" s="1">
        <v>0.128</v>
      </c>
      <c r="P147" s="1">
        <v>0.17</v>
      </c>
      <c r="Q147" s="1">
        <v>6.4000000000000001E-2</v>
      </c>
      <c r="R147" s="1">
        <v>1.4999999999999999E-2</v>
      </c>
      <c r="S147" s="1" t="s">
        <v>51</v>
      </c>
      <c r="T147" s="1" t="s">
        <v>162</v>
      </c>
      <c r="U147" s="1">
        <v>18</v>
      </c>
      <c r="V147" s="1" t="s">
        <v>5044</v>
      </c>
      <c r="W147" s="1" t="s">
        <v>162</v>
      </c>
      <c r="X147" s="1">
        <v>34184.050000000003</v>
      </c>
      <c r="Y147" s="1">
        <v>28800</v>
      </c>
      <c r="Z147" s="1" t="s">
        <v>5043</v>
      </c>
      <c r="AA147" s="1" t="s">
        <v>5012</v>
      </c>
      <c r="AB147" s="47" t="s">
        <v>5014</v>
      </c>
      <c r="AC147" s="1" t="s">
        <v>11688</v>
      </c>
    </row>
    <row r="148" spans="1:29" ht="13.5" customHeight="1">
      <c r="A148" s="1" t="s">
        <v>11175</v>
      </c>
      <c r="B148" s="38" t="s">
        <v>950</v>
      </c>
      <c r="C148" s="38" t="s">
        <v>949</v>
      </c>
      <c r="D148" s="1" t="s">
        <v>4501</v>
      </c>
      <c r="E148" s="94" t="s">
        <v>10639</v>
      </c>
      <c r="F148" s="36">
        <v>20314</v>
      </c>
      <c r="G148" s="46" t="s">
        <v>10547</v>
      </c>
      <c r="H148" s="46" t="s">
        <v>10548</v>
      </c>
      <c r="I148" s="1" t="s">
        <v>30</v>
      </c>
      <c r="J148" s="1">
        <v>8</v>
      </c>
      <c r="K148" s="1">
        <v>5</v>
      </c>
      <c r="L148" s="1" t="s">
        <v>11176</v>
      </c>
      <c r="M148" s="1">
        <v>5890.7</v>
      </c>
      <c r="N148" s="1" t="s">
        <v>96</v>
      </c>
      <c r="O148" s="1">
        <v>0.128</v>
      </c>
      <c r="P148" s="1">
        <v>0.185</v>
      </c>
      <c r="Q148" s="1">
        <v>6.2E-2</v>
      </c>
      <c r="R148" s="1">
        <v>1.4999999999999999E-2</v>
      </c>
      <c r="S148" s="1" t="s">
        <v>51</v>
      </c>
      <c r="T148" s="1" t="s">
        <v>10519</v>
      </c>
      <c r="U148" s="1">
        <v>18</v>
      </c>
      <c r="V148" s="1" t="s">
        <v>5045</v>
      </c>
      <c r="W148" s="1" t="s">
        <v>162</v>
      </c>
      <c r="X148" s="1">
        <v>26765.55</v>
      </c>
      <c r="Y148" s="1">
        <v>33300</v>
      </c>
      <c r="Z148" s="1" t="s">
        <v>11169</v>
      </c>
      <c r="AA148" s="1" t="s">
        <v>5012</v>
      </c>
      <c r="AB148" s="1" t="s">
        <v>5014</v>
      </c>
      <c r="AC148" s="1" t="s">
        <v>11177</v>
      </c>
    </row>
    <row r="149" spans="1:29">
      <c r="A149" s="1" t="s">
        <v>11693</v>
      </c>
      <c r="B149" s="38" t="s">
        <v>1321</v>
      </c>
      <c r="C149" s="38" t="s">
        <v>4489</v>
      </c>
      <c r="D149" s="1" t="s">
        <v>4490</v>
      </c>
      <c r="E149" s="94" t="s">
        <v>10583</v>
      </c>
      <c r="F149" s="36">
        <v>28900</v>
      </c>
      <c r="G149" s="46" t="s">
        <v>10499</v>
      </c>
      <c r="H149" s="46" t="s">
        <v>10570</v>
      </c>
      <c r="I149" s="1" t="s">
        <v>17</v>
      </c>
      <c r="J149" s="1">
        <v>6</v>
      </c>
      <c r="K149" s="1">
        <v>4</v>
      </c>
      <c r="L149" s="1" t="s">
        <v>11694</v>
      </c>
      <c r="M149" s="1">
        <v>5775.8</v>
      </c>
      <c r="N149" s="1" t="s">
        <v>101</v>
      </c>
      <c r="O149" s="1">
        <v>0.128</v>
      </c>
      <c r="P149" s="1">
        <v>0.17</v>
      </c>
      <c r="Q149" s="1">
        <v>6.4000000000000001E-2</v>
      </c>
      <c r="R149" s="1">
        <v>1.4999999999999999E-2</v>
      </c>
      <c r="S149" s="1" t="s">
        <v>51</v>
      </c>
      <c r="T149" s="1" t="s">
        <v>162</v>
      </c>
      <c r="U149" s="1">
        <v>18</v>
      </c>
      <c r="V149" s="1" t="s">
        <v>5044</v>
      </c>
      <c r="W149" s="1" t="s">
        <v>162</v>
      </c>
      <c r="X149" s="1">
        <v>34184.050000000003</v>
      </c>
      <c r="Y149" s="1">
        <v>28800</v>
      </c>
      <c r="Z149" s="1" t="s">
        <v>5043</v>
      </c>
      <c r="AA149" s="1" t="s">
        <v>5012</v>
      </c>
      <c r="AB149" s="1" t="s">
        <v>5014</v>
      </c>
      <c r="AC149" s="1" t="s">
        <v>11695</v>
      </c>
    </row>
    <row r="150" spans="1:29">
      <c r="A150" s="1" t="s">
        <v>11696</v>
      </c>
      <c r="B150" s="38" t="s">
        <v>2938</v>
      </c>
      <c r="C150" s="38" t="s">
        <v>2935</v>
      </c>
      <c r="D150" s="1" t="s">
        <v>4428</v>
      </c>
      <c r="E150" s="94" t="s">
        <v>10583</v>
      </c>
      <c r="F150" s="36">
        <v>33300</v>
      </c>
      <c r="G150" s="46" t="s">
        <v>10537</v>
      </c>
      <c r="H150" s="46" t="s">
        <v>10542</v>
      </c>
      <c r="I150" s="1" t="s">
        <v>26</v>
      </c>
      <c r="J150" s="1">
        <v>14</v>
      </c>
      <c r="K150" s="1">
        <v>9</v>
      </c>
      <c r="L150" s="1" t="s">
        <v>11697</v>
      </c>
      <c r="M150" s="1">
        <v>4377.8999999999996</v>
      </c>
      <c r="N150" s="1" t="s">
        <v>101</v>
      </c>
      <c r="O150" s="1">
        <v>0.128</v>
      </c>
      <c r="P150" s="1">
        <v>0.185</v>
      </c>
      <c r="Q150" s="1">
        <v>3.2000000000000001E-2</v>
      </c>
      <c r="R150" s="1">
        <v>1.9300000000000001E-2</v>
      </c>
      <c r="S150" s="1" t="s">
        <v>51</v>
      </c>
      <c r="T150" s="1" t="s">
        <v>10519</v>
      </c>
      <c r="U150" s="1">
        <v>18</v>
      </c>
      <c r="V150" s="1" t="s">
        <v>9089</v>
      </c>
      <c r="W150" s="1" t="s">
        <v>162</v>
      </c>
      <c r="X150" s="1">
        <v>20664.46</v>
      </c>
      <c r="Y150" s="1">
        <v>33300</v>
      </c>
      <c r="Z150" s="1" t="s">
        <v>5043</v>
      </c>
      <c r="AA150" s="1" t="s">
        <v>5011</v>
      </c>
      <c r="AB150" s="1" t="s">
        <v>5014</v>
      </c>
      <c r="AC150" s="1" t="s">
        <v>11698</v>
      </c>
    </row>
    <row r="151" spans="1:29">
      <c r="A151" s="1" t="s">
        <v>11699</v>
      </c>
      <c r="B151" s="38" t="s">
        <v>132</v>
      </c>
      <c r="C151" s="38" t="s">
        <v>4389</v>
      </c>
      <c r="D151" s="1" t="s">
        <v>82</v>
      </c>
      <c r="E151" s="94" t="s">
        <v>10583</v>
      </c>
      <c r="F151" s="36">
        <v>23396</v>
      </c>
      <c r="G151" s="46" t="s">
        <v>11208</v>
      </c>
      <c r="H151" s="46" t="s">
        <v>10500</v>
      </c>
      <c r="I151" s="1" t="s">
        <v>38</v>
      </c>
      <c r="J151" s="1">
        <v>3</v>
      </c>
      <c r="K151" s="1">
        <v>0</v>
      </c>
      <c r="L151" s="1" t="s">
        <v>11700</v>
      </c>
      <c r="M151" s="1">
        <v>4558</v>
      </c>
      <c r="N151" s="1" t="s">
        <v>23</v>
      </c>
      <c r="O151" s="1">
        <v>0.14000000000000001</v>
      </c>
      <c r="P151" s="1">
        <v>0.21</v>
      </c>
      <c r="Q151" s="1">
        <v>3.2000000000000001E-2</v>
      </c>
      <c r="R151" s="1">
        <v>1.4999999999999999E-2</v>
      </c>
      <c r="S151" s="1" t="s">
        <v>51</v>
      </c>
      <c r="T151" s="1" t="s">
        <v>10512</v>
      </c>
      <c r="U151" s="1">
        <v>18</v>
      </c>
      <c r="V151" s="1" t="s">
        <v>8140</v>
      </c>
      <c r="W151" s="1" t="s">
        <v>162</v>
      </c>
      <c r="X151" s="1">
        <v>68186.45</v>
      </c>
      <c r="Y151" s="1">
        <v>23400</v>
      </c>
      <c r="Z151" s="1" t="s">
        <v>5043</v>
      </c>
      <c r="AA151" s="1" t="s">
        <v>5009</v>
      </c>
      <c r="AB151" s="1" t="s">
        <v>11701</v>
      </c>
      <c r="AC151" s="1" t="s">
        <v>11702</v>
      </c>
    </row>
    <row r="152" spans="1:29">
      <c r="A152" s="1" t="s">
        <v>11703</v>
      </c>
      <c r="B152" s="38" t="s">
        <v>1321</v>
      </c>
      <c r="C152" s="38" t="s">
        <v>4489</v>
      </c>
      <c r="D152" s="1" t="s">
        <v>4490</v>
      </c>
      <c r="E152" s="94" t="s">
        <v>10583</v>
      </c>
      <c r="F152" s="36">
        <v>28900</v>
      </c>
      <c r="G152" s="46" t="s">
        <v>10499</v>
      </c>
      <c r="H152" s="46" t="s">
        <v>10570</v>
      </c>
      <c r="I152" s="1" t="s">
        <v>17</v>
      </c>
      <c r="J152" s="1">
        <v>6</v>
      </c>
      <c r="K152" s="1">
        <v>4</v>
      </c>
      <c r="L152" s="1" t="s">
        <v>11704</v>
      </c>
      <c r="M152" s="1">
        <v>5566.1</v>
      </c>
      <c r="N152" s="1" t="s">
        <v>101</v>
      </c>
      <c r="O152" s="1">
        <v>0.128</v>
      </c>
      <c r="P152" s="1">
        <v>0.17</v>
      </c>
      <c r="Q152" s="1">
        <v>6.4000000000000001E-2</v>
      </c>
      <c r="R152" s="1">
        <v>1.4999999999999999E-2</v>
      </c>
      <c r="S152" s="1" t="s">
        <v>51</v>
      </c>
      <c r="T152" s="1" t="s">
        <v>162</v>
      </c>
      <c r="U152" s="1">
        <v>18</v>
      </c>
      <c r="V152" s="1" t="s">
        <v>5044</v>
      </c>
      <c r="W152" s="1" t="s">
        <v>162</v>
      </c>
      <c r="X152" s="1">
        <v>34184.050000000003</v>
      </c>
      <c r="Y152" s="1">
        <v>28800</v>
      </c>
      <c r="Z152" s="1" t="s">
        <v>5043</v>
      </c>
      <c r="AA152" s="1" t="s">
        <v>5012</v>
      </c>
      <c r="AB152" s="1" t="s">
        <v>5014</v>
      </c>
      <c r="AC152" s="1" t="s">
        <v>11705</v>
      </c>
    </row>
    <row r="153" spans="1:29">
      <c r="A153" s="1" t="s">
        <v>11706</v>
      </c>
      <c r="B153" s="38" t="s">
        <v>4128</v>
      </c>
      <c r="C153" s="38" t="s">
        <v>4127</v>
      </c>
      <c r="D153" s="1" t="s">
        <v>126</v>
      </c>
      <c r="E153" s="94" t="s">
        <v>10583</v>
      </c>
      <c r="F153" s="36">
        <v>42300</v>
      </c>
      <c r="G153" s="46" t="s">
        <v>10749</v>
      </c>
      <c r="H153" s="46" t="s">
        <v>11707</v>
      </c>
      <c r="I153" s="1" t="s">
        <v>9</v>
      </c>
      <c r="J153" s="1">
        <v>4</v>
      </c>
      <c r="K153" s="1">
        <v>0</v>
      </c>
      <c r="L153" s="1" t="s">
        <v>11708</v>
      </c>
      <c r="M153" s="1">
        <v>596.20000000000005</v>
      </c>
      <c r="N153" s="1" t="s">
        <v>101</v>
      </c>
      <c r="O153" s="1">
        <v>9.4E-2</v>
      </c>
      <c r="P153" s="1">
        <v>0.08</v>
      </c>
      <c r="Q153" s="1">
        <v>1.9E-2</v>
      </c>
      <c r="R153" s="1">
        <v>9.7999999999999997E-3</v>
      </c>
      <c r="S153" s="1" t="s">
        <v>51</v>
      </c>
      <c r="T153" s="1" t="s">
        <v>10501</v>
      </c>
      <c r="U153" s="1">
        <v>18</v>
      </c>
      <c r="V153" s="1" t="s">
        <v>5623</v>
      </c>
      <c r="W153" s="1" t="s">
        <v>163</v>
      </c>
      <c r="X153" s="1">
        <v>45099.09</v>
      </c>
      <c r="Y153" s="1">
        <v>42300</v>
      </c>
      <c r="Z153" s="1" t="s">
        <v>5043</v>
      </c>
      <c r="AA153" s="1" t="s">
        <v>5009</v>
      </c>
      <c r="AB153" s="1" t="s">
        <v>11709</v>
      </c>
      <c r="AC153" s="1" t="s">
        <v>11710</v>
      </c>
    </row>
    <row r="154" spans="1:29">
      <c r="A154" s="1" t="s">
        <v>11711</v>
      </c>
      <c r="B154" s="38" t="s">
        <v>3246</v>
      </c>
      <c r="C154" s="38" t="s">
        <v>3171</v>
      </c>
      <c r="D154" s="1" t="s">
        <v>126</v>
      </c>
      <c r="E154" s="94" t="s">
        <v>10583</v>
      </c>
      <c r="F154" s="36">
        <v>23469</v>
      </c>
      <c r="G154" s="46" t="s">
        <v>10734</v>
      </c>
      <c r="H154" s="46" t="s">
        <v>10506</v>
      </c>
      <c r="I154" s="1" t="s">
        <v>20</v>
      </c>
      <c r="J154" s="1">
        <v>3</v>
      </c>
      <c r="K154" s="1">
        <v>0</v>
      </c>
      <c r="L154" s="1" t="s">
        <v>11712</v>
      </c>
      <c r="M154" s="1">
        <v>2314.8000000000002</v>
      </c>
      <c r="N154" s="1" t="s">
        <v>101</v>
      </c>
      <c r="O154" s="1">
        <v>0.14000000000000001</v>
      </c>
      <c r="P154" s="1">
        <v>0.19</v>
      </c>
      <c r="Q154" s="1">
        <v>2.1000000000000001E-2</v>
      </c>
      <c r="R154" s="1">
        <v>9.7999999999999997E-3</v>
      </c>
      <c r="S154" s="1" t="s">
        <v>51</v>
      </c>
      <c r="T154" s="1" t="s">
        <v>10512</v>
      </c>
      <c r="U154" s="1">
        <v>18</v>
      </c>
      <c r="V154" s="1" t="s">
        <v>5735</v>
      </c>
      <c r="W154" s="1" t="s">
        <v>162</v>
      </c>
      <c r="X154" s="1">
        <v>39803.910000000003</v>
      </c>
      <c r="Y154" s="1">
        <v>23400</v>
      </c>
      <c r="Z154" s="1" t="s">
        <v>5043</v>
      </c>
      <c r="AA154" s="1" t="s">
        <v>5009</v>
      </c>
      <c r="AB154" s="1" t="s">
        <v>11713</v>
      </c>
      <c r="AC154" s="1" t="s">
        <v>11714</v>
      </c>
    </row>
    <row r="155" spans="1:29">
      <c r="A155" s="48" t="s">
        <v>11715</v>
      </c>
      <c r="B155" s="38" t="s">
        <v>4114</v>
      </c>
      <c r="C155" s="38" t="s">
        <v>4115</v>
      </c>
      <c r="D155" s="1" t="s">
        <v>4530</v>
      </c>
      <c r="E155" s="94" t="s">
        <v>10583</v>
      </c>
      <c r="F155" s="36">
        <v>50760</v>
      </c>
      <c r="G155" s="46" t="s">
        <v>10583</v>
      </c>
      <c r="H155" s="46" t="s">
        <v>10598</v>
      </c>
      <c r="I155" s="1" t="s">
        <v>10</v>
      </c>
      <c r="J155" s="1">
        <v>10</v>
      </c>
      <c r="K155" s="1">
        <v>5</v>
      </c>
      <c r="L155" s="1" t="s">
        <v>11716</v>
      </c>
      <c r="M155" s="1">
        <v>1403.1</v>
      </c>
      <c r="N155" s="1" t="s">
        <v>101</v>
      </c>
      <c r="O155" s="1">
        <v>9.4E-2</v>
      </c>
      <c r="P155" s="1">
        <v>7.5999999999999998E-2</v>
      </c>
      <c r="Q155" s="1">
        <v>2.0299999999999999E-2</v>
      </c>
      <c r="R155" s="1">
        <v>9.7999999999999997E-3</v>
      </c>
      <c r="S155" s="1" t="s">
        <v>52</v>
      </c>
      <c r="T155" s="1" t="s">
        <v>10501</v>
      </c>
      <c r="U155" s="1">
        <v>18</v>
      </c>
      <c r="V155" s="1" t="s">
        <v>9485</v>
      </c>
      <c r="W155" s="1" t="s">
        <v>163</v>
      </c>
      <c r="X155" s="1">
        <v>66066.73</v>
      </c>
      <c r="Y155" s="1">
        <v>50760</v>
      </c>
      <c r="Z155" s="1" t="s">
        <v>5043</v>
      </c>
      <c r="AA155" s="1" t="s">
        <v>5098</v>
      </c>
      <c r="AB155" s="1" t="s">
        <v>5008</v>
      </c>
      <c r="AC155" s="1" t="s">
        <v>11214</v>
      </c>
    </row>
    <row r="156" spans="1:29">
      <c r="A156" s="1" t="s">
        <v>11717</v>
      </c>
      <c r="B156" s="38" t="s">
        <v>760</v>
      </c>
      <c r="C156" s="38" t="s">
        <v>10211</v>
      </c>
      <c r="D156" s="1" t="s">
        <v>82</v>
      </c>
      <c r="E156" s="94" t="s">
        <v>10583</v>
      </c>
      <c r="F156" s="36">
        <v>8469</v>
      </c>
      <c r="G156" s="46" t="s">
        <v>10511</v>
      </c>
      <c r="H156" s="46" t="s">
        <v>11162</v>
      </c>
      <c r="I156" s="1" t="s">
        <v>39</v>
      </c>
      <c r="J156" s="1">
        <v>3</v>
      </c>
      <c r="K156" s="1">
        <v>0</v>
      </c>
      <c r="L156" s="1" t="s">
        <v>11718</v>
      </c>
      <c r="M156" s="1">
        <v>8157.7</v>
      </c>
      <c r="N156" s="1" t="s">
        <v>23</v>
      </c>
      <c r="O156" s="1">
        <v>0.20599999999999999</v>
      </c>
      <c r="P156" s="1">
        <v>0.216</v>
      </c>
      <c r="Q156" s="1">
        <v>4.1000000000000002E-2</v>
      </c>
      <c r="R156" s="1">
        <v>1.18E-2</v>
      </c>
      <c r="S156" s="1" t="s">
        <v>50</v>
      </c>
      <c r="T156" s="1" t="s">
        <v>10504</v>
      </c>
      <c r="U156" s="1">
        <v>18</v>
      </c>
      <c r="V156" s="1" t="s">
        <v>8119</v>
      </c>
      <c r="W156" s="1" t="s">
        <v>162</v>
      </c>
      <c r="X156" s="1">
        <v>70015.25</v>
      </c>
      <c r="Y156" s="1">
        <v>13860</v>
      </c>
      <c r="Z156" s="1" t="s">
        <v>5043</v>
      </c>
      <c r="AA156" s="1" t="s">
        <v>5009</v>
      </c>
      <c r="AB156" s="1" t="s">
        <v>5008</v>
      </c>
      <c r="AC156" s="1" t="s">
        <v>11227</v>
      </c>
    </row>
    <row r="157" spans="1:29">
      <c r="A157" s="48" t="s">
        <v>11719</v>
      </c>
      <c r="B157" s="38" t="s">
        <v>144</v>
      </c>
      <c r="C157" s="38" t="s">
        <v>145</v>
      </c>
      <c r="D157" s="1" t="s">
        <v>87</v>
      </c>
      <c r="E157" s="94" t="s">
        <v>10583</v>
      </c>
      <c r="F157" s="36">
        <v>28900</v>
      </c>
      <c r="G157" s="46" t="s">
        <v>10618</v>
      </c>
      <c r="H157" s="46" t="s">
        <v>10598</v>
      </c>
      <c r="I157" s="1" t="s">
        <v>17</v>
      </c>
      <c r="J157" s="1">
        <v>6</v>
      </c>
      <c r="K157" s="1">
        <v>4</v>
      </c>
      <c r="L157" s="1" t="s">
        <v>11720</v>
      </c>
      <c r="M157" s="1">
        <v>5715.3</v>
      </c>
      <c r="N157" s="1" t="s">
        <v>101</v>
      </c>
      <c r="O157" s="1">
        <v>0.128</v>
      </c>
      <c r="P157" s="1">
        <v>0.17</v>
      </c>
      <c r="Q157" s="1">
        <v>6.4000000000000001E-2</v>
      </c>
      <c r="R157" s="1">
        <v>1.4999999999999999E-2</v>
      </c>
      <c r="S157" s="1" t="s">
        <v>51</v>
      </c>
      <c r="T157" s="1" t="s">
        <v>162</v>
      </c>
      <c r="U157" s="1">
        <v>18</v>
      </c>
      <c r="V157" s="1" t="s">
        <v>5044</v>
      </c>
      <c r="W157" s="1" t="s">
        <v>162</v>
      </c>
      <c r="X157" s="1">
        <v>34325.82</v>
      </c>
      <c r="Y157" s="1">
        <v>28800</v>
      </c>
      <c r="Z157" s="1" t="s">
        <v>5043</v>
      </c>
      <c r="AA157" s="1" t="s">
        <v>5010</v>
      </c>
      <c r="AB157" s="1" t="s">
        <v>5008</v>
      </c>
      <c r="AC157" s="1" t="s">
        <v>11721</v>
      </c>
    </row>
    <row r="158" spans="1:29">
      <c r="A158" s="1" t="s">
        <v>11722</v>
      </c>
      <c r="B158" s="38" t="s">
        <v>129</v>
      </c>
      <c r="C158" s="38" t="s">
        <v>130</v>
      </c>
      <c r="D158" s="1" t="s">
        <v>131</v>
      </c>
      <c r="E158" s="94" t="s">
        <v>10583</v>
      </c>
      <c r="F158" s="36">
        <v>37119</v>
      </c>
      <c r="G158" s="46" t="s">
        <v>10734</v>
      </c>
      <c r="H158" s="46" t="s">
        <v>11161</v>
      </c>
      <c r="I158" s="1" t="s">
        <v>29</v>
      </c>
      <c r="J158" s="1">
        <v>14</v>
      </c>
      <c r="K158" s="1">
        <v>9</v>
      </c>
      <c r="L158" s="1" t="s">
        <v>11723</v>
      </c>
      <c r="M158" s="1">
        <v>2837.4</v>
      </c>
      <c r="N158" s="1" t="s">
        <v>96</v>
      </c>
      <c r="O158" s="1">
        <v>6.5000000000000002E-2</v>
      </c>
      <c r="P158" s="1">
        <v>0.17</v>
      </c>
      <c r="Q158" s="1">
        <v>0.04</v>
      </c>
      <c r="R158" s="1">
        <v>1.9300000000000001E-2</v>
      </c>
      <c r="S158" s="1" t="s">
        <v>51</v>
      </c>
      <c r="T158" s="1" t="s">
        <v>10501</v>
      </c>
      <c r="U158" s="1">
        <v>18</v>
      </c>
      <c r="V158" s="1" t="s">
        <v>5046</v>
      </c>
      <c r="W158" s="1" t="s">
        <v>162</v>
      </c>
      <c r="X158" s="1">
        <v>20932.16</v>
      </c>
      <c r="Y158" s="1">
        <v>42300</v>
      </c>
      <c r="Z158" s="1" t="s">
        <v>5043</v>
      </c>
      <c r="AA158" s="1" t="s">
        <v>5009</v>
      </c>
      <c r="AB158" s="1" t="s">
        <v>5008</v>
      </c>
      <c r="AC158" s="1" t="s">
        <v>11353</v>
      </c>
    </row>
    <row r="159" spans="1:29">
      <c r="A159" s="1" t="s">
        <v>11724</v>
      </c>
      <c r="B159" s="38" t="s">
        <v>2066</v>
      </c>
      <c r="C159" s="38" t="s">
        <v>2061</v>
      </c>
      <c r="D159" s="1" t="s">
        <v>126</v>
      </c>
      <c r="E159" s="94" t="s">
        <v>10583</v>
      </c>
      <c r="F159" s="36">
        <v>50747</v>
      </c>
      <c r="G159" s="46" t="s">
        <v>10671</v>
      </c>
      <c r="H159" s="46" t="s">
        <v>10671</v>
      </c>
      <c r="I159" s="1" t="s">
        <v>1</v>
      </c>
      <c r="J159" s="1">
        <v>6</v>
      </c>
      <c r="K159" s="3">
        <v>4</v>
      </c>
      <c r="L159" s="1" t="s">
        <v>11725</v>
      </c>
      <c r="M159" s="1">
        <v>769.2</v>
      </c>
      <c r="N159" s="1" t="s">
        <v>101</v>
      </c>
      <c r="O159" s="1">
        <v>8.4000000000000005E-2</v>
      </c>
      <c r="P159" s="1">
        <v>0.06</v>
      </c>
      <c r="Q159" s="1">
        <v>4.1000000000000002E-2</v>
      </c>
      <c r="R159" s="1">
        <v>9.7999999999999997E-3</v>
      </c>
      <c r="S159" s="1" t="s">
        <v>52</v>
      </c>
      <c r="T159" s="1" t="s">
        <v>10501</v>
      </c>
      <c r="U159" s="1">
        <v>18</v>
      </c>
      <c r="V159" s="1" t="s">
        <v>5044</v>
      </c>
      <c r="W159" s="1" t="s">
        <v>163</v>
      </c>
      <c r="X159" s="1">
        <v>40938.25</v>
      </c>
      <c r="Y159" s="1">
        <v>50760</v>
      </c>
      <c r="Z159" s="1" t="s">
        <v>5043</v>
      </c>
      <c r="AA159" s="1" t="s">
        <v>5548</v>
      </c>
      <c r="AB159" s="1" t="s">
        <v>5548</v>
      </c>
      <c r="AC159" s="1" t="s">
        <v>5008</v>
      </c>
    </row>
    <row r="160" spans="1:29">
      <c r="A160" s="1" t="s">
        <v>11181</v>
      </c>
      <c r="B160" s="38" t="s">
        <v>950</v>
      </c>
      <c r="C160" s="38" t="s">
        <v>949</v>
      </c>
      <c r="D160" s="1" t="s">
        <v>4501</v>
      </c>
      <c r="E160" s="94" t="s">
        <v>10639</v>
      </c>
      <c r="F160" s="36">
        <v>20341</v>
      </c>
      <c r="G160" s="46" t="s">
        <v>10537</v>
      </c>
      <c r="H160" s="46" t="s">
        <v>10529</v>
      </c>
      <c r="I160" s="1" t="s">
        <v>30</v>
      </c>
      <c r="J160" s="1">
        <v>8</v>
      </c>
      <c r="K160" s="1">
        <v>5</v>
      </c>
      <c r="L160" s="1" t="s">
        <v>11182</v>
      </c>
      <c r="M160" s="1">
        <v>5952.7</v>
      </c>
      <c r="N160" s="1" t="s">
        <v>96</v>
      </c>
      <c r="O160" s="1">
        <v>0.128</v>
      </c>
      <c r="P160" s="1">
        <v>0.185</v>
      </c>
      <c r="Q160" s="1">
        <v>6.2E-2</v>
      </c>
      <c r="R160" s="1">
        <v>1.4999999999999999E-2</v>
      </c>
      <c r="S160" s="1" t="s">
        <v>51</v>
      </c>
      <c r="T160" s="1" t="s">
        <v>10519</v>
      </c>
      <c r="U160" s="1">
        <v>18</v>
      </c>
      <c r="V160" s="1" t="s">
        <v>5045</v>
      </c>
      <c r="W160" s="1" t="s">
        <v>162</v>
      </c>
      <c r="X160" s="1">
        <v>26765.55</v>
      </c>
      <c r="Y160" s="1">
        <v>33300</v>
      </c>
      <c r="Z160" s="1" t="s">
        <v>11169</v>
      </c>
      <c r="AA160" s="1" t="s">
        <v>5012</v>
      </c>
      <c r="AB160" s="1" t="s">
        <v>5014</v>
      </c>
      <c r="AC160" s="1" t="s">
        <v>11183</v>
      </c>
    </row>
    <row r="161" spans="1:29">
      <c r="A161" s="1" t="s">
        <v>11730</v>
      </c>
      <c r="B161" s="38" t="s">
        <v>1939</v>
      </c>
      <c r="C161" s="38" t="s">
        <v>1860</v>
      </c>
      <c r="D161" s="1" t="s">
        <v>4428</v>
      </c>
      <c r="E161" s="94" t="s">
        <v>10583</v>
      </c>
      <c r="F161" s="36">
        <v>42287</v>
      </c>
      <c r="G161" s="46" t="s">
        <v>10618</v>
      </c>
      <c r="H161" s="46" t="s">
        <v>10529</v>
      </c>
      <c r="I161" s="1" t="s">
        <v>25</v>
      </c>
      <c r="J161" s="1">
        <v>14</v>
      </c>
      <c r="K161" s="1">
        <v>9</v>
      </c>
      <c r="L161" s="1" t="s">
        <v>11731</v>
      </c>
      <c r="M161" s="1">
        <v>2251.3000000000002</v>
      </c>
      <c r="N161" s="1" t="s">
        <v>96</v>
      </c>
      <c r="O161" s="1">
        <v>7.0000000000000007E-2</v>
      </c>
      <c r="P161" s="1">
        <v>0.19</v>
      </c>
      <c r="Q161" s="1">
        <v>3.1E-2</v>
      </c>
      <c r="R161" s="1">
        <v>1.4999999999999999E-2</v>
      </c>
      <c r="S161" s="1" t="s">
        <v>51</v>
      </c>
      <c r="T161" s="1" t="s">
        <v>10501</v>
      </c>
      <c r="U161" s="1">
        <v>18</v>
      </c>
      <c r="V161" s="1" t="s">
        <v>5545</v>
      </c>
      <c r="W161" s="1" t="s">
        <v>162</v>
      </c>
      <c r="X161" s="1">
        <v>22695.61</v>
      </c>
      <c r="Y161" s="1">
        <v>42300</v>
      </c>
      <c r="Z161" s="1" t="s">
        <v>5043</v>
      </c>
      <c r="AA161" s="1" t="s">
        <v>5009</v>
      </c>
      <c r="AB161" s="1" t="s">
        <v>11732</v>
      </c>
      <c r="AC161" s="1" t="s">
        <v>11733</v>
      </c>
    </row>
    <row r="162" spans="1:29">
      <c r="A162" s="1" t="s">
        <v>11734</v>
      </c>
      <c r="B162" s="38" t="s">
        <v>760</v>
      </c>
      <c r="C162" s="38" t="s">
        <v>10211</v>
      </c>
      <c r="D162" s="1" t="s">
        <v>82</v>
      </c>
      <c r="E162" s="94" t="s">
        <v>10583</v>
      </c>
      <c r="F162" s="36">
        <v>8487</v>
      </c>
      <c r="G162" s="46" t="s">
        <v>10511</v>
      </c>
      <c r="H162" s="46" t="s">
        <v>11162</v>
      </c>
      <c r="I162" s="1" t="s">
        <v>39</v>
      </c>
      <c r="J162" s="1">
        <v>3</v>
      </c>
      <c r="K162" s="1">
        <v>0</v>
      </c>
      <c r="L162" s="1" t="s">
        <v>11735</v>
      </c>
      <c r="M162" s="1">
        <v>8118.2</v>
      </c>
      <c r="N162" s="1" t="s">
        <v>23</v>
      </c>
      <c r="O162" s="1">
        <v>0.20599999999999999</v>
      </c>
      <c r="P162" s="1">
        <v>0.216</v>
      </c>
      <c r="Q162" s="1">
        <v>4.1000000000000002E-2</v>
      </c>
      <c r="R162" s="1">
        <v>1.18E-2</v>
      </c>
      <c r="S162" s="1" t="s">
        <v>50</v>
      </c>
      <c r="T162" s="1" t="s">
        <v>10504</v>
      </c>
      <c r="U162" s="1">
        <v>18</v>
      </c>
      <c r="V162" s="1" t="s">
        <v>8119</v>
      </c>
      <c r="W162" s="1" t="s">
        <v>162</v>
      </c>
      <c r="X162" s="1">
        <v>70015.25</v>
      </c>
      <c r="Y162" s="1">
        <v>13860</v>
      </c>
      <c r="Z162" s="1" t="s">
        <v>5043</v>
      </c>
      <c r="AA162" s="1" t="s">
        <v>5009</v>
      </c>
      <c r="AB162" s="1" t="s">
        <v>5008</v>
      </c>
      <c r="AC162" s="1" t="s">
        <v>11227</v>
      </c>
    </row>
    <row r="163" spans="1:29">
      <c r="A163" s="1" t="s">
        <v>11736</v>
      </c>
      <c r="B163" s="38" t="s">
        <v>129</v>
      </c>
      <c r="C163" s="38" t="s">
        <v>130</v>
      </c>
      <c r="D163" s="1" t="s">
        <v>131</v>
      </c>
      <c r="E163" s="94" t="s">
        <v>10583</v>
      </c>
      <c r="F163" s="36">
        <v>42092</v>
      </c>
      <c r="G163" s="46" t="s">
        <v>11155</v>
      </c>
      <c r="H163" s="46" t="s">
        <v>11160</v>
      </c>
      <c r="I163" s="1" t="s">
        <v>29</v>
      </c>
      <c r="J163" s="1">
        <v>14</v>
      </c>
      <c r="K163" s="1">
        <v>9</v>
      </c>
      <c r="L163" s="1" t="s">
        <v>11737</v>
      </c>
      <c r="M163" s="1">
        <v>2787.7</v>
      </c>
      <c r="N163" s="1" t="s">
        <v>96</v>
      </c>
      <c r="O163" s="1">
        <v>6.5000000000000002E-2</v>
      </c>
      <c r="P163" s="1">
        <v>0.17</v>
      </c>
      <c r="Q163" s="1">
        <v>0.04</v>
      </c>
      <c r="R163" s="1">
        <v>1.9300000000000001E-2</v>
      </c>
      <c r="S163" s="1" t="s">
        <v>51</v>
      </c>
      <c r="T163" s="1" t="s">
        <v>10501</v>
      </c>
      <c r="U163" s="1">
        <v>18</v>
      </c>
      <c r="V163" s="1" t="s">
        <v>5046</v>
      </c>
      <c r="W163" s="1" t="s">
        <v>162</v>
      </c>
      <c r="X163" s="1">
        <v>20932.16</v>
      </c>
      <c r="Y163" s="1">
        <v>42300</v>
      </c>
      <c r="Z163" s="1" t="s">
        <v>5043</v>
      </c>
      <c r="AA163" s="1" t="s">
        <v>5009</v>
      </c>
      <c r="AB163" s="1" t="s">
        <v>5008</v>
      </c>
      <c r="AC163" s="1" t="s">
        <v>11609</v>
      </c>
    </row>
    <row r="164" spans="1:29" ht="13" customHeight="1">
      <c r="A164" s="1" t="s">
        <v>11738</v>
      </c>
      <c r="B164" s="38" t="s">
        <v>3246</v>
      </c>
      <c r="C164" s="38" t="s">
        <v>3171</v>
      </c>
      <c r="D164" s="1" t="s">
        <v>126</v>
      </c>
      <c r="E164" s="94" t="s">
        <v>10583</v>
      </c>
      <c r="F164" s="36">
        <v>23572</v>
      </c>
      <c r="G164" s="46" t="s">
        <v>10734</v>
      </c>
      <c r="H164" s="46" t="s">
        <v>10506</v>
      </c>
      <c r="I164" s="1" t="s">
        <v>20</v>
      </c>
      <c r="J164" s="1">
        <v>3</v>
      </c>
      <c r="K164" s="1">
        <v>0</v>
      </c>
      <c r="L164" s="1" t="s">
        <v>11739</v>
      </c>
      <c r="M164" s="1">
        <v>2300.5</v>
      </c>
      <c r="N164" s="1" t="s">
        <v>101</v>
      </c>
      <c r="O164" s="1">
        <v>0.14000000000000001</v>
      </c>
      <c r="P164" s="1">
        <v>0.19</v>
      </c>
      <c r="Q164" s="1">
        <v>2.1000000000000001E-2</v>
      </c>
      <c r="R164" s="1">
        <v>9.7999999999999997E-3</v>
      </c>
      <c r="S164" s="1" t="s">
        <v>51</v>
      </c>
      <c r="T164" s="1" t="s">
        <v>10512</v>
      </c>
      <c r="U164" s="1">
        <v>18</v>
      </c>
      <c r="V164" s="1" t="s">
        <v>5735</v>
      </c>
      <c r="W164" s="1" t="s">
        <v>162</v>
      </c>
      <c r="X164" s="1">
        <v>39803.910000000003</v>
      </c>
      <c r="Y164" s="1">
        <v>23400</v>
      </c>
      <c r="Z164" s="1" t="s">
        <v>5043</v>
      </c>
      <c r="AA164" s="1" t="s">
        <v>5009</v>
      </c>
      <c r="AB164" s="47" t="s">
        <v>11740</v>
      </c>
      <c r="AC164" s="1" t="s">
        <v>11741</v>
      </c>
    </row>
    <row r="165" spans="1:29" ht="13.5" customHeight="1">
      <c r="A165" s="48" t="s">
        <v>11184</v>
      </c>
      <c r="B165" s="38" t="s">
        <v>1504</v>
      </c>
      <c r="C165" s="38" t="s">
        <v>949</v>
      </c>
      <c r="D165" s="1" t="s">
        <v>4501</v>
      </c>
      <c r="E165" s="94" t="s">
        <v>10639</v>
      </c>
      <c r="F165" s="36">
        <v>20336</v>
      </c>
      <c r="G165" s="46" t="s">
        <v>10525</v>
      </c>
      <c r="H165" s="46" t="s">
        <v>11158</v>
      </c>
      <c r="I165" s="1" t="s">
        <v>30</v>
      </c>
      <c r="J165" s="1">
        <v>8</v>
      </c>
      <c r="K165" s="1">
        <v>5</v>
      </c>
      <c r="L165" s="1" t="s">
        <v>11185</v>
      </c>
      <c r="M165" s="1">
        <v>5860.6</v>
      </c>
      <c r="N165" s="1" t="s">
        <v>96</v>
      </c>
      <c r="O165" s="1">
        <v>0.128</v>
      </c>
      <c r="P165" s="1">
        <v>0.185</v>
      </c>
      <c r="Q165" s="1">
        <v>6.2E-2</v>
      </c>
      <c r="R165" s="1">
        <v>1.4999999999999999E-2</v>
      </c>
      <c r="S165" s="1" t="s">
        <v>51</v>
      </c>
      <c r="T165" s="1" t="s">
        <v>10519</v>
      </c>
      <c r="U165" s="1">
        <v>18</v>
      </c>
      <c r="V165" s="1" t="s">
        <v>5045</v>
      </c>
      <c r="W165" s="1" t="s">
        <v>162</v>
      </c>
      <c r="X165" s="1">
        <v>26125.24</v>
      </c>
      <c r="Y165" s="1">
        <v>33300</v>
      </c>
      <c r="Z165" s="1" t="s">
        <v>11169</v>
      </c>
      <c r="AA165" s="1" t="s">
        <v>5012</v>
      </c>
      <c r="AB165" s="1" t="s">
        <v>5014</v>
      </c>
      <c r="AC165" s="1" t="s">
        <v>11166</v>
      </c>
    </row>
    <row r="166" spans="1:29">
      <c r="A166" s="1" t="s">
        <v>11746</v>
      </c>
      <c r="B166" s="38" t="s">
        <v>3813</v>
      </c>
      <c r="C166" s="38" t="s">
        <v>3786</v>
      </c>
      <c r="D166" s="1" t="s">
        <v>4441</v>
      </c>
      <c r="E166" s="94" t="s">
        <v>10583</v>
      </c>
      <c r="F166" s="36">
        <v>50739</v>
      </c>
      <c r="G166" s="46" t="s">
        <v>11208</v>
      </c>
      <c r="H166" s="46" t="s">
        <v>10542</v>
      </c>
      <c r="I166" s="1" t="s">
        <v>1</v>
      </c>
      <c r="J166" s="1">
        <v>12</v>
      </c>
      <c r="K166" s="1">
        <v>8</v>
      </c>
      <c r="L166" s="1" t="s">
        <v>11747</v>
      </c>
      <c r="M166" s="1">
        <v>1649.5</v>
      </c>
      <c r="N166" s="1" t="s">
        <v>96</v>
      </c>
      <c r="O166" s="1">
        <v>8.4000000000000005E-2</v>
      </c>
      <c r="P166" s="1">
        <v>0.06</v>
      </c>
      <c r="Q166" s="1">
        <v>3.2000000000000001E-2</v>
      </c>
      <c r="R166" s="1">
        <v>1.18E-2</v>
      </c>
      <c r="S166" s="1" t="s">
        <v>52</v>
      </c>
      <c r="T166" s="1" t="s">
        <v>10501</v>
      </c>
      <c r="U166" s="1">
        <v>18</v>
      </c>
      <c r="V166" s="1" t="s">
        <v>6662</v>
      </c>
      <c r="W166" s="1" t="s">
        <v>163</v>
      </c>
      <c r="X166" s="1">
        <v>31880.86</v>
      </c>
      <c r="Y166" s="1">
        <v>50760</v>
      </c>
      <c r="Z166" s="1" t="s">
        <v>5043</v>
      </c>
      <c r="AA166" s="1" t="s">
        <v>5009</v>
      </c>
      <c r="AB166" s="1" t="s">
        <v>11748</v>
      </c>
      <c r="AC166" s="1" t="s">
        <v>11749</v>
      </c>
    </row>
    <row r="167" spans="1:29">
      <c r="A167" s="1" t="s">
        <v>11750</v>
      </c>
      <c r="B167" s="38" t="s">
        <v>950</v>
      </c>
      <c r="C167" s="38" t="s">
        <v>949</v>
      </c>
      <c r="D167" s="1" t="s">
        <v>4501</v>
      </c>
      <c r="E167" s="94" t="s">
        <v>10583</v>
      </c>
      <c r="F167" s="36">
        <v>20230</v>
      </c>
      <c r="G167" s="46" t="s">
        <v>10547</v>
      </c>
      <c r="H167" s="46" t="s">
        <v>10548</v>
      </c>
      <c r="I167" s="1" t="s">
        <v>30</v>
      </c>
      <c r="J167" s="1">
        <v>8</v>
      </c>
      <c r="K167" s="1">
        <v>5</v>
      </c>
      <c r="L167" s="1" t="s">
        <v>11751</v>
      </c>
      <c r="M167" s="1">
        <v>5797.5</v>
      </c>
      <c r="N167" s="1" t="s">
        <v>96</v>
      </c>
      <c r="O167" s="1">
        <v>0.128</v>
      </c>
      <c r="P167" s="1">
        <v>0.185</v>
      </c>
      <c r="Q167" s="1">
        <v>6.2E-2</v>
      </c>
      <c r="R167" s="1">
        <v>1.4999999999999999E-2</v>
      </c>
      <c r="S167" s="1" t="s">
        <v>51</v>
      </c>
      <c r="T167" s="1" t="s">
        <v>10519</v>
      </c>
      <c r="U167" s="1">
        <v>18</v>
      </c>
      <c r="V167" s="1" t="s">
        <v>5045</v>
      </c>
      <c r="W167" s="1" t="s">
        <v>162</v>
      </c>
      <c r="X167" s="1">
        <v>26765.55</v>
      </c>
      <c r="Y167" s="1">
        <v>33300</v>
      </c>
      <c r="Z167" s="1" t="s">
        <v>10374</v>
      </c>
      <c r="AA167" s="1" t="s">
        <v>5012</v>
      </c>
      <c r="AB167" s="1" t="s">
        <v>5014</v>
      </c>
      <c r="AC167" s="1" t="s">
        <v>11515</v>
      </c>
    </row>
    <row r="168" spans="1:29">
      <c r="A168" s="1" t="s">
        <v>11752</v>
      </c>
      <c r="B168" s="38" t="s">
        <v>1638</v>
      </c>
      <c r="C168" s="38" t="s">
        <v>1608</v>
      </c>
      <c r="D168" s="1" t="s">
        <v>152</v>
      </c>
      <c r="E168" s="94" t="s">
        <v>10639</v>
      </c>
      <c r="F168" s="36">
        <v>33259</v>
      </c>
      <c r="G168" s="46" t="s">
        <v>10537</v>
      </c>
      <c r="H168" s="46" t="s">
        <v>11474</v>
      </c>
      <c r="I168" s="1" t="s">
        <v>31</v>
      </c>
      <c r="J168" s="1">
        <v>7</v>
      </c>
      <c r="K168" s="1">
        <v>4</v>
      </c>
      <c r="L168" s="1" t="s">
        <v>11753</v>
      </c>
      <c r="M168" s="1">
        <v>5428.3</v>
      </c>
      <c r="N168" s="1" t="s">
        <v>101</v>
      </c>
      <c r="O168" s="1">
        <v>0.128</v>
      </c>
      <c r="P168" s="1">
        <v>0.185</v>
      </c>
      <c r="Q168" s="1">
        <v>3.3000000000000002E-2</v>
      </c>
      <c r="R168" s="1">
        <v>1.18E-2</v>
      </c>
      <c r="S168" s="1" t="s">
        <v>51</v>
      </c>
      <c r="T168" s="1" t="s">
        <v>10519</v>
      </c>
      <c r="U168" s="1">
        <v>18</v>
      </c>
      <c r="V168" s="1" t="s">
        <v>5051</v>
      </c>
      <c r="W168" s="1" t="s">
        <v>162</v>
      </c>
      <c r="X168" s="1">
        <v>35070.43</v>
      </c>
      <c r="Y168" s="1">
        <v>33300</v>
      </c>
      <c r="Z168" s="1" t="s">
        <v>5043</v>
      </c>
      <c r="AA168" s="1" t="s">
        <v>5013</v>
      </c>
      <c r="AB168" s="1" t="s">
        <v>11754</v>
      </c>
      <c r="AC168" s="1" t="s">
        <v>11755</v>
      </c>
    </row>
    <row r="169" spans="1:29">
      <c r="A169" s="1" t="s">
        <v>11756</v>
      </c>
      <c r="B169" s="38" t="s">
        <v>1674</v>
      </c>
      <c r="C169" s="38" t="s">
        <v>1671</v>
      </c>
      <c r="D169" s="1" t="s">
        <v>152</v>
      </c>
      <c r="E169" s="94" t="s">
        <v>10639</v>
      </c>
      <c r="F169" s="36">
        <v>45500</v>
      </c>
      <c r="G169" s="46" t="s">
        <v>10598</v>
      </c>
      <c r="H169" s="46" t="s">
        <v>11159</v>
      </c>
      <c r="I169" s="1" t="s">
        <v>19</v>
      </c>
      <c r="J169" s="1">
        <v>7</v>
      </c>
      <c r="K169" s="1">
        <v>5</v>
      </c>
      <c r="L169" s="1" t="s">
        <v>11757</v>
      </c>
      <c r="M169" s="1">
        <v>3105.3</v>
      </c>
      <c r="N169" s="1" t="s">
        <v>101</v>
      </c>
      <c r="O169" s="1">
        <v>9.8000000000000004E-2</v>
      </c>
      <c r="P169" s="1">
        <v>0.16300000000000001</v>
      </c>
      <c r="Q169" s="1">
        <v>0.03</v>
      </c>
      <c r="R169" s="1">
        <v>1.4999999999999999E-2</v>
      </c>
      <c r="S169" s="1" t="s">
        <v>52</v>
      </c>
      <c r="T169" s="1" t="s">
        <v>163</v>
      </c>
      <c r="U169" s="1">
        <v>18</v>
      </c>
      <c r="V169" s="1" t="s">
        <v>5081</v>
      </c>
      <c r="W169" s="1" t="s">
        <v>162</v>
      </c>
      <c r="X169" s="1">
        <v>29525.9</v>
      </c>
      <c r="Y169" s="1">
        <v>45360</v>
      </c>
      <c r="Z169" s="1" t="s">
        <v>5043</v>
      </c>
      <c r="AA169" s="1" t="s">
        <v>5009</v>
      </c>
      <c r="AB169" s="1" t="s">
        <v>11758</v>
      </c>
      <c r="AC169" s="1" t="s">
        <v>11759</v>
      </c>
    </row>
    <row r="170" spans="1:29">
      <c r="A170" s="1" t="s">
        <v>11760</v>
      </c>
      <c r="B170" s="38" t="s">
        <v>1321</v>
      </c>
      <c r="C170" s="38" t="s">
        <v>4489</v>
      </c>
      <c r="D170" s="1" t="s">
        <v>4490</v>
      </c>
      <c r="E170" s="94" t="s">
        <v>10639</v>
      </c>
      <c r="F170" s="36">
        <v>28878</v>
      </c>
      <c r="G170" s="46" t="s">
        <v>10499</v>
      </c>
      <c r="H170" s="46" t="s">
        <v>10570</v>
      </c>
      <c r="I170" s="1" t="s">
        <v>17</v>
      </c>
      <c r="J170" s="1">
        <v>6</v>
      </c>
      <c r="K170" s="1">
        <v>4</v>
      </c>
      <c r="L170" s="1" t="s">
        <v>11761</v>
      </c>
      <c r="M170" s="1">
        <v>5775.3</v>
      </c>
      <c r="N170" s="1" t="s">
        <v>101</v>
      </c>
      <c r="O170" s="1">
        <v>0.128</v>
      </c>
      <c r="P170" s="1">
        <v>0.17</v>
      </c>
      <c r="Q170" s="1">
        <v>6.4000000000000001E-2</v>
      </c>
      <c r="R170" s="1">
        <v>1.4999999999999999E-2</v>
      </c>
      <c r="S170" s="1" t="s">
        <v>51</v>
      </c>
      <c r="T170" s="1" t="s">
        <v>162</v>
      </c>
      <c r="U170" s="1">
        <v>18</v>
      </c>
      <c r="V170" s="1" t="s">
        <v>5044</v>
      </c>
      <c r="W170" s="1" t="s">
        <v>162</v>
      </c>
      <c r="X170" s="1">
        <v>34184.050000000003</v>
      </c>
      <c r="Y170" s="1">
        <v>28800</v>
      </c>
      <c r="Z170" s="1" t="s">
        <v>5043</v>
      </c>
      <c r="AA170" s="1" t="s">
        <v>5012</v>
      </c>
      <c r="AB170" s="1" t="s">
        <v>5014</v>
      </c>
      <c r="AC170" s="1" t="s">
        <v>11762</v>
      </c>
    </row>
    <row r="171" spans="1:29">
      <c r="A171" s="1" t="s">
        <v>11763</v>
      </c>
      <c r="B171" s="38" t="s">
        <v>1511</v>
      </c>
      <c r="C171" s="38" t="s">
        <v>1512</v>
      </c>
      <c r="D171" s="1" t="s">
        <v>152</v>
      </c>
      <c r="E171" s="94" t="s">
        <v>10639</v>
      </c>
      <c r="F171" s="36">
        <v>42300</v>
      </c>
      <c r="G171" s="46" t="s">
        <v>11155</v>
      </c>
      <c r="H171" s="46" t="s">
        <v>10550</v>
      </c>
      <c r="I171" s="1" t="s">
        <v>29</v>
      </c>
      <c r="J171" s="1">
        <v>14</v>
      </c>
      <c r="K171" s="1">
        <v>9</v>
      </c>
      <c r="L171" s="1" t="s">
        <v>11764</v>
      </c>
      <c r="M171" s="1">
        <v>3423.5</v>
      </c>
      <c r="N171" s="1" t="s">
        <v>96</v>
      </c>
      <c r="O171" s="1">
        <v>6.5000000000000002E-2</v>
      </c>
      <c r="P171" s="1">
        <v>0.17</v>
      </c>
      <c r="Q171" s="1">
        <v>4.5999999999999999E-2</v>
      </c>
      <c r="R171" s="1">
        <v>1.9300000000000001E-2</v>
      </c>
      <c r="S171" s="1" t="s">
        <v>51</v>
      </c>
      <c r="T171" s="1" t="s">
        <v>10501</v>
      </c>
      <c r="U171" s="1">
        <v>18</v>
      </c>
      <c r="V171" s="1" t="s">
        <v>5046</v>
      </c>
      <c r="W171" s="1" t="s">
        <v>162</v>
      </c>
      <c r="X171" s="1">
        <v>33606.44</v>
      </c>
      <c r="Y171" s="1">
        <v>42300</v>
      </c>
      <c r="Z171" s="1" t="s">
        <v>5043</v>
      </c>
      <c r="AA171" s="1" t="s">
        <v>5010</v>
      </c>
      <c r="AB171" s="1" t="s">
        <v>5008</v>
      </c>
      <c r="AC171" s="1" t="s">
        <v>11765</v>
      </c>
    </row>
    <row r="172" spans="1:29">
      <c r="A172" s="1" t="s">
        <v>11766</v>
      </c>
      <c r="B172" s="38" t="s">
        <v>129</v>
      </c>
      <c r="C172" s="38" t="s">
        <v>130</v>
      </c>
      <c r="D172" s="1" t="s">
        <v>131</v>
      </c>
      <c r="E172" s="94" t="s">
        <v>10639</v>
      </c>
      <c r="F172" s="36">
        <v>42259</v>
      </c>
      <c r="G172" s="46" t="s">
        <v>11156</v>
      </c>
      <c r="H172" s="46" t="s">
        <v>11159</v>
      </c>
      <c r="I172" s="1" t="s">
        <v>29</v>
      </c>
      <c r="J172" s="1">
        <v>14</v>
      </c>
      <c r="K172" s="1">
        <v>9</v>
      </c>
      <c r="L172" s="1" t="s">
        <v>11767</v>
      </c>
      <c r="M172" s="1">
        <v>2745.9</v>
      </c>
      <c r="N172" s="1" t="s">
        <v>96</v>
      </c>
      <c r="O172" s="1">
        <v>6.5000000000000002E-2</v>
      </c>
      <c r="P172" s="1">
        <v>0.17</v>
      </c>
      <c r="Q172" s="1">
        <v>0.04</v>
      </c>
      <c r="R172" s="1">
        <v>1.9300000000000001E-2</v>
      </c>
      <c r="S172" s="1" t="s">
        <v>51</v>
      </c>
      <c r="T172" s="1" t="s">
        <v>10501</v>
      </c>
      <c r="U172" s="1">
        <v>18</v>
      </c>
      <c r="V172" s="1" t="s">
        <v>5046</v>
      </c>
      <c r="W172" s="1" t="s">
        <v>162</v>
      </c>
      <c r="X172" s="1">
        <v>20932.16</v>
      </c>
      <c r="Y172" s="1">
        <v>42300</v>
      </c>
      <c r="Z172" s="1" t="s">
        <v>5043</v>
      </c>
      <c r="AA172" s="1" t="s">
        <v>5009</v>
      </c>
      <c r="AB172" s="1" t="s">
        <v>5008</v>
      </c>
      <c r="AC172" s="1" t="s">
        <v>11768</v>
      </c>
    </row>
    <row r="173" spans="1:29">
      <c r="A173" s="1" t="s">
        <v>11769</v>
      </c>
      <c r="B173" s="38" t="s">
        <v>4114</v>
      </c>
      <c r="C173" s="38" t="s">
        <v>4115</v>
      </c>
      <c r="D173" s="1" t="s">
        <v>4530</v>
      </c>
      <c r="E173" s="94" t="s">
        <v>10639</v>
      </c>
      <c r="F173" s="36">
        <v>50692</v>
      </c>
      <c r="G173" s="46" t="s">
        <v>10734</v>
      </c>
      <c r="H173" s="46" t="s">
        <v>10744</v>
      </c>
      <c r="I173" s="1" t="s">
        <v>10</v>
      </c>
      <c r="J173" s="1">
        <v>10</v>
      </c>
      <c r="K173" s="1">
        <v>5</v>
      </c>
      <c r="L173" s="1" t="s">
        <v>11770</v>
      </c>
      <c r="M173" s="1">
        <v>1409.4</v>
      </c>
      <c r="N173" s="1" t="s">
        <v>101</v>
      </c>
      <c r="O173" s="1">
        <v>9.4E-2</v>
      </c>
      <c r="P173" s="1">
        <v>7.5999999999999998E-2</v>
      </c>
      <c r="Q173" s="1">
        <v>2.0299999999999999E-2</v>
      </c>
      <c r="R173" s="1">
        <v>9.7999999999999997E-3</v>
      </c>
      <c r="S173" s="1" t="s">
        <v>52</v>
      </c>
      <c r="T173" s="1" t="s">
        <v>10501</v>
      </c>
      <c r="U173" s="1">
        <v>18</v>
      </c>
      <c r="V173" s="1" t="s">
        <v>9485</v>
      </c>
      <c r="W173" s="1" t="s">
        <v>163</v>
      </c>
      <c r="X173" s="1">
        <v>66066.73</v>
      </c>
      <c r="Y173" s="1">
        <v>50760</v>
      </c>
      <c r="Z173" s="1" t="s">
        <v>10374</v>
      </c>
      <c r="AA173" s="1" t="s">
        <v>5009</v>
      </c>
      <c r="AB173" s="1" t="s">
        <v>11771</v>
      </c>
      <c r="AC173" s="1" t="s">
        <v>11772</v>
      </c>
    </row>
    <row r="174" spans="1:29">
      <c r="A174" s="1" t="s">
        <v>11773</v>
      </c>
      <c r="B174" s="38" t="s">
        <v>129</v>
      </c>
      <c r="C174" s="38" t="s">
        <v>130</v>
      </c>
      <c r="D174" s="1" t="s">
        <v>131</v>
      </c>
      <c r="E174" s="94" t="s">
        <v>10639</v>
      </c>
      <c r="F174" s="36">
        <v>42205</v>
      </c>
      <c r="G174" s="46" t="s">
        <v>10734</v>
      </c>
      <c r="H174" s="46" t="s">
        <v>11161</v>
      </c>
      <c r="I174" s="1" t="s">
        <v>29</v>
      </c>
      <c r="J174" s="1">
        <v>14</v>
      </c>
      <c r="K174" s="1">
        <v>9</v>
      </c>
      <c r="L174" s="1" t="s">
        <v>11774</v>
      </c>
      <c r="M174" s="1">
        <v>2750.6</v>
      </c>
      <c r="N174" s="1" t="s">
        <v>96</v>
      </c>
      <c r="O174" s="1">
        <v>6.5000000000000002E-2</v>
      </c>
      <c r="P174" s="1">
        <v>0.17</v>
      </c>
      <c r="Q174" s="1">
        <v>0.04</v>
      </c>
      <c r="R174" s="1">
        <v>1.9300000000000001E-2</v>
      </c>
      <c r="S174" s="1" t="s">
        <v>51</v>
      </c>
      <c r="T174" s="1" t="s">
        <v>10501</v>
      </c>
      <c r="U174" s="1">
        <v>18</v>
      </c>
      <c r="V174" s="1" t="s">
        <v>5046</v>
      </c>
      <c r="W174" s="1" t="s">
        <v>162</v>
      </c>
      <c r="X174" s="1">
        <v>20932.16</v>
      </c>
      <c r="Y174" s="1">
        <v>42300</v>
      </c>
      <c r="Z174" s="1" t="s">
        <v>5043</v>
      </c>
      <c r="AA174" s="1" t="s">
        <v>5009</v>
      </c>
      <c r="AB174" s="1" t="s">
        <v>11775</v>
      </c>
      <c r="AC174" s="1" t="s">
        <v>11655</v>
      </c>
    </row>
    <row r="175" spans="1:29" ht="13" customHeight="1">
      <c r="A175" s="1" t="s">
        <v>11776</v>
      </c>
      <c r="B175" s="38" t="s">
        <v>129</v>
      </c>
      <c r="C175" s="38" t="s">
        <v>130</v>
      </c>
      <c r="D175" s="1" t="s">
        <v>131</v>
      </c>
      <c r="E175" s="94" t="s">
        <v>10639</v>
      </c>
      <c r="F175" s="36">
        <v>42262</v>
      </c>
      <c r="G175" s="46" t="s">
        <v>11156</v>
      </c>
      <c r="H175" s="46" t="s">
        <v>11159</v>
      </c>
      <c r="I175" s="1" t="s">
        <v>29</v>
      </c>
      <c r="J175" s="1">
        <v>14</v>
      </c>
      <c r="K175" s="1">
        <v>9</v>
      </c>
      <c r="L175" s="1" t="s">
        <v>11777</v>
      </c>
      <c r="M175" s="1">
        <v>2831.5</v>
      </c>
      <c r="N175" s="1" t="s">
        <v>96</v>
      </c>
      <c r="O175" s="1">
        <v>6.5000000000000002E-2</v>
      </c>
      <c r="P175" s="1">
        <v>0.17</v>
      </c>
      <c r="Q175" s="1">
        <v>0.04</v>
      </c>
      <c r="R175" s="1">
        <v>1.9300000000000001E-2</v>
      </c>
      <c r="S175" s="1" t="s">
        <v>51</v>
      </c>
      <c r="T175" s="1" t="s">
        <v>10501</v>
      </c>
      <c r="U175" s="1">
        <v>18</v>
      </c>
      <c r="V175" s="1" t="s">
        <v>5046</v>
      </c>
      <c r="W175" s="1" t="s">
        <v>162</v>
      </c>
      <c r="X175" s="1">
        <v>20932.16</v>
      </c>
      <c r="Y175" s="1">
        <v>42300</v>
      </c>
      <c r="Z175" s="1" t="s">
        <v>5043</v>
      </c>
      <c r="AA175" s="1" t="s">
        <v>5009</v>
      </c>
      <c r="AB175" s="47" t="s">
        <v>11778</v>
      </c>
      <c r="AC175" s="1" t="s">
        <v>11779</v>
      </c>
    </row>
    <row r="176" spans="1:29">
      <c r="A176" s="1" t="s">
        <v>11780</v>
      </c>
      <c r="B176" s="38" t="s">
        <v>1069</v>
      </c>
      <c r="C176" s="38" t="s">
        <v>1020</v>
      </c>
      <c r="D176" s="1" t="s">
        <v>4428</v>
      </c>
      <c r="E176" s="94" t="s">
        <v>10639</v>
      </c>
      <c r="F176" s="36">
        <v>33300</v>
      </c>
      <c r="G176" s="46" t="s">
        <v>10671</v>
      </c>
      <c r="H176" s="46" t="s">
        <v>10671</v>
      </c>
      <c r="I176" s="1" t="s">
        <v>17</v>
      </c>
      <c r="J176" s="1">
        <v>6</v>
      </c>
      <c r="K176" s="1">
        <v>4</v>
      </c>
      <c r="L176" s="1" t="s">
        <v>11781</v>
      </c>
      <c r="M176" s="1">
        <v>5337.8</v>
      </c>
      <c r="N176" s="1" t="s">
        <v>101</v>
      </c>
      <c r="O176" s="1">
        <v>9.8000000000000004E-2</v>
      </c>
      <c r="P176" s="1">
        <v>0.16300000000000001</v>
      </c>
      <c r="Q176" s="1">
        <v>6.2E-2</v>
      </c>
      <c r="R176" s="1">
        <v>1.4999999999999999E-2</v>
      </c>
      <c r="S176" s="1" t="s">
        <v>51</v>
      </c>
      <c r="T176" s="1" t="s">
        <v>10519</v>
      </c>
      <c r="U176" s="1">
        <v>18</v>
      </c>
      <c r="V176" s="1" t="s">
        <v>5891</v>
      </c>
      <c r="W176" s="1" t="s">
        <v>162</v>
      </c>
      <c r="X176" s="1">
        <v>37366.6</v>
      </c>
      <c r="Y176" s="1">
        <v>33300</v>
      </c>
      <c r="Z176" s="1" t="s">
        <v>5043</v>
      </c>
      <c r="AA176" s="1" t="s">
        <v>5548</v>
      </c>
      <c r="AB176" s="1" t="s">
        <v>5548</v>
      </c>
      <c r="AC176" s="1" t="s">
        <v>5008</v>
      </c>
    </row>
    <row r="177" spans="1:29">
      <c r="A177" s="1" t="s">
        <v>11782</v>
      </c>
      <c r="B177" s="38" t="s">
        <v>132</v>
      </c>
      <c r="C177" s="38" t="s">
        <v>4389</v>
      </c>
      <c r="D177" s="1" t="s">
        <v>82</v>
      </c>
      <c r="E177" s="94" t="s">
        <v>10639</v>
      </c>
      <c r="F177" s="36">
        <v>23377</v>
      </c>
      <c r="G177" s="46" t="s">
        <v>11208</v>
      </c>
      <c r="H177" s="46" t="s">
        <v>10500</v>
      </c>
      <c r="I177" s="1" t="s">
        <v>38</v>
      </c>
      <c r="J177" s="1">
        <v>3</v>
      </c>
      <c r="K177" s="1">
        <v>0</v>
      </c>
      <c r="L177" s="1" t="s">
        <v>11783</v>
      </c>
      <c r="M177" s="1">
        <v>4501.8999999999996</v>
      </c>
      <c r="N177" s="1" t="s">
        <v>23</v>
      </c>
      <c r="O177" s="1">
        <v>0.14000000000000001</v>
      </c>
      <c r="P177" s="1">
        <v>0.21</v>
      </c>
      <c r="Q177" s="1">
        <v>3.2000000000000001E-2</v>
      </c>
      <c r="R177" s="1">
        <v>1.4999999999999999E-2</v>
      </c>
      <c r="S177" s="1" t="s">
        <v>51</v>
      </c>
      <c r="T177" s="1" t="s">
        <v>10512</v>
      </c>
      <c r="U177" s="1">
        <v>18</v>
      </c>
      <c r="V177" s="1" t="s">
        <v>8140</v>
      </c>
      <c r="W177" s="1" t="s">
        <v>162</v>
      </c>
      <c r="X177" s="1">
        <v>68186.45</v>
      </c>
      <c r="Y177" s="1">
        <v>23400</v>
      </c>
      <c r="Z177" s="1" t="s">
        <v>5043</v>
      </c>
      <c r="AA177" s="1" t="s">
        <v>5009</v>
      </c>
      <c r="AB177" s="1" t="s">
        <v>11784</v>
      </c>
      <c r="AC177" s="1" t="s">
        <v>11785</v>
      </c>
    </row>
    <row r="178" spans="1:29">
      <c r="A178" s="1" t="s">
        <v>11786</v>
      </c>
      <c r="B178" s="38" t="s">
        <v>144</v>
      </c>
      <c r="C178" s="38" t="s">
        <v>145</v>
      </c>
      <c r="D178" s="1" t="s">
        <v>87</v>
      </c>
      <c r="E178" s="94" t="s">
        <v>10639</v>
      </c>
      <c r="F178" s="36">
        <v>28900</v>
      </c>
      <c r="G178" s="46" t="s">
        <v>10618</v>
      </c>
      <c r="H178" s="46" t="s">
        <v>10598</v>
      </c>
      <c r="I178" s="1" t="s">
        <v>17</v>
      </c>
      <c r="J178" s="1">
        <v>6</v>
      </c>
      <c r="K178" s="1">
        <v>4</v>
      </c>
      <c r="L178" s="1" t="s">
        <v>11787</v>
      </c>
      <c r="M178" s="1">
        <v>5646.4</v>
      </c>
      <c r="N178" s="1" t="s">
        <v>101</v>
      </c>
      <c r="O178" s="1">
        <v>0.128</v>
      </c>
      <c r="P178" s="1">
        <v>0.17</v>
      </c>
      <c r="Q178" s="1">
        <v>6.4000000000000001E-2</v>
      </c>
      <c r="R178" s="1">
        <v>1.4999999999999999E-2</v>
      </c>
      <c r="S178" s="1" t="s">
        <v>51</v>
      </c>
      <c r="T178" s="1" t="s">
        <v>162</v>
      </c>
      <c r="U178" s="1">
        <v>18</v>
      </c>
      <c r="V178" s="1" t="s">
        <v>5044</v>
      </c>
      <c r="W178" s="1" t="s">
        <v>162</v>
      </c>
      <c r="X178" s="1">
        <v>34325.82</v>
      </c>
      <c r="Y178" s="1">
        <v>28800</v>
      </c>
      <c r="Z178" s="1" t="s">
        <v>5043</v>
      </c>
      <c r="AA178" s="1" t="s">
        <v>5010</v>
      </c>
      <c r="AB178" s="1" t="s">
        <v>5008</v>
      </c>
      <c r="AC178" s="1" t="s">
        <v>11788</v>
      </c>
    </row>
    <row r="179" spans="1:29">
      <c r="A179" s="1" t="s">
        <v>11789</v>
      </c>
      <c r="B179" s="38" t="s">
        <v>1291</v>
      </c>
      <c r="C179" s="38" t="s">
        <v>145</v>
      </c>
      <c r="D179" s="1" t="s">
        <v>87</v>
      </c>
      <c r="E179" s="94" t="s">
        <v>10639</v>
      </c>
      <c r="F179" s="36">
        <v>28900</v>
      </c>
      <c r="G179" s="46" t="s">
        <v>10514</v>
      </c>
      <c r="H179" s="46" t="s">
        <v>10531</v>
      </c>
      <c r="I179" s="1" t="s">
        <v>17</v>
      </c>
      <c r="J179" s="1">
        <v>6</v>
      </c>
      <c r="K179" s="1">
        <v>4</v>
      </c>
      <c r="L179" s="1" t="s">
        <v>11790</v>
      </c>
      <c r="M179" s="1">
        <v>5737.8</v>
      </c>
      <c r="N179" s="1" t="s">
        <v>101</v>
      </c>
      <c r="O179" s="1">
        <v>0.128</v>
      </c>
      <c r="P179" s="1">
        <v>0.17</v>
      </c>
      <c r="Q179" s="1">
        <v>6.4000000000000001E-2</v>
      </c>
      <c r="R179" s="1">
        <v>1.4999999999999999E-2</v>
      </c>
      <c r="S179" s="1" t="s">
        <v>51</v>
      </c>
      <c r="T179" s="1" t="s">
        <v>162</v>
      </c>
      <c r="U179" s="1">
        <v>18</v>
      </c>
      <c r="V179" s="1" t="s">
        <v>5044</v>
      </c>
      <c r="W179" s="1" t="s">
        <v>162</v>
      </c>
      <c r="X179" s="1">
        <v>33106.25</v>
      </c>
      <c r="Y179" s="1">
        <v>28800</v>
      </c>
      <c r="Z179" s="1" t="s">
        <v>5043</v>
      </c>
      <c r="AA179" s="1" t="s">
        <v>5012</v>
      </c>
      <c r="AB179" s="1" t="s">
        <v>5014</v>
      </c>
      <c r="AC179" s="1" t="s">
        <v>11791</v>
      </c>
    </row>
    <row r="180" spans="1:29">
      <c r="A180" s="1" t="s">
        <v>11792</v>
      </c>
      <c r="B180" s="38" t="s">
        <v>1053</v>
      </c>
      <c r="C180" s="38" t="s">
        <v>1051</v>
      </c>
      <c r="D180" s="1" t="s">
        <v>107</v>
      </c>
      <c r="E180" s="94" t="s">
        <v>10639</v>
      </c>
      <c r="F180" s="36">
        <v>16201</v>
      </c>
      <c r="G180" s="46" t="s">
        <v>10516</v>
      </c>
      <c r="H180" s="46" t="s">
        <v>11191</v>
      </c>
      <c r="I180" s="1" t="s">
        <v>17</v>
      </c>
      <c r="J180" s="1">
        <v>2</v>
      </c>
      <c r="K180" s="1">
        <v>0</v>
      </c>
      <c r="L180" s="1" t="s">
        <v>11793</v>
      </c>
      <c r="M180" s="1">
        <v>1690.6</v>
      </c>
      <c r="N180" s="1" t="s">
        <v>23</v>
      </c>
      <c r="O180" s="1">
        <v>0.122</v>
      </c>
      <c r="P180" s="1">
        <v>0.18</v>
      </c>
      <c r="Q180" s="1">
        <v>5.6000000000000001E-2</v>
      </c>
      <c r="R180" s="1">
        <v>1.4999999999999999E-2</v>
      </c>
      <c r="S180" s="1" t="s">
        <v>50</v>
      </c>
      <c r="T180" s="1" t="s">
        <v>10512</v>
      </c>
      <c r="U180" s="1">
        <v>18</v>
      </c>
      <c r="V180" s="1" t="s">
        <v>5549</v>
      </c>
      <c r="W180" s="1" t="s">
        <v>162</v>
      </c>
      <c r="X180" s="1">
        <v>57063.87</v>
      </c>
      <c r="Y180" s="1">
        <v>16380</v>
      </c>
      <c r="Z180" s="1" t="s">
        <v>11169</v>
      </c>
      <c r="AA180" s="1" t="s">
        <v>5010</v>
      </c>
      <c r="AB180" s="1" t="s">
        <v>5008</v>
      </c>
      <c r="AC180" s="1" t="s">
        <v>11546</v>
      </c>
    </row>
    <row r="181" spans="1:29">
      <c r="A181" s="1" t="s">
        <v>11794</v>
      </c>
      <c r="B181" s="38" t="s">
        <v>129</v>
      </c>
      <c r="C181" s="38" t="s">
        <v>130</v>
      </c>
      <c r="D181" s="1" t="s">
        <v>131</v>
      </c>
      <c r="E181" s="94" t="s">
        <v>10639</v>
      </c>
      <c r="F181" s="36">
        <v>42164</v>
      </c>
      <c r="G181" s="46" t="s">
        <v>11156</v>
      </c>
      <c r="H181" s="46" t="s">
        <v>11159</v>
      </c>
      <c r="I181" s="1" t="s">
        <v>29</v>
      </c>
      <c r="J181" s="1">
        <v>14</v>
      </c>
      <c r="K181" s="1">
        <v>9</v>
      </c>
      <c r="L181" s="1" t="s">
        <v>11795</v>
      </c>
      <c r="M181" s="1">
        <v>2697.7</v>
      </c>
      <c r="N181" s="1" t="s">
        <v>96</v>
      </c>
      <c r="O181" s="1">
        <v>6.5000000000000002E-2</v>
      </c>
      <c r="P181" s="1">
        <v>0.17</v>
      </c>
      <c r="Q181" s="1">
        <v>0.04</v>
      </c>
      <c r="R181" s="1">
        <v>1.9300000000000001E-2</v>
      </c>
      <c r="S181" s="1" t="s">
        <v>51</v>
      </c>
      <c r="T181" s="1" t="s">
        <v>10501</v>
      </c>
      <c r="U181" s="1">
        <v>18</v>
      </c>
      <c r="V181" s="1" t="s">
        <v>5046</v>
      </c>
      <c r="W181" s="1" t="s">
        <v>162</v>
      </c>
      <c r="X181" s="1">
        <v>20932.16</v>
      </c>
      <c r="Y181" s="1">
        <v>42300</v>
      </c>
      <c r="Z181" s="1" t="s">
        <v>5043</v>
      </c>
      <c r="AA181" s="1" t="s">
        <v>5009</v>
      </c>
      <c r="AB181" s="1" t="s">
        <v>5008</v>
      </c>
      <c r="AC181" s="1" t="s">
        <v>11796</v>
      </c>
    </row>
    <row r="182" spans="1:29">
      <c r="A182" s="1" t="s">
        <v>11797</v>
      </c>
      <c r="B182" s="38" t="s">
        <v>2368</v>
      </c>
      <c r="C182" s="38" t="s">
        <v>5088</v>
      </c>
      <c r="D182" s="1" t="s">
        <v>152</v>
      </c>
      <c r="E182" s="94" t="s">
        <v>10639</v>
      </c>
      <c r="F182" s="36">
        <v>33000</v>
      </c>
      <c r="G182" s="46" t="s">
        <v>10734</v>
      </c>
      <c r="H182" s="46" t="s">
        <v>10523</v>
      </c>
      <c r="I182" s="1" t="s">
        <v>17</v>
      </c>
      <c r="J182" s="1">
        <v>11</v>
      </c>
      <c r="K182" s="1">
        <v>8</v>
      </c>
      <c r="L182" s="1" t="s">
        <v>11798</v>
      </c>
      <c r="M182" s="1">
        <v>6733.2</v>
      </c>
      <c r="N182" s="1" t="s">
        <v>96</v>
      </c>
      <c r="O182" s="1">
        <v>0.122</v>
      </c>
      <c r="P182" s="1">
        <v>0.18</v>
      </c>
      <c r="Q182" s="1">
        <v>4.5999999999999999E-2</v>
      </c>
      <c r="R182" s="1">
        <v>1.9300000000000001E-2</v>
      </c>
      <c r="S182" s="1" t="s">
        <v>51</v>
      </c>
      <c r="T182" s="1" t="s">
        <v>10519</v>
      </c>
      <c r="U182" s="1">
        <v>18</v>
      </c>
      <c r="V182" s="1" t="s">
        <v>5582</v>
      </c>
      <c r="W182" s="1" t="s">
        <v>162</v>
      </c>
      <c r="X182" s="1">
        <v>24996.400000000001</v>
      </c>
      <c r="Y182" s="1">
        <v>33300</v>
      </c>
      <c r="Z182" s="1" t="s">
        <v>5043</v>
      </c>
      <c r="AA182" s="1" t="s">
        <v>5009</v>
      </c>
      <c r="AB182" s="1" t="s">
        <v>11799</v>
      </c>
      <c r="AC182" s="1" t="s">
        <v>11800</v>
      </c>
    </row>
    <row r="183" spans="1:29">
      <c r="A183" s="1" t="s">
        <v>11801</v>
      </c>
      <c r="B183" s="38" t="s">
        <v>4132</v>
      </c>
      <c r="C183" s="38" t="s">
        <v>4110</v>
      </c>
      <c r="D183" s="1" t="s">
        <v>119</v>
      </c>
      <c r="E183" s="94" t="s">
        <v>10639</v>
      </c>
      <c r="F183" s="36">
        <v>54000</v>
      </c>
      <c r="G183" s="46" t="s">
        <v>11155</v>
      </c>
      <c r="H183" s="46" t="s">
        <v>10598</v>
      </c>
      <c r="I183" s="1" t="s">
        <v>7</v>
      </c>
      <c r="J183" s="1">
        <v>9</v>
      </c>
      <c r="K183" s="1">
        <v>5</v>
      </c>
      <c r="L183" s="1" t="s">
        <v>11802</v>
      </c>
      <c r="M183" s="1">
        <v>1126.5</v>
      </c>
      <c r="N183" s="1" t="s">
        <v>101</v>
      </c>
      <c r="O183" s="1">
        <v>9.4E-2</v>
      </c>
      <c r="P183" s="1">
        <v>7.0000000000000007E-2</v>
      </c>
      <c r="Q183" s="1">
        <v>1.9800000000000002E-2</v>
      </c>
      <c r="R183" s="1">
        <v>9.7999999999999997E-3</v>
      </c>
      <c r="S183" s="1" t="s">
        <v>52</v>
      </c>
      <c r="T183" s="1" t="s">
        <v>51</v>
      </c>
      <c r="U183" s="1">
        <v>18</v>
      </c>
      <c r="V183" s="1" t="s">
        <v>5047</v>
      </c>
      <c r="W183" s="1" t="s">
        <v>163</v>
      </c>
      <c r="X183" s="1">
        <v>43840.55</v>
      </c>
      <c r="Y183" s="1">
        <v>54000</v>
      </c>
      <c r="Z183" s="1" t="s">
        <v>5043</v>
      </c>
      <c r="AA183" s="1" t="s">
        <v>5009</v>
      </c>
      <c r="AB183" s="1" t="s">
        <v>11803</v>
      </c>
      <c r="AC183" s="1" t="s">
        <v>11804</v>
      </c>
    </row>
    <row r="184" spans="1:29">
      <c r="A184" s="1" t="s">
        <v>11805</v>
      </c>
      <c r="B184" s="38" t="s">
        <v>3064</v>
      </c>
      <c r="C184" s="38" t="s">
        <v>3062</v>
      </c>
      <c r="D184" s="1" t="s">
        <v>152</v>
      </c>
      <c r="E184" s="94" t="s">
        <v>10639</v>
      </c>
      <c r="F184" s="36">
        <v>42993</v>
      </c>
      <c r="G184" s="46" t="s">
        <v>10734</v>
      </c>
      <c r="H184" s="46" t="s">
        <v>10523</v>
      </c>
      <c r="I184" s="1" t="s">
        <v>28</v>
      </c>
      <c r="J184" s="1">
        <v>8</v>
      </c>
      <c r="K184" s="1">
        <v>5</v>
      </c>
      <c r="L184" s="1" t="s">
        <v>11806</v>
      </c>
      <c r="M184" s="1">
        <v>3555.6</v>
      </c>
      <c r="N184" s="1" t="s">
        <v>96</v>
      </c>
      <c r="O184" s="1">
        <v>9.8000000000000004E-2</v>
      </c>
      <c r="P184" s="1">
        <v>0.16300000000000001</v>
      </c>
      <c r="Q184" s="1">
        <v>3.3000000000000002E-2</v>
      </c>
      <c r="R184" s="1">
        <v>1.4999999999999999E-2</v>
      </c>
      <c r="S184" s="1" t="s">
        <v>52</v>
      </c>
      <c r="T184" s="1" t="s">
        <v>163</v>
      </c>
      <c r="U184" s="1">
        <v>18</v>
      </c>
      <c r="V184" s="1" t="s">
        <v>5049</v>
      </c>
      <c r="W184" s="1" t="s">
        <v>162</v>
      </c>
      <c r="X184" s="1">
        <v>25484.15</v>
      </c>
      <c r="Y184" s="1">
        <v>45360</v>
      </c>
      <c r="Z184" s="1" t="s">
        <v>11169</v>
      </c>
      <c r="AA184" s="1" t="s">
        <v>5009</v>
      </c>
      <c r="AB184" s="1" t="s">
        <v>11807</v>
      </c>
      <c r="AC184" s="1" t="s">
        <v>11808</v>
      </c>
    </row>
    <row r="185" spans="1:29">
      <c r="A185" s="1" t="s">
        <v>11809</v>
      </c>
      <c r="B185" s="38" t="s">
        <v>4208</v>
      </c>
      <c r="C185" s="38" t="s">
        <v>1170</v>
      </c>
      <c r="D185" s="1" t="s">
        <v>4441</v>
      </c>
      <c r="E185" s="94" t="s">
        <v>10639</v>
      </c>
      <c r="F185" s="36">
        <v>50760</v>
      </c>
      <c r="G185" s="46" t="s">
        <v>11155</v>
      </c>
      <c r="H185" s="46" t="s">
        <v>10506</v>
      </c>
      <c r="I185" s="1" t="s">
        <v>2</v>
      </c>
      <c r="J185" s="1">
        <v>9</v>
      </c>
      <c r="K185" s="1">
        <v>5</v>
      </c>
      <c r="L185" s="1" t="s">
        <v>11810</v>
      </c>
      <c r="M185" s="1">
        <v>2307.1</v>
      </c>
      <c r="N185" s="1" t="s">
        <v>101</v>
      </c>
      <c r="O185" s="1">
        <v>8.8999999999999996E-2</v>
      </c>
      <c r="P185" s="1">
        <v>5.3999999999999999E-2</v>
      </c>
      <c r="Q185" s="1">
        <v>4.1000000000000002E-2</v>
      </c>
      <c r="R185" s="1">
        <v>1.18E-2</v>
      </c>
      <c r="S185" s="1" t="s">
        <v>52</v>
      </c>
      <c r="T185" s="1" t="s">
        <v>10501</v>
      </c>
      <c r="U185" s="1">
        <v>18</v>
      </c>
      <c r="V185" s="1" t="s">
        <v>5114</v>
      </c>
      <c r="W185" s="1" t="s">
        <v>163</v>
      </c>
      <c r="X185" s="1">
        <v>53135.27</v>
      </c>
      <c r="Y185" s="1">
        <v>50760</v>
      </c>
      <c r="Z185" s="1" t="s">
        <v>11169</v>
      </c>
      <c r="AA185" s="1" t="s">
        <v>5009</v>
      </c>
      <c r="AB185" s="1" t="s">
        <v>11811</v>
      </c>
      <c r="AC185" s="1" t="s">
        <v>11812</v>
      </c>
    </row>
    <row r="186" spans="1:29">
      <c r="A186" s="1" t="s">
        <v>11813</v>
      </c>
      <c r="B186" s="38" t="s">
        <v>4114</v>
      </c>
      <c r="C186" s="38" t="s">
        <v>4115</v>
      </c>
      <c r="D186" s="1" t="s">
        <v>4530</v>
      </c>
      <c r="E186" s="94" t="s">
        <v>10639</v>
      </c>
      <c r="F186" s="36">
        <v>42723</v>
      </c>
      <c r="G186" s="46" t="s">
        <v>10583</v>
      </c>
      <c r="H186" s="46" t="s">
        <v>10598</v>
      </c>
      <c r="I186" s="1" t="s">
        <v>10</v>
      </c>
      <c r="J186" s="1">
        <v>10</v>
      </c>
      <c r="K186" s="1">
        <v>5</v>
      </c>
      <c r="L186" s="1" t="s">
        <v>11814</v>
      </c>
      <c r="M186" s="1">
        <v>1394.8</v>
      </c>
      <c r="N186" s="1" t="s">
        <v>101</v>
      </c>
      <c r="O186" s="1">
        <v>9.4E-2</v>
      </c>
      <c r="P186" s="1">
        <v>7.5999999999999998E-2</v>
      </c>
      <c r="Q186" s="1">
        <v>2.0299999999999999E-2</v>
      </c>
      <c r="R186" s="1">
        <v>9.7999999999999997E-3</v>
      </c>
      <c r="S186" s="1" t="s">
        <v>52</v>
      </c>
      <c r="T186" s="1" t="s">
        <v>10501</v>
      </c>
      <c r="U186" s="1">
        <v>18</v>
      </c>
      <c r="V186" s="1" t="s">
        <v>9485</v>
      </c>
      <c r="W186" s="1" t="s">
        <v>163</v>
      </c>
      <c r="X186" s="1">
        <v>66066.73</v>
      </c>
      <c r="Y186" s="1">
        <v>50760</v>
      </c>
      <c r="Z186" s="1" t="s">
        <v>5043</v>
      </c>
      <c r="AA186" s="1" t="s">
        <v>5015</v>
      </c>
      <c r="AB186" s="1" t="s">
        <v>5014</v>
      </c>
      <c r="AC186" s="1" t="s">
        <v>11214</v>
      </c>
    </row>
    <row r="187" spans="1:29">
      <c r="A187" s="1" t="s">
        <v>11815</v>
      </c>
      <c r="B187" s="38" t="s">
        <v>1321</v>
      </c>
      <c r="C187" s="38" t="s">
        <v>4489</v>
      </c>
      <c r="D187" s="1" t="s">
        <v>4490</v>
      </c>
      <c r="E187" s="94" t="s">
        <v>10639</v>
      </c>
      <c r="F187" s="36">
        <v>28885</v>
      </c>
      <c r="G187" s="46" t="s">
        <v>10499</v>
      </c>
      <c r="H187" s="46" t="s">
        <v>10570</v>
      </c>
      <c r="I187" s="1" t="s">
        <v>17</v>
      </c>
      <c r="J187" s="1">
        <v>6</v>
      </c>
      <c r="K187" s="1">
        <v>4</v>
      </c>
      <c r="L187" s="1" t="s">
        <v>11816</v>
      </c>
      <c r="M187" s="1">
        <v>5472.5</v>
      </c>
      <c r="N187" s="1" t="s">
        <v>101</v>
      </c>
      <c r="O187" s="1">
        <v>0.128</v>
      </c>
      <c r="P187" s="1">
        <v>0.17</v>
      </c>
      <c r="Q187" s="1">
        <v>6.4000000000000001E-2</v>
      </c>
      <c r="R187" s="1">
        <v>1.4999999999999999E-2</v>
      </c>
      <c r="S187" s="1" t="s">
        <v>51</v>
      </c>
      <c r="T187" s="1" t="s">
        <v>162</v>
      </c>
      <c r="U187" s="1">
        <v>18</v>
      </c>
      <c r="V187" s="1" t="s">
        <v>5044</v>
      </c>
      <c r="W187" s="1" t="s">
        <v>162</v>
      </c>
      <c r="X187" s="1">
        <v>34184.050000000003</v>
      </c>
      <c r="Y187" s="1">
        <v>28800</v>
      </c>
      <c r="Z187" s="1" t="s">
        <v>5043</v>
      </c>
      <c r="AA187" s="1" t="s">
        <v>5012</v>
      </c>
      <c r="AB187" s="1" t="s">
        <v>5014</v>
      </c>
      <c r="AC187" s="1" t="s">
        <v>11817</v>
      </c>
    </row>
    <row r="188" spans="1:29">
      <c r="A188" s="48" t="s">
        <v>11818</v>
      </c>
      <c r="B188" s="38" t="s">
        <v>132</v>
      </c>
      <c r="C188" s="38" t="s">
        <v>4389</v>
      </c>
      <c r="D188" s="1" t="s">
        <v>82</v>
      </c>
      <c r="E188" s="94" t="s">
        <v>10639</v>
      </c>
      <c r="F188" s="36">
        <v>23341</v>
      </c>
      <c r="G188" s="46" t="s">
        <v>11208</v>
      </c>
      <c r="H188" s="46" t="s">
        <v>10500</v>
      </c>
      <c r="I188" s="1" t="s">
        <v>38</v>
      </c>
      <c r="J188" s="1">
        <v>3</v>
      </c>
      <c r="K188" s="1">
        <v>0</v>
      </c>
      <c r="L188" s="1" t="s">
        <v>11819</v>
      </c>
      <c r="M188" s="1">
        <v>4568.5</v>
      </c>
      <c r="N188" s="1" t="s">
        <v>23</v>
      </c>
      <c r="O188" s="1">
        <v>0.14000000000000001</v>
      </c>
      <c r="P188" s="1">
        <v>0.21</v>
      </c>
      <c r="Q188" s="1">
        <v>3.2000000000000001E-2</v>
      </c>
      <c r="R188" s="1">
        <v>1.4999999999999999E-2</v>
      </c>
      <c r="S188" s="1" t="s">
        <v>51</v>
      </c>
      <c r="T188" s="1" t="s">
        <v>10512</v>
      </c>
      <c r="U188" s="1">
        <v>18</v>
      </c>
      <c r="V188" s="1" t="s">
        <v>8140</v>
      </c>
      <c r="W188" s="1" t="s">
        <v>162</v>
      </c>
      <c r="X188" s="1">
        <v>68186.45</v>
      </c>
      <c r="Y188" s="1">
        <v>23400</v>
      </c>
      <c r="Z188" s="1" t="s">
        <v>5043</v>
      </c>
      <c r="AA188" s="1" t="s">
        <v>5009</v>
      </c>
      <c r="AB188" s="1" t="s">
        <v>11820</v>
      </c>
      <c r="AC188" s="1" t="s">
        <v>11821</v>
      </c>
    </row>
    <row r="189" spans="1:29">
      <c r="A189" s="1" t="s">
        <v>11822</v>
      </c>
      <c r="B189" s="38" t="s">
        <v>132</v>
      </c>
      <c r="C189" s="38" t="s">
        <v>4389</v>
      </c>
      <c r="D189" s="1" t="s">
        <v>82</v>
      </c>
      <c r="E189" s="94" t="s">
        <v>10639</v>
      </c>
      <c r="F189" s="36">
        <v>23400</v>
      </c>
      <c r="G189" s="46" t="s">
        <v>11208</v>
      </c>
      <c r="H189" s="46" t="s">
        <v>10500</v>
      </c>
      <c r="I189" s="1" t="s">
        <v>38</v>
      </c>
      <c r="J189" s="1">
        <v>3</v>
      </c>
      <c r="K189" s="1">
        <v>0</v>
      </c>
      <c r="L189" s="1" t="s">
        <v>11823</v>
      </c>
      <c r="M189" s="1">
        <v>4518.1000000000004</v>
      </c>
      <c r="N189" s="1" t="s">
        <v>23</v>
      </c>
      <c r="O189" s="1">
        <v>0.14000000000000001</v>
      </c>
      <c r="P189" s="1">
        <v>0.21</v>
      </c>
      <c r="Q189" s="1">
        <v>3.2000000000000001E-2</v>
      </c>
      <c r="R189" s="1">
        <v>1.4999999999999999E-2</v>
      </c>
      <c r="S189" s="1" t="s">
        <v>51</v>
      </c>
      <c r="T189" s="1" t="s">
        <v>10512</v>
      </c>
      <c r="U189" s="1">
        <v>18</v>
      </c>
      <c r="V189" s="1" t="s">
        <v>8140</v>
      </c>
      <c r="W189" s="1" t="s">
        <v>162</v>
      </c>
      <c r="X189" s="1">
        <v>68186.45</v>
      </c>
      <c r="Y189" s="1">
        <v>23400</v>
      </c>
      <c r="Z189" s="1" t="s">
        <v>5043</v>
      </c>
      <c r="AA189" s="1" t="s">
        <v>5009</v>
      </c>
      <c r="AB189" s="1" t="s">
        <v>11824</v>
      </c>
      <c r="AC189" s="1" t="s">
        <v>11825</v>
      </c>
    </row>
    <row r="190" spans="1:29">
      <c r="A190" s="1" t="s">
        <v>11826</v>
      </c>
      <c r="B190" s="38" t="s">
        <v>132</v>
      </c>
      <c r="C190" s="38" t="s">
        <v>4389</v>
      </c>
      <c r="D190" s="1" t="s">
        <v>82</v>
      </c>
      <c r="E190" s="94" t="s">
        <v>10639</v>
      </c>
      <c r="F190" s="36">
        <v>23373</v>
      </c>
      <c r="G190" s="46" t="s">
        <v>11208</v>
      </c>
      <c r="H190" s="46" t="s">
        <v>10500</v>
      </c>
      <c r="I190" s="1" t="s">
        <v>38</v>
      </c>
      <c r="J190" s="1">
        <v>3</v>
      </c>
      <c r="K190" s="3">
        <v>0</v>
      </c>
      <c r="L190" s="1" t="s">
        <v>11827</v>
      </c>
      <c r="M190" s="1">
        <v>4449.1000000000004</v>
      </c>
      <c r="N190" s="1" t="s">
        <v>23</v>
      </c>
      <c r="O190" s="1">
        <v>0.14000000000000001</v>
      </c>
      <c r="P190" s="1">
        <v>0.21</v>
      </c>
      <c r="Q190" s="1">
        <v>3.2000000000000001E-2</v>
      </c>
      <c r="R190" s="1">
        <v>1.4999999999999999E-2</v>
      </c>
      <c r="S190" s="1" t="s">
        <v>51</v>
      </c>
      <c r="T190" s="1" t="s">
        <v>10512</v>
      </c>
      <c r="U190" s="1">
        <v>18</v>
      </c>
      <c r="V190" s="1" t="s">
        <v>8140</v>
      </c>
      <c r="W190" s="1" t="s">
        <v>162</v>
      </c>
      <c r="X190" s="1">
        <v>68186.45</v>
      </c>
      <c r="Y190" s="1">
        <v>23400</v>
      </c>
      <c r="Z190" s="1" t="s">
        <v>5043</v>
      </c>
      <c r="AA190" s="1" t="s">
        <v>5009</v>
      </c>
      <c r="AB190" s="1" t="s">
        <v>11828</v>
      </c>
      <c r="AC190" s="1" t="s">
        <v>11829</v>
      </c>
    </row>
    <row r="191" spans="1:29">
      <c r="A191" s="1" t="s">
        <v>11830</v>
      </c>
      <c r="B191" s="38" t="s">
        <v>4114</v>
      </c>
      <c r="C191" s="38" t="s">
        <v>4115</v>
      </c>
      <c r="D191" s="1" t="s">
        <v>4530</v>
      </c>
      <c r="E191" s="94" t="s">
        <v>10639</v>
      </c>
      <c r="F191" s="36">
        <v>50760</v>
      </c>
      <c r="G191" s="46" t="s">
        <v>10583</v>
      </c>
      <c r="H191" s="46" t="s">
        <v>10598</v>
      </c>
      <c r="I191" s="1" t="s">
        <v>10</v>
      </c>
      <c r="J191" s="1">
        <v>10</v>
      </c>
      <c r="K191" s="3">
        <v>5</v>
      </c>
      <c r="L191" s="1" t="s">
        <v>11831</v>
      </c>
      <c r="M191" s="1">
        <v>1451.4</v>
      </c>
      <c r="N191" s="1" t="s">
        <v>101</v>
      </c>
      <c r="O191" s="1">
        <v>9.4E-2</v>
      </c>
      <c r="P191" s="1">
        <v>7.5999999999999998E-2</v>
      </c>
      <c r="Q191" s="1">
        <v>2.0299999999999999E-2</v>
      </c>
      <c r="R191" s="1">
        <v>9.7999999999999997E-3</v>
      </c>
      <c r="S191" s="1" t="s">
        <v>52</v>
      </c>
      <c r="T191" s="1" t="s">
        <v>10501</v>
      </c>
      <c r="U191" s="1">
        <v>18</v>
      </c>
      <c r="V191" s="1" t="s">
        <v>9485</v>
      </c>
      <c r="W191" s="1" t="s">
        <v>163</v>
      </c>
      <c r="X191" s="1">
        <v>66066.73</v>
      </c>
      <c r="Y191" s="1">
        <v>50760</v>
      </c>
      <c r="Z191" s="1" t="s">
        <v>10374</v>
      </c>
      <c r="AA191" s="1" t="s">
        <v>5015</v>
      </c>
      <c r="AB191" s="1" t="s">
        <v>5014</v>
      </c>
      <c r="AC191" s="1" t="s">
        <v>11214</v>
      </c>
    </row>
    <row r="192" spans="1:29">
      <c r="A192" s="1" t="s">
        <v>11832</v>
      </c>
      <c r="B192" s="38" t="s">
        <v>4114</v>
      </c>
      <c r="C192" s="38" t="s">
        <v>4115</v>
      </c>
      <c r="D192" s="1" t="s">
        <v>4530</v>
      </c>
      <c r="E192" s="94" t="s">
        <v>10639</v>
      </c>
      <c r="F192" s="36">
        <v>50760</v>
      </c>
      <c r="G192" s="46" t="s">
        <v>10583</v>
      </c>
      <c r="H192" s="46" t="s">
        <v>10598</v>
      </c>
      <c r="I192" s="1" t="s">
        <v>10</v>
      </c>
      <c r="J192" s="1">
        <v>10</v>
      </c>
      <c r="K192" s="1">
        <v>5</v>
      </c>
      <c r="L192" s="1" t="s">
        <v>11833</v>
      </c>
      <c r="M192" s="1">
        <v>1437.8</v>
      </c>
      <c r="N192" s="1" t="s">
        <v>101</v>
      </c>
      <c r="O192" s="1">
        <v>9.4E-2</v>
      </c>
      <c r="P192" s="1">
        <v>7.5999999999999998E-2</v>
      </c>
      <c r="Q192" s="1">
        <v>2.0299999999999999E-2</v>
      </c>
      <c r="R192" s="1">
        <v>9.7999999999999997E-3</v>
      </c>
      <c r="S192" s="1" t="s">
        <v>52</v>
      </c>
      <c r="T192" s="1" t="s">
        <v>10501</v>
      </c>
      <c r="U192" s="1">
        <v>18</v>
      </c>
      <c r="V192" s="1" t="s">
        <v>9485</v>
      </c>
      <c r="W192" s="1" t="s">
        <v>163</v>
      </c>
      <c r="X192" s="1">
        <v>66066.73</v>
      </c>
      <c r="Y192" s="1">
        <v>50760</v>
      </c>
      <c r="Z192" s="1" t="s">
        <v>5043</v>
      </c>
      <c r="AA192" s="1" t="s">
        <v>5015</v>
      </c>
      <c r="AB192" s="1" t="s">
        <v>5014</v>
      </c>
      <c r="AC192" s="1" t="s">
        <v>11214</v>
      </c>
    </row>
    <row r="193" spans="1:29">
      <c r="A193" s="1" t="s">
        <v>11834</v>
      </c>
      <c r="B193" s="38" t="s">
        <v>129</v>
      </c>
      <c r="C193" s="38" t="s">
        <v>130</v>
      </c>
      <c r="D193" s="1" t="s">
        <v>131</v>
      </c>
      <c r="E193" s="94" t="s">
        <v>10639</v>
      </c>
      <c r="F193" s="36">
        <v>42242</v>
      </c>
      <c r="G193" s="46" t="s">
        <v>11156</v>
      </c>
      <c r="H193" s="46" t="s">
        <v>11159</v>
      </c>
      <c r="I193" s="1" t="s">
        <v>29</v>
      </c>
      <c r="J193" s="1">
        <v>14</v>
      </c>
      <c r="K193" s="1">
        <v>9</v>
      </c>
      <c r="L193" s="1" t="s">
        <v>11835</v>
      </c>
      <c r="M193" s="1">
        <v>2825.3</v>
      </c>
      <c r="N193" s="1" t="s">
        <v>96</v>
      </c>
      <c r="O193" s="1">
        <v>6.5000000000000002E-2</v>
      </c>
      <c r="P193" s="1">
        <v>0.17</v>
      </c>
      <c r="Q193" s="1">
        <v>0.04</v>
      </c>
      <c r="R193" s="1">
        <v>1.9300000000000001E-2</v>
      </c>
      <c r="S193" s="1" t="s">
        <v>51</v>
      </c>
      <c r="T193" s="1" t="s">
        <v>10501</v>
      </c>
      <c r="U193" s="1">
        <v>18</v>
      </c>
      <c r="V193" s="1" t="s">
        <v>5046</v>
      </c>
      <c r="W193" s="1" t="s">
        <v>162</v>
      </c>
      <c r="X193" s="1">
        <v>20932.16</v>
      </c>
      <c r="Y193" s="1">
        <v>42300</v>
      </c>
      <c r="Z193" s="1" t="s">
        <v>5043</v>
      </c>
      <c r="AA193" s="1" t="s">
        <v>5009</v>
      </c>
      <c r="AB193" s="1" t="s">
        <v>5008</v>
      </c>
      <c r="AC193" s="1" t="s">
        <v>11836</v>
      </c>
    </row>
    <row r="194" spans="1:29">
      <c r="A194" s="1" t="s">
        <v>11837</v>
      </c>
      <c r="B194" s="38" t="s">
        <v>3204</v>
      </c>
      <c r="C194" s="38" t="s">
        <v>3203</v>
      </c>
      <c r="D194" s="1" t="s">
        <v>4428</v>
      </c>
      <c r="E194" s="94" t="s">
        <v>10639</v>
      </c>
      <c r="F194" s="36">
        <v>33000</v>
      </c>
      <c r="G194" s="46" t="s">
        <v>10537</v>
      </c>
      <c r="H194" s="46" t="s">
        <v>11474</v>
      </c>
      <c r="I194" s="1" t="s">
        <v>18</v>
      </c>
      <c r="J194" s="1">
        <v>8</v>
      </c>
      <c r="K194" s="1">
        <v>5</v>
      </c>
      <c r="L194" s="1" t="s">
        <v>11838</v>
      </c>
      <c r="M194" s="1">
        <v>4110.3</v>
      </c>
      <c r="N194" s="1" t="s">
        <v>96</v>
      </c>
      <c r="O194" s="1">
        <v>0.128</v>
      </c>
      <c r="P194" s="1">
        <v>0.17</v>
      </c>
      <c r="Q194" s="1">
        <v>3.3000000000000002E-2</v>
      </c>
      <c r="R194" s="1">
        <v>1.4999999999999999E-2</v>
      </c>
      <c r="S194" s="1" t="s">
        <v>51</v>
      </c>
      <c r="T194" s="1" t="s">
        <v>10519</v>
      </c>
      <c r="U194" s="1">
        <v>18</v>
      </c>
      <c r="V194" s="1" t="s">
        <v>5049</v>
      </c>
      <c r="W194" s="1" t="s">
        <v>162</v>
      </c>
      <c r="X194" s="1">
        <v>24146.12</v>
      </c>
      <c r="Y194" s="1">
        <v>33300</v>
      </c>
      <c r="Z194" s="1" t="s">
        <v>5043</v>
      </c>
      <c r="AA194" s="1" t="s">
        <v>5012</v>
      </c>
      <c r="AB194" s="1" t="s">
        <v>5014</v>
      </c>
      <c r="AC194" s="1" t="s">
        <v>11839</v>
      </c>
    </row>
    <row r="195" spans="1:29">
      <c r="A195" s="1" t="s">
        <v>11840</v>
      </c>
      <c r="B195" s="38" t="s">
        <v>4114</v>
      </c>
      <c r="C195" s="38" t="s">
        <v>4115</v>
      </c>
      <c r="D195" s="1" t="s">
        <v>4530</v>
      </c>
      <c r="E195" s="94" t="s">
        <v>10639</v>
      </c>
      <c r="F195" s="36">
        <v>50760</v>
      </c>
      <c r="G195" s="46" t="s">
        <v>10583</v>
      </c>
      <c r="H195" s="46" t="s">
        <v>10598</v>
      </c>
      <c r="I195" s="1" t="s">
        <v>10</v>
      </c>
      <c r="J195" s="1">
        <v>10</v>
      </c>
      <c r="K195" s="1">
        <v>5</v>
      </c>
      <c r="L195" s="1" t="s">
        <v>11841</v>
      </c>
      <c r="M195" s="1">
        <v>1403.9</v>
      </c>
      <c r="N195" s="1" t="s">
        <v>101</v>
      </c>
      <c r="O195" s="1">
        <v>9.4E-2</v>
      </c>
      <c r="P195" s="1">
        <v>7.5999999999999998E-2</v>
      </c>
      <c r="Q195" s="1">
        <v>2.0299999999999999E-2</v>
      </c>
      <c r="R195" s="1">
        <v>9.7999999999999997E-3</v>
      </c>
      <c r="S195" s="1" t="s">
        <v>52</v>
      </c>
      <c r="T195" s="1" t="s">
        <v>10501</v>
      </c>
      <c r="U195" s="1">
        <v>18</v>
      </c>
      <c r="V195" s="1" t="s">
        <v>9485</v>
      </c>
      <c r="W195" s="1" t="s">
        <v>163</v>
      </c>
      <c r="X195" s="1">
        <v>66066.73</v>
      </c>
      <c r="Y195" s="1">
        <v>50760</v>
      </c>
      <c r="Z195" s="1" t="s">
        <v>5043</v>
      </c>
      <c r="AA195" s="1" t="s">
        <v>5015</v>
      </c>
      <c r="AB195" s="1" t="s">
        <v>5014</v>
      </c>
      <c r="AC195" s="1" t="s">
        <v>11214</v>
      </c>
    </row>
    <row r="196" spans="1:29">
      <c r="A196" s="1" t="s">
        <v>11842</v>
      </c>
      <c r="B196" s="38" t="s">
        <v>760</v>
      </c>
      <c r="C196" s="38" t="s">
        <v>10211</v>
      </c>
      <c r="D196" s="1" t="s">
        <v>82</v>
      </c>
      <c r="E196" s="94" t="s">
        <v>10639</v>
      </c>
      <c r="F196" s="36">
        <v>8500</v>
      </c>
      <c r="G196" s="46" t="s">
        <v>10511</v>
      </c>
      <c r="H196" s="46" t="s">
        <v>11162</v>
      </c>
      <c r="I196" s="1" t="s">
        <v>39</v>
      </c>
      <c r="J196" s="1">
        <v>3</v>
      </c>
      <c r="K196" s="1">
        <v>0</v>
      </c>
      <c r="L196" s="1" t="s">
        <v>11843</v>
      </c>
      <c r="M196" s="1">
        <v>8119.8</v>
      </c>
      <c r="N196" s="1" t="s">
        <v>23</v>
      </c>
      <c r="O196" s="1">
        <v>0.20599999999999999</v>
      </c>
      <c r="P196" s="1">
        <v>0.216</v>
      </c>
      <c r="Q196" s="1">
        <v>4.1000000000000002E-2</v>
      </c>
      <c r="R196" s="1">
        <v>1.18E-2</v>
      </c>
      <c r="S196" s="1" t="s">
        <v>50</v>
      </c>
      <c r="T196" s="1" t="s">
        <v>10504</v>
      </c>
      <c r="U196" s="1">
        <v>18</v>
      </c>
      <c r="V196" s="1" t="s">
        <v>8119</v>
      </c>
      <c r="W196" s="1" t="s">
        <v>162</v>
      </c>
      <c r="X196" s="1">
        <v>70015.25</v>
      </c>
      <c r="Y196" s="1">
        <v>13860</v>
      </c>
      <c r="Z196" s="1" t="s">
        <v>5043</v>
      </c>
      <c r="AA196" s="1" t="s">
        <v>5009</v>
      </c>
      <c r="AB196" s="1" t="s">
        <v>5008</v>
      </c>
      <c r="AC196" s="1" t="s">
        <v>11227</v>
      </c>
    </row>
    <row r="197" spans="1:29" ht="13.5" customHeight="1">
      <c r="A197" s="48" t="s">
        <v>11844</v>
      </c>
      <c r="B197" s="38" t="s">
        <v>1939</v>
      </c>
      <c r="C197" s="38" t="s">
        <v>1860</v>
      </c>
      <c r="D197" s="1" t="s">
        <v>4428</v>
      </c>
      <c r="E197" s="94" t="s">
        <v>10639</v>
      </c>
      <c r="F197" s="36">
        <v>42300</v>
      </c>
      <c r="G197" s="46" t="s">
        <v>10618</v>
      </c>
      <c r="H197" s="46" t="s">
        <v>10529</v>
      </c>
      <c r="I197" s="1" t="s">
        <v>25</v>
      </c>
      <c r="J197" s="1">
        <v>14</v>
      </c>
      <c r="K197" s="1">
        <v>9</v>
      </c>
      <c r="L197" s="1" t="s">
        <v>11845</v>
      </c>
      <c r="M197" s="1">
        <v>2142.1999999999998</v>
      </c>
      <c r="N197" s="1" t="s">
        <v>96</v>
      </c>
      <c r="O197" s="1">
        <v>7.0000000000000007E-2</v>
      </c>
      <c r="P197" s="1">
        <v>0.19</v>
      </c>
      <c r="Q197" s="1">
        <v>3.1E-2</v>
      </c>
      <c r="R197" s="1">
        <v>1.4999999999999999E-2</v>
      </c>
      <c r="S197" s="1" t="s">
        <v>51</v>
      </c>
      <c r="T197" s="1" t="s">
        <v>10501</v>
      </c>
      <c r="U197" s="1">
        <v>18</v>
      </c>
      <c r="V197" s="1" t="s">
        <v>5545</v>
      </c>
      <c r="W197" s="1" t="s">
        <v>162</v>
      </c>
      <c r="X197" s="1">
        <v>22695.61</v>
      </c>
      <c r="Y197" s="1">
        <v>42300</v>
      </c>
      <c r="Z197" s="1" t="s">
        <v>5043</v>
      </c>
      <c r="AA197" s="1" t="s">
        <v>5009</v>
      </c>
      <c r="AB197" s="1" t="s">
        <v>11846</v>
      </c>
      <c r="AC197" s="1" t="s">
        <v>11847</v>
      </c>
    </row>
    <row r="198" spans="1:29">
      <c r="A198" s="1" t="s">
        <v>11848</v>
      </c>
      <c r="B198" s="38" t="s">
        <v>1563</v>
      </c>
      <c r="C198" s="38" t="s">
        <v>1063</v>
      </c>
      <c r="D198" s="1" t="s">
        <v>119</v>
      </c>
      <c r="E198" s="94" t="s">
        <v>10639</v>
      </c>
      <c r="F198" s="36">
        <v>16283</v>
      </c>
      <c r="G198" s="46" t="s">
        <v>10618</v>
      </c>
      <c r="H198" s="46" t="s">
        <v>10542</v>
      </c>
      <c r="I198" s="1" t="s">
        <v>17</v>
      </c>
      <c r="J198" s="1">
        <v>8</v>
      </c>
      <c r="K198" s="1">
        <v>4</v>
      </c>
      <c r="L198" s="1" t="s">
        <v>11849</v>
      </c>
      <c r="M198" s="1">
        <v>7877.2</v>
      </c>
      <c r="N198" s="1" t="s">
        <v>101</v>
      </c>
      <c r="O198" s="1">
        <v>0.128</v>
      </c>
      <c r="P198" s="1">
        <v>0.17</v>
      </c>
      <c r="Q198" s="1">
        <v>0.05</v>
      </c>
      <c r="R198" s="1">
        <v>1.4999999999999999E-2</v>
      </c>
      <c r="S198" s="1" t="s">
        <v>50</v>
      </c>
      <c r="T198" s="1" t="s">
        <v>10512</v>
      </c>
      <c r="U198" s="1">
        <v>18</v>
      </c>
      <c r="V198" s="1" t="s">
        <v>6071</v>
      </c>
      <c r="W198" s="1" t="s">
        <v>162</v>
      </c>
      <c r="X198" s="1">
        <v>41186.269999999997</v>
      </c>
      <c r="Y198" s="1">
        <v>16380</v>
      </c>
      <c r="Z198" s="1" t="s">
        <v>5043</v>
      </c>
      <c r="AA198" s="1" t="s">
        <v>5009</v>
      </c>
      <c r="AB198" s="1" t="s">
        <v>11850</v>
      </c>
      <c r="AC198" s="1" t="s">
        <v>11851</v>
      </c>
    </row>
    <row r="199" spans="1:29">
      <c r="A199" s="1" t="s">
        <v>11852</v>
      </c>
      <c r="B199" s="38" t="s">
        <v>132</v>
      </c>
      <c r="C199" s="38" t="s">
        <v>4389</v>
      </c>
      <c r="D199" s="1" t="s">
        <v>82</v>
      </c>
      <c r="E199" s="94" t="s">
        <v>10639</v>
      </c>
      <c r="F199" s="36">
        <v>23400</v>
      </c>
      <c r="G199" s="46" t="s">
        <v>11208</v>
      </c>
      <c r="H199" s="46" t="s">
        <v>10500</v>
      </c>
      <c r="I199" s="1" t="s">
        <v>38</v>
      </c>
      <c r="J199" s="1">
        <v>3</v>
      </c>
      <c r="K199" s="1">
        <v>0</v>
      </c>
      <c r="L199" s="1" t="s">
        <v>11853</v>
      </c>
      <c r="M199" s="1">
        <v>4508.8</v>
      </c>
      <c r="N199" s="1" t="s">
        <v>23</v>
      </c>
      <c r="O199" s="1">
        <v>0.14000000000000001</v>
      </c>
      <c r="P199" s="1">
        <v>0.21</v>
      </c>
      <c r="Q199" s="1">
        <v>3.2000000000000001E-2</v>
      </c>
      <c r="R199" s="1">
        <v>1.4999999999999999E-2</v>
      </c>
      <c r="S199" s="1" t="s">
        <v>51</v>
      </c>
      <c r="T199" s="1" t="s">
        <v>10512</v>
      </c>
      <c r="U199" s="1">
        <v>18</v>
      </c>
      <c r="V199" s="1" t="s">
        <v>8140</v>
      </c>
      <c r="W199" s="1" t="s">
        <v>162</v>
      </c>
      <c r="X199" s="1">
        <v>68186.45</v>
      </c>
      <c r="Y199" s="1">
        <v>23400</v>
      </c>
      <c r="Z199" s="1" t="s">
        <v>5043</v>
      </c>
      <c r="AA199" s="1" t="s">
        <v>5009</v>
      </c>
      <c r="AB199" s="1" t="s">
        <v>11854</v>
      </c>
      <c r="AC199" s="1" t="s">
        <v>11855</v>
      </c>
    </row>
    <row r="200" spans="1:29">
      <c r="A200" s="1" t="s">
        <v>11856</v>
      </c>
      <c r="B200" s="38" t="s">
        <v>129</v>
      </c>
      <c r="C200" s="38" t="s">
        <v>130</v>
      </c>
      <c r="D200" s="1" t="s">
        <v>131</v>
      </c>
      <c r="E200" s="94" t="s">
        <v>10639</v>
      </c>
      <c r="F200" s="36">
        <v>42300</v>
      </c>
      <c r="G200" s="46" t="s">
        <v>10734</v>
      </c>
      <c r="H200" s="46" t="s">
        <v>11161</v>
      </c>
      <c r="I200" s="1" t="s">
        <v>29</v>
      </c>
      <c r="J200" s="1">
        <v>14</v>
      </c>
      <c r="K200" s="1">
        <v>9</v>
      </c>
      <c r="L200" s="1" t="s">
        <v>11857</v>
      </c>
      <c r="M200" s="1">
        <v>2756.2</v>
      </c>
      <c r="N200" s="1" t="s">
        <v>96</v>
      </c>
      <c r="O200" s="1">
        <v>6.5000000000000002E-2</v>
      </c>
      <c r="P200" s="1">
        <v>0.17</v>
      </c>
      <c r="Q200" s="1">
        <v>0.04</v>
      </c>
      <c r="R200" s="1">
        <v>1.9300000000000001E-2</v>
      </c>
      <c r="S200" s="1" t="s">
        <v>51</v>
      </c>
      <c r="T200" s="1" t="s">
        <v>10501</v>
      </c>
      <c r="U200" s="1">
        <v>18</v>
      </c>
      <c r="V200" s="1" t="s">
        <v>5046</v>
      </c>
      <c r="W200" s="1" t="s">
        <v>162</v>
      </c>
      <c r="X200" s="1">
        <v>20932.16</v>
      </c>
      <c r="Y200" s="1">
        <v>42300</v>
      </c>
      <c r="Z200" s="1" t="s">
        <v>5043</v>
      </c>
      <c r="AA200" s="1" t="s">
        <v>5009</v>
      </c>
      <c r="AB200" s="1" t="s">
        <v>11858</v>
      </c>
      <c r="AC200" s="1" t="s">
        <v>11859</v>
      </c>
    </row>
    <row r="201" spans="1:29">
      <c r="A201" s="1" t="s">
        <v>11860</v>
      </c>
      <c r="B201" s="38" t="s">
        <v>132</v>
      </c>
      <c r="C201" s="38" t="s">
        <v>4389</v>
      </c>
      <c r="D201" s="1" t="s">
        <v>82</v>
      </c>
      <c r="E201" s="94" t="s">
        <v>10639</v>
      </c>
      <c r="F201" s="36">
        <v>23378</v>
      </c>
      <c r="G201" s="46" t="s">
        <v>11208</v>
      </c>
      <c r="H201" s="46" t="s">
        <v>10500</v>
      </c>
      <c r="I201" s="1" t="s">
        <v>38</v>
      </c>
      <c r="J201" s="1">
        <v>3</v>
      </c>
      <c r="K201" s="1">
        <v>0</v>
      </c>
      <c r="L201" s="1" t="s">
        <v>11861</v>
      </c>
      <c r="M201" s="1">
        <v>4635.3</v>
      </c>
      <c r="N201" s="1" t="s">
        <v>23</v>
      </c>
      <c r="O201" s="1">
        <v>0.14000000000000001</v>
      </c>
      <c r="P201" s="1">
        <v>0.21</v>
      </c>
      <c r="Q201" s="1">
        <v>3.2000000000000001E-2</v>
      </c>
      <c r="R201" s="1">
        <v>1.4999999999999999E-2</v>
      </c>
      <c r="S201" s="1" t="s">
        <v>51</v>
      </c>
      <c r="T201" s="1" t="s">
        <v>10512</v>
      </c>
      <c r="U201" s="1">
        <v>18</v>
      </c>
      <c r="V201" s="1" t="s">
        <v>8140</v>
      </c>
      <c r="W201" s="1" t="s">
        <v>162</v>
      </c>
      <c r="X201" s="1">
        <v>68186.45</v>
      </c>
      <c r="Y201" s="1">
        <v>23400</v>
      </c>
      <c r="Z201" s="1" t="s">
        <v>5043</v>
      </c>
      <c r="AA201" s="1" t="s">
        <v>5009</v>
      </c>
      <c r="AB201" s="1" t="s">
        <v>11862</v>
      </c>
      <c r="AC201" s="1" t="s">
        <v>11863</v>
      </c>
    </row>
    <row r="202" spans="1:29">
      <c r="A202" s="1" t="s">
        <v>11864</v>
      </c>
      <c r="B202" s="38" t="s">
        <v>1563</v>
      </c>
      <c r="C202" s="38" t="s">
        <v>1063</v>
      </c>
      <c r="D202" s="1" t="s">
        <v>119</v>
      </c>
      <c r="E202" s="94" t="s">
        <v>10639</v>
      </c>
      <c r="F202" s="36">
        <v>16377</v>
      </c>
      <c r="G202" s="46" t="s">
        <v>11155</v>
      </c>
      <c r="H202" s="46" t="s">
        <v>10744</v>
      </c>
      <c r="I202" s="1" t="s">
        <v>17</v>
      </c>
      <c r="J202" s="1">
        <v>8</v>
      </c>
      <c r="K202" s="1">
        <v>4</v>
      </c>
      <c r="L202" s="1" t="s">
        <v>11865</v>
      </c>
      <c r="M202" s="1">
        <v>8181.6</v>
      </c>
      <c r="N202" s="1" t="s">
        <v>101</v>
      </c>
      <c r="O202" s="1">
        <v>0.128</v>
      </c>
      <c r="P202" s="1">
        <v>0.17</v>
      </c>
      <c r="Q202" s="1">
        <v>0.05</v>
      </c>
      <c r="R202" s="1">
        <v>1.4999999999999999E-2</v>
      </c>
      <c r="S202" s="1" t="s">
        <v>50</v>
      </c>
      <c r="T202" s="1" t="s">
        <v>10512</v>
      </c>
      <c r="U202" s="1">
        <v>18</v>
      </c>
      <c r="V202" s="1" t="s">
        <v>6071</v>
      </c>
      <c r="W202" s="1" t="s">
        <v>162</v>
      </c>
      <c r="X202" s="1">
        <v>41186.269999999997</v>
      </c>
      <c r="Y202" s="1">
        <v>16380</v>
      </c>
      <c r="Z202" s="1" t="s">
        <v>5043</v>
      </c>
      <c r="AA202" s="1" t="s">
        <v>5009</v>
      </c>
      <c r="AB202" s="1" t="s">
        <v>11866</v>
      </c>
      <c r="AC202" s="1" t="s">
        <v>11867</v>
      </c>
    </row>
    <row r="203" spans="1:29">
      <c r="A203" s="1" t="s">
        <v>11868</v>
      </c>
      <c r="B203" s="38" t="s">
        <v>2207</v>
      </c>
      <c r="C203" s="38" t="s">
        <v>2208</v>
      </c>
      <c r="D203" s="1" t="s">
        <v>4428</v>
      </c>
      <c r="E203" s="94" t="s">
        <v>10583</v>
      </c>
      <c r="F203" s="36">
        <v>50760</v>
      </c>
      <c r="G203" s="46" t="s">
        <v>10516</v>
      </c>
      <c r="H203" s="46" t="s">
        <v>10529</v>
      </c>
      <c r="I203" s="1" t="s">
        <v>1</v>
      </c>
      <c r="J203" s="1">
        <v>6</v>
      </c>
      <c r="K203" s="1">
        <v>4</v>
      </c>
      <c r="L203" s="1" t="s">
        <v>11869</v>
      </c>
      <c r="M203" s="1">
        <v>1320.6</v>
      </c>
      <c r="N203" s="1" t="s">
        <v>101</v>
      </c>
      <c r="O203" s="1">
        <v>8.8999999999999996E-2</v>
      </c>
      <c r="P203" s="1">
        <v>6.4000000000000001E-2</v>
      </c>
      <c r="Q203" s="1">
        <v>4.1000000000000002E-2</v>
      </c>
      <c r="R203" s="1">
        <v>9.7999999999999997E-3</v>
      </c>
      <c r="S203" s="1" t="s">
        <v>52</v>
      </c>
      <c r="T203" s="1" t="s">
        <v>10501</v>
      </c>
      <c r="U203" s="1">
        <v>18</v>
      </c>
      <c r="V203" s="1" t="s">
        <v>5044</v>
      </c>
      <c r="W203" s="1" t="s">
        <v>163</v>
      </c>
      <c r="X203" s="1">
        <v>36502.04</v>
      </c>
      <c r="Y203" s="1">
        <v>50760</v>
      </c>
      <c r="Z203" s="1" t="s">
        <v>11169</v>
      </c>
      <c r="AA203" s="1" t="s">
        <v>5009</v>
      </c>
      <c r="AB203" s="1" t="s">
        <v>11870</v>
      </c>
      <c r="AC203" s="1" t="s">
        <v>11871</v>
      </c>
    </row>
    <row r="204" spans="1:29">
      <c r="A204" s="1" t="s">
        <v>11872</v>
      </c>
      <c r="B204" s="38" t="s">
        <v>2207</v>
      </c>
      <c r="C204" s="38" t="s">
        <v>2208</v>
      </c>
      <c r="D204" s="1" t="s">
        <v>4428</v>
      </c>
      <c r="E204" s="94" t="s">
        <v>10639</v>
      </c>
      <c r="F204" s="36">
        <v>50760</v>
      </c>
      <c r="G204" s="46" t="s">
        <v>10516</v>
      </c>
      <c r="H204" s="46" t="s">
        <v>10529</v>
      </c>
      <c r="I204" s="1" t="s">
        <v>1</v>
      </c>
      <c r="J204" s="1">
        <v>6</v>
      </c>
      <c r="K204" s="1">
        <v>4</v>
      </c>
      <c r="L204" s="1" t="s">
        <v>11873</v>
      </c>
      <c r="M204" s="1">
        <v>1337.1</v>
      </c>
      <c r="N204" s="1" t="s">
        <v>101</v>
      </c>
      <c r="O204" s="1">
        <v>8.8999999999999996E-2</v>
      </c>
      <c r="P204" s="1">
        <v>6.4000000000000001E-2</v>
      </c>
      <c r="Q204" s="1">
        <v>4.1000000000000002E-2</v>
      </c>
      <c r="R204" s="1">
        <v>9.7999999999999997E-3</v>
      </c>
      <c r="S204" s="1" t="s">
        <v>52</v>
      </c>
      <c r="T204" s="1" t="s">
        <v>10501</v>
      </c>
      <c r="U204" s="1">
        <v>18</v>
      </c>
      <c r="V204" s="1" t="s">
        <v>5044</v>
      </c>
      <c r="W204" s="1" t="s">
        <v>163</v>
      </c>
      <c r="X204" s="1">
        <v>36502.04</v>
      </c>
      <c r="Y204" s="1">
        <v>50760</v>
      </c>
      <c r="Z204" s="1" t="s">
        <v>11169</v>
      </c>
      <c r="AA204" s="1" t="s">
        <v>5009</v>
      </c>
      <c r="AB204" s="1" t="s">
        <v>11874</v>
      </c>
      <c r="AC204" s="1" t="s">
        <v>11875</v>
      </c>
    </row>
    <row r="205" spans="1:29">
      <c r="A205" s="1" t="s">
        <v>11876</v>
      </c>
      <c r="B205" s="38" t="s">
        <v>4132</v>
      </c>
      <c r="C205" s="38" t="s">
        <v>4110</v>
      </c>
      <c r="D205" s="1" t="s">
        <v>119</v>
      </c>
      <c r="E205" s="94" t="s">
        <v>10639</v>
      </c>
      <c r="F205" s="36">
        <v>54000</v>
      </c>
      <c r="G205" s="46" t="s">
        <v>11155</v>
      </c>
      <c r="H205" s="46" t="s">
        <v>10598</v>
      </c>
      <c r="I205" s="1" t="s">
        <v>7</v>
      </c>
      <c r="J205" s="1">
        <v>9</v>
      </c>
      <c r="K205" s="1">
        <v>5</v>
      </c>
      <c r="L205" s="1" t="s">
        <v>11877</v>
      </c>
      <c r="M205" s="1">
        <v>1100.7</v>
      </c>
      <c r="N205" s="1" t="s">
        <v>101</v>
      </c>
      <c r="O205" s="1">
        <v>9.4E-2</v>
      </c>
      <c r="P205" s="1">
        <v>7.0000000000000007E-2</v>
      </c>
      <c r="Q205" s="1">
        <v>1.9800000000000002E-2</v>
      </c>
      <c r="R205" s="1">
        <v>9.7999999999999997E-3</v>
      </c>
      <c r="S205" s="1" t="s">
        <v>52</v>
      </c>
      <c r="T205" s="1" t="s">
        <v>51</v>
      </c>
      <c r="U205" s="1">
        <v>18</v>
      </c>
      <c r="V205" s="1" t="s">
        <v>5047</v>
      </c>
      <c r="W205" s="1" t="s">
        <v>163</v>
      </c>
      <c r="X205" s="1">
        <v>43840.55</v>
      </c>
      <c r="Y205" s="1">
        <v>54000</v>
      </c>
      <c r="Z205" s="1" t="s">
        <v>5043</v>
      </c>
      <c r="AA205" s="1" t="s">
        <v>5009</v>
      </c>
      <c r="AB205" s="1" t="s">
        <v>11878</v>
      </c>
      <c r="AC205" s="1" t="s">
        <v>11879</v>
      </c>
    </row>
    <row r="206" spans="1:29">
      <c r="A206" s="1" t="s">
        <v>11880</v>
      </c>
      <c r="B206" s="38" t="s">
        <v>1515</v>
      </c>
      <c r="C206" s="38" t="s">
        <v>130</v>
      </c>
      <c r="D206" s="1" t="s">
        <v>131</v>
      </c>
      <c r="E206" s="94" t="s">
        <v>10639</v>
      </c>
      <c r="F206" s="36">
        <v>42230</v>
      </c>
      <c r="G206" s="46" t="s">
        <v>11156</v>
      </c>
      <c r="H206" s="46" t="s">
        <v>11881</v>
      </c>
      <c r="I206" s="1" t="s">
        <v>29</v>
      </c>
      <c r="J206" s="1">
        <v>14</v>
      </c>
      <c r="K206" s="1">
        <v>9</v>
      </c>
      <c r="L206" s="1" t="s">
        <v>11882</v>
      </c>
      <c r="M206" s="1">
        <v>2728.4</v>
      </c>
      <c r="N206" s="1" t="s">
        <v>96</v>
      </c>
      <c r="O206" s="1">
        <v>6.5000000000000002E-2</v>
      </c>
      <c r="P206" s="1">
        <v>0.17</v>
      </c>
      <c r="Q206" s="1">
        <v>0.04</v>
      </c>
      <c r="R206" s="1">
        <v>1.9300000000000001E-2</v>
      </c>
      <c r="S206" s="1" t="s">
        <v>51</v>
      </c>
      <c r="T206" s="1" t="s">
        <v>10501</v>
      </c>
      <c r="U206" s="1">
        <v>18</v>
      </c>
      <c r="V206" s="1" t="s">
        <v>5046</v>
      </c>
      <c r="W206" s="1" t="s">
        <v>162</v>
      </c>
      <c r="X206" s="1">
        <v>20857</v>
      </c>
      <c r="Y206" s="1">
        <v>42300</v>
      </c>
      <c r="Z206" s="1" t="s">
        <v>5043</v>
      </c>
      <c r="AA206" s="1" t="s">
        <v>5009</v>
      </c>
      <c r="AB206" s="1" t="s">
        <v>5008</v>
      </c>
      <c r="AC206" s="1" t="s">
        <v>11883</v>
      </c>
    </row>
    <row r="207" spans="1:29">
      <c r="A207" s="1" t="s">
        <v>11884</v>
      </c>
      <c r="B207" s="38" t="s">
        <v>1321</v>
      </c>
      <c r="C207" s="38" t="s">
        <v>4489</v>
      </c>
      <c r="D207" s="1" t="s">
        <v>4490</v>
      </c>
      <c r="E207" s="94" t="s">
        <v>10639</v>
      </c>
      <c r="F207" s="36">
        <v>28900</v>
      </c>
      <c r="G207" s="46" t="s">
        <v>10499</v>
      </c>
      <c r="H207" s="46" t="s">
        <v>10570</v>
      </c>
      <c r="I207" s="1" t="s">
        <v>17</v>
      </c>
      <c r="J207" s="1">
        <v>6</v>
      </c>
      <c r="K207" s="1">
        <v>4</v>
      </c>
      <c r="L207" s="1" t="s">
        <v>11885</v>
      </c>
      <c r="M207" s="1">
        <v>5507.7</v>
      </c>
      <c r="N207" s="1" t="s">
        <v>101</v>
      </c>
      <c r="O207" s="1">
        <v>0.128</v>
      </c>
      <c r="P207" s="1">
        <v>0.17</v>
      </c>
      <c r="Q207" s="1">
        <v>6.4000000000000001E-2</v>
      </c>
      <c r="R207" s="1">
        <v>1.4999999999999999E-2</v>
      </c>
      <c r="S207" s="1" t="s">
        <v>51</v>
      </c>
      <c r="T207" s="1" t="s">
        <v>162</v>
      </c>
      <c r="U207" s="1">
        <v>18</v>
      </c>
      <c r="V207" s="1" t="s">
        <v>5044</v>
      </c>
      <c r="W207" s="1" t="s">
        <v>162</v>
      </c>
      <c r="X207" s="1">
        <v>34184.050000000003</v>
      </c>
      <c r="Y207" s="1">
        <v>28800</v>
      </c>
      <c r="Z207" s="1" t="s">
        <v>5043</v>
      </c>
      <c r="AA207" s="1" t="s">
        <v>5012</v>
      </c>
      <c r="AB207" s="1" t="s">
        <v>5014</v>
      </c>
      <c r="AC207" s="1" t="s">
        <v>11886</v>
      </c>
    </row>
    <row r="208" spans="1:29">
      <c r="A208" s="1" t="s">
        <v>11887</v>
      </c>
      <c r="B208" s="38" t="s">
        <v>4208</v>
      </c>
      <c r="C208" s="38" t="s">
        <v>1170</v>
      </c>
      <c r="D208" s="1" t="s">
        <v>4441</v>
      </c>
      <c r="E208" s="94" t="s">
        <v>10639</v>
      </c>
      <c r="F208" s="36">
        <v>50715</v>
      </c>
      <c r="G208" s="46" t="s">
        <v>11155</v>
      </c>
      <c r="H208" s="46" t="s">
        <v>10506</v>
      </c>
      <c r="I208" s="1" t="s">
        <v>2</v>
      </c>
      <c r="J208" s="1">
        <v>9</v>
      </c>
      <c r="K208" s="1">
        <v>5</v>
      </c>
      <c r="L208" s="1" t="s">
        <v>11888</v>
      </c>
      <c r="M208" s="1">
        <v>2234.8000000000002</v>
      </c>
      <c r="N208" s="1" t="s">
        <v>101</v>
      </c>
      <c r="O208" s="1">
        <v>8.8999999999999996E-2</v>
      </c>
      <c r="P208" s="1">
        <v>5.3999999999999999E-2</v>
      </c>
      <c r="Q208" s="1">
        <v>4.1000000000000002E-2</v>
      </c>
      <c r="R208" s="1">
        <v>1.18E-2</v>
      </c>
      <c r="S208" s="1" t="s">
        <v>52</v>
      </c>
      <c r="T208" s="1" t="s">
        <v>10501</v>
      </c>
      <c r="U208" s="1">
        <v>18</v>
      </c>
      <c r="V208" s="1" t="s">
        <v>5114</v>
      </c>
      <c r="W208" s="1" t="s">
        <v>163</v>
      </c>
      <c r="X208" s="1">
        <v>53135.27</v>
      </c>
      <c r="Y208" s="1">
        <v>50760</v>
      </c>
      <c r="Z208" s="1" t="s">
        <v>11169</v>
      </c>
      <c r="AA208" s="1" t="s">
        <v>5009</v>
      </c>
      <c r="AB208" s="1" t="s">
        <v>11889</v>
      </c>
      <c r="AC208" s="1" t="s">
        <v>11890</v>
      </c>
    </row>
    <row r="209" spans="1:29" ht="13" customHeight="1">
      <c r="A209" s="1" t="s">
        <v>11891</v>
      </c>
      <c r="B209" s="38" t="s">
        <v>4132</v>
      </c>
      <c r="C209" s="38" t="s">
        <v>4110</v>
      </c>
      <c r="D209" s="1" t="s">
        <v>119</v>
      </c>
      <c r="E209" s="94" t="s">
        <v>10639</v>
      </c>
      <c r="F209" s="36">
        <v>54000</v>
      </c>
      <c r="G209" s="46" t="s">
        <v>11155</v>
      </c>
      <c r="H209" s="46" t="s">
        <v>10598</v>
      </c>
      <c r="I209" s="1" t="s">
        <v>7</v>
      </c>
      <c r="J209" s="1">
        <v>9</v>
      </c>
      <c r="K209" s="1">
        <v>5</v>
      </c>
      <c r="L209" s="1" t="s">
        <v>11892</v>
      </c>
      <c r="M209" s="1">
        <v>1098.5</v>
      </c>
      <c r="N209" s="1" t="s">
        <v>101</v>
      </c>
      <c r="O209" s="1">
        <v>9.4E-2</v>
      </c>
      <c r="P209" s="1">
        <v>7.0000000000000007E-2</v>
      </c>
      <c r="Q209" s="1">
        <v>1.9800000000000002E-2</v>
      </c>
      <c r="R209" s="1">
        <v>9.7999999999999997E-3</v>
      </c>
      <c r="S209" s="1" t="s">
        <v>52</v>
      </c>
      <c r="T209" s="1" t="s">
        <v>51</v>
      </c>
      <c r="U209" s="1">
        <v>18</v>
      </c>
      <c r="V209" s="1" t="s">
        <v>5047</v>
      </c>
      <c r="W209" s="1" t="s">
        <v>163</v>
      </c>
      <c r="X209" s="1">
        <v>43840.55</v>
      </c>
      <c r="Y209" s="1">
        <v>54000</v>
      </c>
      <c r="Z209" s="1" t="s">
        <v>5043</v>
      </c>
      <c r="AA209" s="1" t="s">
        <v>5009</v>
      </c>
      <c r="AB209" s="47" t="s">
        <v>11893</v>
      </c>
      <c r="AC209" s="1" t="s">
        <v>11894</v>
      </c>
    </row>
    <row r="210" spans="1:29" ht="13.5" customHeight="1">
      <c r="A210" s="48" t="s">
        <v>11895</v>
      </c>
      <c r="B210" s="38" t="s">
        <v>760</v>
      </c>
      <c r="C210" s="38" t="s">
        <v>10211</v>
      </c>
      <c r="D210" s="1" t="s">
        <v>82</v>
      </c>
      <c r="E210" s="94" t="s">
        <v>10639</v>
      </c>
      <c r="F210" s="36">
        <v>8263</v>
      </c>
      <c r="G210" s="46" t="s">
        <v>10511</v>
      </c>
      <c r="H210" s="46" t="s">
        <v>11162</v>
      </c>
      <c r="I210" s="1" t="s">
        <v>39</v>
      </c>
      <c r="J210" s="1">
        <v>3</v>
      </c>
      <c r="K210" s="1">
        <v>0</v>
      </c>
      <c r="L210" s="1" t="s">
        <v>11896</v>
      </c>
      <c r="M210" s="1">
        <v>8093.7</v>
      </c>
      <c r="N210" s="1" t="s">
        <v>23</v>
      </c>
      <c r="O210" s="1">
        <v>0.20599999999999999</v>
      </c>
      <c r="P210" s="1">
        <v>0.216</v>
      </c>
      <c r="Q210" s="1">
        <v>4.1000000000000002E-2</v>
      </c>
      <c r="R210" s="1">
        <v>1.18E-2</v>
      </c>
      <c r="S210" s="1" t="s">
        <v>50</v>
      </c>
      <c r="T210" s="1" t="s">
        <v>10504</v>
      </c>
      <c r="U210" s="1">
        <v>18</v>
      </c>
      <c r="V210" s="1" t="s">
        <v>8119</v>
      </c>
      <c r="W210" s="1" t="s">
        <v>162</v>
      </c>
      <c r="X210" s="1">
        <v>70015.25</v>
      </c>
      <c r="Y210" s="1">
        <v>13860</v>
      </c>
      <c r="Z210" s="1" t="s">
        <v>5043</v>
      </c>
      <c r="AA210" s="1" t="s">
        <v>5009</v>
      </c>
      <c r="AB210" s="1" t="s">
        <v>5008</v>
      </c>
      <c r="AC210" s="1" t="s">
        <v>11227</v>
      </c>
    </row>
    <row r="211" spans="1:29">
      <c r="A211" s="1" t="s">
        <v>11897</v>
      </c>
      <c r="B211" s="38" t="s">
        <v>4208</v>
      </c>
      <c r="C211" s="38" t="s">
        <v>1170</v>
      </c>
      <c r="D211" s="1" t="s">
        <v>4441</v>
      </c>
      <c r="E211" s="94" t="s">
        <v>10639</v>
      </c>
      <c r="F211" s="36">
        <v>50664</v>
      </c>
      <c r="G211" s="46" t="s">
        <v>11155</v>
      </c>
      <c r="H211" s="46" t="s">
        <v>10506</v>
      </c>
      <c r="I211" s="1" t="s">
        <v>2</v>
      </c>
      <c r="J211" s="1">
        <v>9</v>
      </c>
      <c r="K211" s="1">
        <v>5</v>
      </c>
      <c r="L211" s="1" t="s">
        <v>11898</v>
      </c>
      <c r="M211" s="1">
        <v>2196.6999999999998</v>
      </c>
      <c r="N211" s="1" t="s">
        <v>101</v>
      </c>
      <c r="O211" s="1">
        <v>8.8999999999999996E-2</v>
      </c>
      <c r="P211" s="1">
        <v>5.3999999999999999E-2</v>
      </c>
      <c r="Q211" s="1">
        <v>4.1000000000000002E-2</v>
      </c>
      <c r="R211" s="1">
        <v>1.18E-2</v>
      </c>
      <c r="S211" s="1" t="s">
        <v>52</v>
      </c>
      <c r="T211" s="1" t="s">
        <v>10501</v>
      </c>
      <c r="U211" s="1">
        <v>18</v>
      </c>
      <c r="V211" s="1" t="s">
        <v>5114</v>
      </c>
      <c r="W211" s="1" t="s">
        <v>163</v>
      </c>
      <c r="X211" s="1">
        <v>53135.27</v>
      </c>
      <c r="Y211" s="1">
        <v>50760</v>
      </c>
      <c r="Z211" s="1" t="s">
        <v>11169</v>
      </c>
      <c r="AA211" s="1" t="s">
        <v>5009</v>
      </c>
      <c r="AB211" s="1" t="s">
        <v>11899</v>
      </c>
      <c r="AC211" s="1" t="s">
        <v>11900</v>
      </c>
    </row>
    <row r="212" spans="1:29">
      <c r="A212" s="1" t="s">
        <v>11901</v>
      </c>
      <c r="B212" s="38" t="s">
        <v>144</v>
      </c>
      <c r="C212" s="38" t="s">
        <v>145</v>
      </c>
      <c r="D212" s="1" t="s">
        <v>87</v>
      </c>
      <c r="E212" s="94" t="s">
        <v>10639</v>
      </c>
      <c r="F212" s="36">
        <v>28800</v>
      </c>
      <c r="G212" s="46" t="s">
        <v>10618</v>
      </c>
      <c r="H212" s="46" t="s">
        <v>10598</v>
      </c>
      <c r="I212" s="1" t="s">
        <v>17</v>
      </c>
      <c r="J212" s="1">
        <v>6</v>
      </c>
      <c r="K212" s="1">
        <v>4</v>
      </c>
      <c r="L212" s="1" t="s">
        <v>11902</v>
      </c>
      <c r="M212" s="1">
        <v>5733.5</v>
      </c>
      <c r="N212" s="1" t="s">
        <v>101</v>
      </c>
      <c r="O212" s="1">
        <v>0.128</v>
      </c>
      <c r="P212" s="1">
        <v>0.17</v>
      </c>
      <c r="Q212" s="1">
        <v>6.4000000000000001E-2</v>
      </c>
      <c r="R212" s="1">
        <v>1.4999999999999999E-2</v>
      </c>
      <c r="S212" s="1" t="s">
        <v>51</v>
      </c>
      <c r="T212" s="1" t="s">
        <v>162</v>
      </c>
      <c r="U212" s="1">
        <v>18</v>
      </c>
      <c r="V212" s="1" t="s">
        <v>5044</v>
      </c>
      <c r="W212" s="1" t="s">
        <v>162</v>
      </c>
      <c r="X212" s="1">
        <v>34325.82</v>
      </c>
      <c r="Y212" s="1">
        <v>28800</v>
      </c>
      <c r="Z212" s="1" t="s">
        <v>5043</v>
      </c>
      <c r="AA212" s="1" t="s">
        <v>5010</v>
      </c>
      <c r="AB212" s="1" t="s">
        <v>5008</v>
      </c>
      <c r="AC212" s="1" t="s">
        <v>11903</v>
      </c>
    </row>
    <row r="213" spans="1:29">
      <c r="A213" s="1" t="s">
        <v>11904</v>
      </c>
      <c r="B213" s="38" t="s">
        <v>4114</v>
      </c>
      <c r="C213" s="38" t="s">
        <v>4115</v>
      </c>
      <c r="D213" s="1" t="s">
        <v>4530</v>
      </c>
      <c r="E213" s="94" t="s">
        <v>10639</v>
      </c>
      <c r="F213" s="36">
        <v>50760</v>
      </c>
      <c r="G213" s="46" t="s">
        <v>10583</v>
      </c>
      <c r="H213" s="46" t="s">
        <v>10598</v>
      </c>
      <c r="I213" s="1" t="s">
        <v>10</v>
      </c>
      <c r="J213" s="1">
        <v>10</v>
      </c>
      <c r="K213" s="1">
        <v>5</v>
      </c>
      <c r="L213" s="1" t="s">
        <v>11905</v>
      </c>
      <c r="M213" s="1">
        <v>1443.5</v>
      </c>
      <c r="N213" s="1" t="s">
        <v>101</v>
      </c>
      <c r="O213" s="1">
        <v>9.4E-2</v>
      </c>
      <c r="P213" s="1">
        <v>7.5999999999999998E-2</v>
      </c>
      <c r="Q213" s="1">
        <v>2.0299999999999999E-2</v>
      </c>
      <c r="R213" s="1">
        <v>9.7999999999999997E-3</v>
      </c>
      <c r="S213" s="1" t="s">
        <v>52</v>
      </c>
      <c r="T213" s="1" t="s">
        <v>10501</v>
      </c>
      <c r="U213" s="1">
        <v>18</v>
      </c>
      <c r="V213" s="1" t="s">
        <v>9485</v>
      </c>
      <c r="W213" s="1" t="s">
        <v>163</v>
      </c>
      <c r="X213" s="1">
        <v>66066.73</v>
      </c>
      <c r="Y213" s="1">
        <v>50760</v>
      </c>
      <c r="Z213" s="1" t="s">
        <v>5043</v>
      </c>
      <c r="AA213" s="1" t="s">
        <v>5015</v>
      </c>
      <c r="AB213" s="1" t="s">
        <v>5014</v>
      </c>
      <c r="AC213" s="1" t="s">
        <v>11214</v>
      </c>
    </row>
    <row r="214" spans="1:29">
      <c r="A214" s="1" t="s">
        <v>11906</v>
      </c>
      <c r="B214" s="38" t="s">
        <v>4114</v>
      </c>
      <c r="C214" s="38" t="s">
        <v>4115</v>
      </c>
      <c r="D214" s="1" t="s">
        <v>4530</v>
      </c>
      <c r="E214" s="94" t="s">
        <v>10639</v>
      </c>
      <c r="F214" s="36">
        <v>50760</v>
      </c>
      <c r="G214" s="46" t="s">
        <v>10583</v>
      </c>
      <c r="H214" s="46" t="s">
        <v>10598</v>
      </c>
      <c r="I214" s="1" t="s">
        <v>10</v>
      </c>
      <c r="J214" s="1">
        <v>10</v>
      </c>
      <c r="K214" s="1">
        <v>5</v>
      </c>
      <c r="L214" s="1" t="s">
        <v>11907</v>
      </c>
      <c r="M214" s="1">
        <v>1421.9</v>
      </c>
      <c r="N214" s="1" t="s">
        <v>101</v>
      </c>
      <c r="O214" s="1">
        <v>9.4E-2</v>
      </c>
      <c r="P214" s="1">
        <v>7.5999999999999998E-2</v>
      </c>
      <c r="Q214" s="1">
        <v>2.0299999999999999E-2</v>
      </c>
      <c r="R214" s="1">
        <v>9.7999999999999997E-3</v>
      </c>
      <c r="S214" s="1" t="s">
        <v>52</v>
      </c>
      <c r="T214" s="1" t="s">
        <v>10501</v>
      </c>
      <c r="U214" s="1">
        <v>18</v>
      </c>
      <c r="V214" s="1" t="s">
        <v>9485</v>
      </c>
      <c r="W214" s="1" t="s">
        <v>163</v>
      </c>
      <c r="X214" s="1">
        <v>66066.73</v>
      </c>
      <c r="Y214" s="1">
        <v>50760</v>
      </c>
      <c r="Z214" s="1" t="s">
        <v>5043</v>
      </c>
      <c r="AA214" s="1" t="s">
        <v>5015</v>
      </c>
      <c r="AB214" s="1" t="s">
        <v>5014</v>
      </c>
      <c r="AC214" s="1" t="s">
        <v>11214</v>
      </c>
    </row>
    <row r="215" spans="1:29">
      <c r="A215" s="1" t="s">
        <v>11908</v>
      </c>
      <c r="B215" s="38" t="s">
        <v>2938</v>
      </c>
      <c r="C215" s="38" t="s">
        <v>2935</v>
      </c>
      <c r="D215" s="1" t="s">
        <v>4428</v>
      </c>
      <c r="E215" s="94" t="s">
        <v>10639</v>
      </c>
      <c r="F215" s="36">
        <v>33290</v>
      </c>
      <c r="G215" s="46" t="s">
        <v>10537</v>
      </c>
      <c r="H215" s="46" t="s">
        <v>10542</v>
      </c>
      <c r="I215" s="1" t="s">
        <v>26</v>
      </c>
      <c r="J215" s="1">
        <v>14</v>
      </c>
      <c r="K215" s="1">
        <v>9</v>
      </c>
      <c r="L215" s="1" t="s">
        <v>11909</v>
      </c>
      <c r="M215" s="1">
        <v>4331.3999999999996</v>
      </c>
      <c r="N215" s="1" t="s">
        <v>101</v>
      </c>
      <c r="O215" s="1">
        <v>0.128</v>
      </c>
      <c r="P215" s="1">
        <v>0.185</v>
      </c>
      <c r="Q215" s="1">
        <v>3.2000000000000001E-2</v>
      </c>
      <c r="R215" s="1">
        <v>1.9300000000000001E-2</v>
      </c>
      <c r="S215" s="1" t="s">
        <v>51</v>
      </c>
      <c r="T215" s="1" t="s">
        <v>10519</v>
      </c>
      <c r="U215" s="1">
        <v>18</v>
      </c>
      <c r="V215" s="1" t="s">
        <v>9089</v>
      </c>
      <c r="W215" s="1" t="s">
        <v>162</v>
      </c>
      <c r="X215" s="1">
        <v>20664.46</v>
      </c>
      <c r="Y215" s="1">
        <v>33300</v>
      </c>
      <c r="Z215" s="1" t="s">
        <v>5043</v>
      </c>
      <c r="AA215" s="1" t="s">
        <v>5012</v>
      </c>
      <c r="AB215" s="1" t="s">
        <v>5014</v>
      </c>
      <c r="AC215" s="1" t="s">
        <v>11910</v>
      </c>
    </row>
    <row r="216" spans="1:29">
      <c r="A216" s="1" t="s">
        <v>11911</v>
      </c>
      <c r="B216" s="38" t="s">
        <v>4114</v>
      </c>
      <c r="C216" s="38" t="s">
        <v>4115</v>
      </c>
      <c r="D216" s="1" t="s">
        <v>4530</v>
      </c>
      <c r="E216" s="94" t="s">
        <v>10639</v>
      </c>
      <c r="F216" s="36">
        <v>50760</v>
      </c>
      <c r="G216" s="46" t="s">
        <v>11156</v>
      </c>
      <c r="H216" s="46" t="s">
        <v>10523</v>
      </c>
      <c r="I216" s="1" t="s">
        <v>10</v>
      </c>
      <c r="J216" s="1">
        <v>10</v>
      </c>
      <c r="K216" s="1">
        <v>5</v>
      </c>
      <c r="L216" s="1" t="s">
        <v>11912</v>
      </c>
      <c r="M216" s="1">
        <v>1364.3</v>
      </c>
      <c r="N216" s="1" t="s">
        <v>101</v>
      </c>
      <c r="O216" s="1">
        <v>9.4E-2</v>
      </c>
      <c r="P216" s="1">
        <v>7.5999999999999998E-2</v>
      </c>
      <c r="Q216" s="1">
        <v>2.0299999999999999E-2</v>
      </c>
      <c r="R216" s="1">
        <v>9.7999999999999997E-3</v>
      </c>
      <c r="S216" s="1" t="s">
        <v>52</v>
      </c>
      <c r="T216" s="1" t="s">
        <v>10501</v>
      </c>
      <c r="U216" s="1">
        <v>18</v>
      </c>
      <c r="V216" s="1" t="s">
        <v>9485</v>
      </c>
      <c r="W216" s="1" t="s">
        <v>163</v>
      </c>
      <c r="X216" s="1">
        <v>66066.73</v>
      </c>
      <c r="Y216" s="1">
        <v>50760</v>
      </c>
      <c r="Z216" s="1" t="s">
        <v>10374</v>
      </c>
      <c r="AA216" s="1" t="s">
        <v>5009</v>
      </c>
      <c r="AB216" s="1" t="s">
        <v>5008</v>
      </c>
      <c r="AC216" s="1" t="s">
        <v>11913</v>
      </c>
    </row>
    <row r="217" spans="1:29">
      <c r="A217" s="1" t="s">
        <v>11914</v>
      </c>
      <c r="B217" s="38" t="s">
        <v>3204</v>
      </c>
      <c r="C217" s="38" t="s">
        <v>3203</v>
      </c>
      <c r="D217" s="1" t="s">
        <v>4428</v>
      </c>
      <c r="E217" s="94" t="s">
        <v>10639</v>
      </c>
      <c r="F217" s="36">
        <v>33000</v>
      </c>
      <c r="G217" s="46" t="s">
        <v>10537</v>
      </c>
      <c r="H217" s="46" t="s">
        <v>11474</v>
      </c>
      <c r="I217" s="1" t="s">
        <v>18</v>
      </c>
      <c r="J217" s="1">
        <v>8</v>
      </c>
      <c r="K217" s="1">
        <v>5</v>
      </c>
      <c r="L217" s="1" t="s">
        <v>11915</v>
      </c>
      <c r="M217" s="1">
        <v>4258.8</v>
      </c>
      <c r="N217" s="1" t="s">
        <v>96</v>
      </c>
      <c r="O217" s="1">
        <v>0.128</v>
      </c>
      <c r="P217" s="1">
        <v>0.17</v>
      </c>
      <c r="Q217" s="1">
        <v>3.3000000000000002E-2</v>
      </c>
      <c r="R217" s="1">
        <v>1.4999999999999999E-2</v>
      </c>
      <c r="S217" s="1" t="s">
        <v>51</v>
      </c>
      <c r="T217" s="1" t="s">
        <v>10519</v>
      </c>
      <c r="U217" s="1">
        <v>18</v>
      </c>
      <c r="V217" s="1" t="s">
        <v>5049</v>
      </c>
      <c r="W217" s="1" t="s">
        <v>162</v>
      </c>
      <c r="X217" s="1">
        <v>24146.12</v>
      </c>
      <c r="Y217" s="1">
        <v>33300</v>
      </c>
      <c r="Z217" s="1" t="s">
        <v>5043</v>
      </c>
      <c r="AA217" s="1" t="s">
        <v>5012</v>
      </c>
      <c r="AB217" s="1" t="s">
        <v>5014</v>
      </c>
      <c r="AC217" s="1" t="s">
        <v>11839</v>
      </c>
    </row>
    <row r="218" spans="1:29">
      <c r="A218" s="48" t="s">
        <v>11916</v>
      </c>
      <c r="B218" s="38" t="s">
        <v>1939</v>
      </c>
      <c r="C218" s="38" t="s">
        <v>1860</v>
      </c>
      <c r="D218" s="1" t="s">
        <v>4428</v>
      </c>
      <c r="E218" s="94" t="s">
        <v>10639</v>
      </c>
      <c r="F218" s="36">
        <v>42266</v>
      </c>
      <c r="G218" s="46" t="s">
        <v>10618</v>
      </c>
      <c r="H218" s="46" t="s">
        <v>10529</v>
      </c>
      <c r="I218" s="1" t="s">
        <v>25</v>
      </c>
      <c r="J218" s="1">
        <v>14</v>
      </c>
      <c r="K218" s="1">
        <v>9</v>
      </c>
      <c r="L218" s="1" t="s">
        <v>11917</v>
      </c>
      <c r="M218" s="1">
        <v>2197.8000000000002</v>
      </c>
      <c r="N218" s="1" t="s">
        <v>96</v>
      </c>
      <c r="O218" s="1">
        <v>7.0000000000000007E-2</v>
      </c>
      <c r="P218" s="1">
        <v>0.19</v>
      </c>
      <c r="Q218" s="1">
        <v>3.1E-2</v>
      </c>
      <c r="R218" s="1">
        <v>1.4999999999999999E-2</v>
      </c>
      <c r="S218" s="1" t="s">
        <v>51</v>
      </c>
      <c r="T218" s="1" t="s">
        <v>10501</v>
      </c>
      <c r="U218" s="1">
        <v>18</v>
      </c>
      <c r="V218" s="1" t="s">
        <v>5545</v>
      </c>
      <c r="W218" s="1" t="s">
        <v>162</v>
      </c>
      <c r="X218" s="1">
        <v>22695.61</v>
      </c>
      <c r="Y218" s="1">
        <v>42300</v>
      </c>
      <c r="Z218" s="1" t="s">
        <v>5043</v>
      </c>
      <c r="AA218" s="1" t="s">
        <v>5009</v>
      </c>
      <c r="AB218" s="1" t="s">
        <v>11918</v>
      </c>
      <c r="AC218" s="1" t="s">
        <v>11919</v>
      </c>
    </row>
    <row r="219" spans="1:29">
      <c r="A219" s="1" t="s">
        <v>11920</v>
      </c>
      <c r="B219" s="38" t="s">
        <v>1939</v>
      </c>
      <c r="C219" s="38" t="s">
        <v>1860</v>
      </c>
      <c r="D219" s="1" t="s">
        <v>4428</v>
      </c>
      <c r="E219" s="94" t="s">
        <v>10639</v>
      </c>
      <c r="F219" s="36">
        <v>42272</v>
      </c>
      <c r="G219" s="46" t="s">
        <v>10618</v>
      </c>
      <c r="H219" s="46" t="s">
        <v>10529</v>
      </c>
      <c r="I219" s="1" t="s">
        <v>25</v>
      </c>
      <c r="J219" s="1">
        <v>14</v>
      </c>
      <c r="K219" s="1">
        <v>9</v>
      </c>
      <c r="L219" s="1" t="s">
        <v>11921</v>
      </c>
      <c r="M219" s="1">
        <v>2197.5</v>
      </c>
      <c r="N219" s="1" t="s">
        <v>96</v>
      </c>
      <c r="O219" s="1">
        <v>7.0000000000000007E-2</v>
      </c>
      <c r="P219" s="1">
        <v>0.19</v>
      </c>
      <c r="Q219" s="1">
        <v>3.1E-2</v>
      </c>
      <c r="R219" s="1">
        <v>1.4999999999999999E-2</v>
      </c>
      <c r="S219" s="1" t="s">
        <v>51</v>
      </c>
      <c r="T219" s="1" t="s">
        <v>10501</v>
      </c>
      <c r="U219" s="1">
        <v>18</v>
      </c>
      <c r="V219" s="1" t="s">
        <v>5545</v>
      </c>
      <c r="W219" s="1" t="s">
        <v>162</v>
      </c>
      <c r="X219" s="1">
        <v>22695.61</v>
      </c>
      <c r="Y219" s="1">
        <v>42300</v>
      </c>
      <c r="Z219" s="1" t="s">
        <v>5043</v>
      </c>
      <c r="AA219" s="1" t="s">
        <v>5009</v>
      </c>
      <c r="AB219" s="1" t="s">
        <v>11922</v>
      </c>
      <c r="AC219" s="1" t="s">
        <v>11923</v>
      </c>
    </row>
    <row r="220" spans="1:29">
      <c r="A220" s="1" t="s">
        <v>11924</v>
      </c>
      <c r="B220" s="38" t="s">
        <v>1638</v>
      </c>
      <c r="C220" s="38" t="s">
        <v>1608</v>
      </c>
      <c r="D220" s="1" t="s">
        <v>152</v>
      </c>
      <c r="E220" s="94" t="s">
        <v>10639</v>
      </c>
      <c r="F220" s="36">
        <v>33300</v>
      </c>
      <c r="G220" s="46" t="s">
        <v>10499</v>
      </c>
      <c r="H220" s="46" t="s">
        <v>10598</v>
      </c>
      <c r="I220" s="1" t="s">
        <v>31</v>
      </c>
      <c r="J220" s="1">
        <v>7</v>
      </c>
      <c r="K220" s="1">
        <v>4</v>
      </c>
      <c r="L220" s="1" t="s">
        <v>11925</v>
      </c>
      <c r="M220" s="1">
        <v>5370.5</v>
      </c>
      <c r="N220" s="1" t="s">
        <v>101</v>
      </c>
      <c r="O220" s="1">
        <v>0.128</v>
      </c>
      <c r="P220" s="1">
        <v>0.185</v>
      </c>
      <c r="Q220" s="1">
        <v>3.3000000000000002E-2</v>
      </c>
      <c r="R220" s="1">
        <v>1.18E-2</v>
      </c>
      <c r="S220" s="1" t="s">
        <v>51</v>
      </c>
      <c r="T220" s="1" t="s">
        <v>10519</v>
      </c>
      <c r="U220" s="1">
        <v>18</v>
      </c>
      <c r="V220" s="1" t="s">
        <v>5051</v>
      </c>
      <c r="W220" s="1" t="s">
        <v>162</v>
      </c>
      <c r="X220" s="1">
        <v>35070.43</v>
      </c>
      <c r="Y220" s="1">
        <v>33300</v>
      </c>
      <c r="Z220" s="1" t="s">
        <v>5043</v>
      </c>
      <c r="AA220" s="1" t="s">
        <v>5013</v>
      </c>
      <c r="AB220" s="1" t="s">
        <v>11926</v>
      </c>
      <c r="AC220" s="1" t="s">
        <v>11927</v>
      </c>
    </row>
    <row r="221" spans="1:29">
      <c r="A221" s="1" t="s">
        <v>11928</v>
      </c>
      <c r="B221" s="38" t="s">
        <v>1563</v>
      </c>
      <c r="C221" s="38" t="s">
        <v>1063</v>
      </c>
      <c r="D221" s="1" t="s">
        <v>119</v>
      </c>
      <c r="E221" s="94" t="s">
        <v>10639</v>
      </c>
      <c r="F221" s="36">
        <v>16343</v>
      </c>
      <c r="G221" s="46" t="s">
        <v>10618</v>
      </c>
      <c r="H221" s="46" t="s">
        <v>10542</v>
      </c>
      <c r="I221" s="1" t="s">
        <v>17</v>
      </c>
      <c r="J221" s="1">
        <v>8</v>
      </c>
      <c r="K221" s="1">
        <v>4</v>
      </c>
      <c r="L221" s="1" t="s">
        <v>11929</v>
      </c>
      <c r="M221" s="1">
        <v>7986.3</v>
      </c>
      <c r="N221" s="1" t="s">
        <v>101</v>
      </c>
      <c r="O221" s="1">
        <v>0.128</v>
      </c>
      <c r="P221" s="1">
        <v>0.17</v>
      </c>
      <c r="Q221" s="1">
        <v>0.05</v>
      </c>
      <c r="R221" s="1">
        <v>1.4999999999999999E-2</v>
      </c>
      <c r="S221" s="1" t="s">
        <v>50</v>
      </c>
      <c r="T221" s="1" t="s">
        <v>10512</v>
      </c>
      <c r="U221" s="1">
        <v>18</v>
      </c>
      <c r="V221" s="1" t="s">
        <v>6071</v>
      </c>
      <c r="W221" s="1" t="s">
        <v>162</v>
      </c>
      <c r="X221" s="1">
        <v>41186.269999999997</v>
      </c>
      <c r="Y221" s="1">
        <v>16380</v>
      </c>
      <c r="Z221" s="1" t="s">
        <v>5043</v>
      </c>
      <c r="AA221" s="1" t="s">
        <v>5009</v>
      </c>
      <c r="AB221" s="1" t="s">
        <v>11930</v>
      </c>
      <c r="AC221" s="1" t="s">
        <v>11931</v>
      </c>
    </row>
    <row r="222" spans="1:29">
      <c r="A222" s="1" t="s">
        <v>11932</v>
      </c>
      <c r="B222" s="38" t="s">
        <v>132</v>
      </c>
      <c r="C222" s="38" t="s">
        <v>4389</v>
      </c>
      <c r="D222" s="1" t="s">
        <v>82</v>
      </c>
      <c r="E222" s="94" t="s">
        <v>10639</v>
      </c>
      <c r="F222" s="36">
        <v>23346</v>
      </c>
      <c r="G222" s="46" t="s">
        <v>11208</v>
      </c>
      <c r="H222" s="46" t="s">
        <v>10500</v>
      </c>
      <c r="I222" s="1" t="s">
        <v>38</v>
      </c>
      <c r="J222" s="1">
        <v>3</v>
      </c>
      <c r="K222" s="1">
        <v>0</v>
      </c>
      <c r="L222" s="1" t="s">
        <v>11933</v>
      </c>
      <c r="M222" s="1">
        <v>4547</v>
      </c>
      <c r="N222" s="1" t="s">
        <v>23</v>
      </c>
      <c r="O222" s="1">
        <v>0.14000000000000001</v>
      </c>
      <c r="P222" s="1">
        <v>0.21</v>
      </c>
      <c r="Q222" s="1">
        <v>3.2000000000000001E-2</v>
      </c>
      <c r="R222" s="1">
        <v>1.4999999999999999E-2</v>
      </c>
      <c r="S222" s="1" t="s">
        <v>51</v>
      </c>
      <c r="T222" s="1" t="s">
        <v>10512</v>
      </c>
      <c r="U222" s="1">
        <v>18</v>
      </c>
      <c r="V222" s="1" t="s">
        <v>8140</v>
      </c>
      <c r="W222" s="1" t="s">
        <v>162</v>
      </c>
      <c r="X222" s="1">
        <v>68186.45</v>
      </c>
      <c r="Y222" s="1">
        <v>23400</v>
      </c>
      <c r="Z222" s="1" t="s">
        <v>5043</v>
      </c>
      <c r="AA222" s="1" t="s">
        <v>5009</v>
      </c>
      <c r="AB222" s="1" t="s">
        <v>11934</v>
      </c>
      <c r="AC222" s="1" t="s">
        <v>11935</v>
      </c>
    </row>
    <row r="223" spans="1:29" ht="13.5" customHeight="1">
      <c r="A223" s="48" t="s">
        <v>11936</v>
      </c>
      <c r="B223" s="38" t="s">
        <v>4009</v>
      </c>
      <c r="C223" s="38" t="s">
        <v>660</v>
      </c>
      <c r="D223" s="1" t="s">
        <v>4441</v>
      </c>
      <c r="E223" s="94" t="s">
        <v>10639</v>
      </c>
      <c r="F223" s="36">
        <v>50760</v>
      </c>
      <c r="G223" s="46" t="s">
        <v>10518</v>
      </c>
      <c r="H223" s="46" t="s">
        <v>10744</v>
      </c>
      <c r="I223" s="1" t="s">
        <v>1</v>
      </c>
      <c r="J223" s="1">
        <v>10</v>
      </c>
      <c r="K223" s="1">
        <v>5</v>
      </c>
      <c r="L223" s="1" t="s">
        <v>11937</v>
      </c>
      <c r="M223" s="1">
        <v>2808.6</v>
      </c>
      <c r="N223" s="1" t="s">
        <v>101</v>
      </c>
      <c r="O223" s="1">
        <v>8.8999999999999996E-2</v>
      </c>
      <c r="P223" s="1">
        <v>6.4000000000000001E-2</v>
      </c>
      <c r="Q223" s="1">
        <v>4.1000000000000002E-2</v>
      </c>
      <c r="R223" s="1">
        <v>1.18E-2</v>
      </c>
      <c r="S223" s="1" t="s">
        <v>52</v>
      </c>
      <c r="T223" s="1" t="s">
        <v>10501</v>
      </c>
      <c r="U223" s="1">
        <v>18</v>
      </c>
      <c r="V223" s="1" t="s">
        <v>5573</v>
      </c>
      <c r="W223" s="1" t="s">
        <v>163</v>
      </c>
      <c r="X223" s="1">
        <v>42929.599999999999</v>
      </c>
      <c r="Y223" s="1">
        <v>50760</v>
      </c>
      <c r="Z223" s="1" t="s">
        <v>11169</v>
      </c>
      <c r="AA223" s="1" t="s">
        <v>5009</v>
      </c>
      <c r="AB223" s="1" t="s">
        <v>11938</v>
      </c>
      <c r="AC223" s="1" t="s">
        <v>11939</v>
      </c>
    </row>
    <row r="224" spans="1:29">
      <c r="A224" s="1" t="s">
        <v>11940</v>
      </c>
      <c r="B224" s="38" t="s">
        <v>1515</v>
      </c>
      <c r="C224" s="38" t="s">
        <v>130</v>
      </c>
      <c r="D224" s="1" t="s">
        <v>131</v>
      </c>
      <c r="E224" s="94" t="s">
        <v>10639</v>
      </c>
      <c r="F224" s="36">
        <v>41855</v>
      </c>
      <c r="G224" s="46" t="s">
        <v>11156</v>
      </c>
      <c r="H224" s="46" t="s">
        <v>11881</v>
      </c>
      <c r="I224" s="1" t="s">
        <v>29</v>
      </c>
      <c r="J224" s="1">
        <v>14</v>
      </c>
      <c r="K224" s="1">
        <v>9</v>
      </c>
      <c r="L224" s="1" t="s">
        <v>11941</v>
      </c>
      <c r="M224" s="1">
        <v>2854.7</v>
      </c>
      <c r="N224" s="1" t="s">
        <v>96</v>
      </c>
      <c r="O224" s="1">
        <v>6.5000000000000002E-2</v>
      </c>
      <c r="P224" s="1">
        <v>0.17</v>
      </c>
      <c r="Q224" s="1">
        <v>0.04</v>
      </c>
      <c r="R224" s="1">
        <v>1.9300000000000001E-2</v>
      </c>
      <c r="S224" s="1" t="s">
        <v>51</v>
      </c>
      <c r="T224" s="1" t="s">
        <v>10501</v>
      </c>
      <c r="U224" s="1">
        <v>18</v>
      </c>
      <c r="V224" s="1" t="s">
        <v>5046</v>
      </c>
      <c r="W224" s="1" t="s">
        <v>162</v>
      </c>
      <c r="X224" s="1">
        <v>20857</v>
      </c>
      <c r="Y224" s="1">
        <v>42300</v>
      </c>
      <c r="Z224" s="1" t="s">
        <v>5043</v>
      </c>
      <c r="AA224" s="1" t="s">
        <v>5009</v>
      </c>
      <c r="AB224" s="1" t="s">
        <v>11942</v>
      </c>
      <c r="AC224" s="1" t="s">
        <v>11883</v>
      </c>
    </row>
    <row r="225" spans="1:29">
      <c r="A225" s="1" t="s">
        <v>11943</v>
      </c>
      <c r="B225" s="38" t="s">
        <v>4208</v>
      </c>
      <c r="C225" s="38" t="s">
        <v>1170</v>
      </c>
      <c r="D225" s="1" t="s">
        <v>4441</v>
      </c>
      <c r="E225" s="94" t="s">
        <v>10639</v>
      </c>
      <c r="F225" s="36">
        <v>50702</v>
      </c>
      <c r="G225" s="46" t="s">
        <v>11155</v>
      </c>
      <c r="H225" s="46" t="s">
        <v>10506</v>
      </c>
      <c r="I225" s="1" t="s">
        <v>2</v>
      </c>
      <c r="J225" s="1">
        <v>9</v>
      </c>
      <c r="K225" s="1">
        <v>5</v>
      </c>
      <c r="L225" s="1" t="s">
        <v>11944</v>
      </c>
      <c r="M225" s="1">
        <v>2268.1999999999998</v>
      </c>
      <c r="N225" s="1" t="s">
        <v>101</v>
      </c>
      <c r="O225" s="1">
        <v>8.8999999999999996E-2</v>
      </c>
      <c r="P225" s="1">
        <v>5.3999999999999999E-2</v>
      </c>
      <c r="Q225" s="1">
        <v>4.1000000000000002E-2</v>
      </c>
      <c r="R225" s="1">
        <v>1.18E-2</v>
      </c>
      <c r="S225" s="1" t="s">
        <v>52</v>
      </c>
      <c r="T225" s="1" t="s">
        <v>10501</v>
      </c>
      <c r="U225" s="1">
        <v>18</v>
      </c>
      <c r="V225" s="1" t="s">
        <v>5114</v>
      </c>
      <c r="W225" s="1" t="s">
        <v>163</v>
      </c>
      <c r="X225" s="1">
        <v>53135.27</v>
      </c>
      <c r="Y225" s="1">
        <v>50760</v>
      </c>
      <c r="Z225" s="1" t="s">
        <v>11169</v>
      </c>
      <c r="AA225" s="1" t="s">
        <v>5009</v>
      </c>
      <c r="AB225" s="1" t="s">
        <v>11945</v>
      </c>
      <c r="AC225" s="1" t="s">
        <v>11946</v>
      </c>
    </row>
    <row r="226" spans="1:29">
      <c r="A226" s="1" t="s">
        <v>11947</v>
      </c>
      <c r="B226" s="38" t="s">
        <v>144</v>
      </c>
      <c r="C226" s="38" t="s">
        <v>145</v>
      </c>
      <c r="D226" s="1" t="s">
        <v>87</v>
      </c>
      <c r="E226" s="94" t="s">
        <v>10639</v>
      </c>
      <c r="F226" s="36">
        <v>28893</v>
      </c>
      <c r="G226" s="46" t="s">
        <v>10618</v>
      </c>
      <c r="H226" s="46" t="s">
        <v>10598</v>
      </c>
      <c r="I226" s="1" t="s">
        <v>17</v>
      </c>
      <c r="J226" s="1">
        <v>6</v>
      </c>
      <c r="K226" s="1">
        <v>4</v>
      </c>
      <c r="L226" s="1" t="s">
        <v>11948</v>
      </c>
      <c r="M226" s="1">
        <v>5699.9</v>
      </c>
      <c r="N226" s="1" t="s">
        <v>101</v>
      </c>
      <c r="O226" s="1">
        <v>0.128</v>
      </c>
      <c r="P226" s="1">
        <v>0.17</v>
      </c>
      <c r="Q226" s="1">
        <v>6.4000000000000001E-2</v>
      </c>
      <c r="R226" s="1">
        <v>1.4999999999999999E-2</v>
      </c>
      <c r="S226" s="1" t="s">
        <v>51</v>
      </c>
      <c r="T226" s="1" t="s">
        <v>162</v>
      </c>
      <c r="U226" s="1">
        <v>18</v>
      </c>
      <c r="V226" s="1" t="s">
        <v>5044</v>
      </c>
      <c r="W226" s="1" t="s">
        <v>162</v>
      </c>
      <c r="X226" s="1">
        <v>34325.82</v>
      </c>
      <c r="Y226" s="1">
        <v>28800</v>
      </c>
      <c r="Z226" s="1" t="s">
        <v>5043</v>
      </c>
      <c r="AA226" s="1" t="s">
        <v>5010</v>
      </c>
      <c r="AB226" s="1" t="s">
        <v>5008</v>
      </c>
      <c r="AC226" s="1" t="s">
        <v>11949</v>
      </c>
    </row>
    <row r="227" spans="1:29">
      <c r="A227" s="1" t="s">
        <v>11950</v>
      </c>
      <c r="B227" s="38" t="s">
        <v>129</v>
      </c>
      <c r="C227" s="38" t="s">
        <v>130</v>
      </c>
      <c r="D227" s="1" t="s">
        <v>131</v>
      </c>
      <c r="E227" s="94" t="s">
        <v>10639</v>
      </c>
      <c r="F227" s="36">
        <v>42300</v>
      </c>
      <c r="G227" s="46" t="s">
        <v>11156</v>
      </c>
      <c r="H227" s="46" t="s">
        <v>11159</v>
      </c>
      <c r="I227" s="1" t="s">
        <v>29</v>
      </c>
      <c r="J227" s="1">
        <v>14</v>
      </c>
      <c r="K227" s="1">
        <v>9</v>
      </c>
      <c r="L227" s="1" t="s">
        <v>11951</v>
      </c>
      <c r="M227" s="1">
        <v>2842.4</v>
      </c>
      <c r="N227" s="1" t="s">
        <v>96</v>
      </c>
      <c r="O227" s="1">
        <v>6.5000000000000002E-2</v>
      </c>
      <c r="P227" s="1">
        <v>0.17</v>
      </c>
      <c r="Q227" s="1">
        <v>0.04</v>
      </c>
      <c r="R227" s="1">
        <v>1.9300000000000001E-2</v>
      </c>
      <c r="S227" s="1" t="s">
        <v>51</v>
      </c>
      <c r="T227" s="1" t="s">
        <v>10501</v>
      </c>
      <c r="U227" s="1">
        <v>18</v>
      </c>
      <c r="V227" s="1" t="s">
        <v>5046</v>
      </c>
      <c r="W227" s="1" t="s">
        <v>162</v>
      </c>
      <c r="X227" s="1">
        <v>20932.16</v>
      </c>
      <c r="Y227" s="1">
        <v>42300</v>
      </c>
      <c r="Z227" s="1" t="s">
        <v>5043</v>
      </c>
      <c r="AA227" s="1" t="s">
        <v>5009</v>
      </c>
      <c r="AB227" s="1" t="s">
        <v>11952</v>
      </c>
      <c r="AC227" s="1" t="s">
        <v>11796</v>
      </c>
    </row>
    <row r="228" spans="1:29">
      <c r="A228" s="1" t="s">
        <v>11953</v>
      </c>
      <c r="B228" s="38" t="s">
        <v>2938</v>
      </c>
      <c r="C228" s="38" t="s">
        <v>2935</v>
      </c>
      <c r="D228" s="1" t="s">
        <v>4428</v>
      </c>
      <c r="E228" s="94" t="s">
        <v>10639</v>
      </c>
      <c r="F228" s="36">
        <v>33268</v>
      </c>
      <c r="G228" s="46" t="s">
        <v>10537</v>
      </c>
      <c r="H228" s="46" t="s">
        <v>10542</v>
      </c>
      <c r="I228" s="1" t="s">
        <v>26</v>
      </c>
      <c r="J228" s="1">
        <v>14</v>
      </c>
      <c r="K228" s="1">
        <v>9</v>
      </c>
      <c r="L228" s="1" t="s">
        <v>11954</v>
      </c>
      <c r="M228" s="1">
        <v>4487.7</v>
      </c>
      <c r="N228" s="1" t="s">
        <v>101</v>
      </c>
      <c r="O228" s="1">
        <v>0.128</v>
      </c>
      <c r="P228" s="1">
        <v>0.185</v>
      </c>
      <c r="Q228" s="1">
        <v>3.2000000000000001E-2</v>
      </c>
      <c r="R228" s="1">
        <v>1.9300000000000001E-2</v>
      </c>
      <c r="S228" s="1" t="s">
        <v>51</v>
      </c>
      <c r="T228" s="1" t="s">
        <v>10519</v>
      </c>
      <c r="U228" s="1">
        <v>18</v>
      </c>
      <c r="V228" s="1" t="s">
        <v>9089</v>
      </c>
      <c r="W228" s="1" t="s">
        <v>162</v>
      </c>
      <c r="X228" s="1">
        <v>20664.46</v>
      </c>
      <c r="Y228" s="1">
        <v>33300</v>
      </c>
      <c r="Z228" s="1" t="s">
        <v>5043</v>
      </c>
      <c r="AA228" s="1" t="s">
        <v>5012</v>
      </c>
      <c r="AB228" s="1" t="s">
        <v>5014</v>
      </c>
      <c r="AC228" s="1" t="s">
        <v>11955</v>
      </c>
    </row>
    <row r="229" spans="1:29" ht="13.5" customHeight="1">
      <c r="A229" s="48" t="s">
        <v>11956</v>
      </c>
      <c r="B229" s="38" t="s">
        <v>132</v>
      </c>
      <c r="C229" s="38" t="s">
        <v>4389</v>
      </c>
      <c r="D229" s="1" t="s">
        <v>82</v>
      </c>
      <c r="E229" s="94" t="s">
        <v>10639</v>
      </c>
      <c r="F229" s="36">
        <v>23388</v>
      </c>
      <c r="G229" s="46" t="s">
        <v>11208</v>
      </c>
      <c r="H229" s="46" t="s">
        <v>10500</v>
      </c>
      <c r="I229" s="1" t="s">
        <v>38</v>
      </c>
      <c r="J229" s="1">
        <v>3</v>
      </c>
      <c r="K229" s="1">
        <v>0</v>
      </c>
      <c r="L229" s="1" t="s">
        <v>11957</v>
      </c>
      <c r="M229" s="1">
        <v>4555.5</v>
      </c>
      <c r="N229" s="1" t="s">
        <v>23</v>
      </c>
      <c r="O229" s="1">
        <v>0.14000000000000001</v>
      </c>
      <c r="P229" s="1">
        <v>0.21</v>
      </c>
      <c r="Q229" s="1">
        <v>3.2000000000000001E-2</v>
      </c>
      <c r="R229" s="1">
        <v>1.4999999999999999E-2</v>
      </c>
      <c r="S229" s="1" t="s">
        <v>51</v>
      </c>
      <c r="T229" s="1" t="s">
        <v>10512</v>
      </c>
      <c r="U229" s="1">
        <v>18</v>
      </c>
      <c r="V229" s="1" t="s">
        <v>8140</v>
      </c>
      <c r="W229" s="1" t="s">
        <v>162</v>
      </c>
      <c r="X229" s="1">
        <v>68186.45</v>
      </c>
      <c r="Y229" s="1">
        <v>23400</v>
      </c>
      <c r="Z229" s="1" t="s">
        <v>5043</v>
      </c>
      <c r="AA229" s="1" t="s">
        <v>5009</v>
      </c>
      <c r="AB229" s="1" t="s">
        <v>11958</v>
      </c>
      <c r="AC229" s="1" t="s">
        <v>11959</v>
      </c>
    </row>
    <row r="230" spans="1:29" ht="14" customHeight="1">
      <c r="A230" s="158" t="s">
        <v>11960</v>
      </c>
      <c r="B230" s="159" t="s">
        <v>4128</v>
      </c>
      <c r="C230" s="159" t="s">
        <v>4127</v>
      </c>
      <c r="D230" s="158" t="s">
        <v>126</v>
      </c>
      <c r="E230" s="160" t="s">
        <v>10639</v>
      </c>
      <c r="F230" s="161">
        <v>42300</v>
      </c>
      <c r="G230" s="160" t="s">
        <v>10749</v>
      </c>
      <c r="H230" s="160" t="s">
        <v>11707</v>
      </c>
      <c r="I230" s="158" t="s">
        <v>9</v>
      </c>
      <c r="J230" s="158">
        <v>4</v>
      </c>
      <c r="K230" s="158">
        <v>0</v>
      </c>
      <c r="L230" s="158" t="s">
        <v>11961</v>
      </c>
      <c r="M230" s="1">
        <v>589.6</v>
      </c>
      <c r="N230" s="1" t="s">
        <v>101</v>
      </c>
      <c r="O230" s="1">
        <v>9.4E-2</v>
      </c>
      <c r="P230" s="1">
        <v>0.08</v>
      </c>
      <c r="Q230" s="1">
        <v>1.9E-2</v>
      </c>
      <c r="R230" s="1">
        <v>9.7999999999999997E-3</v>
      </c>
      <c r="S230" s="1" t="s">
        <v>51</v>
      </c>
      <c r="T230" s="1" t="s">
        <v>10501</v>
      </c>
      <c r="U230" s="1">
        <v>18</v>
      </c>
      <c r="V230" s="1" t="s">
        <v>5623</v>
      </c>
      <c r="W230" s="1" t="s">
        <v>163</v>
      </c>
      <c r="X230" s="1">
        <v>45099.09</v>
      </c>
      <c r="Y230" s="1">
        <v>42300</v>
      </c>
      <c r="Z230" s="1" t="s">
        <v>5043</v>
      </c>
      <c r="AA230" s="1" t="s">
        <v>5009</v>
      </c>
      <c r="AB230" s="47" t="s">
        <v>11962</v>
      </c>
      <c r="AC230" s="1" t="s">
        <v>11963</v>
      </c>
    </row>
    <row r="231" spans="1:29">
      <c r="A231" s="158" t="s">
        <v>11964</v>
      </c>
      <c r="B231" s="159" t="s">
        <v>1321</v>
      </c>
      <c r="C231" s="159" t="s">
        <v>4489</v>
      </c>
      <c r="D231" s="158" t="s">
        <v>4490</v>
      </c>
      <c r="E231" s="160" t="s">
        <v>10639</v>
      </c>
      <c r="F231" s="161">
        <v>28900</v>
      </c>
      <c r="G231" s="160" t="s">
        <v>10499</v>
      </c>
      <c r="H231" s="160" t="s">
        <v>10570</v>
      </c>
      <c r="I231" s="158" t="s">
        <v>17</v>
      </c>
      <c r="J231" s="158">
        <v>6</v>
      </c>
      <c r="K231" s="158">
        <v>4</v>
      </c>
      <c r="L231" s="158" t="s">
        <v>11965</v>
      </c>
      <c r="M231" s="1">
        <v>5679.8</v>
      </c>
      <c r="N231" s="1" t="s">
        <v>101</v>
      </c>
      <c r="O231" s="1">
        <v>0.128</v>
      </c>
      <c r="P231" s="1">
        <v>0.17</v>
      </c>
      <c r="Q231" s="1">
        <v>6.4000000000000001E-2</v>
      </c>
      <c r="R231" s="1">
        <v>1.4999999999999999E-2</v>
      </c>
      <c r="S231" s="1" t="s">
        <v>51</v>
      </c>
      <c r="T231" s="1" t="s">
        <v>162</v>
      </c>
      <c r="U231" s="1">
        <v>18</v>
      </c>
      <c r="V231" s="1" t="s">
        <v>5044</v>
      </c>
      <c r="W231" s="1" t="s">
        <v>162</v>
      </c>
      <c r="X231" s="1">
        <v>34184.050000000003</v>
      </c>
      <c r="Y231" s="1">
        <v>28800</v>
      </c>
      <c r="Z231" s="1" t="s">
        <v>5043</v>
      </c>
      <c r="AA231" s="1" t="s">
        <v>5012</v>
      </c>
      <c r="AB231" s="1" t="s">
        <v>5014</v>
      </c>
      <c r="AC231" s="1" t="s">
        <v>11966</v>
      </c>
    </row>
    <row r="232" spans="1:29">
      <c r="A232" s="158" t="s">
        <v>11967</v>
      </c>
      <c r="B232" s="159" t="s">
        <v>1638</v>
      </c>
      <c r="C232" s="159" t="s">
        <v>1608</v>
      </c>
      <c r="D232" s="158" t="s">
        <v>152</v>
      </c>
      <c r="E232" s="160" t="s">
        <v>10639</v>
      </c>
      <c r="F232" s="161">
        <v>33119</v>
      </c>
      <c r="G232" s="160" t="s">
        <v>10499</v>
      </c>
      <c r="H232" s="160" t="s">
        <v>10598</v>
      </c>
      <c r="I232" s="158" t="s">
        <v>31</v>
      </c>
      <c r="J232" s="158">
        <v>7</v>
      </c>
      <c r="K232" s="158">
        <v>4</v>
      </c>
      <c r="L232" s="158" t="s">
        <v>11968</v>
      </c>
      <c r="M232" s="1">
        <v>5457.3</v>
      </c>
      <c r="N232" s="1" t="s">
        <v>101</v>
      </c>
      <c r="O232" s="1">
        <v>0.128</v>
      </c>
      <c r="P232" s="1">
        <v>0.185</v>
      </c>
      <c r="Q232" s="1">
        <v>3.3000000000000002E-2</v>
      </c>
      <c r="R232" s="1">
        <v>1.18E-2</v>
      </c>
      <c r="S232" s="1" t="s">
        <v>51</v>
      </c>
      <c r="T232" s="1" t="s">
        <v>10519</v>
      </c>
      <c r="U232" s="1">
        <v>18</v>
      </c>
      <c r="V232" s="1" t="s">
        <v>5051</v>
      </c>
      <c r="W232" s="1" t="s">
        <v>162</v>
      </c>
      <c r="X232" s="1">
        <v>35070.43</v>
      </c>
      <c r="Y232" s="1">
        <v>33300</v>
      </c>
      <c r="Z232" s="1" t="s">
        <v>5043</v>
      </c>
      <c r="AA232" s="1" t="s">
        <v>5013</v>
      </c>
      <c r="AB232" s="1" t="s">
        <v>11969</v>
      </c>
      <c r="AC232" s="1" t="s">
        <v>11970</v>
      </c>
    </row>
    <row r="233" spans="1:29">
      <c r="A233" s="158" t="s">
        <v>11971</v>
      </c>
      <c r="B233" s="159" t="s">
        <v>2938</v>
      </c>
      <c r="C233" s="159" t="s">
        <v>2935</v>
      </c>
      <c r="D233" s="158" t="s">
        <v>4428</v>
      </c>
      <c r="E233" s="160" t="s">
        <v>10639</v>
      </c>
      <c r="F233" s="161">
        <v>33295</v>
      </c>
      <c r="G233" s="160" t="s">
        <v>10537</v>
      </c>
      <c r="H233" s="160" t="s">
        <v>10542</v>
      </c>
      <c r="I233" s="158" t="s">
        <v>26</v>
      </c>
      <c r="J233" s="158">
        <v>14</v>
      </c>
      <c r="K233" s="158">
        <v>9</v>
      </c>
      <c r="L233" s="158" t="s">
        <v>11972</v>
      </c>
      <c r="M233" s="1">
        <v>4689</v>
      </c>
      <c r="N233" s="1" t="s">
        <v>101</v>
      </c>
      <c r="O233" s="1">
        <v>0.128</v>
      </c>
      <c r="P233" s="1">
        <v>0.185</v>
      </c>
      <c r="Q233" s="1">
        <v>3.2000000000000001E-2</v>
      </c>
      <c r="R233" s="1">
        <v>1.9300000000000001E-2</v>
      </c>
      <c r="S233" s="1" t="s">
        <v>51</v>
      </c>
      <c r="T233" s="1" t="s">
        <v>10519</v>
      </c>
      <c r="U233" s="1">
        <v>18</v>
      </c>
      <c r="V233" s="1" t="s">
        <v>9089</v>
      </c>
      <c r="W233" s="1" t="s">
        <v>162</v>
      </c>
      <c r="X233" s="1">
        <v>20664.46</v>
      </c>
      <c r="Y233" s="1">
        <v>33300</v>
      </c>
      <c r="Z233" s="1" t="s">
        <v>5043</v>
      </c>
      <c r="AA233" s="1" t="s">
        <v>5012</v>
      </c>
      <c r="AB233" s="1" t="s">
        <v>5014</v>
      </c>
      <c r="AC233" s="1" t="s">
        <v>11973</v>
      </c>
    </row>
    <row r="234" spans="1:29">
      <c r="A234" s="158" t="s">
        <v>11974</v>
      </c>
      <c r="B234" s="159" t="s">
        <v>1511</v>
      </c>
      <c r="C234" s="159" t="s">
        <v>1512</v>
      </c>
      <c r="D234" s="158" t="s">
        <v>152</v>
      </c>
      <c r="E234" s="160" t="s">
        <v>10639</v>
      </c>
      <c r="F234" s="161">
        <v>42300</v>
      </c>
      <c r="G234" s="160" t="s">
        <v>11155</v>
      </c>
      <c r="H234" s="160" t="s">
        <v>10550</v>
      </c>
      <c r="I234" s="158" t="s">
        <v>29</v>
      </c>
      <c r="J234" s="158">
        <v>14</v>
      </c>
      <c r="K234" s="158">
        <v>9</v>
      </c>
      <c r="L234" s="158" t="s">
        <v>11975</v>
      </c>
      <c r="M234" s="1">
        <v>3407.1</v>
      </c>
      <c r="N234" s="1" t="s">
        <v>96</v>
      </c>
      <c r="O234" s="1">
        <v>6.5000000000000002E-2</v>
      </c>
      <c r="P234" s="1">
        <v>0.17</v>
      </c>
      <c r="Q234" s="1">
        <v>4.5999999999999999E-2</v>
      </c>
      <c r="R234" s="1">
        <v>1.9300000000000001E-2</v>
      </c>
      <c r="S234" s="1" t="s">
        <v>51</v>
      </c>
      <c r="T234" s="1" t="s">
        <v>10501</v>
      </c>
      <c r="U234" s="1">
        <v>18</v>
      </c>
      <c r="V234" s="1" t="s">
        <v>5046</v>
      </c>
      <c r="W234" s="1" t="s">
        <v>162</v>
      </c>
      <c r="X234" s="1">
        <v>33606.44</v>
      </c>
      <c r="Y234" s="1">
        <v>42300</v>
      </c>
      <c r="Z234" s="1" t="s">
        <v>5043</v>
      </c>
      <c r="AA234" s="1" t="s">
        <v>5010</v>
      </c>
      <c r="AB234" s="1" t="s">
        <v>5008</v>
      </c>
      <c r="AC234" s="1" t="s">
        <v>11765</v>
      </c>
    </row>
    <row r="235" spans="1:29">
      <c r="A235" s="1" t="s">
        <v>11976</v>
      </c>
      <c r="B235" s="38" t="s">
        <v>1638</v>
      </c>
      <c r="C235" s="38" t="s">
        <v>1608</v>
      </c>
      <c r="D235" s="1" t="s">
        <v>152</v>
      </c>
      <c r="E235" s="94" t="s">
        <v>10639</v>
      </c>
      <c r="F235" s="36">
        <v>33300</v>
      </c>
      <c r="G235" s="46" t="s">
        <v>10499</v>
      </c>
      <c r="H235" s="46" t="s">
        <v>10598</v>
      </c>
      <c r="I235" s="1" t="s">
        <v>31</v>
      </c>
      <c r="J235" s="1">
        <v>7</v>
      </c>
      <c r="K235" s="1">
        <v>4</v>
      </c>
      <c r="L235" s="1" t="s">
        <v>11977</v>
      </c>
      <c r="M235" s="1">
        <v>5218.3</v>
      </c>
      <c r="N235" s="1" t="s">
        <v>101</v>
      </c>
      <c r="O235" s="1">
        <v>0.128</v>
      </c>
      <c r="P235" s="1">
        <v>0.185</v>
      </c>
      <c r="Q235" s="1">
        <v>3.3000000000000002E-2</v>
      </c>
      <c r="R235" s="1">
        <v>1.18E-2</v>
      </c>
      <c r="S235" s="1" t="s">
        <v>51</v>
      </c>
      <c r="T235" s="1" t="s">
        <v>10519</v>
      </c>
      <c r="U235" s="1">
        <v>18</v>
      </c>
      <c r="V235" s="1" t="s">
        <v>5051</v>
      </c>
      <c r="W235" s="1" t="s">
        <v>162</v>
      </c>
      <c r="X235" s="1">
        <v>35070.43</v>
      </c>
      <c r="Y235" s="1">
        <v>33300</v>
      </c>
      <c r="Z235" s="1" t="s">
        <v>5043</v>
      </c>
      <c r="AA235" s="1" t="s">
        <v>5013</v>
      </c>
      <c r="AB235" s="1" t="s">
        <v>11978</v>
      </c>
      <c r="AC235" s="1" t="s">
        <v>11979</v>
      </c>
    </row>
    <row r="236" spans="1:29">
      <c r="A236" s="1" t="s">
        <v>11980</v>
      </c>
      <c r="B236" s="38" t="s">
        <v>2938</v>
      </c>
      <c r="C236" s="38" t="s">
        <v>2935</v>
      </c>
      <c r="D236" s="1" t="s">
        <v>4428</v>
      </c>
      <c r="E236" s="94" t="s">
        <v>10639</v>
      </c>
      <c r="F236" s="36">
        <v>33300</v>
      </c>
      <c r="G236" s="46" t="s">
        <v>10537</v>
      </c>
      <c r="H236" s="46" t="s">
        <v>10542</v>
      </c>
      <c r="I236" s="1" t="s">
        <v>26</v>
      </c>
      <c r="J236" s="1">
        <v>14</v>
      </c>
      <c r="K236" s="1">
        <v>9</v>
      </c>
      <c r="L236" s="1" t="s">
        <v>11981</v>
      </c>
      <c r="M236" s="1">
        <v>4615.1000000000004</v>
      </c>
      <c r="N236" s="1" t="s">
        <v>101</v>
      </c>
      <c r="O236" s="1">
        <v>0.128</v>
      </c>
      <c r="P236" s="1">
        <v>0.185</v>
      </c>
      <c r="Q236" s="1">
        <v>3.2000000000000001E-2</v>
      </c>
      <c r="R236" s="1">
        <v>1.9300000000000001E-2</v>
      </c>
      <c r="S236" s="1" t="s">
        <v>51</v>
      </c>
      <c r="T236" s="1" t="s">
        <v>10519</v>
      </c>
      <c r="U236" s="1">
        <v>18</v>
      </c>
      <c r="V236" s="1" t="s">
        <v>9089</v>
      </c>
      <c r="W236" s="1" t="s">
        <v>162</v>
      </c>
      <c r="X236" s="1">
        <v>20664.46</v>
      </c>
      <c r="Y236" s="1">
        <v>33300</v>
      </c>
      <c r="Z236" s="1" t="s">
        <v>5043</v>
      </c>
      <c r="AA236" s="1" t="s">
        <v>5012</v>
      </c>
      <c r="AB236" s="1" t="s">
        <v>5014</v>
      </c>
      <c r="AC236" s="1" t="s">
        <v>11973</v>
      </c>
    </row>
    <row r="237" spans="1:29">
      <c r="A237" s="1" t="s">
        <v>11982</v>
      </c>
      <c r="B237" s="38" t="s">
        <v>1053</v>
      </c>
      <c r="C237" s="38" t="s">
        <v>1051</v>
      </c>
      <c r="D237" s="1" t="s">
        <v>107</v>
      </c>
      <c r="E237" s="94" t="s">
        <v>10639</v>
      </c>
      <c r="F237" s="36">
        <v>16297</v>
      </c>
      <c r="G237" s="46" t="s">
        <v>10516</v>
      </c>
      <c r="H237" s="46" t="s">
        <v>11191</v>
      </c>
      <c r="I237" s="1" t="s">
        <v>17</v>
      </c>
      <c r="J237" s="1">
        <v>2</v>
      </c>
      <c r="K237" s="1">
        <v>0</v>
      </c>
      <c r="L237" s="1" t="s">
        <v>11983</v>
      </c>
      <c r="M237" s="1">
        <v>1686.4</v>
      </c>
      <c r="N237" s="1" t="s">
        <v>23</v>
      </c>
      <c r="O237" s="1">
        <v>0.122</v>
      </c>
      <c r="P237" s="1">
        <v>0.18</v>
      </c>
      <c r="Q237" s="1">
        <v>5.6000000000000001E-2</v>
      </c>
      <c r="R237" s="1">
        <v>1.4999999999999999E-2</v>
      </c>
      <c r="S237" s="1" t="s">
        <v>50</v>
      </c>
      <c r="T237" s="1" t="s">
        <v>10512</v>
      </c>
      <c r="U237" s="1">
        <v>18</v>
      </c>
      <c r="V237" s="1" t="s">
        <v>5549</v>
      </c>
      <c r="W237" s="1" t="s">
        <v>162</v>
      </c>
      <c r="X237" s="1">
        <v>57063.87</v>
      </c>
      <c r="Y237" s="1">
        <v>16380</v>
      </c>
      <c r="Z237" s="1" t="s">
        <v>11169</v>
      </c>
      <c r="AA237" s="1" t="s">
        <v>5010</v>
      </c>
      <c r="AB237" s="1" t="s">
        <v>5008</v>
      </c>
      <c r="AC237" s="1" t="s">
        <v>11984</v>
      </c>
    </row>
    <row r="238" spans="1:29">
      <c r="A238" s="1" t="s">
        <v>11985</v>
      </c>
      <c r="B238" s="38" t="s">
        <v>144</v>
      </c>
      <c r="C238" s="38" t="s">
        <v>145</v>
      </c>
      <c r="D238" s="1" t="s">
        <v>87</v>
      </c>
      <c r="E238" s="94" t="s">
        <v>10639</v>
      </c>
      <c r="F238" s="36">
        <v>28900</v>
      </c>
      <c r="G238" s="46" t="s">
        <v>10618</v>
      </c>
      <c r="H238" s="46" t="s">
        <v>10598</v>
      </c>
      <c r="I238" s="1" t="s">
        <v>17</v>
      </c>
      <c r="J238" s="1">
        <v>6</v>
      </c>
      <c r="K238" s="1">
        <v>4</v>
      </c>
      <c r="L238" s="1" t="s">
        <v>11986</v>
      </c>
      <c r="M238" s="1">
        <v>5715.6</v>
      </c>
      <c r="N238" s="1" t="s">
        <v>101</v>
      </c>
      <c r="O238" s="1">
        <v>0.128</v>
      </c>
      <c r="P238" s="1">
        <v>0.17</v>
      </c>
      <c r="Q238" s="1">
        <v>6.4000000000000001E-2</v>
      </c>
      <c r="R238" s="1">
        <v>1.4999999999999999E-2</v>
      </c>
      <c r="S238" s="1" t="s">
        <v>51</v>
      </c>
      <c r="T238" s="1" t="s">
        <v>162</v>
      </c>
      <c r="U238" s="1">
        <v>18</v>
      </c>
      <c r="V238" s="1" t="s">
        <v>5044</v>
      </c>
      <c r="W238" s="1" t="s">
        <v>162</v>
      </c>
      <c r="X238" s="1">
        <v>34325.82</v>
      </c>
      <c r="Y238" s="1">
        <v>28800</v>
      </c>
      <c r="Z238" s="1" t="s">
        <v>5043</v>
      </c>
      <c r="AA238" s="1" t="s">
        <v>5010</v>
      </c>
      <c r="AB238" s="1" t="s">
        <v>5008</v>
      </c>
      <c r="AC238" s="1" t="s">
        <v>11987</v>
      </c>
    </row>
    <row r="239" spans="1:29">
      <c r="A239" s="1" t="s">
        <v>11988</v>
      </c>
      <c r="B239" s="38" t="s">
        <v>132</v>
      </c>
      <c r="C239" s="38" t="s">
        <v>4389</v>
      </c>
      <c r="D239" s="1" t="s">
        <v>82</v>
      </c>
      <c r="E239" s="94" t="s">
        <v>10639</v>
      </c>
      <c r="F239" s="36">
        <v>23329</v>
      </c>
      <c r="G239" s="46" t="s">
        <v>11208</v>
      </c>
      <c r="H239" s="46" t="s">
        <v>10500</v>
      </c>
      <c r="I239" s="1" t="s">
        <v>38</v>
      </c>
      <c r="J239" s="1">
        <v>3</v>
      </c>
      <c r="K239" s="1">
        <v>0</v>
      </c>
      <c r="L239" s="1" t="s">
        <v>11989</v>
      </c>
      <c r="M239" s="1">
        <v>4452.2</v>
      </c>
      <c r="N239" s="1" t="s">
        <v>23</v>
      </c>
      <c r="O239" s="1">
        <v>0.14000000000000001</v>
      </c>
      <c r="P239" s="1">
        <v>0.21</v>
      </c>
      <c r="Q239" s="1">
        <v>3.2000000000000001E-2</v>
      </c>
      <c r="R239" s="1">
        <v>1.4999999999999999E-2</v>
      </c>
      <c r="S239" s="1" t="s">
        <v>51</v>
      </c>
      <c r="T239" s="1" t="s">
        <v>10512</v>
      </c>
      <c r="U239" s="1">
        <v>18</v>
      </c>
      <c r="V239" s="1" t="s">
        <v>8140</v>
      </c>
      <c r="W239" s="1" t="s">
        <v>162</v>
      </c>
      <c r="X239" s="1">
        <v>68186.45</v>
      </c>
      <c r="Y239" s="1">
        <v>23400</v>
      </c>
      <c r="Z239" s="1" t="s">
        <v>5043</v>
      </c>
      <c r="AA239" s="1" t="s">
        <v>5009</v>
      </c>
      <c r="AB239" s="1" t="s">
        <v>11990</v>
      </c>
      <c r="AC239" s="1" t="s">
        <v>11991</v>
      </c>
    </row>
    <row r="240" spans="1:29">
      <c r="A240" s="1" t="s">
        <v>11992</v>
      </c>
      <c r="B240" s="38" t="s">
        <v>1998</v>
      </c>
      <c r="C240" s="38" t="s">
        <v>1740</v>
      </c>
      <c r="D240" s="1" t="s">
        <v>4428</v>
      </c>
      <c r="E240" s="94" t="s">
        <v>10639</v>
      </c>
      <c r="F240" s="36">
        <v>33123</v>
      </c>
      <c r="G240" s="46" t="s">
        <v>11208</v>
      </c>
      <c r="H240" s="46" t="s">
        <v>10529</v>
      </c>
      <c r="I240" s="1" t="s">
        <v>17</v>
      </c>
      <c r="J240" s="1">
        <v>8</v>
      </c>
      <c r="K240" s="1">
        <v>5</v>
      </c>
      <c r="L240" s="1" t="s">
        <v>11993</v>
      </c>
      <c r="M240" s="1">
        <v>4193.3</v>
      </c>
      <c r="N240" s="1" t="s">
        <v>96</v>
      </c>
      <c r="O240" s="1">
        <v>0.128</v>
      </c>
      <c r="P240" s="1">
        <v>0.17</v>
      </c>
      <c r="Q240" s="1">
        <v>3.3000000000000002E-2</v>
      </c>
      <c r="R240" s="1">
        <v>1.9300000000000001E-2</v>
      </c>
      <c r="S240" s="1" t="s">
        <v>51</v>
      </c>
      <c r="T240" s="1" t="s">
        <v>10519</v>
      </c>
      <c r="U240" s="1">
        <v>18</v>
      </c>
      <c r="V240" s="1" t="s">
        <v>5580</v>
      </c>
      <c r="W240" s="1" t="s">
        <v>162</v>
      </c>
      <c r="X240" s="1">
        <v>24079.88</v>
      </c>
      <c r="Y240" s="1">
        <v>33300</v>
      </c>
      <c r="Z240" s="1" t="s">
        <v>11169</v>
      </c>
      <c r="AA240" s="1" t="s">
        <v>5009</v>
      </c>
      <c r="AB240" s="1" t="s">
        <v>11994</v>
      </c>
      <c r="AC240" s="1" t="s">
        <v>11995</v>
      </c>
    </row>
    <row r="241" spans="1:29" ht="13" customHeight="1">
      <c r="A241" s="1" t="s">
        <v>11996</v>
      </c>
      <c r="B241" s="38" t="s">
        <v>2207</v>
      </c>
      <c r="C241" s="38" t="s">
        <v>2208</v>
      </c>
      <c r="D241" s="1" t="s">
        <v>4428</v>
      </c>
      <c r="E241" s="94" t="s">
        <v>10639</v>
      </c>
      <c r="F241" s="36">
        <v>50728</v>
      </c>
      <c r="G241" s="46" t="s">
        <v>10516</v>
      </c>
      <c r="H241" s="46" t="s">
        <v>10529</v>
      </c>
      <c r="I241" s="1" t="s">
        <v>1</v>
      </c>
      <c r="J241" s="1">
        <v>6</v>
      </c>
      <c r="K241" s="1">
        <v>4</v>
      </c>
      <c r="L241" s="1" t="s">
        <v>11997</v>
      </c>
      <c r="M241" s="1">
        <v>1314.2</v>
      </c>
      <c r="N241" s="1" t="s">
        <v>101</v>
      </c>
      <c r="O241" s="1">
        <v>8.8999999999999996E-2</v>
      </c>
      <c r="P241" s="1">
        <v>6.4000000000000001E-2</v>
      </c>
      <c r="Q241" s="1">
        <v>4.1000000000000002E-2</v>
      </c>
      <c r="R241" s="1">
        <v>9.7999999999999997E-3</v>
      </c>
      <c r="S241" s="1" t="s">
        <v>52</v>
      </c>
      <c r="T241" s="1" t="s">
        <v>10501</v>
      </c>
      <c r="U241" s="1">
        <v>18</v>
      </c>
      <c r="V241" s="1" t="s">
        <v>5044</v>
      </c>
      <c r="W241" s="1" t="s">
        <v>163</v>
      </c>
      <c r="X241" s="1">
        <v>36502.04</v>
      </c>
      <c r="Y241" s="1">
        <v>50760</v>
      </c>
      <c r="Z241" s="1" t="s">
        <v>11169</v>
      </c>
      <c r="AA241" s="1" t="s">
        <v>5009</v>
      </c>
      <c r="AB241" s="47" t="s">
        <v>11998</v>
      </c>
      <c r="AC241" s="1" t="s">
        <v>11999</v>
      </c>
    </row>
    <row r="242" spans="1:29" ht="13.5" customHeight="1">
      <c r="A242" s="48" t="s">
        <v>12148</v>
      </c>
      <c r="B242" s="38" t="s">
        <v>285</v>
      </c>
      <c r="C242" s="38" t="s">
        <v>284</v>
      </c>
      <c r="D242" s="1" t="s">
        <v>90</v>
      </c>
      <c r="E242" s="94" t="s">
        <v>10639</v>
      </c>
      <c r="F242" s="36">
        <v>16011</v>
      </c>
      <c r="G242" s="46" t="s">
        <v>10522</v>
      </c>
      <c r="H242" s="46" t="s">
        <v>11160</v>
      </c>
      <c r="I242" s="1" t="s">
        <v>27</v>
      </c>
      <c r="J242" s="1">
        <v>2</v>
      </c>
      <c r="K242" s="1">
        <v>0</v>
      </c>
      <c r="L242" s="1" t="s">
        <v>12149</v>
      </c>
      <c r="M242" s="1">
        <v>2361.5</v>
      </c>
      <c r="N242" s="1" t="s">
        <v>23</v>
      </c>
      <c r="O242" s="1">
        <v>0.122</v>
      </c>
      <c r="P242" s="1">
        <v>0.18</v>
      </c>
      <c r="Q242" s="1">
        <v>5.6000000000000001E-2</v>
      </c>
      <c r="R242" s="1">
        <v>1.4999999999999999E-2</v>
      </c>
      <c r="S242" s="1" t="s">
        <v>50</v>
      </c>
      <c r="T242" s="1" t="s">
        <v>10512</v>
      </c>
      <c r="U242" s="1">
        <v>18</v>
      </c>
      <c r="V242" s="1" t="s">
        <v>6178</v>
      </c>
      <c r="W242" s="1" t="s">
        <v>162</v>
      </c>
      <c r="X242" s="1">
        <v>53648.24</v>
      </c>
      <c r="Y242" s="1">
        <v>16380</v>
      </c>
      <c r="Z242" s="1" t="s">
        <v>11169</v>
      </c>
      <c r="AA242" s="1" t="s">
        <v>5009</v>
      </c>
      <c r="AB242" s="1" t="s">
        <v>12150</v>
      </c>
      <c r="AC242" s="1" t="s">
        <v>12151</v>
      </c>
    </row>
    <row r="243" spans="1:29">
      <c r="A243" s="1" t="s">
        <v>12003</v>
      </c>
      <c r="B243" s="38" t="s">
        <v>132</v>
      </c>
      <c r="C243" s="38" t="s">
        <v>4389</v>
      </c>
      <c r="D243" s="1" t="s">
        <v>82</v>
      </c>
      <c r="E243" s="94" t="s">
        <v>10639</v>
      </c>
      <c r="F243" s="36">
        <v>23368</v>
      </c>
      <c r="G243" s="46" t="s">
        <v>11208</v>
      </c>
      <c r="H243" s="46" t="s">
        <v>10500</v>
      </c>
      <c r="I243" s="1" t="s">
        <v>38</v>
      </c>
      <c r="J243" s="1">
        <v>3</v>
      </c>
      <c r="K243" s="1">
        <v>0</v>
      </c>
      <c r="L243" s="1" t="s">
        <v>12004</v>
      </c>
      <c r="M243" s="1">
        <v>4587.5</v>
      </c>
      <c r="N243" s="1" t="s">
        <v>23</v>
      </c>
      <c r="O243" s="1">
        <v>0.14000000000000001</v>
      </c>
      <c r="P243" s="1">
        <v>0.21</v>
      </c>
      <c r="Q243" s="1">
        <v>3.2000000000000001E-2</v>
      </c>
      <c r="R243" s="1">
        <v>1.4999999999999999E-2</v>
      </c>
      <c r="S243" s="1" t="s">
        <v>51</v>
      </c>
      <c r="T243" s="1" t="s">
        <v>10512</v>
      </c>
      <c r="U243" s="1">
        <v>18</v>
      </c>
      <c r="V243" s="1" t="s">
        <v>8140</v>
      </c>
      <c r="W243" s="1" t="s">
        <v>162</v>
      </c>
      <c r="X243" s="1">
        <v>68186.45</v>
      </c>
      <c r="Y243" s="1">
        <v>23400</v>
      </c>
      <c r="Z243" s="1" t="s">
        <v>5043</v>
      </c>
      <c r="AA243" s="1" t="s">
        <v>5009</v>
      </c>
      <c r="AB243" s="1" t="s">
        <v>12005</v>
      </c>
      <c r="AC243" s="1" t="s">
        <v>12006</v>
      </c>
    </row>
    <row r="244" spans="1:29">
      <c r="A244" s="1" t="s">
        <v>12007</v>
      </c>
      <c r="B244" s="38" t="s">
        <v>4114</v>
      </c>
      <c r="C244" s="38" t="s">
        <v>4115</v>
      </c>
      <c r="D244" s="1" t="s">
        <v>4530</v>
      </c>
      <c r="E244" s="94" t="s">
        <v>10639</v>
      </c>
      <c r="F244" s="36">
        <v>50760</v>
      </c>
      <c r="G244" s="46" t="s">
        <v>10583</v>
      </c>
      <c r="H244" s="46" t="s">
        <v>10598</v>
      </c>
      <c r="I244" s="1" t="s">
        <v>10</v>
      </c>
      <c r="J244" s="1">
        <v>10</v>
      </c>
      <c r="K244" s="1">
        <v>5</v>
      </c>
      <c r="L244" s="1" t="s">
        <v>12008</v>
      </c>
      <c r="M244" s="1">
        <v>1384.9</v>
      </c>
      <c r="N244" s="1" t="s">
        <v>101</v>
      </c>
      <c r="O244" s="1">
        <v>9.4E-2</v>
      </c>
      <c r="P244" s="1">
        <v>7.5999999999999998E-2</v>
      </c>
      <c r="Q244" s="1">
        <v>2.0299999999999999E-2</v>
      </c>
      <c r="R244" s="1">
        <v>9.7999999999999997E-3</v>
      </c>
      <c r="S244" s="1" t="s">
        <v>52</v>
      </c>
      <c r="T244" s="1" t="s">
        <v>10501</v>
      </c>
      <c r="U244" s="1">
        <v>18</v>
      </c>
      <c r="V244" s="1" t="s">
        <v>9485</v>
      </c>
      <c r="W244" s="1" t="s">
        <v>163</v>
      </c>
      <c r="X244" s="1">
        <v>66066.73</v>
      </c>
      <c r="Y244" s="1">
        <v>50760</v>
      </c>
      <c r="Z244" s="1" t="s">
        <v>5043</v>
      </c>
      <c r="AA244" s="1" t="s">
        <v>5015</v>
      </c>
      <c r="AB244" s="1" t="s">
        <v>5014</v>
      </c>
      <c r="AC244" s="1" t="s">
        <v>11214</v>
      </c>
    </row>
    <row r="245" spans="1:29">
      <c r="A245" s="1" t="s">
        <v>12009</v>
      </c>
      <c r="B245" s="38" t="s">
        <v>129</v>
      </c>
      <c r="C245" s="38" t="s">
        <v>130</v>
      </c>
      <c r="D245" s="1" t="s">
        <v>131</v>
      </c>
      <c r="E245" s="94" t="s">
        <v>10639</v>
      </c>
      <c r="F245" s="36">
        <v>42180</v>
      </c>
      <c r="G245" s="46" t="s">
        <v>11156</v>
      </c>
      <c r="H245" s="46" t="s">
        <v>11159</v>
      </c>
      <c r="I245" s="1" t="s">
        <v>29</v>
      </c>
      <c r="J245" s="1">
        <v>14</v>
      </c>
      <c r="K245" s="1">
        <v>9</v>
      </c>
      <c r="L245" s="1" t="s">
        <v>12010</v>
      </c>
      <c r="M245" s="1">
        <v>2899.1</v>
      </c>
      <c r="N245" s="1" t="s">
        <v>96</v>
      </c>
      <c r="O245" s="1">
        <v>6.5000000000000002E-2</v>
      </c>
      <c r="P245" s="1">
        <v>0.17</v>
      </c>
      <c r="Q245" s="1">
        <v>0.04</v>
      </c>
      <c r="R245" s="1">
        <v>1.9300000000000001E-2</v>
      </c>
      <c r="S245" s="1" t="s">
        <v>51</v>
      </c>
      <c r="T245" s="1" t="s">
        <v>10501</v>
      </c>
      <c r="U245" s="1">
        <v>18</v>
      </c>
      <c r="V245" s="1" t="s">
        <v>5046</v>
      </c>
      <c r="W245" s="1" t="s">
        <v>162</v>
      </c>
      <c r="X245" s="1">
        <v>20932.16</v>
      </c>
      <c r="Y245" s="1">
        <v>42300</v>
      </c>
      <c r="Z245" s="1" t="s">
        <v>5043</v>
      </c>
      <c r="AA245" s="1" t="s">
        <v>5009</v>
      </c>
      <c r="AB245" s="1" t="s">
        <v>5008</v>
      </c>
      <c r="AC245" s="1" t="s">
        <v>11779</v>
      </c>
    </row>
    <row r="246" spans="1:29">
      <c r="A246" s="1" t="s">
        <v>12011</v>
      </c>
      <c r="B246" s="38" t="s">
        <v>1321</v>
      </c>
      <c r="C246" s="38" t="s">
        <v>4489</v>
      </c>
      <c r="D246" s="1" t="s">
        <v>4490</v>
      </c>
      <c r="E246" s="94" t="s">
        <v>10639</v>
      </c>
      <c r="F246" s="36">
        <v>28851</v>
      </c>
      <c r="G246" s="46" t="s">
        <v>10499</v>
      </c>
      <c r="H246" s="46" t="s">
        <v>10570</v>
      </c>
      <c r="I246" s="1" t="s">
        <v>17</v>
      </c>
      <c r="J246" s="1">
        <v>6</v>
      </c>
      <c r="K246" s="1">
        <v>4</v>
      </c>
      <c r="L246" s="1" t="s">
        <v>12012</v>
      </c>
      <c r="M246" s="1">
        <v>5853.1</v>
      </c>
      <c r="N246" s="1" t="s">
        <v>101</v>
      </c>
      <c r="O246" s="1">
        <v>0.128</v>
      </c>
      <c r="P246" s="1">
        <v>0.17</v>
      </c>
      <c r="Q246" s="1">
        <v>6.4000000000000001E-2</v>
      </c>
      <c r="R246" s="1">
        <v>1.4999999999999999E-2</v>
      </c>
      <c r="S246" s="1" t="s">
        <v>51</v>
      </c>
      <c r="T246" s="1" t="s">
        <v>162</v>
      </c>
      <c r="U246" s="1">
        <v>18</v>
      </c>
      <c r="V246" s="1" t="s">
        <v>5044</v>
      </c>
      <c r="W246" s="1" t="s">
        <v>162</v>
      </c>
      <c r="X246" s="1">
        <v>34184.050000000003</v>
      </c>
      <c r="Y246" s="1">
        <v>28800</v>
      </c>
      <c r="Z246" s="1" t="s">
        <v>5043</v>
      </c>
      <c r="AA246" s="1" t="s">
        <v>5012</v>
      </c>
      <c r="AB246" s="1" t="s">
        <v>5014</v>
      </c>
      <c r="AC246" s="1" t="s">
        <v>12013</v>
      </c>
    </row>
    <row r="247" spans="1:29">
      <c r="A247" s="1" t="s">
        <v>12014</v>
      </c>
      <c r="B247" s="38" t="s">
        <v>144</v>
      </c>
      <c r="C247" s="38" t="s">
        <v>145</v>
      </c>
      <c r="D247" s="1" t="s">
        <v>87</v>
      </c>
      <c r="E247" s="94" t="s">
        <v>10639</v>
      </c>
      <c r="F247" s="36">
        <v>28900</v>
      </c>
      <c r="G247" s="46" t="s">
        <v>10618</v>
      </c>
      <c r="H247" s="46" t="s">
        <v>10598</v>
      </c>
      <c r="I247" s="1" t="s">
        <v>17</v>
      </c>
      <c r="J247" s="1">
        <v>6</v>
      </c>
      <c r="K247" s="1">
        <v>4</v>
      </c>
      <c r="L247" s="1" t="s">
        <v>12015</v>
      </c>
      <c r="M247" s="1">
        <v>5619.6</v>
      </c>
      <c r="N247" s="1" t="s">
        <v>101</v>
      </c>
      <c r="O247" s="1">
        <v>0.128</v>
      </c>
      <c r="P247" s="1">
        <v>0.17</v>
      </c>
      <c r="Q247" s="1">
        <v>6.4000000000000001E-2</v>
      </c>
      <c r="R247" s="1">
        <v>1.4999999999999999E-2</v>
      </c>
      <c r="S247" s="1" t="s">
        <v>51</v>
      </c>
      <c r="T247" s="1" t="s">
        <v>162</v>
      </c>
      <c r="U247" s="1">
        <v>18</v>
      </c>
      <c r="V247" s="1" t="s">
        <v>5044</v>
      </c>
      <c r="W247" s="1" t="s">
        <v>162</v>
      </c>
      <c r="X247" s="1">
        <v>34325.82</v>
      </c>
      <c r="Y247" s="1">
        <v>28800</v>
      </c>
      <c r="Z247" s="1" t="s">
        <v>5043</v>
      </c>
      <c r="AA247" s="1" t="s">
        <v>5010</v>
      </c>
      <c r="AB247" s="1" t="s">
        <v>5008</v>
      </c>
      <c r="AC247" s="1" t="s">
        <v>12016</v>
      </c>
    </row>
    <row r="248" spans="1:29">
      <c r="A248" s="1" t="s">
        <v>12017</v>
      </c>
      <c r="B248" s="38" t="s">
        <v>760</v>
      </c>
      <c r="C248" s="38" t="s">
        <v>10211</v>
      </c>
      <c r="D248" s="1" t="s">
        <v>82</v>
      </c>
      <c r="E248" s="94" t="s">
        <v>10639</v>
      </c>
      <c r="F248" s="36">
        <v>8489</v>
      </c>
      <c r="G248" s="46" t="s">
        <v>10511</v>
      </c>
      <c r="H248" s="46" t="s">
        <v>11162</v>
      </c>
      <c r="I248" s="1" t="s">
        <v>39</v>
      </c>
      <c r="J248" s="1">
        <v>3</v>
      </c>
      <c r="K248" s="1">
        <v>0</v>
      </c>
      <c r="L248" s="1" t="s">
        <v>12018</v>
      </c>
      <c r="M248" s="1">
        <v>8121.7</v>
      </c>
      <c r="N248" s="1" t="s">
        <v>23</v>
      </c>
      <c r="O248" s="1">
        <v>0.20599999999999999</v>
      </c>
      <c r="P248" s="1">
        <v>0.216</v>
      </c>
      <c r="Q248" s="1">
        <v>4.1000000000000002E-2</v>
      </c>
      <c r="R248" s="1">
        <v>1.18E-2</v>
      </c>
      <c r="S248" s="1" t="s">
        <v>50</v>
      </c>
      <c r="T248" s="1" t="s">
        <v>10504</v>
      </c>
      <c r="U248" s="1">
        <v>18</v>
      </c>
      <c r="V248" s="1" t="s">
        <v>8119</v>
      </c>
      <c r="W248" s="1" t="s">
        <v>162</v>
      </c>
      <c r="X248" s="1">
        <v>70015.25</v>
      </c>
      <c r="Y248" s="1">
        <v>13860</v>
      </c>
      <c r="Z248" s="1" t="s">
        <v>5043</v>
      </c>
      <c r="AA248" s="1" t="s">
        <v>5009</v>
      </c>
      <c r="AB248" s="1" t="s">
        <v>5008</v>
      </c>
      <c r="AC248" s="1" t="s">
        <v>11227</v>
      </c>
    </row>
    <row r="249" spans="1:29">
      <c r="A249" s="1" t="s">
        <v>12019</v>
      </c>
      <c r="B249" s="38" t="s">
        <v>4118</v>
      </c>
      <c r="C249" s="38" t="s">
        <v>4103</v>
      </c>
      <c r="D249" s="1" t="s">
        <v>4492</v>
      </c>
      <c r="E249" s="94" t="s">
        <v>10639</v>
      </c>
      <c r="F249" s="36">
        <v>50760</v>
      </c>
      <c r="G249" s="46" t="s">
        <v>10577</v>
      </c>
      <c r="H249" s="46" t="s">
        <v>10500</v>
      </c>
      <c r="I249" s="1" t="s">
        <v>8</v>
      </c>
      <c r="J249" s="1">
        <v>5</v>
      </c>
      <c r="K249" s="1">
        <v>0</v>
      </c>
      <c r="L249" s="1" t="s">
        <v>12020</v>
      </c>
      <c r="M249" s="1">
        <v>621.20000000000005</v>
      </c>
      <c r="N249" s="1" t="s">
        <v>101</v>
      </c>
      <c r="O249" s="1">
        <v>9.4E-2</v>
      </c>
      <c r="P249" s="1">
        <v>7.0000000000000007E-2</v>
      </c>
      <c r="Q249" s="1">
        <v>1.9E-2</v>
      </c>
      <c r="R249" s="1">
        <v>9.7999999999999997E-3</v>
      </c>
      <c r="S249" s="1" t="s">
        <v>52</v>
      </c>
      <c r="T249" s="1" t="s">
        <v>10501</v>
      </c>
      <c r="U249" s="1">
        <v>18</v>
      </c>
      <c r="V249" s="1" t="s">
        <v>6911</v>
      </c>
      <c r="W249" s="1" t="s">
        <v>163</v>
      </c>
      <c r="X249" s="1">
        <v>42895.4</v>
      </c>
      <c r="Y249" s="1">
        <v>50760</v>
      </c>
      <c r="Z249" s="1" t="s">
        <v>11169</v>
      </c>
      <c r="AA249" s="1" t="s">
        <v>5009</v>
      </c>
      <c r="AB249" s="1" t="s">
        <v>12021</v>
      </c>
      <c r="AC249" s="1" t="s">
        <v>12022</v>
      </c>
    </row>
    <row r="250" spans="1:29">
      <c r="A250" s="48" t="s">
        <v>12023</v>
      </c>
      <c r="B250" s="38" t="s">
        <v>4114</v>
      </c>
      <c r="C250" s="38" t="s">
        <v>4115</v>
      </c>
      <c r="D250" s="1" t="s">
        <v>4530</v>
      </c>
      <c r="E250" s="94" t="s">
        <v>10639</v>
      </c>
      <c r="F250" s="36">
        <v>50760</v>
      </c>
      <c r="G250" s="46" t="s">
        <v>10583</v>
      </c>
      <c r="H250" s="46" t="s">
        <v>10598</v>
      </c>
      <c r="I250" s="1" t="s">
        <v>10</v>
      </c>
      <c r="J250" s="1">
        <v>10</v>
      </c>
      <c r="K250" s="1">
        <v>5</v>
      </c>
      <c r="L250" s="1" t="s">
        <v>12024</v>
      </c>
      <c r="M250" s="1">
        <v>1416.6</v>
      </c>
      <c r="N250" s="1" t="s">
        <v>101</v>
      </c>
      <c r="O250" s="1">
        <v>9.4E-2</v>
      </c>
      <c r="P250" s="1">
        <v>7.5999999999999998E-2</v>
      </c>
      <c r="Q250" s="1">
        <v>2.0299999999999999E-2</v>
      </c>
      <c r="R250" s="1">
        <v>9.7999999999999997E-3</v>
      </c>
      <c r="S250" s="1" t="s">
        <v>52</v>
      </c>
      <c r="T250" s="1" t="s">
        <v>10501</v>
      </c>
      <c r="U250" s="1">
        <v>18</v>
      </c>
      <c r="V250" s="1" t="s">
        <v>9485</v>
      </c>
      <c r="W250" s="1" t="s">
        <v>163</v>
      </c>
      <c r="X250" s="1">
        <v>66066.73</v>
      </c>
      <c r="Y250" s="1">
        <v>50760</v>
      </c>
      <c r="Z250" s="1" t="s">
        <v>10374</v>
      </c>
      <c r="AA250" s="1" t="s">
        <v>5015</v>
      </c>
      <c r="AB250" s="1" t="s">
        <v>5014</v>
      </c>
      <c r="AC250" s="1" t="s">
        <v>11214</v>
      </c>
    </row>
    <row r="251" spans="1:29">
      <c r="A251" s="48" t="s">
        <v>12025</v>
      </c>
      <c r="B251" s="38" t="s">
        <v>4114</v>
      </c>
      <c r="C251" s="38" t="s">
        <v>4115</v>
      </c>
      <c r="D251" s="1" t="s">
        <v>4530</v>
      </c>
      <c r="E251" s="94" t="s">
        <v>10639</v>
      </c>
      <c r="F251" s="36">
        <v>50699</v>
      </c>
      <c r="G251" s="46" t="s">
        <v>10583</v>
      </c>
      <c r="H251" s="46" t="s">
        <v>10598</v>
      </c>
      <c r="I251" s="1" t="s">
        <v>10</v>
      </c>
      <c r="J251" s="1">
        <v>10</v>
      </c>
      <c r="K251" s="1">
        <v>5</v>
      </c>
      <c r="L251" s="1" t="s">
        <v>12026</v>
      </c>
      <c r="M251" s="1">
        <v>1400.2</v>
      </c>
      <c r="N251" s="1" t="s">
        <v>101</v>
      </c>
      <c r="O251" s="1">
        <v>9.4E-2</v>
      </c>
      <c r="P251" s="1">
        <v>7.5999999999999998E-2</v>
      </c>
      <c r="Q251" s="1">
        <v>2.0299999999999999E-2</v>
      </c>
      <c r="R251" s="1">
        <v>9.7999999999999997E-3</v>
      </c>
      <c r="S251" s="1" t="s">
        <v>52</v>
      </c>
      <c r="T251" s="1" t="s">
        <v>10501</v>
      </c>
      <c r="U251" s="1">
        <v>18</v>
      </c>
      <c r="V251" s="1" t="s">
        <v>9485</v>
      </c>
      <c r="W251" s="1" t="s">
        <v>163</v>
      </c>
      <c r="X251" s="1">
        <v>66066.73</v>
      </c>
      <c r="Y251" s="1">
        <v>50760</v>
      </c>
      <c r="Z251" s="1" t="s">
        <v>5043</v>
      </c>
      <c r="AA251" s="1" t="s">
        <v>5015</v>
      </c>
      <c r="AB251" s="1" t="s">
        <v>5014</v>
      </c>
      <c r="AC251" s="1" t="s">
        <v>11214</v>
      </c>
    </row>
    <row r="252" spans="1:29">
      <c r="A252" s="1" t="s">
        <v>12027</v>
      </c>
      <c r="B252" s="38" t="s">
        <v>3802</v>
      </c>
      <c r="C252" s="38" t="s">
        <v>3683</v>
      </c>
      <c r="D252" s="1" t="s">
        <v>4469</v>
      </c>
      <c r="E252" s="94" t="s">
        <v>10583</v>
      </c>
      <c r="F252" s="36">
        <v>50760</v>
      </c>
      <c r="G252" s="46" t="s">
        <v>10724</v>
      </c>
      <c r="H252" s="46" t="s">
        <v>10548</v>
      </c>
      <c r="I252" s="1" t="s">
        <v>1</v>
      </c>
      <c r="J252" s="1">
        <v>8</v>
      </c>
      <c r="K252" s="1">
        <v>5</v>
      </c>
      <c r="L252" s="1" t="s">
        <v>12028</v>
      </c>
      <c r="M252" s="1">
        <v>1593.3</v>
      </c>
      <c r="N252" s="1" t="s">
        <v>96</v>
      </c>
      <c r="O252" s="1">
        <v>8.8999999999999996E-2</v>
      </c>
      <c r="P252" s="1">
        <v>5.3999999999999999E-2</v>
      </c>
      <c r="Q252" s="1">
        <v>4.1000000000000002E-2</v>
      </c>
      <c r="R252" s="1">
        <v>1.18E-2</v>
      </c>
      <c r="S252" s="1" t="s">
        <v>52</v>
      </c>
      <c r="T252" s="1" t="s">
        <v>10501</v>
      </c>
      <c r="U252" s="1">
        <v>18</v>
      </c>
      <c r="V252" s="1" t="s">
        <v>5559</v>
      </c>
      <c r="W252" s="1" t="s">
        <v>163</v>
      </c>
      <c r="X252" s="1">
        <v>34557.78</v>
      </c>
      <c r="Y252" s="1">
        <v>50760</v>
      </c>
      <c r="Z252" s="1" t="s">
        <v>11169</v>
      </c>
      <c r="AA252" s="1" t="s">
        <v>5009</v>
      </c>
      <c r="AB252" s="1" t="s">
        <v>12029</v>
      </c>
      <c r="AC252" s="1" t="s">
        <v>12030</v>
      </c>
    </row>
    <row r="253" spans="1:29">
      <c r="A253" s="1" t="s">
        <v>12031</v>
      </c>
      <c r="B253" s="38" t="s">
        <v>1638</v>
      </c>
      <c r="C253" s="38" t="s">
        <v>1608</v>
      </c>
      <c r="D253" s="1" t="s">
        <v>152</v>
      </c>
      <c r="E253" s="94" t="s">
        <v>10639</v>
      </c>
      <c r="F253" s="36">
        <v>32736</v>
      </c>
      <c r="G253" s="46" t="s">
        <v>10499</v>
      </c>
      <c r="H253" s="46" t="s">
        <v>10598</v>
      </c>
      <c r="I253" s="1" t="s">
        <v>31</v>
      </c>
      <c r="J253" s="1">
        <v>7</v>
      </c>
      <c r="K253" s="3">
        <v>4</v>
      </c>
      <c r="L253" s="1" t="s">
        <v>12032</v>
      </c>
      <c r="M253" s="1">
        <v>5365.2</v>
      </c>
      <c r="N253" s="1" t="s">
        <v>101</v>
      </c>
      <c r="O253" s="1">
        <v>0.128</v>
      </c>
      <c r="P253" s="1">
        <v>0.185</v>
      </c>
      <c r="Q253" s="1">
        <v>3.3000000000000002E-2</v>
      </c>
      <c r="R253" s="1">
        <v>1.18E-2</v>
      </c>
      <c r="S253" s="1" t="s">
        <v>51</v>
      </c>
      <c r="T253" s="1" t="s">
        <v>10519</v>
      </c>
      <c r="U253" s="1">
        <v>18</v>
      </c>
      <c r="V253" s="1" t="s">
        <v>5051</v>
      </c>
      <c r="W253" s="1" t="s">
        <v>162</v>
      </c>
      <c r="X253" s="1">
        <v>35070.43</v>
      </c>
      <c r="Y253" s="1">
        <v>33300</v>
      </c>
      <c r="Z253" s="1" t="s">
        <v>5043</v>
      </c>
      <c r="AA253" s="1" t="s">
        <v>5013</v>
      </c>
      <c r="AB253" s="1" t="s">
        <v>12033</v>
      </c>
      <c r="AC253" s="1" t="s">
        <v>12034</v>
      </c>
    </row>
    <row r="254" spans="1:29">
      <c r="A254" s="1" t="s">
        <v>11573</v>
      </c>
      <c r="B254" s="38" t="s">
        <v>295</v>
      </c>
      <c r="C254" s="38" t="s">
        <v>296</v>
      </c>
      <c r="D254" s="1" t="s">
        <v>4427</v>
      </c>
      <c r="E254" s="94" t="s">
        <v>10583</v>
      </c>
      <c r="F254" s="36">
        <v>33197</v>
      </c>
      <c r="G254" s="46" t="s">
        <v>10724</v>
      </c>
      <c r="H254" s="46" t="s">
        <v>10725</v>
      </c>
      <c r="I254" s="1" t="s">
        <v>27</v>
      </c>
      <c r="J254" s="1">
        <v>4</v>
      </c>
      <c r="K254" s="3">
        <v>3</v>
      </c>
      <c r="L254" s="1" t="s">
        <v>11574</v>
      </c>
      <c r="M254" s="1">
        <v>1932.7</v>
      </c>
      <c r="N254" s="1" t="s">
        <v>23</v>
      </c>
      <c r="O254" s="1">
        <v>0.128</v>
      </c>
      <c r="P254" s="1">
        <v>0.17</v>
      </c>
      <c r="Q254" s="1">
        <v>0.04</v>
      </c>
      <c r="R254" s="1">
        <v>1.4999999999999999E-2</v>
      </c>
      <c r="S254" s="1" t="s">
        <v>51</v>
      </c>
      <c r="T254" s="1" t="s">
        <v>10519</v>
      </c>
      <c r="U254" s="1">
        <v>18</v>
      </c>
      <c r="V254" s="1" t="s">
        <v>5560</v>
      </c>
      <c r="W254" s="1" t="s">
        <v>162</v>
      </c>
      <c r="X254" s="1">
        <v>44800.88</v>
      </c>
      <c r="Y254" s="1">
        <v>33300</v>
      </c>
      <c r="Z254" s="1" t="s">
        <v>11169</v>
      </c>
      <c r="AA254" s="1" t="s">
        <v>5009</v>
      </c>
      <c r="AB254" s="1" t="s">
        <v>11575</v>
      </c>
      <c r="AC254" s="1" t="s">
        <v>11576</v>
      </c>
    </row>
    <row r="255" spans="1:29">
      <c r="A255" s="1" t="s">
        <v>12041</v>
      </c>
      <c r="B255" s="38" t="s">
        <v>4114</v>
      </c>
      <c r="C255" s="38" t="s">
        <v>4115</v>
      </c>
      <c r="D255" s="1" t="s">
        <v>4530</v>
      </c>
      <c r="E255" s="94" t="s">
        <v>10639</v>
      </c>
      <c r="F255" s="36">
        <v>50760</v>
      </c>
      <c r="G255" s="46" t="s">
        <v>10583</v>
      </c>
      <c r="H255" s="46" t="s">
        <v>10598</v>
      </c>
      <c r="I255" s="1" t="s">
        <v>10</v>
      </c>
      <c r="J255" s="1">
        <v>10</v>
      </c>
      <c r="K255" s="1">
        <v>5</v>
      </c>
      <c r="L255" s="1" t="s">
        <v>12042</v>
      </c>
      <c r="M255" s="1">
        <v>1393.2</v>
      </c>
      <c r="N255" s="1" t="s">
        <v>101</v>
      </c>
      <c r="O255" s="1">
        <v>9.4E-2</v>
      </c>
      <c r="P255" s="1">
        <v>7.5999999999999998E-2</v>
      </c>
      <c r="Q255" s="1">
        <v>2.0299999999999999E-2</v>
      </c>
      <c r="R255" s="1">
        <v>9.7999999999999997E-3</v>
      </c>
      <c r="S255" s="1" t="s">
        <v>52</v>
      </c>
      <c r="T255" s="1" t="s">
        <v>10501</v>
      </c>
      <c r="U255" s="1">
        <v>18</v>
      </c>
      <c r="V255" s="1" t="s">
        <v>9485</v>
      </c>
      <c r="W255" s="1" t="s">
        <v>163</v>
      </c>
      <c r="X255" s="1">
        <v>66066.73</v>
      </c>
      <c r="Y255" s="1">
        <v>50760</v>
      </c>
      <c r="Z255" s="1" t="s">
        <v>5043</v>
      </c>
      <c r="AA255" s="1" t="s">
        <v>5015</v>
      </c>
      <c r="AB255" s="1" t="s">
        <v>5014</v>
      </c>
      <c r="AC255" s="1" t="s">
        <v>11214</v>
      </c>
    </row>
    <row r="256" spans="1:29">
      <c r="A256" s="1" t="s">
        <v>12047</v>
      </c>
      <c r="B256" s="38" t="s">
        <v>3064</v>
      </c>
      <c r="C256" s="38" t="s">
        <v>3062</v>
      </c>
      <c r="D256" s="1" t="s">
        <v>152</v>
      </c>
      <c r="E256" s="94" t="s">
        <v>10639</v>
      </c>
      <c r="F256" s="36">
        <v>43000</v>
      </c>
      <c r="G256" s="46" t="s">
        <v>10734</v>
      </c>
      <c r="H256" s="46" t="s">
        <v>10523</v>
      </c>
      <c r="I256" s="1" t="s">
        <v>28</v>
      </c>
      <c r="J256" s="1">
        <v>8</v>
      </c>
      <c r="K256" s="1">
        <v>5</v>
      </c>
      <c r="L256" s="1" t="s">
        <v>12048</v>
      </c>
      <c r="M256" s="1">
        <v>3688.9</v>
      </c>
      <c r="N256" s="1" t="s">
        <v>96</v>
      </c>
      <c r="O256" s="1">
        <v>9.8000000000000004E-2</v>
      </c>
      <c r="P256" s="1">
        <v>0.16300000000000001</v>
      </c>
      <c r="Q256" s="1">
        <v>3.3000000000000002E-2</v>
      </c>
      <c r="R256" s="1">
        <v>1.4999999999999999E-2</v>
      </c>
      <c r="S256" s="1" t="s">
        <v>52</v>
      </c>
      <c r="T256" s="1" t="s">
        <v>163</v>
      </c>
      <c r="U256" s="1">
        <v>18</v>
      </c>
      <c r="V256" s="1" t="s">
        <v>5049</v>
      </c>
      <c r="W256" s="1" t="s">
        <v>162</v>
      </c>
      <c r="X256" s="1">
        <v>25484.15</v>
      </c>
      <c r="Y256" s="1">
        <v>45360</v>
      </c>
      <c r="Z256" s="1" t="s">
        <v>10374</v>
      </c>
      <c r="AA256" s="1" t="s">
        <v>5009</v>
      </c>
      <c r="AB256" s="1" t="s">
        <v>12049</v>
      </c>
      <c r="AC256" s="1" t="s">
        <v>12050</v>
      </c>
    </row>
    <row r="257" spans="1:29" ht="13" customHeight="1">
      <c r="A257" s="1" t="s">
        <v>12051</v>
      </c>
      <c r="B257" s="38" t="s">
        <v>2938</v>
      </c>
      <c r="C257" s="38" t="s">
        <v>2935</v>
      </c>
      <c r="D257" s="1" t="s">
        <v>4428</v>
      </c>
      <c r="E257" s="94" t="s">
        <v>10639</v>
      </c>
      <c r="F257" s="36">
        <v>33271</v>
      </c>
      <c r="G257" s="46" t="s">
        <v>10537</v>
      </c>
      <c r="H257" s="46" t="s">
        <v>10542</v>
      </c>
      <c r="I257" s="1" t="s">
        <v>26</v>
      </c>
      <c r="J257" s="1">
        <v>14</v>
      </c>
      <c r="K257" s="1">
        <v>9</v>
      </c>
      <c r="L257" s="1" t="s">
        <v>12052</v>
      </c>
      <c r="M257" s="1">
        <v>4476.7</v>
      </c>
      <c r="N257" s="1" t="s">
        <v>101</v>
      </c>
      <c r="O257" s="1">
        <v>0.128</v>
      </c>
      <c r="P257" s="1">
        <v>0.185</v>
      </c>
      <c r="Q257" s="1">
        <v>3.2000000000000001E-2</v>
      </c>
      <c r="R257" s="1">
        <v>1.9300000000000001E-2</v>
      </c>
      <c r="S257" s="1" t="s">
        <v>51</v>
      </c>
      <c r="T257" s="1" t="s">
        <v>10519</v>
      </c>
      <c r="U257" s="1">
        <v>18</v>
      </c>
      <c r="V257" s="1" t="s">
        <v>9089</v>
      </c>
      <c r="W257" s="1" t="s">
        <v>162</v>
      </c>
      <c r="X257" s="1">
        <v>20664.46</v>
      </c>
      <c r="Y257" s="1">
        <v>33300</v>
      </c>
      <c r="Z257" s="1" t="s">
        <v>5043</v>
      </c>
      <c r="AA257" s="1" t="s">
        <v>5012</v>
      </c>
      <c r="AB257" s="47" t="s">
        <v>5014</v>
      </c>
      <c r="AC257" s="1" t="s">
        <v>11955</v>
      </c>
    </row>
    <row r="258" spans="1:29" ht="13.5" customHeight="1">
      <c r="A258" s="48" t="s">
        <v>12053</v>
      </c>
      <c r="B258" s="38" t="s">
        <v>3168</v>
      </c>
      <c r="C258" s="38" t="s">
        <v>3169</v>
      </c>
      <c r="D258" s="1" t="s">
        <v>126</v>
      </c>
      <c r="E258" s="94" t="s">
        <v>10639</v>
      </c>
      <c r="F258" s="36">
        <v>23379</v>
      </c>
      <c r="G258" s="46" t="s">
        <v>10503</v>
      </c>
      <c r="H258" s="46" t="s">
        <v>12054</v>
      </c>
      <c r="I258" s="1" t="s">
        <v>20</v>
      </c>
      <c r="J258" s="1">
        <v>4</v>
      </c>
      <c r="K258" s="1">
        <v>0</v>
      </c>
      <c r="L258" s="1" t="s">
        <v>12055</v>
      </c>
      <c r="M258" s="1">
        <v>2312.1999999999998</v>
      </c>
      <c r="N258" s="1" t="s">
        <v>101</v>
      </c>
      <c r="O258" s="1">
        <v>0.14000000000000001</v>
      </c>
      <c r="P258" s="1">
        <v>0.19</v>
      </c>
      <c r="Q258" s="1">
        <v>2.1000000000000001E-2</v>
      </c>
      <c r="R258" s="1">
        <v>9.7999999999999997E-3</v>
      </c>
      <c r="S258" s="1" t="s">
        <v>51</v>
      </c>
      <c r="T258" s="1" t="s">
        <v>10512</v>
      </c>
      <c r="U258" s="1">
        <v>18</v>
      </c>
      <c r="V258" s="1" t="s">
        <v>5099</v>
      </c>
      <c r="W258" s="1" t="s">
        <v>162</v>
      </c>
      <c r="X258" s="1">
        <v>44202.400000000001</v>
      </c>
      <c r="Y258" s="1">
        <v>23400</v>
      </c>
      <c r="Z258" s="1" t="s">
        <v>5043</v>
      </c>
      <c r="AA258" s="1" t="s">
        <v>5009</v>
      </c>
      <c r="AB258" s="1" t="s">
        <v>5008</v>
      </c>
      <c r="AC258" s="1" t="s">
        <v>12056</v>
      </c>
    </row>
    <row r="259" spans="1:29">
      <c r="A259" s="1" t="s">
        <v>12057</v>
      </c>
      <c r="B259" s="38" t="s">
        <v>129</v>
      </c>
      <c r="C259" s="38" t="s">
        <v>130</v>
      </c>
      <c r="D259" s="1" t="s">
        <v>131</v>
      </c>
      <c r="E259" s="94" t="s">
        <v>10639</v>
      </c>
      <c r="F259" s="36">
        <v>41995</v>
      </c>
      <c r="G259" s="46" t="s">
        <v>11156</v>
      </c>
      <c r="H259" s="46" t="s">
        <v>11159</v>
      </c>
      <c r="I259" s="1" t="s">
        <v>29</v>
      </c>
      <c r="J259" s="1">
        <v>14</v>
      </c>
      <c r="K259" s="1">
        <v>9</v>
      </c>
      <c r="L259" s="1" t="s">
        <v>12058</v>
      </c>
      <c r="M259" s="1">
        <v>2787.1</v>
      </c>
      <c r="N259" s="1" t="s">
        <v>96</v>
      </c>
      <c r="O259" s="1">
        <v>6.5000000000000002E-2</v>
      </c>
      <c r="P259" s="1">
        <v>0.17</v>
      </c>
      <c r="Q259" s="1">
        <v>0.04</v>
      </c>
      <c r="R259" s="1">
        <v>1.9300000000000001E-2</v>
      </c>
      <c r="S259" s="1" t="s">
        <v>51</v>
      </c>
      <c r="T259" s="1" t="s">
        <v>10501</v>
      </c>
      <c r="U259" s="1">
        <v>18</v>
      </c>
      <c r="V259" s="1" t="s">
        <v>5046</v>
      </c>
      <c r="W259" s="1" t="s">
        <v>162</v>
      </c>
      <c r="X259" s="1">
        <v>20932.16</v>
      </c>
      <c r="Y259" s="1">
        <v>42300</v>
      </c>
      <c r="Z259" s="1" t="s">
        <v>5043</v>
      </c>
      <c r="AA259" s="1" t="s">
        <v>5009</v>
      </c>
      <c r="AB259" s="1" t="s">
        <v>5008</v>
      </c>
      <c r="AC259" s="1" t="s">
        <v>12059</v>
      </c>
    </row>
    <row r="260" spans="1:29">
      <c r="A260" s="1" t="s">
        <v>12060</v>
      </c>
      <c r="B260" s="38" t="s">
        <v>129</v>
      </c>
      <c r="C260" s="38" t="s">
        <v>130</v>
      </c>
      <c r="D260" s="1" t="s">
        <v>131</v>
      </c>
      <c r="E260" s="94" t="s">
        <v>10639</v>
      </c>
      <c r="F260" s="36">
        <v>42272</v>
      </c>
      <c r="G260" s="46" t="s">
        <v>11156</v>
      </c>
      <c r="H260" s="46" t="s">
        <v>11159</v>
      </c>
      <c r="I260" s="1" t="s">
        <v>29</v>
      </c>
      <c r="J260" s="1">
        <v>14</v>
      </c>
      <c r="K260" s="1">
        <v>9</v>
      </c>
      <c r="L260" s="1" t="s">
        <v>12061</v>
      </c>
      <c r="M260" s="1">
        <v>2738.1</v>
      </c>
      <c r="N260" s="1" t="s">
        <v>96</v>
      </c>
      <c r="O260" s="1">
        <v>6.5000000000000002E-2</v>
      </c>
      <c r="P260" s="1">
        <v>0.17</v>
      </c>
      <c r="Q260" s="1">
        <v>0.04</v>
      </c>
      <c r="R260" s="1">
        <v>1.9300000000000001E-2</v>
      </c>
      <c r="S260" s="1" t="s">
        <v>51</v>
      </c>
      <c r="T260" s="1" t="s">
        <v>10501</v>
      </c>
      <c r="U260" s="1">
        <v>18</v>
      </c>
      <c r="V260" s="1" t="s">
        <v>5046</v>
      </c>
      <c r="W260" s="1" t="s">
        <v>162</v>
      </c>
      <c r="X260" s="1">
        <v>20932.16</v>
      </c>
      <c r="Y260" s="1">
        <v>42300</v>
      </c>
      <c r="Z260" s="1" t="s">
        <v>5043</v>
      </c>
      <c r="AA260" s="1" t="s">
        <v>5009</v>
      </c>
      <c r="AB260" s="1" t="s">
        <v>12062</v>
      </c>
      <c r="AC260" s="1" t="s">
        <v>11768</v>
      </c>
    </row>
    <row r="261" spans="1:29">
      <c r="A261" s="1" t="s">
        <v>12063</v>
      </c>
      <c r="B261" s="38" t="s">
        <v>4114</v>
      </c>
      <c r="C261" s="38" t="s">
        <v>4115</v>
      </c>
      <c r="D261" s="1" t="s">
        <v>4530</v>
      </c>
      <c r="E261" s="94" t="s">
        <v>10639</v>
      </c>
      <c r="F261" s="36">
        <v>50724</v>
      </c>
      <c r="G261" s="46" t="s">
        <v>10583</v>
      </c>
      <c r="H261" s="46" t="s">
        <v>10598</v>
      </c>
      <c r="I261" s="1" t="s">
        <v>10</v>
      </c>
      <c r="J261" s="1">
        <v>10</v>
      </c>
      <c r="K261" s="1">
        <v>5</v>
      </c>
      <c r="L261" s="1" t="s">
        <v>12064</v>
      </c>
      <c r="M261" s="1">
        <v>1402.8</v>
      </c>
      <c r="N261" s="1" t="s">
        <v>101</v>
      </c>
      <c r="O261" s="1">
        <v>9.4E-2</v>
      </c>
      <c r="P261" s="1">
        <v>7.5999999999999998E-2</v>
      </c>
      <c r="Q261" s="1">
        <v>2.0299999999999999E-2</v>
      </c>
      <c r="R261" s="1">
        <v>9.7999999999999997E-3</v>
      </c>
      <c r="S261" s="1" t="s">
        <v>52</v>
      </c>
      <c r="T261" s="1" t="s">
        <v>10501</v>
      </c>
      <c r="U261" s="1">
        <v>18</v>
      </c>
      <c r="V261" s="1" t="s">
        <v>9485</v>
      </c>
      <c r="W261" s="1" t="s">
        <v>163</v>
      </c>
      <c r="X261" s="1">
        <v>66066.73</v>
      </c>
      <c r="Y261" s="1">
        <v>50760</v>
      </c>
      <c r="Z261" s="1" t="s">
        <v>10374</v>
      </c>
      <c r="AA261" s="1" t="s">
        <v>5015</v>
      </c>
      <c r="AB261" s="1" t="s">
        <v>12065</v>
      </c>
      <c r="AC261" s="1" t="s">
        <v>11214</v>
      </c>
    </row>
    <row r="262" spans="1:29">
      <c r="A262" s="1" t="s">
        <v>12066</v>
      </c>
      <c r="B262" s="38" t="s">
        <v>760</v>
      </c>
      <c r="C262" s="38" t="s">
        <v>10211</v>
      </c>
      <c r="D262" s="1" t="s">
        <v>82</v>
      </c>
      <c r="E262" s="94" t="s">
        <v>10639</v>
      </c>
      <c r="F262" s="36">
        <v>8500</v>
      </c>
      <c r="G262" s="46" t="s">
        <v>10511</v>
      </c>
      <c r="H262" s="46" t="s">
        <v>11162</v>
      </c>
      <c r="I262" s="1" t="s">
        <v>39</v>
      </c>
      <c r="J262" s="1">
        <v>3</v>
      </c>
      <c r="K262" s="1">
        <v>0</v>
      </c>
      <c r="L262" s="1" t="s">
        <v>12067</v>
      </c>
      <c r="M262" s="1">
        <v>8159.1</v>
      </c>
      <c r="N262" s="1" t="s">
        <v>23</v>
      </c>
      <c r="O262" s="1">
        <v>0.20599999999999999</v>
      </c>
      <c r="P262" s="1">
        <v>0.216</v>
      </c>
      <c r="Q262" s="1">
        <v>4.1000000000000002E-2</v>
      </c>
      <c r="R262" s="1">
        <v>1.18E-2</v>
      </c>
      <c r="S262" s="1" t="s">
        <v>50</v>
      </c>
      <c r="T262" s="1" t="s">
        <v>10504</v>
      </c>
      <c r="U262" s="1">
        <v>18</v>
      </c>
      <c r="V262" s="1" t="s">
        <v>8119</v>
      </c>
      <c r="W262" s="1" t="s">
        <v>162</v>
      </c>
      <c r="X262" s="1">
        <v>70015.25</v>
      </c>
      <c r="Y262" s="1">
        <v>13860</v>
      </c>
      <c r="Z262" s="1" t="s">
        <v>5043</v>
      </c>
      <c r="AA262" s="1" t="s">
        <v>5009</v>
      </c>
      <c r="AB262" s="1" t="s">
        <v>5008</v>
      </c>
      <c r="AC262" s="1" t="s">
        <v>11227</v>
      </c>
    </row>
    <row r="263" spans="1:29">
      <c r="A263" s="1" t="s">
        <v>12068</v>
      </c>
      <c r="B263" s="38" t="s">
        <v>1638</v>
      </c>
      <c r="C263" s="38" t="s">
        <v>1608</v>
      </c>
      <c r="D263" s="1" t="s">
        <v>152</v>
      </c>
      <c r="E263" s="94" t="s">
        <v>10639</v>
      </c>
      <c r="F263" s="36">
        <v>33300</v>
      </c>
      <c r="G263" s="46" t="s">
        <v>10499</v>
      </c>
      <c r="H263" s="46" t="s">
        <v>10598</v>
      </c>
      <c r="I263" s="1" t="s">
        <v>31</v>
      </c>
      <c r="J263" s="1">
        <v>7</v>
      </c>
      <c r="K263" s="1">
        <v>4</v>
      </c>
      <c r="L263" s="1" t="s">
        <v>12069</v>
      </c>
      <c r="M263" s="1">
        <v>5487.9</v>
      </c>
      <c r="N263" s="1" t="s">
        <v>101</v>
      </c>
      <c r="O263" s="1">
        <v>0.128</v>
      </c>
      <c r="P263" s="1">
        <v>0.185</v>
      </c>
      <c r="Q263" s="1">
        <v>3.3000000000000002E-2</v>
      </c>
      <c r="R263" s="1">
        <v>1.18E-2</v>
      </c>
      <c r="S263" s="1" t="s">
        <v>51</v>
      </c>
      <c r="T263" s="1" t="s">
        <v>10519</v>
      </c>
      <c r="U263" s="1">
        <v>18</v>
      </c>
      <c r="V263" s="1" t="s">
        <v>5051</v>
      </c>
      <c r="W263" s="1" t="s">
        <v>162</v>
      </c>
      <c r="X263" s="1">
        <v>35070.43</v>
      </c>
      <c r="Y263" s="1">
        <v>33300</v>
      </c>
      <c r="Z263" s="1" t="s">
        <v>5043</v>
      </c>
      <c r="AA263" s="1" t="s">
        <v>5013</v>
      </c>
      <c r="AB263" s="1" t="s">
        <v>12070</v>
      </c>
      <c r="AC263" s="1" t="s">
        <v>12071</v>
      </c>
    </row>
    <row r="264" spans="1:29">
      <c r="A264" s="1" t="s">
        <v>12072</v>
      </c>
      <c r="B264" s="38" t="s">
        <v>4114</v>
      </c>
      <c r="C264" s="38" t="s">
        <v>4115</v>
      </c>
      <c r="D264" s="1" t="s">
        <v>4530</v>
      </c>
      <c r="E264" s="94" t="s">
        <v>10639</v>
      </c>
      <c r="F264" s="36">
        <v>50704</v>
      </c>
      <c r="G264" s="46" t="s">
        <v>10583</v>
      </c>
      <c r="H264" s="46" t="s">
        <v>10598</v>
      </c>
      <c r="I264" s="1" t="s">
        <v>10</v>
      </c>
      <c r="J264" s="1">
        <v>10</v>
      </c>
      <c r="K264" s="1">
        <v>5</v>
      </c>
      <c r="L264" s="1" t="s">
        <v>12073</v>
      </c>
      <c r="M264" s="1">
        <v>1420</v>
      </c>
      <c r="N264" s="1" t="s">
        <v>101</v>
      </c>
      <c r="O264" s="1">
        <v>9.4E-2</v>
      </c>
      <c r="P264" s="1">
        <v>7.5999999999999998E-2</v>
      </c>
      <c r="Q264" s="1">
        <v>2.0299999999999999E-2</v>
      </c>
      <c r="R264" s="1">
        <v>9.7999999999999997E-3</v>
      </c>
      <c r="S264" s="1" t="s">
        <v>52</v>
      </c>
      <c r="T264" s="1" t="s">
        <v>10501</v>
      </c>
      <c r="U264" s="1">
        <v>18</v>
      </c>
      <c r="V264" s="1" t="s">
        <v>9485</v>
      </c>
      <c r="W264" s="1" t="s">
        <v>163</v>
      </c>
      <c r="X264" s="1">
        <v>66066.73</v>
      </c>
      <c r="Y264" s="1">
        <v>50760</v>
      </c>
      <c r="Z264" s="1" t="s">
        <v>5043</v>
      </c>
      <c r="AA264" s="1" t="s">
        <v>5015</v>
      </c>
      <c r="AB264" s="1" t="s">
        <v>5014</v>
      </c>
      <c r="AC264" s="1" t="s">
        <v>11214</v>
      </c>
    </row>
    <row r="265" spans="1:29">
      <c r="A265" s="1" t="s">
        <v>12074</v>
      </c>
      <c r="B265" s="38" t="s">
        <v>4009</v>
      </c>
      <c r="C265" s="38" t="s">
        <v>660</v>
      </c>
      <c r="D265" s="1" t="s">
        <v>4441</v>
      </c>
      <c r="E265" s="94" t="s">
        <v>10639</v>
      </c>
      <c r="F265" s="36">
        <v>50459</v>
      </c>
      <c r="G265" s="46" t="s">
        <v>11157</v>
      </c>
      <c r="H265" s="46" t="s">
        <v>10529</v>
      </c>
      <c r="I265" s="1" t="s">
        <v>1</v>
      </c>
      <c r="J265" s="1">
        <v>10</v>
      </c>
      <c r="K265" s="1">
        <v>5</v>
      </c>
      <c r="L265" s="1" t="s">
        <v>12075</v>
      </c>
      <c r="M265" s="1">
        <v>2652.3</v>
      </c>
      <c r="N265" s="1" t="s">
        <v>101</v>
      </c>
      <c r="O265" s="1">
        <v>8.8999999999999996E-2</v>
      </c>
      <c r="P265" s="1">
        <v>6.4000000000000001E-2</v>
      </c>
      <c r="Q265" s="1">
        <v>4.1000000000000002E-2</v>
      </c>
      <c r="R265" s="1">
        <v>1.18E-2</v>
      </c>
      <c r="S265" s="1" t="s">
        <v>52</v>
      </c>
      <c r="T265" s="1" t="s">
        <v>10501</v>
      </c>
      <c r="U265" s="1">
        <v>18</v>
      </c>
      <c r="V265" s="1" t="s">
        <v>5573</v>
      </c>
      <c r="W265" s="1" t="s">
        <v>163</v>
      </c>
      <c r="X265" s="1">
        <v>42929.599999999999</v>
      </c>
      <c r="Y265" s="1">
        <v>50760</v>
      </c>
      <c r="Z265" s="1" t="s">
        <v>11169</v>
      </c>
      <c r="AA265" s="1" t="s">
        <v>5009</v>
      </c>
      <c r="AB265" s="1" t="s">
        <v>12076</v>
      </c>
      <c r="AC265" s="1" t="s">
        <v>12077</v>
      </c>
    </row>
    <row r="266" spans="1:29">
      <c r="A266" s="1" t="s">
        <v>12078</v>
      </c>
      <c r="B266" s="38" t="s">
        <v>1674</v>
      </c>
      <c r="C266" s="38" t="s">
        <v>1671</v>
      </c>
      <c r="D266" s="1" t="s">
        <v>152</v>
      </c>
      <c r="E266" s="94" t="s">
        <v>10639</v>
      </c>
      <c r="F266" s="36">
        <v>45500</v>
      </c>
      <c r="G266" s="46" t="s">
        <v>10598</v>
      </c>
      <c r="H266" s="46" t="s">
        <v>11159</v>
      </c>
      <c r="I266" s="1" t="s">
        <v>19</v>
      </c>
      <c r="J266" s="1">
        <v>7</v>
      </c>
      <c r="K266" s="1">
        <v>5</v>
      </c>
      <c r="L266" s="1" t="s">
        <v>12079</v>
      </c>
      <c r="M266" s="1">
        <v>3058.7</v>
      </c>
      <c r="N266" s="1" t="s">
        <v>101</v>
      </c>
      <c r="O266" s="1">
        <v>9.8000000000000004E-2</v>
      </c>
      <c r="P266" s="1">
        <v>0.16300000000000001</v>
      </c>
      <c r="Q266" s="1">
        <v>0.03</v>
      </c>
      <c r="R266" s="1">
        <v>1.4999999999999999E-2</v>
      </c>
      <c r="S266" s="1" t="s">
        <v>52</v>
      </c>
      <c r="T266" s="1" t="s">
        <v>163</v>
      </c>
      <c r="U266" s="1">
        <v>18</v>
      </c>
      <c r="V266" s="1" t="s">
        <v>5081</v>
      </c>
      <c r="W266" s="1" t="s">
        <v>162</v>
      </c>
      <c r="X266" s="1">
        <v>29525.9</v>
      </c>
      <c r="Y266" s="1">
        <v>45360</v>
      </c>
      <c r="Z266" s="1" t="s">
        <v>5043</v>
      </c>
      <c r="AA266" s="1" t="s">
        <v>5009</v>
      </c>
      <c r="AB266" s="1" t="s">
        <v>12080</v>
      </c>
      <c r="AC266" s="1" t="s">
        <v>12081</v>
      </c>
    </row>
    <row r="267" spans="1:29">
      <c r="A267" s="1" t="s">
        <v>12082</v>
      </c>
      <c r="B267" s="38" t="s">
        <v>129</v>
      </c>
      <c r="C267" s="38" t="s">
        <v>130</v>
      </c>
      <c r="D267" s="1" t="s">
        <v>131</v>
      </c>
      <c r="E267" s="94" t="s">
        <v>10639</v>
      </c>
      <c r="F267" s="36">
        <v>42198</v>
      </c>
      <c r="G267" s="46" t="s">
        <v>11156</v>
      </c>
      <c r="H267" s="46" t="s">
        <v>11159</v>
      </c>
      <c r="I267" s="1" t="s">
        <v>29</v>
      </c>
      <c r="J267" s="1">
        <v>14</v>
      </c>
      <c r="K267" s="1">
        <v>9</v>
      </c>
      <c r="L267" s="1" t="s">
        <v>12083</v>
      </c>
      <c r="M267" s="1">
        <v>2786</v>
      </c>
      <c r="N267" s="1" t="s">
        <v>96</v>
      </c>
      <c r="O267" s="1">
        <v>6.5000000000000002E-2</v>
      </c>
      <c r="P267" s="1">
        <v>0.17</v>
      </c>
      <c r="Q267" s="1">
        <v>0.04</v>
      </c>
      <c r="R267" s="1">
        <v>1.9300000000000001E-2</v>
      </c>
      <c r="S267" s="1" t="s">
        <v>51</v>
      </c>
      <c r="T267" s="1" t="s">
        <v>10501</v>
      </c>
      <c r="U267" s="1">
        <v>18</v>
      </c>
      <c r="V267" s="1" t="s">
        <v>5046</v>
      </c>
      <c r="W267" s="1" t="s">
        <v>162</v>
      </c>
      <c r="X267" s="1">
        <v>20932.16</v>
      </c>
      <c r="Y267" s="1">
        <v>42300</v>
      </c>
      <c r="Z267" s="1" t="s">
        <v>5043</v>
      </c>
      <c r="AA267" s="1" t="s">
        <v>5009</v>
      </c>
      <c r="AB267" s="1" t="s">
        <v>12084</v>
      </c>
      <c r="AC267" s="1" t="s">
        <v>12059</v>
      </c>
    </row>
    <row r="268" spans="1:29">
      <c r="A268" s="1" t="s">
        <v>12085</v>
      </c>
      <c r="B268" s="38" t="s">
        <v>4132</v>
      </c>
      <c r="C268" s="38" t="s">
        <v>4110</v>
      </c>
      <c r="D268" s="1" t="s">
        <v>119</v>
      </c>
      <c r="E268" s="94" t="s">
        <v>10639</v>
      </c>
      <c r="F268" s="36">
        <v>53643</v>
      </c>
      <c r="G268" s="46" t="s">
        <v>11155</v>
      </c>
      <c r="H268" s="46" t="s">
        <v>10598</v>
      </c>
      <c r="I268" s="1" t="s">
        <v>7</v>
      </c>
      <c r="J268" s="1">
        <v>9</v>
      </c>
      <c r="K268" s="1">
        <v>5</v>
      </c>
      <c r="L268" s="1" t="s">
        <v>12086</v>
      </c>
      <c r="M268" s="1">
        <v>1106.2</v>
      </c>
      <c r="N268" s="1" t="s">
        <v>101</v>
      </c>
      <c r="O268" s="1">
        <v>9.4E-2</v>
      </c>
      <c r="P268" s="1">
        <v>7.0000000000000007E-2</v>
      </c>
      <c r="Q268" s="1">
        <v>1.9800000000000002E-2</v>
      </c>
      <c r="R268" s="1">
        <v>9.7999999999999997E-3</v>
      </c>
      <c r="S268" s="1" t="s">
        <v>52</v>
      </c>
      <c r="T268" s="1" t="s">
        <v>51</v>
      </c>
      <c r="U268" s="1">
        <v>18</v>
      </c>
      <c r="V268" s="1" t="s">
        <v>5047</v>
      </c>
      <c r="W268" s="1" t="s">
        <v>163</v>
      </c>
      <c r="X268" s="1">
        <v>43840.55</v>
      </c>
      <c r="Y268" s="1">
        <v>54000</v>
      </c>
      <c r="Z268" s="1" t="s">
        <v>5043</v>
      </c>
      <c r="AA268" s="1" t="s">
        <v>5009</v>
      </c>
      <c r="AB268" s="1" t="s">
        <v>12087</v>
      </c>
      <c r="AC268" s="1" t="s">
        <v>12088</v>
      </c>
    </row>
    <row r="269" spans="1:29">
      <c r="A269" s="1" t="s">
        <v>12089</v>
      </c>
      <c r="B269" s="38" t="s">
        <v>2207</v>
      </c>
      <c r="C269" s="38" t="s">
        <v>2208</v>
      </c>
      <c r="D269" s="1" t="s">
        <v>4428</v>
      </c>
      <c r="E269" s="94" t="s">
        <v>10639</v>
      </c>
      <c r="F269" s="36">
        <v>50760</v>
      </c>
      <c r="G269" s="46" t="s">
        <v>10516</v>
      </c>
      <c r="H269" s="46" t="s">
        <v>10529</v>
      </c>
      <c r="I269" s="1" t="s">
        <v>1</v>
      </c>
      <c r="J269" s="1">
        <v>6</v>
      </c>
      <c r="K269" s="1">
        <v>4</v>
      </c>
      <c r="L269" s="1" t="s">
        <v>12090</v>
      </c>
      <c r="M269" s="1">
        <v>1323.3</v>
      </c>
      <c r="N269" s="1" t="s">
        <v>101</v>
      </c>
      <c r="O269" s="1">
        <v>8.8999999999999996E-2</v>
      </c>
      <c r="P269" s="1">
        <v>6.4000000000000001E-2</v>
      </c>
      <c r="Q269" s="1">
        <v>4.1000000000000002E-2</v>
      </c>
      <c r="R269" s="1">
        <v>9.7999999999999997E-3</v>
      </c>
      <c r="S269" s="1" t="s">
        <v>52</v>
      </c>
      <c r="T269" s="1" t="s">
        <v>10501</v>
      </c>
      <c r="U269" s="1">
        <v>18</v>
      </c>
      <c r="V269" s="1" t="s">
        <v>5044</v>
      </c>
      <c r="W269" s="1" t="s">
        <v>163</v>
      </c>
      <c r="X269" s="1">
        <v>36502.04</v>
      </c>
      <c r="Y269" s="1">
        <v>50760</v>
      </c>
      <c r="Z269" s="1" t="s">
        <v>11169</v>
      </c>
      <c r="AA269" s="1" t="s">
        <v>5009</v>
      </c>
      <c r="AB269" s="1" t="s">
        <v>12091</v>
      </c>
      <c r="AC269" s="1" t="s">
        <v>12092</v>
      </c>
    </row>
    <row r="270" spans="1:29">
      <c r="A270" s="1" t="s">
        <v>12093</v>
      </c>
      <c r="B270" s="38" t="s">
        <v>1638</v>
      </c>
      <c r="C270" s="38" t="s">
        <v>1608</v>
      </c>
      <c r="D270" s="1" t="s">
        <v>152</v>
      </c>
      <c r="E270" s="94" t="s">
        <v>10639</v>
      </c>
      <c r="F270" s="36">
        <v>33300</v>
      </c>
      <c r="G270" s="46" t="s">
        <v>10499</v>
      </c>
      <c r="H270" s="46" t="s">
        <v>10598</v>
      </c>
      <c r="I270" s="1" t="s">
        <v>31</v>
      </c>
      <c r="J270" s="1">
        <v>7</v>
      </c>
      <c r="K270" s="1">
        <v>4</v>
      </c>
      <c r="L270" s="1" t="s">
        <v>12094</v>
      </c>
      <c r="M270" s="1">
        <v>5618</v>
      </c>
      <c r="N270" s="1" t="s">
        <v>101</v>
      </c>
      <c r="O270" s="1">
        <v>0.128</v>
      </c>
      <c r="P270" s="1">
        <v>0.185</v>
      </c>
      <c r="Q270" s="1">
        <v>3.3000000000000002E-2</v>
      </c>
      <c r="R270" s="1">
        <v>1.18E-2</v>
      </c>
      <c r="S270" s="1" t="s">
        <v>51</v>
      </c>
      <c r="T270" s="1" t="s">
        <v>10519</v>
      </c>
      <c r="U270" s="1">
        <v>18</v>
      </c>
      <c r="V270" s="1" t="s">
        <v>5051</v>
      </c>
      <c r="W270" s="1" t="s">
        <v>162</v>
      </c>
      <c r="X270" s="1">
        <v>35070.43</v>
      </c>
      <c r="Y270" s="1">
        <v>33300</v>
      </c>
      <c r="Z270" s="1" t="s">
        <v>5043</v>
      </c>
      <c r="AA270" s="1" t="s">
        <v>5013</v>
      </c>
      <c r="AB270" s="1" t="s">
        <v>12095</v>
      </c>
      <c r="AC270" s="1" t="s">
        <v>12096</v>
      </c>
    </row>
    <row r="271" spans="1:29">
      <c r="A271" s="1" t="s">
        <v>12097</v>
      </c>
      <c r="B271" s="38" t="s">
        <v>1321</v>
      </c>
      <c r="C271" s="38" t="s">
        <v>4489</v>
      </c>
      <c r="D271" s="1" t="s">
        <v>4490</v>
      </c>
      <c r="E271" s="94" t="s">
        <v>10639</v>
      </c>
      <c r="F271" s="36">
        <v>28900</v>
      </c>
      <c r="G271" s="46" t="s">
        <v>10499</v>
      </c>
      <c r="H271" s="46" t="s">
        <v>10570</v>
      </c>
      <c r="I271" s="1" t="s">
        <v>17</v>
      </c>
      <c r="J271" s="1">
        <v>6</v>
      </c>
      <c r="K271" s="1">
        <v>4</v>
      </c>
      <c r="L271" s="1" t="s">
        <v>12098</v>
      </c>
      <c r="M271" s="1">
        <v>5624.5</v>
      </c>
      <c r="N271" s="1" t="s">
        <v>101</v>
      </c>
      <c r="O271" s="1">
        <v>0.128</v>
      </c>
      <c r="P271" s="1">
        <v>0.17</v>
      </c>
      <c r="Q271" s="1">
        <v>6.4000000000000001E-2</v>
      </c>
      <c r="R271" s="1">
        <v>1.4999999999999999E-2</v>
      </c>
      <c r="S271" s="1" t="s">
        <v>51</v>
      </c>
      <c r="T271" s="1" t="s">
        <v>162</v>
      </c>
      <c r="U271" s="1">
        <v>18</v>
      </c>
      <c r="V271" s="1" t="s">
        <v>5044</v>
      </c>
      <c r="W271" s="1" t="s">
        <v>162</v>
      </c>
      <c r="X271" s="1">
        <v>34184.050000000003</v>
      </c>
      <c r="Y271" s="1">
        <v>28800</v>
      </c>
      <c r="Z271" s="1" t="s">
        <v>5043</v>
      </c>
      <c r="AA271" s="1" t="s">
        <v>5012</v>
      </c>
      <c r="AB271" s="47" t="s">
        <v>5014</v>
      </c>
      <c r="AC271" s="1" t="s">
        <v>12099</v>
      </c>
    </row>
    <row r="272" spans="1:29">
      <c r="A272" s="1" t="s">
        <v>12100</v>
      </c>
      <c r="B272" s="38" t="s">
        <v>144</v>
      </c>
      <c r="C272" s="38" t="s">
        <v>145</v>
      </c>
      <c r="D272" s="1" t="s">
        <v>87</v>
      </c>
      <c r="E272" s="94" t="s">
        <v>10639</v>
      </c>
      <c r="F272" s="36">
        <v>28880</v>
      </c>
      <c r="G272" s="46" t="s">
        <v>10618</v>
      </c>
      <c r="H272" s="46" t="s">
        <v>10598</v>
      </c>
      <c r="I272" s="1" t="s">
        <v>17</v>
      </c>
      <c r="J272" s="1">
        <v>6</v>
      </c>
      <c r="K272" s="1">
        <v>4</v>
      </c>
      <c r="L272" s="1" t="s">
        <v>12101</v>
      </c>
      <c r="M272" s="1">
        <v>5671.5</v>
      </c>
      <c r="N272" s="1" t="s">
        <v>101</v>
      </c>
      <c r="O272" s="1">
        <v>0.128</v>
      </c>
      <c r="P272" s="1">
        <v>0.17</v>
      </c>
      <c r="Q272" s="1">
        <v>6.4000000000000001E-2</v>
      </c>
      <c r="R272" s="1">
        <v>1.4999999999999999E-2</v>
      </c>
      <c r="S272" s="1" t="s">
        <v>51</v>
      </c>
      <c r="T272" s="1" t="s">
        <v>162</v>
      </c>
      <c r="U272" s="1">
        <v>18</v>
      </c>
      <c r="V272" s="1" t="s">
        <v>5044</v>
      </c>
      <c r="W272" s="1" t="s">
        <v>162</v>
      </c>
      <c r="X272" s="1">
        <v>34325.82</v>
      </c>
      <c r="Y272" s="1">
        <v>28800</v>
      </c>
      <c r="Z272" s="1" t="s">
        <v>5043</v>
      </c>
      <c r="AA272" s="1" t="s">
        <v>5010</v>
      </c>
      <c r="AB272" s="1" t="s">
        <v>5008</v>
      </c>
      <c r="AC272" s="1" t="s">
        <v>12102</v>
      </c>
    </row>
    <row r="273" spans="1:29">
      <c r="A273" s="1" t="s">
        <v>12103</v>
      </c>
      <c r="B273" s="38" t="s">
        <v>1321</v>
      </c>
      <c r="C273" s="38" t="s">
        <v>4489</v>
      </c>
      <c r="D273" s="1" t="s">
        <v>4490</v>
      </c>
      <c r="E273" s="94" t="s">
        <v>10639</v>
      </c>
      <c r="F273" s="36">
        <v>28900</v>
      </c>
      <c r="G273" s="46" t="s">
        <v>10499</v>
      </c>
      <c r="H273" s="46" t="s">
        <v>10570</v>
      </c>
      <c r="I273" s="1" t="s">
        <v>17</v>
      </c>
      <c r="J273" s="1">
        <v>6</v>
      </c>
      <c r="K273" s="1">
        <v>4</v>
      </c>
      <c r="L273" s="1" t="s">
        <v>12104</v>
      </c>
      <c r="M273" s="1">
        <v>5557.4</v>
      </c>
      <c r="N273" s="1" t="s">
        <v>101</v>
      </c>
      <c r="O273" s="1">
        <v>0.128</v>
      </c>
      <c r="P273" s="1">
        <v>0.17</v>
      </c>
      <c r="Q273" s="1">
        <v>6.4000000000000001E-2</v>
      </c>
      <c r="R273" s="1">
        <v>1.4999999999999999E-2</v>
      </c>
      <c r="S273" s="1" t="s">
        <v>51</v>
      </c>
      <c r="T273" s="1" t="s">
        <v>162</v>
      </c>
      <c r="U273" s="1">
        <v>18</v>
      </c>
      <c r="V273" s="1" t="s">
        <v>5044</v>
      </c>
      <c r="W273" s="1" t="s">
        <v>162</v>
      </c>
      <c r="X273" s="1">
        <v>34184.050000000003</v>
      </c>
      <c r="Y273" s="1">
        <v>28800</v>
      </c>
      <c r="Z273" s="1" t="s">
        <v>5043</v>
      </c>
      <c r="AA273" s="1" t="s">
        <v>5012</v>
      </c>
      <c r="AB273" s="1" t="s">
        <v>5014</v>
      </c>
      <c r="AC273" s="1" t="s">
        <v>12105</v>
      </c>
    </row>
    <row r="274" spans="1:29">
      <c r="A274" s="1" t="s">
        <v>12106</v>
      </c>
      <c r="B274" s="38" t="s">
        <v>2207</v>
      </c>
      <c r="C274" s="38" t="s">
        <v>2208</v>
      </c>
      <c r="D274" s="1" t="s">
        <v>4428</v>
      </c>
      <c r="E274" s="94" t="s">
        <v>10639</v>
      </c>
      <c r="F274" s="36">
        <v>50760</v>
      </c>
      <c r="G274" s="46" t="s">
        <v>10516</v>
      </c>
      <c r="H274" s="46" t="s">
        <v>10529</v>
      </c>
      <c r="I274" s="1" t="s">
        <v>1</v>
      </c>
      <c r="J274" s="1">
        <v>6</v>
      </c>
      <c r="K274" s="1">
        <v>4</v>
      </c>
      <c r="L274" s="1" t="s">
        <v>12107</v>
      </c>
      <c r="M274" s="1">
        <v>1300.0999999999999</v>
      </c>
      <c r="N274" s="1" t="s">
        <v>101</v>
      </c>
      <c r="O274" s="1">
        <v>8.8999999999999996E-2</v>
      </c>
      <c r="P274" s="1">
        <v>6.4000000000000001E-2</v>
      </c>
      <c r="Q274" s="1">
        <v>4.1000000000000002E-2</v>
      </c>
      <c r="R274" s="1">
        <v>9.7999999999999997E-3</v>
      </c>
      <c r="S274" s="1" t="s">
        <v>52</v>
      </c>
      <c r="T274" s="1" t="s">
        <v>10501</v>
      </c>
      <c r="U274" s="1">
        <v>18</v>
      </c>
      <c r="V274" s="1" t="s">
        <v>5044</v>
      </c>
      <c r="W274" s="1" t="s">
        <v>163</v>
      </c>
      <c r="X274" s="1">
        <v>36502.04</v>
      </c>
      <c r="Y274" s="1">
        <v>50760</v>
      </c>
      <c r="Z274" s="1" t="s">
        <v>11169</v>
      </c>
      <c r="AA274" s="1" t="s">
        <v>5009</v>
      </c>
      <c r="AB274" s="1" t="s">
        <v>12108</v>
      </c>
      <c r="AC274" s="1" t="s">
        <v>12109</v>
      </c>
    </row>
    <row r="275" spans="1:29">
      <c r="A275" s="1" t="s">
        <v>12110</v>
      </c>
      <c r="B275" s="38" t="s">
        <v>2207</v>
      </c>
      <c r="C275" s="38" t="s">
        <v>2208</v>
      </c>
      <c r="D275" s="1" t="s">
        <v>4428</v>
      </c>
      <c r="E275" s="94" t="s">
        <v>10639</v>
      </c>
      <c r="F275" s="36">
        <v>50760</v>
      </c>
      <c r="G275" s="46" t="s">
        <v>10516</v>
      </c>
      <c r="H275" s="46" t="s">
        <v>10529</v>
      </c>
      <c r="I275" s="1" t="s">
        <v>1</v>
      </c>
      <c r="J275" s="1">
        <v>6</v>
      </c>
      <c r="K275" s="1">
        <v>4</v>
      </c>
      <c r="L275" s="1" t="s">
        <v>12111</v>
      </c>
      <c r="M275" s="1">
        <v>1365.2</v>
      </c>
      <c r="N275" s="1" t="s">
        <v>101</v>
      </c>
      <c r="O275" s="1">
        <v>8.8999999999999996E-2</v>
      </c>
      <c r="P275" s="1">
        <v>6.4000000000000001E-2</v>
      </c>
      <c r="Q275" s="1">
        <v>4.1000000000000002E-2</v>
      </c>
      <c r="R275" s="1">
        <v>9.7999999999999997E-3</v>
      </c>
      <c r="S275" s="1" t="s">
        <v>52</v>
      </c>
      <c r="T275" s="1" t="s">
        <v>10501</v>
      </c>
      <c r="U275" s="1">
        <v>18</v>
      </c>
      <c r="V275" s="1" t="s">
        <v>5044</v>
      </c>
      <c r="W275" s="1" t="s">
        <v>163</v>
      </c>
      <c r="X275" s="1">
        <v>36502.04</v>
      </c>
      <c r="Y275" s="1">
        <v>50760</v>
      </c>
      <c r="Z275" s="1" t="s">
        <v>11169</v>
      </c>
      <c r="AA275" s="1" t="s">
        <v>5009</v>
      </c>
      <c r="AB275" s="1" t="s">
        <v>12112</v>
      </c>
      <c r="AC275" s="1" t="s">
        <v>12113</v>
      </c>
    </row>
    <row r="276" spans="1:29">
      <c r="A276" s="1" t="s">
        <v>12114</v>
      </c>
      <c r="B276" s="38" t="s">
        <v>4114</v>
      </c>
      <c r="C276" s="38" t="s">
        <v>4115</v>
      </c>
      <c r="D276" s="1" t="s">
        <v>4530</v>
      </c>
      <c r="E276" s="94" t="s">
        <v>10639</v>
      </c>
      <c r="F276" s="36">
        <v>50687</v>
      </c>
      <c r="G276" s="46" t="s">
        <v>10583</v>
      </c>
      <c r="H276" s="46" t="s">
        <v>10598</v>
      </c>
      <c r="I276" s="1" t="s">
        <v>10</v>
      </c>
      <c r="J276" s="1">
        <v>10</v>
      </c>
      <c r="K276" s="1">
        <v>5</v>
      </c>
      <c r="L276" s="1" t="s">
        <v>12115</v>
      </c>
      <c r="M276" s="1">
        <v>1426.8</v>
      </c>
      <c r="N276" s="1" t="s">
        <v>101</v>
      </c>
      <c r="O276" s="1">
        <v>9.4E-2</v>
      </c>
      <c r="P276" s="1">
        <v>7.5999999999999998E-2</v>
      </c>
      <c r="Q276" s="1">
        <v>2.0299999999999999E-2</v>
      </c>
      <c r="R276" s="1">
        <v>9.7999999999999997E-3</v>
      </c>
      <c r="S276" s="1" t="s">
        <v>52</v>
      </c>
      <c r="T276" s="1" t="s">
        <v>10501</v>
      </c>
      <c r="U276" s="1">
        <v>18</v>
      </c>
      <c r="V276" s="1" t="s">
        <v>9485</v>
      </c>
      <c r="W276" s="1" t="s">
        <v>163</v>
      </c>
      <c r="X276" s="1">
        <v>66066.73</v>
      </c>
      <c r="Y276" s="1">
        <v>50760</v>
      </c>
      <c r="Z276" s="1" t="s">
        <v>5043</v>
      </c>
      <c r="AA276" s="1" t="s">
        <v>5015</v>
      </c>
      <c r="AB276" s="1" t="s">
        <v>5014</v>
      </c>
      <c r="AC276" s="1" t="s">
        <v>11214</v>
      </c>
    </row>
    <row r="277" spans="1:29" ht="13" customHeight="1">
      <c r="A277" s="1" t="s">
        <v>12116</v>
      </c>
      <c r="B277" s="38" t="s">
        <v>144</v>
      </c>
      <c r="C277" s="38" t="s">
        <v>145</v>
      </c>
      <c r="D277" s="1" t="s">
        <v>87</v>
      </c>
      <c r="E277" s="94" t="s">
        <v>10639</v>
      </c>
      <c r="F277" s="36">
        <v>28840</v>
      </c>
      <c r="G277" s="46" t="s">
        <v>10618</v>
      </c>
      <c r="H277" s="46" t="s">
        <v>10598</v>
      </c>
      <c r="I277" s="1" t="s">
        <v>17</v>
      </c>
      <c r="J277" s="1">
        <v>6</v>
      </c>
      <c r="K277" s="1">
        <v>4</v>
      </c>
      <c r="L277" s="1" t="s">
        <v>12117</v>
      </c>
      <c r="M277" s="1">
        <v>5772</v>
      </c>
      <c r="N277" s="1" t="s">
        <v>101</v>
      </c>
      <c r="O277" s="1">
        <v>0.128</v>
      </c>
      <c r="P277" s="1">
        <v>0.17</v>
      </c>
      <c r="Q277" s="1">
        <v>6.4000000000000001E-2</v>
      </c>
      <c r="R277" s="1">
        <v>1.4999999999999999E-2</v>
      </c>
      <c r="S277" s="1" t="s">
        <v>51</v>
      </c>
      <c r="T277" s="1" t="s">
        <v>162</v>
      </c>
      <c r="U277" s="1">
        <v>18</v>
      </c>
      <c r="V277" s="1" t="s">
        <v>5044</v>
      </c>
      <c r="W277" s="1" t="s">
        <v>162</v>
      </c>
      <c r="X277" s="1">
        <v>34325.82</v>
      </c>
      <c r="Y277" s="1">
        <v>28800</v>
      </c>
      <c r="Z277" s="1" t="s">
        <v>5043</v>
      </c>
      <c r="AA277" s="1" t="s">
        <v>5010</v>
      </c>
      <c r="AB277" s="47" t="s">
        <v>5008</v>
      </c>
      <c r="AC277" s="1" t="s">
        <v>12118</v>
      </c>
    </row>
    <row r="278" spans="1:29" ht="13.5" customHeight="1">
      <c r="A278" s="48" t="s">
        <v>12119</v>
      </c>
      <c r="B278" s="38" t="s">
        <v>3064</v>
      </c>
      <c r="C278" s="38" t="s">
        <v>3062</v>
      </c>
      <c r="D278" s="1" t="s">
        <v>152</v>
      </c>
      <c r="E278" s="94" t="s">
        <v>10639</v>
      </c>
      <c r="F278" s="36">
        <v>43000</v>
      </c>
      <c r="G278" s="46" t="s">
        <v>10734</v>
      </c>
      <c r="H278" s="46" t="s">
        <v>10523</v>
      </c>
      <c r="I278" s="1" t="s">
        <v>28</v>
      </c>
      <c r="J278" s="1">
        <v>8</v>
      </c>
      <c r="K278" s="1">
        <v>5</v>
      </c>
      <c r="L278" s="1" t="s">
        <v>12120</v>
      </c>
      <c r="M278" s="1">
        <v>3679.1</v>
      </c>
      <c r="N278" s="1" t="s">
        <v>96</v>
      </c>
      <c r="O278" s="1">
        <v>9.8000000000000004E-2</v>
      </c>
      <c r="P278" s="1">
        <v>0.16300000000000001</v>
      </c>
      <c r="Q278" s="1">
        <v>3.3000000000000002E-2</v>
      </c>
      <c r="R278" s="1">
        <v>1.4999999999999999E-2</v>
      </c>
      <c r="S278" s="1" t="s">
        <v>52</v>
      </c>
      <c r="T278" s="1" t="s">
        <v>163</v>
      </c>
      <c r="U278" s="1">
        <v>18</v>
      </c>
      <c r="V278" s="1" t="s">
        <v>5049</v>
      </c>
      <c r="W278" s="1" t="s">
        <v>162</v>
      </c>
      <c r="X278" s="1">
        <v>25484.15</v>
      </c>
      <c r="Y278" s="1">
        <v>45360</v>
      </c>
      <c r="Z278" s="1" t="s">
        <v>10374</v>
      </c>
      <c r="AA278" s="1" t="s">
        <v>5009</v>
      </c>
      <c r="AB278" s="1" t="s">
        <v>12121</v>
      </c>
      <c r="AC278" s="1" t="s">
        <v>12122</v>
      </c>
    </row>
    <row r="279" spans="1:29">
      <c r="A279" s="1" t="s">
        <v>12123</v>
      </c>
      <c r="B279" s="38" t="s">
        <v>4119</v>
      </c>
      <c r="C279" s="38" t="s">
        <v>4103</v>
      </c>
      <c r="D279" s="1" t="s">
        <v>4492</v>
      </c>
      <c r="E279" s="94" t="s">
        <v>10639</v>
      </c>
      <c r="F279" s="36">
        <v>50760</v>
      </c>
      <c r="G279" s="46" t="s">
        <v>10503</v>
      </c>
      <c r="H279" s="46" t="s">
        <v>11158</v>
      </c>
      <c r="I279" s="1" t="s">
        <v>8</v>
      </c>
      <c r="J279" s="1">
        <v>5</v>
      </c>
      <c r="K279" s="1">
        <v>0</v>
      </c>
      <c r="L279" s="1" t="s">
        <v>12124</v>
      </c>
      <c r="M279" s="1">
        <v>590.70000000000005</v>
      </c>
      <c r="N279" s="1" t="s">
        <v>101</v>
      </c>
      <c r="O279" s="1">
        <v>9.4E-2</v>
      </c>
      <c r="P279" s="1">
        <v>7.0000000000000007E-2</v>
      </c>
      <c r="Q279" s="1">
        <v>1.9E-2</v>
      </c>
      <c r="R279" s="1">
        <v>9.7999999999999997E-3</v>
      </c>
      <c r="S279" s="1" t="s">
        <v>52</v>
      </c>
      <c r="T279" s="1" t="s">
        <v>10501</v>
      </c>
      <c r="U279" s="1">
        <v>18</v>
      </c>
      <c r="V279" s="1" t="s">
        <v>6911</v>
      </c>
      <c r="W279" s="1" t="s">
        <v>163</v>
      </c>
      <c r="X279" s="1">
        <v>42804.22</v>
      </c>
      <c r="Y279" s="1">
        <v>50760</v>
      </c>
      <c r="Z279" s="1" t="s">
        <v>11169</v>
      </c>
      <c r="AA279" s="1" t="s">
        <v>5009</v>
      </c>
      <c r="AB279" s="1" t="s">
        <v>5008</v>
      </c>
      <c r="AC279" s="1" t="s">
        <v>12125</v>
      </c>
    </row>
    <row r="280" spans="1:29">
      <c r="A280" s="1" t="s">
        <v>12126</v>
      </c>
      <c r="B280" s="38" t="s">
        <v>4114</v>
      </c>
      <c r="C280" s="38" t="s">
        <v>4115</v>
      </c>
      <c r="D280" s="1" t="s">
        <v>4530</v>
      </c>
      <c r="E280" s="94" t="s">
        <v>10639</v>
      </c>
      <c r="F280" s="36">
        <v>50669</v>
      </c>
      <c r="G280" s="46" t="s">
        <v>10583</v>
      </c>
      <c r="H280" s="46" t="s">
        <v>10598</v>
      </c>
      <c r="I280" s="1" t="s">
        <v>10</v>
      </c>
      <c r="J280" s="1">
        <v>10</v>
      </c>
      <c r="K280" s="1">
        <v>5</v>
      </c>
      <c r="L280" s="1" t="s">
        <v>12127</v>
      </c>
      <c r="M280" s="1">
        <v>1398.1</v>
      </c>
      <c r="N280" s="1" t="s">
        <v>101</v>
      </c>
      <c r="O280" s="1">
        <v>9.4E-2</v>
      </c>
      <c r="P280" s="1">
        <v>7.5999999999999998E-2</v>
      </c>
      <c r="Q280" s="1">
        <v>2.0299999999999999E-2</v>
      </c>
      <c r="R280" s="1">
        <v>9.7999999999999997E-3</v>
      </c>
      <c r="S280" s="1" t="s">
        <v>52</v>
      </c>
      <c r="T280" s="1" t="s">
        <v>10501</v>
      </c>
      <c r="U280" s="1">
        <v>18</v>
      </c>
      <c r="V280" s="1" t="s">
        <v>9485</v>
      </c>
      <c r="W280" s="1" t="s">
        <v>163</v>
      </c>
      <c r="X280" s="1">
        <v>66066.73</v>
      </c>
      <c r="Y280" s="1">
        <v>50760</v>
      </c>
      <c r="Z280" s="1" t="s">
        <v>10374</v>
      </c>
      <c r="AA280" s="1" t="s">
        <v>5015</v>
      </c>
      <c r="AB280" s="1" t="s">
        <v>5014</v>
      </c>
      <c r="AC280" s="1" t="s">
        <v>11214</v>
      </c>
    </row>
    <row r="281" spans="1:29">
      <c r="A281" s="1" t="s">
        <v>12128</v>
      </c>
      <c r="B281" s="38" t="s">
        <v>3064</v>
      </c>
      <c r="C281" s="38" t="s">
        <v>3062</v>
      </c>
      <c r="D281" s="1" t="s">
        <v>152</v>
      </c>
      <c r="E281" s="94" t="s">
        <v>10639</v>
      </c>
      <c r="F281" s="36">
        <v>43000</v>
      </c>
      <c r="G281" s="46" t="s">
        <v>10734</v>
      </c>
      <c r="H281" s="46" t="s">
        <v>10523</v>
      </c>
      <c r="I281" s="1" t="s">
        <v>28</v>
      </c>
      <c r="J281" s="1">
        <v>8</v>
      </c>
      <c r="K281" s="1">
        <v>5</v>
      </c>
      <c r="L281" s="1" t="s">
        <v>12129</v>
      </c>
      <c r="M281" s="1">
        <v>3711.1</v>
      </c>
      <c r="N281" s="1" t="s">
        <v>96</v>
      </c>
      <c r="O281" s="1">
        <v>9.8000000000000004E-2</v>
      </c>
      <c r="P281" s="1">
        <v>0.16300000000000001</v>
      </c>
      <c r="Q281" s="1">
        <v>3.3000000000000002E-2</v>
      </c>
      <c r="R281" s="1">
        <v>1.4999999999999999E-2</v>
      </c>
      <c r="S281" s="1" t="s">
        <v>52</v>
      </c>
      <c r="T281" s="1" t="s">
        <v>163</v>
      </c>
      <c r="U281" s="1">
        <v>18</v>
      </c>
      <c r="V281" s="1" t="s">
        <v>5049</v>
      </c>
      <c r="W281" s="1" t="s">
        <v>162</v>
      </c>
      <c r="X281" s="1">
        <v>25484.15</v>
      </c>
      <c r="Y281" s="1">
        <v>45360</v>
      </c>
      <c r="Z281" s="1" t="s">
        <v>10374</v>
      </c>
      <c r="AA281" s="1" t="s">
        <v>5009</v>
      </c>
      <c r="AB281" s="1" t="s">
        <v>12130</v>
      </c>
      <c r="AC281" s="1" t="s">
        <v>12131</v>
      </c>
    </row>
    <row r="282" spans="1:29">
      <c r="A282" s="1" t="s">
        <v>12132</v>
      </c>
      <c r="B282" s="38" t="s">
        <v>1687</v>
      </c>
      <c r="C282" s="38" t="s">
        <v>1234</v>
      </c>
      <c r="D282" s="1" t="s">
        <v>119</v>
      </c>
      <c r="E282" s="94" t="s">
        <v>10639</v>
      </c>
      <c r="F282" s="36">
        <v>28800</v>
      </c>
      <c r="G282" s="46" t="s">
        <v>10537</v>
      </c>
      <c r="H282" s="46" t="s">
        <v>10570</v>
      </c>
      <c r="I282" s="1" t="s">
        <v>31</v>
      </c>
      <c r="J282" s="1">
        <v>7</v>
      </c>
      <c r="K282" s="1">
        <v>4</v>
      </c>
      <c r="L282" s="1" t="s">
        <v>12133</v>
      </c>
      <c r="M282" s="1">
        <v>6321.2</v>
      </c>
      <c r="N282" s="1" t="s">
        <v>101</v>
      </c>
      <c r="O282" s="1">
        <v>0.128</v>
      </c>
      <c r="P282" s="1">
        <v>0.185</v>
      </c>
      <c r="Q282" s="1">
        <v>3.3000000000000002E-2</v>
      </c>
      <c r="R282" s="1">
        <v>1.4999999999999999E-2</v>
      </c>
      <c r="S282" s="1" t="s">
        <v>51</v>
      </c>
      <c r="T282" s="1" t="s">
        <v>162</v>
      </c>
      <c r="U282" s="1">
        <v>18</v>
      </c>
      <c r="V282" s="1" t="s">
        <v>5575</v>
      </c>
      <c r="W282" s="1" t="s">
        <v>162</v>
      </c>
      <c r="X282" s="1">
        <v>38084.83</v>
      </c>
      <c r="Y282" s="1">
        <v>28800</v>
      </c>
      <c r="Z282" s="1" t="s">
        <v>5043</v>
      </c>
      <c r="AA282" s="1" t="s">
        <v>5013</v>
      </c>
      <c r="AB282" s="1" t="s">
        <v>5014</v>
      </c>
      <c r="AC282" s="1" t="s">
        <v>12134</v>
      </c>
    </row>
    <row r="283" spans="1:29">
      <c r="A283" s="1" t="s">
        <v>12135</v>
      </c>
      <c r="B283" s="38" t="s">
        <v>1321</v>
      </c>
      <c r="C283" s="38" t="s">
        <v>4489</v>
      </c>
      <c r="D283" s="1" t="s">
        <v>4490</v>
      </c>
      <c r="E283" s="94" t="s">
        <v>10639</v>
      </c>
      <c r="F283" s="36">
        <v>28865</v>
      </c>
      <c r="G283" s="46" t="s">
        <v>10499</v>
      </c>
      <c r="H283" s="46" t="s">
        <v>10570</v>
      </c>
      <c r="I283" s="1" t="s">
        <v>17</v>
      </c>
      <c r="J283" s="1">
        <v>6</v>
      </c>
      <c r="K283" s="1">
        <v>4</v>
      </c>
      <c r="L283" s="1" t="s">
        <v>12136</v>
      </c>
      <c r="M283" s="1">
        <v>5649.7</v>
      </c>
      <c r="N283" s="1" t="s">
        <v>101</v>
      </c>
      <c r="O283" s="1">
        <v>0.128</v>
      </c>
      <c r="P283" s="1">
        <v>0.17</v>
      </c>
      <c r="Q283" s="1">
        <v>6.4000000000000001E-2</v>
      </c>
      <c r="R283" s="1">
        <v>1.4999999999999999E-2</v>
      </c>
      <c r="S283" s="1" t="s">
        <v>51</v>
      </c>
      <c r="T283" s="1" t="s">
        <v>162</v>
      </c>
      <c r="U283" s="1">
        <v>18</v>
      </c>
      <c r="V283" s="1" t="s">
        <v>5044</v>
      </c>
      <c r="W283" s="1" t="s">
        <v>162</v>
      </c>
      <c r="X283" s="1">
        <v>34184.050000000003</v>
      </c>
      <c r="Y283" s="1">
        <v>28800</v>
      </c>
      <c r="Z283" s="1" t="s">
        <v>5043</v>
      </c>
      <c r="AA283" s="1" t="s">
        <v>5012</v>
      </c>
      <c r="AB283" s="1" t="s">
        <v>5014</v>
      </c>
      <c r="AC283" s="1" t="s">
        <v>12137</v>
      </c>
    </row>
    <row r="284" spans="1:29">
      <c r="A284" s="1" t="s">
        <v>12138</v>
      </c>
      <c r="B284" s="38" t="s">
        <v>1939</v>
      </c>
      <c r="C284" s="38" t="s">
        <v>1860</v>
      </c>
      <c r="D284" s="1" t="s">
        <v>4428</v>
      </c>
      <c r="E284" s="94" t="s">
        <v>10639</v>
      </c>
      <c r="F284" s="36">
        <v>42300</v>
      </c>
      <c r="G284" s="46" t="s">
        <v>10618</v>
      </c>
      <c r="H284" s="46" t="s">
        <v>10529</v>
      </c>
      <c r="I284" s="1" t="s">
        <v>25</v>
      </c>
      <c r="J284" s="1">
        <v>14</v>
      </c>
      <c r="K284" s="1">
        <v>9</v>
      </c>
      <c r="L284" s="1" t="s">
        <v>12139</v>
      </c>
      <c r="M284" s="1">
        <v>2187.8000000000002</v>
      </c>
      <c r="N284" s="1" t="s">
        <v>96</v>
      </c>
      <c r="O284" s="1">
        <v>7.0000000000000007E-2</v>
      </c>
      <c r="P284" s="1">
        <v>0.19</v>
      </c>
      <c r="Q284" s="1">
        <v>3.1E-2</v>
      </c>
      <c r="R284" s="1">
        <v>1.4999999999999999E-2</v>
      </c>
      <c r="S284" s="1" t="s">
        <v>51</v>
      </c>
      <c r="T284" s="1" t="s">
        <v>10501</v>
      </c>
      <c r="U284" s="1">
        <v>18</v>
      </c>
      <c r="V284" s="1" t="s">
        <v>5545</v>
      </c>
      <c r="W284" s="1" t="s">
        <v>162</v>
      </c>
      <c r="X284" s="1">
        <v>22695.61</v>
      </c>
      <c r="Y284" s="1">
        <v>42300</v>
      </c>
      <c r="Z284" s="1" t="s">
        <v>5043</v>
      </c>
      <c r="AA284" s="1" t="s">
        <v>5009</v>
      </c>
      <c r="AB284" s="1" t="s">
        <v>12140</v>
      </c>
      <c r="AC284" s="1" t="s">
        <v>12141</v>
      </c>
    </row>
    <row r="285" spans="1:29">
      <c r="A285" s="1" t="s">
        <v>12142</v>
      </c>
      <c r="B285" s="38" t="s">
        <v>1053</v>
      </c>
      <c r="C285" s="38" t="s">
        <v>1051</v>
      </c>
      <c r="D285" s="1" t="s">
        <v>107</v>
      </c>
      <c r="E285" s="94" t="s">
        <v>10639</v>
      </c>
      <c r="F285" s="36">
        <v>15996</v>
      </c>
      <c r="G285" s="46" t="s">
        <v>10516</v>
      </c>
      <c r="H285" s="46" t="s">
        <v>11191</v>
      </c>
      <c r="I285" s="1" t="s">
        <v>17</v>
      </c>
      <c r="J285" s="1">
        <v>2</v>
      </c>
      <c r="K285" s="1">
        <v>0</v>
      </c>
      <c r="L285" s="1" t="s">
        <v>12143</v>
      </c>
      <c r="M285" s="1">
        <v>1686.4</v>
      </c>
      <c r="N285" s="1" t="s">
        <v>23</v>
      </c>
      <c r="O285" s="1">
        <v>0.122</v>
      </c>
      <c r="P285" s="1">
        <v>0.18</v>
      </c>
      <c r="Q285" s="1">
        <v>5.6000000000000001E-2</v>
      </c>
      <c r="R285" s="1">
        <v>1.4999999999999999E-2</v>
      </c>
      <c r="S285" s="1" t="s">
        <v>50</v>
      </c>
      <c r="T285" s="1" t="s">
        <v>10512</v>
      </c>
      <c r="U285" s="1">
        <v>18</v>
      </c>
      <c r="V285" s="1" t="s">
        <v>5549</v>
      </c>
      <c r="W285" s="1" t="s">
        <v>162</v>
      </c>
      <c r="X285" s="1">
        <v>57063.87</v>
      </c>
      <c r="Y285" s="1">
        <v>16380</v>
      </c>
      <c r="Z285" s="1" t="s">
        <v>11169</v>
      </c>
      <c r="AA285" s="1" t="s">
        <v>5010</v>
      </c>
      <c r="AB285" s="1" t="s">
        <v>5008</v>
      </c>
      <c r="AC285" s="1" t="s">
        <v>12144</v>
      </c>
    </row>
    <row r="286" spans="1:29" ht="13" customHeight="1">
      <c r="A286" s="1" t="s">
        <v>12145</v>
      </c>
      <c r="B286" s="38" t="s">
        <v>1321</v>
      </c>
      <c r="C286" s="38" t="s">
        <v>4489</v>
      </c>
      <c r="D286" s="1" t="s">
        <v>4490</v>
      </c>
      <c r="E286" s="94" t="s">
        <v>10639</v>
      </c>
      <c r="F286" s="36">
        <v>28869</v>
      </c>
      <c r="G286" s="46" t="s">
        <v>10499</v>
      </c>
      <c r="H286" s="46" t="s">
        <v>10570</v>
      </c>
      <c r="I286" s="1" t="s">
        <v>17</v>
      </c>
      <c r="J286" s="1">
        <v>6</v>
      </c>
      <c r="K286" s="1">
        <v>4</v>
      </c>
      <c r="L286" s="1" t="s">
        <v>12146</v>
      </c>
      <c r="M286" s="1">
        <v>5482.7</v>
      </c>
      <c r="N286" s="1" t="s">
        <v>101</v>
      </c>
      <c r="O286" s="1">
        <v>0.128</v>
      </c>
      <c r="P286" s="1">
        <v>0.17</v>
      </c>
      <c r="Q286" s="1">
        <v>6.4000000000000001E-2</v>
      </c>
      <c r="R286" s="1">
        <v>1.4999999999999999E-2</v>
      </c>
      <c r="S286" s="1" t="s">
        <v>51</v>
      </c>
      <c r="T286" s="1" t="s">
        <v>162</v>
      </c>
      <c r="U286" s="1">
        <v>18</v>
      </c>
      <c r="V286" s="1" t="s">
        <v>5044</v>
      </c>
      <c r="W286" s="1" t="s">
        <v>162</v>
      </c>
      <c r="X286" s="1">
        <v>34184.050000000003</v>
      </c>
      <c r="Y286" s="1">
        <v>28800</v>
      </c>
      <c r="Z286" s="1" t="s">
        <v>5043</v>
      </c>
      <c r="AA286" s="1" t="s">
        <v>5012</v>
      </c>
      <c r="AB286" s="47" t="s">
        <v>5014</v>
      </c>
      <c r="AC286" s="1" t="s">
        <v>12147</v>
      </c>
    </row>
    <row r="287" spans="1:29">
      <c r="A287" s="1" t="s">
        <v>12152</v>
      </c>
      <c r="B287" s="38" t="s">
        <v>4114</v>
      </c>
      <c r="C287" s="38" t="s">
        <v>4115</v>
      </c>
      <c r="D287" s="1" t="s">
        <v>4530</v>
      </c>
      <c r="E287" s="94" t="s">
        <v>10639</v>
      </c>
      <c r="F287" s="36">
        <v>50760</v>
      </c>
      <c r="G287" s="46" t="s">
        <v>10583</v>
      </c>
      <c r="H287" s="46" t="s">
        <v>10598</v>
      </c>
      <c r="I287" s="1" t="s">
        <v>10</v>
      </c>
      <c r="J287" s="1">
        <v>10</v>
      </c>
      <c r="K287" s="1">
        <v>5</v>
      </c>
      <c r="L287" s="1" t="s">
        <v>12153</v>
      </c>
      <c r="M287" s="1">
        <v>1451.8</v>
      </c>
      <c r="N287" s="1" t="s">
        <v>101</v>
      </c>
      <c r="O287" s="1">
        <v>9.4E-2</v>
      </c>
      <c r="P287" s="1">
        <v>7.5999999999999998E-2</v>
      </c>
      <c r="Q287" s="1">
        <v>2.0299999999999999E-2</v>
      </c>
      <c r="R287" s="1">
        <v>9.7999999999999997E-3</v>
      </c>
      <c r="S287" s="1" t="s">
        <v>52</v>
      </c>
      <c r="T287" s="1" t="s">
        <v>10501</v>
      </c>
      <c r="U287" s="1">
        <v>18</v>
      </c>
      <c r="V287" s="1" t="s">
        <v>9485</v>
      </c>
      <c r="W287" s="1" t="s">
        <v>163</v>
      </c>
      <c r="X287" s="1">
        <v>66066.73</v>
      </c>
      <c r="Y287" s="1">
        <v>50760</v>
      </c>
      <c r="Z287" s="1" t="s">
        <v>5043</v>
      </c>
      <c r="AA287" s="1" t="s">
        <v>5015</v>
      </c>
      <c r="AB287" s="1" t="s">
        <v>5014</v>
      </c>
      <c r="AC287" s="1" t="s">
        <v>11214</v>
      </c>
    </row>
    <row r="288" spans="1:29">
      <c r="A288" s="1" t="s">
        <v>12154</v>
      </c>
      <c r="B288" s="38" t="s">
        <v>1638</v>
      </c>
      <c r="C288" s="38" t="s">
        <v>1608</v>
      </c>
      <c r="D288" s="1" t="s">
        <v>152</v>
      </c>
      <c r="E288" s="94" t="s">
        <v>10639</v>
      </c>
      <c r="F288" s="36">
        <v>33247</v>
      </c>
      <c r="G288" s="46" t="s">
        <v>10499</v>
      </c>
      <c r="H288" s="46" t="s">
        <v>10598</v>
      </c>
      <c r="I288" s="1" t="s">
        <v>31</v>
      </c>
      <c r="J288" s="1">
        <v>7</v>
      </c>
      <c r="K288" s="1">
        <v>4</v>
      </c>
      <c r="L288" s="1" t="s">
        <v>12155</v>
      </c>
      <c r="M288" s="1">
        <v>5524.8</v>
      </c>
      <c r="N288" s="1" t="s">
        <v>101</v>
      </c>
      <c r="O288" s="1">
        <v>0.128</v>
      </c>
      <c r="P288" s="1">
        <v>0.185</v>
      </c>
      <c r="Q288" s="1">
        <v>3.3000000000000002E-2</v>
      </c>
      <c r="R288" s="1">
        <v>1.18E-2</v>
      </c>
      <c r="S288" s="1" t="s">
        <v>51</v>
      </c>
      <c r="T288" s="1" t="s">
        <v>10519</v>
      </c>
      <c r="U288" s="1">
        <v>18</v>
      </c>
      <c r="V288" s="1" t="s">
        <v>5051</v>
      </c>
      <c r="W288" s="1" t="s">
        <v>162</v>
      </c>
      <c r="X288" s="1">
        <v>35070.43</v>
      </c>
      <c r="Y288" s="1">
        <v>33300</v>
      </c>
      <c r="Z288" s="1" t="s">
        <v>5043</v>
      </c>
      <c r="AA288" s="1" t="s">
        <v>5013</v>
      </c>
      <c r="AB288" s="1" t="s">
        <v>12156</v>
      </c>
      <c r="AC288" s="1" t="s">
        <v>12157</v>
      </c>
    </row>
    <row r="289" spans="1:29">
      <c r="A289" s="1" t="s">
        <v>12158</v>
      </c>
      <c r="B289" s="38" t="s">
        <v>3168</v>
      </c>
      <c r="C289" s="38" t="s">
        <v>3169</v>
      </c>
      <c r="D289" s="1" t="s">
        <v>126</v>
      </c>
      <c r="E289" s="94" t="s">
        <v>10639</v>
      </c>
      <c r="F289" s="36">
        <v>23359</v>
      </c>
      <c r="G289" s="46" t="s">
        <v>11156</v>
      </c>
      <c r="H289" s="46" t="s">
        <v>11159</v>
      </c>
      <c r="I289" s="1" t="s">
        <v>20</v>
      </c>
      <c r="J289" s="1">
        <v>4</v>
      </c>
      <c r="K289" s="1">
        <v>0</v>
      </c>
      <c r="L289" s="1" t="s">
        <v>12159</v>
      </c>
      <c r="M289" s="1">
        <v>2247.1</v>
      </c>
      <c r="N289" s="1" t="s">
        <v>101</v>
      </c>
      <c r="O289" s="1">
        <v>0.14000000000000001</v>
      </c>
      <c r="P289" s="1">
        <v>0.19</v>
      </c>
      <c r="Q289" s="1">
        <v>2.1000000000000001E-2</v>
      </c>
      <c r="R289" s="1">
        <v>9.7999999999999997E-3</v>
      </c>
      <c r="S289" s="1" t="s">
        <v>51</v>
      </c>
      <c r="T289" s="1" t="s">
        <v>10512</v>
      </c>
      <c r="U289" s="1">
        <v>18</v>
      </c>
      <c r="V289" s="1" t="s">
        <v>5099</v>
      </c>
      <c r="W289" s="1" t="s">
        <v>162</v>
      </c>
      <c r="X289" s="1">
        <v>44202.400000000001</v>
      </c>
      <c r="Y289" s="1">
        <v>23400</v>
      </c>
      <c r="Z289" s="1" t="s">
        <v>5043</v>
      </c>
      <c r="AA289" s="1" t="s">
        <v>5009</v>
      </c>
      <c r="AB289" s="1" t="s">
        <v>12160</v>
      </c>
      <c r="AC289" s="1" t="s">
        <v>12161</v>
      </c>
    </row>
    <row r="290" spans="1:29">
      <c r="A290" s="1" t="s">
        <v>12162</v>
      </c>
      <c r="B290" s="38" t="s">
        <v>3064</v>
      </c>
      <c r="C290" s="38" t="s">
        <v>3062</v>
      </c>
      <c r="D290" s="1" t="s">
        <v>152</v>
      </c>
      <c r="E290" s="94" t="s">
        <v>10639</v>
      </c>
      <c r="F290" s="36">
        <v>42914</v>
      </c>
      <c r="G290" s="46" t="s">
        <v>10734</v>
      </c>
      <c r="H290" s="46" t="s">
        <v>10523</v>
      </c>
      <c r="I290" s="1" t="s">
        <v>28</v>
      </c>
      <c r="J290" s="1">
        <v>8</v>
      </c>
      <c r="K290" s="1">
        <v>5</v>
      </c>
      <c r="L290" s="1" t="s">
        <v>12163</v>
      </c>
      <c r="M290" s="1">
        <v>3655.1</v>
      </c>
      <c r="N290" s="1" t="s">
        <v>96</v>
      </c>
      <c r="O290" s="1">
        <v>9.8000000000000004E-2</v>
      </c>
      <c r="P290" s="1">
        <v>0.16300000000000001</v>
      </c>
      <c r="Q290" s="1">
        <v>3.3000000000000002E-2</v>
      </c>
      <c r="R290" s="1">
        <v>1.4999999999999999E-2</v>
      </c>
      <c r="S290" s="1" t="s">
        <v>52</v>
      </c>
      <c r="T290" s="1" t="s">
        <v>163</v>
      </c>
      <c r="U290" s="1">
        <v>18</v>
      </c>
      <c r="V290" s="1" t="s">
        <v>5049</v>
      </c>
      <c r="W290" s="1" t="s">
        <v>162</v>
      </c>
      <c r="X290" s="1">
        <v>25484.15</v>
      </c>
      <c r="Y290" s="1">
        <v>45360</v>
      </c>
      <c r="Z290" s="1" t="s">
        <v>10374</v>
      </c>
      <c r="AA290" s="1" t="s">
        <v>5009</v>
      </c>
      <c r="AB290" s="1" t="s">
        <v>12164</v>
      </c>
      <c r="AC290" s="1" t="s">
        <v>12165</v>
      </c>
    </row>
    <row r="291" spans="1:29">
      <c r="A291" s="1" t="s">
        <v>12166</v>
      </c>
      <c r="B291" s="38" t="s">
        <v>1291</v>
      </c>
      <c r="C291" s="38" t="s">
        <v>145</v>
      </c>
      <c r="D291" s="1" t="s">
        <v>87</v>
      </c>
      <c r="E291" s="94" t="s">
        <v>10639</v>
      </c>
      <c r="F291" s="36">
        <v>28854</v>
      </c>
      <c r="G291" s="46" t="s">
        <v>10514</v>
      </c>
      <c r="H291" s="46" t="s">
        <v>10531</v>
      </c>
      <c r="I291" s="1" t="s">
        <v>17</v>
      </c>
      <c r="J291" s="1">
        <v>6</v>
      </c>
      <c r="K291" s="1">
        <v>4</v>
      </c>
      <c r="L291" s="1" t="s">
        <v>12167</v>
      </c>
      <c r="M291" s="1">
        <v>5724.9</v>
      </c>
      <c r="N291" s="1" t="s">
        <v>101</v>
      </c>
      <c r="O291" s="1">
        <v>0.128</v>
      </c>
      <c r="P291" s="1">
        <v>0.17</v>
      </c>
      <c r="Q291" s="1">
        <v>6.4000000000000001E-2</v>
      </c>
      <c r="R291" s="1">
        <v>1.4999999999999999E-2</v>
      </c>
      <c r="S291" s="1" t="s">
        <v>51</v>
      </c>
      <c r="T291" s="1" t="s">
        <v>162</v>
      </c>
      <c r="U291" s="1">
        <v>18</v>
      </c>
      <c r="V291" s="1" t="s">
        <v>5044</v>
      </c>
      <c r="W291" s="1" t="s">
        <v>162</v>
      </c>
      <c r="X291" s="1">
        <v>33106.25</v>
      </c>
      <c r="Y291" s="1">
        <v>28800</v>
      </c>
      <c r="Z291" s="1" t="s">
        <v>5043</v>
      </c>
      <c r="AA291" s="1" t="s">
        <v>5012</v>
      </c>
      <c r="AB291" s="1" t="s">
        <v>5014</v>
      </c>
      <c r="AC291" s="1" t="s">
        <v>12168</v>
      </c>
    </row>
    <row r="292" spans="1:29">
      <c r="A292" s="1" t="s">
        <v>12169</v>
      </c>
      <c r="B292" s="38" t="s">
        <v>1638</v>
      </c>
      <c r="C292" s="38" t="s">
        <v>1608</v>
      </c>
      <c r="D292" s="1" t="s">
        <v>152</v>
      </c>
      <c r="E292" s="94" t="s">
        <v>10639</v>
      </c>
      <c r="F292" s="36">
        <v>33300</v>
      </c>
      <c r="G292" s="46" t="s">
        <v>10499</v>
      </c>
      <c r="H292" s="46" t="s">
        <v>10598</v>
      </c>
      <c r="I292" s="1" t="s">
        <v>31</v>
      </c>
      <c r="J292" s="1">
        <v>7</v>
      </c>
      <c r="K292" s="1">
        <v>4</v>
      </c>
      <c r="L292" s="1" t="s">
        <v>12170</v>
      </c>
      <c r="M292" s="1">
        <v>5550.9</v>
      </c>
      <c r="N292" s="1" t="s">
        <v>101</v>
      </c>
      <c r="O292" s="1">
        <v>0.128</v>
      </c>
      <c r="P292" s="1">
        <v>0.185</v>
      </c>
      <c r="Q292" s="1">
        <v>3.3000000000000002E-2</v>
      </c>
      <c r="R292" s="1">
        <v>1.18E-2</v>
      </c>
      <c r="S292" s="1" t="s">
        <v>51</v>
      </c>
      <c r="T292" s="1" t="s">
        <v>10519</v>
      </c>
      <c r="U292" s="1">
        <v>18</v>
      </c>
      <c r="V292" s="1" t="s">
        <v>5051</v>
      </c>
      <c r="W292" s="1" t="s">
        <v>162</v>
      </c>
      <c r="X292" s="1">
        <v>35070.43</v>
      </c>
      <c r="Y292" s="1">
        <v>33300</v>
      </c>
      <c r="Z292" s="1" t="s">
        <v>5043</v>
      </c>
      <c r="AA292" s="1" t="s">
        <v>5013</v>
      </c>
      <c r="AB292" s="1" t="s">
        <v>12171</v>
      </c>
      <c r="AC292" s="1" t="s">
        <v>12172</v>
      </c>
    </row>
    <row r="293" spans="1:29">
      <c r="A293" s="1" t="s">
        <v>12173</v>
      </c>
      <c r="B293" s="38" t="s">
        <v>2790</v>
      </c>
      <c r="C293" s="38" t="s">
        <v>2791</v>
      </c>
      <c r="D293" s="1" t="s">
        <v>4441</v>
      </c>
      <c r="E293" s="94" t="s">
        <v>10639</v>
      </c>
      <c r="F293" s="36">
        <v>67500</v>
      </c>
      <c r="G293" s="46" t="s">
        <v>10503</v>
      </c>
      <c r="H293" s="46" t="s">
        <v>11363</v>
      </c>
      <c r="I293" s="1" t="s">
        <v>5</v>
      </c>
      <c r="J293" s="1">
        <v>14</v>
      </c>
      <c r="K293" s="1">
        <v>9</v>
      </c>
      <c r="L293" s="1" t="s">
        <v>12174</v>
      </c>
      <c r="M293" s="1">
        <v>1105.4000000000001</v>
      </c>
      <c r="N293" s="1" t="s">
        <v>101</v>
      </c>
      <c r="O293" s="1">
        <v>5.7000000000000002E-2</v>
      </c>
      <c r="P293" s="1">
        <v>7.3999999999999996E-2</v>
      </c>
      <c r="Q293" s="1">
        <v>2.1999999999999999E-2</v>
      </c>
      <c r="R293" s="1">
        <v>1.3299999999999999E-2</v>
      </c>
      <c r="S293" s="1" t="s">
        <v>10543</v>
      </c>
      <c r="T293" s="1" t="s">
        <v>10544</v>
      </c>
      <c r="U293" s="1">
        <v>18</v>
      </c>
      <c r="V293" s="1" t="s">
        <v>6860</v>
      </c>
      <c r="W293" s="1" t="s">
        <v>163</v>
      </c>
      <c r="X293" s="1">
        <v>38983.54</v>
      </c>
      <c r="Y293" s="1">
        <v>67536</v>
      </c>
      <c r="Z293" s="1" t="s">
        <v>5043</v>
      </c>
      <c r="AA293" s="1" t="s">
        <v>5009</v>
      </c>
      <c r="AB293" s="1" t="s">
        <v>12175</v>
      </c>
      <c r="AC293" s="1" t="s">
        <v>12176</v>
      </c>
    </row>
    <row r="294" spans="1:29">
      <c r="A294" s="1" t="s">
        <v>12043</v>
      </c>
      <c r="B294" s="38" t="s">
        <v>3629</v>
      </c>
      <c r="C294" s="38" t="s">
        <v>1544</v>
      </c>
      <c r="D294" s="1" t="s">
        <v>5059</v>
      </c>
      <c r="E294" s="94" t="s">
        <v>10639</v>
      </c>
      <c r="F294" s="36">
        <v>15469</v>
      </c>
      <c r="G294" s="46" t="s">
        <v>10744</v>
      </c>
      <c r="H294" s="46" t="s">
        <v>12044</v>
      </c>
      <c r="I294" s="1" t="s">
        <v>27</v>
      </c>
      <c r="J294" s="1">
        <v>1</v>
      </c>
      <c r="K294" s="1">
        <v>0</v>
      </c>
      <c r="L294" s="1" t="s">
        <v>12045</v>
      </c>
      <c r="M294" s="1">
        <v>920.3</v>
      </c>
      <c r="N294" s="1" t="s">
        <v>23</v>
      </c>
      <c r="O294" s="1">
        <v>0.128</v>
      </c>
      <c r="P294" s="1">
        <v>0.185</v>
      </c>
      <c r="Q294" s="1">
        <v>3.2000000000000001E-2</v>
      </c>
      <c r="R294" s="1">
        <v>1.18E-2</v>
      </c>
      <c r="S294" s="1" t="s">
        <v>50</v>
      </c>
      <c r="T294" s="1" t="s">
        <v>10512</v>
      </c>
      <c r="U294" s="1">
        <v>18</v>
      </c>
      <c r="V294" s="1" t="s">
        <v>5562</v>
      </c>
      <c r="W294" s="1" t="s">
        <v>162</v>
      </c>
      <c r="X294" s="1">
        <v>62656.81</v>
      </c>
      <c r="Y294" s="1">
        <v>16380</v>
      </c>
      <c r="Z294" s="1" t="s">
        <v>10374</v>
      </c>
      <c r="AA294" s="1" t="s">
        <v>5009</v>
      </c>
      <c r="AB294" s="1" t="s">
        <v>5008</v>
      </c>
      <c r="AC294" s="1" t="s">
        <v>12046</v>
      </c>
    </row>
    <row r="295" spans="1:29">
      <c r="A295" s="1" t="s">
        <v>12181</v>
      </c>
      <c r="B295" s="38" t="s">
        <v>3802</v>
      </c>
      <c r="C295" s="38" t="s">
        <v>3683</v>
      </c>
      <c r="D295" s="1" t="s">
        <v>4469</v>
      </c>
      <c r="E295" s="94" t="s">
        <v>10583</v>
      </c>
      <c r="F295" s="36">
        <v>50628</v>
      </c>
      <c r="G295" s="46" t="s">
        <v>10724</v>
      </c>
      <c r="H295" s="46" t="s">
        <v>10548</v>
      </c>
      <c r="I295" s="1" t="s">
        <v>1</v>
      </c>
      <c r="J295" s="1">
        <v>8</v>
      </c>
      <c r="K295" s="1">
        <v>5</v>
      </c>
      <c r="L295" s="1" t="s">
        <v>12182</v>
      </c>
      <c r="M295" s="1">
        <v>1595</v>
      </c>
      <c r="N295" s="1" t="s">
        <v>96</v>
      </c>
      <c r="O295" s="1">
        <v>8.8999999999999996E-2</v>
      </c>
      <c r="P295" s="1">
        <v>5.3999999999999999E-2</v>
      </c>
      <c r="Q295" s="1">
        <v>4.1000000000000002E-2</v>
      </c>
      <c r="R295" s="1">
        <v>1.18E-2</v>
      </c>
      <c r="S295" s="1" t="s">
        <v>52</v>
      </c>
      <c r="T295" s="1" t="s">
        <v>10501</v>
      </c>
      <c r="U295" s="1">
        <v>18</v>
      </c>
      <c r="V295" s="1" t="s">
        <v>5559</v>
      </c>
      <c r="W295" s="1" t="s">
        <v>163</v>
      </c>
      <c r="X295" s="1">
        <v>34557.78</v>
      </c>
      <c r="Y295" s="1">
        <v>50760</v>
      </c>
      <c r="Z295" s="1" t="s">
        <v>11169</v>
      </c>
      <c r="AA295" s="1" t="s">
        <v>5009</v>
      </c>
      <c r="AB295" s="1" t="s">
        <v>12183</v>
      </c>
      <c r="AC295" s="1" t="s">
        <v>12184</v>
      </c>
    </row>
    <row r="296" spans="1:29" ht="13" customHeight="1">
      <c r="A296" s="1" t="s">
        <v>12185</v>
      </c>
      <c r="B296" s="38" t="s">
        <v>2207</v>
      </c>
      <c r="C296" s="38" t="s">
        <v>2208</v>
      </c>
      <c r="D296" s="1" t="s">
        <v>4428</v>
      </c>
      <c r="E296" s="94" t="s">
        <v>10639</v>
      </c>
      <c r="F296" s="36">
        <v>50760</v>
      </c>
      <c r="G296" s="46" t="s">
        <v>10516</v>
      </c>
      <c r="H296" s="46" t="s">
        <v>10529</v>
      </c>
      <c r="I296" s="1" t="s">
        <v>1</v>
      </c>
      <c r="J296" s="1">
        <v>6</v>
      </c>
      <c r="K296" s="1">
        <v>4</v>
      </c>
      <c r="L296" s="1" t="s">
        <v>12186</v>
      </c>
      <c r="M296" s="1">
        <v>1302.4000000000001</v>
      </c>
      <c r="N296" s="1" t="s">
        <v>101</v>
      </c>
      <c r="O296" s="1">
        <v>8.8999999999999996E-2</v>
      </c>
      <c r="P296" s="1">
        <v>6.4000000000000001E-2</v>
      </c>
      <c r="Q296" s="1">
        <v>4.1000000000000002E-2</v>
      </c>
      <c r="R296" s="1">
        <v>9.7999999999999997E-3</v>
      </c>
      <c r="S296" s="1" t="s">
        <v>52</v>
      </c>
      <c r="T296" s="1" t="s">
        <v>10501</v>
      </c>
      <c r="U296" s="1">
        <v>18</v>
      </c>
      <c r="V296" s="1" t="s">
        <v>5044</v>
      </c>
      <c r="W296" s="1" t="s">
        <v>163</v>
      </c>
      <c r="X296" s="1">
        <v>36502.04</v>
      </c>
      <c r="Y296" s="1">
        <v>50760</v>
      </c>
      <c r="Z296" s="1" t="s">
        <v>11169</v>
      </c>
      <c r="AA296" s="1" t="s">
        <v>5009</v>
      </c>
      <c r="AB296" s="47" t="s">
        <v>12187</v>
      </c>
      <c r="AC296" s="1" t="s">
        <v>12188</v>
      </c>
    </row>
    <row r="297" spans="1:29" ht="13.5" customHeight="1">
      <c r="A297" s="48" t="s">
        <v>12189</v>
      </c>
      <c r="B297" s="38" t="s">
        <v>1356</v>
      </c>
      <c r="C297" s="38" t="s">
        <v>1047</v>
      </c>
      <c r="D297" s="1" t="s">
        <v>90</v>
      </c>
      <c r="E297" s="94" t="s">
        <v>10639</v>
      </c>
      <c r="F297" s="36">
        <v>23037</v>
      </c>
      <c r="G297" s="46" t="s">
        <v>11156</v>
      </c>
      <c r="H297" s="46" t="s">
        <v>10548</v>
      </c>
      <c r="I297" s="1" t="s">
        <v>17</v>
      </c>
      <c r="J297" s="1">
        <v>2</v>
      </c>
      <c r="K297" s="1">
        <v>0</v>
      </c>
      <c r="L297" s="1" t="s">
        <v>12190</v>
      </c>
      <c r="M297" s="1">
        <v>1462.7</v>
      </c>
      <c r="N297" s="1" t="s">
        <v>23</v>
      </c>
      <c r="O297" s="1">
        <v>0.128</v>
      </c>
      <c r="P297" s="1">
        <v>0.185</v>
      </c>
      <c r="Q297" s="1">
        <v>3.2000000000000001E-2</v>
      </c>
      <c r="R297" s="1">
        <v>1.4999999999999999E-2</v>
      </c>
      <c r="S297" s="1" t="s">
        <v>50</v>
      </c>
      <c r="T297" s="1" t="s">
        <v>10519</v>
      </c>
      <c r="U297" s="1">
        <v>18</v>
      </c>
      <c r="V297" s="1" t="s">
        <v>5853</v>
      </c>
      <c r="W297" s="1" t="s">
        <v>162</v>
      </c>
      <c r="X297" s="1">
        <v>61316.86</v>
      </c>
      <c r="Y297" s="1">
        <v>23310</v>
      </c>
      <c r="Z297" s="1" t="s">
        <v>11169</v>
      </c>
      <c r="AA297" s="1" t="s">
        <v>5009</v>
      </c>
      <c r="AB297" s="1" t="s">
        <v>12191</v>
      </c>
      <c r="AC297" s="1" t="s">
        <v>12192</v>
      </c>
    </row>
    <row r="298" spans="1:29">
      <c r="A298" s="1" t="s">
        <v>12193</v>
      </c>
      <c r="B298" s="38" t="s">
        <v>4114</v>
      </c>
      <c r="C298" s="38" t="s">
        <v>4115</v>
      </c>
      <c r="D298" s="1" t="s">
        <v>4530</v>
      </c>
      <c r="E298" s="94" t="s">
        <v>10639</v>
      </c>
      <c r="F298" s="36">
        <v>50760</v>
      </c>
      <c r="G298" s="46" t="s">
        <v>10583</v>
      </c>
      <c r="H298" s="46" t="s">
        <v>10598</v>
      </c>
      <c r="I298" s="1" t="s">
        <v>10</v>
      </c>
      <c r="J298" s="1">
        <v>10</v>
      </c>
      <c r="K298" s="1">
        <v>5</v>
      </c>
      <c r="L298" s="1" t="s">
        <v>12194</v>
      </c>
      <c r="M298" s="1">
        <v>1424.7</v>
      </c>
      <c r="N298" s="1" t="s">
        <v>101</v>
      </c>
      <c r="O298" s="1">
        <v>9.4E-2</v>
      </c>
      <c r="P298" s="1">
        <v>7.5999999999999998E-2</v>
      </c>
      <c r="Q298" s="1">
        <v>2.0299999999999999E-2</v>
      </c>
      <c r="R298" s="1">
        <v>9.7999999999999997E-3</v>
      </c>
      <c r="S298" s="1" t="s">
        <v>52</v>
      </c>
      <c r="T298" s="1" t="s">
        <v>10501</v>
      </c>
      <c r="U298" s="1">
        <v>18</v>
      </c>
      <c r="V298" s="1" t="s">
        <v>9485</v>
      </c>
      <c r="W298" s="1" t="s">
        <v>163</v>
      </c>
      <c r="X298" s="1">
        <v>66066.73</v>
      </c>
      <c r="Y298" s="1">
        <v>50760</v>
      </c>
      <c r="Z298" s="1" t="s">
        <v>5043</v>
      </c>
      <c r="AA298" s="1" t="s">
        <v>5015</v>
      </c>
      <c r="AB298" s="1" t="s">
        <v>5014</v>
      </c>
      <c r="AC298" s="1" t="s">
        <v>11214</v>
      </c>
    </row>
    <row r="299" spans="1:29">
      <c r="A299" s="1" t="s">
        <v>12195</v>
      </c>
      <c r="B299" s="38" t="s">
        <v>2938</v>
      </c>
      <c r="C299" s="38" t="s">
        <v>2935</v>
      </c>
      <c r="D299" s="1" t="s">
        <v>4428</v>
      </c>
      <c r="E299" s="94" t="s">
        <v>10639</v>
      </c>
      <c r="F299" s="36">
        <v>33300</v>
      </c>
      <c r="G299" s="46" t="s">
        <v>10537</v>
      </c>
      <c r="H299" s="46" t="s">
        <v>10542</v>
      </c>
      <c r="I299" s="1" t="s">
        <v>26</v>
      </c>
      <c r="J299" s="1">
        <v>14</v>
      </c>
      <c r="K299" s="1">
        <v>9</v>
      </c>
      <c r="L299" s="1" t="s">
        <v>12196</v>
      </c>
      <c r="M299" s="1">
        <v>4518.6000000000004</v>
      </c>
      <c r="N299" s="1" t="s">
        <v>101</v>
      </c>
      <c r="O299" s="1">
        <v>0.128</v>
      </c>
      <c r="P299" s="1">
        <v>0.185</v>
      </c>
      <c r="Q299" s="1">
        <v>3.2000000000000001E-2</v>
      </c>
      <c r="R299" s="1">
        <v>1.9300000000000001E-2</v>
      </c>
      <c r="S299" s="1" t="s">
        <v>51</v>
      </c>
      <c r="T299" s="1" t="s">
        <v>10519</v>
      </c>
      <c r="U299" s="1">
        <v>18</v>
      </c>
      <c r="V299" s="1" t="s">
        <v>9089</v>
      </c>
      <c r="W299" s="1" t="s">
        <v>162</v>
      </c>
      <c r="X299" s="1">
        <v>20664.46</v>
      </c>
      <c r="Y299" s="1">
        <v>33300</v>
      </c>
      <c r="Z299" s="1" t="s">
        <v>5043</v>
      </c>
      <c r="AA299" s="1" t="s">
        <v>5012</v>
      </c>
      <c r="AB299" s="1" t="s">
        <v>5014</v>
      </c>
      <c r="AC299" s="1" t="s">
        <v>11910</v>
      </c>
    </row>
    <row r="300" spans="1:29">
      <c r="A300" s="1" t="s">
        <v>12197</v>
      </c>
      <c r="B300" s="38" t="s">
        <v>3802</v>
      </c>
      <c r="C300" s="38" t="s">
        <v>3683</v>
      </c>
      <c r="D300" s="1" t="s">
        <v>4469</v>
      </c>
      <c r="E300" s="94" t="s">
        <v>10583</v>
      </c>
      <c r="F300" s="36">
        <v>50759</v>
      </c>
      <c r="G300" s="46" t="s">
        <v>10724</v>
      </c>
      <c r="H300" s="46" t="s">
        <v>10548</v>
      </c>
      <c r="I300" s="1" t="s">
        <v>1</v>
      </c>
      <c r="J300" s="1">
        <v>8</v>
      </c>
      <c r="K300" s="1">
        <v>5</v>
      </c>
      <c r="L300" s="1" t="s">
        <v>12198</v>
      </c>
      <c r="M300" s="1">
        <v>1629.7</v>
      </c>
      <c r="N300" s="1" t="s">
        <v>96</v>
      </c>
      <c r="O300" s="1">
        <v>8.8999999999999996E-2</v>
      </c>
      <c r="P300" s="1">
        <v>5.3999999999999999E-2</v>
      </c>
      <c r="Q300" s="1">
        <v>4.1000000000000002E-2</v>
      </c>
      <c r="R300" s="1">
        <v>1.18E-2</v>
      </c>
      <c r="S300" s="1" t="s">
        <v>52</v>
      </c>
      <c r="T300" s="1" t="s">
        <v>10501</v>
      </c>
      <c r="U300" s="1">
        <v>18</v>
      </c>
      <c r="V300" s="1" t="s">
        <v>5559</v>
      </c>
      <c r="W300" s="1" t="s">
        <v>163</v>
      </c>
      <c r="X300" s="1">
        <v>34557.78</v>
      </c>
      <c r="Y300" s="1">
        <v>50760</v>
      </c>
      <c r="Z300" s="1" t="s">
        <v>11169</v>
      </c>
      <c r="AA300" s="1" t="s">
        <v>5009</v>
      </c>
      <c r="AB300" s="1" t="s">
        <v>12199</v>
      </c>
      <c r="AC300" s="1" t="s">
        <v>12200</v>
      </c>
    </row>
    <row r="301" spans="1:29">
      <c r="A301" s="1" t="s">
        <v>12201</v>
      </c>
      <c r="B301" s="38" t="s">
        <v>1053</v>
      </c>
      <c r="C301" s="38" t="s">
        <v>1051</v>
      </c>
      <c r="D301" s="1" t="s">
        <v>107</v>
      </c>
      <c r="E301" s="94" t="s">
        <v>10639</v>
      </c>
      <c r="F301" s="36">
        <v>16348</v>
      </c>
      <c r="G301" s="46" t="s">
        <v>10516</v>
      </c>
      <c r="H301" s="46" t="s">
        <v>11191</v>
      </c>
      <c r="I301" s="1" t="s">
        <v>17</v>
      </c>
      <c r="J301" s="1">
        <v>2</v>
      </c>
      <c r="K301" s="1">
        <v>0</v>
      </c>
      <c r="L301" s="1" t="s">
        <v>12202</v>
      </c>
      <c r="M301" s="1">
        <v>1683.9</v>
      </c>
      <c r="N301" s="1" t="s">
        <v>23</v>
      </c>
      <c r="O301" s="1">
        <v>0.122</v>
      </c>
      <c r="P301" s="1">
        <v>0.18</v>
      </c>
      <c r="Q301" s="1">
        <v>5.6000000000000001E-2</v>
      </c>
      <c r="R301" s="1">
        <v>1.4999999999999999E-2</v>
      </c>
      <c r="S301" s="1" t="s">
        <v>50</v>
      </c>
      <c r="T301" s="1" t="s">
        <v>10512</v>
      </c>
      <c r="U301" s="1">
        <v>18</v>
      </c>
      <c r="V301" s="1" t="s">
        <v>5549</v>
      </c>
      <c r="W301" s="1" t="s">
        <v>162</v>
      </c>
      <c r="X301" s="1">
        <v>57063.87</v>
      </c>
      <c r="Y301" s="1">
        <v>16380</v>
      </c>
      <c r="Z301" s="1" t="s">
        <v>11169</v>
      </c>
      <c r="AA301" s="1" t="s">
        <v>5010</v>
      </c>
      <c r="AB301" s="1" t="s">
        <v>5008</v>
      </c>
      <c r="AC301" s="1" t="s">
        <v>11546</v>
      </c>
    </row>
    <row r="302" spans="1:29" ht="13" customHeight="1">
      <c r="A302" s="1" t="s">
        <v>12203</v>
      </c>
      <c r="B302" s="38" t="s">
        <v>2207</v>
      </c>
      <c r="C302" s="38" t="s">
        <v>2208</v>
      </c>
      <c r="D302" s="1" t="s">
        <v>4428</v>
      </c>
      <c r="E302" s="94" t="s">
        <v>10639</v>
      </c>
      <c r="F302" s="36">
        <v>50619</v>
      </c>
      <c r="G302" s="46" t="s">
        <v>10516</v>
      </c>
      <c r="H302" s="46" t="s">
        <v>10529</v>
      </c>
      <c r="I302" s="1" t="s">
        <v>1</v>
      </c>
      <c r="J302" s="1">
        <v>6</v>
      </c>
      <c r="K302" s="1">
        <v>4</v>
      </c>
      <c r="L302" s="1" t="s">
        <v>12204</v>
      </c>
      <c r="M302" s="1">
        <v>1310.5</v>
      </c>
      <c r="N302" s="1" t="s">
        <v>101</v>
      </c>
      <c r="O302" s="1">
        <v>8.8999999999999996E-2</v>
      </c>
      <c r="P302" s="1">
        <v>6.4000000000000001E-2</v>
      </c>
      <c r="Q302" s="1">
        <v>4.1000000000000002E-2</v>
      </c>
      <c r="R302" s="1">
        <v>9.7999999999999997E-3</v>
      </c>
      <c r="S302" s="1" t="s">
        <v>52</v>
      </c>
      <c r="T302" s="1" t="s">
        <v>10501</v>
      </c>
      <c r="U302" s="1">
        <v>18</v>
      </c>
      <c r="V302" s="1" t="s">
        <v>5044</v>
      </c>
      <c r="W302" s="1" t="s">
        <v>163</v>
      </c>
      <c r="X302" s="1">
        <v>36502.04</v>
      </c>
      <c r="Y302" s="1">
        <v>50760</v>
      </c>
      <c r="Z302" s="1" t="s">
        <v>11169</v>
      </c>
      <c r="AA302" s="1" t="s">
        <v>5009</v>
      </c>
      <c r="AB302" s="47" t="s">
        <v>12205</v>
      </c>
      <c r="AC302" s="1" t="s">
        <v>12206</v>
      </c>
    </row>
    <row r="303" spans="1:29" ht="13.5" customHeight="1">
      <c r="A303" s="1" t="s">
        <v>12177</v>
      </c>
      <c r="B303" s="38" t="s">
        <v>3629</v>
      </c>
      <c r="C303" s="38" t="s">
        <v>1544</v>
      </c>
      <c r="D303" s="1" t="s">
        <v>5059</v>
      </c>
      <c r="E303" s="94" t="s">
        <v>10639</v>
      </c>
      <c r="F303" s="36">
        <v>13731</v>
      </c>
      <c r="G303" s="46" t="s">
        <v>10744</v>
      </c>
      <c r="H303" s="46" t="s">
        <v>12044</v>
      </c>
      <c r="I303" s="1" t="s">
        <v>27</v>
      </c>
      <c r="J303" s="1">
        <v>1</v>
      </c>
      <c r="K303" s="1">
        <v>0</v>
      </c>
      <c r="L303" s="1" t="s">
        <v>12178</v>
      </c>
      <c r="M303" s="1">
        <v>933.2</v>
      </c>
      <c r="N303" s="1" t="s">
        <v>23</v>
      </c>
      <c r="O303" s="1">
        <v>0.128</v>
      </c>
      <c r="P303" s="1">
        <v>0.185</v>
      </c>
      <c r="Q303" s="1">
        <v>3.2000000000000001E-2</v>
      </c>
      <c r="R303" s="1">
        <v>1.18E-2</v>
      </c>
      <c r="S303" s="1" t="s">
        <v>50</v>
      </c>
      <c r="T303" s="1" t="s">
        <v>10512</v>
      </c>
      <c r="U303" s="1">
        <v>18</v>
      </c>
      <c r="V303" s="1" t="s">
        <v>5562</v>
      </c>
      <c r="W303" s="1" t="s">
        <v>162</v>
      </c>
      <c r="X303" s="1">
        <v>62656.81</v>
      </c>
      <c r="Y303" s="1">
        <v>16380</v>
      </c>
      <c r="Z303" s="1" t="s">
        <v>10374</v>
      </c>
      <c r="AA303" s="1" t="s">
        <v>5009</v>
      </c>
      <c r="AB303" s="1" t="s">
        <v>12179</v>
      </c>
      <c r="AC303" s="1" t="s">
        <v>12180</v>
      </c>
    </row>
    <row r="304" spans="1:29">
      <c r="A304" s="1" t="s">
        <v>12209</v>
      </c>
      <c r="B304" s="38" t="s">
        <v>760</v>
      </c>
      <c r="C304" s="38" t="s">
        <v>10211</v>
      </c>
      <c r="D304" s="1" t="s">
        <v>82</v>
      </c>
      <c r="E304" s="94" t="s">
        <v>10639</v>
      </c>
      <c r="F304" s="36">
        <v>8500</v>
      </c>
      <c r="G304" s="46" t="s">
        <v>10511</v>
      </c>
      <c r="H304" s="46" t="s">
        <v>11162</v>
      </c>
      <c r="I304" s="1" t="s">
        <v>39</v>
      </c>
      <c r="J304" s="1">
        <v>3</v>
      </c>
      <c r="K304" s="1">
        <v>0</v>
      </c>
      <c r="L304" s="1" t="s">
        <v>12210</v>
      </c>
      <c r="M304" s="1">
        <v>8169.6</v>
      </c>
      <c r="N304" s="1" t="s">
        <v>23</v>
      </c>
      <c r="O304" s="1">
        <v>0.20599999999999999</v>
      </c>
      <c r="P304" s="1">
        <v>0.216</v>
      </c>
      <c r="Q304" s="1">
        <v>4.1000000000000002E-2</v>
      </c>
      <c r="R304" s="1">
        <v>1.18E-2</v>
      </c>
      <c r="S304" s="1" t="s">
        <v>50</v>
      </c>
      <c r="T304" s="1" t="s">
        <v>10504</v>
      </c>
      <c r="U304" s="1">
        <v>18</v>
      </c>
      <c r="V304" s="1" t="s">
        <v>8119</v>
      </c>
      <c r="W304" s="1" t="s">
        <v>162</v>
      </c>
      <c r="X304" s="1">
        <v>70015.25</v>
      </c>
      <c r="Y304" s="1">
        <v>13860</v>
      </c>
      <c r="Z304" s="1" t="s">
        <v>5043</v>
      </c>
      <c r="AA304" s="1" t="s">
        <v>5009</v>
      </c>
      <c r="AB304" s="1" t="s">
        <v>5008</v>
      </c>
      <c r="AC304" s="1" t="s">
        <v>11227</v>
      </c>
    </row>
    <row r="305" spans="1:29">
      <c r="A305" s="1" t="s">
        <v>12211</v>
      </c>
      <c r="B305" s="38" t="s">
        <v>1563</v>
      </c>
      <c r="C305" s="38" t="s">
        <v>1063</v>
      </c>
      <c r="D305" s="1" t="s">
        <v>119</v>
      </c>
      <c r="E305" s="94" t="s">
        <v>10639</v>
      </c>
      <c r="F305" s="36">
        <v>16269</v>
      </c>
      <c r="G305" s="46" t="s">
        <v>11155</v>
      </c>
      <c r="H305" s="46" t="s">
        <v>10744</v>
      </c>
      <c r="I305" s="1" t="s">
        <v>17</v>
      </c>
      <c r="J305" s="1">
        <v>8</v>
      </c>
      <c r="K305" s="1">
        <v>4</v>
      </c>
      <c r="L305" s="1" t="s">
        <v>12212</v>
      </c>
      <c r="M305" s="1">
        <v>8369.1</v>
      </c>
      <c r="N305" s="1" t="s">
        <v>101</v>
      </c>
      <c r="O305" s="1">
        <v>0.128</v>
      </c>
      <c r="P305" s="1">
        <v>0.17</v>
      </c>
      <c r="Q305" s="1">
        <v>0.05</v>
      </c>
      <c r="R305" s="1">
        <v>1.4999999999999999E-2</v>
      </c>
      <c r="S305" s="1" t="s">
        <v>50</v>
      </c>
      <c r="T305" s="1" t="s">
        <v>10512</v>
      </c>
      <c r="U305" s="1">
        <v>18</v>
      </c>
      <c r="V305" s="1" t="s">
        <v>6071</v>
      </c>
      <c r="W305" s="1" t="s">
        <v>162</v>
      </c>
      <c r="X305" s="1">
        <v>41186.269999999997</v>
      </c>
      <c r="Y305" s="1">
        <v>16380</v>
      </c>
      <c r="Z305" s="1" t="s">
        <v>10374</v>
      </c>
      <c r="AA305" s="1" t="s">
        <v>5009</v>
      </c>
      <c r="AB305" s="1" t="s">
        <v>12213</v>
      </c>
      <c r="AC305" s="1" t="s">
        <v>12214</v>
      </c>
    </row>
    <row r="306" spans="1:29">
      <c r="A306" s="1" t="s">
        <v>12215</v>
      </c>
      <c r="B306" s="38" t="s">
        <v>1687</v>
      </c>
      <c r="C306" s="38" t="s">
        <v>1234</v>
      </c>
      <c r="D306" s="1" t="s">
        <v>119</v>
      </c>
      <c r="E306" s="94" t="s">
        <v>10639</v>
      </c>
      <c r="F306" s="36">
        <v>23246</v>
      </c>
      <c r="G306" s="46" t="s">
        <v>10537</v>
      </c>
      <c r="H306" s="46" t="s">
        <v>10570</v>
      </c>
      <c r="I306" s="1" t="s">
        <v>31</v>
      </c>
      <c r="J306" s="1">
        <v>7</v>
      </c>
      <c r="K306" s="1">
        <v>4</v>
      </c>
      <c r="L306" s="1" t="s">
        <v>12216</v>
      </c>
      <c r="M306" s="1">
        <v>6142.6</v>
      </c>
      <c r="N306" s="1" t="s">
        <v>101</v>
      </c>
      <c r="O306" s="1">
        <v>0.128</v>
      </c>
      <c r="P306" s="1">
        <v>0.185</v>
      </c>
      <c r="Q306" s="1">
        <v>3.3000000000000002E-2</v>
      </c>
      <c r="R306" s="1">
        <v>1.4999999999999999E-2</v>
      </c>
      <c r="S306" s="1" t="s">
        <v>51</v>
      </c>
      <c r="T306" s="1" t="s">
        <v>162</v>
      </c>
      <c r="U306" s="1">
        <v>18</v>
      </c>
      <c r="V306" s="1" t="s">
        <v>5575</v>
      </c>
      <c r="W306" s="1" t="s">
        <v>162</v>
      </c>
      <c r="X306" s="1">
        <v>38084.83</v>
      </c>
      <c r="Y306" s="1">
        <v>28800</v>
      </c>
      <c r="Z306" s="1" t="s">
        <v>5043</v>
      </c>
      <c r="AA306" s="1" t="s">
        <v>5013</v>
      </c>
      <c r="AB306" s="1" t="s">
        <v>5014</v>
      </c>
      <c r="AC306" s="1" t="s">
        <v>12134</v>
      </c>
    </row>
    <row r="307" spans="1:29">
      <c r="A307" s="1" t="s">
        <v>12217</v>
      </c>
      <c r="B307" s="38" t="s">
        <v>1638</v>
      </c>
      <c r="C307" s="38" t="s">
        <v>1608</v>
      </c>
      <c r="D307" s="1" t="s">
        <v>152</v>
      </c>
      <c r="E307" s="94" t="s">
        <v>10639</v>
      </c>
      <c r="F307" s="36">
        <v>33300</v>
      </c>
      <c r="G307" s="46" t="s">
        <v>10499</v>
      </c>
      <c r="H307" s="46" t="s">
        <v>10598</v>
      </c>
      <c r="I307" s="1" t="s">
        <v>31</v>
      </c>
      <c r="J307" s="1">
        <v>7</v>
      </c>
      <c r="K307" s="1">
        <v>4</v>
      </c>
      <c r="L307" s="1" t="s">
        <v>12218</v>
      </c>
      <c r="M307" s="1">
        <v>5294.6</v>
      </c>
      <c r="N307" s="1" t="s">
        <v>101</v>
      </c>
      <c r="O307" s="1">
        <v>0.128</v>
      </c>
      <c r="P307" s="1">
        <v>0.185</v>
      </c>
      <c r="Q307" s="1">
        <v>3.3000000000000002E-2</v>
      </c>
      <c r="R307" s="1">
        <v>1.18E-2</v>
      </c>
      <c r="S307" s="1" t="s">
        <v>51</v>
      </c>
      <c r="T307" s="1" t="s">
        <v>10519</v>
      </c>
      <c r="U307" s="1">
        <v>18</v>
      </c>
      <c r="V307" s="1" t="s">
        <v>5051</v>
      </c>
      <c r="W307" s="1" t="s">
        <v>162</v>
      </c>
      <c r="X307" s="1">
        <v>35070.43</v>
      </c>
      <c r="Y307" s="1">
        <v>33300</v>
      </c>
      <c r="Z307" s="1" t="s">
        <v>5043</v>
      </c>
      <c r="AA307" s="1" t="s">
        <v>5013</v>
      </c>
      <c r="AB307" s="1" t="s">
        <v>12219</v>
      </c>
      <c r="AC307" s="1" t="s">
        <v>12220</v>
      </c>
    </row>
    <row r="308" spans="1:29">
      <c r="A308" s="1" t="s">
        <v>12221</v>
      </c>
      <c r="B308" s="38" t="s">
        <v>144</v>
      </c>
      <c r="C308" s="38" t="s">
        <v>145</v>
      </c>
      <c r="D308" s="1" t="s">
        <v>87</v>
      </c>
      <c r="E308" s="94" t="s">
        <v>10639</v>
      </c>
      <c r="F308" s="36">
        <v>28900</v>
      </c>
      <c r="G308" s="46" t="s">
        <v>10618</v>
      </c>
      <c r="H308" s="46" t="s">
        <v>10598</v>
      </c>
      <c r="I308" s="1" t="s">
        <v>17</v>
      </c>
      <c r="J308" s="1">
        <v>6</v>
      </c>
      <c r="K308" s="1">
        <v>4</v>
      </c>
      <c r="L308" s="1" t="s">
        <v>12222</v>
      </c>
      <c r="M308" s="1">
        <v>5660.1</v>
      </c>
      <c r="N308" s="1" t="s">
        <v>101</v>
      </c>
      <c r="O308" s="1">
        <v>0.128</v>
      </c>
      <c r="P308" s="1">
        <v>0.17</v>
      </c>
      <c r="Q308" s="1">
        <v>6.4000000000000001E-2</v>
      </c>
      <c r="R308" s="1">
        <v>1.4999999999999999E-2</v>
      </c>
      <c r="S308" s="1" t="s">
        <v>51</v>
      </c>
      <c r="T308" s="1" t="s">
        <v>162</v>
      </c>
      <c r="U308" s="1">
        <v>18</v>
      </c>
      <c r="V308" s="1" t="s">
        <v>5044</v>
      </c>
      <c r="W308" s="1" t="s">
        <v>162</v>
      </c>
      <c r="X308" s="1">
        <v>34325.82</v>
      </c>
      <c r="Y308" s="1">
        <v>28800</v>
      </c>
      <c r="Z308" s="1" t="s">
        <v>5043</v>
      </c>
      <c r="AA308" s="1" t="s">
        <v>5010</v>
      </c>
      <c r="AB308" s="1" t="s">
        <v>5008</v>
      </c>
      <c r="AC308" s="1" t="s">
        <v>12223</v>
      </c>
    </row>
    <row r="309" spans="1:29">
      <c r="A309" s="1" t="s">
        <v>12224</v>
      </c>
      <c r="B309" s="38" t="s">
        <v>4114</v>
      </c>
      <c r="C309" s="38" t="s">
        <v>4115</v>
      </c>
      <c r="D309" s="1" t="s">
        <v>4530</v>
      </c>
      <c r="E309" s="94" t="s">
        <v>10639</v>
      </c>
      <c r="F309" s="36">
        <v>50760</v>
      </c>
      <c r="G309" s="46" t="s">
        <v>11156</v>
      </c>
      <c r="H309" s="46" t="s">
        <v>10523</v>
      </c>
      <c r="I309" s="1" t="s">
        <v>10</v>
      </c>
      <c r="J309" s="1">
        <v>10</v>
      </c>
      <c r="K309" s="1">
        <v>5</v>
      </c>
      <c r="L309" s="1" t="s">
        <v>12225</v>
      </c>
      <c r="M309" s="1">
        <v>1438</v>
      </c>
      <c r="N309" s="1" t="s">
        <v>101</v>
      </c>
      <c r="O309" s="1">
        <v>9.4E-2</v>
      </c>
      <c r="P309" s="1">
        <v>7.5999999999999998E-2</v>
      </c>
      <c r="Q309" s="1">
        <v>2.0299999999999999E-2</v>
      </c>
      <c r="R309" s="1">
        <v>9.7999999999999997E-3</v>
      </c>
      <c r="S309" s="1" t="s">
        <v>52</v>
      </c>
      <c r="T309" s="1" t="s">
        <v>10501</v>
      </c>
      <c r="U309" s="1">
        <v>18</v>
      </c>
      <c r="V309" s="1" t="s">
        <v>9485</v>
      </c>
      <c r="W309" s="1" t="s">
        <v>163</v>
      </c>
      <c r="X309" s="1">
        <v>66066.73</v>
      </c>
      <c r="Y309" s="1">
        <v>50760</v>
      </c>
      <c r="Z309" s="1" t="s">
        <v>10374</v>
      </c>
      <c r="AA309" s="1" t="s">
        <v>5009</v>
      </c>
      <c r="AB309" s="1" t="s">
        <v>5008</v>
      </c>
      <c r="AC309" s="1" t="s">
        <v>11913</v>
      </c>
    </row>
    <row r="310" spans="1:29">
      <c r="A310" s="1" t="s">
        <v>12226</v>
      </c>
      <c r="B310" s="38" t="s">
        <v>760</v>
      </c>
      <c r="C310" s="38" t="s">
        <v>10211</v>
      </c>
      <c r="D310" s="1" t="s">
        <v>82</v>
      </c>
      <c r="E310" s="94" t="s">
        <v>10639</v>
      </c>
      <c r="F310" s="36">
        <v>8464</v>
      </c>
      <c r="G310" s="46" t="s">
        <v>10511</v>
      </c>
      <c r="H310" s="46" t="s">
        <v>11162</v>
      </c>
      <c r="I310" s="1" t="s">
        <v>39</v>
      </c>
      <c r="J310" s="1">
        <v>3</v>
      </c>
      <c r="K310" s="1">
        <v>0</v>
      </c>
      <c r="L310" s="1" t="s">
        <v>12227</v>
      </c>
      <c r="M310" s="1">
        <v>8119.9</v>
      </c>
      <c r="N310" s="1" t="s">
        <v>23</v>
      </c>
      <c r="O310" s="1">
        <v>0.20599999999999999</v>
      </c>
      <c r="P310" s="1">
        <v>0.216</v>
      </c>
      <c r="Q310" s="1">
        <v>4.1000000000000002E-2</v>
      </c>
      <c r="R310" s="1">
        <v>1.18E-2</v>
      </c>
      <c r="S310" s="1" t="s">
        <v>50</v>
      </c>
      <c r="T310" s="1" t="s">
        <v>10504</v>
      </c>
      <c r="U310" s="1">
        <v>18</v>
      </c>
      <c r="V310" s="1" t="s">
        <v>8119</v>
      </c>
      <c r="W310" s="1" t="s">
        <v>162</v>
      </c>
      <c r="X310" s="1">
        <v>70015.25</v>
      </c>
      <c r="Y310" s="1">
        <v>13860</v>
      </c>
      <c r="Z310" s="1" t="s">
        <v>5043</v>
      </c>
      <c r="AA310" s="1" t="s">
        <v>5009</v>
      </c>
      <c r="AB310" s="1" t="s">
        <v>5008</v>
      </c>
      <c r="AC310" s="1" t="s">
        <v>11227</v>
      </c>
    </row>
    <row r="311" spans="1:29">
      <c r="A311" s="1" t="s">
        <v>12228</v>
      </c>
      <c r="B311" s="38" t="s">
        <v>3426</v>
      </c>
      <c r="C311" s="38" t="s">
        <v>2694</v>
      </c>
      <c r="D311" s="1" t="s">
        <v>126</v>
      </c>
      <c r="E311" s="94" t="s">
        <v>10639</v>
      </c>
      <c r="F311" s="36">
        <v>33534</v>
      </c>
      <c r="G311" s="46" t="s">
        <v>10537</v>
      </c>
      <c r="H311" s="46" t="s">
        <v>10548</v>
      </c>
      <c r="I311" s="1" t="s">
        <v>18</v>
      </c>
      <c r="J311" s="1">
        <v>14</v>
      </c>
      <c r="K311" s="1">
        <v>9</v>
      </c>
      <c r="L311" s="1" t="s">
        <v>12229</v>
      </c>
      <c r="M311" s="1">
        <v>3431</v>
      </c>
      <c r="N311" s="1" t="s">
        <v>96</v>
      </c>
      <c r="O311" s="1">
        <v>0.14000000000000001</v>
      </c>
      <c r="P311" s="1">
        <v>0.19</v>
      </c>
      <c r="Q311" s="1">
        <v>3.5999999999999997E-2</v>
      </c>
      <c r="R311" s="1">
        <v>1.9300000000000001E-2</v>
      </c>
      <c r="S311" s="1" t="s">
        <v>51</v>
      </c>
      <c r="T311" s="1" t="s">
        <v>10519</v>
      </c>
      <c r="U311" s="1">
        <v>18</v>
      </c>
      <c r="V311" s="1" t="s">
        <v>5046</v>
      </c>
      <c r="W311" s="1" t="s">
        <v>162</v>
      </c>
      <c r="X311" s="1">
        <v>25027.37</v>
      </c>
      <c r="Y311" s="1">
        <v>33300</v>
      </c>
      <c r="Z311" s="1" t="s">
        <v>5043</v>
      </c>
      <c r="AA311" s="1" t="s">
        <v>5009</v>
      </c>
      <c r="AB311" s="1" t="s">
        <v>12230</v>
      </c>
      <c r="AC311" s="1" t="s">
        <v>12231</v>
      </c>
    </row>
    <row r="312" spans="1:29" ht="13" customHeight="1">
      <c r="A312" s="1" t="s">
        <v>12232</v>
      </c>
      <c r="B312" s="38" t="s">
        <v>3064</v>
      </c>
      <c r="C312" s="38" t="s">
        <v>3062</v>
      </c>
      <c r="D312" s="1" t="s">
        <v>152</v>
      </c>
      <c r="E312" s="94" t="s">
        <v>10639</v>
      </c>
      <c r="F312" s="36">
        <v>43000</v>
      </c>
      <c r="G312" s="46" t="s">
        <v>10734</v>
      </c>
      <c r="H312" s="46" t="s">
        <v>10523</v>
      </c>
      <c r="I312" s="1" t="s">
        <v>28</v>
      </c>
      <c r="J312" s="1">
        <v>8</v>
      </c>
      <c r="K312" s="1">
        <v>5</v>
      </c>
      <c r="L312" s="1" t="s">
        <v>12233</v>
      </c>
      <c r="M312" s="1">
        <v>3495.4</v>
      </c>
      <c r="N312" s="1" t="s">
        <v>96</v>
      </c>
      <c r="O312" s="1">
        <v>9.8000000000000004E-2</v>
      </c>
      <c r="P312" s="1">
        <v>0.16300000000000001</v>
      </c>
      <c r="Q312" s="1">
        <v>3.3000000000000002E-2</v>
      </c>
      <c r="R312" s="1">
        <v>1.4999999999999999E-2</v>
      </c>
      <c r="S312" s="1" t="s">
        <v>52</v>
      </c>
      <c r="T312" s="1" t="s">
        <v>163</v>
      </c>
      <c r="U312" s="1">
        <v>18</v>
      </c>
      <c r="V312" s="1" t="s">
        <v>5049</v>
      </c>
      <c r="W312" s="1" t="s">
        <v>162</v>
      </c>
      <c r="X312" s="1">
        <v>25484.15</v>
      </c>
      <c r="Y312" s="1">
        <v>45360</v>
      </c>
      <c r="Z312" s="1" t="s">
        <v>10374</v>
      </c>
      <c r="AA312" s="1" t="s">
        <v>5009</v>
      </c>
      <c r="AB312" s="47" t="s">
        <v>12234</v>
      </c>
      <c r="AC312" s="1" t="s">
        <v>12235</v>
      </c>
    </row>
    <row r="313" spans="1:29" ht="13.5" customHeight="1">
      <c r="A313" s="48" t="s">
        <v>12236</v>
      </c>
      <c r="B313" s="38" t="s">
        <v>1053</v>
      </c>
      <c r="C313" s="38" t="s">
        <v>1051</v>
      </c>
      <c r="D313" s="1" t="s">
        <v>107</v>
      </c>
      <c r="E313" s="94" t="s">
        <v>10639</v>
      </c>
      <c r="F313" s="36">
        <v>16301</v>
      </c>
      <c r="G313" s="46" t="s">
        <v>10516</v>
      </c>
      <c r="H313" s="46" t="s">
        <v>11191</v>
      </c>
      <c r="I313" s="1" t="s">
        <v>17</v>
      </c>
      <c r="J313" s="1">
        <v>2</v>
      </c>
      <c r="K313" s="1">
        <v>0</v>
      </c>
      <c r="L313" s="1" t="s">
        <v>12237</v>
      </c>
      <c r="M313" s="1">
        <v>1700.5</v>
      </c>
      <c r="N313" s="1" t="s">
        <v>23</v>
      </c>
      <c r="O313" s="1">
        <v>0.122</v>
      </c>
      <c r="P313" s="1">
        <v>0.18</v>
      </c>
      <c r="Q313" s="1">
        <v>5.6000000000000001E-2</v>
      </c>
      <c r="R313" s="1">
        <v>1.4999999999999999E-2</v>
      </c>
      <c r="S313" s="1" t="s">
        <v>50</v>
      </c>
      <c r="T313" s="1" t="s">
        <v>10512</v>
      </c>
      <c r="U313" s="1">
        <v>18</v>
      </c>
      <c r="V313" s="1" t="s">
        <v>5549</v>
      </c>
      <c r="W313" s="1" t="s">
        <v>162</v>
      </c>
      <c r="X313" s="1">
        <v>57063.87</v>
      </c>
      <c r="Y313" s="1">
        <v>16380</v>
      </c>
      <c r="Z313" s="1" t="s">
        <v>11169</v>
      </c>
      <c r="AA313" s="1" t="s">
        <v>5010</v>
      </c>
      <c r="AB313" s="1" t="s">
        <v>5008</v>
      </c>
      <c r="AC313" s="1" t="s">
        <v>12144</v>
      </c>
    </row>
    <row r="314" spans="1:29">
      <c r="A314" s="1" t="s">
        <v>12238</v>
      </c>
      <c r="B314" s="38" t="s">
        <v>4114</v>
      </c>
      <c r="C314" s="38" t="s">
        <v>4115</v>
      </c>
      <c r="D314" s="1" t="s">
        <v>4530</v>
      </c>
      <c r="E314" s="94" t="s">
        <v>10639</v>
      </c>
      <c r="F314" s="36">
        <v>50760</v>
      </c>
      <c r="G314" s="46" t="s">
        <v>10583</v>
      </c>
      <c r="H314" s="46" t="s">
        <v>10598</v>
      </c>
      <c r="I314" s="1" t="s">
        <v>10</v>
      </c>
      <c r="J314" s="1">
        <v>10</v>
      </c>
      <c r="K314" s="1">
        <v>5</v>
      </c>
      <c r="L314" s="1" t="s">
        <v>12239</v>
      </c>
      <c r="M314" s="1">
        <v>1458.5</v>
      </c>
      <c r="N314" s="1" t="s">
        <v>101</v>
      </c>
      <c r="O314" s="1">
        <v>9.4E-2</v>
      </c>
      <c r="P314" s="1">
        <v>7.5999999999999998E-2</v>
      </c>
      <c r="Q314" s="1">
        <v>2.0299999999999999E-2</v>
      </c>
      <c r="R314" s="1">
        <v>9.7999999999999997E-3</v>
      </c>
      <c r="S314" s="1" t="s">
        <v>52</v>
      </c>
      <c r="T314" s="1" t="s">
        <v>10501</v>
      </c>
      <c r="U314" s="1">
        <v>18</v>
      </c>
      <c r="V314" s="1" t="s">
        <v>9485</v>
      </c>
      <c r="W314" s="1" t="s">
        <v>163</v>
      </c>
      <c r="X314" s="1">
        <v>66066.73</v>
      </c>
      <c r="Y314" s="1">
        <v>50760</v>
      </c>
      <c r="Z314" s="1" t="s">
        <v>5043</v>
      </c>
      <c r="AA314" s="1" t="s">
        <v>5015</v>
      </c>
      <c r="AB314" s="1" t="s">
        <v>5014</v>
      </c>
      <c r="AC314" s="1" t="s">
        <v>11214</v>
      </c>
    </row>
    <row r="315" spans="1:29">
      <c r="A315" s="1" t="s">
        <v>12240</v>
      </c>
      <c r="B315" s="38" t="s">
        <v>1437</v>
      </c>
      <c r="C315" s="38" t="s">
        <v>130</v>
      </c>
      <c r="D315" s="1" t="s">
        <v>131</v>
      </c>
      <c r="E315" s="94" t="s">
        <v>10639</v>
      </c>
      <c r="F315" s="36">
        <v>42300</v>
      </c>
      <c r="G315" s="46" t="s">
        <v>10734</v>
      </c>
      <c r="H315" s="46" t="s">
        <v>10500</v>
      </c>
      <c r="I315" s="1" t="s">
        <v>29</v>
      </c>
      <c r="J315" s="1">
        <v>14</v>
      </c>
      <c r="K315" s="1">
        <v>9</v>
      </c>
      <c r="L315" s="1" t="s">
        <v>12241</v>
      </c>
      <c r="M315" s="1">
        <v>2838.9</v>
      </c>
      <c r="N315" s="1" t="s">
        <v>96</v>
      </c>
      <c r="O315" s="1">
        <v>6.5000000000000002E-2</v>
      </c>
      <c r="P315" s="1">
        <v>0.17</v>
      </c>
      <c r="Q315" s="1">
        <v>0.04</v>
      </c>
      <c r="R315" s="1">
        <v>1.9300000000000001E-2</v>
      </c>
      <c r="S315" s="1" t="s">
        <v>51</v>
      </c>
      <c r="T315" s="1" t="s">
        <v>10501</v>
      </c>
      <c r="U315" s="1">
        <v>18</v>
      </c>
      <c r="V315" s="1" t="s">
        <v>5046</v>
      </c>
      <c r="W315" s="1" t="s">
        <v>162</v>
      </c>
      <c r="X315" s="1">
        <v>20634.599999999999</v>
      </c>
      <c r="Y315" s="1">
        <v>42300</v>
      </c>
      <c r="Z315" s="1" t="s">
        <v>5043</v>
      </c>
      <c r="AA315" s="1" t="s">
        <v>5009</v>
      </c>
      <c r="AB315" s="1" t="s">
        <v>12242</v>
      </c>
      <c r="AC315" s="1" t="s">
        <v>12243</v>
      </c>
    </row>
    <row r="316" spans="1:29">
      <c r="A316" s="1" t="s">
        <v>12244</v>
      </c>
      <c r="B316" s="38" t="s">
        <v>132</v>
      </c>
      <c r="C316" s="38" t="s">
        <v>4389</v>
      </c>
      <c r="D316" s="1" t="s">
        <v>82</v>
      </c>
      <c r="E316" s="94" t="s">
        <v>10639</v>
      </c>
      <c r="F316" s="36">
        <v>23365</v>
      </c>
      <c r="G316" s="46" t="s">
        <v>11208</v>
      </c>
      <c r="H316" s="46" t="s">
        <v>10500</v>
      </c>
      <c r="I316" s="1" t="s">
        <v>38</v>
      </c>
      <c r="J316" s="1">
        <v>3</v>
      </c>
      <c r="K316" s="1">
        <v>0</v>
      </c>
      <c r="L316" s="1" t="s">
        <v>12245</v>
      </c>
      <c r="M316" s="1">
        <v>4566.8999999999996</v>
      </c>
      <c r="N316" s="1" t="s">
        <v>23</v>
      </c>
      <c r="O316" s="1">
        <v>0.14000000000000001</v>
      </c>
      <c r="P316" s="1">
        <v>0.21</v>
      </c>
      <c r="Q316" s="1">
        <v>3.2000000000000001E-2</v>
      </c>
      <c r="R316" s="1">
        <v>1.4999999999999999E-2</v>
      </c>
      <c r="S316" s="1" t="s">
        <v>51</v>
      </c>
      <c r="T316" s="1" t="s">
        <v>10512</v>
      </c>
      <c r="U316" s="1">
        <v>18</v>
      </c>
      <c r="V316" s="1" t="s">
        <v>8140</v>
      </c>
      <c r="W316" s="1" t="s">
        <v>162</v>
      </c>
      <c r="X316" s="1">
        <v>68186.45</v>
      </c>
      <c r="Y316" s="1">
        <v>23400</v>
      </c>
      <c r="Z316" s="1" t="s">
        <v>5043</v>
      </c>
      <c r="AA316" s="1" t="s">
        <v>5009</v>
      </c>
      <c r="AB316" s="1" t="s">
        <v>12246</v>
      </c>
      <c r="AC316" s="1" t="s">
        <v>12247</v>
      </c>
    </row>
    <row r="317" spans="1:29">
      <c r="A317" s="1" t="s">
        <v>12248</v>
      </c>
      <c r="B317" s="38" t="s">
        <v>4114</v>
      </c>
      <c r="C317" s="38" t="s">
        <v>4115</v>
      </c>
      <c r="D317" s="1" t="s">
        <v>4530</v>
      </c>
      <c r="E317" s="94" t="s">
        <v>10639</v>
      </c>
      <c r="F317" s="36">
        <v>50749</v>
      </c>
      <c r="G317" s="46" t="s">
        <v>10583</v>
      </c>
      <c r="H317" s="46" t="s">
        <v>10598</v>
      </c>
      <c r="I317" s="1" t="s">
        <v>10</v>
      </c>
      <c r="J317" s="1">
        <v>10</v>
      </c>
      <c r="K317" s="1">
        <v>5</v>
      </c>
      <c r="L317" s="1" t="s">
        <v>12249</v>
      </c>
      <c r="M317" s="1">
        <v>1496.5</v>
      </c>
      <c r="N317" s="1" t="s">
        <v>101</v>
      </c>
      <c r="O317" s="1">
        <v>9.4E-2</v>
      </c>
      <c r="P317" s="1">
        <v>7.5999999999999998E-2</v>
      </c>
      <c r="Q317" s="1">
        <v>2.0299999999999999E-2</v>
      </c>
      <c r="R317" s="1">
        <v>9.7999999999999997E-3</v>
      </c>
      <c r="S317" s="1" t="s">
        <v>52</v>
      </c>
      <c r="T317" s="1" t="s">
        <v>10501</v>
      </c>
      <c r="U317" s="1">
        <v>18</v>
      </c>
      <c r="V317" s="1" t="s">
        <v>9485</v>
      </c>
      <c r="W317" s="1" t="s">
        <v>163</v>
      </c>
      <c r="X317" s="1">
        <v>66066.73</v>
      </c>
      <c r="Y317" s="1">
        <v>50760</v>
      </c>
      <c r="Z317" s="1" t="s">
        <v>5043</v>
      </c>
      <c r="AA317" s="1" t="s">
        <v>5015</v>
      </c>
      <c r="AB317" s="1" t="s">
        <v>5014</v>
      </c>
      <c r="AC317" s="1" t="s">
        <v>11214</v>
      </c>
    </row>
    <row r="318" spans="1:29">
      <c r="A318" s="1" t="s">
        <v>12250</v>
      </c>
      <c r="B318" s="38" t="s">
        <v>1321</v>
      </c>
      <c r="C318" s="38" t="s">
        <v>4489</v>
      </c>
      <c r="D318" s="1" t="s">
        <v>4490</v>
      </c>
      <c r="E318" s="94" t="s">
        <v>10639</v>
      </c>
      <c r="F318" s="36">
        <v>28900</v>
      </c>
      <c r="G318" s="46" t="s">
        <v>10499</v>
      </c>
      <c r="H318" s="46" t="s">
        <v>10570</v>
      </c>
      <c r="I318" s="1" t="s">
        <v>17</v>
      </c>
      <c r="J318" s="1">
        <v>6</v>
      </c>
      <c r="K318" s="1">
        <v>4</v>
      </c>
      <c r="L318" s="1" t="s">
        <v>12251</v>
      </c>
      <c r="M318" s="1">
        <v>5650.1</v>
      </c>
      <c r="N318" s="1" t="s">
        <v>101</v>
      </c>
      <c r="O318" s="1">
        <v>0.128</v>
      </c>
      <c r="P318" s="1">
        <v>0.17</v>
      </c>
      <c r="Q318" s="1">
        <v>6.4000000000000001E-2</v>
      </c>
      <c r="R318" s="1">
        <v>1.4999999999999999E-2</v>
      </c>
      <c r="S318" s="1" t="s">
        <v>51</v>
      </c>
      <c r="T318" s="1" t="s">
        <v>162</v>
      </c>
      <c r="U318" s="1">
        <v>18</v>
      </c>
      <c r="V318" s="1" t="s">
        <v>5044</v>
      </c>
      <c r="W318" s="1" t="s">
        <v>162</v>
      </c>
      <c r="X318" s="1">
        <v>34184.050000000003</v>
      </c>
      <c r="Y318" s="1">
        <v>28800</v>
      </c>
      <c r="Z318" s="1" t="s">
        <v>5043</v>
      </c>
      <c r="AA318" s="1" t="s">
        <v>5012</v>
      </c>
      <c r="AB318" s="1" t="s">
        <v>5014</v>
      </c>
      <c r="AC318" s="1" t="s">
        <v>12252</v>
      </c>
    </row>
    <row r="319" spans="1:29" ht="13" customHeight="1">
      <c r="A319" s="1" t="s">
        <v>12253</v>
      </c>
      <c r="B319" s="38" t="s">
        <v>144</v>
      </c>
      <c r="C319" s="38" t="s">
        <v>145</v>
      </c>
      <c r="D319" s="1" t="s">
        <v>87</v>
      </c>
      <c r="E319" s="94" t="s">
        <v>10639</v>
      </c>
      <c r="F319" s="36">
        <v>28898</v>
      </c>
      <c r="G319" s="46" t="s">
        <v>10618</v>
      </c>
      <c r="H319" s="46" t="s">
        <v>10598</v>
      </c>
      <c r="I319" s="1" t="s">
        <v>17</v>
      </c>
      <c r="J319" s="1">
        <v>6</v>
      </c>
      <c r="K319" s="1">
        <v>4</v>
      </c>
      <c r="L319" s="1" t="s">
        <v>12254</v>
      </c>
      <c r="M319" s="1">
        <v>5679.9</v>
      </c>
      <c r="N319" s="1" t="s">
        <v>101</v>
      </c>
      <c r="O319" s="1">
        <v>0.128</v>
      </c>
      <c r="P319" s="1">
        <v>0.17</v>
      </c>
      <c r="Q319" s="1">
        <v>6.4000000000000001E-2</v>
      </c>
      <c r="R319" s="1">
        <v>1.4999999999999999E-2</v>
      </c>
      <c r="S319" s="1" t="s">
        <v>51</v>
      </c>
      <c r="T319" s="1" t="s">
        <v>162</v>
      </c>
      <c r="U319" s="1">
        <v>18</v>
      </c>
      <c r="V319" s="1" t="s">
        <v>5044</v>
      </c>
      <c r="W319" s="1" t="s">
        <v>162</v>
      </c>
      <c r="X319" s="1">
        <v>34325.82</v>
      </c>
      <c r="Y319" s="1">
        <v>28800</v>
      </c>
      <c r="Z319" s="1" t="s">
        <v>5043</v>
      </c>
      <c r="AA319" s="1" t="s">
        <v>5010</v>
      </c>
      <c r="AB319" s="47" t="s">
        <v>5008</v>
      </c>
      <c r="AC319" s="1" t="s">
        <v>12255</v>
      </c>
    </row>
    <row r="320" spans="1:29" ht="13.5" customHeight="1">
      <c r="A320" s="48" t="s">
        <v>12256</v>
      </c>
      <c r="B320" s="38" t="s">
        <v>4009</v>
      </c>
      <c r="C320" s="38" t="s">
        <v>660</v>
      </c>
      <c r="D320" s="1" t="s">
        <v>4441</v>
      </c>
      <c r="E320" s="94" t="s">
        <v>10639</v>
      </c>
      <c r="F320" s="36">
        <v>50512</v>
      </c>
      <c r="G320" s="46" t="s">
        <v>11157</v>
      </c>
      <c r="H320" s="46" t="s">
        <v>10529</v>
      </c>
      <c r="I320" s="1" t="s">
        <v>1</v>
      </c>
      <c r="J320" s="1">
        <v>10</v>
      </c>
      <c r="K320" s="1">
        <v>5</v>
      </c>
      <c r="L320" s="1" t="s">
        <v>12257</v>
      </c>
      <c r="M320" s="1">
        <v>2668</v>
      </c>
      <c r="N320" s="1" t="s">
        <v>101</v>
      </c>
      <c r="O320" s="1">
        <v>8.8999999999999996E-2</v>
      </c>
      <c r="P320" s="1">
        <v>6.4000000000000001E-2</v>
      </c>
      <c r="Q320" s="1">
        <v>4.1000000000000002E-2</v>
      </c>
      <c r="R320" s="1">
        <v>1.18E-2</v>
      </c>
      <c r="S320" s="1" t="s">
        <v>52</v>
      </c>
      <c r="T320" s="1" t="s">
        <v>10501</v>
      </c>
      <c r="U320" s="1">
        <v>18</v>
      </c>
      <c r="V320" s="1" t="s">
        <v>5573</v>
      </c>
      <c r="W320" s="1" t="s">
        <v>163</v>
      </c>
      <c r="X320" s="1">
        <v>42929.599999999999</v>
      </c>
      <c r="Y320" s="1">
        <v>50760</v>
      </c>
      <c r="Z320" s="1" t="s">
        <v>11169</v>
      </c>
      <c r="AA320" s="1" t="s">
        <v>5009</v>
      </c>
      <c r="AB320" s="1" t="s">
        <v>12258</v>
      </c>
      <c r="AC320" s="1" t="s">
        <v>12259</v>
      </c>
    </row>
    <row r="321" spans="1:29">
      <c r="A321" s="1" t="s">
        <v>12260</v>
      </c>
      <c r="B321" s="38" t="s">
        <v>4119</v>
      </c>
      <c r="C321" s="38" t="s">
        <v>4103</v>
      </c>
      <c r="D321" s="1" t="s">
        <v>4492</v>
      </c>
      <c r="E321" s="94" t="s">
        <v>10639</v>
      </c>
      <c r="F321" s="36">
        <v>50760</v>
      </c>
      <c r="G321" s="46" t="s">
        <v>10531</v>
      </c>
      <c r="H321" s="46" t="s">
        <v>12261</v>
      </c>
      <c r="I321" s="1" t="s">
        <v>8</v>
      </c>
      <c r="J321" s="1">
        <v>5</v>
      </c>
      <c r="K321" s="1">
        <v>0</v>
      </c>
      <c r="L321" s="1" t="s">
        <v>12262</v>
      </c>
      <c r="M321" s="1">
        <v>613.4</v>
      </c>
      <c r="N321" s="1" t="s">
        <v>101</v>
      </c>
      <c r="O321" s="1">
        <v>9.4E-2</v>
      </c>
      <c r="P321" s="1">
        <v>7.0000000000000007E-2</v>
      </c>
      <c r="Q321" s="1">
        <v>1.9E-2</v>
      </c>
      <c r="R321" s="1">
        <v>9.7999999999999997E-3</v>
      </c>
      <c r="S321" s="1" t="s">
        <v>52</v>
      </c>
      <c r="T321" s="1" t="s">
        <v>10501</v>
      </c>
      <c r="U321" s="1">
        <v>18</v>
      </c>
      <c r="V321" s="1" t="s">
        <v>6911</v>
      </c>
      <c r="W321" s="1" t="s">
        <v>163</v>
      </c>
      <c r="X321" s="1">
        <v>42804.22</v>
      </c>
      <c r="Y321" s="1">
        <v>50760</v>
      </c>
      <c r="Z321" s="1" t="s">
        <v>11169</v>
      </c>
      <c r="AA321" s="1" t="s">
        <v>5009</v>
      </c>
      <c r="AB321" s="1" t="s">
        <v>12263</v>
      </c>
      <c r="AC321" s="1" t="s">
        <v>12264</v>
      </c>
    </row>
    <row r="322" spans="1:29">
      <c r="A322" s="48" t="s">
        <v>12207</v>
      </c>
      <c r="B322" s="38" t="s">
        <v>3629</v>
      </c>
      <c r="C322" s="38" t="s">
        <v>1544</v>
      </c>
      <c r="D322" s="1" t="s">
        <v>5059</v>
      </c>
      <c r="E322" s="94" t="s">
        <v>10639</v>
      </c>
      <c r="F322" s="36">
        <v>13979</v>
      </c>
      <c r="G322" s="46" t="s">
        <v>10744</v>
      </c>
      <c r="H322" s="46" t="s">
        <v>12044</v>
      </c>
      <c r="I322" s="1" t="s">
        <v>27</v>
      </c>
      <c r="J322" s="1">
        <v>1</v>
      </c>
      <c r="K322" s="1">
        <v>0</v>
      </c>
      <c r="L322" s="1" t="s">
        <v>12208</v>
      </c>
      <c r="M322" s="1">
        <v>987.8</v>
      </c>
      <c r="N322" s="1" t="s">
        <v>23</v>
      </c>
      <c r="O322" s="1">
        <v>0.128</v>
      </c>
      <c r="P322" s="1">
        <v>0.185</v>
      </c>
      <c r="Q322" s="1">
        <v>3.2000000000000001E-2</v>
      </c>
      <c r="R322" s="1">
        <v>1.18E-2</v>
      </c>
      <c r="S322" s="1" t="s">
        <v>50</v>
      </c>
      <c r="T322" s="1" t="s">
        <v>10512</v>
      </c>
      <c r="U322" s="1">
        <v>18</v>
      </c>
      <c r="V322" s="1" t="s">
        <v>5562</v>
      </c>
      <c r="W322" s="1" t="s">
        <v>162</v>
      </c>
      <c r="X322" s="1">
        <v>62656.81</v>
      </c>
      <c r="Y322" s="1">
        <v>16380</v>
      </c>
      <c r="Z322" s="1" t="s">
        <v>10374</v>
      </c>
      <c r="AA322" s="1" t="s">
        <v>5009</v>
      </c>
      <c r="AB322" s="1" t="s">
        <v>5008</v>
      </c>
      <c r="AC322" s="1" t="s">
        <v>12046</v>
      </c>
    </row>
    <row r="323" spans="1:29">
      <c r="A323" s="1" t="s">
        <v>12267</v>
      </c>
      <c r="B323" s="38" t="s">
        <v>1321</v>
      </c>
      <c r="C323" s="38" t="s">
        <v>4489</v>
      </c>
      <c r="D323" s="1" t="s">
        <v>4490</v>
      </c>
      <c r="E323" s="94" t="s">
        <v>10639</v>
      </c>
      <c r="F323" s="36">
        <v>28881</v>
      </c>
      <c r="G323" s="46" t="s">
        <v>10499</v>
      </c>
      <c r="H323" s="46" t="s">
        <v>10570</v>
      </c>
      <c r="I323" s="1" t="s">
        <v>17</v>
      </c>
      <c r="J323" s="1">
        <v>6</v>
      </c>
      <c r="K323" s="1">
        <v>4</v>
      </c>
      <c r="L323" s="1" t="s">
        <v>12268</v>
      </c>
      <c r="M323" s="1">
        <v>5710.4</v>
      </c>
      <c r="N323" s="1" t="s">
        <v>101</v>
      </c>
      <c r="O323" s="1">
        <v>0.128</v>
      </c>
      <c r="P323" s="1">
        <v>0.17</v>
      </c>
      <c r="Q323" s="1">
        <v>6.4000000000000001E-2</v>
      </c>
      <c r="R323" s="1">
        <v>1.4999999999999999E-2</v>
      </c>
      <c r="S323" s="1" t="s">
        <v>51</v>
      </c>
      <c r="T323" s="1" t="s">
        <v>162</v>
      </c>
      <c r="U323" s="1">
        <v>18</v>
      </c>
      <c r="V323" s="1" t="s">
        <v>5044</v>
      </c>
      <c r="W323" s="1" t="s">
        <v>162</v>
      </c>
      <c r="X323" s="1">
        <v>34184.050000000003</v>
      </c>
      <c r="Y323" s="1">
        <v>28800</v>
      </c>
      <c r="Z323" s="1" t="s">
        <v>5043</v>
      </c>
      <c r="AA323" s="1" t="s">
        <v>5012</v>
      </c>
      <c r="AB323" s="1" t="s">
        <v>5014</v>
      </c>
      <c r="AC323" s="1" t="s">
        <v>12269</v>
      </c>
    </row>
    <row r="324" spans="1:29">
      <c r="A324" s="1" t="s">
        <v>12270</v>
      </c>
      <c r="B324" s="38" t="s">
        <v>839</v>
      </c>
      <c r="C324" s="38" t="s">
        <v>717</v>
      </c>
      <c r="D324" s="1" t="s">
        <v>152</v>
      </c>
      <c r="E324" s="94" t="s">
        <v>10639</v>
      </c>
      <c r="F324" s="36">
        <v>33527</v>
      </c>
      <c r="G324" s="46" t="s">
        <v>10503</v>
      </c>
      <c r="H324" s="46" t="s">
        <v>11363</v>
      </c>
      <c r="I324" s="1" t="s">
        <v>33</v>
      </c>
      <c r="J324" s="1">
        <v>14</v>
      </c>
      <c r="K324" s="1">
        <v>9</v>
      </c>
      <c r="L324" s="1" t="s">
        <v>12271</v>
      </c>
      <c r="M324" s="1">
        <v>5153.3999999999996</v>
      </c>
      <c r="N324" s="1" t="s">
        <v>96</v>
      </c>
      <c r="O324" s="1">
        <v>0.14000000000000001</v>
      </c>
      <c r="P324" s="1">
        <v>0.19</v>
      </c>
      <c r="Q324" s="1">
        <v>3.5999999999999997E-2</v>
      </c>
      <c r="R324" s="1">
        <v>1.8499999999999999E-2</v>
      </c>
      <c r="S324" s="1" t="s">
        <v>51</v>
      </c>
      <c r="T324" s="1" t="s">
        <v>10519</v>
      </c>
      <c r="U324" s="1">
        <v>18</v>
      </c>
      <c r="V324" s="1" t="s">
        <v>5046</v>
      </c>
      <c r="W324" s="1" t="s">
        <v>162</v>
      </c>
      <c r="X324" s="1">
        <v>24031.05</v>
      </c>
      <c r="Y324" s="1">
        <v>33300</v>
      </c>
      <c r="Z324" s="1" t="s">
        <v>5043</v>
      </c>
      <c r="AA324" s="1" t="s">
        <v>5009</v>
      </c>
      <c r="AB324" s="1" t="s">
        <v>12272</v>
      </c>
      <c r="AC324" s="1" t="s">
        <v>12273</v>
      </c>
    </row>
    <row r="325" spans="1:29">
      <c r="A325" s="1" t="s">
        <v>12274</v>
      </c>
      <c r="B325" s="38" t="s">
        <v>1998</v>
      </c>
      <c r="C325" s="38" t="s">
        <v>1740</v>
      </c>
      <c r="D325" s="1" t="s">
        <v>4428</v>
      </c>
      <c r="E325" s="94" t="s">
        <v>10639</v>
      </c>
      <c r="F325" s="36">
        <v>33237</v>
      </c>
      <c r="G325" s="46" t="s">
        <v>11208</v>
      </c>
      <c r="H325" s="46" t="s">
        <v>10529</v>
      </c>
      <c r="I325" s="1" t="s">
        <v>17</v>
      </c>
      <c r="J325" s="1">
        <v>8</v>
      </c>
      <c r="K325" s="1">
        <v>5</v>
      </c>
      <c r="L325" s="1" t="s">
        <v>12275</v>
      </c>
      <c r="M325" s="1">
        <v>4113.1000000000004</v>
      </c>
      <c r="N325" s="1" t="s">
        <v>96</v>
      </c>
      <c r="O325" s="1">
        <v>0.128</v>
      </c>
      <c r="P325" s="1">
        <v>0.17</v>
      </c>
      <c r="Q325" s="1">
        <v>3.3000000000000002E-2</v>
      </c>
      <c r="R325" s="1">
        <v>1.9300000000000001E-2</v>
      </c>
      <c r="S325" s="1" t="s">
        <v>51</v>
      </c>
      <c r="T325" s="1" t="s">
        <v>10519</v>
      </c>
      <c r="U325" s="1">
        <v>18</v>
      </c>
      <c r="V325" s="1" t="s">
        <v>5580</v>
      </c>
      <c r="W325" s="1" t="s">
        <v>162</v>
      </c>
      <c r="X325" s="1">
        <v>24079.88</v>
      </c>
      <c r="Y325" s="1">
        <v>33300</v>
      </c>
      <c r="Z325" s="1" t="s">
        <v>11169</v>
      </c>
      <c r="AA325" s="1" t="s">
        <v>5009</v>
      </c>
      <c r="AB325" s="1" t="s">
        <v>12276</v>
      </c>
      <c r="AC325" s="1" t="s">
        <v>12277</v>
      </c>
    </row>
    <row r="326" spans="1:29" ht="14" customHeight="1">
      <c r="A326" s="1" t="s">
        <v>12335</v>
      </c>
      <c r="B326" s="38" t="s">
        <v>4421</v>
      </c>
      <c r="C326" s="38" t="s">
        <v>5074</v>
      </c>
      <c r="D326" s="1" t="s">
        <v>4474</v>
      </c>
      <c r="E326" s="94" t="s">
        <v>10639</v>
      </c>
      <c r="F326" s="36">
        <v>50759</v>
      </c>
      <c r="G326" s="46" t="s">
        <v>12336</v>
      </c>
      <c r="H326" s="46" t="s">
        <v>5043</v>
      </c>
      <c r="I326" s="1" t="s">
        <v>3</v>
      </c>
      <c r="J326" s="1">
        <v>13</v>
      </c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47"/>
      <c r="AC326" s="1"/>
    </row>
    <row r="327" spans="1:29">
      <c r="A327" s="1" t="s">
        <v>12337</v>
      </c>
      <c r="B327" s="38" t="s">
        <v>4421</v>
      </c>
      <c r="C327" s="38" t="s">
        <v>5074</v>
      </c>
      <c r="D327" s="1" t="s">
        <v>4474</v>
      </c>
      <c r="E327" s="94" t="s">
        <v>10639</v>
      </c>
      <c r="F327" s="36">
        <v>50736</v>
      </c>
      <c r="G327" s="46" t="s">
        <v>12336</v>
      </c>
      <c r="H327" s="46" t="s">
        <v>5043</v>
      </c>
      <c r="I327" s="1" t="s">
        <v>3</v>
      </c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>
      <c r="A328" s="1" t="s">
        <v>12338</v>
      </c>
      <c r="B328" s="156" t="s">
        <v>4421</v>
      </c>
      <c r="C328" s="38" t="s">
        <v>5074</v>
      </c>
      <c r="D328" s="1" t="s">
        <v>4474</v>
      </c>
      <c r="E328" s="94" t="s">
        <v>10639</v>
      </c>
      <c r="F328" s="36">
        <v>50649</v>
      </c>
      <c r="G328" s="46" t="s">
        <v>12336</v>
      </c>
      <c r="H328" s="46" t="s">
        <v>5043</v>
      </c>
      <c r="I328" s="1" t="s">
        <v>3</v>
      </c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>
      <c r="A329" s="1" t="s">
        <v>12341</v>
      </c>
      <c r="B329" s="38" t="s">
        <v>1085</v>
      </c>
      <c r="C329" s="38" t="s">
        <v>1083</v>
      </c>
      <c r="D329" s="1" t="s">
        <v>90</v>
      </c>
      <c r="E329" s="94" t="s">
        <v>10583</v>
      </c>
      <c r="F329" s="36">
        <v>16371</v>
      </c>
      <c r="G329" s="46" t="s">
        <v>12342</v>
      </c>
      <c r="H329" s="46" t="s">
        <v>11169</v>
      </c>
      <c r="I329" s="1" t="s">
        <v>30</v>
      </c>
      <c r="J329" s="1">
        <v>2</v>
      </c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>
      <c r="A330" s="1" t="s">
        <v>12343</v>
      </c>
      <c r="B330" s="38" t="s">
        <v>1563</v>
      </c>
      <c r="C330" s="38" t="s">
        <v>1063</v>
      </c>
      <c r="D330" s="1" t="s">
        <v>119</v>
      </c>
      <c r="E330" s="94" t="s">
        <v>10583</v>
      </c>
      <c r="F330" s="36">
        <v>16371</v>
      </c>
      <c r="G330" s="46" t="s">
        <v>11155</v>
      </c>
      <c r="H330" s="46" t="s">
        <v>10744</v>
      </c>
      <c r="I330" s="1" t="s">
        <v>17</v>
      </c>
      <c r="J330" s="1">
        <v>8</v>
      </c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>
      <c r="A331" s="1" t="s">
        <v>12344</v>
      </c>
      <c r="B331" s="38" t="s">
        <v>507</v>
      </c>
      <c r="C331" s="38" t="s">
        <v>380</v>
      </c>
      <c r="D331" s="1" t="s">
        <v>5059</v>
      </c>
      <c r="E331" s="94" t="s">
        <v>10639</v>
      </c>
      <c r="F331" s="36">
        <v>13862</v>
      </c>
      <c r="G331" s="46" t="s">
        <v>12345</v>
      </c>
      <c r="H331" s="46" t="s">
        <v>5043</v>
      </c>
      <c r="I331" s="1" t="s">
        <v>27</v>
      </c>
      <c r="J331" s="1">
        <v>1</v>
      </c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>
      <c r="A332" s="1" t="s">
        <v>12346</v>
      </c>
      <c r="B332" s="38" t="s">
        <v>507</v>
      </c>
      <c r="C332" s="38" t="s">
        <v>380</v>
      </c>
      <c r="D332" s="1" t="s">
        <v>5059</v>
      </c>
      <c r="E332" s="94" t="s">
        <v>10639</v>
      </c>
      <c r="F332" s="36">
        <v>14653</v>
      </c>
      <c r="G332" s="46" t="s">
        <v>12347</v>
      </c>
      <c r="H332" s="46" t="s">
        <v>5043</v>
      </c>
      <c r="I332" s="1" t="s">
        <v>27</v>
      </c>
      <c r="J332" s="1">
        <v>1</v>
      </c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>
      <c r="A333" s="1" t="s">
        <v>12350</v>
      </c>
      <c r="B333" s="38" t="s">
        <v>1638</v>
      </c>
      <c r="C333" s="38" t="s">
        <v>1608</v>
      </c>
      <c r="D333" s="1" t="s">
        <v>131</v>
      </c>
      <c r="E333" s="94" t="s">
        <v>10583</v>
      </c>
      <c r="F333" s="36">
        <v>33300</v>
      </c>
      <c r="G333" s="46"/>
      <c r="H333" s="46"/>
      <c r="I333" s="1" t="s">
        <v>31</v>
      </c>
      <c r="J333" s="1">
        <v>7</v>
      </c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>
      <c r="A334" s="1" t="s">
        <v>12351</v>
      </c>
      <c r="B334" s="38" t="s">
        <v>1638</v>
      </c>
      <c r="C334" s="38" t="s">
        <v>1608</v>
      </c>
      <c r="D334" s="1" t="s">
        <v>131</v>
      </c>
      <c r="E334" s="94" t="s">
        <v>10583</v>
      </c>
      <c r="F334" s="36">
        <v>33118</v>
      </c>
      <c r="G334" s="46"/>
      <c r="H334" s="46"/>
      <c r="I334" s="1" t="s">
        <v>31</v>
      </c>
      <c r="J334" s="1">
        <v>7</v>
      </c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>
      <c r="A335" s="1" t="s">
        <v>12352</v>
      </c>
      <c r="B335" s="38" t="s">
        <v>1638</v>
      </c>
      <c r="C335" s="50" t="s">
        <v>1608</v>
      </c>
      <c r="D335" s="1" t="s">
        <v>131</v>
      </c>
      <c r="E335" s="94" t="s">
        <v>10583</v>
      </c>
      <c r="F335" s="36">
        <v>33091</v>
      </c>
      <c r="G335" s="46"/>
      <c r="H335" s="46"/>
      <c r="I335" s="1" t="s">
        <v>31</v>
      </c>
      <c r="J335" s="1">
        <v>7</v>
      </c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>
      <c r="A336" s="1" t="s">
        <v>12353</v>
      </c>
      <c r="B336" s="38" t="s">
        <v>1638</v>
      </c>
      <c r="C336" s="38" t="s">
        <v>1608</v>
      </c>
      <c r="D336" s="1" t="s">
        <v>131</v>
      </c>
      <c r="E336" s="94" t="s">
        <v>10583</v>
      </c>
      <c r="F336" s="36">
        <v>33300</v>
      </c>
      <c r="G336" s="46"/>
      <c r="H336" s="46"/>
      <c r="I336" s="1" t="s">
        <v>31</v>
      </c>
      <c r="J336" s="1">
        <v>7</v>
      </c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>
      <c r="A337" s="1" t="s">
        <v>12354</v>
      </c>
      <c r="B337" s="38" t="s">
        <v>1638</v>
      </c>
      <c r="C337" s="38" t="s">
        <v>1608</v>
      </c>
      <c r="D337" s="1" t="s">
        <v>131</v>
      </c>
      <c r="E337" s="94" t="s">
        <v>10583</v>
      </c>
      <c r="F337" s="36">
        <v>33269</v>
      </c>
      <c r="G337" s="46"/>
      <c r="H337" s="46"/>
      <c r="I337" s="1" t="s">
        <v>31</v>
      </c>
      <c r="J337" s="1">
        <v>7</v>
      </c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>
      <c r="A338" s="1" t="s">
        <v>12355</v>
      </c>
      <c r="B338" s="38" t="s">
        <v>1638</v>
      </c>
      <c r="C338" s="38" t="s">
        <v>1608</v>
      </c>
      <c r="D338" s="1" t="s">
        <v>131</v>
      </c>
      <c r="E338" s="94" t="s">
        <v>10583</v>
      </c>
      <c r="F338" s="36">
        <v>33098</v>
      </c>
      <c r="G338" s="46"/>
      <c r="H338" s="46"/>
      <c r="I338" s="1" t="s">
        <v>31</v>
      </c>
      <c r="J338" s="1">
        <v>7</v>
      </c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>
      <c r="A339" s="1" t="s">
        <v>12356</v>
      </c>
      <c r="B339" s="38" t="s">
        <v>1638</v>
      </c>
      <c r="C339" s="38" t="s">
        <v>1608</v>
      </c>
      <c r="D339" s="1" t="s">
        <v>131</v>
      </c>
      <c r="E339" s="94" t="s">
        <v>10583</v>
      </c>
      <c r="F339" s="36">
        <v>33251</v>
      </c>
      <c r="G339" s="46"/>
      <c r="H339" s="46"/>
      <c r="I339" s="1" t="s">
        <v>31</v>
      </c>
      <c r="J339" s="1">
        <v>7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>
      <c r="A340" s="1" t="s">
        <v>12357</v>
      </c>
      <c r="B340" s="38" t="s">
        <v>1638</v>
      </c>
      <c r="C340" s="38" t="s">
        <v>1608</v>
      </c>
      <c r="D340" s="1" t="s">
        <v>131</v>
      </c>
      <c r="E340" s="94" t="s">
        <v>10583</v>
      </c>
      <c r="F340" s="36">
        <v>33266</v>
      </c>
      <c r="G340" s="46"/>
      <c r="H340" s="46"/>
      <c r="I340" s="1" t="s">
        <v>31</v>
      </c>
      <c r="J340" s="1">
        <v>7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>
      <c r="A341" s="1" t="s">
        <v>12358</v>
      </c>
      <c r="B341" s="38" t="s">
        <v>1638</v>
      </c>
      <c r="C341" s="38" t="s">
        <v>1608</v>
      </c>
      <c r="D341" s="1" t="s">
        <v>131</v>
      </c>
      <c r="E341" s="94" t="s">
        <v>10583</v>
      </c>
      <c r="F341" s="36">
        <v>33142</v>
      </c>
      <c r="G341" s="46"/>
      <c r="H341" s="46"/>
      <c r="I341" s="1" t="s">
        <v>31</v>
      </c>
      <c r="J341" s="1">
        <v>7</v>
      </c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>
      <c r="A342" s="48" t="s">
        <v>11454</v>
      </c>
      <c r="B342" s="38" t="s">
        <v>1638</v>
      </c>
      <c r="C342" s="38" t="s">
        <v>1608</v>
      </c>
      <c r="D342" s="1" t="s">
        <v>131</v>
      </c>
      <c r="E342" s="94" t="s">
        <v>10583</v>
      </c>
      <c r="F342" s="36">
        <v>33300</v>
      </c>
      <c r="G342" s="46"/>
      <c r="H342" s="46"/>
      <c r="I342" s="1" t="s">
        <v>31</v>
      </c>
      <c r="J342" s="1">
        <v>7</v>
      </c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>
      <c r="A343" s="48" t="s">
        <v>12359</v>
      </c>
      <c r="B343" s="38" t="s">
        <v>1638</v>
      </c>
      <c r="C343" s="38" t="s">
        <v>1608</v>
      </c>
      <c r="D343" s="1" t="s">
        <v>131</v>
      </c>
      <c r="E343" s="94" t="s">
        <v>10583</v>
      </c>
      <c r="F343" s="36">
        <v>33300</v>
      </c>
      <c r="G343" s="46"/>
      <c r="H343" s="46"/>
      <c r="I343" s="1" t="s">
        <v>31</v>
      </c>
      <c r="J343" s="1">
        <v>7</v>
      </c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>
      <c r="A344" s="1" t="s">
        <v>12360</v>
      </c>
      <c r="B344" s="38" t="s">
        <v>1638</v>
      </c>
      <c r="C344" s="38" t="s">
        <v>1608</v>
      </c>
      <c r="D344" s="1" t="s">
        <v>131</v>
      </c>
      <c r="E344" s="94" t="s">
        <v>10583</v>
      </c>
      <c r="F344" s="36">
        <v>33300</v>
      </c>
      <c r="G344" s="46"/>
      <c r="H344" s="46"/>
      <c r="I344" s="1" t="s">
        <v>31</v>
      </c>
      <c r="J344" s="1">
        <v>7</v>
      </c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>
      <c r="A345" s="151" t="s">
        <v>12324</v>
      </c>
      <c r="B345" s="152" t="s">
        <v>772</v>
      </c>
      <c r="C345" s="152" t="s">
        <v>773</v>
      </c>
      <c r="D345" s="151" t="s">
        <v>131</v>
      </c>
      <c r="E345" s="153" t="s">
        <v>10583</v>
      </c>
      <c r="F345" s="154">
        <v>8500</v>
      </c>
      <c r="G345" s="153" t="s">
        <v>12325</v>
      </c>
      <c r="H345" s="153" t="s">
        <v>5043</v>
      </c>
      <c r="I345" s="151" t="s">
        <v>39</v>
      </c>
      <c r="J345" s="151">
        <v>9</v>
      </c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>
      <c r="A346" s="151" t="s">
        <v>12326</v>
      </c>
      <c r="B346" s="152" t="s">
        <v>772</v>
      </c>
      <c r="C346" s="152" t="s">
        <v>773</v>
      </c>
      <c r="D346" s="151" t="s">
        <v>131</v>
      </c>
      <c r="E346" s="153" t="s">
        <v>10583</v>
      </c>
      <c r="F346" s="154">
        <v>8490</v>
      </c>
      <c r="G346" s="153" t="s">
        <v>12327</v>
      </c>
      <c r="H346" s="153" t="s">
        <v>5043</v>
      </c>
      <c r="I346" s="151" t="s">
        <v>39</v>
      </c>
      <c r="J346" s="15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3" customHeight="1">
      <c r="A347" s="151" t="s">
        <v>12328</v>
      </c>
      <c r="B347" s="152" t="s">
        <v>772</v>
      </c>
      <c r="C347" s="152" t="s">
        <v>773</v>
      </c>
      <c r="D347" s="151" t="s">
        <v>131</v>
      </c>
      <c r="E347" s="153" t="s">
        <v>10583</v>
      </c>
      <c r="F347" s="154">
        <v>8474</v>
      </c>
      <c r="G347" s="153" t="s">
        <v>12327</v>
      </c>
      <c r="H347" s="153" t="s">
        <v>5043</v>
      </c>
      <c r="I347" s="151" t="s">
        <v>39</v>
      </c>
      <c r="J347" s="151">
        <v>9</v>
      </c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47"/>
      <c r="AC347" s="1"/>
    </row>
    <row r="348" spans="1:29" ht="13.5" customHeight="1">
      <c r="A348" s="155" t="s">
        <v>12329</v>
      </c>
      <c r="B348" s="152" t="s">
        <v>772</v>
      </c>
      <c r="C348" s="152" t="s">
        <v>773</v>
      </c>
      <c r="D348" s="151" t="s">
        <v>131</v>
      </c>
      <c r="E348" s="153" t="s">
        <v>10583</v>
      </c>
      <c r="F348" s="154">
        <v>7971</v>
      </c>
      <c r="G348" s="153" t="s">
        <v>12327</v>
      </c>
      <c r="H348" s="153" t="s">
        <v>5043</v>
      </c>
      <c r="I348" s="151" t="s">
        <v>39</v>
      </c>
      <c r="J348" s="15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>
      <c r="A349" s="151" t="s">
        <v>12330</v>
      </c>
      <c r="B349" s="152" t="s">
        <v>772</v>
      </c>
      <c r="C349" s="152" t="s">
        <v>773</v>
      </c>
      <c r="D349" s="151" t="s">
        <v>131</v>
      </c>
      <c r="E349" s="153" t="s">
        <v>10639</v>
      </c>
      <c r="F349" s="154">
        <v>8496</v>
      </c>
      <c r="G349" s="153" t="s">
        <v>12327</v>
      </c>
      <c r="H349" s="153" t="s">
        <v>5043</v>
      </c>
      <c r="I349" s="151" t="s">
        <v>39</v>
      </c>
      <c r="J349" s="151">
        <v>9</v>
      </c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>
      <c r="A350" s="151" t="s">
        <v>12331</v>
      </c>
      <c r="B350" s="152" t="s">
        <v>772</v>
      </c>
      <c r="C350" s="152" t="s">
        <v>773</v>
      </c>
      <c r="D350" s="151" t="s">
        <v>131</v>
      </c>
      <c r="E350" s="153" t="s">
        <v>10639</v>
      </c>
      <c r="F350" s="154">
        <v>8482</v>
      </c>
      <c r="G350" s="153" t="s">
        <v>12327</v>
      </c>
      <c r="H350" s="153" t="s">
        <v>5043</v>
      </c>
      <c r="I350" s="151" t="s">
        <v>39</v>
      </c>
      <c r="J350" s="15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3" customHeight="1">
      <c r="A351" s="151" t="s">
        <v>12332</v>
      </c>
      <c r="B351" s="152" t="s">
        <v>772</v>
      </c>
      <c r="C351" s="152" t="s">
        <v>773</v>
      </c>
      <c r="D351" s="151" t="s">
        <v>131</v>
      </c>
      <c r="E351" s="153" t="s">
        <v>10639</v>
      </c>
      <c r="F351" s="154">
        <v>8026</v>
      </c>
      <c r="G351" s="153" t="s">
        <v>12327</v>
      </c>
      <c r="H351" s="153" t="s">
        <v>5043</v>
      </c>
      <c r="I351" s="151" t="s">
        <v>39</v>
      </c>
      <c r="J351" s="151">
        <v>9</v>
      </c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47"/>
      <c r="AC351" s="1"/>
    </row>
    <row r="352" spans="1:29" ht="13.5" customHeight="1">
      <c r="A352" s="155" t="s">
        <v>12333</v>
      </c>
      <c r="B352" s="152" t="s">
        <v>772</v>
      </c>
      <c r="C352" s="152" t="s">
        <v>773</v>
      </c>
      <c r="D352" s="151" t="s">
        <v>131</v>
      </c>
      <c r="E352" s="153" t="s">
        <v>10639</v>
      </c>
      <c r="F352" s="154">
        <v>6830</v>
      </c>
      <c r="G352" s="153" t="s">
        <v>12327</v>
      </c>
      <c r="H352" s="153" t="s">
        <v>5043</v>
      </c>
      <c r="I352" s="151" t="s">
        <v>39</v>
      </c>
      <c r="J352" s="15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>
      <c r="A353" s="155" t="s">
        <v>12348</v>
      </c>
      <c r="B353" s="152" t="s">
        <v>507</v>
      </c>
      <c r="C353" s="152" t="s">
        <v>380</v>
      </c>
      <c r="D353" s="151" t="s">
        <v>5059</v>
      </c>
      <c r="E353" s="153" t="s">
        <v>10639</v>
      </c>
      <c r="F353" s="154">
        <v>16255</v>
      </c>
      <c r="G353" s="153" t="s">
        <v>12349</v>
      </c>
      <c r="H353" s="153" t="s">
        <v>10374</v>
      </c>
      <c r="I353" s="151" t="s">
        <v>27</v>
      </c>
      <c r="J353" s="1">
        <v>1</v>
      </c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>
      <c r="A354" s="1"/>
      <c r="B354" s="38"/>
      <c r="C354" s="38"/>
      <c r="D354" s="1"/>
      <c r="E354" s="94"/>
      <c r="F354" s="36"/>
      <c r="G354" s="46"/>
      <c r="H354" s="46"/>
      <c r="I354" s="1"/>
      <c r="J354" s="1"/>
      <c r="K354" s="3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47"/>
      <c r="AC354" s="1"/>
    </row>
    <row r="355" spans="1:29">
      <c r="A355" s="1"/>
      <c r="B355" s="38"/>
      <c r="C355" s="38"/>
      <c r="D355" s="1"/>
      <c r="E355" s="94"/>
      <c r="F355" s="36"/>
      <c r="G355" s="46"/>
      <c r="H355" s="46"/>
      <c r="I355" s="1"/>
      <c r="J355" s="1"/>
      <c r="K355" s="3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>
      <c r="A356" s="1"/>
      <c r="B356" s="38"/>
      <c r="C356" s="38"/>
      <c r="D356" s="1"/>
      <c r="E356" s="94"/>
      <c r="F356" s="36"/>
      <c r="G356" s="46"/>
      <c r="H356" s="46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>
      <c r="A357" s="1"/>
      <c r="B357" s="38"/>
      <c r="C357" s="38"/>
      <c r="D357" s="1"/>
      <c r="E357" s="94"/>
      <c r="F357" s="36"/>
      <c r="G357" s="46"/>
      <c r="H357" s="46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>
      <c r="A358" s="1" t="s">
        <v>12361</v>
      </c>
      <c r="B358" s="38" t="s">
        <v>3673</v>
      </c>
      <c r="C358" s="157" t="s">
        <v>3670</v>
      </c>
      <c r="D358" s="1" t="s">
        <v>4441</v>
      </c>
      <c r="E358" s="94">
        <v>46232</v>
      </c>
      <c r="F358" s="36">
        <v>50697</v>
      </c>
      <c r="G358" s="46" t="s">
        <v>12362</v>
      </c>
      <c r="H358" s="46" t="s">
        <v>5043</v>
      </c>
      <c r="I358" s="1"/>
      <c r="J358" s="1">
        <v>13</v>
      </c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>
      <c r="A359" s="1" t="s">
        <v>12363</v>
      </c>
      <c r="B359" s="38" t="s">
        <v>3673</v>
      </c>
      <c r="C359" s="38" t="s">
        <v>3670</v>
      </c>
      <c r="D359" s="1" t="s">
        <v>4441</v>
      </c>
      <c r="E359" s="94">
        <v>46232</v>
      </c>
      <c r="F359" s="36">
        <v>50653</v>
      </c>
      <c r="G359" s="46" t="s">
        <v>12364</v>
      </c>
      <c r="H359" s="46" t="s">
        <v>5043</v>
      </c>
      <c r="I359" s="1"/>
      <c r="J359" s="1">
        <v>13</v>
      </c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>
      <c r="A360" s="1" t="s">
        <v>12365</v>
      </c>
      <c r="B360" s="38" t="s">
        <v>3673</v>
      </c>
      <c r="C360" s="38" t="s">
        <v>3670</v>
      </c>
      <c r="D360" s="1" t="s">
        <v>4441</v>
      </c>
      <c r="E360" s="94">
        <v>46232</v>
      </c>
      <c r="F360" s="36">
        <v>50760</v>
      </c>
      <c r="G360" s="46" t="s">
        <v>12364</v>
      </c>
      <c r="H360" s="46" t="s">
        <v>5043</v>
      </c>
      <c r="I360" s="1"/>
      <c r="J360" s="1">
        <v>13</v>
      </c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>
      <c r="A361" s="1" t="s">
        <v>12366</v>
      </c>
      <c r="B361" s="38" t="s">
        <v>2207</v>
      </c>
      <c r="C361" s="38" t="s">
        <v>2208</v>
      </c>
      <c r="D361" s="1" t="s">
        <v>4428</v>
      </c>
      <c r="E361" s="94">
        <v>46232</v>
      </c>
      <c r="F361" s="36">
        <v>50723</v>
      </c>
      <c r="G361" s="46" t="s">
        <v>12367</v>
      </c>
      <c r="H361" s="46" t="s">
        <v>10374</v>
      </c>
      <c r="I361" s="1"/>
      <c r="J361" s="1">
        <v>6</v>
      </c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3" customHeight="1">
      <c r="A362" s="1" t="s">
        <v>12368</v>
      </c>
      <c r="B362" s="38" t="s">
        <v>3802</v>
      </c>
      <c r="C362" s="38" t="s">
        <v>3683</v>
      </c>
      <c r="D362" s="1" t="s">
        <v>4469</v>
      </c>
      <c r="E362" s="94">
        <v>46232</v>
      </c>
      <c r="F362" s="36">
        <v>50472</v>
      </c>
      <c r="G362" s="46" t="s">
        <v>12369</v>
      </c>
      <c r="H362" s="46" t="s">
        <v>10374</v>
      </c>
      <c r="I362" s="1"/>
      <c r="J362" s="1">
        <v>8</v>
      </c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47"/>
      <c r="AC362" s="1"/>
    </row>
    <row r="363" spans="1:29" ht="13.5" customHeight="1">
      <c r="A363" s="48" t="s">
        <v>12370</v>
      </c>
      <c r="B363" s="38" t="s">
        <v>2790</v>
      </c>
      <c r="C363" s="38" t="s">
        <v>2791</v>
      </c>
      <c r="D363" s="1" t="s">
        <v>4441</v>
      </c>
      <c r="E363" s="94">
        <v>46233</v>
      </c>
      <c r="F363" s="36">
        <v>66825</v>
      </c>
      <c r="G363" s="46">
        <v>46240</v>
      </c>
      <c r="H363" s="46">
        <v>46277</v>
      </c>
      <c r="I363" s="1" t="s">
        <v>5</v>
      </c>
      <c r="J363" s="1">
        <v>14</v>
      </c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4" customHeight="1">
      <c r="A364" s="1"/>
      <c r="B364" s="38"/>
      <c r="C364" s="38"/>
      <c r="D364" s="1"/>
      <c r="E364" s="94"/>
      <c r="F364" s="36"/>
      <c r="G364" s="46"/>
      <c r="H364" s="46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47"/>
      <c r="AC364" s="1"/>
    </row>
    <row r="365" spans="1:29">
      <c r="A365" s="1"/>
      <c r="B365" s="38"/>
      <c r="C365" s="38"/>
      <c r="D365" s="1"/>
      <c r="E365" s="94"/>
      <c r="F365" s="36"/>
      <c r="G365" s="46"/>
      <c r="H365" s="46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>
      <c r="A366" s="1"/>
      <c r="B366" s="38"/>
      <c r="C366" s="38"/>
      <c r="D366" s="1"/>
      <c r="E366" s="94"/>
      <c r="F366" s="36"/>
      <c r="G366" s="46"/>
      <c r="H366" s="46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>
      <c r="A367" s="1"/>
      <c r="B367" s="38"/>
      <c r="C367" s="38"/>
      <c r="D367" s="1"/>
      <c r="E367" s="94"/>
      <c r="F367" s="36"/>
      <c r="G367" s="46"/>
      <c r="H367" s="46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>
      <c r="A368" s="1"/>
      <c r="B368" s="38"/>
      <c r="C368" s="38"/>
      <c r="D368" s="1"/>
      <c r="E368" s="94"/>
      <c r="F368" s="36"/>
      <c r="G368" s="46"/>
      <c r="H368" s="46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>
      <c r="A369" s="1"/>
      <c r="B369" s="38"/>
      <c r="C369" s="38"/>
      <c r="D369" s="1"/>
      <c r="E369" s="94"/>
      <c r="F369" s="36"/>
      <c r="G369" s="46"/>
      <c r="H369" s="46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>
      <c r="A370" s="1"/>
      <c r="B370" s="38"/>
      <c r="C370" s="38"/>
      <c r="D370" s="1"/>
      <c r="E370" s="94"/>
      <c r="F370" s="36"/>
      <c r="G370" s="46"/>
      <c r="H370" s="46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>
      <c r="A371" s="1"/>
      <c r="B371" s="38"/>
      <c r="C371" s="38"/>
      <c r="D371" s="1"/>
      <c r="E371" s="94"/>
      <c r="F371" s="36"/>
      <c r="G371" s="46"/>
      <c r="H371" s="46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>
      <c r="A372" s="1"/>
      <c r="B372" s="38"/>
      <c r="C372" s="38"/>
      <c r="D372" s="1"/>
      <c r="E372" s="94"/>
      <c r="F372" s="36"/>
      <c r="G372" s="46"/>
      <c r="H372" s="46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>
      <c r="A373" s="1"/>
      <c r="B373" s="38"/>
      <c r="C373" s="38"/>
      <c r="D373" s="1"/>
      <c r="E373" s="94"/>
      <c r="F373" s="36"/>
      <c r="G373" s="46"/>
      <c r="H373" s="46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>
      <c r="A374" s="1"/>
      <c r="B374" s="38"/>
      <c r="C374" s="38"/>
      <c r="D374" s="1"/>
      <c r="E374" s="94"/>
      <c r="F374" s="36"/>
      <c r="G374" s="46"/>
      <c r="H374" s="46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47"/>
      <c r="AC374" s="1"/>
    </row>
    <row r="375" spans="1:29">
      <c r="A375" s="48"/>
      <c r="B375" s="38"/>
      <c r="C375" s="38"/>
      <c r="D375" s="1"/>
      <c r="E375" s="94"/>
      <c r="F375" s="36"/>
      <c r="G375" s="46"/>
      <c r="H375" s="46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>
      <c r="A376" s="1"/>
      <c r="B376" s="38"/>
      <c r="C376" s="38"/>
      <c r="D376" s="1"/>
      <c r="E376" s="94"/>
      <c r="F376" s="36"/>
      <c r="G376" s="46"/>
      <c r="H376" s="46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>
      <c r="A377" s="1"/>
      <c r="B377" s="38"/>
      <c r="C377" s="38"/>
      <c r="D377" s="1"/>
      <c r="E377" s="94"/>
      <c r="F377" s="36"/>
      <c r="G377" s="46"/>
      <c r="H377" s="46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>
      <c r="A378" s="1"/>
      <c r="B378" s="38"/>
      <c r="C378" s="50"/>
      <c r="D378" s="1"/>
      <c r="E378" s="94"/>
      <c r="F378" s="36"/>
      <c r="G378" s="46"/>
      <c r="H378" s="46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>
      <c r="A379" s="1"/>
      <c r="B379" s="38"/>
      <c r="C379" s="38"/>
      <c r="D379" s="1"/>
      <c r="E379" s="94"/>
      <c r="F379" s="36"/>
      <c r="G379" s="46"/>
      <c r="H379" s="46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>
      <c r="A380" s="1"/>
      <c r="B380" s="38"/>
      <c r="C380" s="38"/>
      <c r="D380" s="1"/>
      <c r="E380" s="94"/>
      <c r="F380" s="36"/>
      <c r="G380" s="46"/>
      <c r="H380" s="46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>
      <c r="A381" s="1"/>
      <c r="B381" s="38"/>
      <c r="C381" s="38"/>
      <c r="D381" s="1"/>
      <c r="E381" s="94"/>
      <c r="F381" s="36"/>
      <c r="G381" s="46"/>
      <c r="H381" s="46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>
      <c r="A382" s="1"/>
      <c r="B382" s="38"/>
      <c r="C382" s="38"/>
      <c r="D382" s="1"/>
      <c r="E382" s="94"/>
      <c r="F382" s="36"/>
      <c r="G382" s="46"/>
      <c r="H382" s="46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>
      <c r="A383" s="1"/>
      <c r="B383" s="38"/>
      <c r="C383" s="38"/>
      <c r="D383" s="1"/>
      <c r="E383" s="94"/>
      <c r="F383" s="36"/>
      <c r="G383" s="46"/>
      <c r="H383" s="46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>
      <c r="A384" s="1"/>
      <c r="B384" s="38"/>
      <c r="C384" s="38"/>
      <c r="D384" s="1"/>
      <c r="E384" s="94"/>
      <c r="F384" s="36"/>
      <c r="G384" s="46"/>
      <c r="H384" s="46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>
      <c r="A385" s="48"/>
      <c r="B385" s="38"/>
      <c r="C385" s="38"/>
      <c r="D385" s="1"/>
      <c r="E385" s="94"/>
      <c r="F385" s="36"/>
      <c r="G385" s="46"/>
      <c r="H385" s="46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>
      <c r="A386" s="1"/>
      <c r="B386" s="38"/>
      <c r="C386" s="38"/>
      <c r="D386" s="1"/>
      <c r="E386" s="94"/>
      <c r="F386" s="36"/>
      <c r="G386" s="46"/>
      <c r="H386" s="46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>
      <c r="A387" s="1"/>
      <c r="B387" s="38"/>
      <c r="C387" s="38"/>
      <c r="D387" s="1"/>
      <c r="E387" s="94"/>
      <c r="F387" s="36"/>
      <c r="G387" s="46"/>
      <c r="H387" s="46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>
      <c r="A388" s="1"/>
      <c r="B388" s="38"/>
      <c r="C388" s="38"/>
      <c r="D388" s="1"/>
      <c r="E388" s="94"/>
      <c r="F388" s="36"/>
      <c r="G388" s="46"/>
      <c r="H388" s="46"/>
      <c r="I388" s="1"/>
      <c r="J388" s="1"/>
      <c r="K388" s="3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>
      <c r="A389" s="1"/>
      <c r="B389" s="38"/>
      <c r="C389" s="38"/>
      <c r="D389" s="1"/>
      <c r="E389" s="94"/>
      <c r="F389" s="36"/>
      <c r="G389" s="46"/>
      <c r="H389" s="46"/>
      <c r="I389" s="1"/>
      <c r="J389" s="1"/>
      <c r="K389" s="3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>
      <c r="A390" s="1"/>
      <c r="B390" s="38"/>
      <c r="C390" s="38"/>
      <c r="D390" s="1"/>
      <c r="E390" s="94"/>
      <c r="F390" s="36"/>
      <c r="G390" s="46"/>
      <c r="H390" s="46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>
      <c r="A391" s="1"/>
      <c r="B391" s="38"/>
      <c r="C391" s="38"/>
      <c r="D391" s="1"/>
      <c r="E391" s="94"/>
      <c r="F391" s="36"/>
      <c r="G391" s="46"/>
      <c r="H391" s="46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>
      <c r="A392" s="1"/>
      <c r="B392" s="38"/>
      <c r="C392" s="38"/>
      <c r="D392" s="1"/>
      <c r="E392" s="94"/>
      <c r="F392" s="36"/>
      <c r="G392" s="46"/>
      <c r="H392" s="46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>
      <c r="A393" s="1"/>
      <c r="B393" s="38"/>
      <c r="C393" s="38"/>
      <c r="D393" s="1"/>
      <c r="E393" s="94"/>
      <c r="F393" s="36"/>
      <c r="G393" s="46"/>
      <c r="H393" s="46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>
      <c r="A394" s="1"/>
      <c r="B394" s="38"/>
      <c r="C394" s="38"/>
      <c r="D394" s="1"/>
      <c r="E394" s="94"/>
      <c r="F394" s="36"/>
      <c r="G394" s="46"/>
      <c r="H394" s="46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>
      <c r="A395" s="1"/>
      <c r="B395" s="38"/>
      <c r="C395" s="38"/>
      <c r="D395" s="1"/>
      <c r="E395" s="94"/>
      <c r="F395" s="36"/>
      <c r="G395" s="46"/>
      <c r="H395" s="46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3" customHeight="1">
      <c r="A396" s="1"/>
      <c r="B396" s="38"/>
      <c r="C396" s="38"/>
      <c r="D396" s="1"/>
      <c r="E396" s="94"/>
      <c r="F396" s="36"/>
      <c r="G396" s="46"/>
      <c r="H396" s="46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47"/>
      <c r="AC396" s="1"/>
    </row>
    <row r="397" spans="1:29" ht="13.5" customHeight="1">
      <c r="A397" s="48"/>
      <c r="B397" s="38"/>
      <c r="C397" s="38"/>
      <c r="D397" s="1"/>
      <c r="E397" s="94"/>
      <c r="F397" s="36"/>
      <c r="G397" s="46"/>
      <c r="H397" s="46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4" customHeight="1">
      <c r="A398" s="1"/>
      <c r="B398" s="38"/>
      <c r="C398" s="38"/>
      <c r="D398" s="1"/>
      <c r="E398" s="94"/>
      <c r="F398" s="36"/>
      <c r="G398" s="46"/>
      <c r="H398" s="46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47"/>
      <c r="AC398" s="1"/>
    </row>
    <row r="399" spans="1:29">
      <c r="A399" s="1"/>
      <c r="B399" s="38"/>
      <c r="C399" s="38"/>
      <c r="D399" s="1"/>
      <c r="E399" s="94"/>
      <c r="F399" s="36"/>
      <c r="G399" s="46"/>
      <c r="H399" s="46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>
      <c r="A400" s="1"/>
      <c r="B400" s="38"/>
      <c r="C400" s="38"/>
      <c r="D400" s="1"/>
      <c r="E400" s="94"/>
      <c r="F400" s="36"/>
      <c r="G400" s="46"/>
      <c r="H400" s="46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>
      <c r="A401" s="1"/>
      <c r="B401" s="38"/>
      <c r="C401" s="38"/>
      <c r="D401" s="1"/>
      <c r="E401" s="94"/>
      <c r="F401" s="36"/>
      <c r="G401" s="46"/>
      <c r="H401" s="46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>
      <c r="A402" s="1"/>
      <c r="B402" s="38"/>
      <c r="C402" s="38"/>
      <c r="D402" s="1"/>
      <c r="E402" s="94"/>
      <c r="F402" s="36"/>
      <c r="G402" s="46"/>
      <c r="H402" s="46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>
      <c r="A403" s="1"/>
      <c r="B403" s="38"/>
      <c r="C403" s="38"/>
      <c r="D403" s="1"/>
      <c r="E403" s="94"/>
      <c r="F403" s="36"/>
      <c r="G403" s="46"/>
      <c r="H403" s="46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>
      <c r="A404" s="1"/>
      <c r="B404" s="38"/>
      <c r="C404" s="38"/>
      <c r="D404" s="1"/>
      <c r="E404" s="94"/>
      <c r="F404" s="36"/>
      <c r="G404" s="46"/>
      <c r="H404" s="46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>
      <c r="A405" s="1"/>
      <c r="B405" s="38"/>
      <c r="C405" s="38"/>
      <c r="D405" s="1"/>
      <c r="E405" s="94"/>
      <c r="F405" s="36"/>
      <c r="G405" s="46"/>
      <c r="H405" s="46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>
      <c r="A406" s="1"/>
      <c r="B406" s="38"/>
      <c r="C406" s="38"/>
      <c r="D406" s="1"/>
      <c r="E406" s="94"/>
      <c r="F406" s="36"/>
      <c r="G406" s="46"/>
      <c r="H406" s="46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>
      <c r="A407" s="1"/>
      <c r="B407" s="38"/>
      <c r="C407" s="38"/>
      <c r="D407" s="1"/>
      <c r="E407" s="94"/>
      <c r="F407" s="36"/>
      <c r="G407" s="46"/>
      <c r="H407" s="46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>
      <c r="A408" s="1"/>
      <c r="B408" s="38"/>
      <c r="C408" s="38"/>
      <c r="D408" s="1"/>
      <c r="E408" s="94"/>
      <c r="F408" s="36"/>
      <c r="G408" s="46"/>
      <c r="H408" s="46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>
      <c r="A409" s="48"/>
      <c r="B409" s="38"/>
      <c r="C409" s="38"/>
      <c r="D409" s="1"/>
      <c r="E409" s="94"/>
      <c r="F409" s="36"/>
      <c r="G409" s="46"/>
      <c r="H409" s="46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>
      <c r="A410" s="1"/>
      <c r="B410" s="38"/>
      <c r="C410" s="38"/>
      <c r="D410" s="1"/>
      <c r="E410" s="94"/>
      <c r="F410" s="36"/>
      <c r="G410" s="46"/>
      <c r="H410" s="46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>
      <c r="A411" s="1"/>
      <c r="B411" s="38"/>
      <c r="C411" s="38"/>
      <c r="D411" s="1"/>
      <c r="E411" s="94"/>
      <c r="F411" s="36"/>
      <c r="G411" s="46"/>
      <c r="H411" s="46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>
      <c r="A412" s="1"/>
      <c r="B412" s="38"/>
      <c r="C412" s="50"/>
      <c r="D412" s="1"/>
      <c r="E412" s="94"/>
      <c r="F412" s="36"/>
      <c r="G412" s="46"/>
      <c r="H412" s="46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>
      <c r="A413" s="1"/>
      <c r="B413" s="38"/>
      <c r="C413" s="38"/>
      <c r="D413" s="1"/>
      <c r="E413" s="94"/>
      <c r="F413" s="36"/>
      <c r="G413" s="46"/>
      <c r="H413" s="46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>
      <c r="A414" s="1"/>
      <c r="B414" s="38"/>
      <c r="C414" s="38"/>
      <c r="D414" s="1"/>
      <c r="E414" s="94"/>
      <c r="F414" s="36"/>
      <c r="G414" s="46"/>
      <c r="H414" s="46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>
      <c r="A415" s="1"/>
      <c r="B415" s="38"/>
      <c r="C415" s="38"/>
      <c r="D415" s="1"/>
      <c r="E415" s="94"/>
      <c r="F415" s="36"/>
      <c r="G415" s="46"/>
      <c r="H415" s="46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>
      <c r="A416" s="1"/>
      <c r="B416" s="38"/>
      <c r="C416" s="38"/>
      <c r="D416" s="1"/>
      <c r="E416" s="94"/>
      <c r="F416" s="36"/>
      <c r="G416" s="46"/>
      <c r="H416" s="46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>
      <c r="A417" s="1"/>
      <c r="B417" s="38"/>
      <c r="C417" s="38"/>
      <c r="D417" s="1"/>
      <c r="E417" s="94"/>
      <c r="F417" s="36"/>
      <c r="G417" s="46"/>
      <c r="H417" s="46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>
      <c r="A418" s="1"/>
      <c r="B418" s="38"/>
      <c r="C418" s="38"/>
      <c r="D418" s="1"/>
      <c r="E418" s="94"/>
      <c r="F418" s="36"/>
      <c r="G418" s="46"/>
      <c r="H418" s="46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>
      <c r="A419" s="48"/>
      <c r="B419" s="38"/>
      <c r="C419" s="38"/>
      <c r="D419" s="1"/>
      <c r="E419" s="94"/>
      <c r="F419" s="36"/>
      <c r="G419" s="46"/>
      <c r="H419" s="46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>
      <c r="A420" s="48"/>
      <c r="B420" s="38"/>
      <c r="C420" s="38"/>
      <c r="D420" s="1"/>
      <c r="E420" s="94"/>
      <c r="F420" s="36"/>
      <c r="G420" s="46"/>
      <c r="H420" s="46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>
      <c r="A421" s="1"/>
      <c r="B421" s="38"/>
      <c r="C421" s="38"/>
      <c r="D421" s="1"/>
      <c r="E421" s="94"/>
      <c r="F421" s="36"/>
      <c r="G421" s="46"/>
      <c r="H421" s="46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>
      <c r="A422" s="1"/>
      <c r="B422" s="38"/>
      <c r="C422" s="38"/>
      <c r="D422" s="1"/>
      <c r="E422" s="94"/>
      <c r="F422" s="36"/>
      <c r="G422" s="46"/>
      <c r="H422" s="46"/>
      <c r="I422" s="1"/>
      <c r="J422" s="1"/>
      <c r="K422" s="3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>
      <c r="A423" s="1"/>
      <c r="B423" s="38"/>
      <c r="C423" s="38"/>
      <c r="D423" s="1"/>
      <c r="E423" s="94"/>
      <c r="F423" s="36"/>
      <c r="G423" s="46"/>
      <c r="H423" s="46"/>
      <c r="I423" s="1"/>
      <c r="J423" s="1"/>
      <c r="K423" s="3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>
      <c r="A424" s="1"/>
      <c r="B424" s="38"/>
      <c r="C424" s="38"/>
      <c r="D424" s="1"/>
      <c r="E424" s="94"/>
      <c r="F424" s="36"/>
      <c r="G424" s="46"/>
      <c r="H424" s="46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>
      <c r="A425" s="1"/>
      <c r="B425" s="38"/>
      <c r="C425" s="38"/>
      <c r="D425" s="1"/>
      <c r="E425" s="94"/>
      <c r="F425" s="36"/>
      <c r="G425" s="46"/>
      <c r="H425" s="46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>
      <c r="A426" s="1"/>
      <c r="B426" s="38"/>
      <c r="C426" s="38"/>
      <c r="D426" s="1"/>
      <c r="E426" s="94"/>
      <c r="F426" s="36"/>
      <c r="G426" s="46"/>
      <c r="H426" s="46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>
      <c r="A427" s="1"/>
      <c r="B427" s="38"/>
      <c r="C427" s="38"/>
      <c r="D427" s="1"/>
      <c r="E427" s="94"/>
      <c r="F427" s="36"/>
      <c r="G427" s="46"/>
      <c r="H427" s="46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>
      <c r="A428" s="1"/>
      <c r="B428" s="38"/>
      <c r="C428" s="38"/>
      <c r="D428" s="1"/>
      <c r="E428" s="94"/>
      <c r="F428" s="36"/>
      <c r="G428" s="46"/>
      <c r="H428" s="46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>
      <c r="A429" s="1"/>
      <c r="B429" s="38"/>
      <c r="C429" s="38"/>
      <c r="D429" s="1"/>
      <c r="E429" s="94"/>
      <c r="F429" s="36"/>
      <c r="G429" s="46"/>
      <c r="H429" s="46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3" customHeight="1">
      <c r="A430" s="1"/>
      <c r="B430" s="38"/>
      <c r="C430" s="38"/>
      <c r="D430" s="1"/>
      <c r="E430" s="94"/>
      <c r="F430" s="36"/>
      <c r="G430" s="46"/>
      <c r="H430" s="46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47"/>
      <c r="AC430" s="1"/>
    </row>
    <row r="431" spans="1:29" ht="13.5" customHeight="1">
      <c r="A431" s="48"/>
      <c r="B431" s="38"/>
      <c r="C431" s="38"/>
      <c r="D431" s="1"/>
      <c r="E431" s="94"/>
      <c r="F431" s="36"/>
      <c r="G431" s="46"/>
      <c r="H431" s="46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4" customHeight="1">
      <c r="A432" s="1"/>
      <c r="B432" s="38"/>
      <c r="C432" s="38"/>
      <c r="D432" s="1"/>
      <c r="E432" s="94"/>
      <c r="F432" s="36"/>
      <c r="G432" s="46"/>
      <c r="H432" s="46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47"/>
      <c r="AC432" s="1"/>
    </row>
    <row r="433" spans="1:29">
      <c r="A433" s="1"/>
      <c r="B433" s="38"/>
      <c r="C433" s="38"/>
      <c r="D433" s="1"/>
      <c r="E433" s="94"/>
      <c r="F433" s="36"/>
      <c r="G433" s="46"/>
      <c r="H433" s="46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>
      <c r="A434" s="1"/>
      <c r="B434" s="38"/>
      <c r="C434" s="38"/>
      <c r="D434" s="1"/>
      <c r="E434" s="94"/>
      <c r="F434" s="36"/>
      <c r="G434" s="46"/>
      <c r="H434" s="46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>
      <c r="A435" s="1"/>
      <c r="B435" s="38"/>
      <c r="C435" s="38"/>
      <c r="D435" s="1"/>
      <c r="E435" s="94"/>
      <c r="F435" s="36"/>
      <c r="G435" s="46"/>
      <c r="H435" s="46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>
      <c r="A436" s="1"/>
      <c r="B436" s="38"/>
      <c r="C436" s="38"/>
      <c r="D436" s="1"/>
      <c r="E436" s="94"/>
      <c r="F436" s="36"/>
      <c r="G436" s="46"/>
      <c r="H436" s="46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>
      <c r="A437" s="1"/>
      <c r="B437" s="38"/>
      <c r="C437" s="38"/>
      <c r="D437" s="1"/>
      <c r="E437" s="94"/>
      <c r="F437" s="36"/>
      <c r="G437" s="46"/>
      <c r="H437" s="46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>
      <c r="A438" s="1"/>
      <c r="B438" s="38"/>
      <c r="C438" s="38"/>
      <c r="D438" s="1"/>
      <c r="E438" s="94"/>
      <c r="F438" s="36"/>
      <c r="G438" s="46"/>
      <c r="H438" s="46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>
      <c r="A439" s="1"/>
      <c r="B439" s="38"/>
      <c r="C439" s="38"/>
      <c r="D439" s="1"/>
      <c r="E439" s="94"/>
      <c r="F439" s="36"/>
      <c r="G439" s="46"/>
      <c r="H439" s="46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>
      <c r="A440" s="1"/>
      <c r="B440" s="38"/>
      <c r="C440" s="38"/>
      <c r="D440" s="1"/>
      <c r="E440" s="94"/>
      <c r="F440" s="36"/>
      <c r="G440" s="46"/>
      <c r="H440" s="46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>
      <c r="A441" s="1"/>
      <c r="B441" s="38"/>
      <c r="C441" s="38"/>
      <c r="D441" s="1"/>
      <c r="E441" s="94"/>
      <c r="F441" s="36"/>
      <c r="G441" s="46"/>
      <c r="H441" s="46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>
      <c r="A442" s="1"/>
      <c r="B442" s="38"/>
      <c r="C442" s="38"/>
      <c r="D442" s="1"/>
      <c r="E442" s="94"/>
      <c r="F442" s="36"/>
      <c r="G442" s="46"/>
      <c r="H442" s="46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>
      <c r="A443" s="48"/>
      <c r="B443" s="38"/>
      <c r="C443" s="38"/>
      <c r="D443" s="1"/>
      <c r="E443" s="94"/>
      <c r="F443" s="36"/>
      <c r="G443" s="46"/>
      <c r="H443" s="46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>
      <c r="A444" s="1"/>
      <c r="B444" s="38"/>
      <c r="C444" s="38"/>
      <c r="D444" s="1"/>
      <c r="E444" s="94"/>
      <c r="F444" s="36"/>
      <c r="G444" s="46"/>
      <c r="H444" s="46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>
      <c r="A445" s="1"/>
      <c r="B445" s="38"/>
      <c r="C445" s="38"/>
      <c r="D445" s="1"/>
      <c r="E445" s="94"/>
      <c r="F445" s="36"/>
      <c r="G445" s="46"/>
      <c r="H445" s="46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>
      <c r="A446" s="1"/>
      <c r="B446" s="38"/>
      <c r="C446" s="50"/>
      <c r="D446" s="1"/>
      <c r="E446" s="94"/>
      <c r="F446" s="36"/>
      <c r="G446" s="46"/>
      <c r="H446" s="46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>
      <c r="A447" s="1"/>
      <c r="B447" s="38"/>
      <c r="C447" s="38"/>
      <c r="D447" s="1"/>
      <c r="E447" s="94"/>
      <c r="F447" s="36"/>
      <c r="G447" s="46"/>
      <c r="H447" s="46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>
      <c r="A448" s="1"/>
      <c r="B448" s="38"/>
      <c r="C448" s="38"/>
      <c r="D448" s="1"/>
      <c r="E448" s="94"/>
      <c r="F448" s="36"/>
      <c r="G448" s="46"/>
      <c r="H448" s="46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>
      <c r="A449" s="1"/>
      <c r="B449" s="38"/>
      <c r="C449" s="38"/>
      <c r="D449" s="1"/>
      <c r="E449" s="94"/>
      <c r="F449" s="36"/>
      <c r="G449" s="46"/>
      <c r="H449" s="46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>
      <c r="A450" s="1"/>
      <c r="B450" s="38"/>
      <c r="C450" s="38"/>
      <c r="D450" s="1"/>
      <c r="E450" s="94"/>
      <c r="F450" s="36"/>
      <c r="G450" s="46"/>
      <c r="H450" s="46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>
      <c r="A451" s="1"/>
      <c r="B451" s="38"/>
      <c r="C451" s="38"/>
      <c r="D451" s="1"/>
      <c r="E451" s="94"/>
      <c r="F451" s="36"/>
      <c r="G451" s="46"/>
      <c r="H451" s="46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>
      <c r="A452" s="1"/>
      <c r="B452" s="38"/>
      <c r="C452" s="38"/>
      <c r="D452" s="1"/>
      <c r="E452" s="94"/>
      <c r="F452" s="36"/>
      <c r="G452" s="46"/>
      <c r="H452" s="46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>
      <c r="A453" s="48"/>
      <c r="B453" s="38"/>
      <c r="C453" s="38"/>
      <c r="D453" s="1"/>
      <c r="E453" s="94"/>
      <c r="F453" s="36"/>
      <c r="G453" s="46"/>
      <c r="H453" s="46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>
      <c r="A454" s="48"/>
      <c r="B454" s="38"/>
      <c r="C454" s="38"/>
      <c r="D454" s="1"/>
      <c r="E454" s="94"/>
      <c r="F454" s="36"/>
      <c r="G454" s="46"/>
      <c r="H454" s="46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>
      <c r="A455" s="1"/>
      <c r="B455" s="38"/>
      <c r="C455" s="38"/>
      <c r="D455" s="1"/>
      <c r="E455" s="94"/>
      <c r="F455" s="36"/>
      <c r="G455" s="46"/>
      <c r="H455" s="46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>
      <c r="A456" s="1"/>
      <c r="B456" s="38"/>
      <c r="C456" s="38"/>
      <c r="D456" s="1"/>
      <c r="E456" s="94"/>
      <c r="F456" s="36"/>
      <c r="G456" s="46"/>
      <c r="H456" s="46"/>
      <c r="I456" s="1"/>
      <c r="J456" s="1"/>
      <c r="K456" s="3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>
      <c r="A457" s="1"/>
      <c r="B457" s="38"/>
      <c r="C457" s="38"/>
      <c r="D457" s="1"/>
      <c r="E457" s="94"/>
      <c r="F457" s="36"/>
      <c r="G457" s="46"/>
      <c r="H457" s="46"/>
      <c r="I457" s="1"/>
      <c r="J457" s="1"/>
      <c r="K457" s="3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>
      <c r="A458" s="1"/>
      <c r="B458" s="38"/>
      <c r="C458" s="38"/>
      <c r="D458" s="1"/>
      <c r="E458" s="94"/>
      <c r="F458" s="36"/>
      <c r="G458" s="46"/>
      <c r="H458" s="46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>
      <c r="A459" s="1"/>
      <c r="B459" s="38"/>
      <c r="C459" s="38"/>
      <c r="D459" s="1"/>
      <c r="E459" s="94"/>
      <c r="F459" s="36"/>
      <c r="G459" s="46"/>
      <c r="H459" s="46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>
      <c r="A460" s="1"/>
      <c r="B460" s="38"/>
      <c r="C460" s="38"/>
      <c r="D460" s="1"/>
      <c r="E460" s="94"/>
      <c r="F460" s="36"/>
      <c r="G460" s="46"/>
      <c r="H460" s="46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>
      <c r="A461" s="1"/>
      <c r="B461" s="38"/>
      <c r="C461" s="38"/>
      <c r="D461" s="1"/>
      <c r="E461" s="94"/>
      <c r="F461" s="36"/>
      <c r="G461" s="46"/>
      <c r="H461" s="46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>
      <c r="A462" s="1"/>
      <c r="B462" s="38"/>
      <c r="C462" s="38"/>
      <c r="D462" s="1"/>
      <c r="E462" s="94"/>
      <c r="F462" s="36"/>
      <c r="G462" s="46"/>
      <c r="H462" s="46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>
      <c r="A463" s="1"/>
      <c r="B463" s="38"/>
      <c r="C463" s="38"/>
      <c r="D463" s="1"/>
      <c r="E463" s="94"/>
      <c r="F463" s="36"/>
      <c r="G463" s="46"/>
      <c r="H463" s="46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3" customHeight="1">
      <c r="A464" s="1"/>
      <c r="B464" s="38"/>
      <c r="C464" s="38"/>
      <c r="D464" s="1"/>
      <c r="E464" s="94"/>
      <c r="F464" s="36"/>
      <c r="G464" s="46"/>
      <c r="H464" s="46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47"/>
      <c r="AC464" s="1"/>
    </row>
    <row r="465" spans="1:29" ht="13.5" customHeight="1">
      <c r="A465" s="48"/>
      <c r="B465" s="38"/>
      <c r="C465" s="38"/>
      <c r="D465" s="1"/>
      <c r="E465" s="94"/>
      <c r="F465" s="36"/>
      <c r="G465" s="46"/>
      <c r="H465" s="46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4" customHeight="1">
      <c r="A466" s="1"/>
      <c r="B466" s="38"/>
      <c r="C466" s="38"/>
      <c r="D466" s="1"/>
      <c r="E466" s="94"/>
      <c r="F466" s="36"/>
      <c r="G466" s="46"/>
      <c r="H466" s="46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47"/>
      <c r="AC466" s="1"/>
    </row>
    <row r="467" spans="1:29">
      <c r="A467" s="1"/>
      <c r="B467" s="38"/>
      <c r="C467" s="38"/>
      <c r="D467" s="1"/>
      <c r="E467" s="94"/>
      <c r="F467" s="36"/>
      <c r="G467" s="46"/>
      <c r="H467" s="46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>
      <c r="A468" s="1"/>
      <c r="B468" s="38"/>
      <c r="C468" s="38"/>
      <c r="D468" s="1"/>
      <c r="E468" s="94"/>
      <c r="F468" s="36"/>
      <c r="G468" s="46"/>
      <c r="H468" s="46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>
      <c r="A469" s="1"/>
      <c r="B469" s="38"/>
      <c r="C469" s="38"/>
      <c r="D469" s="1"/>
      <c r="E469" s="94"/>
      <c r="F469" s="36"/>
      <c r="G469" s="46"/>
      <c r="H469" s="46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>
      <c r="A470" s="1"/>
      <c r="B470" s="38"/>
      <c r="C470" s="38"/>
      <c r="D470" s="1"/>
      <c r="E470" s="94"/>
      <c r="F470" s="36"/>
      <c r="G470" s="46"/>
      <c r="H470" s="46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>
      <c r="A471" s="1"/>
      <c r="B471" s="38"/>
      <c r="C471" s="38"/>
      <c r="D471" s="1"/>
      <c r="E471" s="94"/>
      <c r="F471" s="36"/>
      <c r="G471" s="46"/>
      <c r="H471" s="46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>
      <c r="A472" s="1"/>
      <c r="B472" s="38"/>
      <c r="C472" s="38"/>
      <c r="D472" s="1"/>
      <c r="E472" s="94"/>
      <c r="F472" s="36"/>
      <c r="G472" s="46"/>
      <c r="H472" s="46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>
      <c r="A473" s="1"/>
      <c r="B473" s="38"/>
      <c r="C473" s="38"/>
      <c r="D473" s="1"/>
      <c r="E473" s="94"/>
      <c r="F473" s="36"/>
      <c r="G473" s="46"/>
      <c r="H473" s="46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>
      <c r="A474" s="1"/>
      <c r="B474" s="38"/>
      <c r="C474" s="38"/>
      <c r="D474" s="1"/>
      <c r="E474" s="94"/>
      <c r="F474" s="36"/>
      <c r="G474" s="46"/>
      <c r="H474" s="46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>
      <c r="A475" s="1"/>
      <c r="B475" s="38"/>
      <c r="C475" s="38"/>
      <c r="D475" s="1"/>
      <c r="E475" s="94"/>
      <c r="F475" s="36"/>
      <c r="G475" s="46"/>
      <c r="H475" s="46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>
      <c r="A476" s="1"/>
      <c r="B476" s="38"/>
      <c r="C476" s="38"/>
      <c r="D476" s="1"/>
      <c r="E476" s="94"/>
      <c r="F476" s="36"/>
      <c r="G476" s="46"/>
      <c r="H476" s="46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>
      <c r="A477" s="48"/>
      <c r="B477" s="38"/>
      <c r="C477" s="38"/>
      <c r="D477" s="1"/>
      <c r="E477" s="94"/>
      <c r="F477" s="36"/>
      <c r="G477" s="46"/>
      <c r="H477" s="46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>
      <c r="A478" s="1"/>
      <c r="B478" s="38"/>
      <c r="C478" s="38"/>
      <c r="D478" s="1"/>
      <c r="E478" s="94"/>
      <c r="F478" s="36"/>
      <c r="G478" s="46"/>
      <c r="H478" s="46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>
      <c r="A479" s="1"/>
      <c r="B479" s="38"/>
      <c r="C479" s="38"/>
      <c r="D479" s="1"/>
      <c r="E479" s="94"/>
      <c r="F479" s="36"/>
      <c r="G479" s="46"/>
      <c r="H479" s="46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>
      <c r="A480" s="1"/>
      <c r="B480" s="38"/>
      <c r="C480" s="50"/>
      <c r="D480" s="1"/>
      <c r="E480" s="94"/>
      <c r="F480" s="36"/>
      <c r="G480" s="46"/>
      <c r="H480" s="46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>
      <c r="A481" s="1"/>
      <c r="B481" s="38"/>
      <c r="C481" s="38"/>
      <c r="D481" s="1"/>
      <c r="E481" s="94"/>
      <c r="F481" s="36"/>
      <c r="G481" s="46"/>
      <c r="H481" s="46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>
      <c r="A482" s="1"/>
      <c r="B482" s="38"/>
      <c r="C482" s="38"/>
      <c r="D482" s="1"/>
      <c r="E482" s="94"/>
      <c r="F482" s="36"/>
      <c r="G482" s="46"/>
      <c r="H482" s="46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>
      <c r="A483" s="1"/>
      <c r="B483" s="38"/>
      <c r="C483" s="38"/>
      <c r="D483" s="1"/>
      <c r="E483" s="94"/>
      <c r="F483" s="36"/>
      <c r="G483" s="46"/>
      <c r="H483" s="46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>
      <c r="A484" s="1"/>
      <c r="B484" s="38"/>
      <c r="C484" s="38"/>
      <c r="D484" s="1"/>
      <c r="E484" s="94"/>
      <c r="F484" s="36"/>
      <c r="G484" s="46"/>
      <c r="H484" s="46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>
      <c r="A485" s="1"/>
      <c r="B485" s="38"/>
      <c r="C485" s="38"/>
      <c r="D485" s="1"/>
      <c r="E485" s="94"/>
      <c r="F485" s="36"/>
      <c r="G485" s="46"/>
      <c r="H485" s="46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>
      <c r="A486" s="1"/>
      <c r="B486" s="38"/>
      <c r="C486" s="38"/>
      <c r="D486" s="1"/>
      <c r="E486" s="94"/>
      <c r="F486" s="36"/>
      <c r="G486" s="46"/>
      <c r="H486" s="46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>
      <c r="A487" s="48"/>
      <c r="B487" s="38"/>
      <c r="C487" s="38"/>
      <c r="D487" s="1"/>
      <c r="E487" s="94"/>
      <c r="F487" s="36"/>
      <c r="G487" s="46"/>
      <c r="H487" s="46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>
      <c r="A488" s="48"/>
      <c r="B488" s="38"/>
      <c r="C488" s="38"/>
      <c r="D488" s="1"/>
      <c r="E488" s="94"/>
      <c r="F488" s="36"/>
      <c r="G488" s="46"/>
      <c r="H488" s="46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>
      <c r="A489" s="1"/>
      <c r="B489" s="38"/>
      <c r="C489" s="38"/>
      <c r="D489" s="1"/>
      <c r="E489" s="94"/>
      <c r="F489" s="36"/>
      <c r="G489" s="46"/>
      <c r="H489" s="46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>
      <c r="A490" s="1"/>
      <c r="B490" s="38"/>
      <c r="C490" s="38"/>
      <c r="D490" s="1"/>
      <c r="E490" s="94"/>
      <c r="F490" s="36"/>
      <c r="G490" s="46"/>
      <c r="H490" s="46"/>
      <c r="I490" s="1"/>
      <c r="J490" s="1"/>
      <c r="K490" s="3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>
      <c r="A491" s="1"/>
      <c r="B491" s="38"/>
      <c r="C491" s="38"/>
      <c r="D491" s="1"/>
      <c r="E491" s="94"/>
      <c r="F491" s="36"/>
      <c r="G491" s="46"/>
      <c r="H491" s="46"/>
      <c r="I491" s="1"/>
      <c r="J491" s="1"/>
      <c r="K491" s="3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>
      <c r="A492" s="1"/>
      <c r="B492" s="38"/>
      <c r="C492" s="38"/>
      <c r="D492" s="1"/>
      <c r="E492" s="94"/>
      <c r="F492" s="36"/>
      <c r="G492" s="46"/>
      <c r="H492" s="46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>
      <c r="A493" s="1"/>
      <c r="B493" s="38"/>
      <c r="C493" s="38"/>
      <c r="D493" s="1"/>
      <c r="E493" s="94"/>
      <c r="F493" s="36"/>
      <c r="G493" s="46"/>
      <c r="H493" s="46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>
      <c r="A494" s="1"/>
      <c r="B494" s="38"/>
      <c r="C494" s="38"/>
      <c r="D494" s="1"/>
      <c r="E494" s="94"/>
      <c r="F494" s="36"/>
      <c r="G494" s="46"/>
      <c r="H494" s="46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>
      <c r="A495" s="1"/>
      <c r="B495" s="38"/>
      <c r="C495" s="38"/>
      <c r="D495" s="1"/>
      <c r="E495" s="94"/>
      <c r="F495" s="36"/>
      <c r="G495" s="46"/>
      <c r="H495" s="46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>
      <c r="A496" s="1"/>
      <c r="B496" s="38"/>
      <c r="C496" s="38"/>
      <c r="D496" s="1"/>
      <c r="E496" s="94"/>
      <c r="F496" s="36"/>
      <c r="G496" s="46"/>
      <c r="H496" s="46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>
      <c r="A497" s="1"/>
      <c r="B497" s="38"/>
      <c r="C497" s="38"/>
      <c r="D497" s="1"/>
      <c r="E497" s="94"/>
      <c r="F497" s="36"/>
      <c r="G497" s="46"/>
      <c r="H497" s="46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3" customHeight="1">
      <c r="A498" s="1"/>
      <c r="B498" s="38"/>
      <c r="C498" s="38"/>
      <c r="D498" s="1"/>
      <c r="E498" s="94"/>
      <c r="F498" s="36"/>
      <c r="G498" s="46"/>
      <c r="H498" s="46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47"/>
      <c r="AC498" s="1"/>
    </row>
    <row r="499" spans="1:29" ht="13.5" customHeight="1">
      <c r="A499" s="48"/>
      <c r="B499" s="38"/>
      <c r="C499" s="38"/>
      <c r="D499" s="1"/>
      <c r="E499" s="94"/>
      <c r="F499" s="36"/>
      <c r="G499" s="46"/>
      <c r="H499" s="46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4" customHeight="1">
      <c r="A500" s="1"/>
      <c r="B500" s="38"/>
      <c r="C500" s="38"/>
      <c r="D500" s="1"/>
      <c r="E500" s="94"/>
      <c r="F500" s="36"/>
      <c r="G500" s="46"/>
      <c r="H500" s="46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47"/>
      <c r="AC500" s="1"/>
    </row>
    <row r="501" spans="1:29">
      <c r="A501" s="1"/>
      <c r="B501" s="38"/>
      <c r="C501" s="38"/>
      <c r="D501" s="1"/>
      <c r="E501" s="94"/>
      <c r="F501" s="36"/>
      <c r="G501" s="46"/>
      <c r="H501" s="46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>
      <c r="A502" s="1"/>
      <c r="B502" s="38"/>
      <c r="C502" s="38"/>
      <c r="D502" s="1"/>
      <c r="E502" s="94"/>
      <c r="F502" s="36"/>
      <c r="G502" s="46"/>
      <c r="H502" s="46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>
      <c r="A503" s="1"/>
      <c r="B503" s="38"/>
      <c r="C503" s="38"/>
      <c r="D503" s="1"/>
      <c r="E503" s="94"/>
      <c r="F503" s="36"/>
      <c r="G503" s="46"/>
      <c r="H503" s="46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>
      <c r="A504" s="1"/>
      <c r="B504" s="38"/>
      <c r="C504" s="38"/>
      <c r="D504" s="1"/>
      <c r="E504" s="94"/>
      <c r="F504" s="36"/>
      <c r="G504" s="46"/>
      <c r="H504" s="46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>
      <c r="A505" s="1"/>
      <c r="B505" s="38"/>
      <c r="C505" s="38"/>
      <c r="D505" s="1"/>
      <c r="E505" s="94"/>
      <c r="F505" s="36"/>
      <c r="G505" s="46"/>
      <c r="H505" s="46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>
      <c r="A506" s="1"/>
      <c r="B506" s="38"/>
      <c r="C506" s="38"/>
      <c r="D506" s="1"/>
      <c r="E506" s="94"/>
      <c r="F506" s="36"/>
      <c r="G506" s="46"/>
      <c r="H506" s="46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>
      <c r="A507" s="1"/>
      <c r="B507" s="38"/>
      <c r="C507" s="38"/>
      <c r="D507" s="1"/>
      <c r="E507" s="94"/>
      <c r="F507" s="36"/>
      <c r="G507" s="46"/>
      <c r="H507" s="46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>
      <c r="A508" s="1"/>
      <c r="B508" s="38"/>
      <c r="C508" s="38"/>
      <c r="D508" s="1"/>
      <c r="E508" s="94"/>
      <c r="F508" s="36"/>
      <c r="G508" s="46"/>
      <c r="H508" s="46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>
      <c r="A509" s="1"/>
      <c r="B509" s="38"/>
      <c r="C509" s="38"/>
      <c r="D509" s="1"/>
      <c r="E509" s="94"/>
      <c r="F509" s="36"/>
      <c r="G509" s="46"/>
      <c r="H509" s="46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>
      <c r="A510" s="1"/>
      <c r="B510" s="38"/>
      <c r="C510" s="38"/>
      <c r="D510" s="1"/>
      <c r="E510" s="94"/>
      <c r="F510" s="36"/>
      <c r="G510" s="46"/>
      <c r="H510" s="46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>
      <c r="A511" s="48"/>
      <c r="B511" s="38"/>
      <c r="C511" s="38"/>
      <c r="D511" s="1"/>
      <c r="E511" s="94"/>
      <c r="F511" s="36"/>
      <c r="G511" s="46"/>
      <c r="H511" s="46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>
      <c r="A512" s="1"/>
      <c r="B512" s="38"/>
      <c r="C512" s="38"/>
      <c r="D512" s="1"/>
      <c r="E512" s="94"/>
      <c r="F512" s="36"/>
      <c r="G512" s="46"/>
      <c r="H512" s="46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>
      <c r="A513" s="1"/>
      <c r="B513" s="38"/>
      <c r="C513" s="38"/>
      <c r="D513" s="1"/>
      <c r="E513" s="94"/>
      <c r="F513" s="36"/>
      <c r="G513" s="46"/>
      <c r="H513" s="46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>
      <c r="A514" s="1"/>
      <c r="B514" s="38"/>
      <c r="C514" s="50"/>
      <c r="D514" s="1"/>
      <c r="E514" s="94"/>
      <c r="F514" s="36"/>
      <c r="G514" s="46"/>
      <c r="H514" s="46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>
      <c r="A515" s="1"/>
      <c r="B515" s="38"/>
      <c r="C515" s="38"/>
      <c r="D515" s="1"/>
      <c r="E515" s="94"/>
      <c r="F515" s="36"/>
      <c r="G515" s="46"/>
      <c r="H515" s="46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>
      <c r="A516" s="1"/>
      <c r="B516" s="38"/>
      <c r="C516" s="38"/>
      <c r="D516" s="1"/>
      <c r="E516" s="94"/>
      <c r="F516" s="36"/>
      <c r="G516" s="46"/>
      <c r="H516" s="46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>
      <c r="A517" s="1"/>
      <c r="B517" s="38"/>
      <c r="C517" s="38"/>
      <c r="D517" s="1"/>
      <c r="E517" s="94"/>
      <c r="F517" s="36"/>
      <c r="G517" s="46"/>
      <c r="H517" s="46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>
      <c r="A518" s="1"/>
      <c r="B518" s="38"/>
      <c r="C518" s="38"/>
      <c r="D518" s="1"/>
      <c r="E518" s="94"/>
      <c r="F518" s="36"/>
      <c r="G518" s="46"/>
      <c r="H518" s="46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>
      <c r="A519" s="1"/>
      <c r="B519" s="38"/>
      <c r="C519" s="38"/>
      <c r="D519" s="1"/>
      <c r="E519" s="94"/>
      <c r="F519" s="36"/>
      <c r="G519" s="46"/>
      <c r="H519" s="46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>
      <c r="A520" s="1"/>
      <c r="B520" s="38"/>
      <c r="C520" s="38"/>
      <c r="D520" s="1"/>
      <c r="E520" s="94"/>
      <c r="F520" s="36"/>
      <c r="G520" s="46"/>
      <c r="H520" s="46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>
      <c r="A521" s="48"/>
      <c r="B521" s="38"/>
      <c r="C521" s="38"/>
      <c r="D521" s="1"/>
      <c r="E521" s="94"/>
      <c r="F521" s="36"/>
      <c r="G521" s="46"/>
      <c r="H521" s="46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>
      <c r="A522" s="48"/>
      <c r="B522" s="38"/>
      <c r="C522" s="38"/>
      <c r="D522" s="1"/>
      <c r="E522" s="94"/>
      <c r="F522" s="36"/>
      <c r="G522" s="46"/>
      <c r="H522" s="46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>
      <c r="A523" s="1"/>
      <c r="B523" s="38"/>
      <c r="C523" s="38"/>
      <c r="D523" s="1"/>
      <c r="E523" s="94"/>
      <c r="F523" s="36"/>
      <c r="G523" s="46"/>
      <c r="H523" s="46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>
      <c r="A524" s="1"/>
      <c r="B524" s="38"/>
      <c r="C524" s="38"/>
      <c r="D524" s="1"/>
      <c r="E524" s="94"/>
      <c r="F524" s="36"/>
      <c r="G524" s="46"/>
      <c r="H524" s="46"/>
      <c r="I524" s="1"/>
      <c r="J524" s="1"/>
      <c r="K524" s="3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>
      <c r="A525" s="1"/>
      <c r="B525" s="38"/>
      <c r="C525" s="38"/>
      <c r="D525" s="1"/>
      <c r="E525" s="94"/>
      <c r="F525" s="36"/>
      <c r="G525" s="46"/>
      <c r="H525" s="46"/>
      <c r="I525" s="1"/>
      <c r="J525" s="1"/>
      <c r="K525" s="3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>
      <c r="A526" s="1"/>
      <c r="B526" s="38"/>
      <c r="C526" s="38"/>
      <c r="D526" s="1"/>
      <c r="E526" s="94"/>
      <c r="F526" s="36"/>
      <c r="G526" s="46"/>
      <c r="H526" s="46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>
      <c r="A527" s="1"/>
      <c r="B527" s="38"/>
      <c r="C527" s="38"/>
      <c r="D527" s="1"/>
      <c r="E527" s="94"/>
      <c r="F527" s="36"/>
      <c r="G527" s="46"/>
      <c r="H527" s="46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>
      <c r="A528" s="1"/>
      <c r="B528" s="38"/>
      <c r="C528" s="38"/>
      <c r="D528" s="1"/>
      <c r="E528" s="94"/>
      <c r="F528" s="36"/>
      <c r="G528" s="46"/>
      <c r="H528" s="46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>
      <c r="A529" s="1"/>
      <c r="B529" s="38"/>
      <c r="C529" s="38"/>
      <c r="D529" s="1"/>
      <c r="E529" s="94"/>
      <c r="F529" s="36"/>
      <c r="G529" s="46"/>
      <c r="H529" s="46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>
      <c r="A530" s="1"/>
      <c r="B530" s="38"/>
      <c r="C530" s="38"/>
      <c r="D530" s="1"/>
      <c r="E530" s="94"/>
      <c r="F530" s="36"/>
      <c r="G530" s="46"/>
      <c r="H530" s="46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>
      <c r="A531" s="1"/>
      <c r="B531" s="38"/>
      <c r="C531" s="38"/>
      <c r="D531" s="1"/>
      <c r="E531" s="94"/>
      <c r="F531" s="36"/>
      <c r="G531" s="46"/>
      <c r="H531" s="46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3" customHeight="1">
      <c r="A532" s="1"/>
      <c r="B532" s="38"/>
      <c r="C532" s="38"/>
      <c r="D532" s="1"/>
      <c r="E532" s="94"/>
      <c r="F532" s="36"/>
      <c r="G532" s="46"/>
      <c r="H532" s="46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47"/>
      <c r="AC532" s="1"/>
    </row>
    <row r="533" spans="1:29" ht="13.5" customHeight="1">
      <c r="A533" s="48"/>
      <c r="B533" s="38"/>
      <c r="C533" s="38"/>
      <c r="D533" s="1"/>
      <c r="E533" s="94"/>
      <c r="F533" s="36"/>
      <c r="G533" s="46"/>
      <c r="H533" s="46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4" customHeight="1">
      <c r="A534" s="1"/>
      <c r="B534" s="38"/>
      <c r="C534" s="38"/>
      <c r="D534" s="1"/>
      <c r="E534" s="94"/>
      <c r="F534" s="36"/>
      <c r="G534" s="46"/>
      <c r="H534" s="46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47"/>
      <c r="AC534" s="1"/>
    </row>
    <row r="535" spans="1:29">
      <c r="A535" s="1"/>
      <c r="B535" s="38"/>
      <c r="C535" s="38"/>
      <c r="D535" s="1"/>
      <c r="E535" s="94"/>
      <c r="F535" s="36"/>
      <c r="G535" s="46"/>
      <c r="H535" s="46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>
      <c r="A536" s="1"/>
      <c r="B536" s="38"/>
      <c r="C536" s="38"/>
      <c r="D536" s="1"/>
      <c r="E536" s="94"/>
      <c r="F536" s="36"/>
      <c r="G536" s="46"/>
      <c r="H536" s="46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>
      <c r="A537" s="1"/>
      <c r="B537" s="38"/>
      <c r="C537" s="38"/>
      <c r="D537" s="1"/>
      <c r="E537" s="94"/>
      <c r="F537" s="36"/>
      <c r="G537" s="46"/>
      <c r="H537" s="46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>
      <c r="A538" s="1"/>
      <c r="B538" s="38"/>
      <c r="C538" s="38"/>
      <c r="D538" s="1"/>
      <c r="E538" s="94"/>
      <c r="F538" s="36"/>
      <c r="G538" s="46"/>
      <c r="H538" s="46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>
      <c r="A539" s="1"/>
      <c r="B539" s="38"/>
      <c r="C539" s="38"/>
      <c r="D539" s="1"/>
      <c r="E539" s="94"/>
      <c r="F539" s="36"/>
      <c r="G539" s="46"/>
      <c r="H539" s="46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>
      <c r="A540" s="1"/>
      <c r="B540" s="38"/>
      <c r="C540" s="38"/>
      <c r="D540" s="1"/>
      <c r="E540" s="94"/>
      <c r="F540" s="36"/>
      <c r="G540" s="46"/>
      <c r="H540" s="46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>
      <c r="A541" s="1"/>
      <c r="B541" s="38"/>
      <c r="C541" s="38"/>
      <c r="D541" s="1"/>
      <c r="E541" s="94"/>
      <c r="F541" s="36"/>
      <c r="G541" s="46"/>
      <c r="H541" s="46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>
      <c r="A542" s="1"/>
      <c r="B542" s="38"/>
      <c r="C542" s="38"/>
      <c r="D542" s="1"/>
      <c r="E542" s="94"/>
      <c r="F542" s="36"/>
      <c r="G542" s="46"/>
      <c r="H542" s="46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>
      <c r="A543" s="1"/>
      <c r="B543" s="38"/>
      <c r="C543" s="38"/>
      <c r="D543" s="1"/>
      <c r="E543" s="94"/>
      <c r="F543" s="36"/>
      <c r="G543" s="46"/>
      <c r="H543" s="46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>
      <c r="A544" s="1"/>
      <c r="B544" s="38"/>
      <c r="C544" s="38"/>
      <c r="D544" s="1"/>
      <c r="E544" s="94"/>
      <c r="F544" s="36"/>
      <c r="G544" s="46"/>
      <c r="H544" s="46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>
      <c r="A545" s="48"/>
      <c r="B545" s="38"/>
      <c r="C545" s="38"/>
      <c r="D545" s="1"/>
      <c r="E545" s="94"/>
      <c r="F545" s="36"/>
      <c r="G545" s="46"/>
      <c r="H545" s="46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>
      <c r="A546" s="1"/>
      <c r="B546" s="38"/>
      <c r="C546" s="38"/>
      <c r="D546" s="1"/>
      <c r="E546" s="94"/>
      <c r="F546" s="36"/>
      <c r="G546" s="46"/>
      <c r="H546" s="46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>
      <c r="A547" s="1"/>
      <c r="B547" s="38"/>
      <c r="C547" s="38"/>
      <c r="D547" s="1"/>
      <c r="E547" s="94"/>
      <c r="F547" s="36"/>
      <c r="G547" s="46"/>
      <c r="H547" s="46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>
      <c r="A548" s="1"/>
      <c r="B548" s="38"/>
      <c r="C548" s="50"/>
      <c r="D548" s="1"/>
      <c r="E548" s="94"/>
      <c r="F548" s="36"/>
      <c r="G548" s="46"/>
      <c r="H548" s="46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>
      <c r="A549" s="1"/>
      <c r="B549" s="38"/>
      <c r="C549" s="38"/>
      <c r="D549" s="1"/>
      <c r="E549" s="94"/>
      <c r="F549" s="36"/>
      <c r="G549" s="46"/>
      <c r="H549" s="46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>
      <c r="A550" s="1"/>
      <c r="B550" s="38"/>
      <c r="C550" s="38"/>
      <c r="D550" s="1"/>
      <c r="E550" s="94"/>
      <c r="F550" s="36"/>
      <c r="G550" s="46"/>
      <c r="H550" s="46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>
      <c r="A551" s="1"/>
      <c r="B551" s="38"/>
      <c r="C551" s="38"/>
      <c r="D551" s="1"/>
      <c r="E551" s="94"/>
      <c r="F551" s="36"/>
      <c r="G551" s="46"/>
      <c r="H551" s="46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>
      <c r="A552" s="1"/>
      <c r="B552" s="38"/>
      <c r="C552" s="38"/>
      <c r="D552" s="1"/>
      <c r="E552" s="94"/>
      <c r="F552" s="36"/>
      <c r="G552" s="46"/>
      <c r="H552" s="46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>
      <c r="A553" s="1"/>
      <c r="B553" s="38"/>
      <c r="C553" s="38"/>
      <c r="D553" s="1"/>
      <c r="E553" s="94"/>
      <c r="F553" s="36"/>
      <c r="G553" s="46"/>
      <c r="H553" s="46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>
      <c r="A554" s="1"/>
      <c r="B554" s="38"/>
      <c r="C554" s="38"/>
      <c r="D554" s="1"/>
      <c r="E554" s="94"/>
      <c r="F554" s="36"/>
      <c r="G554" s="46"/>
      <c r="H554" s="46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>
      <c r="A555" s="48"/>
      <c r="B555" s="38"/>
      <c r="C555" s="38"/>
      <c r="D555" s="1"/>
      <c r="E555" s="94"/>
      <c r="F555" s="36"/>
      <c r="G555" s="46"/>
      <c r="H555" s="46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>
      <c r="A556" s="48"/>
      <c r="B556" s="38"/>
      <c r="C556" s="38"/>
      <c r="D556" s="1"/>
      <c r="E556" s="94"/>
      <c r="F556" s="36"/>
      <c r="G556" s="46"/>
      <c r="H556" s="46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>
      <c r="A557" s="1"/>
      <c r="B557" s="38"/>
      <c r="C557" s="38"/>
      <c r="D557" s="1"/>
      <c r="E557" s="94"/>
      <c r="F557" s="36"/>
      <c r="G557" s="46"/>
      <c r="H557" s="46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>
      <c r="A558" s="1"/>
      <c r="B558" s="38"/>
      <c r="C558" s="38"/>
      <c r="D558" s="1"/>
      <c r="E558" s="94"/>
      <c r="F558" s="36"/>
      <c r="G558" s="46"/>
      <c r="H558" s="46"/>
      <c r="I558" s="1"/>
      <c r="J558" s="1"/>
      <c r="K558" s="3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>
      <c r="A559" s="1"/>
      <c r="B559" s="38"/>
      <c r="C559" s="38"/>
      <c r="D559" s="1"/>
      <c r="E559" s="94"/>
      <c r="F559" s="36"/>
      <c r="G559" s="46"/>
      <c r="H559" s="46"/>
      <c r="I559" s="1"/>
      <c r="J559" s="1"/>
      <c r="K559" s="3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>
      <c r="A560" s="1"/>
      <c r="B560" s="38"/>
      <c r="C560" s="38"/>
      <c r="D560" s="1"/>
      <c r="E560" s="94"/>
      <c r="F560" s="36"/>
      <c r="G560" s="46"/>
      <c r="H560" s="46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>
      <c r="A561" s="1"/>
      <c r="B561" s="38"/>
      <c r="C561" s="38"/>
      <c r="D561" s="1"/>
      <c r="E561" s="94"/>
      <c r="F561" s="36"/>
      <c r="G561" s="46"/>
      <c r="H561" s="46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>
      <c r="A562" s="1"/>
      <c r="B562" s="38"/>
      <c r="C562" s="38"/>
      <c r="D562" s="1"/>
      <c r="E562" s="94"/>
      <c r="F562" s="36"/>
      <c r="G562" s="46"/>
      <c r="H562" s="46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>
      <c r="A563" s="1"/>
      <c r="B563" s="38"/>
      <c r="C563" s="38"/>
      <c r="D563" s="1"/>
      <c r="E563" s="94"/>
      <c r="F563" s="36"/>
      <c r="G563" s="46"/>
      <c r="H563" s="46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>
      <c r="A564" s="1"/>
      <c r="B564" s="38"/>
      <c r="C564" s="38"/>
      <c r="D564" s="1"/>
      <c r="E564" s="94"/>
      <c r="F564" s="36"/>
      <c r="G564" s="46"/>
      <c r="H564" s="46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>
      <c r="A565" s="1"/>
      <c r="B565" s="38"/>
      <c r="C565" s="38"/>
      <c r="D565" s="1"/>
      <c r="E565" s="94"/>
      <c r="F565" s="36"/>
      <c r="G565" s="46"/>
      <c r="H565" s="46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3" customHeight="1">
      <c r="A566" s="1"/>
      <c r="B566" s="38"/>
      <c r="C566" s="38"/>
      <c r="D566" s="1"/>
      <c r="E566" s="94"/>
      <c r="F566" s="36"/>
      <c r="G566" s="46"/>
      <c r="H566" s="46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47"/>
      <c r="AC566" s="1"/>
    </row>
    <row r="567" spans="1:29" ht="13.5" customHeight="1">
      <c r="A567" s="48"/>
      <c r="B567" s="38"/>
      <c r="C567" s="38"/>
      <c r="D567" s="1"/>
      <c r="E567" s="94"/>
      <c r="F567" s="36"/>
      <c r="G567" s="46"/>
      <c r="H567" s="46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4" customHeight="1">
      <c r="A568" s="1"/>
      <c r="B568" s="38"/>
      <c r="C568" s="38"/>
      <c r="D568" s="1"/>
      <c r="E568" s="94"/>
      <c r="F568" s="36"/>
      <c r="G568" s="46"/>
      <c r="H568" s="46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47"/>
      <c r="AC568" s="1"/>
    </row>
    <row r="569" spans="1:29">
      <c r="A569" s="1"/>
      <c r="B569" s="38"/>
      <c r="C569" s="38"/>
      <c r="D569" s="1"/>
      <c r="E569" s="94"/>
      <c r="F569" s="36"/>
      <c r="G569" s="46"/>
      <c r="H569" s="46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>
      <c r="A570" s="1"/>
      <c r="B570" s="38"/>
      <c r="C570" s="38"/>
      <c r="D570" s="1"/>
      <c r="E570" s="94"/>
      <c r="F570" s="36"/>
      <c r="G570" s="46"/>
      <c r="H570" s="46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>
      <c r="A571" s="1"/>
      <c r="B571" s="38"/>
      <c r="C571" s="38"/>
      <c r="D571" s="1"/>
      <c r="E571" s="94"/>
      <c r="F571" s="36"/>
      <c r="G571" s="46"/>
      <c r="H571" s="46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>
      <c r="A572" s="1"/>
      <c r="B572" s="38"/>
      <c r="C572" s="38"/>
      <c r="D572" s="1"/>
      <c r="E572" s="94"/>
      <c r="F572" s="36"/>
      <c r="G572" s="46"/>
      <c r="H572" s="46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>
      <c r="A573" s="1"/>
      <c r="B573" s="38"/>
      <c r="C573" s="38"/>
      <c r="D573" s="1"/>
      <c r="E573" s="94"/>
      <c r="F573" s="36"/>
      <c r="G573" s="46"/>
      <c r="H573" s="46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>
      <c r="A574" s="1"/>
      <c r="B574" s="38"/>
      <c r="C574" s="38"/>
      <c r="D574" s="1"/>
      <c r="E574" s="94"/>
      <c r="F574" s="36"/>
      <c r="G574" s="46"/>
      <c r="H574" s="46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</sheetData>
  <autoFilter ref="A1:AC353" xr:uid="{F97749B1-2BC5-4484-AA3B-B60858D141F3}"/>
  <phoneticPr fontId="46" type="noConversion"/>
  <conditionalFormatting sqref="A1:A1048576">
    <cfRule type="duplicateValues" dxfId="7" priority="1"/>
    <cfRule type="duplicateValues" dxfId="6" priority="2"/>
    <cfRule type="duplicateValues" dxfId="5" priority="3"/>
    <cfRule type="duplicateValues" dxfId="4" priority="4"/>
    <cfRule type="duplicateValues" dxfId="3" priority="6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009C4-328F-4289-AD72-7002ED99147C}">
  <dimension ref="A1:V43"/>
  <sheetViews>
    <sheetView zoomScale="90" zoomScaleNormal="90" workbookViewId="0">
      <selection sqref="A1:G41"/>
    </sheetView>
  </sheetViews>
  <sheetFormatPr defaultColWidth="9.08984375" defaultRowHeight="18" customHeight="1"/>
  <cols>
    <col min="1" max="1" width="29" style="3" customWidth="1"/>
    <col min="2" max="3" width="16.08984375" style="19" customWidth="1"/>
    <col min="4" max="4" width="16.08984375" style="3" customWidth="1"/>
    <col min="5" max="6" width="16.08984375" style="19" customWidth="1"/>
    <col min="7" max="7" width="16.453125" style="3" customWidth="1"/>
    <col min="8" max="9" width="16.08984375" style="19" hidden="1" customWidth="1"/>
    <col min="10" max="10" width="16.08984375" style="3" hidden="1" customWidth="1"/>
    <col min="11" max="12" width="16.08984375" style="19" hidden="1" customWidth="1"/>
    <col min="13" max="13" width="16.08984375" style="3" hidden="1" customWidth="1"/>
    <col min="14" max="15" width="16.08984375" style="19" hidden="1" customWidth="1"/>
    <col min="16" max="16" width="16.08984375" style="3" hidden="1" customWidth="1"/>
    <col min="17" max="17" width="9.08984375" style="3" customWidth="1"/>
    <col min="18" max="19" width="9.08984375" style="3"/>
    <col min="20" max="22" width="9.08984375" style="3" customWidth="1"/>
    <col min="23" max="16384" width="9.08984375" style="3"/>
  </cols>
  <sheetData>
    <row r="1" spans="1:22" ht="24" customHeight="1">
      <c r="A1" s="2" t="s">
        <v>0</v>
      </c>
      <c r="B1" s="20" t="str">
        <f>TEXT(R1,"mm-dd") &amp; " (Plan)"</f>
        <v>07-28 (Plan)</v>
      </c>
      <c r="C1" s="20" t="str">
        <f>TEXT(R1,"mm-dd") &amp;"(ENG)"</f>
        <v>07-28(ENG)</v>
      </c>
      <c r="D1" s="17">
        <f>R1</f>
        <v>46231</v>
      </c>
      <c r="E1" s="20" t="str">
        <f>TEXT(S1,"mm-dd") &amp; " (Plan)"</f>
        <v>07-29 (Plan)</v>
      </c>
      <c r="F1" s="20" t="str">
        <f>TEXT(S1,"mm-dd") &amp;"(ENG)"</f>
        <v>07-29(ENG)</v>
      </c>
      <c r="G1" s="17">
        <f>S1</f>
        <v>46232</v>
      </c>
      <c r="H1" s="20" t="str">
        <f>TEXT(T1,"mm-dd") &amp; " (Plan)"</f>
        <v>07-30 (Plan)</v>
      </c>
      <c r="I1" s="20" t="str">
        <f>TEXT(T1,"mm-dd") &amp;"(ENG)"</f>
        <v>07-30(ENG)</v>
      </c>
      <c r="J1" s="17">
        <f>T1</f>
        <v>46233</v>
      </c>
      <c r="K1" s="20" t="str">
        <f>TEXT(U1,"mm-dd") &amp; " (Plan)"</f>
        <v>07-31 (Plan)</v>
      </c>
      <c r="L1" s="20" t="str">
        <f>TEXT(U1,"mm-dd") &amp;"(ENG)"</f>
        <v>07-31(ENG)</v>
      </c>
      <c r="M1" s="17">
        <f>U1</f>
        <v>46234</v>
      </c>
      <c r="N1" s="20" t="str">
        <f>TEXT(V1,"mm-dd") &amp; " (Plan)"</f>
        <v>08-01 (Plan)</v>
      </c>
      <c r="O1" s="20" t="str">
        <f>TEXT(V1,"mm-dd") &amp;"(ENG)"</f>
        <v>08-01(ENG)</v>
      </c>
      <c r="P1" s="17">
        <f>V1</f>
        <v>46235</v>
      </c>
      <c r="R1" s="30">
        <v>46231</v>
      </c>
      <c r="S1" s="30">
        <v>46232</v>
      </c>
      <c r="T1" s="30">
        <v>46233</v>
      </c>
      <c r="U1" s="30">
        <v>46234</v>
      </c>
      <c r="V1" s="30">
        <v>46235</v>
      </c>
    </row>
    <row r="2" spans="1:22" ht="18" customHeight="1">
      <c r="A2" s="1" t="s">
        <v>1</v>
      </c>
      <c r="B2" s="18">
        <f>SUMIFS(Details!$F:$F,Details!$I:$I,'Key point'!A2,Details!$E:$E,'Key point'!$R$1)</f>
        <v>801130</v>
      </c>
      <c r="C2" s="18">
        <f>SUMIFS('ENG Request'!H:H,'ENG Request'!$A:$A,'Key point'!$A2,'ENG Request'!$G:$G,'Key point'!D$1)</f>
        <v>0</v>
      </c>
      <c r="D2" s="21">
        <f>IFERROR(B2+C2,0)</f>
        <v>801130</v>
      </c>
      <c r="E2" s="18">
        <f>SUMIFS(Details!$F:$F,Details!$I:$I,'Key point'!A2,Details!$E:$E,'Key point'!$S$1)</f>
        <v>506878</v>
      </c>
      <c r="F2" s="18">
        <f>SUMIFS('ENG Request'!H:H,'ENG Request'!$A:$A,'Key point'!$A2,'ENG Request'!$G:$G,'Key point'!G$1)</f>
        <v>0</v>
      </c>
      <c r="G2" s="21">
        <f t="shared" ref="G2:G7" si="0">IFERROR(E2+F2,0)</f>
        <v>506878</v>
      </c>
      <c r="H2" s="18">
        <f>SUMIFS(Details!$F:$F,Details!$I:$I,'Key point'!A2,Details!$E:$E,'Key point'!$T$1)</f>
        <v>0</v>
      </c>
      <c r="I2" s="18">
        <f>SUMIFS('ENG Request'!$H:$H,'ENG Request'!$A:$A,'Key point'!$A2,'ENG Request'!$G:$G,'Key point'!J$1)</f>
        <v>0</v>
      </c>
      <c r="J2" s="21">
        <f>IFERROR(H2+I2,0)</f>
        <v>0</v>
      </c>
      <c r="K2" s="18">
        <f>SUMIFS(Details!$F:$F,Details!$I:$I,'Key point'!A2,Details!$E:$E,'Key point'!$U$1)</f>
        <v>0</v>
      </c>
      <c r="L2" s="18">
        <f>SUMIFS('ENG Request'!$H:$H,'ENG Request'!$A:$A,'Key point'!$A2,'ENG Request'!$G:$G,'Key point'!M$1)</f>
        <v>0</v>
      </c>
      <c r="M2" s="21">
        <f>IFERROR(K2+L2,0)</f>
        <v>0</v>
      </c>
      <c r="N2" s="18">
        <f>SUMIFS(Details!$F:$F,Details!$I:$I,$A2,Details!$E:$E,$V$1)</f>
        <v>0</v>
      </c>
      <c r="O2" s="18">
        <f>SUMIFS('ENG Request'!$H:$H,'ENG Request'!$A:$A,'Key point'!$A2,'ENG Request'!$G:$G,'Key point'!P$1)</f>
        <v>0</v>
      </c>
      <c r="P2" s="21">
        <f>IFERROR(N2+O2,0)</f>
        <v>0</v>
      </c>
    </row>
    <row r="3" spans="1:22" ht="18" customHeight="1">
      <c r="A3" s="1" t="s">
        <v>2</v>
      </c>
      <c r="B3" s="18">
        <f>SUMIFS(Details!$F:$F,Details!$I:$I,'Key point'!A3,Details!$E:$E,'Key point'!$R$1)</f>
        <v>203040</v>
      </c>
      <c r="C3" s="18">
        <f>SUMIFS('ENG Request'!H:H,'ENG Request'!$A:$A,'Key point'!$A3,'ENG Request'!$G:$G,'Key point'!D$1)</f>
        <v>0</v>
      </c>
      <c r="D3" s="21">
        <f t="shared" ref="D3:D40" si="1">IFERROR(B3+C3,0)</f>
        <v>203040</v>
      </c>
      <c r="E3" s="18">
        <f>SUMIFS(Details!$F:$F,Details!$I:$I,'Key point'!A3,Details!$E:$E,'Key point'!$S$1)</f>
        <v>202841</v>
      </c>
      <c r="F3" s="18">
        <f>SUMIFS('ENG Request'!H:H,'ENG Request'!$A:$A,'Key point'!$A3,'ENG Request'!$G:$G,'Key point'!G$1)</f>
        <v>0</v>
      </c>
      <c r="G3" s="21">
        <f t="shared" si="0"/>
        <v>202841</v>
      </c>
      <c r="H3" s="18">
        <f>SUMIFS(Details!$F:$F,Details!$I:$I,'Key point'!A3,Details!$E:$E,'Key point'!$T$1)</f>
        <v>0</v>
      </c>
      <c r="I3" s="18">
        <f>SUMIFS('ENG Request'!$H:$H,'ENG Request'!$A:$A,'Key point'!$A3,'ENG Request'!$G:$G,'Key point'!J$1)</f>
        <v>0</v>
      </c>
      <c r="J3" s="21">
        <f t="shared" ref="J3:J40" si="2">IFERROR(H3+I3,0)</f>
        <v>0</v>
      </c>
      <c r="K3" s="18">
        <f>SUMIFS(Details!$F:$F,Details!$I:$I,'Key point'!A3,Details!$E:$E,'Key point'!$U$1)</f>
        <v>0</v>
      </c>
      <c r="L3" s="18">
        <f>SUMIFS('ENG Request'!$H:$H,'ENG Request'!$A:$A,'Key point'!$A3,'ENG Request'!$G:$G,'Key point'!M$1)</f>
        <v>0</v>
      </c>
      <c r="M3" s="21">
        <f t="shared" ref="M3:M40" si="3">IFERROR(K3+L3,0)</f>
        <v>0</v>
      </c>
      <c r="N3" s="18">
        <f>SUMIFS(Details!$F:$F,Details!$I:$I,$A3,Details!$E:$E,$V$1)</f>
        <v>0</v>
      </c>
      <c r="O3" s="18">
        <f>SUMIFS('ENG Request'!$H:$H,'ENG Request'!$A:$A,'Key point'!$A3,'ENG Request'!$G:$G,'Key point'!P$1)</f>
        <v>0</v>
      </c>
      <c r="P3" s="21">
        <f t="shared" ref="P3:P40" si="4">IFERROR(N3+O3,0)</f>
        <v>0</v>
      </c>
    </row>
    <row r="4" spans="1:22" ht="18" customHeight="1">
      <c r="A4" s="1" t="s">
        <v>3</v>
      </c>
      <c r="B4" s="18">
        <f>SUMIFS(Details!$F:$F,Details!$I:$I,'Key point'!A4,Details!$E:$E,'Key point'!$R$1)</f>
        <v>0</v>
      </c>
      <c r="C4" s="18">
        <f>SUMIFS('ENG Request'!H:H,'ENG Request'!$A:$A,'Key point'!$A4,'ENG Request'!$G:$G,'Key point'!D$1)</f>
        <v>0</v>
      </c>
      <c r="D4" s="21">
        <f t="shared" si="1"/>
        <v>0</v>
      </c>
      <c r="E4" s="18">
        <f>SUMIFS(Details!$F:$F,Details!$I:$I,'Key point'!A4,Details!$E:$E,'Key point'!$S$1)</f>
        <v>152144</v>
      </c>
      <c r="F4" s="18">
        <f>SUMIFS('ENG Request'!H:H,'ENG Request'!$A:$A,'Key point'!$A4,'ENG Request'!$G:$G,'Key point'!G$1)</f>
        <v>0</v>
      </c>
      <c r="G4" s="21">
        <f t="shared" si="0"/>
        <v>152144</v>
      </c>
      <c r="H4" s="18">
        <f>SUMIFS(Details!$F:$F,Details!$I:$I,'Key point'!A4,Details!$E:$E,'Key point'!$T$1)</f>
        <v>0</v>
      </c>
      <c r="I4" s="18">
        <f>SUMIFS('ENG Request'!$H:$H,'ENG Request'!$A:$A,'Key point'!$A4,'ENG Request'!$G:$G,'Key point'!J$1)</f>
        <v>0</v>
      </c>
      <c r="J4" s="21">
        <f t="shared" si="2"/>
        <v>0</v>
      </c>
      <c r="K4" s="18">
        <f>SUMIFS(Details!$F:$F,Details!$I:$I,'Key point'!A4,Details!$E:$E,'Key point'!$U$1)</f>
        <v>0</v>
      </c>
      <c r="L4" s="18">
        <f>SUMIFS('ENG Request'!$H:$H,'ENG Request'!$A:$A,'Key point'!$A4,'ENG Request'!$G:$G,'Key point'!M$1)</f>
        <v>0</v>
      </c>
      <c r="M4" s="21">
        <f t="shared" si="3"/>
        <v>0</v>
      </c>
      <c r="N4" s="18">
        <f>SUMIFS(Details!$F:$F,Details!$I:$I,$A4,Details!$E:$E,$V$1)</f>
        <v>0</v>
      </c>
      <c r="O4" s="18">
        <f>SUMIFS('ENG Request'!$H:$H,'ENG Request'!$A:$A,'Key point'!$A4,'ENG Request'!$G:$G,'Key point'!P$1)</f>
        <v>0</v>
      </c>
      <c r="P4" s="21">
        <f t="shared" si="4"/>
        <v>0</v>
      </c>
    </row>
    <row r="5" spans="1:22" ht="18" customHeight="1">
      <c r="A5" s="1" t="s">
        <v>4</v>
      </c>
      <c r="B5" s="18">
        <f>SUMIFS(Details!$F:$F,Details!$I:$I,'Key point'!A5,Details!$E:$E,'Key point'!$R$1)</f>
        <v>0</v>
      </c>
      <c r="C5" s="18">
        <f>SUMIFS('ENG Request'!H:H,'ENG Request'!$A:$A,'Key point'!$A5,'ENG Request'!$G:$G,'Key point'!D$1)</f>
        <v>0</v>
      </c>
      <c r="D5" s="21">
        <f t="shared" si="1"/>
        <v>0</v>
      </c>
      <c r="E5" s="18">
        <f>SUMIFS(Details!$F:$F,Details!$I:$I,'Key point'!A5,Details!$E:$E,'Key point'!$S$1)</f>
        <v>0</v>
      </c>
      <c r="F5" s="18">
        <f>SUMIFS('ENG Request'!H:H,'ENG Request'!$A:$A,'Key point'!$A5,'ENG Request'!$G:$G,'Key point'!G$1)</f>
        <v>0</v>
      </c>
      <c r="G5" s="21">
        <f t="shared" si="0"/>
        <v>0</v>
      </c>
      <c r="H5" s="18">
        <f>SUMIFS(Details!$F:$F,Details!$I:$I,'Key point'!A5,Details!$E:$E,'Key point'!$T$1)</f>
        <v>0</v>
      </c>
      <c r="I5" s="18">
        <f>SUMIFS('ENG Request'!$H:$H,'ENG Request'!$A:$A,'Key point'!$A5,'ENG Request'!$G:$G,'Key point'!J$1)</f>
        <v>0</v>
      </c>
      <c r="J5" s="21">
        <f t="shared" si="2"/>
        <v>0</v>
      </c>
      <c r="K5" s="18">
        <f>SUMIFS(Details!$F:$F,Details!$I:$I,'Key point'!A5,Details!$E:$E,'Key point'!$U$1)</f>
        <v>0</v>
      </c>
      <c r="L5" s="18">
        <f>SUMIFS('ENG Request'!$H:$H,'ENG Request'!$A:$A,'Key point'!$A5,'ENG Request'!$G:$G,'Key point'!M$1)</f>
        <v>0</v>
      </c>
      <c r="M5" s="21">
        <f t="shared" si="3"/>
        <v>0</v>
      </c>
      <c r="N5" s="18">
        <f>SUMIFS(Details!$F:$F,Details!$I:$I,$A5,Details!$E:$E,$V$1)</f>
        <v>0</v>
      </c>
      <c r="O5" s="18">
        <f>SUMIFS('ENG Request'!$H:$H,'ENG Request'!$A:$A,'Key point'!$A5,'ENG Request'!$G:$G,'Key point'!P$1)</f>
        <v>0</v>
      </c>
      <c r="P5" s="21">
        <f t="shared" si="4"/>
        <v>0</v>
      </c>
    </row>
    <row r="6" spans="1:22" ht="18" customHeight="1">
      <c r="A6" s="1" t="s">
        <v>5</v>
      </c>
      <c r="B6" s="18">
        <f>SUMIFS(Details!$F:$F,Details!$I:$I,'Key point'!A6,Details!$E:$E,'Key point'!$R$1)</f>
        <v>67500</v>
      </c>
      <c r="C6" s="18">
        <f>SUMIFS('ENG Request'!H:H,'ENG Request'!$A:$A,'Key point'!$A6,'ENG Request'!$G:$G,'Key point'!D$1)</f>
        <v>0</v>
      </c>
      <c r="D6" s="21">
        <f t="shared" si="1"/>
        <v>67500</v>
      </c>
      <c r="E6" s="18">
        <f>SUMIFS(Details!$F:$F,Details!$I:$I,'Key point'!A6,Details!$E:$E,'Key point'!$S$1)</f>
        <v>67500</v>
      </c>
      <c r="F6" s="18">
        <f>SUMIFS('ENG Request'!H:H,'ENG Request'!$A:$A,'Key point'!$A6,'ENG Request'!$G:$G,'Key point'!G$1)</f>
        <v>0</v>
      </c>
      <c r="G6" s="21">
        <f t="shared" si="0"/>
        <v>67500</v>
      </c>
      <c r="H6" s="18">
        <f>SUMIFS(Details!$F:$F,Details!$I:$I,'Key point'!A6,Details!$E:$E,'Key point'!$T$1)</f>
        <v>66825</v>
      </c>
      <c r="I6" s="18">
        <f>SUMIFS('ENG Request'!$H:$H,'ENG Request'!$A:$A,'Key point'!$A6,'ENG Request'!$G:$G,'Key point'!J$1)</f>
        <v>0</v>
      </c>
      <c r="J6" s="21">
        <f t="shared" si="2"/>
        <v>66825</v>
      </c>
      <c r="K6" s="18">
        <f>SUMIFS(Details!$F:$F,Details!$I:$I,'Key point'!A6,Details!$E:$E,'Key point'!$U$1)</f>
        <v>0</v>
      </c>
      <c r="L6" s="18">
        <f>SUMIFS('ENG Request'!$H:$H,'ENG Request'!$A:$A,'Key point'!$A6,'ENG Request'!$G:$G,'Key point'!M$1)</f>
        <v>0</v>
      </c>
      <c r="M6" s="21">
        <f t="shared" si="3"/>
        <v>0</v>
      </c>
      <c r="N6" s="18">
        <f>SUMIFS(Details!$F:$F,Details!$I:$I,$A6,Details!$E:$E,$V$1)</f>
        <v>0</v>
      </c>
      <c r="O6" s="18">
        <f>SUMIFS('ENG Request'!$H:$H,'ENG Request'!$A:$A,'Key point'!$A6,'ENG Request'!$G:$G,'Key point'!P$1)</f>
        <v>0</v>
      </c>
      <c r="P6" s="21">
        <f t="shared" si="4"/>
        <v>0</v>
      </c>
    </row>
    <row r="7" spans="1:22" ht="18" customHeight="1">
      <c r="A7" s="1" t="s">
        <v>6</v>
      </c>
      <c r="B7" s="18">
        <f>SUMIFS(Details!$F:$F,Details!$I:$I,'Key point'!A7,Details!$E:$E,'Key point'!$R$1)</f>
        <v>0</v>
      </c>
      <c r="C7" s="18">
        <f>SUMIFS('ENG Request'!H:H,'ENG Request'!$A:$A,'Key point'!$A7,'ENG Request'!$G:$G,'Key point'!D$1)</f>
        <v>0</v>
      </c>
      <c r="D7" s="21">
        <f t="shared" si="1"/>
        <v>0</v>
      </c>
      <c r="E7" s="18">
        <f>SUMIFS(Details!$F:$F,Details!$I:$I,'Key point'!A7,Details!$E:$E,'Key point'!$S$1)</f>
        <v>0</v>
      </c>
      <c r="F7" s="18">
        <f>SUMIFS('ENG Request'!H:H,'ENG Request'!$A:$A,'Key point'!$A7,'ENG Request'!$G:$G,'Key point'!G$1)</f>
        <v>0</v>
      </c>
      <c r="G7" s="21">
        <f t="shared" si="0"/>
        <v>0</v>
      </c>
      <c r="H7" s="18">
        <f>SUMIFS(Details!$F:$F,Details!$I:$I,'Key point'!A7,Details!$E:$E,'Key point'!$T$1)</f>
        <v>0</v>
      </c>
      <c r="I7" s="18">
        <f>SUMIFS('ENG Request'!$H:$H,'ENG Request'!$A:$A,'Key point'!$A7,'ENG Request'!$G:$G,'Key point'!J$1)</f>
        <v>0</v>
      </c>
      <c r="J7" s="21">
        <f t="shared" si="2"/>
        <v>0</v>
      </c>
      <c r="K7" s="18">
        <f>SUMIFS(Details!$F:$F,Details!$I:$I,'Key point'!A7,Details!$E:$E,'Key point'!$U$1)</f>
        <v>0</v>
      </c>
      <c r="L7" s="18">
        <f>SUMIFS('ENG Request'!$H:$H,'ENG Request'!$A:$A,'Key point'!$A7,'ENG Request'!$G:$G,'Key point'!M$1)</f>
        <v>0</v>
      </c>
      <c r="M7" s="21">
        <f t="shared" si="3"/>
        <v>0</v>
      </c>
      <c r="N7" s="18">
        <f>SUMIFS(Details!$F:$F,Details!$I:$I,$A7,Details!$E:$E,$V$1)</f>
        <v>0</v>
      </c>
      <c r="O7" s="18">
        <f>SUMIFS('ENG Request'!$H:$H,'ENG Request'!$A:$A,'Key point'!$A7,'ENG Request'!$G:$G,'Key point'!P$1)</f>
        <v>0</v>
      </c>
      <c r="P7" s="21">
        <f t="shared" si="4"/>
        <v>0</v>
      </c>
    </row>
    <row r="8" spans="1:22" ht="18" customHeight="1">
      <c r="A8" s="1" t="s">
        <v>7</v>
      </c>
      <c r="B8" s="18">
        <f>SUMIFS(Details!$F:$F,Details!$I:$I,'Key point'!A8,Details!$E:$E,'Key point'!$R$1)</f>
        <v>156434</v>
      </c>
      <c r="C8" s="18">
        <f>SUMIFS('ENG Request'!H:H,'ENG Request'!$A:$A,'Key point'!$A8,'ENG Request'!$G:$G,'Key point'!D$1)</f>
        <v>0</v>
      </c>
      <c r="D8" s="21">
        <f t="shared" si="1"/>
        <v>156434</v>
      </c>
      <c r="E8" s="18">
        <f>SUMIFS(Details!$F:$F,Details!$I:$I,'Key point'!A8,Details!$E:$E,'Key point'!$S$1)</f>
        <v>215643</v>
      </c>
      <c r="F8" s="18">
        <f>SUMIFS('ENG Request'!H:H,'ENG Request'!$A:$A,'Key point'!$A8,'ENG Request'!$G:$G,'Key point'!G$1)</f>
        <v>0</v>
      </c>
      <c r="G8" s="21">
        <f t="shared" ref="G8:G40" si="5">IFERROR(E8+F8,0)</f>
        <v>215643</v>
      </c>
      <c r="H8" s="18">
        <f>SUMIFS(Details!$F:$F,Details!$I:$I,'Key point'!A8,Details!$E:$E,'Key point'!$T$1)</f>
        <v>0</v>
      </c>
      <c r="I8" s="18">
        <f>SUMIFS('ENG Request'!$H:$H,'ENG Request'!$A:$A,'Key point'!$A8,'ENG Request'!$G:$G,'Key point'!J$1)</f>
        <v>0</v>
      </c>
      <c r="J8" s="21">
        <f t="shared" si="2"/>
        <v>0</v>
      </c>
      <c r="K8" s="18">
        <f>SUMIFS(Details!$F:$F,Details!$I:$I,'Key point'!A8,Details!$E:$E,'Key point'!$U$1)</f>
        <v>0</v>
      </c>
      <c r="L8" s="18">
        <f>SUMIFS('ENG Request'!$H:$H,'ENG Request'!$A:$A,'Key point'!$A8,'ENG Request'!$G:$G,'Key point'!M$1)</f>
        <v>0</v>
      </c>
      <c r="M8" s="21">
        <f t="shared" si="3"/>
        <v>0</v>
      </c>
      <c r="N8" s="18">
        <f>SUMIFS(Details!$F:$F,Details!$I:$I,$A8,Details!$E:$E,$V$1)</f>
        <v>0</v>
      </c>
      <c r="O8" s="18">
        <f>SUMIFS('ENG Request'!$H:$H,'ENG Request'!$A:$A,'Key point'!$A8,'ENG Request'!$G:$G,'Key point'!P$1)</f>
        <v>0</v>
      </c>
      <c r="P8" s="21">
        <f t="shared" si="4"/>
        <v>0</v>
      </c>
    </row>
    <row r="9" spans="1:22" ht="18" customHeight="1">
      <c r="A9" s="1" t="s">
        <v>8</v>
      </c>
      <c r="B9" s="18">
        <f>SUMIFS(Details!$F:$F,Details!$I:$I,'Key point'!A9,Details!$E:$E,'Key point'!$R$1)</f>
        <v>152280</v>
      </c>
      <c r="C9" s="18">
        <f>SUMIFS('ENG Request'!H:H,'ENG Request'!$A:$A,'Key point'!$A9,'ENG Request'!$G:$G,'Key point'!D$1)</f>
        <v>16500</v>
      </c>
      <c r="D9" s="21">
        <f t="shared" si="1"/>
        <v>168780</v>
      </c>
      <c r="E9" s="18">
        <f>SUMIFS(Details!$F:$F,Details!$I:$I,'Key point'!A9,Details!$E:$E,'Key point'!$S$1)</f>
        <v>152280</v>
      </c>
      <c r="F9" s="18">
        <f>SUMIFS('ENG Request'!H:H,'ENG Request'!$A:$A,'Key point'!$A9,'ENG Request'!$G:$G,'Key point'!G$1)</f>
        <v>16000</v>
      </c>
      <c r="G9" s="21">
        <f t="shared" si="5"/>
        <v>168280</v>
      </c>
      <c r="H9" s="18">
        <f>SUMIFS(Details!$F:$F,Details!$I:$I,'Key point'!A9,Details!$E:$E,'Key point'!$T$1)</f>
        <v>0</v>
      </c>
      <c r="I9" s="18">
        <f>SUMIFS('ENG Request'!$H:$H,'ENG Request'!$A:$A,'Key point'!$A9,'ENG Request'!$G:$G,'Key point'!J$1)</f>
        <v>8000</v>
      </c>
      <c r="J9" s="21">
        <f t="shared" si="2"/>
        <v>8000</v>
      </c>
      <c r="K9" s="18">
        <f>SUMIFS(Details!$F:$F,Details!$I:$I,'Key point'!A9,Details!$E:$E,'Key point'!$U$1)</f>
        <v>0</v>
      </c>
      <c r="L9" s="18">
        <f>SUMIFS('ENG Request'!$H:$H,'ENG Request'!$A:$A,'Key point'!$A9,'ENG Request'!$G:$G,'Key point'!M$1)</f>
        <v>0</v>
      </c>
      <c r="M9" s="21">
        <f t="shared" si="3"/>
        <v>0</v>
      </c>
      <c r="N9" s="18">
        <f>SUMIFS(Details!$F:$F,Details!$I:$I,$A9,Details!$E:$E,$V$1)</f>
        <v>0</v>
      </c>
      <c r="O9" s="18">
        <f>SUMIFS('ENG Request'!$H:$H,'ENG Request'!$A:$A,'Key point'!$A9,'ENG Request'!$G:$G,'Key point'!P$1)</f>
        <v>0</v>
      </c>
      <c r="P9" s="21">
        <f t="shared" si="4"/>
        <v>0</v>
      </c>
    </row>
    <row r="10" spans="1:22" ht="18" customHeight="1">
      <c r="A10" s="1" t="s">
        <v>9</v>
      </c>
      <c r="B10" s="18">
        <f>SUMIFS(Details!$F:$F,Details!$I:$I,'Key point'!A10,Details!$E:$E,'Key point'!$R$1)</f>
        <v>42300</v>
      </c>
      <c r="C10" s="18">
        <f>SUMIFS('ENG Request'!H:H,'ENG Request'!$A:$A,'Key point'!$A10,'ENG Request'!$G:$G,'Key point'!D$1)</f>
        <v>0</v>
      </c>
      <c r="D10" s="21">
        <f t="shared" si="1"/>
        <v>42300</v>
      </c>
      <c r="E10" s="18">
        <f>SUMIFS(Details!$F:$F,Details!$I:$I,'Key point'!A10,Details!$E:$E,'Key point'!$S$1)</f>
        <v>42300</v>
      </c>
      <c r="F10" s="18">
        <f>SUMIFS('ENG Request'!H:H,'ENG Request'!$A:$A,'Key point'!$A10,'ENG Request'!$G:$G,'Key point'!G$1)</f>
        <v>0</v>
      </c>
      <c r="G10" s="21">
        <f t="shared" si="5"/>
        <v>42300</v>
      </c>
      <c r="H10" s="18">
        <f>SUMIFS(Details!$F:$F,Details!$I:$I,'Key point'!A10,Details!$E:$E,'Key point'!$T$1)</f>
        <v>0</v>
      </c>
      <c r="I10" s="18">
        <f>SUMIFS('ENG Request'!$H:$H,'ENG Request'!$A:$A,'Key point'!$A10,'ENG Request'!$G:$G,'Key point'!J$1)</f>
        <v>0</v>
      </c>
      <c r="J10" s="21">
        <f t="shared" si="2"/>
        <v>0</v>
      </c>
      <c r="K10" s="18">
        <f>SUMIFS(Details!$F:$F,Details!$I:$I,'Key point'!A10,Details!$E:$E,'Key point'!$U$1)</f>
        <v>0</v>
      </c>
      <c r="L10" s="18">
        <f>SUMIFS('ENG Request'!$H:$H,'ENG Request'!$A:$A,'Key point'!$A10,'ENG Request'!$G:$G,'Key point'!M$1)</f>
        <v>0</v>
      </c>
      <c r="M10" s="21">
        <f t="shared" si="3"/>
        <v>0</v>
      </c>
      <c r="N10" s="18">
        <f>SUMIFS(Details!$F:$F,Details!$I:$I,$A10,Details!$E:$E,$V$1)</f>
        <v>0</v>
      </c>
      <c r="O10" s="18">
        <f>SUMIFS('ENG Request'!$H:$H,'ENG Request'!$A:$A,'Key point'!$A10,'ENG Request'!$G:$G,'Key point'!P$1)</f>
        <v>0</v>
      </c>
      <c r="P10" s="21">
        <f t="shared" si="4"/>
        <v>0</v>
      </c>
    </row>
    <row r="11" spans="1:22" ht="18" customHeight="1">
      <c r="A11" s="1" t="s">
        <v>10</v>
      </c>
      <c r="B11" s="18">
        <f>SUMIFS(Details!$F:$F,Details!$I:$I,'Key point'!A11,Details!$E:$E,'Key point'!$R$1)</f>
        <v>1062922</v>
      </c>
      <c r="C11" s="18">
        <f>SUMIFS('ENG Request'!H:H,'ENG Request'!$A:$A,'Key point'!$A11,'ENG Request'!$G:$G,'Key point'!D$1)</f>
        <v>0</v>
      </c>
      <c r="D11" s="21">
        <f t="shared" si="1"/>
        <v>1062922</v>
      </c>
      <c r="E11" s="18">
        <f>SUMIFS(Details!$F:$F,Details!$I:$I,'Key point'!A11,Details!$E:$E,'Key point'!$S$1)</f>
        <v>1057527</v>
      </c>
      <c r="F11" s="18">
        <f>SUMIFS('ENG Request'!H:H,'ENG Request'!$A:$A,'Key point'!$A11,'ENG Request'!$G:$G,'Key point'!G$1)</f>
        <v>0</v>
      </c>
      <c r="G11" s="21">
        <f t="shared" si="5"/>
        <v>1057527</v>
      </c>
      <c r="H11" s="18">
        <f>SUMIFS(Details!$F:$F,Details!$I:$I,'Key point'!A11,Details!$E:$E,'Key point'!$T$1)</f>
        <v>0</v>
      </c>
      <c r="I11" s="18">
        <f>SUMIFS('ENG Request'!$H:$H,'ENG Request'!$A:$A,'Key point'!$A11,'ENG Request'!$G:$G,'Key point'!J$1)</f>
        <v>0</v>
      </c>
      <c r="J11" s="21">
        <f t="shared" si="2"/>
        <v>0</v>
      </c>
      <c r="K11" s="18">
        <f>SUMIFS(Details!$F:$F,Details!$I:$I,'Key point'!A11,Details!$E:$E,'Key point'!$U$1)</f>
        <v>0</v>
      </c>
      <c r="L11" s="18">
        <f>SUMIFS('ENG Request'!$H:$H,'ENG Request'!$A:$A,'Key point'!$A11,'ENG Request'!$G:$G,'Key point'!M$1)</f>
        <v>0</v>
      </c>
      <c r="M11" s="21">
        <f t="shared" si="3"/>
        <v>0</v>
      </c>
      <c r="N11" s="18">
        <f>SUMIFS(Details!$F:$F,Details!$I:$I,$A11,Details!$E:$E,$V$1)</f>
        <v>0</v>
      </c>
      <c r="O11" s="18">
        <f>SUMIFS('ENG Request'!$H:$H,'ENG Request'!$A:$A,'Key point'!$A11,'ENG Request'!$G:$G,'Key point'!P$1)</f>
        <v>0</v>
      </c>
      <c r="P11" s="21">
        <f t="shared" si="4"/>
        <v>0</v>
      </c>
    </row>
    <row r="12" spans="1:22" ht="18" customHeight="1">
      <c r="A12" s="1" t="s">
        <v>11</v>
      </c>
      <c r="B12" s="18">
        <f>SUMIFS(Details!$F:$F,Details!$I:$I,'Key point'!A12,Details!$E:$E,'Key point'!$R$1)</f>
        <v>0</v>
      </c>
      <c r="C12" s="18">
        <f>SUMIFS('ENG Request'!H:H,'ENG Request'!$A:$A,'Key point'!$A12,'ENG Request'!$G:$G,'Key point'!D$1)</f>
        <v>0</v>
      </c>
      <c r="D12" s="21">
        <f t="shared" si="1"/>
        <v>0</v>
      </c>
      <c r="E12" s="18">
        <f>SUMIFS(Details!$F:$F,Details!$I:$I,'Key point'!A12,Details!$E:$E,'Key point'!$S$1)</f>
        <v>0</v>
      </c>
      <c r="F12" s="18">
        <f>SUMIFS('ENG Request'!H:H,'ENG Request'!$A:$A,'Key point'!$A12,'ENG Request'!$G:$G,'Key point'!G$1)</f>
        <v>0</v>
      </c>
      <c r="G12" s="21">
        <f t="shared" si="5"/>
        <v>0</v>
      </c>
      <c r="H12" s="18">
        <f>SUMIFS(Details!$F:$F,Details!$I:$I,'Key point'!A12,Details!$E:$E,'Key point'!$T$1)</f>
        <v>0</v>
      </c>
      <c r="I12" s="18">
        <f>SUMIFS('ENG Request'!$H:$H,'ENG Request'!$A:$A,'Key point'!$A12,'ENG Request'!$G:$G,'Key point'!J$1)</f>
        <v>0</v>
      </c>
      <c r="J12" s="21">
        <f t="shared" si="2"/>
        <v>0</v>
      </c>
      <c r="K12" s="18">
        <f>SUMIFS(Details!$F:$F,Details!$I:$I,'Key point'!A12,Details!$E:$E,'Key point'!$U$1)</f>
        <v>0</v>
      </c>
      <c r="L12" s="18">
        <f>SUMIFS('ENG Request'!$H:$H,'ENG Request'!$A:$A,'Key point'!$A12,'ENG Request'!$G:$G,'Key point'!M$1)</f>
        <v>0</v>
      </c>
      <c r="M12" s="21">
        <f t="shared" si="3"/>
        <v>0</v>
      </c>
      <c r="N12" s="18">
        <f>SUMIFS(Details!$F:$F,Details!$I:$I,$A12,Details!$E:$E,$V$1)</f>
        <v>0</v>
      </c>
      <c r="O12" s="18">
        <f>SUMIFS('ENG Request'!$H:$H,'ENG Request'!$A:$A,'Key point'!$A12,'ENG Request'!$G:$G,'Key point'!P$1)</f>
        <v>0</v>
      </c>
      <c r="P12" s="21">
        <f t="shared" si="4"/>
        <v>0</v>
      </c>
    </row>
    <row r="13" spans="1:22" ht="18" customHeight="1">
      <c r="A13" s="1" t="s">
        <v>12</v>
      </c>
      <c r="B13" s="18">
        <f>SUMIFS(Details!$F:$F,Details!$I:$I,'Key point'!A13,Details!$E:$E,'Key point'!$R$1)</f>
        <v>0</v>
      </c>
      <c r="C13" s="18">
        <f>SUMIFS('ENG Request'!H:H,'ENG Request'!$A:$A,'Key point'!$A13,'ENG Request'!$G:$G,'Key point'!D$1)</f>
        <v>0</v>
      </c>
      <c r="D13" s="21">
        <f t="shared" si="1"/>
        <v>0</v>
      </c>
      <c r="E13" s="18">
        <f>SUMIFS(Details!$F:$F,Details!$I:$I,'Key point'!A13,Details!$E:$E,'Key point'!$S$1)</f>
        <v>0</v>
      </c>
      <c r="F13" s="18">
        <f>SUMIFS('ENG Request'!H:H,'ENG Request'!$A:$A,'Key point'!$A13,'ENG Request'!$G:$G,'Key point'!G$1)</f>
        <v>0</v>
      </c>
      <c r="G13" s="21">
        <f t="shared" si="5"/>
        <v>0</v>
      </c>
      <c r="H13" s="18">
        <f>SUMIFS(Details!$F:$F,Details!$I:$I,'Key point'!A13,Details!$E:$E,'Key point'!$T$1)</f>
        <v>0</v>
      </c>
      <c r="I13" s="18">
        <f>SUMIFS('ENG Request'!$H:$H,'ENG Request'!$A:$A,'Key point'!$A13,'ENG Request'!$G:$G,'Key point'!J$1)</f>
        <v>0</v>
      </c>
      <c r="J13" s="21">
        <f t="shared" si="2"/>
        <v>0</v>
      </c>
      <c r="K13" s="18">
        <f>SUMIFS(Details!$F:$F,Details!$I:$I,'Key point'!A13,Details!$E:$E,'Key point'!$U$1)</f>
        <v>0</v>
      </c>
      <c r="L13" s="18">
        <f>SUMIFS('ENG Request'!$H:$H,'ENG Request'!$A:$A,'Key point'!$A13,'ENG Request'!$G:$G,'Key point'!M$1)</f>
        <v>0</v>
      </c>
      <c r="M13" s="21">
        <f t="shared" si="3"/>
        <v>0</v>
      </c>
      <c r="N13" s="18">
        <f>SUMIFS(Details!$F:$F,Details!$I:$I,$A13,Details!$E:$E,$V$1)</f>
        <v>0</v>
      </c>
      <c r="O13" s="18">
        <f>SUMIFS('ENG Request'!$H:$H,'ENG Request'!$A:$A,'Key point'!$A13,'ENG Request'!$G:$G,'Key point'!P$1)</f>
        <v>0</v>
      </c>
      <c r="P13" s="21">
        <f t="shared" si="4"/>
        <v>0</v>
      </c>
    </row>
    <row r="14" spans="1:22" ht="18" customHeight="1">
      <c r="A14" s="1" t="s">
        <v>13</v>
      </c>
      <c r="B14" s="18">
        <f>SUMIFS(Details!$F:$F,Details!$I:$I,'Key point'!A14,Details!$E:$E,'Key point'!$R$1)</f>
        <v>0</v>
      </c>
      <c r="C14" s="18">
        <f>SUMIFS('ENG Request'!H:H,'ENG Request'!$A:$A,'Key point'!$A14,'ENG Request'!$G:$G,'Key point'!D$1)</f>
        <v>0</v>
      </c>
      <c r="D14" s="21">
        <f t="shared" si="1"/>
        <v>0</v>
      </c>
      <c r="E14" s="18">
        <f>SUMIFS(Details!$F:$F,Details!$I:$I,'Key point'!A14,Details!$E:$E,'Key point'!$S$1)</f>
        <v>0</v>
      </c>
      <c r="F14" s="18">
        <f>SUMIFS('ENG Request'!H:H,'ENG Request'!$A:$A,'Key point'!$A14,'ENG Request'!$G:$G,'Key point'!G$1)</f>
        <v>0</v>
      </c>
      <c r="G14" s="21">
        <f t="shared" si="5"/>
        <v>0</v>
      </c>
      <c r="H14" s="18">
        <f>SUMIFS(Details!$F:$F,Details!$I:$I,'Key point'!A14,Details!$E:$E,'Key point'!$T$1)</f>
        <v>0</v>
      </c>
      <c r="I14" s="18">
        <f>SUMIFS('ENG Request'!$H:$H,'ENG Request'!$A:$A,'Key point'!$A14,'ENG Request'!$G:$G,'Key point'!J$1)</f>
        <v>0</v>
      </c>
      <c r="J14" s="21">
        <f t="shared" si="2"/>
        <v>0</v>
      </c>
      <c r="K14" s="18">
        <f>SUMIFS(Details!$F:$F,Details!$I:$I,'Key point'!A14,Details!$E:$E,'Key point'!$U$1)</f>
        <v>0</v>
      </c>
      <c r="L14" s="18">
        <f>SUMIFS('ENG Request'!$H:$H,'ENG Request'!$A:$A,'Key point'!$A14,'ENG Request'!$G:$G,'Key point'!M$1)</f>
        <v>0</v>
      </c>
      <c r="M14" s="21">
        <f t="shared" si="3"/>
        <v>0</v>
      </c>
      <c r="N14" s="18">
        <f>SUMIFS(Details!$F:$F,Details!$I:$I,$A14,Details!$E:$E,$V$1)</f>
        <v>0</v>
      </c>
      <c r="O14" s="18">
        <f>SUMIFS('ENG Request'!$H:$H,'ENG Request'!$A:$A,'Key point'!$A14,'ENG Request'!$G:$G,'Key point'!P$1)</f>
        <v>0</v>
      </c>
      <c r="P14" s="21">
        <f t="shared" si="4"/>
        <v>0</v>
      </c>
    </row>
    <row r="15" spans="1:22" ht="18" customHeight="1">
      <c r="A15" s="1" t="s">
        <v>14</v>
      </c>
      <c r="B15" s="18">
        <f>SUMIFS(Details!$F:$F,Details!$I:$I,'Key point'!A15,Details!$E:$E,'Key point'!$R$1)</f>
        <v>0</v>
      </c>
      <c r="C15" s="18">
        <f>SUMIFS('ENG Request'!H:H,'ENG Request'!$A:$A,'Key point'!$A15,'ENG Request'!$G:$G,'Key point'!D$1)</f>
        <v>0</v>
      </c>
      <c r="D15" s="21">
        <f t="shared" si="1"/>
        <v>0</v>
      </c>
      <c r="E15" s="18">
        <f>SUMIFS(Details!$F:$F,Details!$I:$I,'Key point'!A15,Details!$E:$E,'Key point'!$S$1)</f>
        <v>0</v>
      </c>
      <c r="F15" s="18">
        <f>SUMIFS('ENG Request'!H:H,'ENG Request'!$A:$A,'Key point'!$A15,'ENG Request'!$G:$G,'Key point'!G$1)</f>
        <v>0</v>
      </c>
      <c r="G15" s="21">
        <f t="shared" si="5"/>
        <v>0</v>
      </c>
      <c r="H15" s="18">
        <f>SUMIFS(Details!$F:$F,Details!$I:$I,'Key point'!A15,Details!$E:$E,'Key point'!$T$1)</f>
        <v>0</v>
      </c>
      <c r="I15" s="18">
        <f>SUMIFS('ENG Request'!$H:$H,'ENG Request'!$A:$A,'Key point'!$A15,'ENG Request'!$G:$G,'Key point'!J$1)</f>
        <v>0</v>
      </c>
      <c r="J15" s="21">
        <f t="shared" si="2"/>
        <v>0</v>
      </c>
      <c r="K15" s="18">
        <f>SUMIFS(Details!$F:$F,Details!$I:$I,'Key point'!A15,Details!$E:$E,'Key point'!$U$1)</f>
        <v>0</v>
      </c>
      <c r="L15" s="18">
        <f>SUMIFS('ENG Request'!$H:$H,'ENG Request'!$A:$A,'Key point'!$A15,'ENG Request'!$G:$G,'Key point'!M$1)</f>
        <v>0</v>
      </c>
      <c r="M15" s="21">
        <f t="shared" si="3"/>
        <v>0</v>
      </c>
      <c r="N15" s="18">
        <f>SUMIFS(Details!$F:$F,Details!$I:$I,$A15,Details!$E:$E,$V$1)</f>
        <v>0</v>
      </c>
      <c r="O15" s="18">
        <f>SUMIFS('ENG Request'!$H:$H,'ENG Request'!$A:$A,'Key point'!$A15,'ENG Request'!$G:$G,'Key point'!P$1)</f>
        <v>0</v>
      </c>
      <c r="P15" s="21">
        <f t="shared" si="4"/>
        <v>0</v>
      </c>
    </row>
    <row r="16" spans="1:22" ht="18" customHeight="1">
      <c r="A16" s="1" t="s">
        <v>15</v>
      </c>
      <c r="B16" s="18">
        <f>SUMIFS(Details!$F:$F,Details!$I:$I,'Key point'!A16,Details!$E:$E,'Key point'!$R$1)</f>
        <v>0</v>
      </c>
      <c r="C16" s="18">
        <f>SUMIFS('ENG Request'!H:H,'ENG Request'!$A:$A,'Key point'!$A16,'ENG Request'!$G:$G,'Key point'!D$1)</f>
        <v>0</v>
      </c>
      <c r="D16" s="21">
        <f t="shared" si="1"/>
        <v>0</v>
      </c>
      <c r="E16" s="18">
        <f>SUMIFS(Details!$F:$F,Details!$I:$I,'Key point'!A16,Details!$E:$E,'Key point'!$S$1)</f>
        <v>0</v>
      </c>
      <c r="F16" s="18">
        <f>SUMIFS('ENG Request'!H:H,'ENG Request'!$A:$A,'Key point'!$A16,'ENG Request'!$G:$G,'Key point'!G$1)</f>
        <v>0</v>
      </c>
      <c r="G16" s="21">
        <f t="shared" si="5"/>
        <v>0</v>
      </c>
      <c r="H16" s="18">
        <f>SUMIFS(Details!$F:$F,Details!$I:$I,'Key point'!A16,Details!$E:$E,'Key point'!$T$1)</f>
        <v>0</v>
      </c>
      <c r="I16" s="18">
        <f>SUMIFS('ENG Request'!$H:$H,'ENG Request'!$A:$A,'Key point'!$A16,'ENG Request'!$G:$G,'Key point'!J$1)</f>
        <v>0</v>
      </c>
      <c r="J16" s="21">
        <f t="shared" si="2"/>
        <v>0</v>
      </c>
      <c r="K16" s="18">
        <f>SUMIFS(Details!$F:$F,Details!$I:$I,'Key point'!A16,Details!$E:$E,'Key point'!$U$1)</f>
        <v>0</v>
      </c>
      <c r="L16" s="18">
        <f>SUMIFS('ENG Request'!$H:$H,'ENG Request'!$A:$A,'Key point'!$A16,'ENG Request'!$G:$G,'Key point'!M$1)</f>
        <v>0</v>
      </c>
      <c r="M16" s="21">
        <f t="shared" si="3"/>
        <v>0</v>
      </c>
      <c r="N16" s="18">
        <f>SUMIFS(Details!$F:$F,Details!$I:$I,$A16,Details!$E:$E,$V$1)</f>
        <v>0</v>
      </c>
      <c r="O16" s="18">
        <f>SUMIFS('ENG Request'!$H:$H,'ENG Request'!$A:$A,'Key point'!$A16,'ENG Request'!$G:$G,'Key point'!P$1)</f>
        <v>0</v>
      </c>
      <c r="P16" s="21">
        <f t="shared" si="4"/>
        <v>0</v>
      </c>
    </row>
    <row r="17" spans="1:16" ht="18" customHeight="1">
      <c r="A17" s="1" t="s">
        <v>16</v>
      </c>
      <c r="B17" s="18">
        <f>SUMIFS(Details!$F:$F,Details!$I:$I,'Key point'!A17,Details!$E:$E,'Key point'!$R$1)</f>
        <v>0</v>
      </c>
      <c r="C17" s="18">
        <f>SUMIFS('ENG Request'!H:H,'ENG Request'!$A:$A,'Key point'!$A17,'ENG Request'!$G:$G,'Key point'!D$1)</f>
        <v>0</v>
      </c>
      <c r="D17" s="21">
        <f t="shared" si="1"/>
        <v>0</v>
      </c>
      <c r="E17" s="18">
        <f>SUMIFS(Details!$F:$F,Details!$I:$I,'Key point'!A17,Details!$E:$E,'Key point'!$S$1)</f>
        <v>0</v>
      </c>
      <c r="F17" s="18">
        <f>SUMIFS('ENG Request'!H:H,'ENG Request'!$A:$A,'Key point'!$A17,'ENG Request'!$G:$G,'Key point'!G$1)</f>
        <v>0</v>
      </c>
      <c r="G17" s="21">
        <f t="shared" si="5"/>
        <v>0</v>
      </c>
      <c r="H17" s="18">
        <f>SUMIFS(Details!$F:$F,Details!$I:$I,'Key point'!A17,Details!$E:$E,'Key point'!$T$1)</f>
        <v>0</v>
      </c>
      <c r="I17" s="18">
        <f>SUMIFS('ENG Request'!$H:$H,'ENG Request'!$A:$A,'Key point'!$A17,'ENG Request'!$G:$G,'Key point'!J$1)</f>
        <v>0</v>
      </c>
      <c r="J17" s="21">
        <f t="shared" si="2"/>
        <v>0</v>
      </c>
      <c r="K17" s="18">
        <f>SUMIFS(Details!$F:$F,Details!$I:$I,'Key point'!A17,Details!$E:$E,'Key point'!$U$1)</f>
        <v>0</v>
      </c>
      <c r="L17" s="18">
        <f>SUMIFS('ENG Request'!$H:$H,'ENG Request'!$A:$A,'Key point'!$A17,'ENG Request'!$G:$G,'Key point'!M$1)</f>
        <v>0</v>
      </c>
      <c r="M17" s="21">
        <f t="shared" si="3"/>
        <v>0</v>
      </c>
      <c r="N17" s="18">
        <f>SUMIFS(Details!$F:$F,Details!$I:$I,$A17,Details!$E:$E,$V$1)</f>
        <v>0</v>
      </c>
      <c r="O17" s="18">
        <f>SUMIFS('ENG Request'!$H:$H,'ENG Request'!$A:$A,'Key point'!$A17,'ENG Request'!$G:$G,'Key point'!P$1)</f>
        <v>0</v>
      </c>
      <c r="P17" s="21">
        <f t="shared" si="4"/>
        <v>0</v>
      </c>
    </row>
    <row r="18" spans="1:16" ht="18" customHeight="1">
      <c r="A18" s="1" t="s">
        <v>17</v>
      </c>
      <c r="B18" s="18">
        <f>SUMIFS(Details!$F:$F,Details!$I:$I,'Key point'!A18,Details!$E:$E,'Key point'!$R$1)</f>
        <v>946071</v>
      </c>
      <c r="C18" s="18">
        <f>SUMIFS('ENG Request'!H:H,'ENG Request'!$A:$A,'Key point'!$A18,'ENG Request'!$G:$G,'Key point'!D$1)</f>
        <v>0</v>
      </c>
      <c r="D18" s="21">
        <f t="shared" si="1"/>
        <v>946071</v>
      </c>
      <c r="E18" s="18">
        <f>SUMIFS(Details!$F:$F,Details!$I:$I,'Key point'!A18,Details!$E:$E,'Key point'!$S$1)</f>
        <v>1023843</v>
      </c>
      <c r="F18" s="18">
        <f>SUMIFS('ENG Request'!H:H,'ENG Request'!$A:$A,'Key point'!$A18,'ENG Request'!$G:$G,'Key point'!G$1)</f>
        <v>0</v>
      </c>
      <c r="G18" s="21">
        <f t="shared" si="5"/>
        <v>1023843</v>
      </c>
      <c r="H18" s="18">
        <f>SUMIFS(Details!$F:$F,Details!$I:$I,'Key point'!A18,Details!$E:$E,'Key point'!$T$1)</f>
        <v>0</v>
      </c>
      <c r="I18" s="18">
        <f>SUMIFS('ENG Request'!$H:$H,'ENG Request'!$A:$A,'Key point'!$A18,'ENG Request'!$G:$G,'Key point'!J$1)</f>
        <v>0</v>
      </c>
      <c r="J18" s="21">
        <f t="shared" si="2"/>
        <v>0</v>
      </c>
      <c r="K18" s="18">
        <f>SUMIFS(Details!$F:$F,Details!$I:$I,'Key point'!A18,Details!$E:$E,'Key point'!$U$1)</f>
        <v>0</v>
      </c>
      <c r="L18" s="18">
        <f>SUMIFS('ENG Request'!$H:$H,'ENG Request'!$A:$A,'Key point'!$A18,'ENG Request'!$G:$G,'Key point'!M$1)</f>
        <v>3000</v>
      </c>
      <c r="M18" s="21">
        <f t="shared" si="3"/>
        <v>3000</v>
      </c>
      <c r="N18" s="18">
        <f>SUMIFS(Details!$F:$F,Details!$I:$I,$A18,Details!$E:$E,$V$1)</f>
        <v>0</v>
      </c>
      <c r="O18" s="18">
        <f>SUMIFS('ENG Request'!$H:$H,'ENG Request'!$A:$A,'Key point'!$A18,'ENG Request'!$G:$G,'Key point'!P$1)</f>
        <v>1778</v>
      </c>
      <c r="P18" s="21">
        <f t="shared" si="4"/>
        <v>1778</v>
      </c>
    </row>
    <row r="19" spans="1:16" ht="18" customHeight="1">
      <c r="A19" s="1" t="s">
        <v>18</v>
      </c>
      <c r="B19" s="18">
        <f>SUMIFS(Details!$F:$F,Details!$I:$I,'Key point'!A19,Details!$E:$E,'Key point'!$R$1)</f>
        <v>66000</v>
      </c>
      <c r="C19" s="18">
        <f>SUMIFS('ENG Request'!H:H,'ENG Request'!$A:$A,'Key point'!$A19,'ENG Request'!$G:$G,'Key point'!D$1)</f>
        <v>0</v>
      </c>
      <c r="D19" s="21">
        <f t="shared" si="1"/>
        <v>66000</v>
      </c>
      <c r="E19" s="18">
        <f>SUMIFS(Details!$F:$F,Details!$I:$I,'Key point'!A19,Details!$E:$E,'Key point'!$S$1)</f>
        <v>99534</v>
      </c>
      <c r="F19" s="18">
        <f>SUMIFS('ENG Request'!H:H,'ENG Request'!$A:$A,'Key point'!$A19,'ENG Request'!$G:$G,'Key point'!G$1)</f>
        <v>0</v>
      </c>
      <c r="G19" s="21">
        <f t="shared" si="5"/>
        <v>99534</v>
      </c>
      <c r="H19" s="18">
        <f>SUMIFS(Details!$F:$F,Details!$I:$I,'Key point'!A19,Details!$E:$E,'Key point'!$T$1)</f>
        <v>0</v>
      </c>
      <c r="I19" s="18">
        <f>SUMIFS('ENG Request'!$H:$H,'ENG Request'!$A:$A,'Key point'!$A19,'ENG Request'!$G:$G,'Key point'!J$1)</f>
        <v>0</v>
      </c>
      <c r="J19" s="21">
        <f t="shared" si="2"/>
        <v>0</v>
      </c>
      <c r="K19" s="18">
        <f>SUMIFS(Details!$F:$F,Details!$I:$I,'Key point'!A19,Details!$E:$E,'Key point'!$U$1)</f>
        <v>0</v>
      </c>
      <c r="L19" s="18">
        <f>SUMIFS('ENG Request'!$H:$H,'ENG Request'!$A:$A,'Key point'!$A19,'ENG Request'!$G:$G,'Key point'!M$1)</f>
        <v>0</v>
      </c>
      <c r="M19" s="21">
        <f t="shared" si="3"/>
        <v>0</v>
      </c>
      <c r="N19" s="18">
        <f>SUMIFS(Details!$F:$F,Details!$I:$I,$A19,Details!$E:$E,$V$1)</f>
        <v>0</v>
      </c>
      <c r="O19" s="18">
        <f>SUMIFS('ENG Request'!$H:$H,'ENG Request'!$A:$A,'Key point'!$A19,'ENG Request'!$G:$G,'Key point'!P$1)</f>
        <v>0</v>
      </c>
      <c r="P19" s="21">
        <f t="shared" si="4"/>
        <v>0</v>
      </c>
    </row>
    <row r="20" spans="1:16" ht="18" customHeight="1">
      <c r="A20" s="1" t="s">
        <v>19</v>
      </c>
      <c r="B20" s="18">
        <f>SUMIFS(Details!$F:$F,Details!$I:$I,'Key point'!A20,Details!$E:$E,'Key point'!$R$1)</f>
        <v>90795</v>
      </c>
      <c r="C20" s="18">
        <f>SUMIFS('ENG Request'!H:H,'ENG Request'!$A:$A,'Key point'!$A20,'ENG Request'!$G:$G,'Key point'!D$1)</f>
        <v>0</v>
      </c>
      <c r="D20" s="21">
        <f t="shared" si="1"/>
        <v>90795</v>
      </c>
      <c r="E20" s="18">
        <f>SUMIFS(Details!$F:$F,Details!$I:$I,'Key point'!A20,Details!$E:$E,'Key point'!$S$1)</f>
        <v>91000</v>
      </c>
      <c r="F20" s="18">
        <f>SUMIFS('ENG Request'!H:H,'ENG Request'!$A:$A,'Key point'!$A20,'ENG Request'!$G:$G,'Key point'!G$1)</f>
        <v>0</v>
      </c>
      <c r="G20" s="21">
        <f t="shared" si="5"/>
        <v>91000</v>
      </c>
      <c r="H20" s="18">
        <f>SUMIFS(Details!$F:$F,Details!$I:$I,'Key point'!A20,Details!$E:$E,'Key point'!$T$1)</f>
        <v>0</v>
      </c>
      <c r="I20" s="18">
        <f>SUMIFS('ENG Request'!$H:$H,'ENG Request'!$A:$A,'Key point'!$A20,'ENG Request'!$G:$G,'Key point'!J$1)</f>
        <v>6345</v>
      </c>
      <c r="J20" s="21">
        <f t="shared" si="2"/>
        <v>6345</v>
      </c>
      <c r="K20" s="18">
        <f>SUMIFS(Details!$F:$F,Details!$I:$I,'Key point'!A20,Details!$E:$E,'Key point'!$U$1)</f>
        <v>0</v>
      </c>
      <c r="L20" s="18">
        <f>SUMIFS('ENG Request'!$H:$H,'ENG Request'!$A:$A,'Key point'!$A20,'ENG Request'!$G:$G,'Key point'!M$1)</f>
        <v>2253</v>
      </c>
      <c r="M20" s="21">
        <f t="shared" si="3"/>
        <v>2253</v>
      </c>
      <c r="N20" s="18">
        <f>SUMIFS(Details!$F:$F,Details!$I:$I,$A20,Details!$E:$E,$V$1)</f>
        <v>0</v>
      </c>
      <c r="O20" s="18">
        <f>SUMIFS('ENG Request'!$H:$H,'ENG Request'!$A:$A,'Key point'!$A20,'ENG Request'!$G:$G,'Key point'!P$1)</f>
        <v>0</v>
      </c>
      <c r="P20" s="21">
        <f t="shared" si="4"/>
        <v>0</v>
      </c>
    </row>
    <row r="21" spans="1:16" ht="18" customHeight="1">
      <c r="A21" s="1" t="s">
        <v>20</v>
      </c>
      <c r="B21" s="18">
        <f>SUMIFS(Details!$F:$F,Details!$I:$I,'Key point'!A21,Details!$E:$E,'Key point'!$R$1)</f>
        <v>70645</v>
      </c>
      <c r="C21" s="18">
        <f>SUMIFS('ENG Request'!H:H,'ENG Request'!$A:$A,'Key point'!$A21,'ENG Request'!$G:$G,'Key point'!D$1)</f>
        <v>0</v>
      </c>
      <c r="D21" s="21">
        <f t="shared" si="1"/>
        <v>70645</v>
      </c>
      <c r="E21" s="18">
        <f>SUMIFS(Details!$F:$F,Details!$I:$I,'Key point'!A21,Details!$E:$E,'Key point'!$S$1)</f>
        <v>46738</v>
      </c>
      <c r="F21" s="18">
        <f>SUMIFS('ENG Request'!H:H,'ENG Request'!$A:$A,'Key point'!$A21,'ENG Request'!$G:$G,'Key point'!G$1)</f>
        <v>0</v>
      </c>
      <c r="G21" s="21">
        <f t="shared" si="5"/>
        <v>46738</v>
      </c>
      <c r="H21" s="18">
        <f>SUMIFS(Details!$F:$F,Details!$I:$I,'Key point'!A21,Details!$E:$E,'Key point'!$T$1)</f>
        <v>0</v>
      </c>
      <c r="I21" s="18">
        <f>SUMIFS('ENG Request'!$H:$H,'ENG Request'!$A:$A,'Key point'!$A21,'ENG Request'!$G:$G,'Key point'!J$1)</f>
        <v>0</v>
      </c>
      <c r="J21" s="21">
        <f t="shared" si="2"/>
        <v>0</v>
      </c>
      <c r="K21" s="18">
        <f>SUMIFS(Details!$F:$F,Details!$I:$I,'Key point'!A21,Details!$E:$E,'Key point'!$U$1)</f>
        <v>0</v>
      </c>
      <c r="L21" s="18">
        <f>SUMIFS('ENG Request'!$H:$H,'ENG Request'!$A:$A,'Key point'!$A21,'ENG Request'!$G:$G,'Key point'!M$1)</f>
        <v>0</v>
      </c>
      <c r="M21" s="21">
        <f t="shared" si="3"/>
        <v>0</v>
      </c>
      <c r="N21" s="18">
        <f>SUMIFS(Details!$F:$F,Details!$I:$I,$A21,Details!$E:$E,$V$1)</f>
        <v>0</v>
      </c>
      <c r="O21" s="18">
        <f>SUMIFS('ENG Request'!$H:$H,'ENG Request'!$A:$A,'Key point'!$A21,'ENG Request'!$G:$G,'Key point'!P$1)</f>
        <v>0</v>
      </c>
      <c r="P21" s="21">
        <f t="shared" si="4"/>
        <v>0</v>
      </c>
    </row>
    <row r="22" spans="1:16" ht="18" customHeight="1">
      <c r="A22" s="1" t="s">
        <v>21</v>
      </c>
      <c r="B22" s="18">
        <f>SUMIFS(Details!$F:$F,Details!$I:$I,'Key point'!A22,Details!$E:$E,'Key point'!$R$1)</f>
        <v>0</v>
      </c>
      <c r="C22" s="18">
        <f>SUMIFS('ENG Request'!H:H,'ENG Request'!$A:$A,'Key point'!$A22,'ENG Request'!$G:$G,'Key point'!D$1)</f>
        <v>0</v>
      </c>
      <c r="D22" s="21">
        <f t="shared" si="1"/>
        <v>0</v>
      </c>
      <c r="E22" s="18">
        <f>SUMIFS(Details!$F:$F,Details!$I:$I,'Key point'!A22,Details!$E:$E,'Key point'!$S$1)</f>
        <v>0</v>
      </c>
      <c r="F22" s="18">
        <f>SUMIFS('ENG Request'!H:H,'ENG Request'!$A:$A,'Key point'!$A22,'ENG Request'!$G:$G,'Key point'!G$1)</f>
        <v>0</v>
      </c>
      <c r="G22" s="21">
        <f t="shared" si="5"/>
        <v>0</v>
      </c>
      <c r="H22" s="18">
        <f>SUMIFS(Details!$F:$F,Details!$I:$I,'Key point'!A22,Details!$E:$E,'Key point'!$T$1)</f>
        <v>0</v>
      </c>
      <c r="I22" s="18">
        <f>SUMIFS('ENG Request'!$H:$H,'ENG Request'!$A:$A,'Key point'!$A22,'ENG Request'!$G:$G,'Key point'!J$1)</f>
        <v>0</v>
      </c>
      <c r="J22" s="21">
        <f t="shared" si="2"/>
        <v>0</v>
      </c>
      <c r="K22" s="18">
        <f>SUMIFS(Details!$F:$F,Details!$I:$I,'Key point'!A22,Details!$E:$E,'Key point'!$U$1)</f>
        <v>0</v>
      </c>
      <c r="L22" s="18">
        <f>SUMIFS('ENG Request'!$H:$H,'ENG Request'!$A:$A,'Key point'!$A22,'ENG Request'!$G:$G,'Key point'!M$1)</f>
        <v>0</v>
      </c>
      <c r="M22" s="21">
        <f t="shared" si="3"/>
        <v>0</v>
      </c>
      <c r="N22" s="18">
        <f>SUMIFS(Details!$F:$F,Details!$I:$I,$A22,Details!$E:$E,$V$1)</f>
        <v>0</v>
      </c>
      <c r="O22" s="18">
        <f>SUMIFS('ENG Request'!$H:$H,'ENG Request'!$A:$A,'Key point'!$A22,'ENG Request'!$G:$G,'Key point'!P$1)</f>
        <v>0</v>
      </c>
      <c r="P22" s="21">
        <f t="shared" si="4"/>
        <v>0</v>
      </c>
    </row>
    <row r="23" spans="1:16" ht="18" customHeight="1">
      <c r="A23" s="1" t="s">
        <v>22</v>
      </c>
      <c r="B23" s="18">
        <f>SUMIFS(Details!$F:$F,Details!$I:$I,'Key point'!A23,Details!$E:$E,'Key point'!$R$1)</f>
        <v>0</v>
      </c>
      <c r="C23" s="18">
        <f>SUMIFS('ENG Request'!H:H,'ENG Request'!$A:$A,'Key point'!$A23,'ENG Request'!$G:$G,'Key point'!D$1)</f>
        <v>0</v>
      </c>
      <c r="D23" s="21">
        <f t="shared" si="1"/>
        <v>0</v>
      </c>
      <c r="E23" s="18">
        <f>SUMIFS(Details!$F:$F,Details!$I:$I,'Key point'!A23,Details!$E:$E,'Key point'!$S$1)</f>
        <v>0</v>
      </c>
      <c r="F23" s="18">
        <f>SUMIFS('ENG Request'!H:H,'ENG Request'!$A:$A,'Key point'!$A23,'ENG Request'!$G:$G,'Key point'!G$1)</f>
        <v>0</v>
      </c>
      <c r="G23" s="21">
        <f t="shared" si="5"/>
        <v>0</v>
      </c>
      <c r="H23" s="18">
        <f>SUMIFS(Details!$F:$F,Details!$I:$I,'Key point'!A23,Details!$E:$E,'Key point'!$T$1)</f>
        <v>0</v>
      </c>
      <c r="I23" s="18">
        <f>SUMIFS('ENG Request'!$H:$H,'ENG Request'!$A:$A,'Key point'!$A23,'ENG Request'!$G:$G,'Key point'!J$1)</f>
        <v>0</v>
      </c>
      <c r="J23" s="21">
        <f t="shared" si="2"/>
        <v>0</v>
      </c>
      <c r="K23" s="18">
        <f>SUMIFS(Details!$F:$F,Details!$I:$I,'Key point'!A23,Details!$E:$E,'Key point'!$U$1)</f>
        <v>0</v>
      </c>
      <c r="L23" s="18">
        <f>SUMIFS('ENG Request'!$H:$H,'ENG Request'!$A:$A,'Key point'!$A23,'ENG Request'!$G:$G,'Key point'!M$1)</f>
        <v>0</v>
      </c>
      <c r="M23" s="21">
        <f t="shared" si="3"/>
        <v>0</v>
      </c>
      <c r="N23" s="18">
        <f>SUMIFS(Details!$F:$F,Details!$I:$I,$A23,Details!$E:$E,$V$1)</f>
        <v>0</v>
      </c>
      <c r="O23" s="18">
        <f>SUMIFS('ENG Request'!$H:$H,'ENG Request'!$A:$A,'Key point'!$A23,'ENG Request'!$G:$G,'Key point'!P$1)</f>
        <v>0</v>
      </c>
      <c r="P23" s="21">
        <f t="shared" si="4"/>
        <v>0</v>
      </c>
    </row>
    <row r="24" spans="1:16" ht="18" customHeight="1">
      <c r="A24" s="1" t="s">
        <v>23</v>
      </c>
      <c r="B24" s="18">
        <f>SUMIFS(Details!$F:$F,Details!$I:$I,'Key point'!A24,Details!$E:$E,'Key point'!$R$1)</f>
        <v>0</v>
      </c>
      <c r="C24" s="18">
        <f>SUMIFS('ENG Request'!H:H,'ENG Request'!$A:$A,'Key point'!$A24,'ENG Request'!$G:$G,'Key point'!D$1)</f>
        <v>0</v>
      </c>
      <c r="D24" s="21">
        <f t="shared" si="1"/>
        <v>0</v>
      </c>
      <c r="E24" s="18">
        <f>SUMIFS(Details!$F:$F,Details!$I:$I,'Key point'!A24,Details!$E:$E,'Key point'!$S$1)</f>
        <v>0</v>
      </c>
      <c r="F24" s="18">
        <f>SUMIFS('ENG Request'!H:H,'ENG Request'!$A:$A,'Key point'!$A24,'ENG Request'!$G:$G,'Key point'!G$1)</f>
        <v>0</v>
      </c>
      <c r="G24" s="21">
        <f t="shared" si="5"/>
        <v>0</v>
      </c>
      <c r="H24" s="18">
        <f>SUMIFS(Details!$F:$F,Details!$I:$I,'Key point'!A24,Details!$E:$E,'Key point'!$T$1)</f>
        <v>0</v>
      </c>
      <c r="I24" s="18">
        <f>SUMIFS('ENG Request'!$H:$H,'ENG Request'!$A:$A,'Key point'!$A24,'ENG Request'!$G:$G,'Key point'!J$1)</f>
        <v>0</v>
      </c>
      <c r="J24" s="21">
        <f t="shared" si="2"/>
        <v>0</v>
      </c>
      <c r="K24" s="18">
        <f>SUMIFS(Details!$F:$F,Details!$I:$I,'Key point'!A24,Details!$E:$E,'Key point'!$U$1)</f>
        <v>0</v>
      </c>
      <c r="L24" s="18">
        <f>SUMIFS('ENG Request'!$H:$H,'ENG Request'!$A:$A,'Key point'!$A24,'ENG Request'!$G:$G,'Key point'!M$1)</f>
        <v>0</v>
      </c>
      <c r="M24" s="21">
        <f t="shared" si="3"/>
        <v>0</v>
      </c>
      <c r="N24" s="18">
        <f>SUMIFS(Details!$F:$F,Details!$I:$I,$A24,Details!$E:$E,$V$1)</f>
        <v>0</v>
      </c>
      <c r="O24" s="18">
        <f>SUMIFS('ENG Request'!$H:$H,'ENG Request'!$A:$A,'Key point'!$A24,'ENG Request'!$G:$G,'Key point'!P$1)</f>
        <v>0</v>
      </c>
      <c r="P24" s="21">
        <f t="shared" si="4"/>
        <v>0</v>
      </c>
    </row>
    <row r="25" spans="1:16" ht="18" customHeight="1">
      <c r="A25" s="1" t="s">
        <v>24</v>
      </c>
      <c r="B25" s="18">
        <f>SUMIFS(Details!$F:$F,Details!$I:$I,'Key point'!A25,Details!$E:$E,'Key point'!$R$1)</f>
        <v>0</v>
      </c>
      <c r="C25" s="18">
        <f>SUMIFS('ENG Request'!H:H,'ENG Request'!$A:$A,'Key point'!$A25,'ENG Request'!$G:$G,'Key point'!D$1)</f>
        <v>0</v>
      </c>
      <c r="D25" s="21">
        <f t="shared" si="1"/>
        <v>0</v>
      </c>
      <c r="E25" s="18">
        <f>SUMIFS(Details!$F:$F,Details!$I:$I,'Key point'!A25,Details!$E:$E,'Key point'!$S$1)</f>
        <v>0</v>
      </c>
      <c r="F25" s="18">
        <f>SUMIFS('ENG Request'!H:H,'ENG Request'!$A:$A,'Key point'!$A25,'ENG Request'!$G:$G,'Key point'!G$1)</f>
        <v>0</v>
      </c>
      <c r="G25" s="21">
        <f t="shared" si="5"/>
        <v>0</v>
      </c>
      <c r="H25" s="18">
        <f>SUMIFS(Details!$F:$F,Details!$I:$I,'Key point'!A25,Details!$E:$E,'Key point'!$T$1)</f>
        <v>0</v>
      </c>
      <c r="I25" s="18">
        <f>SUMIFS('ENG Request'!$H:$H,'ENG Request'!$A:$A,'Key point'!$A25,'ENG Request'!$G:$G,'Key point'!J$1)</f>
        <v>0</v>
      </c>
      <c r="J25" s="21">
        <f t="shared" si="2"/>
        <v>0</v>
      </c>
      <c r="K25" s="18">
        <f>SUMIFS(Details!$F:$F,Details!$I:$I,'Key point'!A25,Details!$E:$E,'Key point'!$U$1)</f>
        <v>0</v>
      </c>
      <c r="L25" s="18">
        <f>SUMIFS('ENG Request'!$H:$H,'ENG Request'!$A:$A,'Key point'!$A25,'ENG Request'!$G:$G,'Key point'!M$1)</f>
        <v>0</v>
      </c>
      <c r="M25" s="21">
        <f t="shared" si="3"/>
        <v>0</v>
      </c>
      <c r="N25" s="18">
        <f>SUMIFS(Details!$F:$F,Details!$I:$I,$A25,Details!$E:$E,$V$1)</f>
        <v>0</v>
      </c>
      <c r="O25" s="18">
        <f>SUMIFS('ENG Request'!$H:$H,'ENG Request'!$A:$A,'Key point'!$A25,'ENG Request'!$G:$G,'Key point'!P$1)</f>
        <v>0</v>
      </c>
      <c r="P25" s="21">
        <f t="shared" si="4"/>
        <v>0</v>
      </c>
    </row>
    <row r="26" spans="1:16" ht="18" customHeight="1">
      <c r="A26" s="1" t="s">
        <v>25</v>
      </c>
      <c r="B26" s="18">
        <f>SUMIFS(Details!$F:$F,Details!$I:$I,'Key point'!A26,Details!$E:$E,'Key point'!$R$1)</f>
        <v>169153</v>
      </c>
      <c r="C26" s="18">
        <f>SUMIFS('ENG Request'!H:H,'ENG Request'!$A:$A,'Key point'!$A26,'ENG Request'!$G:$G,'Key point'!D$1)</f>
        <v>0</v>
      </c>
      <c r="D26" s="21">
        <f t="shared" si="1"/>
        <v>169153</v>
      </c>
      <c r="E26" s="18">
        <f>SUMIFS(Details!$F:$F,Details!$I:$I,'Key point'!A26,Details!$E:$E,'Key point'!$S$1)</f>
        <v>169138</v>
      </c>
      <c r="F26" s="18">
        <f>SUMIFS('ENG Request'!H:H,'ENG Request'!$A:$A,'Key point'!$A26,'ENG Request'!$G:$G,'Key point'!G$1)</f>
        <v>0</v>
      </c>
      <c r="G26" s="21">
        <f t="shared" si="5"/>
        <v>169138</v>
      </c>
      <c r="H26" s="18">
        <f>SUMIFS(Details!$F:$F,Details!$I:$I,'Key point'!A26,Details!$E:$E,'Key point'!$T$1)</f>
        <v>0</v>
      </c>
      <c r="I26" s="18">
        <f>SUMIFS('ENG Request'!$H:$H,'ENG Request'!$A:$A,'Key point'!$A26,'ENG Request'!$G:$G,'Key point'!J$1)</f>
        <v>0</v>
      </c>
      <c r="J26" s="21">
        <f t="shared" si="2"/>
        <v>0</v>
      </c>
      <c r="K26" s="18">
        <f>SUMIFS(Details!$F:$F,Details!$I:$I,'Key point'!A26,Details!$E:$E,'Key point'!$U$1)</f>
        <v>0</v>
      </c>
      <c r="L26" s="18">
        <f>SUMIFS('ENG Request'!$H:$H,'ENG Request'!$A:$A,'Key point'!$A26,'ENG Request'!$G:$G,'Key point'!M$1)</f>
        <v>0</v>
      </c>
      <c r="M26" s="21">
        <f t="shared" si="3"/>
        <v>0</v>
      </c>
      <c r="N26" s="18">
        <f>SUMIFS(Details!$F:$F,Details!$I:$I,$A26,Details!$E:$E,$V$1)</f>
        <v>0</v>
      </c>
      <c r="O26" s="18">
        <f>SUMIFS('ENG Request'!$H:$H,'ENG Request'!$A:$A,'Key point'!$A26,'ENG Request'!$G:$G,'Key point'!P$1)</f>
        <v>0</v>
      </c>
      <c r="P26" s="21">
        <f t="shared" si="4"/>
        <v>0</v>
      </c>
    </row>
    <row r="27" spans="1:16" ht="18" customHeight="1">
      <c r="A27" s="1" t="s">
        <v>26</v>
      </c>
      <c r="B27" s="18">
        <f>SUMIFS(Details!$F:$F,Details!$I:$I,'Key point'!A27,Details!$E:$E,'Key point'!$R$1)</f>
        <v>199776</v>
      </c>
      <c r="C27" s="18">
        <f>SUMIFS('ENG Request'!H:H,'ENG Request'!$A:$A,'Key point'!$A27,'ENG Request'!$G:$G,'Key point'!D$1)</f>
        <v>0</v>
      </c>
      <c r="D27" s="21">
        <f t="shared" si="1"/>
        <v>199776</v>
      </c>
      <c r="E27" s="18">
        <f>SUMIFS(Details!$F:$F,Details!$I:$I,'Key point'!A27,Details!$E:$E,'Key point'!$S$1)</f>
        <v>199724</v>
      </c>
      <c r="F27" s="18">
        <f>SUMIFS('ENG Request'!H:H,'ENG Request'!$A:$A,'Key point'!$A27,'ENG Request'!$G:$G,'Key point'!G$1)</f>
        <v>0</v>
      </c>
      <c r="G27" s="21">
        <f t="shared" si="5"/>
        <v>199724</v>
      </c>
      <c r="H27" s="18">
        <f>SUMIFS(Details!$F:$F,Details!$I:$I,'Key point'!A27,Details!$E:$E,'Key point'!$T$1)</f>
        <v>0</v>
      </c>
      <c r="I27" s="18">
        <f>SUMIFS('ENG Request'!$H:$H,'ENG Request'!$A:$A,'Key point'!$A27,'ENG Request'!$G:$G,'Key point'!J$1)</f>
        <v>0</v>
      </c>
      <c r="J27" s="21">
        <f t="shared" si="2"/>
        <v>0</v>
      </c>
      <c r="K27" s="18">
        <f>SUMIFS(Details!$F:$F,Details!$I:$I,'Key point'!A27,Details!$E:$E,'Key point'!$U$1)</f>
        <v>0</v>
      </c>
      <c r="L27" s="18">
        <f>SUMIFS('ENG Request'!$H:$H,'ENG Request'!$A:$A,'Key point'!$A27,'ENG Request'!$G:$G,'Key point'!M$1)</f>
        <v>0</v>
      </c>
      <c r="M27" s="21">
        <f t="shared" si="3"/>
        <v>0</v>
      </c>
      <c r="N27" s="18">
        <f>SUMIFS(Details!$F:$F,Details!$I:$I,$A27,Details!$E:$E,$V$1)</f>
        <v>0</v>
      </c>
      <c r="O27" s="18">
        <f>SUMIFS('ENG Request'!$H:$H,'ENG Request'!$A:$A,'Key point'!$A27,'ENG Request'!$G:$G,'Key point'!P$1)</f>
        <v>0</v>
      </c>
      <c r="P27" s="21">
        <f t="shared" si="4"/>
        <v>0</v>
      </c>
    </row>
    <row r="28" spans="1:16" ht="18" customHeight="1">
      <c r="A28" s="1" t="s">
        <v>27</v>
      </c>
      <c r="B28" s="18">
        <f>SUMIFS(Details!$F:$F,Details!$I:$I,'Key point'!A28,Details!$E:$E,'Key point'!$R$1)</f>
        <v>130289</v>
      </c>
      <c r="C28" s="18">
        <f>SUMIFS('ENG Request'!H:H,'ENG Request'!$A:$A,'Key point'!$A28,'ENG Request'!$G:$G,'Key point'!D$1)</f>
        <v>0</v>
      </c>
      <c r="D28" s="21">
        <f t="shared" si="1"/>
        <v>130289</v>
      </c>
      <c r="E28" s="18">
        <f>SUMIFS(Details!$F:$F,Details!$I:$I,'Key point'!A28,Details!$E:$E,'Key point'!$S$1)</f>
        <v>120193</v>
      </c>
      <c r="F28" s="18">
        <f>SUMIFS('ENG Request'!H:H,'ENG Request'!$A:$A,'Key point'!$A28,'ENG Request'!$G:$G,'Key point'!G$1)</f>
        <v>0</v>
      </c>
      <c r="G28" s="21">
        <f t="shared" si="5"/>
        <v>120193</v>
      </c>
      <c r="H28" s="18">
        <f>SUMIFS(Details!$F:$F,Details!$I:$I,'Key point'!A28,Details!$E:$E,'Key point'!$T$1)</f>
        <v>0</v>
      </c>
      <c r="I28" s="18">
        <f>SUMIFS('ENG Request'!$H:$H,'ENG Request'!$A:$A,'Key point'!$A28,'ENG Request'!$G:$G,'Key point'!J$1)</f>
        <v>0</v>
      </c>
      <c r="J28" s="21">
        <f t="shared" si="2"/>
        <v>0</v>
      </c>
      <c r="K28" s="18">
        <f>SUMIFS(Details!$F:$F,Details!$I:$I,'Key point'!A28,Details!$E:$E,'Key point'!$U$1)</f>
        <v>0</v>
      </c>
      <c r="L28" s="18">
        <f>SUMIFS('ENG Request'!$H:$H,'ENG Request'!$A:$A,'Key point'!$A28,'ENG Request'!$G:$G,'Key point'!M$1)</f>
        <v>0</v>
      </c>
      <c r="M28" s="21">
        <f t="shared" si="3"/>
        <v>0</v>
      </c>
      <c r="N28" s="18">
        <f>SUMIFS(Details!$F:$F,Details!$I:$I,$A28,Details!$E:$E,$V$1)</f>
        <v>0</v>
      </c>
      <c r="O28" s="18">
        <f>SUMIFS('ENG Request'!$H:$H,'ENG Request'!$A:$A,'Key point'!$A28,'ENG Request'!$G:$G,'Key point'!P$1)</f>
        <v>0</v>
      </c>
      <c r="P28" s="21">
        <f t="shared" si="4"/>
        <v>0</v>
      </c>
    </row>
    <row r="29" spans="1:16" ht="18" customHeight="1">
      <c r="A29" s="1" t="s">
        <v>28</v>
      </c>
      <c r="B29" s="18">
        <f>SUMIFS(Details!$F:$F,Details!$I:$I,'Key point'!A29,Details!$E:$E,'Key point'!$R$1)</f>
        <v>254868</v>
      </c>
      <c r="C29" s="18">
        <f>SUMIFS('ENG Request'!H:H,'ENG Request'!$A:$A,'Key point'!$A29,'ENG Request'!$G:$G,'Key point'!D$1)</f>
        <v>0</v>
      </c>
      <c r="D29" s="21">
        <f t="shared" si="1"/>
        <v>254868</v>
      </c>
      <c r="E29" s="18">
        <f>SUMIFS(Details!$F:$F,Details!$I:$I,'Key point'!A29,Details!$E:$E,'Key point'!$S$1)</f>
        <v>257907</v>
      </c>
      <c r="F29" s="18">
        <f>SUMIFS('ENG Request'!H:H,'ENG Request'!$A:$A,'Key point'!$A29,'ENG Request'!$G:$G,'Key point'!G$1)</f>
        <v>0</v>
      </c>
      <c r="G29" s="21">
        <f t="shared" si="5"/>
        <v>257907</v>
      </c>
      <c r="H29" s="18">
        <f>SUMIFS(Details!$F:$F,Details!$I:$I,'Key point'!A29,Details!$E:$E,'Key point'!$T$1)</f>
        <v>0</v>
      </c>
      <c r="I29" s="18">
        <f>SUMIFS('ENG Request'!$H:$H,'ENG Request'!$A:$A,'Key point'!$A29,'ENG Request'!$G:$G,'Key point'!J$1)</f>
        <v>0</v>
      </c>
      <c r="J29" s="21">
        <f t="shared" si="2"/>
        <v>0</v>
      </c>
      <c r="K29" s="18">
        <f>SUMIFS(Details!$F:$F,Details!$I:$I,'Key point'!A29,Details!$E:$E,'Key point'!$U$1)</f>
        <v>0</v>
      </c>
      <c r="L29" s="18">
        <f>SUMIFS('ENG Request'!$H:$H,'ENG Request'!$A:$A,'Key point'!$A29,'ENG Request'!$G:$G,'Key point'!M$1)</f>
        <v>0</v>
      </c>
      <c r="M29" s="21">
        <f t="shared" si="3"/>
        <v>0</v>
      </c>
      <c r="N29" s="18">
        <f>SUMIFS(Details!$F:$F,Details!$I:$I,$A29,Details!$E:$E,$V$1)</f>
        <v>0</v>
      </c>
      <c r="O29" s="18">
        <f>SUMIFS('ENG Request'!$H:$H,'ENG Request'!$A:$A,'Key point'!$A29,'ENG Request'!$G:$G,'Key point'!P$1)</f>
        <v>0</v>
      </c>
      <c r="P29" s="21">
        <f t="shared" si="4"/>
        <v>0</v>
      </c>
    </row>
    <row r="30" spans="1:16" ht="18" customHeight="1">
      <c r="A30" s="1" t="s">
        <v>29</v>
      </c>
      <c r="B30" s="18">
        <f>SUMIFS(Details!$F:$F,Details!$I:$I,'Key point'!A30,Details!$E:$E,'Key point'!$R$1)</f>
        <v>668959</v>
      </c>
      <c r="C30" s="18">
        <f>SUMIFS('ENG Request'!H:H,'ENG Request'!$A:$A,'Key point'!$A30,'ENG Request'!$G:$G,'Key point'!D$1)</f>
        <v>0</v>
      </c>
      <c r="D30" s="21">
        <f t="shared" si="1"/>
        <v>668959</v>
      </c>
      <c r="E30" s="18">
        <f>SUMIFS(Details!$F:$F,Details!$I:$I,'Key point'!A30,Details!$E:$E,'Key point'!$S$1)</f>
        <v>675362</v>
      </c>
      <c r="F30" s="18">
        <f>SUMIFS('ENG Request'!H:H,'ENG Request'!$A:$A,'Key point'!$A30,'ENG Request'!$G:$G,'Key point'!G$1)</f>
        <v>0</v>
      </c>
      <c r="G30" s="21">
        <f t="shared" si="5"/>
        <v>675362</v>
      </c>
      <c r="H30" s="18">
        <f>SUMIFS(Details!$F:$F,Details!$I:$I,'Key point'!A30,Details!$E:$E,'Key point'!$T$1)</f>
        <v>0</v>
      </c>
      <c r="I30" s="18">
        <f>SUMIFS('ENG Request'!$H:$H,'ENG Request'!$A:$A,'Key point'!$A30,'ENG Request'!$G:$G,'Key point'!J$1)</f>
        <v>0</v>
      </c>
      <c r="J30" s="21">
        <f t="shared" si="2"/>
        <v>0</v>
      </c>
      <c r="K30" s="18">
        <f>SUMIFS(Details!$F:$F,Details!$I:$I,'Key point'!A30,Details!$E:$E,'Key point'!$U$1)</f>
        <v>0</v>
      </c>
      <c r="L30" s="18">
        <f>SUMIFS('ENG Request'!$H:$H,'ENG Request'!$A:$A,'Key point'!$A30,'ENG Request'!$G:$G,'Key point'!M$1)</f>
        <v>0</v>
      </c>
      <c r="M30" s="21">
        <f t="shared" si="3"/>
        <v>0</v>
      </c>
      <c r="N30" s="18">
        <f>SUMIFS(Details!$F:$F,Details!$I:$I,$A30,Details!$E:$E,$V$1)</f>
        <v>0</v>
      </c>
      <c r="O30" s="18">
        <f>SUMIFS('ENG Request'!$H:$H,'ENG Request'!$A:$A,'Key point'!$A30,'ENG Request'!$G:$G,'Key point'!P$1)</f>
        <v>0</v>
      </c>
      <c r="P30" s="21">
        <f t="shared" si="4"/>
        <v>0</v>
      </c>
    </row>
    <row r="31" spans="1:16" ht="18" customHeight="1">
      <c r="A31" s="1" t="s">
        <v>30</v>
      </c>
      <c r="B31" s="18">
        <f>SUMIFS(Details!$F:$F,Details!$I:$I,'Key point'!A31,Details!$E:$E,'Key point'!$R$1)</f>
        <v>163176</v>
      </c>
      <c r="C31" s="18">
        <f>SUMIFS('ENG Request'!H:H,'ENG Request'!$A:$A,'Key point'!$A31,'ENG Request'!$G:$G,'Key point'!D$1)</f>
        <v>0</v>
      </c>
      <c r="D31" s="21">
        <f t="shared" si="1"/>
        <v>163176</v>
      </c>
      <c r="E31" s="18">
        <f>SUMIFS(Details!$F:$F,Details!$I:$I,'Key point'!A31,Details!$E:$E,'Key point'!$S$1)</f>
        <v>180102</v>
      </c>
      <c r="F31" s="18">
        <f>SUMIFS('ENG Request'!H:H,'ENG Request'!$A:$A,'Key point'!$A31,'ENG Request'!$G:$G,'Key point'!G$1)</f>
        <v>0</v>
      </c>
      <c r="G31" s="21">
        <f t="shared" si="5"/>
        <v>180102</v>
      </c>
      <c r="H31" s="18">
        <f>SUMIFS(Details!$F:$F,Details!$I:$I,'Key point'!A31,Details!$E:$E,'Key point'!$T$1)</f>
        <v>0</v>
      </c>
      <c r="I31" s="18">
        <f>SUMIFS('ENG Request'!$H:$H,'ENG Request'!$A:$A,'Key point'!$A31,'ENG Request'!$G:$G,'Key point'!J$1)</f>
        <v>0</v>
      </c>
      <c r="J31" s="21">
        <f t="shared" si="2"/>
        <v>0</v>
      </c>
      <c r="K31" s="18">
        <f>SUMIFS(Details!$F:$F,Details!$I:$I,'Key point'!A31,Details!$E:$E,'Key point'!$U$1)</f>
        <v>0</v>
      </c>
      <c r="L31" s="18">
        <f>SUMIFS('ENG Request'!$H:$H,'ENG Request'!$A:$A,'Key point'!$A31,'ENG Request'!$G:$G,'Key point'!M$1)</f>
        <v>0</v>
      </c>
      <c r="M31" s="21">
        <f t="shared" si="3"/>
        <v>0</v>
      </c>
      <c r="N31" s="18">
        <f>SUMIFS(Details!$F:$F,Details!$I:$I,$A31,Details!$E:$E,$V$1)</f>
        <v>0</v>
      </c>
      <c r="O31" s="18">
        <f>SUMIFS('ENG Request'!$H:$H,'ENG Request'!$A:$A,'Key point'!$A31,'ENG Request'!$G:$G,'Key point'!P$1)</f>
        <v>0</v>
      </c>
      <c r="P31" s="21">
        <f t="shared" si="4"/>
        <v>0</v>
      </c>
    </row>
    <row r="32" spans="1:16" ht="18" customHeight="1">
      <c r="A32" s="1" t="s">
        <v>31</v>
      </c>
      <c r="B32" s="18">
        <f>SUMIFS(Details!$F:$F,Details!$I:$I,'Key point'!A32,Details!$E:$E,'Key point'!$R$1)</f>
        <v>398735</v>
      </c>
      <c r="C32" s="18">
        <f>SUMIFS('ENG Request'!H:H,'ENG Request'!$A:$A,'Key point'!$A32,'ENG Request'!$G:$G,'Key point'!D$1)</f>
        <v>0</v>
      </c>
      <c r="D32" s="21">
        <f t="shared" si="1"/>
        <v>398735</v>
      </c>
      <c r="E32" s="18">
        <f>SUMIFS(Details!$F:$F,Details!$I:$I,'Key point'!A32,Details!$E:$E,'Key point'!$S$1)</f>
        <v>384207</v>
      </c>
      <c r="F32" s="18">
        <f>SUMIFS('ENG Request'!H:H,'ENG Request'!$A:$A,'Key point'!$A32,'ENG Request'!$G:$G,'Key point'!G$1)</f>
        <v>0</v>
      </c>
      <c r="G32" s="21">
        <f t="shared" si="5"/>
        <v>384207</v>
      </c>
      <c r="H32" s="18">
        <f>SUMIFS(Details!$F:$F,Details!$I:$I,'Key point'!A32,Details!$E:$E,'Key point'!$T$1)</f>
        <v>0</v>
      </c>
      <c r="I32" s="18">
        <f>SUMIFS('ENG Request'!$H:$H,'ENG Request'!$A:$A,'Key point'!$A32,'ENG Request'!$G:$G,'Key point'!J$1)</f>
        <v>0</v>
      </c>
      <c r="J32" s="21">
        <f t="shared" si="2"/>
        <v>0</v>
      </c>
      <c r="K32" s="18">
        <f>SUMIFS(Details!$F:$F,Details!$I:$I,'Key point'!A32,Details!$E:$E,'Key point'!$U$1)</f>
        <v>0</v>
      </c>
      <c r="L32" s="18">
        <f>SUMIFS('ENG Request'!$H:$H,'ENG Request'!$A:$A,'Key point'!$A32,'ENG Request'!$G:$G,'Key point'!M$1)</f>
        <v>0</v>
      </c>
      <c r="M32" s="21">
        <f t="shared" si="3"/>
        <v>0</v>
      </c>
      <c r="N32" s="18">
        <f>SUMIFS(Details!$F:$F,Details!$I:$I,$A32,Details!$E:$E,$V$1)</f>
        <v>0</v>
      </c>
      <c r="O32" s="18">
        <f>SUMIFS('ENG Request'!$H:$H,'ENG Request'!$A:$A,'Key point'!$A32,'ENG Request'!$G:$G,'Key point'!P$1)</f>
        <v>0</v>
      </c>
      <c r="P32" s="21">
        <f t="shared" si="4"/>
        <v>0</v>
      </c>
    </row>
    <row r="33" spans="1:17" ht="18" customHeight="1">
      <c r="A33" s="1" t="s">
        <v>32</v>
      </c>
      <c r="B33" s="18">
        <f>SUMIFS(Details!$F:$F,Details!$I:$I,'Key point'!A33,Details!$E:$E,'Key point'!$R$1)</f>
        <v>0</v>
      </c>
      <c r="C33" s="18">
        <f>SUMIFS('ENG Request'!H:H,'ENG Request'!$A:$A,'Key point'!$A33,'ENG Request'!$G:$G,'Key point'!D$1)</f>
        <v>0</v>
      </c>
      <c r="D33" s="21">
        <f t="shared" si="1"/>
        <v>0</v>
      </c>
      <c r="E33" s="18">
        <f>SUMIFS(Details!$F:$F,Details!$I:$I,'Key point'!A33,Details!$E:$E,'Key point'!$S$1)</f>
        <v>0</v>
      </c>
      <c r="F33" s="18">
        <f>SUMIFS('ENG Request'!H:H,'ENG Request'!$A:$A,'Key point'!$A33,'ENG Request'!$G:$G,'Key point'!G$1)</f>
        <v>0</v>
      </c>
      <c r="G33" s="21">
        <f t="shared" si="5"/>
        <v>0</v>
      </c>
      <c r="H33" s="18">
        <f>SUMIFS(Details!$F:$F,Details!$I:$I,'Key point'!A33,Details!$E:$E,'Key point'!$T$1)</f>
        <v>0</v>
      </c>
      <c r="I33" s="18">
        <f>SUMIFS('ENG Request'!$H:$H,'ENG Request'!$A:$A,'Key point'!$A33,'ENG Request'!$G:$G,'Key point'!J$1)</f>
        <v>0</v>
      </c>
      <c r="J33" s="21">
        <f t="shared" si="2"/>
        <v>0</v>
      </c>
      <c r="K33" s="18">
        <f>SUMIFS(Details!$F:$F,Details!$I:$I,'Key point'!A33,Details!$E:$E,'Key point'!$U$1)</f>
        <v>0</v>
      </c>
      <c r="L33" s="18">
        <f>SUMIFS('ENG Request'!$H:$H,'ENG Request'!$A:$A,'Key point'!$A33,'ENG Request'!$G:$G,'Key point'!M$1)</f>
        <v>0</v>
      </c>
      <c r="M33" s="21">
        <f t="shared" si="3"/>
        <v>0</v>
      </c>
      <c r="N33" s="18">
        <f>SUMIFS(Details!$F:$F,Details!$I:$I,$A33,Details!$E:$E,$V$1)</f>
        <v>0</v>
      </c>
      <c r="O33" s="18">
        <f>SUMIFS('ENG Request'!$H:$H,'ENG Request'!$A:$A,'Key point'!$A33,'ENG Request'!$G:$G,'Key point'!P$1)</f>
        <v>0</v>
      </c>
      <c r="P33" s="21">
        <f t="shared" si="4"/>
        <v>0</v>
      </c>
    </row>
    <row r="34" spans="1:17" ht="18" customHeight="1">
      <c r="A34" s="1" t="s">
        <v>33</v>
      </c>
      <c r="B34" s="18">
        <f>SUMIFS(Details!$F:$F,Details!$I:$I,'Key point'!A34,Details!$E:$E,'Key point'!$R$1)</f>
        <v>33000</v>
      </c>
      <c r="C34" s="18">
        <f>SUMIFS('ENG Request'!H:H,'ENG Request'!$A:$A,'Key point'!$A34,'ENG Request'!$G:$G,'Key point'!D$1)</f>
        <v>0</v>
      </c>
      <c r="D34" s="21">
        <f t="shared" si="1"/>
        <v>33000</v>
      </c>
      <c r="E34" s="18">
        <f>SUMIFS(Details!$F:$F,Details!$I:$I,'Key point'!A34,Details!$E:$E,'Key point'!$S$1)</f>
        <v>33527</v>
      </c>
      <c r="F34" s="18">
        <f>SUMIFS('ENG Request'!H:H,'ENG Request'!$A:$A,'Key point'!$A34,'ENG Request'!$G:$G,'Key point'!G$1)</f>
        <v>0</v>
      </c>
      <c r="G34" s="21">
        <f t="shared" si="5"/>
        <v>33527</v>
      </c>
      <c r="H34" s="18">
        <f>SUMIFS(Details!$F:$F,Details!$I:$I,'Key point'!A34,Details!$E:$E,'Key point'!$T$1)</f>
        <v>0</v>
      </c>
      <c r="I34" s="18">
        <f>SUMIFS('ENG Request'!$H:$H,'ENG Request'!$A:$A,'Key point'!$A34,'ENG Request'!$G:$G,'Key point'!J$1)</f>
        <v>0</v>
      </c>
      <c r="J34" s="21">
        <f t="shared" si="2"/>
        <v>0</v>
      </c>
      <c r="K34" s="18">
        <f>SUMIFS(Details!$F:$F,Details!$I:$I,'Key point'!A34,Details!$E:$E,'Key point'!$U$1)</f>
        <v>0</v>
      </c>
      <c r="L34" s="18">
        <f>SUMIFS('ENG Request'!$H:$H,'ENG Request'!$A:$A,'Key point'!$A34,'ENG Request'!$G:$G,'Key point'!M$1)</f>
        <v>0</v>
      </c>
      <c r="M34" s="21">
        <f t="shared" si="3"/>
        <v>0</v>
      </c>
      <c r="N34" s="18">
        <f>SUMIFS(Details!$F:$F,Details!$I:$I,$A34,Details!$E:$E,$V$1)</f>
        <v>0</v>
      </c>
      <c r="O34" s="18">
        <f>SUMIFS('ENG Request'!$H:$H,'ENG Request'!$A:$A,'Key point'!$A34,'ENG Request'!$G:$G,'Key point'!P$1)</f>
        <v>0</v>
      </c>
      <c r="P34" s="21">
        <f t="shared" si="4"/>
        <v>0</v>
      </c>
    </row>
    <row r="35" spans="1:17" ht="18" customHeight="1">
      <c r="A35" s="1" t="s">
        <v>34</v>
      </c>
      <c r="B35" s="18">
        <f>SUMIFS(Details!$F:$F,Details!$I:$I,'Key point'!A35,Details!$E:$E,'Key point'!$R$1)</f>
        <v>0</v>
      </c>
      <c r="C35" s="18">
        <f>SUMIFS('ENG Request'!H:H,'ENG Request'!$A:$A,'Key point'!$A35,'ENG Request'!$G:$G,'Key point'!D$1)</f>
        <v>0</v>
      </c>
      <c r="D35" s="21">
        <f t="shared" si="1"/>
        <v>0</v>
      </c>
      <c r="E35" s="18">
        <f>SUMIFS(Details!$F:$F,Details!$I:$I,'Key point'!A35,Details!$E:$E,'Key point'!$S$1)</f>
        <v>0</v>
      </c>
      <c r="F35" s="18">
        <f>SUMIFS('ENG Request'!H:H,'ENG Request'!$A:$A,'Key point'!$A35,'ENG Request'!$G:$G,'Key point'!G$1)</f>
        <v>0</v>
      </c>
      <c r="G35" s="21">
        <f t="shared" si="5"/>
        <v>0</v>
      </c>
      <c r="H35" s="18">
        <f>SUMIFS(Details!$F:$F,Details!$I:$I,'Key point'!A35,Details!$E:$E,'Key point'!$T$1)</f>
        <v>0</v>
      </c>
      <c r="I35" s="18">
        <f>SUMIFS('ENG Request'!$H:$H,'ENG Request'!$A:$A,'Key point'!$A35,'ENG Request'!$G:$G,'Key point'!J$1)</f>
        <v>0</v>
      </c>
      <c r="J35" s="21">
        <f t="shared" si="2"/>
        <v>0</v>
      </c>
      <c r="K35" s="18">
        <f>SUMIFS(Details!$F:$F,Details!$I:$I,'Key point'!A35,Details!$E:$E,'Key point'!$U$1)</f>
        <v>0</v>
      </c>
      <c r="L35" s="18">
        <f>SUMIFS('ENG Request'!$H:$H,'ENG Request'!$A:$A,'Key point'!$A35,'ENG Request'!$G:$G,'Key point'!M$1)</f>
        <v>0</v>
      </c>
      <c r="M35" s="21">
        <f t="shared" si="3"/>
        <v>0</v>
      </c>
      <c r="N35" s="18">
        <f>SUMIFS(Details!$F:$F,Details!$I:$I,$A35,Details!$E:$E,$V$1)</f>
        <v>0</v>
      </c>
      <c r="O35" s="18">
        <f>SUMIFS('ENG Request'!$H:$H,'ENG Request'!$A:$A,'Key point'!$A35,'ENG Request'!$G:$G,'Key point'!P$1)</f>
        <v>0</v>
      </c>
      <c r="P35" s="21">
        <f t="shared" si="4"/>
        <v>0</v>
      </c>
    </row>
    <row r="36" spans="1:17" ht="18" customHeight="1">
      <c r="A36" s="1" t="s">
        <v>35</v>
      </c>
      <c r="B36" s="18">
        <f>SUMIFS(Details!$F:$F,Details!$I:$I,'Key point'!A36,Details!$E:$E,'Key point'!$R$1)</f>
        <v>0</v>
      </c>
      <c r="C36" s="18">
        <f>SUMIFS('ENG Request'!H:H,'ENG Request'!$A:$A,'Key point'!$A36,'ENG Request'!$G:$G,'Key point'!D$1)</f>
        <v>0</v>
      </c>
      <c r="D36" s="21">
        <f t="shared" si="1"/>
        <v>0</v>
      </c>
      <c r="E36" s="18">
        <f>SUMIFS(Details!$F:$F,Details!$I:$I,'Key point'!A36,Details!$E:$E,'Key point'!$S$1)</f>
        <v>0</v>
      </c>
      <c r="F36" s="18">
        <f>SUMIFS('ENG Request'!H:H,'ENG Request'!$A:$A,'Key point'!$A36,'ENG Request'!$G:$G,'Key point'!G$1)</f>
        <v>0</v>
      </c>
      <c r="G36" s="21">
        <f t="shared" si="5"/>
        <v>0</v>
      </c>
      <c r="H36" s="18">
        <f>SUMIFS(Details!$F:$F,Details!$I:$I,'Key point'!A36,Details!$E:$E,'Key point'!$T$1)</f>
        <v>0</v>
      </c>
      <c r="I36" s="18">
        <f>SUMIFS('ENG Request'!$H:$H,'ENG Request'!$A:$A,'Key point'!$A36,'ENG Request'!$G:$G,'Key point'!J$1)</f>
        <v>0</v>
      </c>
      <c r="J36" s="21">
        <f t="shared" si="2"/>
        <v>0</v>
      </c>
      <c r="K36" s="18">
        <f>SUMIFS(Details!$F:$F,Details!$I:$I,'Key point'!A36,Details!$E:$E,'Key point'!$U$1)</f>
        <v>0</v>
      </c>
      <c r="L36" s="18">
        <f>SUMIFS('ENG Request'!$H:$H,'ENG Request'!$A:$A,'Key point'!$A36,'ENG Request'!$G:$G,'Key point'!M$1)</f>
        <v>0</v>
      </c>
      <c r="M36" s="21">
        <f t="shared" si="3"/>
        <v>0</v>
      </c>
      <c r="N36" s="18">
        <f>SUMIFS(Details!$F:$F,Details!$I:$I,$A36,Details!$E:$E,$V$1)</f>
        <v>0</v>
      </c>
      <c r="O36" s="18">
        <f>SUMIFS('ENG Request'!$H:$H,'ENG Request'!$A:$A,'Key point'!$A36,'ENG Request'!$G:$G,'Key point'!P$1)</f>
        <v>0</v>
      </c>
      <c r="P36" s="21">
        <f t="shared" si="4"/>
        <v>0</v>
      </c>
    </row>
    <row r="37" spans="1:17" ht="18" customHeight="1">
      <c r="A37" s="1" t="s">
        <v>36</v>
      </c>
      <c r="B37" s="18">
        <f>SUMIFS(Details!$F:$F,Details!$I:$I,'Key point'!A37,Details!$E:$E,'Key point'!$R$1)</f>
        <v>0</v>
      </c>
      <c r="C37" s="18">
        <f>SUMIFS('ENG Request'!H:H,'ENG Request'!$A:$A,'Key point'!$A37,'ENG Request'!$G:$G,'Key point'!D$1)</f>
        <v>0</v>
      </c>
      <c r="D37" s="21">
        <f t="shared" si="1"/>
        <v>0</v>
      </c>
      <c r="E37" s="18">
        <f>SUMIFS(Details!$F:$F,Details!$I:$I,'Key point'!A37,Details!$E:$E,'Key point'!$S$1)</f>
        <v>0</v>
      </c>
      <c r="F37" s="18">
        <f>SUMIFS('ENG Request'!H:H,'ENG Request'!$A:$A,'Key point'!$A37,'ENG Request'!$G:$G,'Key point'!G$1)</f>
        <v>0</v>
      </c>
      <c r="G37" s="21">
        <f t="shared" si="5"/>
        <v>0</v>
      </c>
      <c r="H37" s="18">
        <f>SUMIFS(Details!$F:$F,Details!$I:$I,'Key point'!A37,Details!$E:$E,'Key point'!$T$1)</f>
        <v>0</v>
      </c>
      <c r="I37" s="18">
        <f>SUMIFS('ENG Request'!$H:$H,'ENG Request'!$A:$A,'Key point'!$A37,'ENG Request'!$G:$G,'Key point'!J$1)</f>
        <v>0</v>
      </c>
      <c r="J37" s="21">
        <f t="shared" si="2"/>
        <v>0</v>
      </c>
      <c r="K37" s="18">
        <f>SUMIFS(Details!$F:$F,Details!$I:$I,'Key point'!A37,Details!$E:$E,'Key point'!$U$1)</f>
        <v>0</v>
      </c>
      <c r="L37" s="18">
        <f>SUMIFS('ENG Request'!$H:$H,'ENG Request'!$A:$A,'Key point'!$A37,'ENG Request'!$G:$G,'Key point'!M$1)</f>
        <v>0</v>
      </c>
      <c r="M37" s="21">
        <f t="shared" si="3"/>
        <v>0</v>
      </c>
      <c r="N37" s="18">
        <f>SUMIFS(Details!$F:$F,Details!$I:$I,$A37,Details!$E:$E,$V$1)</f>
        <v>0</v>
      </c>
      <c r="O37" s="18">
        <f>SUMIFS('ENG Request'!$H:$H,'ENG Request'!$A:$A,'Key point'!$A37,'ENG Request'!$G:$G,'Key point'!P$1)</f>
        <v>0</v>
      </c>
      <c r="P37" s="21">
        <f t="shared" si="4"/>
        <v>0</v>
      </c>
    </row>
    <row r="38" spans="1:17" ht="18" customHeight="1">
      <c r="A38" s="1" t="s">
        <v>37</v>
      </c>
      <c r="B38" s="18">
        <f>SUMIFS(Details!$F:$F,Details!$I:$I,'Key point'!A38,Details!$E:$E,'Key point'!$R$1)</f>
        <v>0</v>
      </c>
      <c r="C38" s="18">
        <f>SUMIFS('ENG Request'!H:H,'ENG Request'!$A:$A,'Key point'!$A38,'ENG Request'!$G:$G,'Key point'!D$1)</f>
        <v>0</v>
      </c>
      <c r="D38" s="21">
        <f t="shared" si="1"/>
        <v>0</v>
      </c>
      <c r="E38" s="18">
        <f>SUMIFS(Details!$F:$F,Details!$I:$I,'Key point'!A38,Details!$E:$E,'Key point'!$S$1)</f>
        <v>0</v>
      </c>
      <c r="F38" s="18">
        <f>SUMIFS('ENG Request'!H:H,'ENG Request'!$A:$A,'Key point'!$A38,'ENG Request'!$G:$G,'Key point'!G$1)</f>
        <v>0</v>
      </c>
      <c r="G38" s="21">
        <f t="shared" si="5"/>
        <v>0</v>
      </c>
      <c r="H38" s="18">
        <f>SUMIFS(Details!$F:$F,Details!$I:$I,'Key point'!A38,Details!$E:$E,'Key point'!$T$1)</f>
        <v>0</v>
      </c>
      <c r="I38" s="18">
        <f>SUMIFS('ENG Request'!$H:$H,'ENG Request'!$A:$A,'Key point'!$A38,'ENG Request'!$G:$G,'Key point'!J$1)</f>
        <v>0</v>
      </c>
      <c r="J38" s="21">
        <f t="shared" si="2"/>
        <v>0</v>
      </c>
      <c r="K38" s="18">
        <f>SUMIFS(Details!$F:$F,Details!$I:$I,'Key point'!A38,Details!$E:$E,'Key point'!$U$1)</f>
        <v>0</v>
      </c>
      <c r="L38" s="18">
        <f>SUMIFS('ENG Request'!$H:$H,'ENG Request'!$A:$A,'Key point'!$A38,'ENG Request'!$G:$G,'Key point'!M$1)</f>
        <v>0</v>
      </c>
      <c r="M38" s="21">
        <f t="shared" si="3"/>
        <v>0</v>
      </c>
      <c r="N38" s="18">
        <f>SUMIFS(Details!$F:$F,Details!$I:$I,$A38,Details!$E:$E,$V$1)</f>
        <v>0</v>
      </c>
      <c r="O38" s="18">
        <f>SUMIFS('ENG Request'!$H:$H,'ENG Request'!$A:$A,'Key point'!$A38,'ENG Request'!$G:$G,'Key point'!P$1)</f>
        <v>0</v>
      </c>
      <c r="P38" s="21">
        <f t="shared" si="4"/>
        <v>0</v>
      </c>
    </row>
    <row r="39" spans="1:17" ht="18" customHeight="1">
      <c r="A39" s="1" t="s">
        <v>38</v>
      </c>
      <c r="B39" s="18">
        <f>SUMIFS(Details!$F:$F,Details!$I:$I,'Key point'!A39,Details!$E:$E,'Key point'!$R$1)</f>
        <v>280671</v>
      </c>
      <c r="C39" s="18">
        <f>SUMIFS('ENG Request'!H:H,'ENG Request'!$A:$A,'Key point'!$A39,'ENG Request'!$G:$G,'Key point'!D$1)</f>
        <v>0</v>
      </c>
      <c r="D39" s="21">
        <f t="shared" si="1"/>
        <v>280671</v>
      </c>
      <c r="E39" s="18">
        <f>SUMIFS(Details!$F:$F,Details!$I:$I,'Key point'!A39,Details!$E:$E,'Key point'!$S$1)</f>
        <v>257065</v>
      </c>
      <c r="F39" s="18">
        <f>SUMIFS('ENG Request'!H:H,'ENG Request'!$A:$A,'Key point'!$A39,'ENG Request'!$G:$G,'Key point'!G$1)</f>
        <v>0</v>
      </c>
      <c r="G39" s="21">
        <f t="shared" si="5"/>
        <v>257065</v>
      </c>
      <c r="H39" s="18">
        <f>SUMIFS(Details!$F:$F,Details!$I:$I,'Key point'!A39,Details!$E:$E,'Key point'!$T$1)</f>
        <v>0</v>
      </c>
      <c r="I39" s="18">
        <f>SUMIFS('ENG Request'!$H:$H,'ENG Request'!$A:$A,'Key point'!$A39,'ENG Request'!$G:$G,'Key point'!J$1)</f>
        <v>0</v>
      </c>
      <c r="J39" s="21">
        <f t="shared" si="2"/>
        <v>0</v>
      </c>
      <c r="K39" s="18">
        <f>SUMIFS(Details!$F:$F,Details!$I:$I,'Key point'!A39,Details!$E:$E,'Key point'!$U$1)</f>
        <v>0</v>
      </c>
      <c r="L39" s="18">
        <f>SUMIFS('ENG Request'!$H:$H,'ENG Request'!$A:$A,'Key point'!$A39,'ENG Request'!$G:$G,'Key point'!M$1)</f>
        <v>0</v>
      </c>
      <c r="M39" s="21">
        <f t="shared" si="3"/>
        <v>0</v>
      </c>
      <c r="N39" s="18">
        <f>SUMIFS(Details!$F:$F,Details!$I:$I,$A39,Details!$E:$E,$V$1)</f>
        <v>0</v>
      </c>
      <c r="O39" s="18">
        <f>SUMIFS('ENG Request'!$H:$H,'ENG Request'!$A:$A,'Key point'!$A39,'ENG Request'!$G:$G,'Key point'!P$1)</f>
        <v>0</v>
      </c>
      <c r="P39" s="21">
        <f t="shared" si="4"/>
        <v>0</v>
      </c>
    </row>
    <row r="40" spans="1:17" ht="18" customHeight="1">
      <c r="A40" s="1" t="s">
        <v>39</v>
      </c>
      <c r="B40" s="18">
        <f>SUMIFS(Details!$F:$F,Details!$I:$I,'Key point'!A40,Details!$E:$E,'Key point'!$R$1)</f>
        <v>84097</v>
      </c>
      <c r="C40" s="18">
        <f>SUMIFS('ENG Request'!H:H,'ENG Request'!$A:$A,'Key point'!$A40,'ENG Request'!$G:$G,'Key point'!D$1)</f>
        <v>0</v>
      </c>
      <c r="D40" s="21">
        <f t="shared" si="1"/>
        <v>84097</v>
      </c>
      <c r="E40" s="18">
        <f>SUMIFS(Details!$F:$F,Details!$I:$I,'Key point'!A40,Details!$E:$E,'Key point'!$S$1)</f>
        <v>82550</v>
      </c>
      <c r="F40" s="18">
        <f>SUMIFS('ENG Request'!H:H,'ENG Request'!$A:$A,'Key point'!$A40,'ENG Request'!$G:$G,'Key point'!G$1)</f>
        <v>0</v>
      </c>
      <c r="G40" s="21">
        <f t="shared" si="5"/>
        <v>82550</v>
      </c>
      <c r="H40" s="18">
        <f>SUMIFS(Details!$F:$F,Details!$I:$I,'Key point'!A40,Details!$E:$E,'Key point'!$T$1)</f>
        <v>0</v>
      </c>
      <c r="I40" s="18">
        <f>SUMIFS('ENG Request'!$H:$H,'ENG Request'!$A:$A,'Key point'!$A40,'ENG Request'!$G:$G,'Key point'!J$1)</f>
        <v>0</v>
      </c>
      <c r="J40" s="21">
        <f t="shared" si="2"/>
        <v>0</v>
      </c>
      <c r="K40" s="18">
        <f>SUMIFS(Details!$F:$F,Details!$I:$I,'Key point'!A40,Details!$E:$E,'Key point'!$U$1)</f>
        <v>0</v>
      </c>
      <c r="L40" s="18">
        <f>SUMIFS('ENG Request'!$H:$H,'ENG Request'!$A:$A,'Key point'!$A40,'ENG Request'!$G:$G,'Key point'!M$1)</f>
        <v>0</v>
      </c>
      <c r="M40" s="21">
        <f t="shared" si="3"/>
        <v>0</v>
      </c>
      <c r="N40" s="18">
        <f>SUMIFS(Details!$F:$F,Details!$I:$I,$A40,Details!$E:$E,$V$1)</f>
        <v>0</v>
      </c>
      <c r="O40" s="18">
        <f>SUMIFS('ENG Request'!$H:$H,'ENG Request'!$A:$A,'Key point'!$A40,'ENG Request'!$G:$G,'Key point'!P$1)</f>
        <v>0</v>
      </c>
      <c r="P40" s="21">
        <f t="shared" si="4"/>
        <v>0</v>
      </c>
    </row>
    <row r="41" spans="1:17" ht="18" customHeight="1">
      <c r="A41" s="23" t="s">
        <v>40</v>
      </c>
      <c r="B41" s="24">
        <f>SUM(B2:B40)</f>
        <v>6041841</v>
      </c>
      <c r="C41" s="24">
        <f>SUMIFS('ENG Request'!$H:$H,'ENG Request'!$G:$G,'Key point'!$R$1)</f>
        <v>16500</v>
      </c>
      <c r="D41" s="25">
        <f>B41+C41</f>
        <v>6058341</v>
      </c>
      <c r="E41" s="24">
        <f>SUM(E2:E40)</f>
        <v>6018003</v>
      </c>
      <c r="F41" s="24">
        <f>SUMIFS('ENG Request'!$H:$H,'ENG Request'!$G:$G,'Key point'!$S$1)</f>
        <v>16000</v>
      </c>
      <c r="G41" s="25">
        <f>E41+F41</f>
        <v>6034003</v>
      </c>
      <c r="H41" s="24">
        <f>SUM(H2:H40)</f>
        <v>66825</v>
      </c>
      <c r="I41" s="24">
        <f>SUMIFS('ENG Request'!$H:$H,'ENG Request'!$G:$G,'Key point'!$T$1)</f>
        <v>14345</v>
      </c>
      <c r="J41" s="25">
        <f>H41+I41</f>
        <v>81170</v>
      </c>
      <c r="K41" s="24">
        <f>SUM(K2:K40)</f>
        <v>0</v>
      </c>
      <c r="L41" s="24">
        <f>SUMIFS('ENG Request'!$H:$H,'ENG Request'!$G:$G,'Key point'!$T$1)</f>
        <v>14345</v>
      </c>
      <c r="M41" s="25">
        <f>K41+L41</f>
        <v>14345</v>
      </c>
      <c r="N41" s="24">
        <f>SUM(N2:N40)</f>
        <v>0</v>
      </c>
      <c r="O41" s="24">
        <f>SUMIFS('ENG Request'!$H:$H,'ENG Request'!$G:$G,'Key point'!$T$1)</f>
        <v>14345</v>
      </c>
      <c r="P41" s="25">
        <f>N41+O41</f>
        <v>14345</v>
      </c>
    </row>
    <row r="42" spans="1:17" ht="18" customHeight="1">
      <c r="A42" s="3" t="s">
        <v>112</v>
      </c>
      <c r="B42" s="19">
        <f>SUM(B2:B17)</f>
        <v>2485606</v>
      </c>
      <c r="E42" s="19">
        <f>SUM(E2:E17)</f>
        <v>2397113</v>
      </c>
      <c r="Q42" s="19"/>
    </row>
    <row r="43" spans="1:17" ht="18" customHeight="1">
      <c r="A43" s="3" t="s">
        <v>120</v>
      </c>
      <c r="B43" s="19">
        <f>SUM(B18:B40)</f>
        <v>3556235</v>
      </c>
      <c r="E43" s="19">
        <f>SUM(E18:E40)</f>
        <v>3620890</v>
      </c>
      <c r="Q43" s="19"/>
    </row>
  </sheetData>
  <phoneticPr fontId="44" type="noConversion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40A11-9BC2-47B4-9569-0AC3AFEAD6BC}">
  <dimension ref="A1:T18"/>
  <sheetViews>
    <sheetView zoomScale="90" zoomScaleNormal="90" workbookViewId="0">
      <selection sqref="A1:G18"/>
    </sheetView>
  </sheetViews>
  <sheetFormatPr defaultColWidth="8.7265625" defaultRowHeight="14.5"/>
  <cols>
    <col min="1" max="1" width="28.54296875" style="3" customWidth="1"/>
    <col min="2" max="7" width="15.453125" style="3" customWidth="1"/>
    <col min="8" max="9" width="15.453125" style="3" hidden="1" customWidth="1"/>
    <col min="10" max="10" width="16.08984375" style="3" hidden="1" customWidth="1"/>
    <col min="11" max="13" width="15.453125" style="3" hidden="1" customWidth="1"/>
    <col min="14" max="14" width="11.54296875" style="3" hidden="1" customWidth="1"/>
    <col min="15" max="15" width="11" style="3" hidden="1" customWidth="1"/>
    <col min="16" max="16" width="10.26953125" style="3" hidden="1" customWidth="1"/>
    <col min="17" max="17" width="8.7265625" style="3" customWidth="1"/>
    <col min="18" max="18" width="19.08984375" style="41" bestFit="1" customWidth="1"/>
    <col min="19" max="19" width="19.36328125" style="3" bestFit="1" customWidth="1"/>
    <col min="20" max="20" width="17.453125" style="3" customWidth="1"/>
    <col min="21" max="16384" width="8.7265625" style="3"/>
  </cols>
  <sheetData>
    <row r="1" spans="1:20" s="22" customFormat="1" ht="24" customHeight="1">
      <c r="A1" s="2" t="s">
        <v>0</v>
      </c>
      <c r="B1" s="20" t="str">
        <f>'Key point'!B1</f>
        <v>07-28 (Plan)</v>
      </c>
      <c r="C1" s="20" t="str">
        <f>'Key point'!C1</f>
        <v>07-28(ENG)</v>
      </c>
      <c r="D1" s="20">
        <f>'Key point'!D1</f>
        <v>46231</v>
      </c>
      <c r="E1" s="20" t="str">
        <f>'Key point'!E1</f>
        <v>07-29 (Plan)</v>
      </c>
      <c r="F1" s="20" t="str">
        <f>'Key point'!F1</f>
        <v>07-29(ENG)</v>
      </c>
      <c r="G1" s="20">
        <f>'Key point'!G1</f>
        <v>46232</v>
      </c>
      <c r="H1" s="20" t="str">
        <f>'Key point'!H1</f>
        <v>07-30 (Plan)</v>
      </c>
      <c r="I1" s="20" t="str">
        <f>'Key point'!I1</f>
        <v>07-30(ENG)</v>
      </c>
      <c r="J1" s="20">
        <f>'Key point'!J1</f>
        <v>46233</v>
      </c>
      <c r="K1" s="20" t="str">
        <f>'Key point'!K1</f>
        <v>07-31 (Plan)</v>
      </c>
      <c r="L1" s="20" t="str">
        <f>'Key point'!L1</f>
        <v>07-31(ENG)</v>
      </c>
      <c r="M1" s="20">
        <f>'Key point'!M1</f>
        <v>46234</v>
      </c>
      <c r="N1" s="20" t="str">
        <f>'Key point'!N1</f>
        <v>08-01 (Plan)</v>
      </c>
      <c r="O1" s="20" t="str">
        <f>'Key point'!O1</f>
        <v>08-01(ENG)</v>
      </c>
      <c r="P1" s="20">
        <f>'Key point'!P1</f>
        <v>46235</v>
      </c>
      <c r="R1" s="40" t="s">
        <v>41</v>
      </c>
      <c r="S1" s="40" t="s">
        <v>42</v>
      </c>
      <c r="T1" s="40" t="s">
        <v>10324</v>
      </c>
    </row>
    <row r="2" spans="1:20" ht="18" customHeight="1">
      <c r="A2" s="1" t="s">
        <v>43</v>
      </c>
      <c r="B2" s="18">
        <f>'Key point'!B41/1000</f>
        <v>6041.8410000000003</v>
      </c>
      <c r="C2" s="26">
        <f>SUMIF('ENG Request'!$G:$G,Constraint!D1,'ENG Request'!$H:$H)/1000</f>
        <v>16.5</v>
      </c>
      <c r="D2" s="21">
        <f>SUM(B2:C2)</f>
        <v>6058.3410000000003</v>
      </c>
      <c r="E2" s="18">
        <f>'Key point'!E41/1000</f>
        <v>6018.0029999999997</v>
      </c>
      <c r="F2" s="26">
        <f>SUMIF('ENG Request'!$G:$G,Constraint!G1,'ENG Request'!$H:$H)/1000</f>
        <v>16</v>
      </c>
      <c r="G2" s="21">
        <f>E2+F2</f>
        <v>6034.0029999999997</v>
      </c>
      <c r="H2" s="18">
        <f>'Key point'!H41/1000</f>
        <v>66.825000000000003</v>
      </c>
      <c r="I2" s="26">
        <f>SUMIF('ENG Request'!$G:$G,Constraint!J1,'ENG Request'!$H:$H)/1000</f>
        <v>14.345000000000001</v>
      </c>
      <c r="J2" s="21">
        <f>SUM(H2:I2)</f>
        <v>81.17</v>
      </c>
      <c r="K2" s="18">
        <f>'Key point'!K41/1000</f>
        <v>0</v>
      </c>
      <c r="L2" s="26">
        <f>SUMIF('ENG Request'!$G:$G,Constraint!M1,'ENG Request'!$H:$H)/1000</f>
        <v>5.2530000000000001</v>
      </c>
      <c r="M2" s="21">
        <f t="shared" ref="M2:M12" si="0">K2+L2</f>
        <v>5.2530000000000001</v>
      </c>
      <c r="N2" s="18">
        <f>'Key point'!N41/1000</f>
        <v>0</v>
      </c>
      <c r="O2" s="26">
        <f>SUMIF('ENG Request'!$G:$G,Constraint!P1,'ENG Request'!$H:$H)/1000</f>
        <v>1.778</v>
      </c>
      <c r="P2" s="21">
        <f t="shared" ref="P2:P12" si="1">N2+O2</f>
        <v>1.778</v>
      </c>
      <c r="R2" s="41">
        <f>AVERAGE(D2,G2)/1000</f>
        <v>6.0461720000000003</v>
      </c>
      <c r="S2" s="39">
        <f>AVERAGE(D2,G2,J2)/1000</f>
        <v>4.0578380000000003</v>
      </c>
      <c r="T2" s="39">
        <f>AVERAGE(D2,G2,J2,M2,P2)/1000</f>
        <v>2.4361090000000005</v>
      </c>
    </row>
    <row r="3" spans="1:20" ht="18" customHeight="1">
      <c r="A3" s="1" t="s">
        <v>44</v>
      </c>
      <c r="B3" s="18">
        <f>Sheet1!B3/24</f>
        <v>12.249166666666667</v>
      </c>
      <c r="C3" s="26"/>
      <c r="D3" s="21">
        <f t="shared" ref="D3:D16" si="2">SUM(B3:C3)</f>
        <v>12.249166666666667</v>
      </c>
      <c r="E3" s="18">
        <f>Sheet1!C3/24</f>
        <v>11.950416666666667</v>
      </c>
      <c r="F3" s="18"/>
      <c r="G3" s="21">
        <f t="shared" ref="G3:G16" si="3">E3+F3</f>
        <v>11.950416666666667</v>
      </c>
      <c r="H3" s="18">
        <f>Sheet1!D3/24</f>
        <v>0</v>
      </c>
      <c r="I3" s="18"/>
      <c r="J3" s="21">
        <f t="shared" ref="J3:J12" si="4">H3+I3</f>
        <v>0</v>
      </c>
      <c r="K3" s="18">
        <f>Sheet1!E3/24</f>
        <v>0</v>
      </c>
      <c r="L3" s="18"/>
      <c r="M3" s="21">
        <f t="shared" si="0"/>
        <v>0</v>
      </c>
      <c r="N3" s="18">
        <f>Sheet1!F3/24</f>
        <v>0</v>
      </c>
      <c r="O3" s="18"/>
      <c r="P3" s="21">
        <f t="shared" si="1"/>
        <v>0</v>
      </c>
    </row>
    <row r="4" spans="1:20" ht="18" customHeight="1">
      <c r="A4" s="1" t="s">
        <v>45</v>
      </c>
      <c r="B4" s="18">
        <f>SUMIFS('Details (2)'!AD:AD,'Details (2)'!E:E,'Key point'!R1)/60/24</f>
        <v>44.554362036818127</v>
      </c>
      <c r="C4" s="26"/>
      <c r="D4" s="21">
        <f t="shared" si="2"/>
        <v>44.554362036818127</v>
      </c>
      <c r="E4" s="18">
        <f>SUMIFS('Details (2)'!AD:AD,'Details (2)'!E:E,'Key point'!S1)/60/24</f>
        <v>47.376322930385783</v>
      </c>
      <c r="F4" s="18"/>
      <c r="G4" s="21">
        <f t="shared" si="3"/>
        <v>47.376322930385783</v>
      </c>
      <c r="H4" s="18">
        <f>SUMIFS('Details (2)'!AD:AD,'Details (2)'!E:E,'Key point'!T1)/60/24</f>
        <v>0</v>
      </c>
      <c r="I4" s="18"/>
      <c r="J4" s="21">
        <f t="shared" si="4"/>
        <v>0</v>
      </c>
      <c r="K4" s="18">
        <f>SUMIFS('Details (2)'!$AD:$AD,'Details (2)'!$E:$E,'Key point'!U1)/60/24</f>
        <v>0</v>
      </c>
      <c r="L4" s="18"/>
      <c r="M4" s="21">
        <f t="shared" si="0"/>
        <v>0</v>
      </c>
      <c r="N4" s="18">
        <f>SUMIFS('Details (2)'!$AD:$AD,'Details (2)'!$E:$E,'Key point'!V1)/60/24</f>
        <v>0</v>
      </c>
      <c r="O4" s="18"/>
      <c r="P4" s="21">
        <f t="shared" si="1"/>
        <v>0</v>
      </c>
    </row>
    <row r="5" spans="1:20" ht="18" customHeight="1">
      <c r="A5" s="1" t="s">
        <v>46</v>
      </c>
      <c r="B5" s="18">
        <f>SUMIFS('Details (2)'!AE:AE,'Details (2)'!E:E,'Key point'!R1)/60/24</f>
        <v>20.46037244728689</v>
      </c>
      <c r="C5" s="26"/>
      <c r="D5" s="21">
        <f t="shared" si="2"/>
        <v>20.46037244728689</v>
      </c>
      <c r="E5" s="18">
        <f>SUMIFS('Details (2)'!AE:AE,'Details (2)'!E:E,'Key point'!S1)/60/24</f>
        <v>22.788817633037752</v>
      </c>
      <c r="F5" s="18">
        <v>0</v>
      </c>
      <c r="G5" s="21">
        <f t="shared" si="3"/>
        <v>22.788817633037752</v>
      </c>
      <c r="H5" s="18">
        <f>SUMIFS('Details (2)'!AE:AE,'Details (2)'!E:E,'Key point'!T1)/60/24</f>
        <v>0</v>
      </c>
      <c r="I5" s="18">
        <v>0</v>
      </c>
      <c r="J5" s="21">
        <f t="shared" si="4"/>
        <v>0</v>
      </c>
      <c r="K5" s="18">
        <f>SUMIFS('Details (2)'!$AE:$AE,'Details (2)'!$E:$E,'Key point'!U1)/60/24</f>
        <v>0</v>
      </c>
      <c r="L5" s="18"/>
      <c r="M5" s="21">
        <f t="shared" si="0"/>
        <v>0</v>
      </c>
      <c r="N5" s="18">
        <f>SUMIFS('Details (2)'!$AE:$AE,'Details (2)'!$E:$E,'Key point'!V1)/60/24</f>
        <v>0</v>
      </c>
      <c r="O5" s="18"/>
      <c r="P5" s="21">
        <f t="shared" si="1"/>
        <v>0</v>
      </c>
    </row>
    <row r="6" spans="1:20" ht="18" hidden="1" customHeight="1">
      <c r="A6" s="1" t="s">
        <v>47</v>
      </c>
      <c r="B6" s="18">
        <f>Sheet1!B6</f>
        <v>1326</v>
      </c>
      <c r="C6" s="18">
        <f>SUMIF('ENG Request'!$G:$G,Constraint!D1,'ENG Request'!$P:$P)</f>
        <v>14</v>
      </c>
      <c r="D6" s="21">
        <f t="shared" si="2"/>
        <v>1340</v>
      </c>
      <c r="E6" s="18">
        <f>Sheet1!C6</f>
        <v>1332</v>
      </c>
      <c r="F6" s="18">
        <f>SUMIF('ENG Request'!$G:$G,Constraint!G1,'ENG Request'!$P:$P)</f>
        <v>14</v>
      </c>
      <c r="G6" s="21">
        <f t="shared" si="3"/>
        <v>1346</v>
      </c>
      <c r="H6" s="18">
        <f>Sheet1!D6</f>
        <v>0</v>
      </c>
      <c r="I6" s="18">
        <f>Sheet1!D6</f>
        <v>0</v>
      </c>
      <c r="J6" s="21">
        <f t="shared" si="4"/>
        <v>0</v>
      </c>
      <c r="K6" s="18">
        <v>1131</v>
      </c>
      <c r="L6" s="18">
        <f>SUMIF('ENG Request'!$G:$G,Constraint!M1,'ENG Request'!$P:$P)</f>
        <v>16</v>
      </c>
      <c r="M6" s="21">
        <f t="shared" si="0"/>
        <v>1147</v>
      </c>
      <c r="N6" s="18">
        <v>1131</v>
      </c>
      <c r="O6" s="18">
        <f>SUMIF('ENG Request'!$G:$G,Constraint!P1,'ENG Request'!$P:$P)</f>
        <v>13</v>
      </c>
      <c r="P6" s="21">
        <f t="shared" si="1"/>
        <v>1144</v>
      </c>
    </row>
    <row r="7" spans="1:20" ht="18" customHeight="1">
      <c r="A7" s="1" t="s">
        <v>48</v>
      </c>
      <c r="B7" s="18">
        <f>Sheet1!B7</f>
        <v>603</v>
      </c>
      <c r="C7" s="18">
        <f>SUMIF('ENG Request'!$G:$G,Constraint!D1,'ENG Request'!$R:$R)</f>
        <v>4</v>
      </c>
      <c r="D7" s="21">
        <f t="shared" si="2"/>
        <v>607</v>
      </c>
      <c r="E7" s="18">
        <f>Sheet1!C7</f>
        <v>594</v>
      </c>
      <c r="F7" s="18">
        <f>SUMIF('ENG Request'!$G:$G,Constraint!G1,'ENG Request'!$R:$R)</f>
        <v>4</v>
      </c>
      <c r="G7" s="21">
        <f t="shared" si="3"/>
        <v>598</v>
      </c>
      <c r="H7" s="18">
        <f>Sheet1!D7</f>
        <v>0</v>
      </c>
      <c r="I7" s="18">
        <f>SUMIF('ENG Request'!$G:$G,Constraint!J1,'ENG Request'!$R:$R)</f>
        <v>4</v>
      </c>
      <c r="J7" s="21">
        <f t="shared" si="4"/>
        <v>4</v>
      </c>
      <c r="K7" s="18">
        <f>Sheet1!E7</f>
        <v>0</v>
      </c>
      <c r="L7" s="18">
        <f>SUMIF('ENG Request'!$G:$G,Constraint!M1,'ENG Request'!$R:$R)</f>
        <v>5</v>
      </c>
      <c r="M7" s="21">
        <f t="shared" si="0"/>
        <v>5</v>
      </c>
      <c r="N7" s="18">
        <f>Sheet1!F7</f>
        <v>0</v>
      </c>
      <c r="O7" s="18">
        <f>SUMIF('ENG Request'!$G:$G,Constraint!P1,'ENG Request'!$R:$R)</f>
        <v>5</v>
      </c>
      <c r="P7" s="21">
        <f t="shared" si="1"/>
        <v>5</v>
      </c>
    </row>
    <row r="8" spans="1:20" ht="18" customHeight="1">
      <c r="A8" s="1" t="s">
        <v>49</v>
      </c>
      <c r="B8" s="18">
        <f>Sheet1!B8</f>
        <v>723</v>
      </c>
      <c r="C8" s="18">
        <f>SUMIF('ENG Request'!$G:$G,'Key point'!D1,'ENG Request'!$Q:$Q)</f>
        <v>10</v>
      </c>
      <c r="D8" s="21">
        <f t="shared" si="2"/>
        <v>733</v>
      </c>
      <c r="E8" s="18">
        <f>Sheet1!C8</f>
        <v>738</v>
      </c>
      <c r="F8" s="18">
        <f>SUMIF('ENG Request'!$G:$G,'Key point'!G1,'ENG Request'!$Q:$Q)</f>
        <v>10</v>
      </c>
      <c r="G8" s="21">
        <f t="shared" si="3"/>
        <v>748</v>
      </c>
      <c r="H8" s="18">
        <f>Sheet1!D8</f>
        <v>0</v>
      </c>
      <c r="I8" s="18">
        <f>SUMIF('ENG Request'!$G:$G,'Key point'!J1,'ENG Request'!$Q:$Q)</f>
        <v>11</v>
      </c>
      <c r="J8" s="21">
        <f t="shared" si="4"/>
        <v>11</v>
      </c>
      <c r="K8" s="18">
        <f>Sheet1!E8</f>
        <v>0</v>
      </c>
      <c r="L8" s="18">
        <f>SUMIF('ENG Request'!$G:$G,'Key point'!M1,'ENG Request'!$Q:$Q)</f>
        <v>11</v>
      </c>
      <c r="M8" s="21">
        <f t="shared" si="0"/>
        <v>11</v>
      </c>
      <c r="N8" s="18">
        <f>Sheet1!F8</f>
        <v>0</v>
      </c>
      <c r="O8" s="18">
        <f>SUMIF('ENG Request'!$G:$G,P1,'ENG Request'!$Q:$Q)</f>
        <v>8</v>
      </c>
      <c r="P8" s="21">
        <f t="shared" si="1"/>
        <v>8</v>
      </c>
    </row>
    <row r="9" spans="1:20" ht="18" customHeight="1">
      <c r="A9" s="1" t="s">
        <v>50</v>
      </c>
      <c r="B9" s="18">
        <f>Sheet1!B9</f>
        <v>576</v>
      </c>
      <c r="C9" s="26">
        <v>0</v>
      </c>
      <c r="D9" s="21">
        <f t="shared" si="2"/>
        <v>576</v>
      </c>
      <c r="E9" s="18">
        <f>Sheet1!C9</f>
        <v>504</v>
      </c>
      <c r="F9" s="18"/>
      <c r="G9" s="21">
        <f t="shared" si="3"/>
        <v>504</v>
      </c>
      <c r="H9" s="18">
        <f>Sheet1!D9</f>
        <v>0</v>
      </c>
      <c r="I9" s="18"/>
      <c r="J9" s="21">
        <f t="shared" si="4"/>
        <v>0</v>
      </c>
      <c r="K9" s="18">
        <f>Sheet1!E9</f>
        <v>0</v>
      </c>
      <c r="L9" s="18"/>
      <c r="M9" s="21">
        <f t="shared" si="0"/>
        <v>0</v>
      </c>
      <c r="N9" s="18">
        <f>Sheet1!F9</f>
        <v>0</v>
      </c>
      <c r="O9" s="18"/>
      <c r="P9" s="21">
        <f t="shared" si="1"/>
        <v>0</v>
      </c>
    </row>
    <row r="10" spans="1:20" ht="18" customHeight="1">
      <c r="A10" s="1" t="s">
        <v>51</v>
      </c>
      <c r="B10" s="18">
        <f>Sheet1!B10</f>
        <v>1602</v>
      </c>
      <c r="C10" s="26"/>
      <c r="D10" s="21">
        <f t="shared" si="2"/>
        <v>1602</v>
      </c>
      <c r="E10" s="18">
        <f>Sheet1!C10</f>
        <v>1656</v>
      </c>
      <c r="F10" s="18"/>
      <c r="G10" s="21">
        <f t="shared" si="3"/>
        <v>1656</v>
      </c>
      <c r="H10" s="18">
        <f>Sheet1!D10</f>
        <v>0</v>
      </c>
      <c r="I10" s="18"/>
      <c r="J10" s="21">
        <f t="shared" si="4"/>
        <v>0</v>
      </c>
      <c r="K10" s="18">
        <f>Sheet1!E10</f>
        <v>0</v>
      </c>
      <c r="L10" s="18"/>
      <c r="M10" s="21">
        <f t="shared" si="0"/>
        <v>0</v>
      </c>
      <c r="N10" s="18">
        <f>Sheet1!F10</f>
        <v>0</v>
      </c>
      <c r="O10" s="18"/>
      <c r="P10" s="21">
        <f t="shared" si="1"/>
        <v>0</v>
      </c>
    </row>
    <row r="11" spans="1:20" ht="18" customHeight="1">
      <c r="A11" s="1" t="s">
        <v>52</v>
      </c>
      <c r="B11" s="18">
        <f>Sheet1!B11</f>
        <v>900</v>
      </c>
      <c r="C11" s="26"/>
      <c r="D11" s="21">
        <f t="shared" si="2"/>
        <v>900</v>
      </c>
      <c r="E11" s="18">
        <f>Sheet1!C11</f>
        <v>972</v>
      </c>
      <c r="F11" s="18"/>
      <c r="G11" s="21">
        <f t="shared" si="3"/>
        <v>972</v>
      </c>
      <c r="H11" s="18">
        <f>Sheet1!D11</f>
        <v>0</v>
      </c>
      <c r="I11" s="18">
        <v>0</v>
      </c>
      <c r="J11" s="21">
        <f t="shared" si="4"/>
        <v>0</v>
      </c>
      <c r="K11" s="18">
        <f>Sheet1!E11</f>
        <v>0</v>
      </c>
      <c r="L11" s="18"/>
      <c r="M11" s="21">
        <f t="shared" si="0"/>
        <v>0</v>
      </c>
      <c r="N11" s="18">
        <f>Sheet1!F11</f>
        <v>0</v>
      </c>
      <c r="O11" s="18"/>
      <c r="P11" s="21">
        <f t="shared" si="1"/>
        <v>0</v>
      </c>
    </row>
    <row r="12" spans="1:20" ht="18" customHeight="1">
      <c r="A12" s="1" t="s">
        <v>53</v>
      </c>
      <c r="B12" s="18">
        <f>Sheet1!B12</f>
        <v>172</v>
      </c>
      <c r="C12" s="18">
        <f>COUNTIF('ENG Request'!$G:$G,Constraint!D1)</f>
        <v>2</v>
      </c>
      <c r="D12" s="21">
        <f t="shared" si="2"/>
        <v>174</v>
      </c>
      <c r="E12" s="18">
        <f>Sheet1!C12</f>
        <v>175</v>
      </c>
      <c r="F12" s="18">
        <f>COUNTIF('ENG Request'!$G:$G,Constraint!G1)</f>
        <v>2</v>
      </c>
      <c r="G12" s="21">
        <f t="shared" si="3"/>
        <v>177</v>
      </c>
      <c r="H12" s="18">
        <f>Sheet1!D12</f>
        <v>0</v>
      </c>
      <c r="I12" s="18">
        <f>COUNTIF('ENG Request'!$G:$G,Constraint!J1)</f>
        <v>3</v>
      </c>
      <c r="J12" s="21">
        <f t="shared" si="4"/>
        <v>3</v>
      </c>
      <c r="K12" s="18">
        <f>Sheet1!E12</f>
        <v>0</v>
      </c>
      <c r="L12" s="18">
        <f>COUNTIF('ENG Request'!$G:$G,Constraint!M1)</f>
        <v>3</v>
      </c>
      <c r="M12" s="21">
        <f t="shared" si="0"/>
        <v>3</v>
      </c>
      <c r="N12" s="18">
        <f>Sheet1!F12</f>
        <v>0</v>
      </c>
      <c r="O12" s="18">
        <f>COUNTIF('ENG Request'!$G:$G,Constraint!P1)</f>
        <v>1</v>
      </c>
      <c r="P12" s="21">
        <f t="shared" si="1"/>
        <v>1</v>
      </c>
      <c r="R12" s="41">
        <f>AVERAGE(D12,G12)</f>
        <v>175.5</v>
      </c>
      <c r="S12" s="39">
        <f>AVERAGE(D12,G12,J12)</f>
        <v>118</v>
      </c>
      <c r="T12" s="39">
        <f>AVERAGE(D12,G12,J12,M12,P12)</f>
        <v>71.599999999999994</v>
      </c>
    </row>
    <row r="13" spans="1:20" ht="18" customHeight="1">
      <c r="A13" s="1" t="s">
        <v>54</v>
      </c>
      <c r="B13" s="27">
        <f>B2/B15</f>
        <v>4.5427375939849624</v>
      </c>
      <c r="C13" s="26"/>
      <c r="D13" s="28">
        <f>D2/D15</f>
        <v>4.5076941964285719</v>
      </c>
      <c r="E13" s="27">
        <f>E2/E15</f>
        <v>4.4478957871396894</v>
      </c>
      <c r="F13" s="27"/>
      <c r="G13" s="28">
        <f>G2/G15</f>
        <v>4.4140475493781999</v>
      </c>
      <c r="H13" s="27">
        <f>H2/H15</f>
        <v>3.9308823529411767</v>
      </c>
      <c r="I13" s="27"/>
      <c r="J13" s="28">
        <f>J2/J15</f>
        <v>2.5365625000000001</v>
      </c>
      <c r="K13" s="27">
        <f>K2/K15</f>
        <v>0</v>
      </c>
      <c r="L13" s="27"/>
      <c r="M13" s="28">
        <f>M2/M15</f>
        <v>0.15918181818181817</v>
      </c>
      <c r="N13" s="27">
        <f>N2/N15</f>
        <v>0</v>
      </c>
      <c r="O13" s="27"/>
      <c r="P13" s="28">
        <f>P2/P15</f>
        <v>5.9266666666666669E-2</v>
      </c>
      <c r="R13" s="41">
        <f>AVERAGE(D13,G13)</f>
        <v>4.4608708729033859</v>
      </c>
      <c r="S13" s="39">
        <f>AVERAGE(D13,G13,J13)</f>
        <v>3.8194347486022573</v>
      </c>
      <c r="T13" s="132">
        <f>AVERAGE(D13,G13,J13,M13,P13)</f>
        <v>2.3353505461310511</v>
      </c>
    </row>
    <row r="14" spans="1:20" ht="18" customHeight="1">
      <c r="A14" s="1" t="s">
        <v>55</v>
      </c>
      <c r="B14" s="18">
        <f>SUM('Key point'!B25:B30)/1000</f>
        <v>1423.0450000000001</v>
      </c>
      <c r="C14" s="26"/>
      <c r="D14" s="21">
        <f t="shared" si="2"/>
        <v>1423.0450000000001</v>
      </c>
      <c r="E14" s="18">
        <f>SUM('Key point'!E25:E30)/1000</f>
        <v>1422.3240000000001</v>
      </c>
      <c r="F14" s="18"/>
      <c r="G14" s="21">
        <f t="shared" si="3"/>
        <v>1422.3240000000001</v>
      </c>
      <c r="H14" s="18">
        <f>SUM('Key point'!H25:H30)/1000</f>
        <v>0</v>
      </c>
      <c r="I14" s="18"/>
      <c r="J14" s="21">
        <f>H14+I14</f>
        <v>0</v>
      </c>
      <c r="K14" s="18">
        <f>SUM('Key point'!K25:K30)/1000</f>
        <v>0</v>
      </c>
      <c r="L14" s="18"/>
      <c r="M14" s="21">
        <f>K14+L14</f>
        <v>0</v>
      </c>
      <c r="N14" s="18">
        <f>SUM('Key point'!N25:N30)/1000</f>
        <v>0</v>
      </c>
      <c r="O14" s="18"/>
      <c r="P14" s="21">
        <f>N14+O14</f>
        <v>0</v>
      </c>
    </row>
    <row r="15" spans="1:20" ht="18" customHeight="1">
      <c r="A15" s="1" t="s">
        <v>56</v>
      </c>
      <c r="B15" s="18">
        <f>Sheet1!B16+18-30+12-8+12</f>
        <v>1330</v>
      </c>
      <c r="C15" s="26">
        <f>SUMIFS('ENG Request'!$P:$P,'ENG Request'!$G:$G,Constraint!D1)</f>
        <v>14</v>
      </c>
      <c r="D15" s="21">
        <f t="shared" si="2"/>
        <v>1344</v>
      </c>
      <c r="E15" s="18">
        <f>Sheet1!C16+18-27+9+13*3-8+2-12</f>
        <v>1353</v>
      </c>
      <c r="F15" s="18">
        <f>SUMIFS('ENG Request'!P:P,'ENG Request'!G:G,G1)</f>
        <v>14</v>
      </c>
      <c r="G15" s="21">
        <f t="shared" si="3"/>
        <v>1367</v>
      </c>
      <c r="H15" s="18">
        <f>Sheet1!D16+17</f>
        <v>17</v>
      </c>
      <c r="I15" s="26">
        <f>SUMIFS('ENG Request'!$P:$P,'ENG Request'!$G:$G,$J$1)</f>
        <v>15</v>
      </c>
      <c r="J15" s="21">
        <f>H15+I15</f>
        <v>32</v>
      </c>
      <c r="K15" s="18">
        <f>Sheet1!E16+17</f>
        <v>17</v>
      </c>
      <c r="L15" s="26">
        <f>SUMIFS('ENG Request'!$P:$P,'ENG Request'!$G:$G,$M$1)</f>
        <v>16</v>
      </c>
      <c r="M15" s="21">
        <f>K15+L6</f>
        <v>33</v>
      </c>
      <c r="N15" s="18">
        <f>Sheet1!F16+17</f>
        <v>17</v>
      </c>
      <c r="O15" s="26">
        <f>SUMIFS('ENG Request'!$P:$P,'ENG Request'!$G:$G,$P$1)</f>
        <v>13</v>
      </c>
      <c r="P15" s="21">
        <f>N15+O6</f>
        <v>30</v>
      </c>
      <c r="R15" s="41">
        <f>AVERAGE(D15,G15)</f>
        <v>1355.5</v>
      </c>
      <c r="S15" s="39">
        <f>AVERAGE(D15,G15,J15)</f>
        <v>914.33333333333337</v>
      </c>
      <c r="T15" s="39">
        <f>AVERAGE(D15,G15,J15,M15,P15)</f>
        <v>561.20000000000005</v>
      </c>
    </row>
    <row r="16" spans="1:20" ht="18" customHeight="1">
      <c r="A16" s="1" t="s">
        <v>57</v>
      </c>
      <c r="B16" s="18">
        <f>Sheet1!B17</f>
        <v>177902</v>
      </c>
      <c r="C16" s="26"/>
      <c r="D16" s="21">
        <f t="shared" si="2"/>
        <v>177902</v>
      </c>
      <c r="E16" s="18">
        <f>Sheet1!C17</f>
        <v>232302</v>
      </c>
      <c r="F16" s="18"/>
      <c r="G16" s="21">
        <f t="shared" si="3"/>
        <v>232302</v>
      </c>
      <c r="H16" s="18">
        <f>Sheet1!D17</f>
        <v>0</v>
      </c>
      <c r="I16" s="18"/>
      <c r="J16" s="21">
        <f>H16</f>
        <v>0</v>
      </c>
      <c r="K16" s="18">
        <f>Sheet1!E17</f>
        <v>0</v>
      </c>
      <c r="L16" s="18"/>
      <c r="M16" s="21">
        <f>K16</f>
        <v>0</v>
      </c>
      <c r="N16" s="18">
        <f>Sheet1!F17</f>
        <v>0</v>
      </c>
      <c r="O16" s="18"/>
      <c r="P16" s="21">
        <f>N16</f>
        <v>0</v>
      </c>
    </row>
    <row r="17" spans="1:16" ht="17.5" customHeight="1">
      <c r="A17" s="1" t="s">
        <v>9549</v>
      </c>
      <c r="B17" s="18">
        <f>SUMIF('Details (2)'!E:E,'Key point'!R1,'Details (2)'!AI:AI)</f>
        <v>520</v>
      </c>
      <c r="C17" s="26"/>
      <c r="D17" s="21">
        <f>SUM(B17:C17)</f>
        <v>520</v>
      </c>
      <c r="E17" s="18">
        <f>SUMIF('Details (2)'!E:E,'Key point'!S1,'Details (2)'!AI:AI)</f>
        <v>510</v>
      </c>
      <c r="F17" s="18"/>
      <c r="G17" s="21">
        <f>SUM(E17:F17)</f>
        <v>510</v>
      </c>
      <c r="H17" s="18">
        <f>SUMIF('Details (2)'!$E:$E,'Key point'!T1,'Details (2)'!$AI:$AI)</f>
        <v>0</v>
      </c>
      <c r="I17" s="18"/>
      <c r="J17" s="21">
        <f>SUM(H17:I17)</f>
        <v>0</v>
      </c>
      <c r="K17" s="18">
        <f>SUMIF('Details (2)'!$E:$E,'Key point'!U1,'Details (2)'!$AI:$AI)</f>
        <v>0</v>
      </c>
      <c r="L17" s="18"/>
      <c r="M17" s="21">
        <f t="shared" ref="M17" si="5">SUM(K17:L17)</f>
        <v>0</v>
      </c>
      <c r="N17" s="18">
        <f>SUMIF('Details (2)'!$E:$E,'Key point'!V1,'Details (2)'!$AI:$AI)</f>
        <v>0</v>
      </c>
      <c r="O17" s="18"/>
      <c r="P17" s="21">
        <f t="shared" ref="P17" si="6">SUM(N17:O17)</f>
        <v>0</v>
      </c>
    </row>
    <row r="18" spans="1:16" ht="20.5" customHeight="1">
      <c r="A18" s="1" t="s">
        <v>5544</v>
      </c>
      <c r="B18" s="18">
        <f>SUMIF('Details (2)'!E:E,'Key point'!R1,'Details (2)'!AH:AH)</f>
        <v>130</v>
      </c>
      <c r="C18" s="26"/>
      <c r="D18" s="21">
        <f>B18</f>
        <v>130</v>
      </c>
      <c r="E18" s="18">
        <f>SUMIF('Details (2)'!E:E,'Key point'!S1,'Details (2)'!AH:AH)</f>
        <v>124</v>
      </c>
      <c r="F18" s="18"/>
      <c r="G18" s="21">
        <f>E18</f>
        <v>124</v>
      </c>
    </row>
  </sheetData>
  <phoneticPr fontId="4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B10C0-60E1-4244-8FA9-7F1293056FB5}">
  <dimension ref="A1:W177"/>
  <sheetViews>
    <sheetView topLeftCell="A158" workbookViewId="0">
      <selection activeCell="G168" sqref="G168"/>
    </sheetView>
  </sheetViews>
  <sheetFormatPr defaultColWidth="16.453125" defaultRowHeight="18" customHeight="1"/>
  <cols>
    <col min="1" max="1" width="13.08984375" style="16" customWidth="1"/>
    <col min="2" max="2" width="14.453125" style="16" customWidth="1"/>
    <col min="3" max="3" width="14.26953125" style="16" customWidth="1"/>
    <col min="4" max="4" width="24.26953125" style="4" customWidth="1"/>
    <col min="5" max="5" width="22.26953125" style="4" customWidth="1"/>
    <col min="6" max="6" width="9.81640625" style="4" customWidth="1"/>
    <col min="7" max="7" width="11.453125" style="16" customWidth="1"/>
    <col min="8" max="8" width="8.08984375" style="16" bestFit="1" customWidth="1"/>
    <col min="9" max="9" width="8.7265625" style="16" customWidth="1"/>
    <col min="10" max="10" width="9.08984375" style="4" bestFit="1" customWidth="1"/>
    <col min="11" max="11" width="9" style="4" bestFit="1" customWidth="1"/>
    <col min="12" max="12" width="76.81640625" style="4" customWidth="1"/>
    <col min="13" max="13" width="12.08984375" style="4" customWidth="1"/>
    <col min="14" max="14" width="11.453125" style="4" bestFit="1" customWidth="1"/>
    <col min="15" max="15" width="13.453125" style="4" bestFit="1" customWidth="1"/>
    <col min="16" max="16" width="7.08984375" style="4" bestFit="1" customWidth="1"/>
    <col min="17" max="17" width="5" style="4" bestFit="1" customWidth="1"/>
    <col min="18" max="18" width="6" style="4" bestFit="1" customWidth="1"/>
    <col min="19" max="19" width="7.453125" style="4" bestFit="1" customWidth="1"/>
    <col min="20" max="20" width="9.453125" style="4" bestFit="1" customWidth="1"/>
    <col min="21" max="21" width="9.81640625" style="4" bestFit="1" customWidth="1"/>
    <col min="22" max="22" width="9.453125" style="4" bestFit="1" customWidth="1"/>
    <col min="23" max="16384" width="16.453125" style="4"/>
  </cols>
  <sheetData>
    <row r="1" spans="1:23" ht="28" customHeight="1">
      <c r="A1" s="5" t="s">
        <v>0</v>
      </c>
      <c r="B1" s="5" t="s">
        <v>58</v>
      </c>
      <c r="C1" s="5" t="s">
        <v>59</v>
      </c>
      <c r="D1" s="5" t="s">
        <v>60</v>
      </c>
      <c r="E1" s="5" t="s">
        <v>61</v>
      </c>
      <c r="F1" s="5" t="s">
        <v>62</v>
      </c>
      <c r="G1" s="6" t="s">
        <v>63</v>
      </c>
      <c r="H1" s="7" t="s">
        <v>64</v>
      </c>
      <c r="I1" s="5" t="s">
        <v>65</v>
      </c>
      <c r="J1" s="8" t="s">
        <v>66</v>
      </c>
      <c r="K1" s="5" t="s">
        <v>67</v>
      </c>
      <c r="L1" s="9" t="s">
        <v>68</v>
      </c>
      <c r="M1" s="10" t="s">
        <v>69</v>
      </c>
      <c r="N1" s="11" t="s">
        <v>70</v>
      </c>
      <c r="O1" s="11" t="s">
        <v>71</v>
      </c>
      <c r="P1" s="11" t="s">
        <v>72</v>
      </c>
      <c r="Q1" s="7" t="s">
        <v>73</v>
      </c>
      <c r="R1" s="11" t="s">
        <v>74</v>
      </c>
      <c r="S1" s="12" t="s">
        <v>75</v>
      </c>
      <c r="T1" s="13" t="s">
        <v>76</v>
      </c>
      <c r="U1" s="13" t="s">
        <v>77</v>
      </c>
      <c r="V1" s="13" t="s">
        <v>78</v>
      </c>
    </row>
    <row r="2" spans="1:23" ht="18" customHeight="1">
      <c r="A2" s="11" t="str">
        <f>VLOOKUP(D2,'Anode Tantalum Mapping'!A:D,4,0)</f>
        <v>1.9V</v>
      </c>
      <c r="B2" s="49" t="s">
        <v>79</v>
      </c>
      <c r="C2" s="14" t="s">
        <v>9550</v>
      </c>
      <c r="D2" s="14" t="s">
        <v>3152</v>
      </c>
      <c r="E2" s="14" t="s">
        <v>151</v>
      </c>
      <c r="F2" s="14" t="s">
        <v>126</v>
      </c>
      <c r="G2" s="31">
        <v>46172</v>
      </c>
      <c r="H2" s="15">
        <v>14800</v>
      </c>
      <c r="I2" s="15" t="s">
        <v>9551</v>
      </c>
      <c r="J2" s="14" t="s">
        <v>83</v>
      </c>
      <c r="K2" s="14" t="s">
        <v>84</v>
      </c>
      <c r="L2" s="14" t="s">
        <v>9552</v>
      </c>
      <c r="M2" s="14" t="s">
        <v>5093</v>
      </c>
      <c r="N2" s="109">
        <v>45177</v>
      </c>
      <c r="O2" s="14" t="s">
        <v>96</v>
      </c>
      <c r="P2" s="14">
        <v>13</v>
      </c>
      <c r="Q2" s="14">
        <v>8</v>
      </c>
      <c r="R2" s="14">
        <v>5</v>
      </c>
      <c r="S2" s="14">
        <v>55040191</v>
      </c>
      <c r="T2" s="14" t="s">
        <v>91</v>
      </c>
      <c r="U2" s="14" t="s">
        <v>113</v>
      </c>
      <c r="V2" s="14" t="s">
        <v>116</v>
      </c>
      <c r="W2" s="14" t="s">
        <v>5094</v>
      </c>
    </row>
    <row r="3" spans="1:23" ht="18" customHeight="1">
      <c r="A3" s="11" t="str">
        <f>VLOOKUP(D3,'Anode Tantalum Mapping'!A:D,4,0)</f>
        <v>T-G</v>
      </c>
      <c r="B3" s="14" t="s">
        <v>79</v>
      </c>
      <c r="C3" s="14" t="s">
        <v>10147</v>
      </c>
      <c r="D3" s="14" t="s">
        <v>4116</v>
      </c>
      <c r="E3" s="14" t="s">
        <v>5070</v>
      </c>
      <c r="F3" s="14" t="s">
        <v>82</v>
      </c>
      <c r="G3" s="31">
        <v>46173</v>
      </c>
      <c r="H3" s="15">
        <v>8500</v>
      </c>
      <c r="I3" s="15">
        <v>8500</v>
      </c>
      <c r="J3" s="14" t="s">
        <v>134</v>
      </c>
      <c r="K3" s="14" t="s">
        <v>84</v>
      </c>
      <c r="L3" s="14" t="s">
        <v>10148</v>
      </c>
      <c r="M3" s="14" t="s">
        <v>135</v>
      </c>
      <c r="N3" s="81">
        <v>46104</v>
      </c>
      <c r="O3" s="14" t="s">
        <v>101</v>
      </c>
      <c r="P3" s="14">
        <v>7</v>
      </c>
      <c r="Q3" s="14">
        <v>5</v>
      </c>
      <c r="R3" s="14">
        <v>2</v>
      </c>
      <c r="S3" s="14">
        <v>38241832</v>
      </c>
      <c r="T3" s="14" t="s">
        <v>91</v>
      </c>
      <c r="U3" s="14" t="s">
        <v>5089</v>
      </c>
      <c r="V3" s="14" t="s">
        <v>92</v>
      </c>
      <c r="W3" s="14" t="s">
        <v>136</v>
      </c>
    </row>
    <row r="4" spans="1:23" ht="18" customHeight="1">
      <c r="A4" s="11" t="str">
        <f>VLOOKUP(D4,'Anode Tantalum Mapping'!A:D,4,0)</f>
        <v>T-G</v>
      </c>
      <c r="B4" s="14" t="s">
        <v>79</v>
      </c>
      <c r="C4" s="14" t="s">
        <v>10149</v>
      </c>
      <c r="D4" s="14" t="s">
        <v>4116</v>
      </c>
      <c r="E4" s="14" t="s">
        <v>5070</v>
      </c>
      <c r="F4" s="14" t="s">
        <v>82</v>
      </c>
      <c r="G4" s="31">
        <v>46173</v>
      </c>
      <c r="H4" s="15">
        <v>8500</v>
      </c>
      <c r="I4" s="15">
        <v>8500</v>
      </c>
      <c r="J4" s="14" t="s">
        <v>134</v>
      </c>
      <c r="K4" s="14" t="s">
        <v>84</v>
      </c>
      <c r="L4" s="14" t="s">
        <v>10148</v>
      </c>
      <c r="M4" s="14" t="s">
        <v>135</v>
      </c>
      <c r="N4" s="81">
        <v>46104</v>
      </c>
      <c r="O4" s="14" t="s">
        <v>101</v>
      </c>
      <c r="P4" s="14">
        <v>7</v>
      </c>
      <c r="Q4" s="14">
        <v>5</v>
      </c>
      <c r="R4" s="14">
        <v>2</v>
      </c>
      <c r="S4" s="14">
        <v>38241832</v>
      </c>
      <c r="T4" s="14" t="s">
        <v>91</v>
      </c>
      <c r="U4" s="14" t="s">
        <v>5089</v>
      </c>
      <c r="V4" s="14" t="s">
        <v>92</v>
      </c>
      <c r="W4" s="14" t="s">
        <v>136</v>
      </c>
    </row>
    <row r="5" spans="1:23" ht="18" customHeight="1">
      <c r="A5" s="11" t="str">
        <f>VLOOKUP(D5,'Anode Tantalum Mapping'!A:D,4,0)</f>
        <v>T59V</v>
      </c>
      <c r="B5" s="14" t="s">
        <v>79</v>
      </c>
      <c r="C5" s="14" t="s">
        <v>10150</v>
      </c>
      <c r="D5" s="14" t="s">
        <v>1638</v>
      </c>
      <c r="E5" s="14" t="s">
        <v>1608</v>
      </c>
      <c r="F5" s="14" t="s">
        <v>152</v>
      </c>
      <c r="G5" s="31">
        <v>46175</v>
      </c>
      <c r="H5" s="15">
        <v>5000</v>
      </c>
      <c r="I5" s="15">
        <v>5000</v>
      </c>
      <c r="J5" s="14" t="s">
        <v>134</v>
      </c>
      <c r="K5" s="14" t="s">
        <v>84</v>
      </c>
      <c r="L5" s="14" t="s">
        <v>10151</v>
      </c>
      <c r="M5" s="14" t="s">
        <v>135</v>
      </c>
      <c r="N5" s="81">
        <v>46148</v>
      </c>
      <c r="O5" s="14" t="s">
        <v>101</v>
      </c>
      <c r="P5" s="14">
        <v>7</v>
      </c>
      <c r="Q5" s="14">
        <v>3</v>
      </c>
      <c r="R5" s="14">
        <v>4</v>
      </c>
      <c r="S5" s="14">
        <v>55040919</v>
      </c>
      <c r="T5" s="14" t="s">
        <v>91</v>
      </c>
      <c r="U5" s="14" t="s">
        <v>102</v>
      </c>
      <c r="V5" s="14" t="s">
        <v>92</v>
      </c>
      <c r="W5" s="14" t="s">
        <v>136</v>
      </c>
    </row>
    <row r="6" spans="1:23" ht="18" customHeight="1">
      <c r="A6" s="11" t="str">
        <f>VLOOKUP(D6,'Anode Tantalum Mapping'!A:D,4,0)</f>
        <v>T59V</v>
      </c>
      <c r="B6" s="14" t="s">
        <v>79</v>
      </c>
      <c r="C6" s="14" t="s">
        <v>10152</v>
      </c>
      <c r="D6" s="14" t="s">
        <v>1638</v>
      </c>
      <c r="E6" s="14" t="s">
        <v>1608</v>
      </c>
      <c r="F6" s="14" t="s">
        <v>152</v>
      </c>
      <c r="G6" s="31">
        <v>46175</v>
      </c>
      <c r="H6" s="15">
        <v>5000</v>
      </c>
      <c r="I6" s="15">
        <v>5000</v>
      </c>
      <c r="J6" s="14" t="s">
        <v>134</v>
      </c>
      <c r="K6" s="14" t="s">
        <v>84</v>
      </c>
      <c r="L6" s="14" t="s">
        <v>10151</v>
      </c>
      <c r="M6" s="14" t="s">
        <v>135</v>
      </c>
      <c r="N6" s="81">
        <v>46148</v>
      </c>
      <c r="O6" s="14" t="s">
        <v>101</v>
      </c>
      <c r="P6" s="14">
        <v>7</v>
      </c>
      <c r="Q6" s="14">
        <v>3</v>
      </c>
      <c r="R6" s="14">
        <v>4</v>
      </c>
      <c r="S6" s="14">
        <v>55040919</v>
      </c>
      <c r="T6" s="14" t="s">
        <v>91</v>
      </c>
      <c r="U6" s="14" t="s">
        <v>102</v>
      </c>
      <c r="V6" s="14" t="s">
        <v>92</v>
      </c>
      <c r="W6" s="14" t="s">
        <v>136</v>
      </c>
    </row>
    <row r="7" spans="1:23" ht="18" customHeight="1">
      <c r="A7" s="11" t="str">
        <f>VLOOKUP(D7,'Anode Tantalum Mapping'!A:D,4,0)</f>
        <v>T59V</v>
      </c>
      <c r="B7" s="14" t="s">
        <v>79</v>
      </c>
      <c r="C7" s="14" t="s">
        <v>10153</v>
      </c>
      <c r="D7" s="14" t="s">
        <v>1638</v>
      </c>
      <c r="E7" s="14" t="s">
        <v>1608</v>
      </c>
      <c r="F7" s="14" t="s">
        <v>152</v>
      </c>
      <c r="G7" s="31">
        <v>46177</v>
      </c>
      <c r="H7" s="15">
        <v>4982</v>
      </c>
      <c r="I7" s="15">
        <v>4982</v>
      </c>
      <c r="J7" s="14" t="s">
        <v>134</v>
      </c>
      <c r="K7" s="14" t="s">
        <v>84</v>
      </c>
      <c r="L7" s="14" t="s">
        <v>10154</v>
      </c>
      <c r="M7" s="14" t="s">
        <v>135</v>
      </c>
      <c r="N7" s="81">
        <v>46148</v>
      </c>
      <c r="O7" s="14" t="s">
        <v>101</v>
      </c>
      <c r="P7" s="14">
        <v>7</v>
      </c>
      <c r="Q7" s="14">
        <v>3</v>
      </c>
      <c r="R7" s="14">
        <v>4</v>
      </c>
      <c r="S7" s="14">
        <v>55040919</v>
      </c>
      <c r="T7" s="14" t="s">
        <v>91</v>
      </c>
      <c r="U7" s="14" t="s">
        <v>102</v>
      </c>
      <c r="V7" s="14" t="s">
        <v>92</v>
      </c>
      <c r="W7" s="14" t="s">
        <v>136</v>
      </c>
    </row>
    <row r="8" spans="1:23" ht="18" customHeight="1">
      <c r="A8" s="11" t="str">
        <f>VLOOKUP(D8,'Anode Tantalum Mapping'!A:D,4,0)</f>
        <v>T521X</v>
      </c>
      <c r="B8" s="14" t="s">
        <v>79</v>
      </c>
      <c r="C8" s="14" t="s">
        <v>10155</v>
      </c>
      <c r="D8" s="14" t="s">
        <v>257</v>
      </c>
      <c r="E8" s="14" t="s">
        <v>258</v>
      </c>
      <c r="F8" s="14" t="s">
        <v>152</v>
      </c>
      <c r="G8" s="31">
        <v>46177</v>
      </c>
      <c r="H8" s="15">
        <v>8000</v>
      </c>
      <c r="I8" s="15">
        <v>8000</v>
      </c>
      <c r="J8" s="14" t="s">
        <v>134</v>
      </c>
      <c r="K8" s="14" t="s">
        <v>84</v>
      </c>
      <c r="L8" s="14" t="s">
        <v>10156</v>
      </c>
      <c r="M8" s="14" t="s">
        <v>135</v>
      </c>
      <c r="N8" s="81">
        <v>46148</v>
      </c>
      <c r="O8" s="14" t="s">
        <v>101</v>
      </c>
      <c r="P8" s="14">
        <v>7</v>
      </c>
      <c r="Q8" s="14">
        <v>3</v>
      </c>
      <c r="R8" s="14">
        <v>4</v>
      </c>
      <c r="S8" s="14">
        <v>55040919</v>
      </c>
      <c r="T8" s="14" t="s">
        <v>91</v>
      </c>
      <c r="U8" s="14" t="s">
        <v>91</v>
      </c>
      <c r="V8" s="14" t="s">
        <v>108</v>
      </c>
      <c r="W8" s="14" t="s">
        <v>136</v>
      </c>
    </row>
    <row r="9" spans="1:23" ht="18" customHeight="1">
      <c r="A9" s="11" t="str">
        <f>VLOOKUP(D9,'Anode Tantalum Mapping'!A:D,4,0)</f>
        <v>T521X</v>
      </c>
      <c r="B9" s="14" t="s">
        <v>79</v>
      </c>
      <c r="C9" s="14" t="s">
        <v>10157</v>
      </c>
      <c r="D9" s="14" t="s">
        <v>257</v>
      </c>
      <c r="E9" s="14" t="s">
        <v>258</v>
      </c>
      <c r="F9" s="14" t="s">
        <v>152</v>
      </c>
      <c r="G9" s="31">
        <v>46179</v>
      </c>
      <c r="H9" s="15">
        <v>8000</v>
      </c>
      <c r="I9" s="15">
        <v>8000</v>
      </c>
      <c r="J9" s="14" t="s">
        <v>134</v>
      </c>
      <c r="K9" s="14" t="s">
        <v>84</v>
      </c>
      <c r="L9" s="14" t="s">
        <v>10156</v>
      </c>
      <c r="M9" s="14" t="s">
        <v>135</v>
      </c>
      <c r="N9" s="81">
        <v>46148</v>
      </c>
      <c r="O9" s="14" t="s">
        <v>101</v>
      </c>
      <c r="P9" s="14">
        <v>7</v>
      </c>
      <c r="Q9" s="14">
        <v>3</v>
      </c>
      <c r="R9" s="14">
        <v>4</v>
      </c>
      <c r="S9" s="14">
        <v>55040919</v>
      </c>
      <c r="T9" s="14" t="s">
        <v>91</v>
      </c>
      <c r="U9" s="14" t="s">
        <v>91</v>
      </c>
      <c r="V9" s="14" t="s">
        <v>108</v>
      </c>
      <c r="W9" s="14" t="s">
        <v>136</v>
      </c>
    </row>
    <row r="10" spans="1:23" ht="18" customHeight="1">
      <c r="A10" s="11" t="str">
        <f>VLOOKUP(D10,'Anode Tantalum Mapping'!A:D,4,0)</f>
        <v>T521X</v>
      </c>
      <c r="B10" s="14" t="s">
        <v>79</v>
      </c>
      <c r="C10" s="14" t="s">
        <v>10158</v>
      </c>
      <c r="D10" s="14" t="s">
        <v>257</v>
      </c>
      <c r="E10" s="14" t="s">
        <v>258</v>
      </c>
      <c r="F10" s="14" t="s">
        <v>152</v>
      </c>
      <c r="G10" s="31">
        <v>46179</v>
      </c>
      <c r="H10" s="15">
        <v>8000</v>
      </c>
      <c r="I10" s="15">
        <v>8000</v>
      </c>
      <c r="J10" s="14" t="s">
        <v>134</v>
      </c>
      <c r="K10" s="14" t="s">
        <v>84</v>
      </c>
      <c r="L10" s="14" t="s">
        <v>10156</v>
      </c>
      <c r="M10" s="14" t="s">
        <v>135</v>
      </c>
      <c r="N10" s="81">
        <v>46148</v>
      </c>
      <c r="O10" s="14" t="s">
        <v>101</v>
      </c>
      <c r="P10" s="14">
        <v>7</v>
      </c>
      <c r="Q10" s="14">
        <v>3</v>
      </c>
      <c r="R10" s="14">
        <v>4</v>
      </c>
      <c r="S10" s="14">
        <v>55040919</v>
      </c>
      <c r="T10" s="14" t="s">
        <v>91</v>
      </c>
      <c r="U10" s="14" t="s">
        <v>91</v>
      </c>
      <c r="V10" s="14" t="s">
        <v>108</v>
      </c>
      <c r="W10" s="14" t="s">
        <v>136</v>
      </c>
    </row>
    <row r="11" spans="1:23" ht="18" customHeight="1">
      <c r="A11" s="11" t="e">
        <f>VLOOKUP(D11,'Anode Tantalum Mapping'!A:D,4,0)</f>
        <v>#N/A</v>
      </c>
      <c r="B11" s="14" t="s">
        <v>79</v>
      </c>
      <c r="C11" s="14" t="s">
        <v>5109</v>
      </c>
      <c r="D11" s="49" t="s">
        <v>4430</v>
      </c>
      <c r="E11" s="49" t="s">
        <v>4431</v>
      </c>
      <c r="F11" s="49" t="s">
        <v>82</v>
      </c>
      <c r="G11" s="31">
        <v>46174</v>
      </c>
      <c r="H11" s="15">
        <v>7031</v>
      </c>
      <c r="I11" s="15">
        <v>7031</v>
      </c>
      <c r="J11" s="14" t="s">
        <v>83</v>
      </c>
      <c r="K11" s="14" t="s">
        <v>84</v>
      </c>
      <c r="L11" s="14" t="s">
        <v>5055</v>
      </c>
      <c r="M11" s="14" t="s">
        <v>86</v>
      </c>
      <c r="N11" s="81">
        <v>46162</v>
      </c>
      <c r="O11" s="14" t="s">
        <v>23</v>
      </c>
      <c r="P11" s="14">
        <v>3</v>
      </c>
      <c r="Q11" s="14">
        <v>0</v>
      </c>
      <c r="R11" s="14">
        <v>3</v>
      </c>
      <c r="S11" s="14"/>
      <c r="T11" s="14"/>
      <c r="U11" s="14"/>
      <c r="V11" s="14"/>
      <c r="W11" s="14" t="s">
        <v>5054</v>
      </c>
    </row>
    <row r="12" spans="1:23" ht="18" customHeight="1">
      <c r="A12" s="11" t="e">
        <f>VLOOKUP(D12,'Anode Tantalum Mapping'!A:D,4,0)</f>
        <v>#N/A</v>
      </c>
      <c r="B12" s="14" t="s">
        <v>79</v>
      </c>
      <c r="C12" s="14" t="s">
        <v>5106</v>
      </c>
      <c r="D12" s="49" t="s">
        <v>4430</v>
      </c>
      <c r="E12" s="49" t="s">
        <v>4431</v>
      </c>
      <c r="F12" s="49" t="s">
        <v>82</v>
      </c>
      <c r="G12" s="31"/>
      <c r="H12" s="15">
        <v>7208</v>
      </c>
      <c r="I12" s="15">
        <v>7208</v>
      </c>
      <c r="J12" s="14" t="s">
        <v>83</v>
      </c>
      <c r="K12" s="14" t="s">
        <v>84</v>
      </c>
      <c r="L12" s="14"/>
      <c r="M12" s="14" t="s">
        <v>86</v>
      </c>
      <c r="N12" s="81">
        <v>46162</v>
      </c>
      <c r="O12" s="14" t="s">
        <v>23</v>
      </c>
      <c r="P12" s="14"/>
      <c r="Q12" s="14"/>
      <c r="R12" s="14"/>
      <c r="S12" s="14"/>
      <c r="T12" s="14"/>
      <c r="U12" s="14"/>
      <c r="V12" s="14"/>
      <c r="W12" s="14" t="s">
        <v>5054</v>
      </c>
    </row>
    <row r="13" spans="1:23" ht="18" customHeight="1">
      <c r="A13" s="11" t="e">
        <f>VLOOKUP(D13,'Anode Tantalum Mapping'!A:D,4,0)</f>
        <v>#N/A</v>
      </c>
      <c r="B13" s="14" t="s">
        <v>79</v>
      </c>
      <c r="C13" s="14" t="s">
        <v>5105</v>
      </c>
      <c r="D13" s="110" t="s">
        <v>4430</v>
      </c>
      <c r="E13" s="110" t="s">
        <v>4431</v>
      </c>
      <c r="F13" s="110" t="s">
        <v>82</v>
      </c>
      <c r="G13" s="31">
        <v>46174</v>
      </c>
      <c r="H13" s="15">
        <v>7393</v>
      </c>
      <c r="I13" s="15">
        <v>7393</v>
      </c>
      <c r="J13" s="14" t="s">
        <v>83</v>
      </c>
      <c r="K13" s="14" t="s">
        <v>84</v>
      </c>
      <c r="L13" s="14" t="s">
        <v>5055</v>
      </c>
      <c r="M13" s="14" t="s">
        <v>86</v>
      </c>
      <c r="N13" s="81">
        <v>46162</v>
      </c>
      <c r="O13" s="14" t="s">
        <v>23</v>
      </c>
      <c r="P13" s="14">
        <v>3</v>
      </c>
      <c r="Q13" s="14">
        <v>0</v>
      </c>
      <c r="R13" s="14">
        <v>3</v>
      </c>
      <c r="S13" s="14"/>
      <c r="T13" s="14"/>
      <c r="U13" s="14"/>
      <c r="V13" s="14"/>
      <c r="W13" s="14" t="s">
        <v>5054</v>
      </c>
    </row>
    <row r="14" spans="1:23" ht="18" customHeight="1">
      <c r="A14" s="11" t="e">
        <f>VLOOKUP(D14,'Anode Tantalum Mapping'!A:D,4,0)</f>
        <v>#N/A</v>
      </c>
      <c r="B14" s="14" t="s">
        <v>79</v>
      </c>
      <c r="C14" s="14" t="s">
        <v>5083</v>
      </c>
      <c r="D14" s="110" t="s">
        <v>4430</v>
      </c>
      <c r="E14" s="110" t="s">
        <v>4431</v>
      </c>
      <c r="F14" s="110" t="s">
        <v>82</v>
      </c>
      <c r="G14" s="31"/>
      <c r="H14" s="15">
        <v>7400</v>
      </c>
      <c r="I14" s="15">
        <v>7400</v>
      </c>
      <c r="J14" s="14" t="s">
        <v>83</v>
      </c>
      <c r="K14" s="14" t="s">
        <v>84</v>
      </c>
      <c r="L14" s="14"/>
      <c r="M14" s="14" t="s">
        <v>86</v>
      </c>
      <c r="N14" s="81">
        <v>46162</v>
      </c>
      <c r="O14" s="14" t="s">
        <v>23</v>
      </c>
      <c r="P14" s="14"/>
      <c r="Q14" s="14"/>
      <c r="R14" s="14"/>
      <c r="S14" s="14"/>
      <c r="T14" s="14"/>
      <c r="U14" s="14"/>
      <c r="V14" s="14"/>
      <c r="W14" s="14" t="s">
        <v>5054</v>
      </c>
    </row>
    <row r="15" spans="1:23" ht="18" customHeight="1">
      <c r="A15" s="11" t="e">
        <f>VLOOKUP(D15,'Anode Tantalum Mapping'!A:D,4,0)</f>
        <v>#N/A</v>
      </c>
      <c r="B15" s="14" t="s">
        <v>79</v>
      </c>
      <c r="C15" s="14" t="s">
        <v>10159</v>
      </c>
      <c r="D15" s="85" t="s">
        <v>137</v>
      </c>
      <c r="E15" s="85" t="s">
        <v>138</v>
      </c>
      <c r="F15" s="85" t="s">
        <v>82</v>
      </c>
      <c r="G15" s="31">
        <v>46174</v>
      </c>
      <c r="H15" s="15">
        <v>7779</v>
      </c>
      <c r="I15" s="15">
        <v>7779</v>
      </c>
      <c r="J15" s="14" t="s">
        <v>83</v>
      </c>
      <c r="K15" s="14" t="s">
        <v>84</v>
      </c>
      <c r="L15" s="14" t="s">
        <v>5055</v>
      </c>
      <c r="M15" s="14" t="s">
        <v>86</v>
      </c>
      <c r="N15" s="81">
        <v>46162</v>
      </c>
      <c r="O15" s="14" t="s">
        <v>23</v>
      </c>
      <c r="P15" s="14">
        <v>3</v>
      </c>
      <c r="Q15" s="14">
        <v>0</v>
      </c>
      <c r="R15" s="14">
        <v>3</v>
      </c>
      <c r="S15" s="14"/>
      <c r="T15" s="14"/>
      <c r="U15" s="14"/>
      <c r="V15" s="14"/>
      <c r="W15" s="14" t="s">
        <v>139</v>
      </c>
    </row>
    <row r="16" spans="1:23" ht="18" customHeight="1">
      <c r="A16" s="11" t="e">
        <f>VLOOKUP(D16,'Anode Tantalum Mapping'!A:D,4,0)</f>
        <v>#N/A</v>
      </c>
      <c r="B16" s="14" t="s">
        <v>79</v>
      </c>
      <c r="C16" s="14" t="s">
        <v>10160</v>
      </c>
      <c r="D16" s="85" t="s">
        <v>137</v>
      </c>
      <c r="E16" s="85" t="s">
        <v>138</v>
      </c>
      <c r="F16" s="85" t="s">
        <v>82</v>
      </c>
      <c r="G16" s="31"/>
      <c r="H16" s="15">
        <v>7786</v>
      </c>
      <c r="I16" s="15">
        <v>7786</v>
      </c>
      <c r="J16" s="14" t="s">
        <v>83</v>
      </c>
      <c r="K16" s="14" t="s">
        <v>84</v>
      </c>
      <c r="L16" s="14"/>
      <c r="M16" s="14" t="s">
        <v>86</v>
      </c>
      <c r="N16" s="81">
        <v>46162</v>
      </c>
      <c r="O16" s="14" t="s">
        <v>23</v>
      </c>
      <c r="P16" s="14"/>
      <c r="Q16" s="14"/>
      <c r="R16" s="14"/>
      <c r="S16" s="14"/>
      <c r="T16" s="14"/>
      <c r="U16" s="14"/>
      <c r="V16" s="14"/>
      <c r="W16" s="14" t="s">
        <v>139</v>
      </c>
    </row>
    <row r="17" spans="1:23" ht="18" customHeight="1">
      <c r="A17" s="11" t="e">
        <f>VLOOKUP(D17,'Anode Tantalum Mapping'!A:D,4,0)</f>
        <v>#N/A</v>
      </c>
      <c r="B17" s="14" t="s">
        <v>79</v>
      </c>
      <c r="C17" s="14" t="s">
        <v>10161</v>
      </c>
      <c r="D17" s="14" t="s">
        <v>4430</v>
      </c>
      <c r="E17" s="14" t="s">
        <v>4431</v>
      </c>
      <c r="F17" s="14" t="s">
        <v>82</v>
      </c>
      <c r="G17" s="31">
        <v>46174</v>
      </c>
      <c r="H17" s="15">
        <v>16400</v>
      </c>
      <c r="I17" s="15">
        <v>16400</v>
      </c>
      <c r="J17" s="14" t="s">
        <v>83</v>
      </c>
      <c r="K17" s="14" t="s">
        <v>84</v>
      </c>
      <c r="L17" s="14" t="s">
        <v>85</v>
      </c>
      <c r="M17" s="14" t="s">
        <v>86</v>
      </c>
      <c r="N17" s="81">
        <v>46162</v>
      </c>
      <c r="O17" s="14" t="s">
        <v>23</v>
      </c>
      <c r="P17" s="14">
        <v>3</v>
      </c>
      <c r="Q17" s="14">
        <v>0</v>
      </c>
      <c r="R17" s="14">
        <v>3</v>
      </c>
      <c r="S17" s="14"/>
      <c r="T17" s="14"/>
      <c r="U17" s="14"/>
      <c r="V17" s="14"/>
      <c r="W17" s="14" t="s">
        <v>5054</v>
      </c>
    </row>
    <row r="18" spans="1:23" ht="18" customHeight="1">
      <c r="A18" s="11" t="str">
        <f>VLOOKUP(D18,'Anode Tantalum Mapping'!A:D,4,0)</f>
        <v>T-G</v>
      </c>
      <c r="B18" s="14" t="s">
        <v>79</v>
      </c>
      <c r="C18" s="14" t="s">
        <v>10162</v>
      </c>
      <c r="D18" s="14" t="s">
        <v>5069</v>
      </c>
      <c r="E18" s="14" t="s">
        <v>5070</v>
      </c>
      <c r="F18" s="14" t="s">
        <v>82</v>
      </c>
      <c r="G18" s="31">
        <v>46176</v>
      </c>
      <c r="H18" s="15">
        <v>1500</v>
      </c>
      <c r="I18" s="15">
        <v>1500</v>
      </c>
      <c r="J18" s="14" t="s">
        <v>5056</v>
      </c>
      <c r="K18" s="14" t="s">
        <v>5569</v>
      </c>
      <c r="L18" s="14" t="s">
        <v>10163</v>
      </c>
      <c r="M18" s="14" t="s">
        <v>5057</v>
      </c>
      <c r="N18" s="81">
        <v>46156</v>
      </c>
      <c r="O18" s="14" t="s">
        <v>101</v>
      </c>
      <c r="P18" s="14">
        <v>7</v>
      </c>
      <c r="Q18" s="14">
        <v>5</v>
      </c>
      <c r="R18" s="14">
        <v>2</v>
      </c>
      <c r="S18" s="14">
        <v>38241832</v>
      </c>
      <c r="T18" s="14" t="s">
        <v>91</v>
      </c>
      <c r="U18" s="14" t="s">
        <v>113</v>
      </c>
      <c r="V18" s="14" t="s">
        <v>5570</v>
      </c>
      <c r="W18" s="14" t="s">
        <v>4434</v>
      </c>
    </row>
    <row r="19" spans="1:23" ht="18" customHeight="1">
      <c r="A19" s="11" t="str">
        <f>VLOOKUP(D19,'Anode Tantalum Mapping'!A:D,4,0)</f>
        <v>T-G</v>
      </c>
      <c r="B19" s="14" t="s">
        <v>79</v>
      </c>
      <c r="C19" s="14" t="s">
        <v>10162</v>
      </c>
      <c r="D19" s="14" t="s">
        <v>5069</v>
      </c>
      <c r="E19" s="14" t="s">
        <v>5070</v>
      </c>
      <c r="F19" s="14" t="s">
        <v>82</v>
      </c>
      <c r="G19" s="31">
        <v>46176</v>
      </c>
      <c r="H19" s="15">
        <v>1494</v>
      </c>
      <c r="I19" s="15">
        <v>1494</v>
      </c>
      <c r="J19" s="14" t="s">
        <v>5056</v>
      </c>
      <c r="K19" s="14" t="s">
        <v>5569</v>
      </c>
      <c r="L19" s="14" t="s">
        <v>10163</v>
      </c>
      <c r="M19" s="14" t="s">
        <v>5057</v>
      </c>
      <c r="N19" s="81">
        <v>46156</v>
      </c>
      <c r="O19" s="14" t="s">
        <v>101</v>
      </c>
      <c r="P19" s="14">
        <v>7</v>
      </c>
      <c r="Q19" s="14">
        <v>5</v>
      </c>
      <c r="R19" s="14">
        <v>2</v>
      </c>
      <c r="S19" s="14">
        <v>38241832</v>
      </c>
      <c r="T19" s="14" t="s">
        <v>91</v>
      </c>
      <c r="U19" s="14" t="s">
        <v>113</v>
      </c>
      <c r="V19" s="14" t="s">
        <v>5570</v>
      </c>
      <c r="W19" s="14" t="s">
        <v>4434</v>
      </c>
    </row>
    <row r="20" spans="1:23" ht="18" customHeight="1">
      <c r="A20" s="11" t="str">
        <f>VLOOKUP(D20,'Anode Tantalum Mapping'!A:D,4,0)</f>
        <v>T59V</v>
      </c>
      <c r="B20" s="14" t="s">
        <v>79</v>
      </c>
      <c r="C20" s="14" t="s">
        <v>10164</v>
      </c>
      <c r="D20" s="14" t="s">
        <v>4342</v>
      </c>
      <c r="E20" s="14" t="s">
        <v>4341</v>
      </c>
      <c r="F20" s="14" t="s">
        <v>131</v>
      </c>
      <c r="G20" s="31">
        <v>46178</v>
      </c>
      <c r="H20" s="15">
        <v>9000</v>
      </c>
      <c r="I20" s="15">
        <v>9000</v>
      </c>
      <c r="J20" s="14" t="s">
        <v>5056</v>
      </c>
      <c r="K20" s="14" t="s">
        <v>5569</v>
      </c>
      <c r="L20" s="14" t="s">
        <v>10165</v>
      </c>
      <c r="M20" s="14" t="s">
        <v>10166</v>
      </c>
      <c r="N20" s="81">
        <v>46160</v>
      </c>
      <c r="O20" s="14" t="s">
        <v>101</v>
      </c>
      <c r="P20" s="14">
        <v>7</v>
      </c>
      <c r="Q20" s="14">
        <v>4</v>
      </c>
      <c r="R20" s="14">
        <v>3</v>
      </c>
      <c r="S20" s="14">
        <v>38241345</v>
      </c>
      <c r="T20" s="14" t="s">
        <v>91</v>
      </c>
      <c r="U20" s="14" t="s">
        <v>113</v>
      </c>
      <c r="V20" s="14" t="s">
        <v>5570</v>
      </c>
      <c r="W20" s="14" t="s">
        <v>10167</v>
      </c>
    </row>
    <row r="21" spans="1:23" ht="18" customHeight="1">
      <c r="A21" s="11" t="str">
        <f>VLOOKUP(D21,'Anode Tantalum Mapping'!A:D,4,0)</f>
        <v>T59D 1</v>
      </c>
      <c r="B21" s="14" t="s">
        <v>79</v>
      </c>
      <c r="C21" s="14" t="s">
        <v>10168</v>
      </c>
      <c r="D21" s="14" t="s">
        <v>1545</v>
      </c>
      <c r="E21" s="14" t="s">
        <v>1544</v>
      </c>
      <c r="F21" s="14" t="s">
        <v>4516</v>
      </c>
      <c r="G21" s="31">
        <v>46178</v>
      </c>
      <c r="H21" s="15">
        <v>3640</v>
      </c>
      <c r="I21" s="15">
        <v>3640</v>
      </c>
      <c r="J21" s="14" t="s">
        <v>5056</v>
      </c>
      <c r="K21" s="14" t="s">
        <v>5569</v>
      </c>
      <c r="L21" s="14" t="s">
        <v>10169</v>
      </c>
      <c r="M21" s="14" t="s">
        <v>10166</v>
      </c>
      <c r="N21" s="81">
        <v>46160</v>
      </c>
      <c r="O21" s="14" t="s">
        <v>23</v>
      </c>
      <c r="P21" s="14">
        <v>1</v>
      </c>
      <c r="Q21" s="14">
        <v>0</v>
      </c>
      <c r="R21" s="14">
        <v>1</v>
      </c>
      <c r="S21" s="14">
        <v>89940061</v>
      </c>
      <c r="T21" s="14" t="s">
        <v>91</v>
      </c>
      <c r="U21" s="14" t="s">
        <v>113</v>
      </c>
      <c r="V21" s="14" t="s">
        <v>108</v>
      </c>
      <c r="W21" s="14" t="s">
        <v>10167</v>
      </c>
    </row>
    <row r="22" spans="1:23" ht="18" customHeight="1">
      <c r="A22" s="11" t="str">
        <f>VLOOKUP(D22,'Anode Tantalum Mapping'!A:D,4,0)</f>
        <v>T59D 1</v>
      </c>
      <c r="B22" s="14" t="s">
        <v>79</v>
      </c>
      <c r="C22" s="14" t="s">
        <v>10170</v>
      </c>
      <c r="D22" s="14" t="s">
        <v>1545</v>
      </c>
      <c r="E22" s="14" t="s">
        <v>1544</v>
      </c>
      <c r="F22" s="14" t="s">
        <v>4516</v>
      </c>
      <c r="G22" s="31">
        <v>46178</v>
      </c>
      <c r="H22" s="15">
        <v>3640</v>
      </c>
      <c r="I22" s="15">
        <v>3640</v>
      </c>
      <c r="J22" s="14" t="s">
        <v>5056</v>
      </c>
      <c r="K22" s="14" t="s">
        <v>5569</v>
      </c>
      <c r="L22" s="14" t="s">
        <v>10169</v>
      </c>
      <c r="M22" s="14" t="s">
        <v>10166</v>
      </c>
      <c r="N22" s="81">
        <v>46160</v>
      </c>
      <c r="O22" s="14" t="s">
        <v>23</v>
      </c>
      <c r="P22" s="14">
        <v>1</v>
      </c>
      <c r="Q22" s="14">
        <v>0</v>
      </c>
      <c r="R22" s="14">
        <v>1</v>
      </c>
      <c r="S22" s="14">
        <v>89940061</v>
      </c>
      <c r="T22" s="14" t="s">
        <v>91</v>
      </c>
      <c r="U22" s="14" t="s">
        <v>113</v>
      </c>
      <c r="V22" s="14" t="s">
        <v>108</v>
      </c>
      <c r="W22" s="14" t="s">
        <v>10167</v>
      </c>
    </row>
    <row r="23" spans="1:23" ht="18" customHeight="1">
      <c r="A23" s="11" t="str">
        <f>VLOOKUP(D23,'Anode Tantalum Mapping'!A:D,4,0)</f>
        <v>T59D 1</v>
      </c>
      <c r="B23" s="14" t="s">
        <v>79</v>
      </c>
      <c r="C23" s="14" t="s">
        <v>10171</v>
      </c>
      <c r="D23" s="14" t="s">
        <v>1545</v>
      </c>
      <c r="E23" s="14" t="s">
        <v>1544</v>
      </c>
      <c r="F23" s="14" t="s">
        <v>4516</v>
      </c>
      <c r="G23" s="31">
        <v>46178</v>
      </c>
      <c r="H23" s="15">
        <v>3640</v>
      </c>
      <c r="I23" s="15">
        <v>3640</v>
      </c>
      <c r="J23" s="14" t="s">
        <v>5056</v>
      </c>
      <c r="K23" s="14" t="s">
        <v>5569</v>
      </c>
      <c r="L23" s="14" t="s">
        <v>10169</v>
      </c>
      <c r="M23" s="14" t="s">
        <v>10166</v>
      </c>
      <c r="N23" s="81">
        <v>46160</v>
      </c>
      <c r="O23" s="14" t="s">
        <v>23</v>
      </c>
      <c r="P23" s="14">
        <v>1</v>
      </c>
      <c r="Q23" s="14">
        <v>0</v>
      </c>
      <c r="R23" s="14">
        <v>1</v>
      </c>
      <c r="S23" s="14">
        <v>89940061</v>
      </c>
      <c r="T23" s="14" t="s">
        <v>91</v>
      </c>
      <c r="U23" s="14" t="s">
        <v>113</v>
      </c>
      <c r="V23" s="14" t="s">
        <v>108</v>
      </c>
      <c r="W23" s="14" t="s">
        <v>10167</v>
      </c>
    </row>
    <row r="24" spans="1:23" ht="18" customHeight="1">
      <c r="A24" s="11" t="str">
        <f>VLOOKUP(D24,'Anode Tantalum Mapping'!A:D,4,0)</f>
        <v>T59B 2</v>
      </c>
      <c r="B24" s="14" t="s">
        <v>79</v>
      </c>
      <c r="C24" s="14" t="s">
        <v>10172</v>
      </c>
      <c r="D24" s="14" t="s">
        <v>3769</v>
      </c>
      <c r="E24" s="14" t="s">
        <v>1200</v>
      </c>
      <c r="F24" s="14" t="s">
        <v>4441</v>
      </c>
      <c r="G24" s="31">
        <v>46180</v>
      </c>
      <c r="H24" s="15">
        <v>2820</v>
      </c>
      <c r="I24" s="15">
        <v>2820</v>
      </c>
      <c r="J24" s="14" t="s">
        <v>127</v>
      </c>
      <c r="K24" s="14" t="s">
        <v>84</v>
      </c>
      <c r="L24" s="14" t="s">
        <v>4442</v>
      </c>
      <c r="M24" s="14" t="s">
        <v>149</v>
      </c>
      <c r="N24" s="81">
        <v>45328</v>
      </c>
      <c r="O24" s="14" t="s">
        <v>96</v>
      </c>
      <c r="P24" s="14">
        <v>13</v>
      </c>
      <c r="Q24" s="14">
        <v>8</v>
      </c>
      <c r="R24" s="14">
        <v>5</v>
      </c>
      <c r="S24" s="14">
        <v>55040792</v>
      </c>
      <c r="T24" s="14" t="s">
        <v>112</v>
      </c>
      <c r="U24" s="14" t="s">
        <v>128</v>
      </c>
      <c r="V24" s="14" t="s">
        <v>108</v>
      </c>
      <c r="W24" s="14"/>
    </row>
    <row r="25" spans="1:23" ht="18" customHeight="1">
      <c r="A25" s="11" t="str">
        <f>VLOOKUP(D25,'Anode Tantalum Mapping'!A:D,4,0)</f>
        <v>D</v>
      </c>
      <c r="B25" s="14" t="s">
        <v>79</v>
      </c>
      <c r="C25" s="14" t="s">
        <v>10173</v>
      </c>
      <c r="D25" s="14" t="s">
        <v>2993</v>
      </c>
      <c r="E25" s="14" t="s">
        <v>4439</v>
      </c>
      <c r="F25" s="14" t="s">
        <v>4440</v>
      </c>
      <c r="G25" s="31">
        <v>46181</v>
      </c>
      <c r="H25" s="15">
        <v>1793</v>
      </c>
      <c r="I25" s="15">
        <v>1793</v>
      </c>
      <c r="J25" s="14" t="s">
        <v>127</v>
      </c>
      <c r="K25" s="14" t="s">
        <v>84</v>
      </c>
      <c r="L25" s="14" t="s">
        <v>10174</v>
      </c>
      <c r="M25" s="14" t="s">
        <v>143</v>
      </c>
      <c r="N25" s="81">
        <v>46052</v>
      </c>
      <c r="O25" s="14" t="s">
        <v>96</v>
      </c>
      <c r="P25" s="14">
        <v>13</v>
      </c>
      <c r="Q25" s="14">
        <v>8</v>
      </c>
      <c r="R25" s="14">
        <v>5</v>
      </c>
      <c r="S25" s="14">
        <v>55041065</v>
      </c>
      <c r="T25" s="14" t="s">
        <v>91</v>
      </c>
      <c r="U25" s="14" t="s">
        <v>128</v>
      </c>
      <c r="V25" s="14" t="s">
        <v>116</v>
      </c>
      <c r="W25" s="14" t="s">
        <v>4434</v>
      </c>
    </row>
    <row r="26" spans="1:23" ht="18" customHeight="1">
      <c r="A26" s="11" t="str">
        <f>VLOOKUP(D26,'Anode Tantalum Mapping'!A:D,4,0)</f>
        <v>T59B 2</v>
      </c>
      <c r="B26" s="14" t="s">
        <v>79</v>
      </c>
      <c r="C26" s="14" t="s">
        <v>10175</v>
      </c>
      <c r="D26" s="14" t="s">
        <v>1266</v>
      </c>
      <c r="E26" s="14" t="s">
        <v>1267</v>
      </c>
      <c r="F26" s="14" t="s">
        <v>4426</v>
      </c>
      <c r="G26" s="90">
        <v>46182</v>
      </c>
      <c r="H26" s="15">
        <v>3500</v>
      </c>
      <c r="I26" s="15">
        <v>3500</v>
      </c>
      <c r="J26" s="14" t="s">
        <v>127</v>
      </c>
      <c r="K26" s="14" t="s">
        <v>5569</v>
      </c>
      <c r="L26" s="14" t="s">
        <v>10176</v>
      </c>
      <c r="M26" s="14" t="s">
        <v>149</v>
      </c>
      <c r="N26" s="81">
        <v>46134</v>
      </c>
      <c r="O26" s="14" t="s">
        <v>101</v>
      </c>
      <c r="P26" s="14">
        <v>10</v>
      </c>
      <c r="Q26" s="14">
        <v>7</v>
      </c>
      <c r="R26" s="14">
        <v>3</v>
      </c>
      <c r="S26" s="14">
        <v>38241832</v>
      </c>
      <c r="T26" s="14" t="s">
        <v>91</v>
      </c>
      <c r="U26" s="14" t="s">
        <v>113</v>
      </c>
      <c r="V26" s="14" t="s">
        <v>5570</v>
      </c>
      <c r="W26" s="14" t="s">
        <v>10177</v>
      </c>
    </row>
    <row r="27" spans="1:23" ht="18" customHeight="1">
      <c r="A27" s="11" t="str">
        <f>VLOOKUP(D27,'Anode Tantalum Mapping'!A:D,4,0)</f>
        <v>T59B 2</v>
      </c>
      <c r="B27" s="14" t="s">
        <v>79</v>
      </c>
      <c r="C27" s="14" t="s">
        <v>10178</v>
      </c>
      <c r="D27" s="14" t="s">
        <v>1266</v>
      </c>
      <c r="E27" s="14" t="s">
        <v>1267</v>
      </c>
      <c r="F27" s="14" t="s">
        <v>4426</v>
      </c>
      <c r="G27" s="90">
        <v>46182</v>
      </c>
      <c r="H27" s="15">
        <v>3500</v>
      </c>
      <c r="I27" s="15">
        <v>3500</v>
      </c>
      <c r="J27" s="14" t="s">
        <v>127</v>
      </c>
      <c r="K27" s="14" t="s">
        <v>5569</v>
      </c>
      <c r="L27" s="14" t="s">
        <v>10176</v>
      </c>
      <c r="M27" s="14" t="s">
        <v>149</v>
      </c>
      <c r="N27" s="81">
        <v>46134</v>
      </c>
      <c r="O27" s="14" t="s">
        <v>101</v>
      </c>
      <c r="P27" s="14"/>
      <c r="Q27" s="14">
        <v>7</v>
      </c>
      <c r="R27" s="14">
        <v>3</v>
      </c>
      <c r="S27" s="14">
        <v>38241832</v>
      </c>
      <c r="T27" s="14" t="s">
        <v>91</v>
      </c>
      <c r="U27" s="14" t="s">
        <v>113</v>
      </c>
      <c r="V27" s="14" t="s">
        <v>5570</v>
      </c>
      <c r="W27" s="14" t="s">
        <v>10177</v>
      </c>
    </row>
    <row r="28" spans="1:23" ht="18" customHeight="1">
      <c r="A28" s="11" t="str">
        <f>VLOOKUP(D28,'Anode Tantalum Mapping'!A:D,4,0)</f>
        <v>T59B 2</v>
      </c>
      <c r="B28" s="14" t="s">
        <v>79</v>
      </c>
      <c r="C28" s="14" t="s">
        <v>10179</v>
      </c>
      <c r="D28" s="14" t="s">
        <v>1266</v>
      </c>
      <c r="E28" s="14" t="s">
        <v>1267</v>
      </c>
      <c r="F28" s="14" t="s">
        <v>4426</v>
      </c>
      <c r="G28" s="90">
        <v>46182</v>
      </c>
      <c r="H28" s="15">
        <v>3500</v>
      </c>
      <c r="I28" s="15">
        <v>3500</v>
      </c>
      <c r="J28" s="14" t="s">
        <v>127</v>
      </c>
      <c r="K28" s="14" t="s">
        <v>5569</v>
      </c>
      <c r="L28" s="14" t="s">
        <v>10176</v>
      </c>
      <c r="M28" s="14" t="s">
        <v>149</v>
      </c>
      <c r="N28" s="81">
        <v>46134</v>
      </c>
      <c r="O28" s="14" t="s">
        <v>101</v>
      </c>
      <c r="P28" s="14"/>
      <c r="Q28" s="14">
        <v>7</v>
      </c>
      <c r="R28" s="14">
        <v>3</v>
      </c>
      <c r="S28" s="14">
        <v>38241832</v>
      </c>
      <c r="T28" s="14" t="s">
        <v>91</v>
      </c>
      <c r="U28" s="14" t="s">
        <v>113</v>
      </c>
      <c r="V28" s="14" t="s">
        <v>5570</v>
      </c>
      <c r="W28" s="14" t="s">
        <v>10177</v>
      </c>
    </row>
    <row r="29" spans="1:23" ht="18" customHeight="1">
      <c r="A29" s="11" t="str">
        <f>VLOOKUP(D29,'Anode Tantalum Mapping'!A:D,4,0)</f>
        <v>T59B 2</v>
      </c>
      <c r="B29" s="14" t="s">
        <v>79</v>
      </c>
      <c r="C29" s="14" t="s">
        <v>10180</v>
      </c>
      <c r="D29" s="14" t="s">
        <v>4293</v>
      </c>
      <c r="E29" s="14" t="s">
        <v>1182</v>
      </c>
      <c r="F29" s="14" t="s">
        <v>4426</v>
      </c>
      <c r="G29" s="90">
        <v>46183</v>
      </c>
      <c r="H29" s="15">
        <v>3500</v>
      </c>
      <c r="I29" s="15">
        <v>3500</v>
      </c>
      <c r="J29" s="14" t="s">
        <v>127</v>
      </c>
      <c r="K29" s="14" t="s">
        <v>5569</v>
      </c>
      <c r="L29" s="14" t="s">
        <v>10181</v>
      </c>
      <c r="M29" s="14" t="s">
        <v>149</v>
      </c>
      <c r="N29" s="81">
        <v>46134</v>
      </c>
      <c r="O29" s="14" t="s">
        <v>101</v>
      </c>
      <c r="P29" s="14">
        <v>10</v>
      </c>
      <c r="Q29" s="14">
        <v>7</v>
      </c>
      <c r="R29" s="14">
        <v>3</v>
      </c>
      <c r="S29" s="14">
        <v>38241832</v>
      </c>
      <c r="T29" s="14" t="s">
        <v>91</v>
      </c>
      <c r="U29" s="14" t="s">
        <v>113</v>
      </c>
      <c r="V29" s="14" t="s">
        <v>5570</v>
      </c>
      <c r="W29" s="14" t="s">
        <v>10177</v>
      </c>
    </row>
    <row r="30" spans="1:23" ht="18" customHeight="1">
      <c r="A30" s="11" t="str">
        <f>VLOOKUP(D30,'Anode Tantalum Mapping'!A:D,4,0)</f>
        <v>T59B 2</v>
      </c>
      <c r="B30" s="14" t="s">
        <v>79</v>
      </c>
      <c r="C30" s="14" t="s">
        <v>10182</v>
      </c>
      <c r="D30" s="14" t="s">
        <v>4293</v>
      </c>
      <c r="E30" s="14" t="s">
        <v>1182</v>
      </c>
      <c r="F30" s="14" t="s">
        <v>4426</v>
      </c>
      <c r="G30" s="90">
        <v>46183</v>
      </c>
      <c r="H30" s="15">
        <v>3500</v>
      </c>
      <c r="I30" s="15">
        <v>3500</v>
      </c>
      <c r="J30" s="14" t="s">
        <v>127</v>
      </c>
      <c r="K30" s="14" t="s">
        <v>5569</v>
      </c>
      <c r="L30" s="14" t="s">
        <v>10181</v>
      </c>
      <c r="M30" s="14" t="s">
        <v>149</v>
      </c>
      <c r="N30" s="81">
        <v>46134</v>
      </c>
      <c r="O30" s="14" t="s">
        <v>101</v>
      </c>
      <c r="P30" s="14"/>
      <c r="Q30" s="14">
        <v>7</v>
      </c>
      <c r="R30" s="14">
        <v>3</v>
      </c>
      <c r="S30" s="14">
        <v>38241832</v>
      </c>
      <c r="T30" s="14" t="s">
        <v>91</v>
      </c>
      <c r="U30" s="14" t="s">
        <v>113</v>
      </c>
      <c r="V30" s="14" t="s">
        <v>5570</v>
      </c>
      <c r="W30" s="14" t="s">
        <v>10177</v>
      </c>
    </row>
    <row r="31" spans="1:23" ht="18" customHeight="1">
      <c r="A31" s="11" t="str">
        <f>VLOOKUP(D31,'Anode Tantalum Mapping'!A:D,4,0)</f>
        <v>T59B 2</v>
      </c>
      <c r="B31" s="14" t="s">
        <v>79</v>
      </c>
      <c r="C31" s="14" t="s">
        <v>10183</v>
      </c>
      <c r="D31" s="14" t="s">
        <v>4293</v>
      </c>
      <c r="E31" s="14" t="s">
        <v>1182</v>
      </c>
      <c r="F31" s="14" t="s">
        <v>4426</v>
      </c>
      <c r="G31" s="90">
        <v>46183</v>
      </c>
      <c r="H31" s="15">
        <v>3500</v>
      </c>
      <c r="I31" s="15">
        <v>3500</v>
      </c>
      <c r="J31" s="14" t="s">
        <v>127</v>
      </c>
      <c r="K31" s="14" t="s">
        <v>5569</v>
      </c>
      <c r="L31" s="14" t="s">
        <v>10181</v>
      </c>
      <c r="M31" s="14" t="s">
        <v>149</v>
      </c>
      <c r="N31" s="81">
        <v>46134</v>
      </c>
      <c r="O31" s="14" t="s">
        <v>101</v>
      </c>
      <c r="P31" s="14"/>
      <c r="Q31" s="14">
        <v>7</v>
      </c>
      <c r="R31" s="14">
        <v>3</v>
      </c>
      <c r="S31" s="14">
        <v>38241832</v>
      </c>
      <c r="T31" s="14" t="s">
        <v>91</v>
      </c>
      <c r="U31" s="14" t="s">
        <v>113</v>
      </c>
      <c r="V31" s="14" t="s">
        <v>5570</v>
      </c>
      <c r="W31" s="14" t="s">
        <v>10177</v>
      </c>
    </row>
    <row r="32" spans="1:23" ht="18" customHeight="1">
      <c r="A32" s="11" t="str">
        <f>VLOOKUP(D32,'Anode Tantalum Mapping'!A:D,4,0)</f>
        <v>T59B 2</v>
      </c>
      <c r="B32" s="14" t="s">
        <v>79</v>
      </c>
      <c r="C32" s="14" t="s">
        <v>10184</v>
      </c>
      <c r="D32" s="14" t="s">
        <v>4191</v>
      </c>
      <c r="E32" s="14" t="s">
        <v>4190</v>
      </c>
      <c r="F32" s="14" t="s">
        <v>4501</v>
      </c>
      <c r="G32" s="90">
        <v>46184</v>
      </c>
      <c r="H32" s="15">
        <v>3500</v>
      </c>
      <c r="I32" s="15">
        <v>3500</v>
      </c>
      <c r="J32" s="14" t="s">
        <v>127</v>
      </c>
      <c r="K32" s="14" t="s">
        <v>5569</v>
      </c>
      <c r="L32" s="14" t="s">
        <v>10185</v>
      </c>
      <c r="M32" s="14" t="s">
        <v>149</v>
      </c>
      <c r="N32" s="81">
        <v>46134</v>
      </c>
      <c r="O32" s="14" t="s">
        <v>101</v>
      </c>
      <c r="P32" s="14">
        <v>7</v>
      </c>
      <c r="Q32" s="14">
        <v>4</v>
      </c>
      <c r="R32" s="14">
        <v>3</v>
      </c>
      <c r="S32" s="14">
        <v>38241832</v>
      </c>
      <c r="T32" s="14" t="s">
        <v>91</v>
      </c>
      <c r="U32" s="14" t="s">
        <v>113</v>
      </c>
      <c r="V32" s="14" t="s">
        <v>5570</v>
      </c>
      <c r="W32" s="14" t="s">
        <v>5571</v>
      </c>
    </row>
    <row r="33" spans="1:23" ht="18" customHeight="1">
      <c r="A33" s="11" t="str">
        <f>VLOOKUP(D33,'Anode Tantalum Mapping'!A:D,4,0)</f>
        <v>T59B 2</v>
      </c>
      <c r="B33" s="14" t="s">
        <v>79</v>
      </c>
      <c r="C33" s="14" t="s">
        <v>10186</v>
      </c>
      <c r="D33" s="14" t="s">
        <v>4191</v>
      </c>
      <c r="E33" s="14" t="s">
        <v>4190</v>
      </c>
      <c r="F33" s="14" t="s">
        <v>4501</v>
      </c>
      <c r="G33" s="90">
        <v>46184</v>
      </c>
      <c r="H33" s="15">
        <v>3500</v>
      </c>
      <c r="I33" s="15">
        <v>3500</v>
      </c>
      <c r="J33" s="14" t="s">
        <v>127</v>
      </c>
      <c r="K33" s="14" t="s">
        <v>5569</v>
      </c>
      <c r="L33" s="14" t="s">
        <v>10185</v>
      </c>
      <c r="M33" s="14" t="s">
        <v>149</v>
      </c>
      <c r="N33" s="81">
        <v>46134</v>
      </c>
      <c r="O33" s="14" t="s">
        <v>101</v>
      </c>
      <c r="P33" s="14"/>
      <c r="Q33" s="14">
        <v>4</v>
      </c>
      <c r="R33" s="14">
        <v>3</v>
      </c>
      <c r="S33" s="14">
        <v>38241832</v>
      </c>
      <c r="T33" s="14" t="s">
        <v>91</v>
      </c>
      <c r="U33" s="14" t="s">
        <v>113</v>
      </c>
      <c r="V33" s="14" t="s">
        <v>5570</v>
      </c>
      <c r="W33" s="14" t="s">
        <v>5571</v>
      </c>
    </row>
    <row r="34" spans="1:23" ht="18" customHeight="1">
      <c r="A34" s="11" t="str">
        <f>VLOOKUP(D34,'Anode Tantalum Mapping'!A:D,4,0)</f>
        <v>T59B 2</v>
      </c>
      <c r="B34" s="14" t="s">
        <v>79</v>
      </c>
      <c r="C34" s="14" t="s">
        <v>10187</v>
      </c>
      <c r="D34" s="14" t="s">
        <v>4191</v>
      </c>
      <c r="E34" s="14" t="s">
        <v>4190</v>
      </c>
      <c r="F34" s="14" t="s">
        <v>4501</v>
      </c>
      <c r="G34" s="90">
        <v>46184</v>
      </c>
      <c r="H34" s="15">
        <v>3500</v>
      </c>
      <c r="I34" s="15">
        <v>3500</v>
      </c>
      <c r="J34" s="14" t="s">
        <v>127</v>
      </c>
      <c r="K34" s="14" t="s">
        <v>5569</v>
      </c>
      <c r="L34" s="14" t="s">
        <v>10185</v>
      </c>
      <c r="M34" s="14" t="s">
        <v>149</v>
      </c>
      <c r="N34" s="81">
        <v>46134</v>
      </c>
      <c r="O34" s="14" t="s">
        <v>101</v>
      </c>
      <c r="P34" s="14"/>
      <c r="Q34" s="14">
        <v>4</v>
      </c>
      <c r="R34" s="14">
        <v>3</v>
      </c>
      <c r="S34" s="14">
        <v>38241832</v>
      </c>
      <c r="T34" s="14" t="s">
        <v>91</v>
      </c>
      <c r="U34" s="14" t="s">
        <v>113</v>
      </c>
      <c r="V34" s="14" t="s">
        <v>5570</v>
      </c>
      <c r="W34" s="14" t="s">
        <v>5571</v>
      </c>
    </row>
    <row r="35" spans="1:23" ht="18" customHeight="1">
      <c r="A35" s="11" t="str">
        <f>VLOOKUP(D35,'Anode Tantalum Mapping'!A:D,4,0)</f>
        <v>T59B 2</v>
      </c>
      <c r="B35" s="14" t="s">
        <v>79</v>
      </c>
      <c r="C35" s="14" t="s">
        <v>10188</v>
      </c>
      <c r="D35" s="14" t="s">
        <v>4307</v>
      </c>
      <c r="E35" s="14" t="s">
        <v>4230</v>
      </c>
      <c r="F35" s="14" t="s">
        <v>4426</v>
      </c>
      <c r="G35" s="90">
        <v>46185</v>
      </c>
      <c r="H35" s="15">
        <v>3500</v>
      </c>
      <c r="I35" s="15">
        <v>3500</v>
      </c>
      <c r="J35" s="14" t="s">
        <v>127</v>
      </c>
      <c r="K35" s="14" t="s">
        <v>5569</v>
      </c>
      <c r="L35" s="14" t="s">
        <v>10189</v>
      </c>
      <c r="M35" s="14" t="s">
        <v>149</v>
      </c>
      <c r="N35" s="81">
        <v>46134</v>
      </c>
      <c r="O35" s="14" t="s">
        <v>101</v>
      </c>
      <c r="P35" s="14">
        <v>10</v>
      </c>
      <c r="Q35" s="14">
        <v>7</v>
      </c>
      <c r="R35" s="14">
        <v>3</v>
      </c>
      <c r="S35" s="14">
        <v>38241832</v>
      </c>
      <c r="T35" s="14" t="s">
        <v>91</v>
      </c>
      <c r="U35" s="14" t="s">
        <v>113</v>
      </c>
      <c r="V35" s="14" t="s">
        <v>5570</v>
      </c>
      <c r="W35" s="14" t="s">
        <v>10177</v>
      </c>
    </row>
    <row r="36" spans="1:23" ht="18" customHeight="1">
      <c r="A36" s="11" t="str">
        <f>VLOOKUP(D36,'Anode Tantalum Mapping'!A:D,4,0)</f>
        <v>T59B 2</v>
      </c>
      <c r="B36" s="14" t="s">
        <v>79</v>
      </c>
      <c r="C36" s="14" t="s">
        <v>10190</v>
      </c>
      <c r="D36" s="14" t="s">
        <v>4307</v>
      </c>
      <c r="E36" s="14" t="s">
        <v>4230</v>
      </c>
      <c r="F36" s="14" t="s">
        <v>4426</v>
      </c>
      <c r="G36" s="90">
        <v>46185</v>
      </c>
      <c r="H36" s="15">
        <v>3500</v>
      </c>
      <c r="I36" s="15">
        <v>3500</v>
      </c>
      <c r="J36" s="14" t="s">
        <v>127</v>
      </c>
      <c r="K36" s="14" t="s">
        <v>5569</v>
      </c>
      <c r="L36" s="14" t="s">
        <v>10189</v>
      </c>
      <c r="M36" s="14" t="s">
        <v>149</v>
      </c>
      <c r="N36" s="81">
        <v>46134</v>
      </c>
      <c r="O36" s="14" t="s">
        <v>101</v>
      </c>
      <c r="P36" s="14"/>
      <c r="Q36" s="14">
        <v>7</v>
      </c>
      <c r="R36" s="14">
        <v>3</v>
      </c>
      <c r="S36" s="14">
        <v>38241832</v>
      </c>
      <c r="T36" s="14" t="s">
        <v>91</v>
      </c>
      <c r="U36" s="14" t="s">
        <v>113</v>
      </c>
      <c r="V36" s="14" t="s">
        <v>5570</v>
      </c>
      <c r="W36" s="14" t="s">
        <v>10177</v>
      </c>
    </row>
    <row r="37" spans="1:23" ht="18" customHeight="1">
      <c r="A37" s="11" t="str">
        <f>VLOOKUP(D37,'Anode Tantalum Mapping'!A:D,4,0)</f>
        <v>T59B 2</v>
      </c>
      <c r="B37" s="14" t="s">
        <v>79</v>
      </c>
      <c r="C37" s="14" t="s">
        <v>10191</v>
      </c>
      <c r="D37" s="14" t="s">
        <v>4307</v>
      </c>
      <c r="E37" s="14" t="s">
        <v>4230</v>
      </c>
      <c r="F37" s="14" t="s">
        <v>4426</v>
      </c>
      <c r="G37" s="90">
        <v>46185</v>
      </c>
      <c r="H37" s="15">
        <v>3500</v>
      </c>
      <c r="I37" s="15">
        <v>3500</v>
      </c>
      <c r="J37" s="14" t="s">
        <v>127</v>
      </c>
      <c r="K37" s="14" t="s">
        <v>5569</v>
      </c>
      <c r="L37" s="14" t="s">
        <v>10189</v>
      </c>
      <c r="M37" s="14" t="s">
        <v>149</v>
      </c>
      <c r="N37" s="81">
        <v>46134</v>
      </c>
      <c r="O37" s="14" t="s">
        <v>101</v>
      </c>
      <c r="P37" s="14"/>
      <c r="Q37" s="14">
        <v>7</v>
      </c>
      <c r="R37" s="14">
        <v>3</v>
      </c>
      <c r="S37" s="14">
        <v>38241832</v>
      </c>
      <c r="T37" s="14" t="s">
        <v>91</v>
      </c>
      <c r="U37" s="14" t="s">
        <v>113</v>
      </c>
      <c r="V37" s="14" t="s">
        <v>5570</v>
      </c>
      <c r="W37" s="14" t="s">
        <v>10177</v>
      </c>
    </row>
    <row r="38" spans="1:23" ht="18" customHeight="1">
      <c r="A38" s="11" t="str">
        <f>VLOOKUP(D38,'Anode Tantalum Mapping'!A:D,4,0)</f>
        <v>T59D 1</v>
      </c>
      <c r="B38" s="14" t="s">
        <v>79</v>
      </c>
      <c r="C38" s="14" t="s">
        <v>10192</v>
      </c>
      <c r="D38" s="14" t="s">
        <v>953</v>
      </c>
      <c r="E38" s="14" t="s">
        <v>954</v>
      </c>
      <c r="F38" s="14" t="s">
        <v>4501</v>
      </c>
      <c r="G38" s="90">
        <v>46186</v>
      </c>
      <c r="H38" s="15">
        <v>3500</v>
      </c>
      <c r="I38" s="15">
        <v>3500</v>
      </c>
      <c r="J38" s="14" t="s">
        <v>127</v>
      </c>
      <c r="K38" s="14" t="s">
        <v>5569</v>
      </c>
      <c r="L38" s="14" t="s">
        <v>10193</v>
      </c>
      <c r="M38" s="14" t="s">
        <v>149</v>
      </c>
      <c r="N38" s="81">
        <v>46134</v>
      </c>
      <c r="O38" s="14" t="s">
        <v>101</v>
      </c>
      <c r="P38" s="14">
        <v>11</v>
      </c>
      <c r="Q38" s="14">
        <v>8</v>
      </c>
      <c r="R38" s="14">
        <v>3</v>
      </c>
      <c r="S38" s="14">
        <v>38241345</v>
      </c>
      <c r="T38" s="14" t="s">
        <v>91</v>
      </c>
      <c r="U38" s="14" t="s">
        <v>113</v>
      </c>
      <c r="V38" s="14" t="s">
        <v>5570</v>
      </c>
      <c r="W38" s="14" t="s">
        <v>5571</v>
      </c>
    </row>
    <row r="39" spans="1:23" ht="18" customHeight="1">
      <c r="A39" s="11" t="str">
        <f>VLOOKUP(D39,'Anode Tantalum Mapping'!A:D,4,0)</f>
        <v>T59D 1</v>
      </c>
      <c r="B39" s="14" t="s">
        <v>79</v>
      </c>
      <c r="C39" s="14" t="s">
        <v>10194</v>
      </c>
      <c r="D39" s="14" t="s">
        <v>953</v>
      </c>
      <c r="E39" s="14" t="s">
        <v>954</v>
      </c>
      <c r="F39" s="14" t="s">
        <v>4501</v>
      </c>
      <c r="G39" s="90">
        <v>46186</v>
      </c>
      <c r="H39" s="15">
        <v>3500</v>
      </c>
      <c r="I39" s="15">
        <v>3500</v>
      </c>
      <c r="J39" s="14" t="s">
        <v>127</v>
      </c>
      <c r="K39" s="14" t="s">
        <v>5569</v>
      </c>
      <c r="L39" s="14" t="s">
        <v>10193</v>
      </c>
      <c r="M39" s="14" t="s">
        <v>149</v>
      </c>
      <c r="N39" s="81">
        <v>46134</v>
      </c>
      <c r="O39" s="14" t="s">
        <v>101</v>
      </c>
      <c r="P39" s="14"/>
      <c r="Q39" s="14">
        <v>8</v>
      </c>
      <c r="R39" s="14">
        <v>3</v>
      </c>
      <c r="S39" s="14">
        <v>38241345</v>
      </c>
      <c r="T39" s="14" t="s">
        <v>91</v>
      </c>
      <c r="U39" s="14" t="s">
        <v>113</v>
      </c>
      <c r="V39" s="14" t="s">
        <v>5570</v>
      </c>
      <c r="W39" s="14" t="s">
        <v>5571</v>
      </c>
    </row>
    <row r="40" spans="1:23" ht="18" customHeight="1">
      <c r="A40" s="11" t="str">
        <f>VLOOKUP(D40,'Anode Tantalum Mapping'!A:D,4,0)</f>
        <v>T59D 1</v>
      </c>
      <c r="B40" s="14" t="s">
        <v>79</v>
      </c>
      <c r="C40" s="14" t="s">
        <v>10195</v>
      </c>
      <c r="D40" s="14" t="s">
        <v>953</v>
      </c>
      <c r="E40" s="14" t="s">
        <v>954</v>
      </c>
      <c r="F40" s="14" t="s">
        <v>4501</v>
      </c>
      <c r="G40" s="90">
        <v>46186</v>
      </c>
      <c r="H40" s="15">
        <v>3500</v>
      </c>
      <c r="I40" s="15">
        <v>3500</v>
      </c>
      <c r="J40" s="14" t="s">
        <v>127</v>
      </c>
      <c r="K40" s="14" t="s">
        <v>5569</v>
      </c>
      <c r="L40" s="14" t="s">
        <v>10193</v>
      </c>
      <c r="M40" s="14" t="s">
        <v>149</v>
      </c>
      <c r="N40" s="81">
        <v>46134</v>
      </c>
      <c r="O40" s="14" t="s">
        <v>101</v>
      </c>
      <c r="P40" s="14"/>
      <c r="Q40" s="14">
        <v>8</v>
      </c>
      <c r="R40" s="14">
        <v>3</v>
      </c>
      <c r="S40" s="14">
        <v>38241345</v>
      </c>
      <c r="T40" s="14" t="s">
        <v>91</v>
      </c>
      <c r="U40" s="14" t="s">
        <v>113</v>
      </c>
      <c r="V40" s="14" t="s">
        <v>5570</v>
      </c>
      <c r="W40" s="14" t="s">
        <v>5571</v>
      </c>
    </row>
    <row r="41" spans="1:23" ht="18" customHeight="1">
      <c r="A41" s="11" t="e">
        <f>VLOOKUP(D41,'Anode Tantalum Mapping'!A:D,4,0)</f>
        <v>#N/A</v>
      </c>
      <c r="B41" s="14" t="s">
        <v>79</v>
      </c>
      <c r="C41" s="111" t="s">
        <v>10196</v>
      </c>
      <c r="D41" s="111" t="s">
        <v>137</v>
      </c>
      <c r="E41" s="111" t="s">
        <v>138</v>
      </c>
      <c r="F41" s="111" t="s">
        <v>82</v>
      </c>
      <c r="G41" s="31">
        <v>46189</v>
      </c>
      <c r="H41" s="15">
        <v>7750</v>
      </c>
      <c r="I41" s="15">
        <v>7750</v>
      </c>
      <c r="J41" s="14" t="s">
        <v>83</v>
      </c>
      <c r="K41" s="14" t="s">
        <v>84</v>
      </c>
      <c r="L41" s="14" t="s">
        <v>5055</v>
      </c>
      <c r="M41" s="14" t="s">
        <v>86</v>
      </c>
      <c r="N41" s="81">
        <v>46168</v>
      </c>
      <c r="O41" s="14" t="s">
        <v>23</v>
      </c>
      <c r="P41" s="14">
        <v>3</v>
      </c>
      <c r="Q41" s="14">
        <v>0</v>
      </c>
      <c r="R41" s="14">
        <v>3</v>
      </c>
      <c r="S41" s="14"/>
      <c r="T41" s="14"/>
      <c r="U41" s="14"/>
      <c r="V41" s="14"/>
      <c r="W41" s="14" t="s">
        <v>139</v>
      </c>
    </row>
    <row r="42" spans="1:23" ht="18" customHeight="1">
      <c r="A42" s="11" t="e">
        <f>VLOOKUP(D42,'Anode Tantalum Mapping'!A:D,4,0)</f>
        <v>#N/A</v>
      </c>
      <c r="B42" s="14" t="s">
        <v>79</v>
      </c>
      <c r="C42" s="111" t="s">
        <v>10197</v>
      </c>
      <c r="D42" s="111" t="s">
        <v>137</v>
      </c>
      <c r="E42" s="111" t="s">
        <v>138</v>
      </c>
      <c r="F42" s="111" t="s">
        <v>82</v>
      </c>
      <c r="G42" s="31"/>
      <c r="H42" s="15">
        <v>7790</v>
      </c>
      <c r="I42" s="15">
        <v>7790</v>
      </c>
      <c r="J42" s="14" t="s">
        <v>83</v>
      </c>
      <c r="K42" s="14" t="s">
        <v>84</v>
      </c>
      <c r="L42" s="14"/>
      <c r="M42" s="14" t="s">
        <v>86</v>
      </c>
      <c r="N42" s="81">
        <v>46168</v>
      </c>
      <c r="O42" s="14" t="s">
        <v>23</v>
      </c>
      <c r="P42" s="14"/>
      <c r="Q42" s="14"/>
      <c r="R42" s="14"/>
      <c r="S42" s="14"/>
      <c r="T42" s="14"/>
      <c r="U42" s="14"/>
      <c r="V42" s="14"/>
      <c r="W42" s="14"/>
    </row>
    <row r="43" spans="1:23" ht="18" customHeight="1">
      <c r="A43" s="11" t="e">
        <f>VLOOKUP(D43,'Anode Tantalum Mapping'!A:D,4,0)</f>
        <v>#N/A</v>
      </c>
      <c r="B43" s="14" t="s">
        <v>79</v>
      </c>
      <c r="C43" s="110" t="s">
        <v>10198</v>
      </c>
      <c r="D43" s="110" t="s">
        <v>137</v>
      </c>
      <c r="E43" s="110" t="s">
        <v>138</v>
      </c>
      <c r="F43" s="110" t="s">
        <v>82</v>
      </c>
      <c r="G43" s="31">
        <v>46189</v>
      </c>
      <c r="H43" s="15">
        <v>7758</v>
      </c>
      <c r="I43" s="15">
        <v>7758</v>
      </c>
      <c r="J43" s="14" t="s">
        <v>83</v>
      </c>
      <c r="K43" s="14" t="s">
        <v>84</v>
      </c>
      <c r="L43" s="14" t="s">
        <v>5055</v>
      </c>
      <c r="M43" s="14" t="s">
        <v>86</v>
      </c>
      <c r="N43" s="81">
        <v>46168</v>
      </c>
      <c r="O43" s="14" t="s">
        <v>23</v>
      </c>
      <c r="P43" s="14">
        <v>3</v>
      </c>
      <c r="Q43" s="14">
        <v>0</v>
      </c>
      <c r="R43" s="14">
        <v>3</v>
      </c>
      <c r="S43" s="14"/>
      <c r="T43" s="14"/>
      <c r="U43" s="14"/>
      <c r="V43" s="14"/>
      <c r="W43" s="14" t="s">
        <v>139</v>
      </c>
    </row>
    <row r="44" spans="1:23" ht="18" customHeight="1">
      <c r="A44" s="11" t="e">
        <f>VLOOKUP(D44,'Anode Tantalum Mapping'!A:D,4,0)</f>
        <v>#N/A</v>
      </c>
      <c r="B44" s="14" t="s">
        <v>79</v>
      </c>
      <c r="C44" s="110" t="s">
        <v>10199</v>
      </c>
      <c r="D44" s="110" t="s">
        <v>137</v>
      </c>
      <c r="E44" s="110" t="s">
        <v>138</v>
      </c>
      <c r="F44" s="110" t="s">
        <v>82</v>
      </c>
      <c r="G44" s="31"/>
      <c r="H44" s="15">
        <v>7780</v>
      </c>
      <c r="I44" s="15">
        <v>7780</v>
      </c>
      <c r="J44" s="14" t="s">
        <v>83</v>
      </c>
      <c r="K44" s="14" t="s">
        <v>84</v>
      </c>
      <c r="L44" s="14"/>
      <c r="M44" s="14" t="s">
        <v>86</v>
      </c>
      <c r="N44" s="81">
        <v>46168</v>
      </c>
      <c r="O44" s="14" t="s">
        <v>23</v>
      </c>
      <c r="P44" s="14"/>
      <c r="Q44" s="14"/>
      <c r="R44" s="14"/>
      <c r="S44" s="14"/>
      <c r="T44" s="14"/>
      <c r="U44" s="14"/>
      <c r="V44" s="14"/>
      <c r="W44" s="14"/>
    </row>
    <row r="45" spans="1:23" ht="18" customHeight="1">
      <c r="A45" s="11" t="e">
        <f>VLOOKUP(D45,'Anode Tantalum Mapping'!A:D,4,0)</f>
        <v>#N/A</v>
      </c>
      <c r="B45" s="14" t="s">
        <v>79</v>
      </c>
      <c r="C45" s="14" t="s">
        <v>10200</v>
      </c>
      <c r="D45" s="14" t="s">
        <v>4430</v>
      </c>
      <c r="E45" s="14" t="s">
        <v>4431</v>
      </c>
      <c r="F45" s="14" t="s">
        <v>82</v>
      </c>
      <c r="G45" s="31">
        <v>46190</v>
      </c>
      <c r="H45" s="15">
        <v>16364</v>
      </c>
      <c r="I45" s="15">
        <v>16364</v>
      </c>
      <c r="J45" s="14" t="s">
        <v>83</v>
      </c>
      <c r="K45" s="14" t="s">
        <v>84</v>
      </c>
      <c r="L45" s="14" t="s">
        <v>85</v>
      </c>
      <c r="M45" s="14" t="s">
        <v>86</v>
      </c>
      <c r="N45" s="81">
        <v>46168</v>
      </c>
      <c r="O45" s="14" t="s">
        <v>23</v>
      </c>
      <c r="P45" s="14">
        <v>3</v>
      </c>
      <c r="Q45" s="14">
        <v>0</v>
      </c>
      <c r="R45" s="14">
        <v>3</v>
      </c>
      <c r="S45" s="14"/>
      <c r="T45" s="14"/>
      <c r="U45" s="14"/>
      <c r="V45" s="14"/>
      <c r="W45" s="14" t="s">
        <v>5054</v>
      </c>
    </row>
    <row r="46" spans="1:23" ht="18" customHeight="1">
      <c r="A46" s="11" t="e">
        <f>VLOOKUP(D46,'Anode Tantalum Mapping'!A:D,4,0)</f>
        <v>#N/A</v>
      </c>
      <c r="B46" s="14" t="s">
        <v>79</v>
      </c>
      <c r="C46" s="14" t="s">
        <v>10201</v>
      </c>
      <c r="D46" s="14" t="s">
        <v>4430</v>
      </c>
      <c r="E46" s="14" t="s">
        <v>4431</v>
      </c>
      <c r="F46" s="14" t="s">
        <v>82</v>
      </c>
      <c r="G46" s="31">
        <v>46190</v>
      </c>
      <c r="H46" s="15">
        <v>16359</v>
      </c>
      <c r="I46" s="15">
        <v>16359</v>
      </c>
      <c r="J46" s="14" t="s">
        <v>83</v>
      </c>
      <c r="K46" s="14" t="s">
        <v>84</v>
      </c>
      <c r="L46" s="14" t="s">
        <v>85</v>
      </c>
      <c r="M46" s="14" t="s">
        <v>86</v>
      </c>
      <c r="N46" s="81">
        <v>46168</v>
      </c>
      <c r="O46" s="14" t="s">
        <v>23</v>
      </c>
      <c r="P46" s="14">
        <v>3</v>
      </c>
      <c r="Q46" s="14">
        <v>0</v>
      </c>
      <c r="R46" s="14">
        <v>3</v>
      </c>
      <c r="S46" s="14"/>
      <c r="T46" s="14"/>
      <c r="U46" s="14"/>
      <c r="V46" s="14"/>
      <c r="W46" s="14" t="s">
        <v>5054</v>
      </c>
    </row>
    <row r="47" spans="1:23" ht="18" customHeight="1">
      <c r="A47" s="11" t="str">
        <f>VLOOKUP(D47,'Anode Tantalum Mapping'!A:D,4,0)</f>
        <v>T-G</v>
      </c>
      <c r="B47" s="14" t="s">
        <v>79</v>
      </c>
      <c r="C47" s="14" t="s">
        <v>10202</v>
      </c>
      <c r="D47" s="14" t="s">
        <v>4116</v>
      </c>
      <c r="E47" s="14" t="s">
        <v>5070</v>
      </c>
      <c r="F47" s="14" t="s">
        <v>82</v>
      </c>
      <c r="G47" s="31">
        <v>46190</v>
      </c>
      <c r="H47" s="15">
        <v>8500</v>
      </c>
      <c r="I47" s="15">
        <v>8500</v>
      </c>
      <c r="J47" s="14" t="s">
        <v>134</v>
      </c>
      <c r="K47" s="14" t="s">
        <v>84</v>
      </c>
      <c r="L47" s="14" t="s">
        <v>10203</v>
      </c>
      <c r="M47" s="14" t="s">
        <v>135</v>
      </c>
      <c r="N47" s="81">
        <v>46104</v>
      </c>
      <c r="O47" s="14" t="s">
        <v>101</v>
      </c>
      <c r="P47" s="14">
        <v>7</v>
      </c>
      <c r="Q47" s="14">
        <v>5</v>
      </c>
      <c r="R47" s="14">
        <v>2</v>
      </c>
      <c r="S47" s="14">
        <v>38241832</v>
      </c>
      <c r="T47" s="14" t="s">
        <v>91</v>
      </c>
      <c r="U47" s="14" t="s">
        <v>5089</v>
      </c>
      <c r="V47" s="14" t="s">
        <v>92</v>
      </c>
      <c r="W47" s="14" t="s">
        <v>136</v>
      </c>
    </row>
    <row r="48" spans="1:23" ht="18" customHeight="1">
      <c r="A48" s="11" t="str">
        <f>VLOOKUP(D48,'Anode Tantalum Mapping'!A:D,4,0)</f>
        <v>T-G</v>
      </c>
      <c r="B48" s="14" t="s">
        <v>79</v>
      </c>
      <c r="C48" s="14" t="s">
        <v>10204</v>
      </c>
      <c r="D48" s="14" t="s">
        <v>4116</v>
      </c>
      <c r="E48" s="14" t="s">
        <v>5070</v>
      </c>
      <c r="F48" s="14" t="s">
        <v>82</v>
      </c>
      <c r="G48" s="31">
        <v>46191</v>
      </c>
      <c r="H48" s="15">
        <v>8500</v>
      </c>
      <c r="I48" s="15">
        <v>8500</v>
      </c>
      <c r="J48" s="14" t="s">
        <v>134</v>
      </c>
      <c r="K48" s="14" t="s">
        <v>84</v>
      </c>
      <c r="L48" s="14" t="s">
        <v>10203</v>
      </c>
      <c r="M48" s="14" t="s">
        <v>135</v>
      </c>
      <c r="N48" s="81">
        <v>46104</v>
      </c>
      <c r="O48" s="14" t="s">
        <v>101</v>
      </c>
      <c r="P48" s="14">
        <v>7</v>
      </c>
      <c r="Q48" s="14">
        <v>5</v>
      </c>
      <c r="R48" s="14">
        <v>2</v>
      </c>
      <c r="S48" s="14">
        <v>38241832</v>
      </c>
      <c r="T48" s="14" t="s">
        <v>91</v>
      </c>
      <c r="U48" s="14" t="s">
        <v>5089</v>
      </c>
      <c r="V48" s="14" t="s">
        <v>92</v>
      </c>
      <c r="W48" s="14" t="s">
        <v>136</v>
      </c>
    </row>
    <row r="49" spans="1:23" ht="18" customHeight="1">
      <c r="A49" s="11" t="str">
        <f>VLOOKUP(D49,'Anode Tantalum Mapping'!A:D,4,0)</f>
        <v>T-G</v>
      </c>
      <c r="B49" s="14" t="s">
        <v>79</v>
      </c>
      <c r="C49" s="14" t="s">
        <v>10205</v>
      </c>
      <c r="D49" s="14" t="s">
        <v>4116</v>
      </c>
      <c r="E49" s="14" t="s">
        <v>5070</v>
      </c>
      <c r="F49" s="14" t="s">
        <v>82</v>
      </c>
      <c r="G49" s="31">
        <v>46191</v>
      </c>
      <c r="H49" s="15">
        <v>6000</v>
      </c>
      <c r="I49" s="15">
        <v>6000</v>
      </c>
      <c r="J49" s="14" t="s">
        <v>134</v>
      </c>
      <c r="K49" s="14" t="s">
        <v>84</v>
      </c>
      <c r="L49" s="14" t="s">
        <v>10206</v>
      </c>
      <c r="M49" s="14" t="s">
        <v>135</v>
      </c>
      <c r="N49" s="81">
        <v>46104</v>
      </c>
      <c r="O49" s="14" t="s">
        <v>101</v>
      </c>
      <c r="P49" s="14">
        <v>7</v>
      </c>
      <c r="Q49" s="14">
        <v>5</v>
      </c>
      <c r="R49" s="14">
        <v>2</v>
      </c>
      <c r="S49" s="14">
        <v>38241832</v>
      </c>
      <c r="T49" s="14" t="s">
        <v>91</v>
      </c>
      <c r="U49" s="14" t="s">
        <v>5089</v>
      </c>
      <c r="V49" s="14" t="s">
        <v>92</v>
      </c>
      <c r="W49" s="14" t="s">
        <v>136</v>
      </c>
    </row>
    <row r="50" spans="1:23" ht="18" customHeight="1">
      <c r="A50" s="11" t="str">
        <f>VLOOKUP(D50,'Anode Tantalum Mapping'!A:D,4,0)</f>
        <v>T-G</v>
      </c>
      <c r="B50" s="14" t="s">
        <v>79</v>
      </c>
      <c r="C50" s="14" t="s">
        <v>10207</v>
      </c>
      <c r="D50" s="14" t="s">
        <v>4116</v>
      </c>
      <c r="E50" s="14" t="s">
        <v>5070</v>
      </c>
      <c r="F50" s="14" t="s">
        <v>82</v>
      </c>
      <c r="G50" s="31">
        <v>46192</v>
      </c>
      <c r="H50" s="15">
        <v>6000</v>
      </c>
      <c r="I50" s="15">
        <v>6000</v>
      </c>
      <c r="J50" s="14" t="s">
        <v>134</v>
      </c>
      <c r="K50" s="14" t="s">
        <v>84</v>
      </c>
      <c r="L50" s="14" t="s">
        <v>10206</v>
      </c>
      <c r="M50" s="14" t="s">
        <v>135</v>
      </c>
      <c r="N50" s="81">
        <v>46104</v>
      </c>
      <c r="O50" s="14" t="s">
        <v>101</v>
      </c>
      <c r="P50" s="14">
        <v>7</v>
      </c>
      <c r="Q50" s="14">
        <v>5</v>
      </c>
      <c r="R50" s="14">
        <v>2</v>
      </c>
      <c r="S50" s="14">
        <v>38241832</v>
      </c>
      <c r="T50" s="14" t="s">
        <v>91</v>
      </c>
      <c r="U50" s="14" t="s">
        <v>5089</v>
      </c>
      <c r="V50" s="14" t="s">
        <v>92</v>
      </c>
      <c r="W50" s="14" t="s">
        <v>136</v>
      </c>
    </row>
    <row r="51" spans="1:23" ht="18" customHeight="1">
      <c r="A51" s="11" t="str">
        <f>VLOOKUP(D51,'Anode Tantalum Mapping'!A:D,4,0)</f>
        <v>D</v>
      </c>
      <c r="B51" s="14" t="s">
        <v>79</v>
      </c>
      <c r="C51" s="14" t="s">
        <v>10208</v>
      </c>
      <c r="D51" s="14" t="s">
        <v>5090</v>
      </c>
      <c r="E51" s="14" t="s">
        <v>5091</v>
      </c>
      <c r="F51" s="14" t="s">
        <v>90</v>
      </c>
      <c r="G51" s="31">
        <v>46195</v>
      </c>
      <c r="H51" s="15">
        <v>2730</v>
      </c>
      <c r="I51" s="15">
        <v>2730</v>
      </c>
      <c r="J51" s="14" t="s">
        <v>83</v>
      </c>
      <c r="K51" s="14" t="s">
        <v>84</v>
      </c>
      <c r="L51" s="14" t="s">
        <v>10209</v>
      </c>
      <c r="M51" s="14" t="s">
        <v>5092</v>
      </c>
      <c r="N51" s="81">
        <v>46169</v>
      </c>
      <c r="O51" s="14" t="s">
        <v>23</v>
      </c>
      <c r="P51" s="14">
        <v>2</v>
      </c>
      <c r="Q51" s="14">
        <v>0</v>
      </c>
      <c r="R51" s="14">
        <v>2</v>
      </c>
      <c r="S51" s="14">
        <v>38241345</v>
      </c>
      <c r="T51" s="14" t="s">
        <v>120</v>
      </c>
      <c r="U51" s="14" t="s">
        <v>97</v>
      </c>
      <c r="V51" s="14" t="s">
        <v>116</v>
      </c>
      <c r="W51" s="14" t="s">
        <v>123</v>
      </c>
    </row>
    <row r="52" spans="1:23" ht="18" customHeight="1">
      <c r="A52" s="11" t="str">
        <f>VLOOKUP(D52,'Anode Tantalum Mapping'!A:D,4,0)</f>
        <v>2.0V</v>
      </c>
      <c r="B52" s="14" t="s">
        <v>79</v>
      </c>
      <c r="C52" s="14" t="s">
        <v>5084</v>
      </c>
      <c r="D52" s="14" t="s">
        <v>150</v>
      </c>
      <c r="E52" s="14" t="s">
        <v>5076</v>
      </c>
      <c r="F52" s="14" t="s">
        <v>100</v>
      </c>
      <c r="G52" s="31">
        <v>46195</v>
      </c>
      <c r="H52" s="15">
        <v>12950</v>
      </c>
      <c r="I52" s="15">
        <v>12950</v>
      </c>
      <c r="J52" s="14" t="s">
        <v>153</v>
      </c>
      <c r="K52" s="14" t="s">
        <v>84</v>
      </c>
      <c r="L52" s="14" t="s">
        <v>5085</v>
      </c>
      <c r="M52" s="14" t="s">
        <v>154</v>
      </c>
      <c r="N52" s="81">
        <v>45377</v>
      </c>
      <c r="O52" s="14" t="s">
        <v>96</v>
      </c>
      <c r="P52" s="14">
        <v>14</v>
      </c>
      <c r="Q52" s="14">
        <v>9</v>
      </c>
      <c r="R52" s="14">
        <v>5</v>
      </c>
      <c r="S52" s="14">
        <v>55041065</v>
      </c>
      <c r="T52" s="14" t="s">
        <v>91</v>
      </c>
      <c r="U52" s="14" t="s">
        <v>113</v>
      </c>
      <c r="V52" s="14" t="s">
        <v>116</v>
      </c>
      <c r="W52" s="14" t="s">
        <v>5086</v>
      </c>
    </row>
    <row r="53" spans="1:23" ht="18" customHeight="1">
      <c r="A53" s="11" t="str">
        <f>VLOOKUP(D53,'Anode Tantalum Mapping'!A:D,4,0)</f>
        <v>T523H</v>
      </c>
      <c r="B53" s="14" t="s">
        <v>79</v>
      </c>
      <c r="C53" s="14" t="s">
        <v>10210</v>
      </c>
      <c r="D53" s="14" t="s">
        <v>758</v>
      </c>
      <c r="E53" s="14" t="s">
        <v>10211</v>
      </c>
      <c r="F53" s="14" t="s">
        <v>82</v>
      </c>
      <c r="G53" s="31">
        <v>46171</v>
      </c>
      <c r="H53" s="15">
        <v>2482</v>
      </c>
      <c r="I53" s="15">
        <v>2482</v>
      </c>
      <c r="J53" s="14" t="s">
        <v>127</v>
      </c>
      <c r="K53" s="14" t="s">
        <v>84</v>
      </c>
      <c r="L53" s="14" t="s">
        <v>10212</v>
      </c>
      <c r="M53" s="14" t="s">
        <v>143</v>
      </c>
      <c r="N53" s="81">
        <v>46168</v>
      </c>
      <c r="O53" s="14" t="s">
        <v>23</v>
      </c>
      <c r="P53" s="14">
        <v>3</v>
      </c>
      <c r="Q53" s="14">
        <v>0</v>
      </c>
      <c r="R53" s="14">
        <v>3</v>
      </c>
      <c r="S53" s="14">
        <v>90040015</v>
      </c>
      <c r="T53" s="14" t="s">
        <v>91</v>
      </c>
      <c r="U53" s="14" t="s">
        <v>113</v>
      </c>
      <c r="V53" s="14" t="s">
        <v>5570</v>
      </c>
      <c r="W53" s="14" t="s">
        <v>10213</v>
      </c>
    </row>
    <row r="54" spans="1:23" ht="18" customHeight="1">
      <c r="A54" s="11" t="str">
        <f>VLOOKUP(D54,'Anode Tantalum Mapping'!A:D,4,0)</f>
        <v>T530D 2</v>
      </c>
      <c r="B54" s="14" t="s">
        <v>79</v>
      </c>
      <c r="C54" s="14" t="s">
        <v>10237</v>
      </c>
      <c r="D54" s="14" t="s">
        <v>1825</v>
      </c>
      <c r="E54" s="14" t="s">
        <v>1824</v>
      </c>
      <c r="F54" s="14" t="s">
        <v>152</v>
      </c>
      <c r="G54" s="31">
        <v>46186</v>
      </c>
      <c r="H54" s="15">
        <v>7974</v>
      </c>
      <c r="I54" s="15">
        <v>7974</v>
      </c>
      <c r="J54" s="14" t="s">
        <v>134</v>
      </c>
      <c r="K54" s="14" t="s">
        <v>84</v>
      </c>
      <c r="L54" s="14" t="s">
        <v>10238</v>
      </c>
      <c r="M54" s="14" t="s">
        <v>135</v>
      </c>
      <c r="N54" s="81">
        <v>46148</v>
      </c>
      <c r="O54" s="14" t="s">
        <v>101</v>
      </c>
      <c r="P54" s="14">
        <v>14</v>
      </c>
      <c r="Q54" s="14">
        <v>9</v>
      </c>
      <c r="R54" s="14">
        <v>5</v>
      </c>
      <c r="S54" s="14">
        <v>55040191</v>
      </c>
      <c r="T54" s="14" t="s">
        <v>91</v>
      </c>
      <c r="U54" s="14" t="s">
        <v>91</v>
      </c>
      <c r="V54" s="14" t="s">
        <v>108</v>
      </c>
      <c r="W54" s="14" t="s">
        <v>136</v>
      </c>
    </row>
    <row r="55" spans="1:23" ht="18" customHeight="1">
      <c r="A55" s="11" t="str">
        <f>VLOOKUP(D55,'Anode Tantalum Mapping'!A:D,4,0)</f>
        <v>T530D 2</v>
      </c>
      <c r="B55" s="14" t="s">
        <v>79</v>
      </c>
      <c r="C55" s="14" t="s">
        <v>10239</v>
      </c>
      <c r="D55" s="14" t="s">
        <v>1825</v>
      </c>
      <c r="E55" s="14" t="s">
        <v>1824</v>
      </c>
      <c r="F55" s="14" t="s">
        <v>152</v>
      </c>
      <c r="G55" s="31">
        <v>46187</v>
      </c>
      <c r="H55" s="15">
        <v>7997</v>
      </c>
      <c r="I55" s="15">
        <v>7997</v>
      </c>
      <c r="J55" s="14" t="s">
        <v>134</v>
      </c>
      <c r="K55" s="14" t="s">
        <v>84</v>
      </c>
      <c r="L55" s="14" t="s">
        <v>10238</v>
      </c>
      <c r="M55" s="14" t="s">
        <v>135</v>
      </c>
      <c r="N55" s="81">
        <v>46148</v>
      </c>
      <c r="O55" s="14" t="s">
        <v>101</v>
      </c>
      <c r="P55" s="14">
        <v>14</v>
      </c>
      <c r="Q55" s="14">
        <v>9</v>
      </c>
      <c r="R55" s="14">
        <v>5</v>
      </c>
      <c r="S55" s="14">
        <v>55040191</v>
      </c>
      <c r="T55" s="14" t="s">
        <v>91</v>
      </c>
      <c r="U55" s="14" t="s">
        <v>91</v>
      </c>
      <c r="V55" s="14" t="s">
        <v>108</v>
      </c>
      <c r="W55" s="14" t="s">
        <v>136</v>
      </c>
    </row>
    <row r="56" spans="1:23" ht="18" customHeight="1">
      <c r="A56" s="11" t="str">
        <f>VLOOKUP(D56,'Anode Tantalum Mapping'!A:D,4,0)</f>
        <v>T530D 2</v>
      </c>
      <c r="B56" s="14" t="s">
        <v>79</v>
      </c>
      <c r="C56" s="14" t="s">
        <v>10240</v>
      </c>
      <c r="D56" s="14" t="s">
        <v>1825</v>
      </c>
      <c r="E56" s="14" t="s">
        <v>1824</v>
      </c>
      <c r="F56" s="14" t="s">
        <v>152</v>
      </c>
      <c r="G56" s="31">
        <v>46188</v>
      </c>
      <c r="H56" s="15">
        <v>7959</v>
      </c>
      <c r="I56" s="15">
        <v>7959</v>
      </c>
      <c r="J56" s="14" t="s">
        <v>134</v>
      </c>
      <c r="K56" s="14" t="s">
        <v>84</v>
      </c>
      <c r="L56" s="14" t="s">
        <v>10238</v>
      </c>
      <c r="M56" s="14" t="s">
        <v>135</v>
      </c>
      <c r="N56" s="81">
        <v>46148</v>
      </c>
      <c r="O56" s="14" t="s">
        <v>101</v>
      </c>
      <c r="P56" s="14">
        <v>14</v>
      </c>
      <c r="Q56" s="14">
        <v>9</v>
      </c>
      <c r="R56" s="14">
        <v>5</v>
      </c>
      <c r="S56" s="14">
        <v>55040191</v>
      </c>
      <c r="T56" s="14" t="s">
        <v>91</v>
      </c>
      <c r="U56" s="14" t="s">
        <v>91</v>
      </c>
      <c r="V56" s="14" t="s">
        <v>108</v>
      </c>
      <c r="W56" s="14" t="s">
        <v>136</v>
      </c>
    </row>
    <row r="57" spans="1:23" ht="18" customHeight="1">
      <c r="A57" s="11" t="e">
        <f>VLOOKUP(D57,'Anode Tantalum Mapping'!A:D,4,0)</f>
        <v>#N/A</v>
      </c>
      <c r="B57" s="14" t="s">
        <v>79</v>
      </c>
      <c r="C57" s="14" t="s">
        <v>10241</v>
      </c>
      <c r="D57" s="49" t="s">
        <v>4430</v>
      </c>
      <c r="E57" s="49" t="s">
        <v>4431</v>
      </c>
      <c r="F57" s="49" t="s">
        <v>82</v>
      </c>
      <c r="G57" s="90">
        <v>46189</v>
      </c>
      <c r="H57" s="15">
        <v>7400</v>
      </c>
      <c r="I57" s="15">
        <v>7400</v>
      </c>
      <c r="J57" s="14" t="s">
        <v>83</v>
      </c>
      <c r="K57" s="14" t="s">
        <v>84</v>
      </c>
      <c r="L57" s="14" t="s">
        <v>5055</v>
      </c>
      <c r="M57" s="14" t="s">
        <v>86</v>
      </c>
      <c r="N57" s="81">
        <v>46176</v>
      </c>
      <c r="O57" s="14" t="s">
        <v>23</v>
      </c>
      <c r="P57" s="14">
        <v>3</v>
      </c>
      <c r="Q57" s="14">
        <v>0</v>
      </c>
      <c r="R57" s="14">
        <v>3</v>
      </c>
      <c r="S57" s="14"/>
      <c r="T57" s="14"/>
      <c r="U57" s="14"/>
      <c r="V57" s="14"/>
      <c r="W57" s="14" t="s">
        <v>5054</v>
      </c>
    </row>
    <row r="58" spans="1:23" ht="18" customHeight="1">
      <c r="A58" s="11" t="e">
        <f>VLOOKUP(D58,'Anode Tantalum Mapping'!A:D,4,0)</f>
        <v>#N/A</v>
      </c>
      <c r="B58" s="14" t="s">
        <v>79</v>
      </c>
      <c r="C58" s="14" t="s">
        <v>10242</v>
      </c>
      <c r="D58" s="49" t="s">
        <v>4430</v>
      </c>
      <c r="E58" s="49" t="s">
        <v>4431</v>
      </c>
      <c r="F58" s="49" t="s">
        <v>82</v>
      </c>
      <c r="G58" s="90"/>
      <c r="H58" s="15">
        <v>7307</v>
      </c>
      <c r="I58" s="15">
        <v>7307</v>
      </c>
      <c r="J58" s="14" t="s">
        <v>83</v>
      </c>
      <c r="K58" s="14" t="s">
        <v>84</v>
      </c>
      <c r="L58" s="14"/>
      <c r="M58" s="14" t="s">
        <v>86</v>
      </c>
      <c r="N58" s="81">
        <v>46176</v>
      </c>
      <c r="O58" s="14" t="s">
        <v>23</v>
      </c>
      <c r="P58" s="14"/>
      <c r="Q58" s="14"/>
      <c r="R58" s="14"/>
      <c r="S58" s="14"/>
      <c r="T58" s="14"/>
      <c r="U58" s="14"/>
      <c r="V58" s="14"/>
      <c r="W58" s="14"/>
    </row>
    <row r="59" spans="1:23" ht="18" customHeight="1">
      <c r="A59" s="11" t="e">
        <f>VLOOKUP(D59,'Anode Tantalum Mapping'!A:D,4,0)</f>
        <v>#N/A</v>
      </c>
      <c r="B59" s="14" t="s">
        <v>79</v>
      </c>
      <c r="C59" s="14" t="s">
        <v>10243</v>
      </c>
      <c r="D59" s="116" t="s">
        <v>4430</v>
      </c>
      <c r="E59" s="116" t="s">
        <v>4431</v>
      </c>
      <c r="F59" s="116" t="s">
        <v>82</v>
      </c>
      <c r="G59" s="117">
        <v>46189</v>
      </c>
      <c r="H59" s="15">
        <v>7361</v>
      </c>
      <c r="I59" s="15">
        <v>7361</v>
      </c>
      <c r="J59" s="14" t="s">
        <v>83</v>
      </c>
      <c r="K59" s="14" t="s">
        <v>84</v>
      </c>
      <c r="L59" s="14" t="s">
        <v>5055</v>
      </c>
      <c r="M59" s="14" t="s">
        <v>86</v>
      </c>
      <c r="N59" s="81">
        <v>46176</v>
      </c>
      <c r="O59" s="14" t="s">
        <v>23</v>
      </c>
      <c r="P59" s="14">
        <v>3</v>
      </c>
      <c r="Q59" s="14">
        <v>0</v>
      </c>
      <c r="R59" s="14">
        <v>3</v>
      </c>
      <c r="S59" s="14"/>
      <c r="T59" s="14"/>
      <c r="U59" s="14"/>
      <c r="V59" s="14"/>
      <c r="W59" s="14" t="s">
        <v>5054</v>
      </c>
    </row>
    <row r="60" spans="1:23" ht="18" customHeight="1">
      <c r="A60" s="11" t="e">
        <f>VLOOKUP(D60,'Anode Tantalum Mapping'!A:D,4,0)</f>
        <v>#N/A</v>
      </c>
      <c r="B60" s="14" t="s">
        <v>79</v>
      </c>
      <c r="C60" s="14" t="s">
        <v>10244</v>
      </c>
      <c r="D60" s="116" t="s">
        <v>4430</v>
      </c>
      <c r="E60" s="116" t="s">
        <v>4431</v>
      </c>
      <c r="F60" s="116" t="s">
        <v>82</v>
      </c>
      <c r="G60" s="117"/>
      <c r="H60" s="15">
        <v>7331</v>
      </c>
      <c r="I60" s="15">
        <v>7331</v>
      </c>
      <c r="J60" s="14" t="s">
        <v>83</v>
      </c>
      <c r="K60" s="14" t="s">
        <v>84</v>
      </c>
      <c r="L60" s="14"/>
      <c r="M60" s="14" t="s">
        <v>86</v>
      </c>
      <c r="N60" s="81">
        <v>46176</v>
      </c>
      <c r="O60" s="14" t="s">
        <v>23</v>
      </c>
      <c r="P60" s="14"/>
      <c r="Q60" s="14"/>
      <c r="R60" s="14"/>
      <c r="S60" s="14"/>
      <c r="T60" s="14"/>
      <c r="U60" s="14"/>
      <c r="V60" s="14"/>
      <c r="W60" s="14"/>
    </row>
    <row r="61" spans="1:23" ht="18" customHeight="1">
      <c r="A61" s="11" t="e">
        <f>VLOOKUP(D61,'Anode Tantalum Mapping'!A:D,4,0)</f>
        <v>#N/A</v>
      </c>
      <c r="B61" s="14" t="s">
        <v>79</v>
      </c>
      <c r="C61" s="14" t="s">
        <v>10245</v>
      </c>
      <c r="D61" s="85" t="s">
        <v>137</v>
      </c>
      <c r="E61" s="85" t="s">
        <v>138</v>
      </c>
      <c r="F61" s="85" t="s">
        <v>82</v>
      </c>
      <c r="G61" s="118">
        <v>46189</v>
      </c>
      <c r="H61" s="15">
        <v>7773</v>
      </c>
      <c r="I61" s="15">
        <v>7773</v>
      </c>
      <c r="J61" s="14" t="s">
        <v>83</v>
      </c>
      <c r="K61" s="14" t="s">
        <v>84</v>
      </c>
      <c r="L61" s="14" t="s">
        <v>5055</v>
      </c>
      <c r="M61" s="14" t="s">
        <v>86</v>
      </c>
      <c r="N61" s="81">
        <v>46176</v>
      </c>
      <c r="O61" s="14" t="s">
        <v>23</v>
      </c>
      <c r="P61" s="14">
        <v>3</v>
      </c>
      <c r="Q61" s="14">
        <v>0</v>
      </c>
      <c r="R61" s="14">
        <v>3</v>
      </c>
      <c r="S61" s="14"/>
      <c r="T61" s="14"/>
      <c r="U61" s="14"/>
      <c r="V61" s="14"/>
      <c r="W61" s="14" t="s">
        <v>139</v>
      </c>
    </row>
    <row r="62" spans="1:23" ht="18" customHeight="1">
      <c r="A62" s="11" t="e">
        <f>VLOOKUP(D62,'Anode Tantalum Mapping'!A:D,4,0)</f>
        <v>#N/A</v>
      </c>
      <c r="B62" s="14" t="s">
        <v>79</v>
      </c>
      <c r="C62" s="14" t="s">
        <v>10246</v>
      </c>
      <c r="D62" s="85" t="s">
        <v>137</v>
      </c>
      <c r="E62" s="85" t="s">
        <v>138</v>
      </c>
      <c r="F62" s="85" t="s">
        <v>82</v>
      </c>
      <c r="G62" s="118"/>
      <c r="H62" s="15">
        <v>7768</v>
      </c>
      <c r="I62" s="15">
        <v>7768</v>
      </c>
      <c r="J62" s="14" t="s">
        <v>83</v>
      </c>
      <c r="K62" s="14" t="s">
        <v>84</v>
      </c>
      <c r="L62" s="14"/>
      <c r="M62" s="14" t="s">
        <v>86</v>
      </c>
      <c r="N62" s="81">
        <v>46176</v>
      </c>
      <c r="O62" s="14" t="s">
        <v>23</v>
      </c>
      <c r="P62" s="14"/>
      <c r="Q62" s="14"/>
      <c r="R62" s="14"/>
      <c r="S62" s="14"/>
      <c r="T62" s="14"/>
      <c r="U62" s="14"/>
      <c r="V62" s="14"/>
      <c r="W62" s="14"/>
    </row>
    <row r="63" spans="1:23" ht="18" customHeight="1">
      <c r="A63" s="11" t="e">
        <f>VLOOKUP(D63,'Anode Tantalum Mapping'!A:D,4,0)</f>
        <v>#N/A</v>
      </c>
      <c r="B63" s="14" t="s">
        <v>79</v>
      </c>
      <c r="C63" s="14" t="s">
        <v>10247</v>
      </c>
      <c r="D63" s="119" t="s">
        <v>137</v>
      </c>
      <c r="E63" s="119" t="s">
        <v>138</v>
      </c>
      <c r="F63" s="119" t="s">
        <v>82</v>
      </c>
      <c r="G63" s="120">
        <v>46189</v>
      </c>
      <c r="H63" s="15">
        <v>7774</v>
      </c>
      <c r="I63" s="15">
        <v>7774</v>
      </c>
      <c r="J63" s="14" t="s">
        <v>83</v>
      </c>
      <c r="K63" s="14" t="s">
        <v>84</v>
      </c>
      <c r="L63" s="14" t="s">
        <v>5055</v>
      </c>
      <c r="M63" s="14" t="s">
        <v>86</v>
      </c>
      <c r="N63" s="81">
        <v>46176</v>
      </c>
      <c r="O63" s="14" t="s">
        <v>23</v>
      </c>
      <c r="P63" s="14">
        <v>3</v>
      </c>
      <c r="Q63" s="14">
        <v>0</v>
      </c>
      <c r="R63" s="14">
        <v>3</v>
      </c>
      <c r="S63" s="14"/>
      <c r="T63" s="14"/>
      <c r="U63" s="14"/>
      <c r="V63" s="14"/>
      <c r="W63" s="14" t="s">
        <v>139</v>
      </c>
    </row>
    <row r="64" spans="1:23" ht="18" customHeight="1">
      <c r="A64" s="11" t="e">
        <f>VLOOKUP(D64,'Anode Tantalum Mapping'!A:D,4,0)</f>
        <v>#N/A</v>
      </c>
      <c r="B64" s="14" t="s">
        <v>79</v>
      </c>
      <c r="C64" s="14" t="s">
        <v>10248</v>
      </c>
      <c r="D64" s="119" t="s">
        <v>137</v>
      </c>
      <c r="E64" s="119" t="s">
        <v>138</v>
      </c>
      <c r="F64" s="119" t="s">
        <v>82</v>
      </c>
      <c r="G64" s="120"/>
      <c r="H64" s="15">
        <v>7759</v>
      </c>
      <c r="I64" s="15">
        <v>7759</v>
      </c>
      <c r="J64" s="14" t="s">
        <v>83</v>
      </c>
      <c r="K64" s="14" t="s">
        <v>84</v>
      </c>
      <c r="L64" s="14"/>
      <c r="M64" s="14" t="s">
        <v>86</v>
      </c>
      <c r="N64" s="81">
        <v>46176</v>
      </c>
      <c r="O64" s="14" t="s">
        <v>23</v>
      </c>
      <c r="P64" s="14"/>
      <c r="Q64" s="14"/>
      <c r="R64" s="14"/>
      <c r="S64" s="14"/>
      <c r="T64" s="14"/>
      <c r="U64" s="14"/>
      <c r="V64" s="14"/>
      <c r="W64" s="14"/>
    </row>
    <row r="65" spans="1:23" ht="18" customHeight="1">
      <c r="A65" s="11" t="str">
        <f>VLOOKUP(D65,'Anode Tantalum Mapping'!A:D,4,0)</f>
        <v>W</v>
      </c>
      <c r="B65" s="14" t="s">
        <v>79</v>
      </c>
      <c r="C65" s="14" t="s">
        <v>10249</v>
      </c>
      <c r="D65" s="14" t="s">
        <v>4415</v>
      </c>
      <c r="E65" s="14" t="s">
        <v>4416</v>
      </c>
      <c r="F65" s="14" t="s">
        <v>4515</v>
      </c>
      <c r="G65" s="31">
        <v>46195</v>
      </c>
      <c r="H65" s="15">
        <v>2880</v>
      </c>
      <c r="I65" s="15">
        <v>2880</v>
      </c>
      <c r="J65" s="14" t="s">
        <v>83</v>
      </c>
      <c r="K65" s="14" t="s">
        <v>84</v>
      </c>
      <c r="L65" s="14" t="s">
        <v>10250</v>
      </c>
      <c r="M65" s="14" t="s">
        <v>10251</v>
      </c>
      <c r="N65" s="81">
        <v>45889</v>
      </c>
      <c r="O65" s="14" t="s">
        <v>96</v>
      </c>
      <c r="P65" s="14">
        <v>5</v>
      </c>
      <c r="Q65" s="14">
        <v>0</v>
      </c>
      <c r="R65" s="14">
        <v>5</v>
      </c>
      <c r="S65" s="14">
        <v>38241840</v>
      </c>
      <c r="T65" s="14" t="s">
        <v>91</v>
      </c>
      <c r="U65" s="14" t="s">
        <v>102</v>
      </c>
      <c r="V65" s="14" t="s">
        <v>10252</v>
      </c>
      <c r="W65" s="14" t="s">
        <v>10253</v>
      </c>
    </row>
    <row r="66" spans="1:23" ht="18" customHeight="1">
      <c r="A66" s="11" t="str">
        <f>VLOOKUP(D66,'Anode Tantalum Mapping'!A:D,4,0)</f>
        <v>W</v>
      </c>
      <c r="B66" s="14" t="s">
        <v>79</v>
      </c>
      <c r="C66" s="14" t="s">
        <v>10254</v>
      </c>
      <c r="D66" s="14" t="s">
        <v>4415</v>
      </c>
      <c r="E66" s="14" t="s">
        <v>4416</v>
      </c>
      <c r="F66" s="14" t="s">
        <v>4515</v>
      </c>
      <c r="G66" s="31">
        <v>46195</v>
      </c>
      <c r="H66" s="15">
        <v>2880</v>
      </c>
      <c r="I66" s="15">
        <v>2880</v>
      </c>
      <c r="J66" s="14" t="s">
        <v>83</v>
      </c>
      <c r="K66" s="14" t="s">
        <v>84</v>
      </c>
      <c r="L66" s="14" t="s">
        <v>10250</v>
      </c>
      <c r="M66" s="14" t="s">
        <v>10251</v>
      </c>
      <c r="N66" s="81">
        <v>45889</v>
      </c>
      <c r="O66" s="14" t="s">
        <v>96</v>
      </c>
      <c r="P66" s="14">
        <v>5</v>
      </c>
      <c r="Q66" s="14">
        <v>0</v>
      </c>
      <c r="R66" s="14">
        <v>5</v>
      </c>
      <c r="S66" s="14">
        <v>38241840</v>
      </c>
      <c r="T66" s="14" t="s">
        <v>91</v>
      </c>
      <c r="U66" s="14" t="s">
        <v>102</v>
      </c>
      <c r="V66" s="14" t="s">
        <v>10252</v>
      </c>
      <c r="W66" s="14" t="s">
        <v>10253</v>
      </c>
    </row>
    <row r="67" spans="1:23" ht="18" customHeight="1">
      <c r="A67" s="11" t="str">
        <f>VLOOKUP(D67,'Anode Tantalum Mapping'!A:D,4,0)</f>
        <v>T523W</v>
      </c>
      <c r="B67" s="14" t="s">
        <v>79</v>
      </c>
      <c r="C67" s="14" t="s">
        <v>10255</v>
      </c>
      <c r="D67" s="14" t="s">
        <v>132</v>
      </c>
      <c r="E67" s="14" t="s">
        <v>4389</v>
      </c>
      <c r="F67" s="14" t="s">
        <v>82</v>
      </c>
      <c r="G67" s="31">
        <v>46189</v>
      </c>
      <c r="H67" s="15">
        <v>2473</v>
      </c>
      <c r="I67" s="15">
        <v>2473</v>
      </c>
      <c r="J67" s="14" t="s">
        <v>127</v>
      </c>
      <c r="K67" s="14" t="s">
        <v>84</v>
      </c>
      <c r="L67" s="14" t="s">
        <v>10256</v>
      </c>
      <c r="M67" s="14" t="s">
        <v>143</v>
      </c>
      <c r="N67" s="81">
        <v>46168</v>
      </c>
      <c r="O67" s="14" t="s">
        <v>23</v>
      </c>
      <c r="P67" s="14">
        <v>3</v>
      </c>
      <c r="Q67" s="14">
        <v>0</v>
      </c>
      <c r="R67" s="14">
        <v>3</v>
      </c>
      <c r="S67" s="14">
        <v>55040976</v>
      </c>
      <c r="T67" s="14" t="s">
        <v>91</v>
      </c>
      <c r="U67" s="14" t="s">
        <v>113</v>
      </c>
      <c r="V67" s="14" t="s">
        <v>5570</v>
      </c>
      <c r="W67" s="14" t="s">
        <v>10213</v>
      </c>
    </row>
    <row r="68" spans="1:23" ht="18" customHeight="1">
      <c r="A68" s="11" t="str">
        <f>VLOOKUP(D68,'Anode Tantalum Mapping'!A:D,4,0)</f>
        <v>T523W</v>
      </c>
      <c r="B68" s="14" t="s">
        <v>79</v>
      </c>
      <c r="C68" s="14" t="s">
        <v>10257</v>
      </c>
      <c r="D68" s="14" t="s">
        <v>132</v>
      </c>
      <c r="E68" s="14" t="s">
        <v>4389</v>
      </c>
      <c r="F68" s="14" t="s">
        <v>82</v>
      </c>
      <c r="G68" s="31">
        <v>46189</v>
      </c>
      <c r="H68" s="15">
        <v>1448</v>
      </c>
      <c r="I68" s="15">
        <v>1448</v>
      </c>
      <c r="J68" s="14" t="s">
        <v>127</v>
      </c>
      <c r="K68" s="14" t="s">
        <v>84</v>
      </c>
      <c r="L68" s="14" t="s">
        <v>10256</v>
      </c>
      <c r="M68" s="14" t="s">
        <v>143</v>
      </c>
      <c r="N68" s="81">
        <v>46168</v>
      </c>
      <c r="O68" s="14" t="s">
        <v>23</v>
      </c>
      <c r="P68" s="14">
        <v>3</v>
      </c>
      <c r="Q68" s="14">
        <v>0</v>
      </c>
      <c r="R68" s="14">
        <v>3</v>
      </c>
      <c r="S68" s="14">
        <v>55040976</v>
      </c>
      <c r="T68" s="14" t="s">
        <v>91</v>
      </c>
      <c r="U68" s="14" t="s">
        <v>113</v>
      </c>
      <c r="V68" s="14" t="s">
        <v>5570</v>
      </c>
      <c r="W68" s="14" t="s">
        <v>10258</v>
      </c>
    </row>
    <row r="69" spans="1:23" ht="18" customHeight="1">
      <c r="A69" s="11" t="str">
        <f>VLOOKUP(D69,'Anode Tantalum Mapping'!A:D,4,0)</f>
        <v>D</v>
      </c>
      <c r="B69" s="14" t="s">
        <v>79</v>
      </c>
      <c r="C69" s="14" t="s">
        <v>10259</v>
      </c>
      <c r="D69" s="14" t="s">
        <v>2993</v>
      </c>
      <c r="E69" s="14" t="s">
        <v>4439</v>
      </c>
      <c r="F69" s="14" t="s">
        <v>4440</v>
      </c>
      <c r="G69" s="31">
        <v>46190</v>
      </c>
      <c r="H69" s="15">
        <v>1850</v>
      </c>
      <c r="I69" s="15">
        <v>1850</v>
      </c>
      <c r="J69" s="14" t="s">
        <v>127</v>
      </c>
      <c r="K69" s="14" t="s">
        <v>84</v>
      </c>
      <c r="L69" s="14" t="s">
        <v>10260</v>
      </c>
      <c r="M69" s="14" t="s">
        <v>143</v>
      </c>
      <c r="N69" s="81">
        <v>46108</v>
      </c>
      <c r="O69" s="14" t="s">
        <v>96</v>
      </c>
      <c r="P69" s="14">
        <v>13</v>
      </c>
      <c r="Q69" s="14">
        <v>8</v>
      </c>
      <c r="R69" s="14">
        <v>5</v>
      </c>
      <c r="S69" s="14">
        <v>55041065</v>
      </c>
      <c r="T69" s="14" t="s">
        <v>91</v>
      </c>
      <c r="U69" s="14" t="s">
        <v>128</v>
      </c>
      <c r="V69" s="14" t="s">
        <v>116</v>
      </c>
      <c r="W69" s="14" t="s">
        <v>4434</v>
      </c>
    </row>
    <row r="70" spans="1:23" ht="18" customHeight="1">
      <c r="A70" s="11" t="str">
        <f>VLOOKUP(D70,'Anode Tantalum Mapping'!A:D,4,0)</f>
        <v>D</v>
      </c>
      <c r="B70" s="14" t="s">
        <v>79</v>
      </c>
      <c r="C70" s="14" t="s">
        <v>10261</v>
      </c>
      <c r="D70" s="14" t="s">
        <v>2993</v>
      </c>
      <c r="E70" s="14" t="s">
        <v>4439</v>
      </c>
      <c r="F70" s="14" t="s">
        <v>4440</v>
      </c>
      <c r="G70" s="31">
        <v>46191</v>
      </c>
      <c r="H70" s="15">
        <v>1850</v>
      </c>
      <c r="I70" s="15">
        <v>1850</v>
      </c>
      <c r="J70" s="14" t="s">
        <v>127</v>
      </c>
      <c r="K70" s="14" t="s">
        <v>84</v>
      </c>
      <c r="L70" s="14" t="s">
        <v>10260</v>
      </c>
      <c r="M70" s="14" t="s">
        <v>143</v>
      </c>
      <c r="N70" s="81">
        <v>46108</v>
      </c>
      <c r="O70" s="14" t="s">
        <v>96</v>
      </c>
      <c r="P70" s="14">
        <v>13</v>
      </c>
      <c r="Q70" s="14">
        <v>8</v>
      </c>
      <c r="R70" s="14">
        <v>5</v>
      </c>
      <c r="S70" s="14">
        <v>55041065</v>
      </c>
      <c r="T70" s="14" t="s">
        <v>91</v>
      </c>
      <c r="U70" s="14" t="s">
        <v>128</v>
      </c>
      <c r="V70" s="14" t="s">
        <v>116</v>
      </c>
      <c r="W70" s="14" t="s">
        <v>4434</v>
      </c>
    </row>
    <row r="71" spans="1:23" ht="18" customHeight="1">
      <c r="A71" s="11" t="e">
        <f>VLOOKUP(D71,'Anode Tantalum Mapping'!A:D,4,0)</f>
        <v>#N/A</v>
      </c>
      <c r="B71" s="14" t="s">
        <v>79</v>
      </c>
      <c r="C71" s="14" t="s">
        <v>10262</v>
      </c>
      <c r="D71" s="14" t="s">
        <v>10263</v>
      </c>
      <c r="E71" s="14" t="s">
        <v>4504</v>
      </c>
      <c r="F71" s="14" t="s">
        <v>4544</v>
      </c>
      <c r="G71" s="31">
        <v>46192</v>
      </c>
      <c r="H71" s="15">
        <v>2194</v>
      </c>
      <c r="I71" s="15">
        <v>2194</v>
      </c>
      <c r="J71" s="14" t="s">
        <v>127</v>
      </c>
      <c r="K71" s="14" t="s">
        <v>84</v>
      </c>
      <c r="L71" s="14" t="s">
        <v>10264</v>
      </c>
      <c r="M71" s="14" t="s">
        <v>10265</v>
      </c>
      <c r="N71" s="81">
        <v>46170</v>
      </c>
      <c r="O71" s="14" t="s">
        <v>101</v>
      </c>
      <c r="P71" s="14">
        <v>5</v>
      </c>
      <c r="Q71" s="14">
        <v>3</v>
      </c>
      <c r="R71" s="14">
        <v>2</v>
      </c>
      <c r="S71" s="14">
        <v>38241345</v>
      </c>
      <c r="T71" s="14" t="s">
        <v>91</v>
      </c>
      <c r="U71" s="14" t="s">
        <v>102</v>
      </c>
      <c r="V71" s="14" t="s">
        <v>92</v>
      </c>
      <c r="W71" s="14" t="s">
        <v>10266</v>
      </c>
    </row>
    <row r="72" spans="1:23" ht="18" customHeight="1">
      <c r="A72" s="11" t="e">
        <f>VLOOKUP(D72,'Anode Tantalum Mapping'!A:D,4,0)</f>
        <v>#N/A</v>
      </c>
      <c r="B72" s="14" t="s">
        <v>79</v>
      </c>
      <c r="C72" s="14" t="s">
        <v>10262</v>
      </c>
      <c r="D72" s="14" t="s">
        <v>10263</v>
      </c>
      <c r="E72" s="14" t="s">
        <v>4504</v>
      </c>
      <c r="F72" s="14" t="s">
        <v>4544</v>
      </c>
      <c r="G72" s="31">
        <v>46192</v>
      </c>
      <c r="H72" s="15">
        <v>2195</v>
      </c>
      <c r="I72" s="15">
        <v>2195</v>
      </c>
      <c r="J72" s="14" t="s">
        <v>127</v>
      </c>
      <c r="K72" s="14" t="s">
        <v>84</v>
      </c>
      <c r="L72" s="14" t="s">
        <v>10267</v>
      </c>
      <c r="M72" s="14" t="s">
        <v>10265</v>
      </c>
      <c r="N72" s="81">
        <v>46170</v>
      </c>
      <c r="O72" s="14" t="s">
        <v>101</v>
      </c>
      <c r="P72" s="14">
        <v>5</v>
      </c>
      <c r="Q72" s="14">
        <v>3</v>
      </c>
      <c r="R72" s="14">
        <v>2</v>
      </c>
      <c r="S72" s="14">
        <v>38241345</v>
      </c>
      <c r="T72" s="14" t="s">
        <v>91</v>
      </c>
      <c r="U72" s="14" t="s">
        <v>102</v>
      </c>
      <c r="V72" s="14" t="s">
        <v>92</v>
      </c>
      <c r="W72" s="14" t="s">
        <v>10266</v>
      </c>
    </row>
    <row r="73" spans="1:23" ht="18" customHeight="1">
      <c r="A73" s="11" t="str">
        <f>VLOOKUP(D73,'Anode Tantalum Mapping'!A:D,4,0)</f>
        <v>D</v>
      </c>
      <c r="B73" s="14" t="s">
        <v>79</v>
      </c>
      <c r="C73" s="14" t="s">
        <v>10268</v>
      </c>
      <c r="D73" s="14" t="s">
        <v>1049</v>
      </c>
      <c r="E73" s="14" t="s">
        <v>4436</v>
      </c>
      <c r="F73" s="14" t="s">
        <v>4438</v>
      </c>
      <c r="G73" s="31">
        <v>46192</v>
      </c>
      <c r="H73" s="15">
        <v>2648</v>
      </c>
      <c r="I73" s="15">
        <v>2648</v>
      </c>
      <c r="J73" s="14" t="s">
        <v>127</v>
      </c>
      <c r="K73" s="14" t="s">
        <v>84</v>
      </c>
      <c r="L73" s="14" t="s">
        <v>10269</v>
      </c>
      <c r="M73" s="14" t="s">
        <v>10270</v>
      </c>
      <c r="N73" s="81">
        <v>46174</v>
      </c>
      <c r="O73" s="14" t="s">
        <v>23</v>
      </c>
      <c r="P73" s="14">
        <v>4</v>
      </c>
      <c r="Q73" s="14">
        <v>2</v>
      </c>
      <c r="R73" s="14">
        <v>2</v>
      </c>
      <c r="S73" s="14">
        <v>38241840</v>
      </c>
      <c r="T73" s="14" t="s">
        <v>91</v>
      </c>
      <c r="U73" s="14" t="s">
        <v>113</v>
      </c>
      <c r="V73" s="14" t="s">
        <v>116</v>
      </c>
      <c r="W73" s="14" t="s">
        <v>10271</v>
      </c>
    </row>
    <row r="74" spans="1:23" ht="18" customHeight="1">
      <c r="A74" s="11" t="str">
        <f>VLOOKUP(D74,'Anode Tantalum Mapping'!A:D,4,0)</f>
        <v>T59V</v>
      </c>
      <c r="B74" s="14" t="s">
        <v>79</v>
      </c>
      <c r="C74" s="14" t="s">
        <v>10272</v>
      </c>
      <c r="D74" s="14" t="s">
        <v>1607</v>
      </c>
      <c r="E74" s="14" t="s">
        <v>1608</v>
      </c>
      <c r="F74" s="14" t="s">
        <v>152</v>
      </c>
      <c r="G74" s="31">
        <v>46193</v>
      </c>
      <c r="H74" s="15">
        <v>3700</v>
      </c>
      <c r="I74" s="15">
        <v>3700</v>
      </c>
      <c r="J74" s="14" t="s">
        <v>127</v>
      </c>
      <c r="K74" s="14" t="s">
        <v>84</v>
      </c>
      <c r="L74" s="14" t="s">
        <v>10273</v>
      </c>
      <c r="M74" s="14" t="s">
        <v>10265</v>
      </c>
      <c r="N74" s="81">
        <v>46174</v>
      </c>
      <c r="O74" s="14" t="s">
        <v>101</v>
      </c>
      <c r="P74" s="14">
        <v>7</v>
      </c>
      <c r="Q74" s="14">
        <v>4</v>
      </c>
      <c r="R74" s="14">
        <v>3</v>
      </c>
      <c r="S74" s="14">
        <v>55040919</v>
      </c>
      <c r="T74" s="14" t="s">
        <v>91</v>
      </c>
      <c r="U74" s="14" t="s">
        <v>102</v>
      </c>
      <c r="V74" s="14" t="s">
        <v>92</v>
      </c>
      <c r="W74" s="14" t="s">
        <v>10274</v>
      </c>
    </row>
    <row r="75" spans="1:23" ht="18" customHeight="1">
      <c r="A75" s="11" t="str">
        <f>VLOOKUP(D75,'Anode Tantalum Mapping'!A:D,4,0)</f>
        <v>T59B 2</v>
      </c>
      <c r="B75" s="14" t="s">
        <v>79</v>
      </c>
      <c r="C75" s="14" t="s">
        <v>10275</v>
      </c>
      <c r="D75" s="14" t="s">
        <v>3763</v>
      </c>
      <c r="E75" s="14" t="s">
        <v>10276</v>
      </c>
      <c r="F75" s="14" t="s">
        <v>4518</v>
      </c>
      <c r="G75" s="31">
        <v>46193</v>
      </c>
      <c r="H75" s="15">
        <v>2820</v>
      </c>
      <c r="I75" s="15">
        <v>2820</v>
      </c>
      <c r="J75" s="14" t="s">
        <v>5056</v>
      </c>
      <c r="K75" s="14" t="s">
        <v>84</v>
      </c>
      <c r="L75" s="14" t="s">
        <v>10277</v>
      </c>
      <c r="M75" s="14" t="s">
        <v>5057</v>
      </c>
      <c r="N75" s="81">
        <v>46064</v>
      </c>
      <c r="O75" s="14" t="s">
        <v>96</v>
      </c>
      <c r="P75" s="14">
        <v>13</v>
      </c>
      <c r="Q75" s="14">
        <v>7</v>
      </c>
      <c r="R75" s="14">
        <v>6</v>
      </c>
      <c r="S75" s="14">
        <v>55040792</v>
      </c>
      <c r="T75" s="14" t="s">
        <v>91</v>
      </c>
      <c r="U75" s="14" t="s">
        <v>91</v>
      </c>
      <c r="V75" s="14" t="s">
        <v>108</v>
      </c>
      <c r="W75" s="14" t="s">
        <v>10278</v>
      </c>
    </row>
    <row r="76" spans="1:23" ht="18" customHeight="1">
      <c r="A76" s="11" t="str">
        <f>VLOOKUP(D76,'Anode Tantalum Mapping'!A:D,4,0)</f>
        <v>T530D 3</v>
      </c>
      <c r="B76" s="14" t="s">
        <v>79</v>
      </c>
      <c r="C76" s="14" t="s">
        <v>10279</v>
      </c>
      <c r="D76" s="14" t="s">
        <v>1973</v>
      </c>
      <c r="E76" s="14" t="s">
        <v>1856</v>
      </c>
      <c r="F76" s="14" t="s">
        <v>142</v>
      </c>
      <c r="G76" s="31">
        <v>46194</v>
      </c>
      <c r="H76" s="15">
        <v>3000</v>
      </c>
      <c r="I76" s="15">
        <v>3000</v>
      </c>
      <c r="J76" s="14" t="s">
        <v>127</v>
      </c>
      <c r="K76" s="14" t="s">
        <v>84</v>
      </c>
      <c r="L76" s="14" t="s">
        <v>10280</v>
      </c>
      <c r="M76" s="14" t="s">
        <v>10281</v>
      </c>
      <c r="N76" s="81">
        <v>46106</v>
      </c>
      <c r="O76" s="14" t="s">
        <v>96</v>
      </c>
      <c r="P76" s="14">
        <v>8</v>
      </c>
      <c r="Q76" s="14">
        <v>5</v>
      </c>
      <c r="R76" s="14">
        <v>3</v>
      </c>
      <c r="S76" s="14">
        <v>55040919</v>
      </c>
      <c r="T76" s="14" t="s">
        <v>91</v>
      </c>
      <c r="U76" s="14" t="s">
        <v>128</v>
      </c>
      <c r="V76" s="14" t="s">
        <v>108</v>
      </c>
      <c r="W76" s="14" t="s">
        <v>10282</v>
      </c>
    </row>
    <row r="77" spans="1:23" ht="18" customHeight="1">
      <c r="A77" s="11" t="str">
        <f>VLOOKUP(D77,'Anode Tantalum Mapping'!A:D,4,0)</f>
        <v>T530D 3</v>
      </c>
      <c r="B77" s="14" t="s">
        <v>79</v>
      </c>
      <c r="C77" s="14" t="s">
        <v>10279</v>
      </c>
      <c r="D77" s="14" t="s">
        <v>1973</v>
      </c>
      <c r="E77" s="14" t="s">
        <v>1856</v>
      </c>
      <c r="F77" s="14" t="s">
        <v>4440</v>
      </c>
      <c r="G77" s="31">
        <v>46194</v>
      </c>
      <c r="H77" s="15">
        <v>3000</v>
      </c>
      <c r="I77" s="15">
        <v>3000</v>
      </c>
      <c r="J77" s="14" t="s">
        <v>127</v>
      </c>
      <c r="K77" s="14" t="s">
        <v>84</v>
      </c>
      <c r="L77" s="14" t="s">
        <v>10280</v>
      </c>
      <c r="M77" s="14" t="s">
        <v>10281</v>
      </c>
      <c r="N77" s="81">
        <v>46106</v>
      </c>
      <c r="O77" s="14" t="s">
        <v>96</v>
      </c>
      <c r="P77" s="14">
        <v>8</v>
      </c>
      <c r="Q77" s="14">
        <v>5</v>
      </c>
      <c r="R77" s="14">
        <v>3</v>
      </c>
      <c r="S77" s="14">
        <v>55040919</v>
      </c>
      <c r="T77" s="14" t="s">
        <v>91</v>
      </c>
      <c r="U77" s="14" t="s">
        <v>128</v>
      </c>
      <c r="V77" s="14" t="s">
        <v>108</v>
      </c>
      <c r="W77" s="14" t="s">
        <v>10282</v>
      </c>
    </row>
    <row r="78" spans="1:23" ht="18" customHeight="1">
      <c r="A78" s="11" t="str">
        <f>VLOOKUP(D78,'Anode Tantalum Mapping'!A:D,4,0)</f>
        <v>T530X</v>
      </c>
      <c r="B78" s="14" t="s">
        <v>79</v>
      </c>
      <c r="C78" s="14" t="s">
        <v>10283</v>
      </c>
      <c r="D78" s="14" t="s">
        <v>2849</v>
      </c>
      <c r="E78" s="14" t="s">
        <v>2846</v>
      </c>
      <c r="F78" s="14" t="s">
        <v>4573</v>
      </c>
      <c r="G78" s="31">
        <v>46196</v>
      </c>
      <c r="H78" s="15">
        <v>2487</v>
      </c>
      <c r="I78" s="15">
        <v>2487</v>
      </c>
      <c r="J78" s="14" t="s">
        <v>127</v>
      </c>
      <c r="K78" s="14" t="s">
        <v>84</v>
      </c>
      <c r="L78" s="14" t="s">
        <v>10284</v>
      </c>
      <c r="M78" s="14" t="s">
        <v>10281</v>
      </c>
      <c r="N78" s="81">
        <v>46106</v>
      </c>
      <c r="O78" s="14" t="s">
        <v>101</v>
      </c>
      <c r="P78" s="14">
        <v>13</v>
      </c>
      <c r="Q78" s="14">
        <v>8</v>
      </c>
      <c r="R78" s="14">
        <v>5</v>
      </c>
      <c r="S78" s="14">
        <v>55041065</v>
      </c>
      <c r="T78" s="14" t="s">
        <v>91</v>
      </c>
      <c r="U78" s="14" t="s">
        <v>128</v>
      </c>
      <c r="V78" s="14" t="s">
        <v>108</v>
      </c>
      <c r="W78" s="14" t="s">
        <v>10282</v>
      </c>
    </row>
    <row r="79" spans="1:23" ht="18" customHeight="1">
      <c r="A79" s="11" t="e">
        <f>VLOOKUP(D79,'Anode Tantalum Mapping'!A:D,4,0)</f>
        <v>#N/A</v>
      </c>
      <c r="B79" s="14" t="s">
        <v>79</v>
      </c>
      <c r="C79" s="14" t="s">
        <v>10285</v>
      </c>
      <c r="D79" s="14" t="s">
        <v>4430</v>
      </c>
      <c r="E79" s="14" t="s">
        <v>4431</v>
      </c>
      <c r="F79" s="14" t="s">
        <v>82</v>
      </c>
      <c r="G79" s="31">
        <v>46197</v>
      </c>
      <c r="H79" s="15">
        <v>16321</v>
      </c>
      <c r="I79" s="15">
        <v>16321</v>
      </c>
      <c r="J79" s="14" t="s">
        <v>83</v>
      </c>
      <c r="K79" s="14" t="s">
        <v>84</v>
      </c>
      <c r="L79" s="14" t="s">
        <v>85</v>
      </c>
      <c r="M79" s="14" t="s">
        <v>86</v>
      </c>
      <c r="N79" s="81">
        <v>46183</v>
      </c>
      <c r="O79" s="14" t="s">
        <v>23</v>
      </c>
      <c r="P79" s="14">
        <v>3</v>
      </c>
      <c r="Q79" s="14">
        <v>0</v>
      </c>
      <c r="R79" s="14">
        <v>3</v>
      </c>
      <c r="S79" s="14"/>
      <c r="T79" s="14"/>
      <c r="U79" s="14"/>
      <c r="V79" s="14"/>
      <c r="W79" s="14" t="s">
        <v>5054</v>
      </c>
    </row>
    <row r="80" spans="1:23" ht="18" customHeight="1">
      <c r="A80" s="11" t="e">
        <f>VLOOKUP(D80,'Anode Tantalum Mapping'!A:D,4,0)</f>
        <v>#N/A</v>
      </c>
      <c r="B80" s="14" t="s">
        <v>79</v>
      </c>
      <c r="C80" s="14" t="s">
        <v>10286</v>
      </c>
      <c r="D80" s="14" t="s">
        <v>4430</v>
      </c>
      <c r="E80" s="14" t="s">
        <v>4431</v>
      </c>
      <c r="F80" s="14" t="s">
        <v>82</v>
      </c>
      <c r="G80" s="31">
        <v>46197</v>
      </c>
      <c r="H80" s="15">
        <v>16379</v>
      </c>
      <c r="I80" s="15">
        <v>16379</v>
      </c>
      <c r="J80" s="14" t="s">
        <v>83</v>
      </c>
      <c r="K80" s="14" t="s">
        <v>84</v>
      </c>
      <c r="L80" s="14" t="s">
        <v>85</v>
      </c>
      <c r="M80" s="14" t="s">
        <v>86</v>
      </c>
      <c r="N80" s="81">
        <v>46183</v>
      </c>
      <c r="O80" s="14" t="s">
        <v>23</v>
      </c>
      <c r="P80" s="14">
        <v>3</v>
      </c>
      <c r="Q80" s="14">
        <v>0</v>
      </c>
      <c r="R80" s="14">
        <v>3</v>
      </c>
      <c r="S80" s="14"/>
      <c r="T80" s="14"/>
      <c r="U80" s="14"/>
      <c r="V80" s="14"/>
      <c r="W80" s="14" t="s">
        <v>5054</v>
      </c>
    </row>
    <row r="81" spans="1:23" ht="18" customHeight="1">
      <c r="A81" s="11" t="e">
        <f>VLOOKUP(D81,'Anode Tantalum Mapping'!A:D,4,0)</f>
        <v>#N/A</v>
      </c>
      <c r="B81" s="14" t="s">
        <v>79</v>
      </c>
      <c r="C81" s="14" t="s">
        <v>10287</v>
      </c>
      <c r="D81" s="14" t="s">
        <v>137</v>
      </c>
      <c r="E81" s="14" t="s">
        <v>138</v>
      </c>
      <c r="F81" s="14" t="s">
        <v>82</v>
      </c>
      <c r="G81" s="31">
        <v>46197</v>
      </c>
      <c r="H81" s="15">
        <v>16357</v>
      </c>
      <c r="I81" s="15">
        <v>16357</v>
      </c>
      <c r="J81" s="14" t="s">
        <v>83</v>
      </c>
      <c r="K81" s="14" t="s">
        <v>84</v>
      </c>
      <c r="L81" s="14" t="s">
        <v>85</v>
      </c>
      <c r="M81" s="14" t="s">
        <v>86</v>
      </c>
      <c r="N81" s="81">
        <v>46183</v>
      </c>
      <c r="O81" s="14" t="s">
        <v>23</v>
      </c>
      <c r="P81" s="14">
        <v>3</v>
      </c>
      <c r="Q81" s="14">
        <v>0</v>
      </c>
      <c r="R81" s="14">
        <v>3</v>
      </c>
      <c r="S81" s="14"/>
      <c r="T81" s="14"/>
      <c r="U81" s="14"/>
      <c r="V81" s="14"/>
      <c r="W81" s="14" t="s">
        <v>139</v>
      </c>
    </row>
    <row r="82" spans="1:23" ht="18" customHeight="1">
      <c r="A82" s="11" t="e">
        <f>VLOOKUP(D82,'Anode Tantalum Mapping'!A:D,4,0)</f>
        <v>#N/A</v>
      </c>
      <c r="B82" s="49" t="s">
        <v>79</v>
      </c>
      <c r="C82" s="49" t="s">
        <v>10288</v>
      </c>
      <c r="D82" s="49" t="s">
        <v>137</v>
      </c>
      <c r="E82" s="49" t="s">
        <v>138</v>
      </c>
      <c r="F82" s="49" t="s">
        <v>82</v>
      </c>
      <c r="G82" s="90">
        <v>46198</v>
      </c>
      <c r="H82" s="91">
        <v>7773</v>
      </c>
      <c r="I82" s="91">
        <v>7773</v>
      </c>
      <c r="J82" s="49" t="s">
        <v>83</v>
      </c>
      <c r="K82" s="49" t="s">
        <v>84</v>
      </c>
      <c r="L82" s="49" t="s">
        <v>5055</v>
      </c>
      <c r="M82" s="14" t="s">
        <v>86</v>
      </c>
      <c r="N82" s="81">
        <v>46183</v>
      </c>
      <c r="O82" s="14" t="s">
        <v>23</v>
      </c>
      <c r="P82" s="14">
        <v>3</v>
      </c>
      <c r="Q82" s="14">
        <v>0</v>
      </c>
      <c r="R82" s="14">
        <v>3</v>
      </c>
      <c r="S82" s="14"/>
      <c r="T82" s="14"/>
      <c r="U82" s="14"/>
      <c r="V82" s="14"/>
      <c r="W82" s="14" t="s">
        <v>139</v>
      </c>
    </row>
    <row r="83" spans="1:23" ht="18" customHeight="1">
      <c r="A83" s="11" t="e">
        <f>VLOOKUP(D83,'Anode Tantalum Mapping'!A:D,4,0)</f>
        <v>#N/A</v>
      </c>
      <c r="B83" s="49" t="s">
        <v>79</v>
      </c>
      <c r="C83" s="49" t="s">
        <v>10289</v>
      </c>
      <c r="D83" s="49" t="s">
        <v>137</v>
      </c>
      <c r="E83" s="49" t="s">
        <v>138</v>
      </c>
      <c r="F83" s="49" t="s">
        <v>82</v>
      </c>
      <c r="G83" s="90"/>
      <c r="H83" s="91">
        <v>7769</v>
      </c>
      <c r="I83" s="91">
        <v>7769</v>
      </c>
      <c r="J83" s="49" t="s">
        <v>83</v>
      </c>
      <c r="K83" s="49" t="s">
        <v>84</v>
      </c>
      <c r="L83" s="49"/>
      <c r="M83" s="14" t="s">
        <v>86</v>
      </c>
      <c r="N83" s="81">
        <v>46183</v>
      </c>
      <c r="O83" s="14" t="s">
        <v>23</v>
      </c>
      <c r="P83" s="14"/>
      <c r="Q83" s="14"/>
      <c r="R83" s="14"/>
      <c r="S83" s="14"/>
      <c r="T83" s="14"/>
      <c r="U83" s="14"/>
      <c r="V83" s="14"/>
      <c r="W83" s="14" t="s">
        <v>139</v>
      </c>
    </row>
    <row r="84" spans="1:23" ht="18" customHeight="1">
      <c r="A84" s="11" t="str">
        <f>VLOOKUP(D84,'Anode Tantalum Mapping'!A:D,4,0)</f>
        <v>T</v>
      </c>
      <c r="B84" s="14" t="s">
        <v>79</v>
      </c>
      <c r="C84" s="14" t="s">
        <v>10290</v>
      </c>
      <c r="D84" s="14" t="s">
        <v>4109</v>
      </c>
      <c r="E84" s="14" t="s">
        <v>4110</v>
      </c>
      <c r="F84" s="14" t="s">
        <v>119</v>
      </c>
      <c r="G84" s="31">
        <v>46198</v>
      </c>
      <c r="H84" s="15">
        <v>9000</v>
      </c>
      <c r="I84" s="15">
        <v>9000</v>
      </c>
      <c r="J84" s="14" t="s">
        <v>134</v>
      </c>
      <c r="K84" s="14" t="s">
        <v>84</v>
      </c>
      <c r="L84" s="14" t="s">
        <v>10291</v>
      </c>
      <c r="M84" s="14" t="s">
        <v>10292</v>
      </c>
      <c r="N84" s="81">
        <v>46183</v>
      </c>
      <c r="O84" s="14" t="s">
        <v>101</v>
      </c>
      <c r="P84" s="14">
        <v>9</v>
      </c>
      <c r="Q84" s="14">
        <v>5</v>
      </c>
      <c r="R84" s="14">
        <v>4</v>
      </c>
      <c r="S84" s="14">
        <v>55040828</v>
      </c>
      <c r="T84" s="14" t="s">
        <v>91</v>
      </c>
      <c r="U84" s="14" t="s">
        <v>102</v>
      </c>
      <c r="V84" s="14" t="s">
        <v>108</v>
      </c>
      <c r="W84" s="14" t="s">
        <v>136</v>
      </c>
    </row>
    <row r="85" spans="1:23" ht="18" customHeight="1">
      <c r="A85" s="11" t="str">
        <f>VLOOKUP(D85,'Anode Tantalum Mapping'!A:D,4,0)</f>
        <v>T</v>
      </c>
      <c r="B85" s="14" t="s">
        <v>79</v>
      </c>
      <c r="C85" s="14" t="s">
        <v>10293</v>
      </c>
      <c r="D85" s="14" t="s">
        <v>4109</v>
      </c>
      <c r="E85" s="14" t="s">
        <v>4110</v>
      </c>
      <c r="F85" s="14" t="s">
        <v>119</v>
      </c>
      <c r="G85" s="31">
        <v>46199</v>
      </c>
      <c r="H85" s="15">
        <v>5976</v>
      </c>
      <c r="I85" s="15">
        <v>5976</v>
      </c>
      <c r="J85" s="14" t="s">
        <v>134</v>
      </c>
      <c r="K85" s="14" t="s">
        <v>84</v>
      </c>
      <c r="L85" s="14" t="s">
        <v>10291</v>
      </c>
      <c r="M85" s="14" t="s">
        <v>10292</v>
      </c>
      <c r="N85" s="81">
        <v>46183</v>
      </c>
      <c r="O85" s="14" t="s">
        <v>101</v>
      </c>
      <c r="P85" s="14">
        <v>9</v>
      </c>
      <c r="Q85" s="14">
        <v>5</v>
      </c>
      <c r="R85" s="14">
        <v>4</v>
      </c>
      <c r="S85" s="14">
        <v>55040828</v>
      </c>
      <c r="T85" s="14" t="s">
        <v>91</v>
      </c>
      <c r="U85" s="14" t="s">
        <v>102</v>
      </c>
      <c r="V85" s="14" t="s">
        <v>108</v>
      </c>
      <c r="W85" s="14" t="s">
        <v>136</v>
      </c>
    </row>
    <row r="86" spans="1:23" ht="18" customHeight="1">
      <c r="A86" s="11" t="str">
        <f>VLOOKUP(D86,'Anode Tantalum Mapping'!A:D,4,0)</f>
        <v>T</v>
      </c>
      <c r="B86" s="14" t="s">
        <v>79</v>
      </c>
      <c r="C86" s="14" t="s">
        <v>10294</v>
      </c>
      <c r="D86" s="14" t="s">
        <v>4109</v>
      </c>
      <c r="E86" s="14" t="s">
        <v>4110</v>
      </c>
      <c r="F86" s="14" t="s">
        <v>119</v>
      </c>
      <c r="G86" s="31">
        <v>46200</v>
      </c>
      <c r="H86" s="15">
        <v>9000</v>
      </c>
      <c r="I86" s="15">
        <v>9000</v>
      </c>
      <c r="J86" s="14" t="s">
        <v>134</v>
      </c>
      <c r="K86" s="14" t="s">
        <v>84</v>
      </c>
      <c r="L86" s="14" t="s">
        <v>10295</v>
      </c>
      <c r="M86" s="14" t="s">
        <v>10292</v>
      </c>
      <c r="N86" s="81">
        <v>46183</v>
      </c>
      <c r="O86" s="14" t="s">
        <v>101</v>
      </c>
      <c r="P86" s="14">
        <v>9</v>
      </c>
      <c r="Q86" s="14">
        <v>5</v>
      </c>
      <c r="R86" s="14">
        <v>4</v>
      </c>
      <c r="S86" s="14">
        <v>55040828</v>
      </c>
      <c r="T86" s="14" t="s">
        <v>91</v>
      </c>
      <c r="U86" s="14" t="s">
        <v>102</v>
      </c>
      <c r="V86" s="14" t="s">
        <v>108</v>
      </c>
      <c r="W86" s="14" t="s">
        <v>136</v>
      </c>
    </row>
    <row r="87" spans="1:23" ht="18" customHeight="1">
      <c r="A87" s="11" t="str">
        <f>VLOOKUP(D87,'Anode Tantalum Mapping'!A:D,4,0)</f>
        <v>T</v>
      </c>
      <c r="B87" s="14" t="s">
        <v>79</v>
      </c>
      <c r="C87" s="14" t="s">
        <v>10296</v>
      </c>
      <c r="D87" s="14" t="s">
        <v>4109</v>
      </c>
      <c r="E87" s="14" t="s">
        <v>4110</v>
      </c>
      <c r="F87" s="14" t="s">
        <v>119</v>
      </c>
      <c r="G87" s="31">
        <v>46200</v>
      </c>
      <c r="H87" s="15">
        <v>9000</v>
      </c>
      <c r="I87" s="15">
        <v>9000</v>
      </c>
      <c r="J87" s="14" t="s">
        <v>134</v>
      </c>
      <c r="K87" s="14" t="s">
        <v>84</v>
      </c>
      <c r="L87" s="14" t="s">
        <v>10295</v>
      </c>
      <c r="M87" s="14" t="s">
        <v>10292</v>
      </c>
      <c r="N87" s="81">
        <v>46183</v>
      </c>
      <c r="O87" s="14" t="s">
        <v>101</v>
      </c>
      <c r="P87" s="14">
        <v>9</v>
      </c>
      <c r="Q87" s="14">
        <v>5</v>
      </c>
      <c r="R87" s="14">
        <v>4</v>
      </c>
      <c r="S87" s="14">
        <v>55040828</v>
      </c>
      <c r="T87" s="14" t="s">
        <v>91</v>
      </c>
      <c r="U87" s="14" t="s">
        <v>102</v>
      </c>
      <c r="V87" s="14" t="s">
        <v>108</v>
      </c>
      <c r="W87" s="14" t="s">
        <v>136</v>
      </c>
    </row>
    <row r="88" spans="1:23" ht="18" customHeight="1">
      <c r="A88" s="11" t="str">
        <f>VLOOKUP(D88,'Anode Tantalum Mapping'!A:D,4,0)</f>
        <v>T530Y</v>
      </c>
      <c r="B88" s="14" t="s">
        <v>79</v>
      </c>
      <c r="C88" s="14" t="s">
        <v>10297</v>
      </c>
      <c r="D88" s="14" t="s">
        <v>3064</v>
      </c>
      <c r="E88" s="14" t="s">
        <v>3062</v>
      </c>
      <c r="F88" s="14" t="s">
        <v>152</v>
      </c>
      <c r="G88" s="31">
        <v>46201</v>
      </c>
      <c r="H88" s="15">
        <v>5000</v>
      </c>
      <c r="I88" s="15">
        <v>5000</v>
      </c>
      <c r="J88" s="14" t="s">
        <v>134</v>
      </c>
      <c r="K88" s="14" t="s">
        <v>84</v>
      </c>
      <c r="L88" s="14" t="s">
        <v>10298</v>
      </c>
      <c r="M88" s="14" t="s">
        <v>135</v>
      </c>
      <c r="N88" s="81">
        <v>46148</v>
      </c>
      <c r="O88" s="14" t="s">
        <v>101</v>
      </c>
      <c r="P88" s="14">
        <v>8</v>
      </c>
      <c r="Q88" s="14">
        <v>5</v>
      </c>
      <c r="R88" s="14">
        <v>3</v>
      </c>
      <c r="S88" s="14">
        <v>55040919</v>
      </c>
      <c r="T88" s="14" t="s">
        <v>91</v>
      </c>
      <c r="U88" s="14" t="s">
        <v>10299</v>
      </c>
      <c r="V88" s="14" t="s">
        <v>108</v>
      </c>
      <c r="W88" s="14" t="s">
        <v>136</v>
      </c>
    </row>
    <row r="89" spans="1:23" ht="18" customHeight="1">
      <c r="A89" s="11" t="str">
        <f>VLOOKUP(D89,'Anode Tantalum Mapping'!A:D,4,0)</f>
        <v>T530Y</v>
      </c>
      <c r="B89" s="14" t="s">
        <v>79</v>
      </c>
      <c r="C89" s="14" t="s">
        <v>10300</v>
      </c>
      <c r="D89" s="14" t="s">
        <v>3064</v>
      </c>
      <c r="E89" s="14" t="s">
        <v>3062</v>
      </c>
      <c r="F89" s="14" t="s">
        <v>152</v>
      </c>
      <c r="G89" s="31">
        <v>46201</v>
      </c>
      <c r="H89" s="15">
        <v>4995</v>
      </c>
      <c r="I89" s="15">
        <v>4995</v>
      </c>
      <c r="J89" s="14" t="s">
        <v>134</v>
      </c>
      <c r="K89" s="14" t="s">
        <v>84</v>
      </c>
      <c r="L89" s="14" t="s">
        <v>10298</v>
      </c>
      <c r="M89" s="14" t="s">
        <v>135</v>
      </c>
      <c r="N89" s="81">
        <v>46148</v>
      </c>
      <c r="O89" s="14" t="s">
        <v>101</v>
      </c>
      <c r="P89" s="14">
        <v>8</v>
      </c>
      <c r="Q89" s="14">
        <v>5</v>
      </c>
      <c r="R89" s="14">
        <v>3</v>
      </c>
      <c r="S89" s="14">
        <v>55040919</v>
      </c>
      <c r="T89" s="14" t="s">
        <v>91</v>
      </c>
      <c r="U89" s="14" t="s">
        <v>10299</v>
      </c>
      <c r="V89" s="14" t="s">
        <v>108</v>
      </c>
      <c r="W89" s="14" t="s">
        <v>136</v>
      </c>
    </row>
    <row r="90" spans="1:23" ht="18" customHeight="1">
      <c r="A90" s="11" t="str">
        <f>VLOOKUP(D90,'Anode Tantalum Mapping'!A:D,4,0)</f>
        <v>T530Y</v>
      </c>
      <c r="B90" s="14" t="s">
        <v>79</v>
      </c>
      <c r="C90" s="14" t="s">
        <v>10301</v>
      </c>
      <c r="D90" s="14" t="s">
        <v>3064</v>
      </c>
      <c r="E90" s="14" t="s">
        <v>3062</v>
      </c>
      <c r="F90" s="14" t="s">
        <v>152</v>
      </c>
      <c r="G90" s="31">
        <v>46202</v>
      </c>
      <c r="H90" s="15">
        <v>4985</v>
      </c>
      <c r="I90" s="15">
        <v>4985</v>
      </c>
      <c r="J90" s="14" t="s">
        <v>134</v>
      </c>
      <c r="K90" s="14" t="s">
        <v>84</v>
      </c>
      <c r="L90" s="14" t="s">
        <v>10298</v>
      </c>
      <c r="M90" s="14" t="s">
        <v>135</v>
      </c>
      <c r="N90" s="81">
        <v>46148</v>
      </c>
      <c r="O90" s="14" t="s">
        <v>101</v>
      </c>
      <c r="P90" s="14">
        <v>8</v>
      </c>
      <c r="Q90" s="14">
        <v>5</v>
      </c>
      <c r="R90" s="14">
        <v>3</v>
      </c>
      <c r="S90" s="14">
        <v>55040919</v>
      </c>
      <c r="T90" s="14" t="s">
        <v>91</v>
      </c>
      <c r="U90" s="14" t="s">
        <v>10299</v>
      </c>
      <c r="V90" s="14" t="s">
        <v>108</v>
      </c>
      <c r="W90" s="14" t="s">
        <v>136</v>
      </c>
    </row>
    <row r="91" spans="1:23" ht="18" customHeight="1">
      <c r="A91" s="11" t="str">
        <f>VLOOKUP(D91,'Anode Tantalum Mapping'!A:D,4,0)</f>
        <v>T59B 2</v>
      </c>
      <c r="B91" s="14" t="s">
        <v>79</v>
      </c>
      <c r="C91" s="14" t="s">
        <v>10302</v>
      </c>
      <c r="D91" s="14" t="s">
        <v>2194</v>
      </c>
      <c r="E91" s="14" t="s">
        <v>2193</v>
      </c>
      <c r="F91" s="14" t="s">
        <v>157</v>
      </c>
      <c r="G91" s="31">
        <v>46198</v>
      </c>
      <c r="H91" s="15">
        <v>5485</v>
      </c>
      <c r="I91" s="15">
        <v>5485</v>
      </c>
      <c r="J91" s="14" t="s">
        <v>134</v>
      </c>
      <c r="K91" s="14" t="s">
        <v>84</v>
      </c>
      <c r="L91" s="14" t="s">
        <v>10303</v>
      </c>
      <c r="M91" s="14" t="s">
        <v>10292</v>
      </c>
      <c r="N91" s="81">
        <v>46183</v>
      </c>
      <c r="O91" s="14" t="s">
        <v>101</v>
      </c>
      <c r="P91" s="14">
        <v>2</v>
      </c>
      <c r="Q91" s="14">
        <v>0</v>
      </c>
      <c r="R91" s="14">
        <v>2</v>
      </c>
      <c r="S91" s="14">
        <v>55040792</v>
      </c>
      <c r="T91" s="14" t="s">
        <v>91</v>
      </c>
      <c r="U91" s="14" t="s">
        <v>10299</v>
      </c>
      <c r="V91" s="14" t="s">
        <v>108</v>
      </c>
      <c r="W91" s="14" t="s">
        <v>136</v>
      </c>
    </row>
    <row r="92" spans="1:23" ht="18" customHeight="1">
      <c r="A92" s="11" t="str">
        <f>VLOOKUP(D92,'Anode Tantalum Mapping'!A:D,4,0)</f>
        <v>T59B 2</v>
      </c>
      <c r="B92" s="14" t="s">
        <v>79</v>
      </c>
      <c r="C92" s="14" t="s">
        <v>10304</v>
      </c>
      <c r="D92" s="14" t="s">
        <v>2194</v>
      </c>
      <c r="E92" s="14" t="s">
        <v>2193</v>
      </c>
      <c r="F92" s="14" t="s">
        <v>157</v>
      </c>
      <c r="G92" s="31">
        <v>46198</v>
      </c>
      <c r="H92" s="15">
        <v>5446</v>
      </c>
      <c r="I92" s="15">
        <v>5446</v>
      </c>
      <c r="J92" s="14" t="s">
        <v>134</v>
      </c>
      <c r="K92" s="14" t="s">
        <v>84</v>
      </c>
      <c r="L92" s="14" t="s">
        <v>10303</v>
      </c>
      <c r="M92" s="14" t="s">
        <v>10292</v>
      </c>
      <c r="N92" s="81">
        <v>46183</v>
      </c>
      <c r="O92" s="14" t="s">
        <v>101</v>
      </c>
      <c r="P92" s="14">
        <v>2</v>
      </c>
      <c r="Q92" s="14">
        <v>0</v>
      </c>
      <c r="R92" s="14">
        <v>2</v>
      </c>
      <c r="S92" s="14">
        <v>55040792</v>
      </c>
      <c r="T92" s="14" t="s">
        <v>91</v>
      </c>
      <c r="U92" s="14" t="s">
        <v>10299</v>
      </c>
      <c r="V92" s="14" t="s">
        <v>108</v>
      </c>
      <c r="W92" s="14" t="s">
        <v>136</v>
      </c>
    </row>
    <row r="93" spans="1:23" ht="18" customHeight="1">
      <c r="A93" s="11" t="str">
        <f>VLOOKUP(D93,'Anode Tantalum Mapping'!A:D,4,0)</f>
        <v>T59B 2</v>
      </c>
      <c r="B93" s="14" t="s">
        <v>79</v>
      </c>
      <c r="C93" s="14" t="s">
        <v>10305</v>
      </c>
      <c r="D93" s="14" t="s">
        <v>2194</v>
      </c>
      <c r="E93" s="14" t="s">
        <v>2193</v>
      </c>
      <c r="F93" s="14" t="s">
        <v>157</v>
      </c>
      <c r="G93" s="31">
        <v>46199</v>
      </c>
      <c r="H93" s="15">
        <v>5475</v>
      </c>
      <c r="I93" s="15">
        <v>5475</v>
      </c>
      <c r="J93" s="14" t="s">
        <v>134</v>
      </c>
      <c r="K93" s="14" t="s">
        <v>84</v>
      </c>
      <c r="L93" s="14" t="s">
        <v>10303</v>
      </c>
      <c r="M93" s="14" t="s">
        <v>10292</v>
      </c>
      <c r="N93" s="81">
        <v>46183</v>
      </c>
      <c r="O93" s="14" t="s">
        <v>101</v>
      </c>
      <c r="P93" s="14">
        <v>2</v>
      </c>
      <c r="Q93" s="14">
        <v>0</v>
      </c>
      <c r="R93" s="14">
        <v>2</v>
      </c>
      <c r="S93" s="14">
        <v>55040792</v>
      </c>
      <c r="T93" s="14" t="s">
        <v>91</v>
      </c>
      <c r="U93" s="14" t="s">
        <v>10299</v>
      </c>
      <c r="V93" s="14" t="s">
        <v>108</v>
      </c>
      <c r="W93" s="14" t="s">
        <v>136</v>
      </c>
    </row>
    <row r="94" spans="1:23" ht="18" customHeight="1">
      <c r="A94" s="11" t="str">
        <f>VLOOKUP(D94,'Anode Tantalum Mapping'!A:D,4,0)</f>
        <v>T59B 2</v>
      </c>
      <c r="B94" s="14" t="s">
        <v>79</v>
      </c>
      <c r="C94" s="14" t="s">
        <v>10306</v>
      </c>
      <c r="D94" s="14" t="s">
        <v>2194</v>
      </c>
      <c r="E94" s="14" t="s">
        <v>2193</v>
      </c>
      <c r="F94" s="14" t="s">
        <v>157</v>
      </c>
      <c r="G94" s="31">
        <v>46199</v>
      </c>
      <c r="H94" s="15">
        <v>5473</v>
      </c>
      <c r="I94" s="15">
        <v>5473</v>
      </c>
      <c r="J94" s="14" t="s">
        <v>134</v>
      </c>
      <c r="K94" s="14" t="s">
        <v>84</v>
      </c>
      <c r="L94" s="14" t="s">
        <v>10303</v>
      </c>
      <c r="M94" s="14" t="s">
        <v>10292</v>
      </c>
      <c r="N94" s="81">
        <v>46183</v>
      </c>
      <c r="O94" s="14" t="s">
        <v>101</v>
      </c>
      <c r="P94" s="14">
        <v>2</v>
      </c>
      <c r="Q94" s="14">
        <v>0</v>
      </c>
      <c r="R94" s="14">
        <v>2</v>
      </c>
      <c r="S94" s="14">
        <v>55040792</v>
      </c>
      <c r="T94" s="14" t="s">
        <v>91</v>
      </c>
      <c r="U94" s="14" t="s">
        <v>10299</v>
      </c>
      <c r="V94" s="14" t="s">
        <v>108</v>
      </c>
      <c r="W94" s="14" t="s">
        <v>136</v>
      </c>
    </row>
    <row r="95" spans="1:23" ht="18" customHeight="1">
      <c r="A95" s="11" t="str">
        <f>VLOOKUP(D95,'Anode Tantalum Mapping'!A:D,4,0)</f>
        <v>T59D 1</v>
      </c>
      <c r="B95" s="14" t="s">
        <v>79</v>
      </c>
      <c r="C95" s="14" t="s">
        <v>10307</v>
      </c>
      <c r="D95" s="14" t="s">
        <v>114</v>
      </c>
      <c r="E95" s="14" t="s">
        <v>4412</v>
      </c>
      <c r="F95" s="14" t="s">
        <v>82</v>
      </c>
      <c r="G95" s="31">
        <v>46196</v>
      </c>
      <c r="H95" s="15">
        <v>10866</v>
      </c>
      <c r="I95" s="15">
        <v>10866</v>
      </c>
      <c r="J95" s="14" t="s">
        <v>83</v>
      </c>
      <c r="K95" s="14" t="s">
        <v>84</v>
      </c>
      <c r="L95" s="14" t="s">
        <v>10308</v>
      </c>
      <c r="M95" s="14" t="s">
        <v>10251</v>
      </c>
      <c r="N95" s="81">
        <v>45651</v>
      </c>
      <c r="O95" s="14" t="s">
        <v>101</v>
      </c>
      <c r="P95" s="14">
        <v>6</v>
      </c>
      <c r="Q95" s="14">
        <v>3</v>
      </c>
      <c r="R95" s="14">
        <v>3</v>
      </c>
      <c r="S95" s="14">
        <v>38241840</v>
      </c>
      <c r="T95" s="14" t="s">
        <v>91</v>
      </c>
      <c r="U95" s="14" t="s">
        <v>102</v>
      </c>
      <c r="V95" s="14" t="s">
        <v>116</v>
      </c>
      <c r="W95" s="14" t="s">
        <v>10309</v>
      </c>
    </row>
    <row r="96" spans="1:23" ht="18" customHeight="1">
      <c r="A96" s="11" t="str">
        <f>VLOOKUP(D96,'Anode Tantalum Mapping'!A:D,4,0)</f>
        <v>T59B 2</v>
      </c>
      <c r="B96" s="14" t="s">
        <v>79</v>
      </c>
      <c r="C96" s="14" t="s">
        <v>10310</v>
      </c>
      <c r="D96" s="14" t="s">
        <v>98</v>
      </c>
      <c r="E96" s="14" t="s">
        <v>99</v>
      </c>
      <c r="F96" s="14" t="s">
        <v>100</v>
      </c>
      <c r="G96" s="31">
        <v>46197</v>
      </c>
      <c r="H96" s="15">
        <v>7050</v>
      </c>
      <c r="I96" s="15">
        <v>7050</v>
      </c>
      <c r="J96" s="14" t="s">
        <v>153</v>
      </c>
      <c r="K96" s="14" t="s">
        <v>84</v>
      </c>
      <c r="L96" s="14" t="s">
        <v>10311</v>
      </c>
      <c r="M96" s="14" t="s">
        <v>10312</v>
      </c>
      <c r="N96" s="81">
        <v>45742</v>
      </c>
      <c r="O96" s="14" t="s">
        <v>101</v>
      </c>
      <c r="P96" s="14">
        <v>6</v>
      </c>
      <c r="Q96" s="14">
        <v>3</v>
      </c>
      <c r="R96" s="14">
        <v>3</v>
      </c>
      <c r="S96" s="14">
        <v>38241832</v>
      </c>
      <c r="T96" s="14" t="s">
        <v>10313</v>
      </c>
      <c r="U96" s="14" t="s">
        <v>102</v>
      </c>
      <c r="V96" s="14" t="s">
        <v>92</v>
      </c>
      <c r="W96" s="14" t="s">
        <v>10314</v>
      </c>
    </row>
    <row r="97" spans="1:23" ht="18" customHeight="1">
      <c r="A97" s="11" t="str">
        <f>VLOOKUP(D97,'Anode Tantalum Mapping'!A:D,4,0)</f>
        <v>T523V</v>
      </c>
      <c r="B97" s="14" t="s">
        <v>79</v>
      </c>
      <c r="C97" s="14" t="s">
        <v>10315</v>
      </c>
      <c r="D97" s="14" t="s">
        <v>1904</v>
      </c>
      <c r="E97" s="14" t="s">
        <v>1866</v>
      </c>
      <c r="F97" s="14" t="s">
        <v>87</v>
      </c>
      <c r="G97" s="31">
        <v>46197</v>
      </c>
      <c r="H97" s="15">
        <v>2730</v>
      </c>
      <c r="I97" s="15">
        <v>2730</v>
      </c>
      <c r="J97" s="14" t="s">
        <v>83</v>
      </c>
      <c r="K97" s="14" t="s">
        <v>84</v>
      </c>
      <c r="L97" s="14" t="s">
        <v>10316</v>
      </c>
      <c r="M97" s="14" t="s">
        <v>10312</v>
      </c>
      <c r="N97" s="81">
        <v>46043</v>
      </c>
      <c r="O97" s="14" t="s">
        <v>23</v>
      </c>
      <c r="P97" s="14">
        <v>3</v>
      </c>
      <c r="Q97" s="14">
        <v>0</v>
      </c>
      <c r="R97" s="14">
        <v>3</v>
      </c>
      <c r="S97" s="14">
        <v>55040984</v>
      </c>
      <c r="T97" s="14" t="s">
        <v>120</v>
      </c>
      <c r="U97" s="14" t="s">
        <v>5089</v>
      </c>
      <c r="V97" s="14" t="s">
        <v>10317</v>
      </c>
      <c r="W97" s="14" t="s">
        <v>10318</v>
      </c>
    </row>
    <row r="98" spans="1:23" ht="18" customHeight="1">
      <c r="A98" s="11" t="str">
        <f>VLOOKUP(D98,'Anode Tantalum Mapping'!A:D,4,0)</f>
        <v>T-G</v>
      </c>
      <c r="B98" s="14" t="s">
        <v>79</v>
      </c>
      <c r="C98" s="14" t="s">
        <v>10319</v>
      </c>
      <c r="D98" s="14" t="s">
        <v>5069</v>
      </c>
      <c r="E98" s="14" t="s">
        <v>5070</v>
      </c>
      <c r="F98" s="14" t="s">
        <v>82</v>
      </c>
      <c r="G98" s="31">
        <v>46202</v>
      </c>
      <c r="H98" s="15">
        <v>2820</v>
      </c>
      <c r="I98" s="15">
        <v>2820</v>
      </c>
      <c r="J98" s="14" t="s">
        <v>5056</v>
      </c>
      <c r="K98" s="14" t="s">
        <v>5569</v>
      </c>
      <c r="L98" s="14" t="s">
        <v>10320</v>
      </c>
      <c r="M98" s="14" t="s">
        <v>5057</v>
      </c>
      <c r="N98" s="81">
        <v>46156</v>
      </c>
      <c r="O98" s="14" t="s">
        <v>101</v>
      </c>
      <c r="P98" s="14">
        <v>7</v>
      </c>
      <c r="Q98" s="14">
        <v>5</v>
      </c>
      <c r="R98" s="14">
        <v>2</v>
      </c>
      <c r="S98" s="14">
        <v>38241832</v>
      </c>
      <c r="T98" s="14" t="s">
        <v>91</v>
      </c>
      <c r="U98" s="14" t="s">
        <v>113</v>
      </c>
      <c r="V98" s="14" t="s">
        <v>5570</v>
      </c>
      <c r="W98" s="14" t="s">
        <v>10321</v>
      </c>
    </row>
    <row r="99" spans="1:23" ht="18" customHeight="1">
      <c r="A99" s="11" t="str">
        <f>VLOOKUP(D99,'Anode Tantalum Mapping'!A:D,4,0)</f>
        <v>T-G</v>
      </c>
      <c r="B99" s="14" t="s">
        <v>79</v>
      </c>
      <c r="C99" s="14" t="s">
        <v>10322</v>
      </c>
      <c r="D99" s="14" t="s">
        <v>5069</v>
      </c>
      <c r="E99" s="14" t="s">
        <v>5070</v>
      </c>
      <c r="F99" s="14" t="s">
        <v>82</v>
      </c>
      <c r="G99" s="31">
        <v>46203</v>
      </c>
      <c r="H99" s="15">
        <v>2820</v>
      </c>
      <c r="I99" s="15">
        <v>2820</v>
      </c>
      <c r="J99" s="14" t="s">
        <v>5056</v>
      </c>
      <c r="K99" s="14" t="s">
        <v>5569</v>
      </c>
      <c r="L99" s="14" t="s">
        <v>10320</v>
      </c>
      <c r="M99" s="14" t="s">
        <v>5057</v>
      </c>
      <c r="N99" s="81">
        <v>46156</v>
      </c>
      <c r="O99" s="14" t="s">
        <v>101</v>
      </c>
      <c r="P99" s="14">
        <v>7</v>
      </c>
      <c r="Q99" s="14">
        <v>5</v>
      </c>
      <c r="R99" s="14">
        <v>2</v>
      </c>
      <c r="S99" s="14">
        <v>38241832</v>
      </c>
      <c r="T99" s="14" t="s">
        <v>91</v>
      </c>
      <c r="U99" s="14" t="s">
        <v>113</v>
      </c>
      <c r="V99" s="14" t="s">
        <v>5570</v>
      </c>
      <c r="W99" s="14" t="s">
        <v>10321</v>
      </c>
    </row>
    <row r="100" spans="1:23" ht="18" customHeight="1">
      <c r="A100" s="11" t="str">
        <f>VLOOKUP(D100,'Anode Tantalum Mapping'!A:D,4,0)</f>
        <v>T-G</v>
      </c>
      <c r="B100" s="14" t="s">
        <v>79</v>
      </c>
      <c r="C100" s="14" t="s">
        <v>10323</v>
      </c>
      <c r="D100" s="14" t="s">
        <v>5069</v>
      </c>
      <c r="E100" s="14" t="s">
        <v>5070</v>
      </c>
      <c r="F100" s="14" t="s">
        <v>82</v>
      </c>
      <c r="G100" s="31">
        <v>46203</v>
      </c>
      <c r="H100" s="15">
        <v>2820</v>
      </c>
      <c r="I100" s="15">
        <v>2820</v>
      </c>
      <c r="J100" s="14" t="s">
        <v>5056</v>
      </c>
      <c r="K100" s="14" t="s">
        <v>5569</v>
      </c>
      <c r="L100" s="14" t="s">
        <v>10320</v>
      </c>
      <c r="M100" s="14" t="s">
        <v>5057</v>
      </c>
      <c r="N100" s="81">
        <v>46156</v>
      </c>
      <c r="O100" s="14" t="s">
        <v>101</v>
      </c>
      <c r="P100" s="14">
        <v>7</v>
      </c>
      <c r="Q100" s="14">
        <v>5</v>
      </c>
      <c r="R100" s="14">
        <v>2</v>
      </c>
      <c r="S100" s="14">
        <v>38241832</v>
      </c>
      <c r="T100" s="14" t="s">
        <v>91</v>
      </c>
      <c r="U100" s="14" t="s">
        <v>113</v>
      </c>
      <c r="V100" s="14" t="s">
        <v>5570</v>
      </c>
      <c r="W100" s="14" t="s">
        <v>10321</v>
      </c>
    </row>
    <row r="101" spans="1:23" ht="18" customHeight="1">
      <c r="A101" s="11" t="e">
        <f>VLOOKUP(D101,'Anode Tantalum Mapping'!A:D,4,0)</f>
        <v>#N/A</v>
      </c>
      <c r="B101" s="14" t="s">
        <v>79</v>
      </c>
      <c r="C101" s="14" t="s">
        <v>10325</v>
      </c>
      <c r="D101" s="14" t="s">
        <v>10326</v>
      </c>
      <c r="E101" s="14" t="s">
        <v>4431</v>
      </c>
      <c r="F101" s="14" t="s">
        <v>82</v>
      </c>
      <c r="G101" s="31">
        <v>46205</v>
      </c>
      <c r="H101" s="15">
        <v>16371</v>
      </c>
      <c r="I101" s="15">
        <v>16371</v>
      </c>
      <c r="J101" s="14" t="s">
        <v>83</v>
      </c>
      <c r="K101" s="14" t="s">
        <v>84</v>
      </c>
      <c r="L101" s="14" t="s">
        <v>85</v>
      </c>
      <c r="M101" s="14" t="s">
        <v>86</v>
      </c>
      <c r="N101" s="81">
        <v>46190</v>
      </c>
      <c r="O101" s="14" t="s">
        <v>23</v>
      </c>
      <c r="P101" s="14">
        <v>3</v>
      </c>
      <c r="Q101" s="14">
        <v>0</v>
      </c>
      <c r="R101" s="14">
        <v>3</v>
      </c>
      <c r="S101" s="14"/>
      <c r="T101" s="14"/>
      <c r="U101" s="14"/>
      <c r="V101" s="14"/>
      <c r="W101" s="14" t="s">
        <v>5054</v>
      </c>
    </row>
    <row r="102" spans="1:23" ht="18" customHeight="1">
      <c r="A102" s="11" t="e">
        <f>VLOOKUP(D102,'Anode Tantalum Mapping'!A:D,4,0)</f>
        <v>#N/A</v>
      </c>
      <c r="B102" s="14" t="s">
        <v>79</v>
      </c>
      <c r="C102" s="14" t="s">
        <v>10327</v>
      </c>
      <c r="D102" s="14" t="s">
        <v>10326</v>
      </c>
      <c r="E102" s="14" t="s">
        <v>4431</v>
      </c>
      <c r="F102" s="14" t="s">
        <v>82</v>
      </c>
      <c r="G102" s="31">
        <v>46205</v>
      </c>
      <c r="H102" s="15">
        <v>16314</v>
      </c>
      <c r="I102" s="15">
        <v>16314</v>
      </c>
      <c r="J102" s="14" t="s">
        <v>83</v>
      </c>
      <c r="K102" s="14" t="s">
        <v>84</v>
      </c>
      <c r="L102" s="14" t="s">
        <v>85</v>
      </c>
      <c r="M102" s="14" t="s">
        <v>86</v>
      </c>
      <c r="N102" s="81">
        <v>46190</v>
      </c>
      <c r="O102" s="14" t="s">
        <v>23</v>
      </c>
      <c r="P102" s="14">
        <v>3</v>
      </c>
      <c r="Q102" s="14">
        <v>0</v>
      </c>
      <c r="R102" s="14">
        <v>3</v>
      </c>
      <c r="S102" s="14"/>
      <c r="T102" s="14"/>
      <c r="U102" s="14"/>
      <c r="V102" s="14"/>
      <c r="W102" s="14" t="s">
        <v>5054</v>
      </c>
    </row>
    <row r="103" spans="1:23" ht="18" customHeight="1">
      <c r="A103" s="11" t="e">
        <f>VLOOKUP(D103,'Anode Tantalum Mapping'!A:D,4,0)</f>
        <v>#N/A</v>
      </c>
      <c r="B103" s="14" t="s">
        <v>79</v>
      </c>
      <c r="C103" s="14" t="s">
        <v>10328</v>
      </c>
      <c r="D103" s="14" t="s">
        <v>137</v>
      </c>
      <c r="E103" s="14" t="s">
        <v>138</v>
      </c>
      <c r="F103" s="14" t="s">
        <v>82</v>
      </c>
      <c r="G103" s="31">
        <v>46205</v>
      </c>
      <c r="H103" s="15">
        <v>16334</v>
      </c>
      <c r="I103" s="15">
        <v>16334</v>
      </c>
      <c r="J103" s="14" t="s">
        <v>83</v>
      </c>
      <c r="K103" s="14" t="s">
        <v>84</v>
      </c>
      <c r="L103" s="14" t="s">
        <v>85</v>
      </c>
      <c r="M103" s="14" t="s">
        <v>86</v>
      </c>
      <c r="N103" s="81">
        <v>46190</v>
      </c>
      <c r="O103" s="14" t="s">
        <v>23</v>
      </c>
      <c r="P103" s="14">
        <v>3</v>
      </c>
      <c r="Q103" s="14">
        <v>0</v>
      </c>
      <c r="R103" s="14">
        <v>3</v>
      </c>
      <c r="S103" s="14"/>
      <c r="T103" s="14"/>
      <c r="U103" s="14"/>
      <c r="V103" s="14"/>
      <c r="W103" s="14" t="s">
        <v>139</v>
      </c>
    </row>
    <row r="104" spans="1:23" ht="18" customHeight="1">
      <c r="A104" s="11" t="e">
        <f>VLOOKUP(D104,'Anode Tantalum Mapping'!A:D,4,0)</f>
        <v>#N/A</v>
      </c>
      <c r="B104" s="14" t="s">
        <v>79</v>
      </c>
      <c r="C104" s="14" t="s">
        <v>10329</v>
      </c>
      <c r="D104" s="14" t="s">
        <v>137</v>
      </c>
      <c r="E104" s="14" t="s">
        <v>138</v>
      </c>
      <c r="F104" s="14" t="s">
        <v>82</v>
      </c>
      <c r="G104" s="31">
        <v>46205</v>
      </c>
      <c r="H104" s="15">
        <v>16360</v>
      </c>
      <c r="I104" s="15">
        <v>16360</v>
      </c>
      <c r="J104" s="14" t="s">
        <v>83</v>
      </c>
      <c r="K104" s="14" t="s">
        <v>84</v>
      </c>
      <c r="L104" s="14" t="s">
        <v>85</v>
      </c>
      <c r="M104" s="14" t="s">
        <v>86</v>
      </c>
      <c r="N104" s="81">
        <v>46190</v>
      </c>
      <c r="O104" s="14" t="s">
        <v>23</v>
      </c>
      <c r="P104" s="14">
        <v>3</v>
      </c>
      <c r="Q104" s="14">
        <v>0</v>
      </c>
      <c r="R104" s="14">
        <v>3</v>
      </c>
      <c r="S104" s="14"/>
      <c r="T104" s="14"/>
      <c r="U104" s="14"/>
      <c r="V104" s="14"/>
      <c r="W104" s="14" t="s">
        <v>139</v>
      </c>
    </row>
    <row r="105" spans="1:23" ht="18" customHeight="1">
      <c r="A105" s="11" t="str">
        <f>VLOOKUP(D105,'Anode Tantalum Mapping'!A:D,4,0)</f>
        <v>2.0V</v>
      </c>
      <c r="B105" s="14" t="s">
        <v>79</v>
      </c>
      <c r="C105" s="14" t="s">
        <v>10330</v>
      </c>
      <c r="D105" s="14" t="s">
        <v>4376</v>
      </c>
      <c r="E105" s="14" t="s">
        <v>5078</v>
      </c>
      <c r="F105" s="14" t="s">
        <v>100</v>
      </c>
      <c r="G105" s="31">
        <v>46204</v>
      </c>
      <c r="H105" s="15">
        <v>33003</v>
      </c>
      <c r="I105" s="15">
        <v>33003</v>
      </c>
      <c r="J105" s="14" t="s">
        <v>153</v>
      </c>
      <c r="K105" s="14" t="s">
        <v>84</v>
      </c>
      <c r="L105" s="14" t="s">
        <v>10331</v>
      </c>
      <c r="M105" s="14" t="s">
        <v>154</v>
      </c>
      <c r="N105" s="81">
        <v>45763</v>
      </c>
      <c r="O105" s="14" t="s">
        <v>96</v>
      </c>
      <c r="P105" s="14">
        <v>14</v>
      </c>
      <c r="Q105" s="14">
        <v>9</v>
      </c>
      <c r="R105" s="14">
        <v>5</v>
      </c>
      <c r="S105" s="14">
        <v>55041065</v>
      </c>
      <c r="T105" s="14" t="s">
        <v>91</v>
      </c>
      <c r="U105" s="14" t="s">
        <v>113</v>
      </c>
      <c r="V105" s="14" t="s">
        <v>116</v>
      </c>
      <c r="W105" s="14" t="s">
        <v>10332</v>
      </c>
    </row>
    <row r="106" spans="1:23" ht="18" customHeight="1">
      <c r="A106" s="11" t="str">
        <f>VLOOKUP(D106,'Anode Tantalum Mapping'!A:D,4,0)</f>
        <v>T521X</v>
      </c>
      <c r="B106" s="14" t="s">
        <v>79</v>
      </c>
      <c r="C106" s="14" t="s">
        <v>10333</v>
      </c>
      <c r="D106" s="14" t="s">
        <v>257</v>
      </c>
      <c r="E106" s="14" t="s">
        <v>258</v>
      </c>
      <c r="F106" s="14" t="s">
        <v>152</v>
      </c>
      <c r="G106" s="31">
        <v>46205</v>
      </c>
      <c r="H106" s="15">
        <v>4800</v>
      </c>
      <c r="I106" s="15">
        <v>4800</v>
      </c>
      <c r="J106" s="14" t="s">
        <v>5056</v>
      </c>
      <c r="K106" s="14" t="s">
        <v>5569</v>
      </c>
      <c r="L106" s="14" t="s">
        <v>10334</v>
      </c>
      <c r="M106" s="14" t="s">
        <v>10265</v>
      </c>
      <c r="N106" s="81">
        <v>46190</v>
      </c>
      <c r="O106" s="14" t="s">
        <v>101</v>
      </c>
      <c r="P106" s="14">
        <v>7</v>
      </c>
      <c r="Q106" s="14">
        <v>4</v>
      </c>
      <c r="R106" s="14">
        <v>3</v>
      </c>
      <c r="S106" s="14">
        <v>55040919</v>
      </c>
      <c r="T106" s="14" t="s">
        <v>91</v>
      </c>
      <c r="U106" s="14" t="s">
        <v>128</v>
      </c>
      <c r="V106" s="14" t="s">
        <v>108</v>
      </c>
      <c r="W106" s="14" t="s">
        <v>10274</v>
      </c>
    </row>
    <row r="107" spans="1:23" ht="18" customHeight="1">
      <c r="A107" s="11" t="str">
        <f>VLOOKUP(D107,'Anode Tantalum Mapping'!A:D,4,0)</f>
        <v>T530X</v>
      </c>
      <c r="B107" s="14" t="s">
        <v>79</v>
      </c>
      <c r="C107" s="14" t="s">
        <v>10335</v>
      </c>
      <c r="D107" s="14" t="s">
        <v>2938</v>
      </c>
      <c r="E107" s="14" t="s">
        <v>2935</v>
      </c>
      <c r="F107" s="14" t="s">
        <v>4428</v>
      </c>
      <c r="G107" s="31">
        <v>46206</v>
      </c>
      <c r="H107" s="15">
        <v>4500</v>
      </c>
      <c r="I107" s="15">
        <v>4500</v>
      </c>
      <c r="J107" s="14" t="s">
        <v>5056</v>
      </c>
      <c r="K107" s="14" t="s">
        <v>5569</v>
      </c>
      <c r="L107" s="14" t="s">
        <v>10336</v>
      </c>
      <c r="M107" s="14" t="s">
        <v>10265</v>
      </c>
      <c r="N107" s="81">
        <v>46190</v>
      </c>
      <c r="O107" s="14" t="s">
        <v>101</v>
      </c>
      <c r="P107" s="14">
        <v>14</v>
      </c>
      <c r="Q107" s="14">
        <v>9</v>
      </c>
      <c r="R107" s="14">
        <v>5</v>
      </c>
      <c r="S107" s="14">
        <v>55040173</v>
      </c>
      <c r="T107" s="14" t="s">
        <v>91</v>
      </c>
      <c r="U107" s="14" t="s">
        <v>128</v>
      </c>
      <c r="V107" s="14" t="s">
        <v>108</v>
      </c>
      <c r="W107" s="14" t="s">
        <v>10274</v>
      </c>
    </row>
    <row r="108" spans="1:23" ht="18" customHeight="1">
      <c r="A108" s="11" t="str">
        <f>VLOOKUP(D108,'Anode Tantalum Mapping'!A:D,4,0)</f>
        <v>D</v>
      </c>
      <c r="B108" s="14" t="s">
        <v>79</v>
      </c>
      <c r="C108" s="14" t="s">
        <v>10337</v>
      </c>
      <c r="D108" s="14" t="s">
        <v>2993</v>
      </c>
      <c r="E108" s="14" t="s">
        <v>4439</v>
      </c>
      <c r="F108" s="14" t="s">
        <v>4494</v>
      </c>
      <c r="G108" s="31">
        <v>46207</v>
      </c>
      <c r="H108" s="15">
        <v>1850</v>
      </c>
      <c r="I108" s="15">
        <v>1850</v>
      </c>
      <c r="J108" s="14" t="s">
        <v>127</v>
      </c>
      <c r="K108" s="14" t="s">
        <v>84</v>
      </c>
      <c r="L108" s="14" t="s">
        <v>10338</v>
      </c>
      <c r="M108" s="14" t="s">
        <v>143</v>
      </c>
      <c r="N108" s="81">
        <v>46052</v>
      </c>
      <c r="O108" s="14" t="s">
        <v>96</v>
      </c>
      <c r="P108" s="14">
        <v>13</v>
      </c>
      <c r="Q108" s="14">
        <v>6</v>
      </c>
      <c r="R108" s="14">
        <v>7</v>
      </c>
      <c r="S108" s="14">
        <v>55041065</v>
      </c>
      <c r="T108" s="14" t="s">
        <v>91</v>
      </c>
      <c r="U108" s="14" t="s">
        <v>128</v>
      </c>
      <c r="V108" s="14" t="s">
        <v>116</v>
      </c>
      <c r="W108" s="14" t="s">
        <v>4434</v>
      </c>
    </row>
    <row r="109" spans="1:23" ht="18" customHeight="1">
      <c r="A109" s="11" t="e">
        <f>VLOOKUP(D109,'Anode Tantalum Mapping'!A:D,4,0)</f>
        <v>#N/A</v>
      </c>
      <c r="B109" s="14" t="s">
        <v>79</v>
      </c>
      <c r="C109" s="14" t="s">
        <v>10339</v>
      </c>
      <c r="D109" s="14" t="s">
        <v>137</v>
      </c>
      <c r="E109" s="14" t="s">
        <v>138</v>
      </c>
      <c r="F109" s="14" t="s">
        <v>82</v>
      </c>
      <c r="G109" s="31">
        <v>46208</v>
      </c>
      <c r="H109" s="15">
        <v>16386</v>
      </c>
      <c r="I109" s="15">
        <v>16386</v>
      </c>
      <c r="J109" s="14" t="s">
        <v>83</v>
      </c>
      <c r="K109" s="14" t="s">
        <v>84</v>
      </c>
      <c r="L109" s="14" t="s">
        <v>85</v>
      </c>
      <c r="M109" s="14" t="s">
        <v>86</v>
      </c>
      <c r="N109" s="81">
        <v>46197</v>
      </c>
      <c r="O109" s="14" t="s">
        <v>23</v>
      </c>
      <c r="P109" s="14">
        <v>3</v>
      </c>
      <c r="Q109" s="14">
        <v>0</v>
      </c>
      <c r="R109" s="14">
        <v>3</v>
      </c>
      <c r="S109" s="14"/>
      <c r="T109" s="14"/>
      <c r="U109" s="14"/>
      <c r="V109" s="14"/>
      <c r="W109" s="14" t="s">
        <v>139</v>
      </c>
    </row>
    <row r="110" spans="1:23" ht="18" customHeight="1">
      <c r="A110" s="11" t="e">
        <f>VLOOKUP(D110,'Anode Tantalum Mapping'!A:D,4,0)</f>
        <v>#N/A</v>
      </c>
      <c r="B110" s="14" t="s">
        <v>79</v>
      </c>
      <c r="C110" s="14" t="s">
        <v>10340</v>
      </c>
      <c r="D110" s="14" t="s">
        <v>137</v>
      </c>
      <c r="E110" s="14" t="s">
        <v>138</v>
      </c>
      <c r="F110" s="14" t="s">
        <v>82</v>
      </c>
      <c r="G110" s="31">
        <v>46208</v>
      </c>
      <c r="H110" s="15">
        <v>16369</v>
      </c>
      <c r="I110" s="15">
        <v>16369</v>
      </c>
      <c r="J110" s="14" t="s">
        <v>83</v>
      </c>
      <c r="K110" s="14" t="s">
        <v>84</v>
      </c>
      <c r="L110" s="14" t="s">
        <v>85</v>
      </c>
      <c r="M110" s="14" t="s">
        <v>86</v>
      </c>
      <c r="N110" s="81">
        <v>46197</v>
      </c>
      <c r="O110" s="14" t="s">
        <v>23</v>
      </c>
      <c r="P110" s="14">
        <v>3</v>
      </c>
      <c r="Q110" s="14">
        <v>0</v>
      </c>
      <c r="R110" s="14">
        <v>3</v>
      </c>
      <c r="S110" s="14"/>
      <c r="T110" s="14"/>
      <c r="U110" s="14"/>
      <c r="V110" s="14"/>
      <c r="W110" s="14" t="s">
        <v>139</v>
      </c>
    </row>
    <row r="111" spans="1:23" ht="18" customHeight="1">
      <c r="A111" s="11" t="e">
        <f>VLOOKUP(D111,'Anode Tantalum Mapping'!A:D,4,0)</f>
        <v>#N/A</v>
      </c>
      <c r="B111" s="14" t="s">
        <v>79</v>
      </c>
      <c r="C111" s="14" t="s">
        <v>10341</v>
      </c>
      <c r="D111" s="14" t="s">
        <v>137</v>
      </c>
      <c r="E111" s="14" t="s">
        <v>138</v>
      </c>
      <c r="F111" s="14" t="s">
        <v>82</v>
      </c>
      <c r="G111" s="31">
        <v>46208</v>
      </c>
      <c r="H111" s="15">
        <v>16329</v>
      </c>
      <c r="I111" s="15">
        <v>16329</v>
      </c>
      <c r="J111" s="14" t="s">
        <v>83</v>
      </c>
      <c r="K111" s="14" t="s">
        <v>84</v>
      </c>
      <c r="L111" s="14" t="s">
        <v>85</v>
      </c>
      <c r="M111" s="14" t="s">
        <v>86</v>
      </c>
      <c r="N111" s="81">
        <v>46197</v>
      </c>
      <c r="O111" s="14" t="s">
        <v>23</v>
      </c>
      <c r="P111" s="14">
        <v>3</v>
      </c>
      <c r="Q111" s="14">
        <v>0</v>
      </c>
      <c r="R111" s="14">
        <v>3</v>
      </c>
      <c r="S111" s="14"/>
      <c r="T111" s="14"/>
      <c r="U111" s="14"/>
      <c r="V111" s="14"/>
      <c r="W111" s="14" t="s">
        <v>139</v>
      </c>
    </row>
    <row r="112" spans="1:23" ht="18" customHeight="1">
      <c r="A112" s="11" t="e">
        <f>VLOOKUP(D112,'Anode Tantalum Mapping'!A:D,4,0)</f>
        <v>#N/A</v>
      </c>
      <c r="B112" s="14" t="s">
        <v>79</v>
      </c>
      <c r="C112" s="14" t="s">
        <v>10342</v>
      </c>
      <c r="D112" s="14" t="s">
        <v>80</v>
      </c>
      <c r="E112" s="14" t="s">
        <v>81</v>
      </c>
      <c r="F112" s="14" t="s">
        <v>82</v>
      </c>
      <c r="G112" s="31">
        <v>46209</v>
      </c>
      <c r="H112" s="15">
        <v>6300</v>
      </c>
      <c r="I112" s="15">
        <v>6300</v>
      </c>
      <c r="J112" s="14" t="s">
        <v>83</v>
      </c>
      <c r="K112" s="14" t="s">
        <v>84</v>
      </c>
      <c r="L112" s="14" t="s">
        <v>10343</v>
      </c>
      <c r="M112" s="14" t="s">
        <v>86</v>
      </c>
      <c r="N112" s="81">
        <v>46197</v>
      </c>
      <c r="O112" s="14" t="s">
        <v>23</v>
      </c>
      <c r="P112" s="14">
        <v>3</v>
      </c>
      <c r="Q112" s="14">
        <v>0</v>
      </c>
      <c r="R112" s="14">
        <v>3</v>
      </c>
      <c r="S112" s="14"/>
      <c r="T112" s="14"/>
      <c r="U112" s="14"/>
      <c r="V112" s="14"/>
      <c r="W112" s="14" t="s">
        <v>10344</v>
      </c>
    </row>
    <row r="113" spans="1:23" ht="18" customHeight="1">
      <c r="A113" s="11" t="e">
        <f>VLOOKUP(D113,'Anode Tantalum Mapping'!A:D,4,0)</f>
        <v>#N/A</v>
      </c>
      <c r="B113" s="14" t="s">
        <v>79</v>
      </c>
      <c r="C113" s="14" t="s">
        <v>10345</v>
      </c>
      <c r="D113" s="14" t="s">
        <v>80</v>
      </c>
      <c r="E113" s="14" t="s">
        <v>81</v>
      </c>
      <c r="F113" s="14" t="s">
        <v>82</v>
      </c>
      <c r="G113" s="31">
        <v>46209</v>
      </c>
      <c r="H113" s="15">
        <v>1438</v>
      </c>
      <c r="I113" s="15">
        <v>1438</v>
      </c>
      <c r="J113" s="14" t="s">
        <v>83</v>
      </c>
      <c r="K113" s="14" t="s">
        <v>84</v>
      </c>
      <c r="L113" s="14" t="s">
        <v>10346</v>
      </c>
      <c r="M113" s="14" t="s">
        <v>86</v>
      </c>
      <c r="N113" s="81">
        <v>46197</v>
      </c>
      <c r="O113" s="14" t="s">
        <v>23</v>
      </c>
      <c r="P113" s="14">
        <v>3</v>
      </c>
      <c r="Q113" s="14">
        <v>0</v>
      </c>
      <c r="R113" s="14">
        <v>3</v>
      </c>
      <c r="S113" s="14"/>
      <c r="T113" s="14"/>
      <c r="U113" s="14"/>
      <c r="V113" s="14"/>
      <c r="W113" s="14" t="s">
        <v>10347</v>
      </c>
    </row>
    <row r="114" spans="1:23" ht="18" customHeight="1">
      <c r="A114" s="11" t="str">
        <f>VLOOKUP(D114,'Anode Tantalum Mapping'!A:D,4,0)</f>
        <v>T523W</v>
      </c>
      <c r="B114" s="14" t="s">
        <v>79</v>
      </c>
      <c r="C114" s="14" t="s">
        <v>10348</v>
      </c>
      <c r="D114" s="14" t="s">
        <v>132</v>
      </c>
      <c r="E114" s="14" t="s">
        <v>133</v>
      </c>
      <c r="F114" s="14" t="s">
        <v>87</v>
      </c>
      <c r="G114" s="31">
        <v>46208</v>
      </c>
      <c r="H114" s="15">
        <v>2483</v>
      </c>
      <c r="I114" s="15">
        <v>2483</v>
      </c>
      <c r="J114" s="14" t="s">
        <v>134</v>
      </c>
      <c r="K114" s="14" t="s">
        <v>84</v>
      </c>
      <c r="L114" s="14" t="s">
        <v>10349</v>
      </c>
      <c r="M114" s="14" t="s">
        <v>10292</v>
      </c>
      <c r="N114" s="81">
        <v>46197</v>
      </c>
      <c r="O114" s="14" t="s">
        <v>23</v>
      </c>
      <c r="P114" s="14">
        <v>3</v>
      </c>
      <c r="Q114" s="14">
        <v>0</v>
      </c>
      <c r="R114" s="14">
        <v>3</v>
      </c>
      <c r="S114" s="14">
        <v>55040976</v>
      </c>
      <c r="T114" s="14" t="s">
        <v>120</v>
      </c>
      <c r="U114" s="14" t="s">
        <v>10350</v>
      </c>
      <c r="V114" s="14" t="s">
        <v>92</v>
      </c>
      <c r="W114" s="14" t="s">
        <v>136</v>
      </c>
    </row>
    <row r="115" spans="1:23" ht="18" customHeight="1">
      <c r="A115" s="11" t="str">
        <f>VLOOKUP(D115,'Anode Tantalum Mapping'!A:D,4,0)</f>
        <v>T523W</v>
      </c>
      <c r="B115" s="14" t="s">
        <v>79</v>
      </c>
      <c r="C115" s="14" t="s">
        <v>10351</v>
      </c>
      <c r="D115" s="14" t="s">
        <v>132</v>
      </c>
      <c r="E115" s="14" t="s">
        <v>133</v>
      </c>
      <c r="F115" s="14" t="s">
        <v>87</v>
      </c>
      <c r="G115" s="31">
        <v>46208</v>
      </c>
      <c r="H115" s="15">
        <v>3500</v>
      </c>
      <c r="I115" s="15">
        <v>3500</v>
      </c>
      <c r="J115" s="14" t="s">
        <v>134</v>
      </c>
      <c r="K115" s="14" t="s">
        <v>84</v>
      </c>
      <c r="L115" s="14" t="s">
        <v>10352</v>
      </c>
      <c r="M115" s="14" t="s">
        <v>10292</v>
      </c>
      <c r="N115" s="81">
        <v>46197</v>
      </c>
      <c r="O115" s="14" t="s">
        <v>23</v>
      </c>
      <c r="P115" s="14">
        <v>3</v>
      </c>
      <c r="Q115" s="14">
        <v>0</v>
      </c>
      <c r="R115" s="14">
        <v>3</v>
      </c>
      <c r="S115" s="14">
        <v>55040976</v>
      </c>
      <c r="T115" s="14" t="s">
        <v>120</v>
      </c>
      <c r="U115" s="14" t="s">
        <v>10350</v>
      </c>
      <c r="V115" s="14" t="s">
        <v>92</v>
      </c>
      <c r="W115" s="14" t="s">
        <v>136</v>
      </c>
    </row>
    <row r="116" spans="1:23" ht="18" customHeight="1">
      <c r="A116" s="11" t="str">
        <f>VLOOKUP(D116,'Anode Tantalum Mapping'!A:D,4,0)</f>
        <v>T-G</v>
      </c>
      <c r="B116" s="14" t="s">
        <v>79</v>
      </c>
      <c r="C116" s="14" t="s">
        <v>10353</v>
      </c>
      <c r="D116" s="14" t="s">
        <v>4116</v>
      </c>
      <c r="E116" s="14" t="s">
        <v>5070</v>
      </c>
      <c r="F116" s="14" t="s">
        <v>82</v>
      </c>
      <c r="G116" s="31">
        <v>46210</v>
      </c>
      <c r="H116" s="15">
        <v>11000</v>
      </c>
      <c r="I116" s="15">
        <v>11000</v>
      </c>
      <c r="J116" s="14" t="s">
        <v>134</v>
      </c>
      <c r="K116" s="14" t="s">
        <v>84</v>
      </c>
      <c r="L116" s="14" t="s">
        <v>10354</v>
      </c>
      <c r="M116" s="14" t="s">
        <v>135</v>
      </c>
      <c r="N116" s="81">
        <v>46197</v>
      </c>
      <c r="O116" s="14" t="s">
        <v>101</v>
      </c>
      <c r="P116" s="14">
        <v>7</v>
      </c>
      <c r="Q116" s="14">
        <v>5</v>
      </c>
      <c r="R116" s="14">
        <v>2</v>
      </c>
      <c r="S116" s="14">
        <v>38241832</v>
      </c>
      <c r="T116" s="14" t="s">
        <v>91</v>
      </c>
      <c r="U116" s="14" t="s">
        <v>5089</v>
      </c>
      <c r="V116" s="14" t="s">
        <v>92</v>
      </c>
      <c r="W116" s="14" t="s">
        <v>136</v>
      </c>
    </row>
    <row r="117" spans="1:23" ht="18" customHeight="1">
      <c r="A117" s="11" t="str">
        <f>VLOOKUP(D117,'Anode Tantalum Mapping'!A:D,4,0)</f>
        <v>T-G</v>
      </c>
      <c r="B117" s="14" t="s">
        <v>79</v>
      </c>
      <c r="C117" s="14" t="s">
        <v>10355</v>
      </c>
      <c r="D117" s="14" t="s">
        <v>4116</v>
      </c>
      <c r="E117" s="14" t="s">
        <v>5070</v>
      </c>
      <c r="F117" s="14" t="s">
        <v>82</v>
      </c>
      <c r="G117" s="31">
        <v>46210</v>
      </c>
      <c r="H117" s="15">
        <v>11000</v>
      </c>
      <c r="I117" s="15">
        <v>11000</v>
      </c>
      <c r="J117" s="14" t="s">
        <v>134</v>
      </c>
      <c r="K117" s="14" t="s">
        <v>84</v>
      </c>
      <c r="L117" s="14" t="s">
        <v>10354</v>
      </c>
      <c r="M117" s="14" t="s">
        <v>135</v>
      </c>
      <c r="N117" s="81">
        <v>46197</v>
      </c>
      <c r="O117" s="14" t="s">
        <v>101</v>
      </c>
      <c r="P117" s="14">
        <v>7</v>
      </c>
      <c r="Q117" s="14">
        <v>5</v>
      </c>
      <c r="R117" s="14">
        <v>2</v>
      </c>
      <c r="S117" s="14">
        <v>38241832</v>
      </c>
      <c r="T117" s="14" t="s">
        <v>91</v>
      </c>
      <c r="U117" s="14" t="s">
        <v>5089</v>
      </c>
      <c r="V117" s="14" t="s">
        <v>92</v>
      </c>
      <c r="W117" s="14" t="s">
        <v>136</v>
      </c>
    </row>
    <row r="118" spans="1:23" ht="18" customHeight="1">
      <c r="A118" s="11" t="str">
        <f>VLOOKUP(D118,'Anode Tantalum Mapping'!A:D,4,0)</f>
        <v>T523H</v>
      </c>
      <c r="B118" s="14" t="s">
        <v>79</v>
      </c>
      <c r="C118" s="14" t="s">
        <v>10356</v>
      </c>
      <c r="D118" s="14" t="s">
        <v>770</v>
      </c>
      <c r="E118" s="14" t="s">
        <v>771</v>
      </c>
      <c r="F118" s="14" t="s">
        <v>82</v>
      </c>
      <c r="G118" s="31">
        <v>46209</v>
      </c>
      <c r="H118" s="15">
        <v>1575</v>
      </c>
      <c r="I118" s="15">
        <v>1575</v>
      </c>
      <c r="J118" s="14" t="s">
        <v>5056</v>
      </c>
      <c r="K118" s="14" t="s">
        <v>5569</v>
      </c>
      <c r="L118" s="14" t="s">
        <v>10357</v>
      </c>
      <c r="M118" s="14" t="s">
        <v>10358</v>
      </c>
      <c r="N118" s="81">
        <v>46191</v>
      </c>
      <c r="O118" s="14" t="s">
        <v>23</v>
      </c>
      <c r="P118" s="14">
        <v>3</v>
      </c>
      <c r="Q118" s="14">
        <v>0</v>
      </c>
      <c r="R118" s="14">
        <v>3</v>
      </c>
      <c r="S118" s="14">
        <v>90040015</v>
      </c>
      <c r="T118" s="14" t="s">
        <v>10359</v>
      </c>
      <c r="U118" s="14" t="s">
        <v>113</v>
      </c>
      <c r="V118" s="14" t="s">
        <v>5570</v>
      </c>
      <c r="W118" s="14" t="s">
        <v>10360</v>
      </c>
    </row>
    <row r="119" spans="1:23" ht="18" customHeight="1">
      <c r="A119" s="11" t="str">
        <f>VLOOKUP(D119,'Anode Tantalum Mapping'!A:D,4,0)</f>
        <v>D</v>
      </c>
      <c r="B119" s="14" t="s">
        <v>79</v>
      </c>
      <c r="C119" s="14" t="s">
        <v>10361</v>
      </c>
      <c r="D119" s="14" t="s">
        <v>1049</v>
      </c>
      <c r="E119" s="14" t="s">
        <v>4436</v>
      </c>
      <c r="F119" s="14" t="s">
        <v>4438</v>
      </c>
      <c r="G119" s="31">
        <v>46211</v>
      </c>
      <c r="H119" s="15">
        <v>4798</v>
      </c>
      <c r="I119" s="15">
        <v>4798</v>
      </c>
      <c r="J119" s="14" t="s">
        <v>127</v>
      </c>
      <c r="K119" s="14" t="s">
        <v>84</v>
      </c>
      <c r="L119" s="14" t="s">
        <v>10269</v>
      </c>
      <c r="M119" s="14" t="s">
        <v>10270</v>
      </c>
      <c r="N119" s="81">
        <v>46127</v>
      </c>
      <c r="O119" s="14" t="s">
        <v>23</v>
      </c>
      <c r="P119" s="14">
        <v>4</v>
      </c>
      <c r="Q119" s="14">
        <v>2</v>
      </c>
      <c r="R119" s="14">
        <v>2</v>
      </c>
      <c r="S119" s="14">
        <v>38241840</v>
      </c>
      <c r="T119" s="14" t="s">
        <v>91</v>
      </c>
      <c r="U119" s="14" t="s">
        <v>128</v>
      </c>
      <c r="V119" s="14" t="s">
        <v>116</v>
      </c>
      <c r="W119" s="14" t="s">
        <v>10362</v>
      </c>
    </row>
    <row r="120" spans="1:23" ht="18" customHeight="1">
      <c r="A120" s="11" t="str">
        <f>VLOOKUP(D120,'Anode Tantalum Mapping'!A:D,4,0)</f>
        <v>D</v>
      </c>
      <c r="B120" s="14" t="s">
        <v>79</v>
      </c>
      <c r="C120" s="14" t="s">
        <v>10363</v>
      </c>
      <c r="D120" s="14" t="s">
        <v>1049</v>
      </c>
      <c r="E120" s="14" t="s">
        <v>4436</v>
      </c>
      <c r="F120" s="14" t="s">
        <v>4438</v>
      </c>
      <c r="G120" s="31">
        <v>46211</v>
      </c>
      <c r="H120" s="15">
        <v>4992</v>
      </c>
      <c r="I120" s="15">
        <v>4992</v>
      </c>
      <c r="J120" s="14" t="s">
        <v>127</v>
      </c>
      <c r="K120" s="14" t="s">
        <v>84</v>
      </c>
      <c r="L120" s="14" t="s">
        <v>10269</v>
      </c>
      <c r="M120" s="14" t="s">
        <v>10270</v>
      </c>
      <c r="N120" s="81">
        <v>46127</v>
      </c>
      <c r="O120" s="14" t="s">
        <v>23</v>
      </c>
      <c r="P120" s="14">
        <v>4</v>
      </c>
      <c r="Q120" s="14">
        <v>2</v>
      </c>
      <c r="R120" s="14">
        <v>2</v>
      </c>
      <c r="S120" s="14">
        <v>38241840</v>
      </c>
      <c r="T120" s="14" t="s">
        <v>91</v>
      </c>
      <c r="U120" s="14" t="s">
        <v>128</v>
      </c>
      <c r="V120" s="14" t="s">
        <v>116</v>
      </c>
      <c r="W120" s="14" t="s">
        <v>10362</v>
      </c>
    </row>
    <row r="121" spans="1:23" ht="18" customHeight="1">
      <c r="A121" s="11" t="str">
        <f>VLOOKUP(D121,'Anode Tantalum Mapping'!A:D,4,0)</f>
        <v>T521X</v>
      </c>
      <c r="B121" s="14" t="s">
        <v>79</v>
      </c>
      <c r="C121" s="14" t="s">
        <v>10364</v>
      </c>
      <c r="D121" s="14" t="s">
        <v>257</v>
      </c>
      <c r="E121" s="14" t="s">
        <v>258</v>
      </c>
      <c r="F121" s="14" t="s">
        <v>152</v>
      </c>
      <c r="G121" s="31">
        <v>46211</v>
      </c>
      <c r="H121" s="15">
        <v>1200</v>
      </c>
      <c r="I121" s="15">
        <v>1200</v>
      </c>
      <c r="J121" s="14" t="s">
        <v>5056</v>
      </c>
      <c r="K121" s="14" t="s">
        <v>84</v>
      </c>
      <c r="L121" s="14" t="s">
        <v>10365</v>
      </c>
      <c r="M121" s="14" t="s">
        <v>10366</v>
      </c>
      <c r="N121" s="81">
        <v>46124</v>
      </c>
      <c r="O121" s="14" t="s">
        <v>101</v>
      </c>
      <c r="P121" s="14">
        <v>7</v>
      </c>
      <c r="Q121" s="14">
        <v>4</v>
      </c>
      <c r="R121" s="14">
        <v>3</v>
      </c>
      <c r="S121" s="14">
        <v>55040919</v>
      </c>
      <c r="T121" s="14" t="s">
        <v>91</v>
      </c>
      <c r="U121" s="14" t="s">
        <v>10367</v>
      </c>
      <c r="V121" s="14" t="s">
        <v>108</v>
      </c>
      <c r="W121" s="14" t="s">
        <v>10368</v>
      </c>
    </row>
    <row r="122" spans="1:23" ht="18" customHeight="1">
      <c r="A122" s="11" t="str">
        <f>VLOOKUP(D122,'Anode Tantalum Mapping'!A:D,4,0)</f>
        <v>T530X</v>
      </c>
      <c r="B122" s="14" t="s">
        <v>79</v>
      </c>
      <c r="C122" s="14" t="s">
        <v>10369</v>
      </c>
      <c r="D122" s="14" t="s">
        <v>2938</v>
      </c>
      <c r="E122" s="14" t="s">
        <v>2935</v>
      </c>
      <c r="F122" s="14" t="s">
        <v>142</v>
      </c>
      <c r="G122" s="31">
        <v>46212</v>
      </c>
      <c r="H122" s="15">
        <v>3700</v>
      </c>
      <c r="I122" s="15">
        <v>3700</v>
      </c>
      <c r="J122" s="14" t="s">
        <v>127</v>
      </c>
      <c r="K122" s="14" t="s">
        <v>84</v>
      </c>
      <c r="L122" s="14" t="s">
        <v>10370</v>
      </c>
      <c r="M122" s="14" t="s">
        <v>143</v>
      </c>
      <c r="N122" s="81">
        <v>45476</v>
      </c>
      <c r="O122" s="14" t="s">
        <v>101</v>
      </c>
      <c r="P122" s="14">
        <v>14</v>
      </c>
      <c r="Q122" s="14">
        <v>5</v>
      </c>
      <c r="R122" s="14">
        <v>8</v>
      </c>
      <c r="S122" s="14">
        <v>55041065</v>
      </c>
      <c r="T122" s="14" t="s">
        <v>97</v>
      </c>
      <c r="U122" s="14" t="s">
        <v>91</v>
      </c>
      <c r="V122" s="14" t="s">
        <v>10252</v>
      </c>
      <c r="W122" s="14" t="s">
        <v>10371</v>
      </c>
    </row>
    <row r="123" spans="1:23" ht="18" customHeight="1">
      <c r="A123" s="11" t="str">
        <f>VLOOKUP(D123,'Anode Tantalum Mapping'!A:D,4,0)</f>
        <v>T530X</v>
      </c>
      <c r="B123" s="14" t="s">
        <v>79</v>
      </c>
      <c r="C123" s="14" t="s">
        <v>10372</v>
      </c>
      <c r="D123" s="14" t="s">
        <v>2938</v>
      </c>
      <c r="E123" s="14" t="s">
        <v>2935</v>
      </c>
      <c r="F123" s="14" t="s">
        <v>142</v>
      </c>
      <c r="G123" s="31">
        <v>46213</v>
      </c>
      <c r="H123" s="15">
        <v>3700</v>
      </c>
      <c r="I123" s="15">
        <v>3700</v>
      </c>
      <c r="J123" s="14" t="s">
        <v>127</v>
      </c>
      <c r="K123" s="14" t="s">
        <v>84</v>
      </c>
      <c r="L123" s="14" t="s">
        <v>10370</v>
      </c>
      <c r="M123" s="14" t="s">
        <v>143</v>
      </c>
      <c r="N123" s="81">
        <v>45476</v>
      </c>
      <c r="O123" s="14" t="s">
        <v>101</v>
      </c>
      <c r="P123" s="14">
        <v>14</v>
      </c>
      <c r="Q123" s="14">
        <v>5</v>
      </c>
      <c r="R123" s="14">
        <v>8</v>
      </c>
      <c r="S123" s="14">
        <v>55041065</v>
      </c>
      <c r="T123" s="14" t="s">
        <v>97</v>
      </c>
      <c r="U123" s="14" t="s">
        <v>91</v>
      </c>
      <c r="V123" s="14" t="s">
        <v>10252</v>
      </c>
      <c r="W123" s="14" t="s">
        <v>10371</v>
      </c>
    </row>
    <row r="124" spans="1:23" ht="18" customHeight="1">
      <c r="A124" s="11" t="str">
        <f>VLOOKUP(D124,'Anode Tantalum Mapping'!A:D,4,0)</f>
        <v>T530X</v>
      </c>
      <c r="B124" s="14" t="s">
        <v>79</v>
      </c>
      <c r="C124" s="14" t="s">
        <v>10373</v>
      </c>
      <c r="D124" s="14" t="s">
        <v>2938</v>
      </c>
      <c r="E124" s="14" t="s">
        <v>2935</v>
      </c>
      <c r="F124" s="14" t="s">
        <v>142</v>
      </c>
      <c r="G124" s="31">
        <v>46214</v>
      </c>
      <c r="H124" s="15">
        <v>3700</v>
      </c>
      <c r="I124" s="15">
        <v>3700</v>
      </c>
      <c r="J124" s="14" t="s">
        <v>127</v>
      </c>
      <c r="K124" s="14" t="s">
        <v>84</v>
      </c>
      <c r="L124" s="14" t="s">
        <v>10370</v>
      </c>
      <c r="M124" s="14" t="s">
        <v>143</v>
      </c>
      <c r="N124" s="81">
        <v>45476</v>
      </c>
      <c r="O124" s="14" t="s">
        <v>101</v>
      </c>
      <c r="P124" s="14">
        <v>14</v>
      </c>
      <c r="Q124" s="14">
        <v>5</v>
      </c>
      <c r="R124" s="14">
        <v>8</v>
      </c>
      <c r="S124" s="14">
        <v>55041065</v>
      </c>
      <c r="T124" s="14" t="s">
        <v>97</v>
      </c>
      <c r="U124" s="14" t="s">
        <v>91</v>
      </c>
      <c r="V124" s="14" t="s">
        <v>10252</v>
      </c>
      <c r="W124" s="14" t="s">
        <v>10371</v>
      </c>
    </row>
    <row r="125" spans="1:23" ht="18" customHeight="1">
      <c r="A125" s="11" t="str">
        <f>VLOOKUP(D125,'Anode Tantalum Mapping'!A:D,4,0)</f>
        <v>D</v>
      </c>
      <c r="B125" s="14" t="s">
        <v>79</v>
      </c>
      <c r="C125" s="14" t="s">
        <v>10375</v>
      </c>
      <c r="D125" s="14" t="s">
        <v>1049</v>
      </c>
      <c r="E125" s="14" t="s">
        <v>4436</v>
      </c>
      <c r="F125" s="14" t="s">
        <v>4438</v>
      </c>
      <c r="G125" s="31">
        <v>46215</v>
      </c>
      <c r="H125" s="15">
        <v>4859</v>
      </c>
      <c r="I125" s="15">
        <v>4859</v>
      </c>
      <c r="J125" s="14" t="s">
        <v>127</v>
      </c>
      <c r="K125" s="14" t="s">
        <v>84</v>
      </c>
      <c r="L125" s="14" t="s">
        <v>10269</v>
      </c>
      <c r="M125" s="14" t="s">
        <v>10270</v>
      </c>
      <c r="N125" s="81">
        <v>46205</v>
      </c>
      <c r="O125" s="14" t="s">
        <v>23</v>
      </c>
      <c r="P125" s="14">
        <v>4</v>
      </c>
      <c r="Q125" s="14">
        <v>2</v>
      </c>
      <c r="R125" s="14">
        <v>2</v>
      </c>
      <c r="S125" s="14">
        <v>38241840</v>
      </c>
      <c r="T125" s="14" t="s">
        <v>91</v>
      </c>
      <c r="U125" s="14" t="s">
        <v>128</v>
      </c>
      <c r="V125" s="14" t="s">
        <v>116</v>
      </c>
      <c r="W125" s="14" t="s">
        <v>10362</v>
      </c>
    </row>
    <row r="126" spans="1:23" ht="18" customHeight="1">
      <c r="A126" s="11" t="str">
        <f>VLOOKUP(D126,'Anode Tantalum Mapping'!A:D,4,0)</f>
        <v>T-G</v>
      </c>
      <c r="B126" s="14" t="s">
        <v>79</v>
      </c>
      <c r="C126" s="14" t="s">
        <v>10376</v>
      </c>
      <c r="D126" s="14" t="s">
        <v>4116</v>
      </c>
      <c r="E126" s="14" t="s">
        <v>5070</v>
      </c>
      <c r="F126" s="14" t="s">
        <v>82</v>
      </c>
      <c r="G126" s="31">
        <v>46215</v>
      </c>
      <c r="H126" s="15">
        <v>11000</v>
      </c>
      <c r="I126" s="15">
        <v>11000</v>
      </c>
      <c r="J126" s="14" t="s">
        <v>134</v>
      </c>
      <c r="K126" s="14" t="s">
        <v>84</v>
      </c>
      <c r="L126" s="14" t="s">
        <v>10354</v>
      </c>
      <c r="M126" s="14" t="s">
        <v>135</v>
      </c>
      <c r="N126" s="81">
        <v>46197</v>
      </c>
      <c r="O126" s="14" t="s">
        <v>101</v>
      </c>
      <c r="P126" s="14">
        <v>7</v>
      </c>
      <c r="Q126" s="14">
        <v>5</v>
      </c>
      <c r="R126" s="14">
        <v>2</v>
      </c>
      <c r="S126" s="14">
        <v>38241832</v>
      </c>
      <c r="T126" s="14" t="s">
        <v>91</v>
      </c>
      <c r="U126" s="14" t="s">
        <v>5089</v>
      </c>
      <c r="V126" s="14" t="s">
        <v>92</v>
      </c>
      <c r="W126" s="14" t="s">
        <v>136</v>
      </c>
    </row>
    <row r="127" spans="1:23" ht="18" customHeight="1">
      <c r="A127" s="11" t="str">
        <f>VLOOKUP(D127,'Anode Tantalum Mapping'!A:D,4,0)</f>
        <v>T-G</v>
      </c>
      <c r="B127" s="14" t="s">
        <v>79</v>
      </c>
      <c r="C127" s="14" t="s">
        <v>10377</v>
      </c>
      <c r="D127" s="14" t="s">
        <v>4116</v>
      </c>
      <c r="E127" s="14" t="s">
        <v>5070</v>
      </c>
      <c r="F127" s="14" t="s">
        <v>82</v>
      </c>
      <c r="G127" s="31">
        <v>46216</v>
      </c>
      <c r="H127" s="15">
        <v>11000</v>
      </c>
      <c r="I127" s="15">
        <v>11000</v>
      </c>
      <c r="J127" s="14" t="s">
        <v>134</v>
      </c>
      <c r="K127" s="14" t="s">
        <v>84</v>
      </c>
      <c r="L127" s="14" t="s">
        <v>10354</v>
      </c>
      <c r="M127" s="14" t="s">
        <v>135</v>
      </c>
      <c r="N127" s="81">
        <v>46197</v>
      </c>
      <c r="O127" s="14" t="s">
        <v>101</v>
      </c>
      <c r="P127" s="14">
        <v>7</v>
      </c>
      <c r="Q127" s="14">
        <v>5</v>
      </c>
      <c r="R127" s="14">
        <v>2</v>
      </c>
      <c r="S127" s="14">
        <v>38241832</v>
      </c>
      <c r="T127" s="14" t="s">
        <v>91</v>
      </c>
      <c r="U127" s="14" t="s">
        <v>5089</v>
      </c>
      <c r="V127" s="14" t="s">
        <v>92</v>
      </c>
      <c r="W127" s="14" t="s">
        <v>136</v>
      </c>
    </row>
    <row r="128" spans="1:23" ht="18" customHeight="1">
      <c r="A128" s="11" t="e">
        <f>VLOOKUP(D128,'Anode Tantalum Mapping'!A:D,4,0)</f>
        <v>#N/A</v>
      </c>
      <c r="B128" s="14" t="s">
        <v>79</v>
      </c>
      <c r="C128" s="14" t="s">
        <v>10341</v>
      </c>
      <c r="D128" s="14" t="s">
        <v>10425</v>
      </c>
      <c r="E128" s="14" t="s">
        <v>138</v>
      </c>
      <c r="F128" s="14" t="s">
        <v>82</v>
      </c>
      <c r="G128" s="31">
        <v>46217</v>
      </c>
      <c r="H128" s="15">
        <v>16400</v>
      </c>
      <c r="I128" s="15">
        <v>16400</v>
      </c>
      <c r="J128" s="14" t="s">
        <v>83</v>
      </c>
      <c r="K128" s="14" t="s">
        <v>84</v>
      </c>
      <c r="L128" s="14" t="s">
        <v>85</v>
      </c>
      <c r="M128" s="14" t="s">
        <v>86</v>
      </c>
      <c r="N128" s="81">
        <v>46211</v>
      </c>
      <c r="O128" s="14" t="s">
        <v>23</v>
      </c>
      <c r="P128" s="14">
        <v>3</v>
      </c>
      <c r="Q128" s="14">
        <v>0</v>
      </c>
      <c r="R128" s="14">
        <v>3</v>
      </c>
      <c r="S128" s="14"/>
      <c r="T128" s="14"/>
      <c r="U128" s="14"/>
      <c r="V128" s="14"/>
      <c r="W128" s="14" t="s">
        <v>139</v>
      </c>
    </row>
    <row r="129" spans="1:23" ht="18" customHeight="1">
      <c r="A129" s="11" t="e">
        <f>VLOOKUP(D129,'Anode Tantalum Mapping'!A:D,4,0)</f>
        <v>#N/A</v>
      </c>
      <c r="B129" s="14" t="s">
        <v>79</v>
      </c>
      <c r="C129" s="14" t="s">
        <v>10426</v>
      </c>
      <c r="D129" s="14" t="s">
        <v>10326</v>
      </c>
      <c r="E129" s="14" t="s">
        <v>4431</v>
      </c>
      <c r="F129" s="14" t="s">
        <v>82</v>
      </c>
      <c r="G129" s="31">
        <v>46217</v>
      </c>
      <c r="H129" s="15">
        <v>16339</v>
      </c>
      <c r="I129" s="15">
        <v>16339</v>
      </c>
      <c r="J129" s="14" t="s">
        <v>83</v>
      </c>
      <c r="K129" s="14" t="s">
        <v>84</v>
      </c>
      <c r="L129" s="14" t="s">
        <v>85</v>
      </c>
      <c r="M129" s="14" t="s">
        <v>86</v>
      </c>
      <c r="N129" s="81">
        <v>46211</v>
      </c>
      <c r="O129" s="14" t="s">
        <v>23</v>
      </c>
      <c r="P129" s="14">
        <v>3</v>
      </c>
      <c r="Q129" s="14">
        <v>0</v>
      </c>
      <c r="R129" s="14">
        <v>3</v>
      </c>
      <c r="S129" s="14"/>
      <c r="T129" s="14"/>
      <c r="U129" s="14"/>
      <c r="V129" s="14"/>
      <c r="W129" s="14" t="s">
        <v>5054</v>
      </c>
    </row>
    <row r="130" spans="1:23" ht="18" customHeight="1">
      <c r="A130" s="11" t="e">
        <f>VLOOKUP(D130,'Anode Tantalum Mapping'!A:D,4,0)</f>
        <v>#N/A</v>
      </c>
      <c r="B130" s="14" t="s">
        <v>79</v>
      </c>
      <c r="C130" s="14" t="s">
        <v>10427</v>
      </c>
      <c r="D130" s="14" t="s">
        <v>10428</v>
      </c>
      <c r="E130" s="14" t="s">
        <v>81</v>
      </c>
      <c r="F130" s="14" t="s">
        <v>82</v>
      </c>
      <c r="G130" s="31">
        <v>46217</v>
      </c>
      <c r="H130" s="15">
        <v>6300</v>
      </c>
      <c r="I130" s="15">
        <v>6300</v>
      </c>
      <c r="J130" s="14" t="s">
        <v>83</v>
      </c>
      <c r="K130" s="14" t="s">
        <v>84</v>
      </c>
      <c r="L130" s="14" t="s">
        <v>10343</v>
      </c>
      <c r="M130" s="14" t="s">
        <v>86</v>
      </c>
      <c r="N130" s="81">
        <v>46211</v>
      </c>
      <c r="O130" s="14" t="s">
        <v>23</v>
      </c>
      <c r="P130" s="14">
        <v>3</v>
      </c>
      <c r="Q130" s="14">
        <v>0</v>
      </c>
      <c r="R130" s="14">
        <v>3</v>
      </c>
      <c r="S130" s="14"/>
      <c r="T130" s="14"/>
      <c r="U130" s="14"/>
      <c r="V130" s="14"/>
      <c r="W130" s="14" t="s">
        <v>10344</v>
      </c>
    </row>
    <row r="131" spans="1:23" ht="18" customHeight="1">
      <c r="A131" s="11" t="str">
        <f>VLOOKUP(D131,'Anode Tantalum Mapping'!A:D,4,0)</f>
        <v>T523T</v>
      </c>
      <c r="B131" s="14" t="s">
        <v>79</v>
      </c>
      <c r="C131" s="14" t="s">
        <v>10429</v>
      </c>
      <c r="D131" s="14" t="s">
        <v>788</v>
      </c>
      <c r="E131" s="14" t="s">
        <v>789</v>
      </c>
      <c r="F131" s="14" t="s">
        <v>100</v>
      </c>
      <c r="G131" s="31" t="s">
        <v>10430</v>
      </c>
      <c r="H131" s="15">
        <v>50760</v>
      </c>
      <c r="I131" s="15">
        <v>50760</v>
      </c>
      <c r="J131" s="14" t="s">
        <v>83</v>
      </c>
      <c r="K131" s="14" t="s">
        <v>84</v>
      </c>
      <c r="L131" s="14" t="s">
        <v>10431</v>
      </c>
      <c r="M131" s="14" t="s">
        <v>10432</v>
      </c>
      <c r="N131" s="81"/>
      <c r="O131" s="14" t="s">
        <v>101</v>
      </c>
      <c r="P131" s="14">
        <v>4</v>
      </c>
      <c r="Q131" s="14">
        <v>0</v>
      </c>
      <c r="R131" s="14">
        <v>4</v>
      </c>
      <c r="S131" s="14">
        <v>55040752</v>
      </c>
      <c r="T131" s="14">
        <v>42</v>
      </c>
      <c r="U131" s="14" t="s">
        <v>10433</v>
      </c>
      <c r="V131" s="14" t="s">
        <v>10317</v>
      </c>
      <c r="W131" s="14"/>
    </row>
    <row r="132" spans="1:23" ht="18" customHeight="1">
      <c r="A132" s="11" t="str">
        <f>VLOOKUP(D132,'Anode Tantalum Mapping'!A:D,4,0)</f>
        <v>T523T</v>
      </c>
      <c r="B132" s="14" t="s">
        <v>79</v>
      </c>
      <c r="C132" s="14" t="s">
        <v>10434</v>
      </c>
      <c r="D132" s="14" t="s">
        <v>4401</v>
      </c>
      <c r="E132" s="14" t="s">
        <v>4402</v>
      </c>
      <c r="F132" s="14" t="s">
        <v>87</v>
      </c>
      <c r="G132" s="31" t="s">
        <v>10430</v>
      </c>
      <c r="H132" s="15" t="s">
        <v>10435</v>
      </c>
      <c r="I132" s="15" t="s">
        <v>10436</v>
      </c>
      <c r="J132" s="14" t="s">
        <v>83</v>
      </c>
      <c r="K132" s="14" t="s">
        <v>84</v>
      </c>
      <c r="L132" s="14" t="s">
        <v>10437</v>
      </c>
      <c r="M132" s="14" t="s">
        <v>10438</v>
      </c>
      <c r="N132" s="81" t="s">
        <v>10439</v>
      </c>
      <c r="O132" s="14" t="s">
        <v>23</v>
      </c>
      <c r="P132" s="14">
        <v>3</v>
      </c>
      <c r="Q132" s="14"/>
      <c r="R132" s="14"/>
      <c r="S132" s="14"/>
      <c r="T132" s="14"/>
      <c r="U132" s="14"/>
      <c r="V132" s="14"/>
      <c r="W132" s="14"/>
    </row>
    <row r="133" spans="1:23" ht="18" customHeight="1">
      <c r="A133" s="11" t="str">
        <f>VLOOKUP(D133,'Anode Tantalum Mapping'!A:D,4,0)</f>
        <v>T523T</v>
      </c>
      <c r="B133" s="14" t="s">
        <v>79</v>
      </c>
      <c r="C133" s="14" t="s">
        <v>10440</v>
      </c>
      <c r="D133" s="14" t="s">
        <v>4401</v>
      </c>
      <c r="E133" s="14" t="s">
        <v>4402</v>
      </c>
      <c r="F133" s="14" t="s">
        <v>87</v>
      </c>
      <c r="G133" s="31" t="s">
        <v>10430</v>
      </c>
      <c r="H133" s="15" t="s">
        <v>10441</v>
      </c>
      <c r="I133" s="15" t="s">
        <v>10442</v>
      </c>
      <c r="J133" s="14" t="s">
        <v>83</v>
      </c>
      <c r="K133" s="14" t="s">
        <v>84</v>
      </c>
      <c r="L133" s="14" t="s">
        <v>10437</v>
      </c>
      <c r="M133" s="14" t="s">
        <v>10438</v>
      </c>
      <c r="N133" s="81" t="s">
        <v>10439</v>
      </c>
      <c r="O133" s="14" t="s">
        <v>23</v>
      </c>
      <c r="P133" s="14">
        <v>3</v>
      </c>
      <c r="Q133" s="14"/>
      <c r="R133" s="14"/>
      <c r="S133" s="14"/>
      <c r="T133" s="14"/>
      <c r="U133" s="14"/>
      <c r="V133" s="14"/>
      <c r="W133" s="14"/>
    </row>
    <row r="134" spans="1:23" ht="18" customHeight="1">
      <c r="A134" s="11" t="str">
        <f>VLOOKUP(D134,'Anode Tantalum Mapping'!A:D,4,0)</f>
        <v>Y</v>
      </c>
      <c r="B134" s="14" t="s">
        <v>79</v>
      </c>
      <c r="C134" s="14" t="s">
        <v>10422</v>
      </c>
      <c r="D134" s="14" t="s">
        <v>3020</v>
      </c>
      <c r="E134" s="14" t="s">
        <v>555</v>
      </c>
      <c r="F134" s="14" t="s">
        <v>4440</v>
      </c>
      <c r="G134" s="31">
        <v>46218</v>
      </c>
      <c r="H134" s="15">
        <v>3500</v>
      </c>
      <c r="I134" s="15">
        <v>3500</v>
      </c>
      <c r="J134" s="14" t="s">
        <v>127</v>
      </c>
      <c r="K134" s="14" t="s">
        <v>84</v>
      </c>
      <c r="L134" s="14" t="s">
        <v>10443</v>
      </c>
      <c r="M134" s="14" t="s">
        <v>10281</v>
      </c>
      <c r="N134" s="81">
        <v>46205</v>
      </c>
      <c r="O134" s="14" t="s">
        <v>101</v>
      </c>
      <c r="P134" s="14">
        <v>13</v>
      </c>
      <c r="Q134" s="14">
        <v>8</v>
      </c>
      <c r="R134" s="14">
        <v>5</v>
      </c>
      <c r="S134" s="14">
        <v>55040919</v>
      </c>
      <c r="T134" s="14" t="s">
        <v>91</v>
      </c>
      <c r="U134" s="14" t="s">
        <v>128</v>
      </c>
      <c r="V134" s="14" t="s">
        <v>108</v>
      </c>
      <c r="W134" s="14" t="s">
        <v>10444</v>
      </c>
    </row>
    <row r="135" spans="1:23" ht="18" customHeight="1">
      <c r="A135" s="11" t="str">
        <f>VLOOKUP(D135,'Anode Tantalum Mapping'!A:D,4,0)</f>
        <v>D</v>
      </c>
      <c r="B135" s="14" t="s">
        <v>79</v>
      </c>
      <c r="C135" s="14" t="s">
        <v>10445</v>
      </c>
      <c r="D135" s="14" t="s">
        <v>2993</v>
      </c>
      <c r="E135" s="14" t="s">
        <v>4439</v>
      </c>
      <c r="F135" s="14" t="s">
        <v>4494</v>
      </c>
      <c r="G135" s="31">
        <v>46219</v>
      </c>
      <c r="H135" s="15">
        <v>1850</v>
      </c>
      <c r="I135" s="15">
        <v>1850</v>
      </c>
      <c r="J135" s="14" t="s">
        <v>127</v>
      </c>
      <c r="K135" s="14" t="s">
        <v>84</v>
      </c>
      <c r="L135" s="14" t="s">
        <v>10446</v>
      </c>
      <c r="M135" s="14" t="s">
        <v>143</v>
      </c>
      <c r="N135" s="81">
        <v>46108</v>
      </c>
      <c r="O135" s="14" t="s">
        <v>96</v>
      </c>
      <c r="P135" s="14">
        <v>13</v>
      </c>
      <c r="Q135" s="14">
        <v>6</v>
      </c>
      <c r="R135" s="14">
        <v>7</v>
      </c>
      <c r="S135" s="14">
        <v>55040919</v>
      </c>
      <c r="T135" s="14" t="s">
        <v>91</v>
      </c>
      <c r="U135" s="14" t="s">
        <v>128</v>
      </c>
      <c r="V135" s="14" t="s">
        <v>108</v>
      </c>
      <c r="W135" s="14" t="s">
        <v>10447</v>
      </c>
    </row>
    <row r="136" spans="1:23" ht="18" customHeight="1">
      <c r="A136" s="11" t="str">
        <f>VLOOKUP(D136,'Anode Tantalum Mapping'!A:D,4,0)</f>
        <v>D</v>
      </c>
      <c r="B136" s="14" t="s">
        <v>79</v>
      </c>
      <c r="C136" s="14" t="s">
        <v>10448</v>
      </c>
      <c r="D136" s="14" t="s">
        <v>2993</v>
      </c>
      <c r="E136" s="14" t="s">
        <v>4439</v>
      </c>
      <c r="F136" s="14" t="s">
        <v>4494</v>
      </c>
      <c r="G136" s="31">
        <v>46220</v>
      </c>
      <c r="H136" s="15">
        <v>1850</v>
      </c>
      <c r="I136" s="15">
        <v>1850</v>
      </c>
      <c r="J136" s="14" t="s">
        <v>127</v>
      </c>
      <c r="K136" s="14" t="s">
        <v>84</v>
      </c>
      <c r="L136" s="14" t="s">
        <v>10446</v>
      </c>
      <c r="M136" s="14" t="s">
        <v>143</v>
      </c>
      <c r="N136" s="81">
        <v>46108</v>
      </c>
      <c r="O136" s="14" t="s">
        <v>96</v>
      </c>
      <c r="P136" s="14">
        <v>13</v>
      </c>
      <c r="Q136" s="14">
        <v>6</v>
      </c>
      <c r="R136" s="14">
        <v>7</v>
      </c>
      <c r="S136" s="14">
        <v>55040919</v>
      </c>
      <c r="T136" s="14" t="s">
        <v>91</v>
      </c>
      <c r="U136" s="14" t="s">
        <v>128</v>
      </c>
      <c r="V136" s="14" t="s">
        <v>108</v>
      </c>
      <c r="W136" s="14" t="s">
        <v>10447</v>
      </c>
    </row>
    <row r="137" spans="1:23" ht="18" customHeight="1">
      <c r="A137" s="11" t="str">
        <f>VLOOKUP(D137,'Anode Tantalum Mapping'!A:D,4,0)</f>
        <v>T59D 1</v>
      </c>
      <c r="B137" s="14" t="s">
        <v>79</v>
      </c>
      <c r="C137" s="14" t="s">
        <v>10449</v>
      </c>
      <c r="D137" s="14" t="s">
        <v>950</v>
      </c>
      <c r="E137" s="14" t="s">
        <v>949</v>
      </c>
      <c r="F137" s="14" t="s">
        <v>4503</v>
      </c>
      <c r="G137" s="31">
        <v>46221</v>
      </c>
      <c r="H137" s="15">
        <v>1850</v>
      </c>
      <c r="I137" s="15">
        <v>1850</v>
      </c>
      <c r="J137" s="14" t="s">
        <v>127</v>
      </c>
      <c r="K137" s="14" t="s">
        <v>84</v>
      </c>
      <c r="L137" s="14" t="s">
        <v>10450</v>
      </c>
      <c r="M137" s="14" t="s">
        <v>10281</v>
      </c>
      <c r="N137" s="81">
        <v>45799</v>
      </c>
      <c r="O137" s="14" t="s">
        <v>101</v>
      </c>
      <c r="P137" s="14">
        <v>10</v>
      </c>
      <c r="Q137" s="14">
        <v>5</v>
      </c>
      <c r="R137" s="14">
        <v>5</v>
      </c>
      <c r="S137" s="14">
        <v>55040173</v>
      </c>
      <c r="T137" s="14" t="s">
        <v>91</v>
      </c>
      <c r="U137" s="14" t="s">
        <v>128</v>
      </c>
      <c r="V137" s="14" t="s">
        <v>116</v>
      </c>
      <c r="W137" s="14" t="s">
        <v>10451</v>
      </c>
    </row>
    <row r="138" spans="1:23" ht="18" customHeight="1">
      <c r="A138" s="11" t="e">
        <f>VLOOKUP(D138,'Anode Tantalum Mapping'!A:D,4,0)</f>
        <v>#N/A</v>
      </c>
      <c r="B138" s="14" t="s">
        <v>79</v>
      </c>
      <c r="C138" s="14" t="s">
        <v>10476</v>
      </c>
      <c r="D138" s="14" t="s">
        <v>10425</v>
      </c>
      <c r="E138" s="14" t="s">
        <v>138</v>
      </c>
      <c r="F138" s="14" t="s">
        <v>82</v>
      </c>
      <c r="G138" s="31">
        <v>46222</v>
      </c>
      <c r="H138" s="15">
        <v>16400</v>
      </c>
      <c r="I138" s="15">
        <v>16400</v>
      </c>
      <c r="J138" s="14" t="s">
        <v>83</v>
      </c>
      <c r="K138" s="14" t="s">
        <v>84</v>
      </c>
      <c r="L138" s="14" t="s">
        <v>85</v>
      </c>
      <c r="M138" s="14" t="s">
        <v>86</v>
      </c>
      <c r="N138" s="81">
        <v>46218</v>
      </c>
      <c r="O138" s="14" t="s">
        <v>23</v>
      </c>
      <c r="P138" s="14">
        <v>3</v>
      </c>
      <c r="Q138" s="14">
        <v>0</v>
      </c>
      <c r="R138" s="14">
        <v>3</v>
      </c>
      <c r="S138" s="14"/>
      <c r="T138" s="14"/>
      <c r="U138" s="14"/>
      <c r="V138" s="14"/>
      <c r="W138" s="14" t="s">
        <v>139</v>
      </c>
    </row>
    <row r="139" spans="1:23" ht="18" customHeight="1">
      <c r="A139" s="11" t="e">
        <f>VLOOKUP(D139,'Anode Tantalum Mapping'!A:D,4,0)</f>
        <v>#N/A</v>
      </c>
      <c r="B139" s="14" t="s">
        <v>79</v>
      </c>
      <c r="C139" s="14" t="s">
        <v>10477</v>
      </c>
      <c r="D139" s="14" t="s">
        <v>10425</v>
      </c>
      <c r="E139" s="14" t="s">
        <v>138</v>
      </c>
      <c r="F139" s="14" t="s">
        <v>82</v>
      </c>
      <c r="G139" s="31">
        <v>46222</v>
      </c>
      <c r="H139" s="15">
        <v>16400</v>
      </c>
      <c r="I139" s="15">
        <v>16400</v>
      </c>
      <c r="J139" s="14" t="s">
        <v>83</v>
      </c>
      <c r="K139" s="14" t="s">
        <v>84</v>
      </c>
      <c r="L139" s="14" t="s">
        <v>85</v>
      </c>
      <c r="M139" s="14" t="s">
        <v>86</v>
      </c>
      <c r="N139" s="81">
        <v>46218</v>
      </c>
      <c r="O139" s="14" t="s">
        <v>23</v>
      </c>
      <c r="P139" s="14">
        <v>3</v>
      </c>
      <c r="Q139" s="14">
        <v>0</v>
      </c>
      <c r="R139" s="14">
        <v>3</v>
      </c>
      <c r="S139" s="14"/>
      <c r="T139" s="14"/>
      <c r="U139" s="14"/>
      <c r="V139" s="14"/>
      <c r="W139" s="14" t="s">
        <v>139</v>
      </c>
    </row>
    <row r="140" spans="1:23" ht="18" customHeight="1">
      <c r="A140" s="11" t="e">
        <f>VLOOKUP(D140,'Anode Tantalum Mapping'!A:D,4,0)</f>
        <v>#N/A</v>
      </c>
      <c r="B140" s="14" t="s">
        <v>79</v>
      </c>
      <c r="C140" s="14" t="s">
        <v>10478</v>
      </c>
      <c r="D140" s="14" t="s">
        <v>10428</v>
      </c>
      <c r="E140" s="14" t="s">
        <v>81</v>
      </c>
      <c r="F140" s="14" t="s">
        <v>82</v>
      </c>
      <c r="G140" s="31">
        <v>46222</v>
      </c>
      <c r="H140" s="15">
        <v>6300</v>
      </c>
      <c r="I140" s="15">
        <v>6300</v>
      </c>
      <c r="J140" s="14" t="s">
        <v>83</v>
      </c>
      <c r="K140" s="14" t="s">
        <v>84</v>
      </c>
      <c r="L140" s="14" t="s">
        <v>10343</v>
      </c>
      <c r="M140" s="14" t="s">
        <v>86</v>
      </c>
      <c r="N140" s="81">
        <v>46218</v>
      </c>
      <c r="O140" s="14" t="s">
        <v>23</v>
      </c>
      <c r="P140" s="14">
        <v>3</v>
      </c>
      <c r="Q140" s="14">
        <v>0</v>
      </c>
      <c r="R140" s="14">
        <v>3</v>
      </c>
      <c r="S140" s="14"/>
      <c r="T140" s="14"/>
      <c r="U140" s="14"/>
      <c r="V140" s="14"/>
      <c r="W140" s="14" t="s">
        <v>10344</v>
      </c>
    </row>
    <row r="141" spans="1:23" ht="18" customHeight="1">
      <c r="A141" s="11" t="str">
        <f>VLOOKUP(D141,'Anode Tantalum Mapping'!A:D,4,0)</f>
        <v>T523T</v>
      </c>
      <c r="B141" s="14" t="s">
        <v>79</v>
      </c>
      <c r="C141" s="14" t="s">
        <v>10479</v>
      </c>
      <c r="D141" s="14" t="s">
        <v>4399</v>
      </c>
      <c r="E141" s="14" t="s">
        <v>4400</v>
      </c>
      <c r="F141" s="14" t="s">
        <v>4515</v>
      </c>
      <c r="G141" s="31">
        <v>46223</v>
      </c>
      <c r="H141" s="15">
        <v>4000</v>
      </c>
      <c r="I141" s="15">
        <v>4000</v>
      </c>
      <c r="J141" s="14" t="s">
        <v>83</v>
      </c>
      <c r="K141" s="14" t="s">
        <v>84</v>
      </c>
      <c r="L141" s="14"/>
      <c r="M141" s="14" t="s">
        <v>10480</v>
      </c>
      <c r="N141" s="81">
        <v>46219</v>
      </c>
      <c r="O141" s="14" t="s">
        <v>101</v>
      </c>
      <c r="P141" s="14">
        <v>9</v>
      </c>
      <c r="Q141" s="14">
        <v>5</v>
      </c>
      <c r="R141" s="14">
        <v>4</v>
      </c>
      <c r="S141" s="14">
        <v>55040752</v>
      </c>
      <c r="T141" s="14" t="s">
        <v>10481</v>
      </c>
      <c r="U141" s="14" t="s">
        <v>10433</v>
      </c>
      <c r="V141" s="14" t="s">
        <v>10317</v>
      </c>
      <c r="W141" s="14" t="s">
        <v>10482</v>
      </c>
    </row>
    <row r="142" spans="1:23" ht="18" customHeight="1">
      <c r="A142" s="11" t="str">
        <f>VLOOKUP(D142,'Anode Tantalum Mapping'!A:D,4,0)</f>
        <v>T523T</v>
      </c>
      <c r="B142" s="14" t="s">
        <v>79</v>
      </c>
      <c r="C142" s="14" t="s">
        <v>10483</v>
      </c>
      <c r="D142" s="14" t="s">
        <v>4399</v>
      </c>
      <c r="E142" s="14" t="s">
        <v>4400</v>
      </c>
      <c r="F142" s="14" t="s">
        <v>4515</v>
      </c>
      <c r="G142" s="31">
        <v>46223</v>
      </c>
      <c r="H142" s="15">
        <v>6000</v>
      </c>
      <c r="I142" s="15">
        <v>6000</v>
      </c>
      <c r="J142" s="14" t="s">
        <v>83</v>
      </c>
      <c r="K142" s="14" t="s">
        <v>84</v>
      </c>
      <c r="L142" s="14" t="s">
        <v>10484</v>
      </c>
      <c r="M142" s="14" t="s">
        <v>10480</v>
      </c>
      <c r="N142" s="81">
        <v>46219</v>
      </c>
      <c r="O142" s="14" t="s">
        <v>101</v>
      </c>
      <c r="P142" s="14">
        <v>9</v>
      </c>
      <c r="Q142" s="14">
        <v>5</v>
      </c>
      <c r="R142" s="14">
        <v>4</v>
      </c>
      <c r="S142" s="14">
        <v>55040752</v>
      </c>
      <c r="T142" s="14" t="s">
        <v>10481</v>
      </c>
      <c r="U142" s="14" t="s">
        <v>10433</v>
      </c>
      <c r="V142" s="14" t="s">
        <v>10317</v>
      </c>
      <c r="W142" s="14" t="s">
        <v>10482</v>
      </c>
    </row>
    <row r="143" spans="1:23" ht="18" customHeight="1">
      <c r="A143" s="11" t="str">
        <f>VLOOKUP(D143,'Anode Tantalum Mapping'!A:D,4,0)</f>
        <v>B</v>
      </c>
      <c r="B143" s="14" t="s">
        <v>79</v>
      </c>
      <c r="C143" s="14" t="s">
        <v>10485</v>
      </c>
      <c r="D143" s="14" t="s">
        <v>3673</v>
      </c>
      <c r="E143" s="14" t="s">
        <v>3670</v>
      </c>
      <c r="F143" s="14" t="s">
        <v>4441</v>
      </c>
      <c r="G143" s="31">
        <v>46224</v>
      </c>
      <c r="H143" s="15">
        <v>2820</v>
      </c>
      <c r="I143" s="15">
        <v>2820</v>
      </c>
      <c r="J143" s="14" t="s">
        <v>5056</v>
      </c>
      <c r="K143" s="14" t="s">
        <v>84</v>
      </c>
      <c r="L143" s="14" t="s">
        <v>10486</v>
      </c>
      <c r="M143" s="14" t="s">
        <v>5057</v>
      </c>
      <c r="N143" s="81">
        <v>45541</v>
      </c>
      <c r="O143" s="14" t="s">
        <v>101</v>
      </c>
      <c r="P143" s="14">
        <v>13</v>
      </c>
      <c r="Q143" s="14">
        <v>6</v>
      </c>
      <c r="R143" s="14">
        <v>7</v>
      </c>
      <c r="S143" s="14">
        <v>55040792</v>
      </c>
      <c r="T143" s="14" t="s">
        <v>91</v>
      </c>
      <c r="U143" s="14" t="s">
        <v>113</v>
      </c>
      <c r="V143" s="14" t="s">
        <v>116</v>
      </c>
      <c r="W143" s="14"/>
    </row>
    <row r="144" spans="1:23" ht="18" customHeight="1">
      <c r="A144" s="11" t="str">
        <f>VLOOKUP(D144,'Anode Tantalum Mapping'!A:D,4,0)</f>
        <v>T59B 2</v>
      </c>
      <c r="B144" s="14" t="s">
        <v>79</v>
      </c>
      <c r="C144" s="14" t="s">
        <v>10485</v>
      </c>
      <c r="D144" s="14" t="s">
        <v>3763</v>
      </c>
      <c r="E144" s="14" t="s">
        <v>3764</v>
      </c>
      <c r="F144" s="14" t="s">
        <v>4441</v>
      </c>
      <c r="G144" s="31">
        <v>46225</v>
      </c>
      <c r="H144" s="15">
        <v>2256</v>
      </c>
      <c r="I144" s="15">
        <v>2256</v>
      </c>
      <c r="J144" s="14" t="s">
        <v>5056</v>
      </c>
      <c r="K144" s="14" t="s">
        <v>84</v>
      </c>
      <c r="L144" s="14" t="s">
        <v>10487</v>
      </c>
      <c r="M144" s="14" t="s">
        <v>5057</v>
      </c>
      <c r="N144" s="81">
        <v>45541</v>
      </c>
      <c r="O144" s="14" t="s">
        <v>101</v>
      </c>
      <c r="P144" s="14">
        <v>13</v>
      </c>
      <c r="Q144" s="14">
        <v>5</v>
      </c>
      <c r="R144" s="14">
        <v>8</v>
      </c>
      <c r="S144" s="14">
        <v>55040792</v>
      </c>
      <c r="T144" s="14" t="s">
        <v>91</v>
      </c>
      <c r="U144" s="14" t="s">
        <v>113</v>
      </c>
      <c r="V144" s="14" t="s">
        <v>108</v>
      </c>
      <c r="W144" s="14"/>
    </row>
    <row r="145" spans="1:23" ht="18" customHeight="1">
      <c r="A145" s="11" t="str">
        <f>VLOOKUP(D145,'Anode Tantalum Mapping'!A:D,4,0)</f>
        <v>T59D 1</v>
      </c>
      <c r="B145" s="14" t="s">
        <v>79</v>
      </c>
      <c r="C145" s="14" t="s">
        <v>10488</v>
      </c>
      <c r="D145" s="14" t="s">
        <v>950</v>
      </c>
      <c r="E145" s="14" t="s">
        <v>949</v>
      </c>
      <c r="F145" s="14" t="s">
        <v>4503</v>
      </c>
      <c r="G145" s="31">
        <v>46226</v>
      </c>
      <c r="H145" s="15">
        <v>5500</v>
      </c>
      <c r="I145" s="15">
        <v>5500</v>
      </c>
      <c r="J145" s="14" t="s">
        <v>127</v>
      </c>
      <c r="K145" s="14" t="s">
        <v>84</v>
      </c>
      <c r="L145" s="14" t="s">
        <v>10489</v>
      </c>
      <c r="M145" s="14" t="s">
        <v>10281</v>
      </c>
      <c r="N145" s="81">
        <v>45799</v>
      </c>
      <c r="O145" s="14" t="s">
        <v>101</v>
      </c>
      <c r="P145" s="14">
        <v>10</v>
      </c>
      <c r="Q145" s="14">
        <v>5</v>
      </c>
      <c r="R145" s="14">
        <v>5</v>
      </c>
      <c r="S145" s="14">
        <v>55040173</v>
      </c>
      <c r="T145" s="14" t="s">
        <v>91</v>
      </c>
      <c r="U145" s="14" t="s">
        <v>128</v>
      </c>
      <c r="V145" s="14" t="s">
        <v>116</v>
      </c>
      <c r="W145" s="14" t="s">
        <v>10451</v>
      </c>
    </row>
    <row r="146" spans="1:23" ht="18" customHeight="1">
      <c r="A146" s="11" t="str">
        <f>VLOOKUP(D146,'Anode Tantalum Mapping'!A:D,4,0)</f>
        <v>Y</v>
      </c>
      <c r="B146" s="14" t="s">
        <v>79</v>
      </c>
      <c r="C146" s="14" t="s">
        <v>10490</v>
      </c>
      <c r="D146" s="14" t="s">
        <v>3020</v>
      </c>
      <c r="E146" s="14" t="s">
        <v>555</v>
      </c>
      <c r="F146" s="14" t="s">
        <v>4440</v>
      </c>
      <c r="G146" s="31">
        <v>46227</v>
      </c>
      <c r="H146" s="15">
        <v>3000</v>
      </c>
      <c r="I146" s="15">
        <v>3000</v>
      </c>
      <c r="J146" s="14" t="s">
        <v>127</v>
      </c>
      <c r="K146" s="14" t="s">
        <v>84</v>
      </c>
      <c r="L146" s="14" t="s">
        <v>10491</v>
      </c>
      <c r="M146" s="14" t="s">
        <v>10281</v>
      </c>
      <c r="N146" s="81">
        <v>46205</v>
      </c>
      <c r="O146" s="14" t="s">
        <v>101</v>
      </c>
      <c r="P146" s="14">
        <v>13</v>
      </c>
      <c r="Q146" s="14">
        <v>8</v>
      </c>
      <c r="R146" s="14">
        <v>5</v>
      </c>
      <c r="S146" s="14">
        <v>55040919</v>
      </c>
      <c r="T146" s="14" t="s">
        <v>91</v>
      </c>
      <c r="U146" s="14" t="s">
        <v>128</v>
      </c>
      <c r="V146" s="14" t="s">
        <v>108</v>
      </c>
      <c r="W146" s="14" t="s">
        <v>10444</v>
      </c>
    </row>
    <row r="147" spans="1:23" ht="18" customHeight="1">
      <c r="A147" s="11" t="str">
        <f>VLOOKUP(D147,'Anode Tantalum Mapping'!A:D,4,0)</f>
        <v>T59V</v>
      </c>
      <c r="B147" s="14" t="s">
        <v>79</v>
      </c>
      <c r="C147" s="14" t="s">
        <v>10492</v>
      </c>
      <c r="D147" s="14" t="s">
        <v>1607</v>
      </c>
      <c r="E147" s="14" t="s">
        <v>1608</v>
      </c>
      <c r="F147" s="14" t="s">
        <v>152</v>
      </c>
      <c r="G147" s="31">
        <v>46228</v>
      </c>
      <c r="H147" s="15">
        <v>4989</v>
      </c>
      <c r="I147" s="15">
        <v>4989</v>
      </c>
      <c r="J147" s="14" t="s">
        <v>127</v>
      </c>
      <c r="K147" s="14" t="s">
        <v>84</v>
      </c>
      <c r="L147" s="14" t="s">
        <v>10493</v>
      </c>
      <c r="M147" s="14" t="s">
        <v>10265</v>
      </c>
      <c r="N147" s="81">
        <v>46218</v>
      </c>
      <c r="O147" s="14" t="s">
        <v>101</v>
      </c>
      <c r="P147" s="14">
        <v>7</v>
      </c>
      <c r="Q147" s="14">
        <v>4</v>
      </c>
      <c r="R147" s="14">
        <v>3</v>
      </c>
      <c r="S147" s="14">
        <v>55040919</v>
      </c>
      <c r="T147" s="14" t="s">
        <v>91</v>
      </c>
      <c r="U147" s="14" t="s">
        <v>102</v>
      </c>
      <c r="V147" s="14" t="s">
        <v>92</v>
      </c>
      <c r="W147" s="14" t="s">
        <v>10494</v>
      </c>
    </row>
    <row r="148" spans="1:23" ht="18" customHeight="1">
      <c r="A148" s="11" t="str">
        <f>VLOOKUP(D148,'Anode Tantalum Mapping'!A:D,4,0)</f>
        <v>T59V</v>
      </c>
      <c r="B148" s="14" t="s">
        <v>79</v>
      </c>
      <c r="C148" s="14" t="s">
        <v>10495</v>
      </c>
      <c r="D148" s="14" t="s">
        <v>1607</v>
      </c>
      <c r="E148" s="14" t="s">
        <v>1608</v>
      </c>
      <c r="F148" s="14" t="s">
        <v>152</v>
      </c>
      <c r="G148" s="31">
        <v>46228</v>
      </c>
      <c r="H148" s="15">
        <v>4987</v>
      </c>
      <c r="I148" s="15">
        <v>4987</v>
      </c>
      <c r="J148" s="14" t="s">
        <v>127</v>
      </c>
      <c r="K148" s="14" t="s">
        <v>84</v>
      </c>
      <c r="L148" s="14" t="s">
        <v>10493</v>
      </c>
      <c r="M148" s="14" t="s">
        <v>10265</v>
      </c>
      <c r="N148" s="81">
        <v>46218</v>
      </c>
      <c r="O148" s="14" t="s">
        <v>101</v>
      </c>
      <c r="P148" s="14">
        <v>7</v>
      </c>
      <c r="Q148" s="14">
        <v>4</v>
      </c>
      <c r="R148" s="14">
        <v>3</v>
      </c>
      <c r="S148" s="14">
        <v>55040919</v>
      </c>
      <c r="T148" s="14" t="s">
        <v>91</v>
      </c>
      <c r="U148" s="14" t="s">
        <v>102</v>
      </c>
      <c r="V148" s="14" t="s">
        <v>92</v>
      </c>
      <c r="W148" s="14" t="s">
        <v>10494</v>
      </c>
    </row>
    <row r="149" spans="1:23" ht="18" customHeight="1">
      <c r="A149" s="11" t="str">
        <f>VLOOKUP(D149,'Anode Tantalum Mapping'!A:D,4,0)</f>
        <v>D</v>
      </c>
      <c r="B149" s="14" t="s">
        <v>79</v>
      </c>
      <c r="C149" s="14" t="s">
        <v>10496</v>
      </c>
      <c r="D149" s="14" t="s">
        <v>1369</v>
      </c>
      <c r="E149" s="14" t="s">
        <v>1370</v>
      </c>
      <c r="F149" s="14" t="s">
        <v>4476</v>
      </c>
      <c r="G149" s="31">
        <v>46222</v>
      </c>
      <c r="H149" s="15">
        <v>4994</v>
      </c>
      <c r="I149" s="15">
        <v>4994</v>
      </c>
      <c r="J149" s="14" t="s">
        <v>127</v>
      </c>
      <c r="K149" s="14" t="s">
        <v>84</v>
      </c>
      <c r="L149" s="14" t="s">
        <v>10497</v>
      </c>
      <c r="M149" s="14" t="s">
        <v>10265</v>
      </c>
      <c r="N149" s="81">
        <v>46218</v>
      </c>
      <c r="O149" s="14" t="s">
        <v>101</v>
      </c>
      <c r="P149" s="14">
        <v>4</v>
      </c>
      <c r="Q149" s="14">
        <v>3</v>
      </c>
      <c r="R149" s="14">
        <v>1</v>
      </c>
      <c r="S149" s="14">
        <v>55040919</v>
      </c>
      <c r="T149" s="14" t="s">
        <v>91</v>
      </c>
      <c r="U149" s="14" t="s">
        <v>128</v>
      </c>
      <c r="V149" s="14" t="s">
        <v>108</v>
      </c>
      <c r="W149" s="14" t="s">
        <v>10498</v>
      </c>
    </row>
    <row r="150" spans="1:23" ht="18" customHeight="1">
      <c r="A150" s="11" t="e">
        <f>VLOOKUP(D150,'Anode Tantalum Mapping'!A:D,4,0)</f>
        <v>#N/A</v>
      </c>
      <c r="B150" s="14" t="s">
        <v>79</v>
      </c>
      <c r="C150" s="14" t="s">
        <v>12278</v>
      </c>
      <c r="D150" s="14" t="s">
        <v>10326</v>
      </c>
      <c r="E150" s="14" t="s">
        <v>4431</v>
      </c>
      <c r="F150" s="14" t="s">
        <v>82</v>
      </c>
      <c r="G150" s="31">
        <v>46229</v>
      </c>
      <c r="H150" s="15">
        <v>7400</v>
      </c>
      <c r="I150" s="15">
        <v>7400</v>
      </c>
      <c r="J150" s="14" t="s">
        <v>83</v>
      </c>
      <c r="K150" s="14" t="s">
        <v>84</v>
      </c>
      <c r="L150" s="14" t="s">
        <v>85</v>
      </c>
      <c r="M150" s="14" t="s">
        <v>86</v>
      </c>
      <c r="N150" s="81" t="s">
        <v>12279</v>
      </c>
      <c r="O150" s="14" t="s">
        <v>23</v>
      </c>
      <c r="P150" s="14">
        <v>3</v>
      </c>
      <c r="Q150" s="14">
        <v>0</v>
      </c>
      <c r="R150" s="14">
        <v>3</v>
      </c>
      <c r="S150" s="14"/>
      <c r="T150" s="14"/>
      <c r="U150" s="14"/>
      <c r="V150" s="14"/>
      <c r="W150" s="14" t="s">
        <v>5054</v>
      </c>
    </row>
    <row r="151" spans="1:23" ht="18" customHeight="1">
      <c r="A151" s="11" t="e">
        <f>VLOOKUP(D151,'Anode Tantalum Mapping'!A:D,4,0)</f>
        <v>#N/A</v>
      </c>
      <c r="B151" s="14" t="s">
        <v>79</v>
      </c>
      <c r="C151" s="14" t="s">
        <v>12280</v>
      </c>
      <c r="D151" s="14" t="s">
        <v>10425</v>
      </c>
      <c r="E151" s="14" t="s">
        <v>138</v>
      </c>
      <c r="F151" s="14" t="s">
        <v>82</v>
      </c>
      <c r="G151" s="31">
        <v>46229</v>
      </c>
      <c r="H151" s="15">
        <v>7800</v>
      </c>
      <c r="I151" s="15">
        <v>7800</v>
      </c>
      <c r="J151" s="14" t="s">
        <v>83</v>
      </c>
      <c r="K151" s="14" t="s">
        <v>84</v>
      </c>
      <c r="L151" s="14" t="s">
        <v>85</v>
      </c>
      <c r="M151" s="14" t="s">
        <v>86</v>
      </c>
      <c r="N151" s="81" t="s">
        <v>12279</v>
      </c>
      <c r="O151" s="14" t="s">
        <v>23</v>
      </c>
      <c r="P151" s="14">
        <v>3</v>
      </c>
      <c r="Q151" s="14">
        <v>0</v>
      </c>
      <c r="R151" s="14">
        <v>3</v>
      </c>
      <c r="S151" s="14"/>
      <c r="T151" s="14"/>
      <c r="U151" s="14"/>
      <c r="V151" s="14"/>
      <c r="W151" s="14" t="s">
        <v>139</v>
      </c>
    </row>
    <row r="152" spans="1:23" ht="18" customHeight="1">
      <c r="A152" s="11" t="e">
        <f>VLOOKUP(D152,'Anode Tantalum Mapping'!A:D,4,0)</f>
        <v>#N/A</v>
      </c>
      <c r="B152" s="14" t="s">
        <v>79</v>
      </c>
      <c r="C152" s="49" t="s">
        <v>10342</v>
      </c>
      <c r="D152" s="49" t="s">
        <v>10428</v>
      </c>
      <c r="E152" s="49" t="s">
        <v>81</v>
      </c>
      <c r="F152" s="49" t="s">
        <v>82</v>
      </c>
      <c r="G152" s="90">
        <v>46230</v>
      </c>
      <c r="H152" s="91">
        <v>1227</v>
      </c>
      <c r="I152" s="91">
        <v>1227</v>
      </c>
      <c r="J152" s="49" t="s">
        <v>83</v>
      </c>
      <c r="K152" s="49" t="s">
        <v>84</v>
      </c>
      <c r="L152" s="49" t="s">
        <v>12281</v>
      </c>
      <c r="M152" s="14" t="s">
        <v>86</v>
      </c>
      <c r="N152" s="81" t="s">
        <v>12279</v>
      </c>
      <c r="O152" s="14" t="s">
        <v>23</v>
      </c>
      <c r="P152" s="14">
        <v>3</v>
      </c>
      <c r="Q152" s="14">
        <v>0</v>
      </c>
      <c r="R152" s="14">
        <v>3</v>
      </c>
      <c r="S152" s="14"/>
      <c r="T152" s="14"/>
      <c r="U152" s="14"/>
      <c r="V152" s="14"/>
      <c r="W152" s="14" t="s">
        <v>10344</v>
      </c>
    </row>
    <row r="153" spans="1:23" ht="18" customHeight="1">
      <c r="A153" s="11" t="e">
        <f>VLOOKUP(D153,'Anode Tantalum Mapping'!A:D,4,0)</f>
        <v>#N/A</v>
      </c>
      <c r="B153" s="14" t="s">
        <v>79</v>
      </c>
      <c r="C153" s="49" t="s">
        <v>10427</v>
      </c>
      <c r="D153" s="49" t="s">
        <v>10428</v>
      </c>
      <c r="E153" s="49" t="s">
        <v>81</v>
      </c>
      <c r="F153" s="49" t="s">
        <v>82</v>
      </c>
      <c r="G153" s="90">
        <v>46230</v>
      </c>
      <c r="H153" s="91">
        <v>1146</v>
      </c>
      <c r="I153" s="91">
        <v>1146</v>
      </c>
      <c r="J153" s="49" t="s">
        <v>83</v>
      </c>
      <c r="K153" s="49" t="s">
        <v>84</v>
      </c>
      <c r="L153" s="49" t="s">
        <v>12282</v>
      </c>
      <c r="M153" s="14" t="s">
        <v>86</v>
      </c>
      <c r="N153" s="81" t="s">
        <v>12279</v>
      </c>
      <c r="O153" s="14" t="s">
        <v>23</v>
      </c>
      <c r="P153" s="14"/>
      <c r="Q153" s="14"/>
      <c r="R153" s="14"/>
      <c r="S153" s="14"/>
      <c r="T153" s="14"/>
      <c r="U153" s="14"/>
      <c r="V153" s="14"/>
      <c r="W153" s="14" t="s">
        <v>10344</v>
      </c>
    </row>
    <row r="154" spans="1:23" ht="18" customHeight="1">
      <c r="A154" s="11" t="e">
        <f>VLOOKUP(D154,'Anode Tantalum Mapping'!A:D,4,0)</f>
        <v>#N/A</v>
      </c>
      <c r="B154" s="14" t="s">
        <v>79</v>
      </c>
      <c r="C154" s="49" t="s">
        <v>12283</v>
      </c>
      <c r="D154" s="49" t="s">
        <v>10428</v>
      </c>
      <c r="E154" s="49" t="s">
        <v>81</v>
      </c>
      <c r="F154" s="49" t="s">
        <v>82</v>
      </c>
      <c r="G154" s="90">
        <v>46230</v>
      </c>
      <c r="H154" s="91">
        <v>1257</v>
      </c>
      <c r="I154" s="91">
        <v>1257</v>
      </c>
      <c r="J154" s="49" t="s">
        <v>83</v>
      </c>
      <c r="K154" s="49" t="s">
        <v>84</v>
      </c>
      <c r="L154" s="49" t="s">
        <v>12284</v>
      </c>
      <c r="M154" s="14" t="s">
        <v>86</v>
      </c>
      <c r="N154" s="81" t="s">
        <v>12279</v>
      </c>
      <c r="O154" s="14" t="s">
        <v>23</v>
      </c>
      <c r="P154" s="14"/>
      <c r="Q154" s="14"/>
      <c r="R154" s="14"/>
      <c r="S154" s="14"/>
      <c r="T154" s="14"/>
      <c r="U154" s="14"/>
      <c r="V154" s="14"/>
      <c r="W154" s="14" t="s">
        <v>10344</v>
      </c>
    </row>
    <row r="155" spans="1:23" ht="18" customHeight="1">
      <c r="A155" s="11" t="e">
        <f>VLOOKUP(D155,'Anode Tantalum Mapping'!A:D,4,0)</f>
        <v>#N/A</v>
      </c>
      <c r="B155" s="14" t="s">
        <v>79</v>
      </c>
      <c r="C155" s="49" t="s">
        <v>12285</v>
      </c>
      <c r="D155" s="49" t="s">
        <v>10428</v>
      </c>
      <c r="E155" s="49" t="s">
        <v>81</v>
      </c>
      <c r="F155" s="49" t="s">
        <v>82</v>
      </c>
      <c r="G155" s="90">
        <v>46230</v>
      </c>
      <c r="H155" s="91">
        <v>1398</v>
      </c>
      <c r="I155" s="91">
        <v>1398</v>
      </c>
      <c r="J155" s="49" t="s">
        <v>83</v>
      </c>
      <c r="K155" s="49" t="s">
        <v>84</v>
      </c>
      <c r="L155" s="49" t="s">
        <v>12286</v>
      </c>
      <c r="M155" s="14" t="s">
        <v>86</v>
      </c>
      <c r="N155" s="81" t="s">
        <v>12279</v>
      </c>
      <c r="O155" s="14" t="s">
        <v>23</v>
      </c>
      <c r="P155" s="14"/>
      <c r="Q155" s="14"/>
      <c r="R155" s="14"/>
      <c r="S155" s="14"/>
      <c r="T155" s="14"/>
      <c r="U155" s="14"/>
      <c r="V155" s="14"/>
      <c r="W155" s="14" t="s">
        <v>10344</v>
      </c>
    </row>
    <row r="156" spans="1:23" ht="18" customHeight="1">
      <c r="A156" s="11" t="str">
        <f>VLOOKUP(D156,'Anode Tantalum Mapping'!A:D,4,0)</f>
        <v>T-G</v>
      </c>
      <c r="B156" s="14" t="s">
        <v>79</v>
      </c>
      <c r="C156" s="14" t="s">
        <v>10147</v>
      </c>
      <c r="D156" s="14" t="s">
        <v>4116</v>
      </c>
      <c r="E156" s="14" t="s">
        <v>5070</v>
      </c>
      <c r="F156" s="14" t="s">
        <v>82</v>
      </c>
      <c r="G156" s="31">
        <v>46230</v>
      </c>
      <c r="H156" s="15">
        <v>8428</v>
      </c>
      <c r="I156" s="15">
        <v>8428</v>
      </c>
      <c r="J156" s="14" t="s">
        <v>134</v>
      </c>
      <c r="K156" s="14" t="s">
        <v>84</v>
      </c>
      <c r="L156" s="14" t="s">
        <v>12287</v>
      </c>
      <c r="M156" s="14" t="s">
        <v>135</v>
      </c>
      <c r="N156" s="81">
        <v>46197</v>
      </c>
      <c r="O156" s="14" t="s">
        <v>101</v>
      </c>
      <c r="P156" s="14">
        <v>7</v>
      </c>
      <c r="Q156" s="14">
        <v>5</v>
      </c>
      <c r="R156" s="14">
        <v>2</v>
      </c>
      <c r="S156" s="14">
        <v>38241832</v>
      </c>
      <c r="T156" s="14" t="s">
        <v>91</v>
      </c>
      <c r="U156" s="14" t="s">
        <v>5089</v>
      </c>
      <c r="V156" s="14" t="s">
        <v>92</v>
      </c>
      <c r="W156" s="14" t="s">
        <v>136</v>
      </c>
    </row>
    <row r="157" spans="1:23" ht="18" customHeight="1">
      <c r="A157" s="11" t="str">
        <f>VLOOKUP(D157,'Anode Tantalum Mapping'!A:D,4,0)</f>
        <v>T-G</v>
      </c>
      <c r="B157" s="14" t="s">
        <v>79</v>
      </c>
      <c r="C157" s="14" t="s">
        <v>10149</v>
      </c>
      <c r="D157" s="14" t="s">
        <v>4116</v>
      </c>
      <c r="E157" s="14" t="s">
        <v>5070</v>
      </c>
      <c r="F157" s="14" t="s">
        <v>82</v>
      </c>
      <c r="G157" s="31">
        <v>46231</v>
      </c>
      <c r="H157" s="15">
        <v>8500</v>
      </c>
      <c r="I157" s="15">
        <v>8500</v>
      </c>
      <c r="J157" s="14" t="s">
        <v>134</v>
      </c>
      <c r="K157" s="14" t="s">
        <v>84</v>
      </c>
      <c r="L157" s="14" t="s">
        <v>12287</v>
      </c>
      <c r="M157" s="14" t="s">
        <v>135</v>
      </c>
      <c r="N157" s="81">
        <v>46197</v>
      </c>
      <c r="O157" s="14" t="s">
        <v>101</v>
      </c>
      <c r="P157" s="14">
        <v>7</v>
      </c>
      <c r="Q157" s="14">
        <v>5</v>
      </c>
      <c r="R157" s="14">
        <v>2</v>
      </c>
      <c r="S157" s="14">
        <v>38241832</v>
      </c>
      <c r="T157" s="14" t="s">
        <v>91</v>
      </c>
      <c r="U157" s="14" t="s">
        <v>5089</v>
      </c>
      <c r="V157" s="14" t="s">
        <v>92</v>
      </c>
      <c r="W157" s="14" t="s">
        <v>136</v>
      </c>
    </row>
    <row r="158" spans="1:23" ht="18" customHeight="1">
      <c r="A158" s="11" t="str">
        <f>VLOOKUP(D158,'Anode Tantalum Mapping'!A:D,4,0)</f>
        <v>T-G</v>
      </c>
      <c r="B158" s="14" t="s">
        <v>79</v>
      </c>
      <c r="C158" s="14" t="s">
        <v>10353</v>
      </c>
      <c r="D158" s="14" t="s">
        <v>4116</v>
      </c>
      <c r="E158" s="14" t="s">
        <v>5070</v>
      </c>
      <c r="F158" s="14" t="s">
        <v>82</v>
      </c>
      <c r="G158" s="31">
        <v>46231</v>
      </c>
      <c r="H158" s="15">
        <v>8000</v>
      </c>
      <c r="I158" s="15">
        <v>8000</v>
      </c>
      <c r="J158" s="14" t="s">
        <v>134</v>
      </c>
      <c r="K158" s="14" t="s">
        <v>84</v>
      </c>
      <c r="L158" s="14" t="s">
        <v>12288</v>
      </c>
      <c r="M158" s="14" t="s">
        <v>135</v>
      </c>
      <c r="N158" s="81">
        <v>46197</v>
      </c>
      <c r="O158" s="14" t="s">
        <v>101</v>
      </c>
      <c r="P158" s="14">
        <v>7</v>
      </c>
      <c r="Q158" s="14">
        <v>5</v>
      </c>
      <c r="R158" s="14">
        <v>2</v>
      </c>
      <c r="S158" s="14">
        <v>38241832</v>
      </c>
      <c r="T158" s="14" t="s">
        <v>91</v>
      </c>
      <c r="U158" s="14" t="s">
        <v>5089</v>
      </c>
      <c r="V158" s="14" t="s">
        <v>92</v>
      </c>
      <c r="W158" s="14" t="s">
        <v>136</v>
      </c>
    </row>
    <row r="159" spans="1:23" ht="18" customHeight="1">
      <c r="A159" s="11" t="str">
        <f>VLOOKUP(D159,'Anode Tantalum Mapping'!A:D,4,0)</f>
        <v>T-G</v>
      </c>
      <c r="B159" s="14" t="s">
        <v>79</v>
      </c>
      <c r="C159" s="14" t="s">
        <v>10355</v>
      </c>
      <c r="D159" s="14" t="s">
        <v>4116</v>
      </c>
      <c r="E159" s="14" t="s">
        <v>5070</v>
      </c>
      <c r="F159" s="14" t="s">
        <v>82</v>
      </c>
      <c r="G159" s="31">
        <v>46232</v>
      </c>
      <c r="H159" s="15">
        <v>8000</v>
      </c>
      <c r="I159" s="15">
        <v>8000</v>
      </c>
      <c r="J159" s="14" t="s">
        <v>134</v>
      </c>
      <c r="K159" s="14" t="s">
        <v>84</v>
      </c>
      <c r="L159" s="14" t="s">
        <v>12288</v>
      </c>
      <c r="M159" s="14" t="s">
        <v>135</v>
      </c>
      <c r="N159" s="81">
        <v>46197</v>
      </c>
      <c r="O159" s="14" t="s">
        <v>101</v>
      </c>
      <c r="P159" s="14">
        <v>7</v>
      </c>
      <c r="Q159" s="14">
        <v>5</v>
      </c>
      <c r="R159" s="14">
        <v>2</v>
      </c>
      <c r="S159" s="14">
        <v>38241832</v>
      </c>
      <c r="T159" s="14" t="s">
        <v>91</v>
      </c>
      <c r="U159" s="14" t="s">
        <v>5089</v>
      </c>
      <c r="V159" s="14" t="s">
        <v>92</v>
      </c>
      <c r="W159" s="14" t="s">
        <v>136</v>
      </c>
    </row>
    <row r="160" spans="1:23" ht="18" customHeight="1">
      <c r="A160" s="11" t="str">
        <f>VLOOKUP(D160,'Anode Tantalum Mapping'!A:D,4,0)</f>
        <v>T-G</v>
      </c>
      <c r="B160" s="14" t="s">
        <v>79</v>
      </c>
      <c r="C160" s="14" t="s">
        <v>10376</v>
      </c>
      <c r="D160" s="14" t="s">
        <v>4116</v>
      </c>
      <c r="E160" s="14" t="s">
        <v>5070</v>
      </c>
      <c r="F160" s="14" t="s">
        <v>82</v>
      </c>
      <c r="G160" s="31">
        <v>46232</v>
      </c>
      <c r="H160" s="15">
        <v>8000</v>
      </c>
      <c r="I160" s="15">
        <v>8000</v>
      </c>
      <c r="J160" s="14" t="s">
        <v>134</v>
      </c>
      <c r="K160" s="14" t="s">
        <v>84</v>
      </c>
      <c r="L160" s="14" t="s">
        <v>12288</v>
      </c>
      <c r="M160" s="14" t="s">
        <v>135</v>
      </c>
      <c r="N160" s="81">
        <v>46197</v>
      </c>
      <c r="O160" s="14" t="s">
        <v>101</v>
      </c>
      <c r="P160" s="14">
        <v>7</v>
      </c>
      <c r="Q160" s="14">
        <v>5</v>
      </c>
      <c r="R160" s="14">
        <v>2</v>
      </c>
      <c r="S160" s="14">
        <v>38241832</v>
      </c>
      <c r="T160" s="14" t="s">
        <v>91</v>
      </c>
      <c r="U160" s="14" t="s">
        <v>5089</v>
      </c>
      <c r="V160" s="14" t="s">
        <v>92</v>
      </c>
      <c r="W160" s="14" t="s">
        <v>136</v>
      </c>
    </row>
    <row r="161" spans="1:23" ht="18" customHeight="1">
      <c r="A161" s="11" t="str">
        <f>VLOOKUP(D161,'Anode Tantalum Mapping'!A:D,4,0)</f>
        <v>T-G</v>
      </c>
      <c r="B161" s="14" t="s">
        <v>79</v>
      </c>
      <c r="C161" s="14" t="s">
        <v>10377</v>
      </c>
      <c r="D161" s="14" t="s">
        <v>4116</v>
      </c>
      <c r="E161" s="14" t="s">
        <v>5070</v>
      </c>
      <c r="F161" s="14" t="s">
        <v>82</v>
      </c>
      <c r="G161" s="31">
        <v>46233</v>
      </c>
      <c r="H161" s="15">
        <v>8000</v>
      </c>
      <c r="I161" s="15">
        <v>8000</v>
      </c>
      <c r="J161" s="14" t="s">
        <v>134</v>
      </c>
      <c r="K161" s="14" t="s">
        <v>84</v>
      </c>
      <c r="L161" s="14" t="s">
        <v>12288</v>
      </c>
      <c r="M161" s="14" t="s">
        <v>135</v>
      </c>
      <c r="N161" s="81">
        <v>46197</v>
      </c>
      <c r="O161" s="14" t="s">
        <v>101</v>
      </c>
      <c r="P161" s="14">
        <v>7</v>
      </c>
      <c r="Q161" s="14">
        <v>5</v>
      </c>
      <c r="R161" s="14">
        <v>2</v>
      </c>
      <c r="S161" s="14">
        <v>38241832</v>
      </c>
      <c r="T161" s="14" t="s">
        <v>91</v>
      </c>
      <c r="U161" s="14" t="s">
        <v>5089</v>
      </c>
      <c r="V161" s="14" t="s">
        <v>92</v>
      </c>
      <c r="W161" s="14" t="s">
        <v>136</v>
      </c>
    </row>
    <row r="162" spans="1:23" ht="18" customHeight="1">
      <c r="A162" s="11" t="str">
        <f>VLOOKUP(D162,'Anode Tantalum Mapping'!A:D,4,0)</f>
        <v>T59B 2</v>
      </c>
      <c r="B162" s="14" t="s">
        <v>79</v>
      </c>
      <c r="C162" s="14" t="s">
        <v>12289</v>
      </c>
      <c r="D162" s="14" t="s">
        <v>4449</v>
      </c>
      <c r="E162" s="14" t="s">
        <v>4450</v>
      </c>
      <c r="F162" s="14" t="s">
        <v>87</v>
      </c>
      <c r="G162" s="31">
        <v>46229</v>
      </c>
      <c r="H162" s="15">
        <v>2100</v>
      </c>
      <c r="I162" s="15">
        <v>2100</v>
      </c>
      <c r="J162" s="14" t="s">
        <v>153</v>
      </c>
      <c r="K162" s="14" t="s">
        <v>84</v>
      </c>
      <c r="L162" s="14" t="s">
        <v>12290</v>
      </c>
      <c r="M162" s="14" t="s">
        <v>12291</v>
      </c>
      <c r="N162" s="81">
        <v>46224</v>
      </c>
      <c r="O162" s="14" t="s">
        <v>23</v>
      </c>
      <c r="P162" s="14">
        <v>3</v>
      </c>
      <c r="Q162" s="14">
        <v>0</v>
      </c>
      <c r="R162" s="14">
        <v>3</v>
      </c>
      <c r="S162" s="14">
        <v>38241832</v>
      </c>
      <c r="T162" s="14" t="s">
        <v>10313</v>
      </c>
      <c r="U162" s="14" t="s">
        <v>12292</v>
      </c>
      <c r="V162" s="14" t="s">
        <v>92</v>
      </c>
      <c r="W162" s="14" t="s">
        <v>12293</v>
      </c>
    </row>
    <row r="163" spans="1:23" ht="18" customHeight="1">
      <c r="A163" s="11" t="str">
        <f>VLOOKUP(D163,'Anode Tantalum Mapping'!A:D,4,0)</f>
        <v>T59B 2</v>
      </c>
      <c r="B163" s="14" t="s">
        <v>79</v>
      </c>
      <c r="C163" s="14" t="s">
        <v>12294</v>
      </c>
      <c r="D163" s="14" t="s">
        <v>4449</v>
      </c>
      <c r="E163" s="14" t="s">
        <v>4450</v>
      </c>
      <c r="F163" s="14" t="s">
        <v>87</v>
      </c>
      <c r="G163" s="31">
        <v>46229</v>
      </c>
      <c r="H163" s="15">
        <v>1954</v>
      </c>
      <c r="I163" s="15">
        <v>1954</v>
      </c>
      <c r="J163" s="14" t="s">
        <v>153</v>
      </c>
      <c r="K163" s="14" t="s">
        <v>84</v>
      </c>
      <c r="L163" s="14" t="s">
        <v>10437</v>
      </c>
      <c r="M163" s="14" t="s">
        <v>12291</v>
      </c>
      <c r="N163" s="81">
        <v>46224</v>
      </c>
      <c r="O163" s="14" t="s">
        <v>23</v>
      </c>
      <c r="P163" s="14">
        <v>3</v>
      </c>
      <c r="Q163" s="14">
        <v>0</v>
      </c>
      <c r="R163" s="14">
        <v>3</v>
      </c>
      <c r="S163" s="14">
        <v>38241832</v>
      </c>
      <c r="T163" s="14" t="s">
        <v>10313</v>
      </c>
      <c r="U163" s="14" t="s">
        <v>12292</v>
      </c>
      <c r="V163" s="14" t="s">
        <v>92</v>
      </c>
      <c r="W163" s="14" t="s">
        <v>12293</v>
      </c>
    </row>
    <row r="164" spans="1:23" ht="18" customHeight="1">
      <c r="A164" s="11" t="str">
        <f>VLOOKUP(D164,'Anode Tantalum Mapping'!A:D,4,0)</f>
        <v>T59B 2</v>
      </c>
      <c r="B164" s="14" t="s">
        <v>79</v>
      </c>
      <c r="C164" s="14" t="s">
        <v>12295</v>
      </c>
      <c r="D164" s="14" t="s">
        <v>4449</v>
      </c>
      <c r="E164" s="14" t="s">
        <v>4450</v>
      </c>
      <c r="F164" s="14" t="s">
        <v>87</v>
      </c>
      <c r="G164" s="31">
        <v>46229</v>
      </c>
      <c r="H164" s="15">
        <v>2100</v>
      </c>
      <c r="I164" s="15">
        <v>2100</v>
      </c>
      <c r="J164" s="14" t="s">
        <v>153</v>
      </c>
      <c r="K164" s="14" t="s">
        <v>84</v>
      </c>
      <c r="L164" s="14" t="s">
        <v>12290</v>
      </c>
      <c r="M164" s="14" t="s">
        <v>12291</v>
      </c>
      <c r="N164" s="81">
        <v>46224</v>
      </c>
      <c r="O164" s="14" t="s">
        <v>23</v>
      </c>
      <c r="P164" s="14">
        <v>3</v>
      </c>
      <c r="Q164" s="14">
        <v>0</v>
      </c>
      <c r="R164" s="14">
        <v>3</v>
      </c>
      <c r="S164" s="14">
        <v>38241832</v>
      </c>
      <c r="T164" s="14" t="s">
        <v>10313</v>
      </c>
      <c r="U164" s="14" t="s">
        <v>12292</v>
      </c>
      <c r="V164" s="14" t="s">
        <v>92</v>
      </c>
      <c r="W164" s="14" t="s">
        <v>12293</v>
      </c>
    </row>
    <row r="165" spans="1:23" ht="18" customHeight="1">
      <c r="A165" s="11" t="str">
        <f>VLOOKUP(D165,'Anode Tantalum Mapping'!A:D,4,0)</f>
        <v>T59B 2</v>
      </c>
      <c r="B165" s="14" t="s">
        <v>79</v>
      </c>
      <c r="C165" s="14" t="s">
        <v>12296</v>
      </c>
      <c r="D165" s="14" t="s">
        <v>98</v>
      </c>
      <c r="E165" s="14" t="s">
        <v>99</v>
      </c>
      <c r="F165" s="14" t="s">
        <v>100</v>
      </c>
      <c r="G165" s="31">
        <v>46229</v>
      </c>
      <c r="H165" s="15">
        <v>6300</v>
      </c>
      <c r="I165" s="15">
        <v>6300</v>
      </c>
      <c r="J165" s="14" t="s">
        <v>153</v>
      </c>
      <c r="K165" s="14" t="s">
        <v>84</v>
      </c>
      <c r="L165" s="14" t="s">
        <v>12297</v>
      </c>
      <c r="M165" s="14" t="s">
        <v>10312</v>
      </c>
      <c r="N165" s="81">
        <v>45742</v>
      </c>
      <c r="O165" s="14" t="s">
        <v>101</v>
      </c>
      <c r="P165" s="14">
        <v>6</v>
      </c>
      <c r="Q165" s="14">
        <v>3</v>
      </c>
      <c r="R165" s="14">
        <v>3</v>
      </c>
      <c r="S165" s="14">
        <v>38241832</v>
      </c>
      <c r="T165" s="14" t="s">
        <v>10313</v>
      </c>
      <c r="U165" s="14" t="s">
        <v>102</v>
      </c>
      <c r="V165" s="14" t="s">
        <v>92</v>
      </c>
      <c r="W165" s="14" t="s">
        <v>12298</v>
      </c>
    </row>
    <row r="166" spans="1:23" ht="18" customHeight="1">
      <c r="A166" s="11" t="str">
        <f>VLOOKUP(D166,'Anode Tantalum Mapping'!A:D,4,0)</f>
        <v>2.0V</v>
      </c>
      <c r="B166" s="14" t="s">
        <v>79</v>
      </c>
      <c r="C166" s="14" t="s">
        <v>12299</v>
      </c>
      <c r="D166" s="14" t="s">
        <v>1461</v>
      </c>
      <c r="E166" s="14" t="s">
        <v>1462</v>
      </c>
      <c r="F166" s="14" t="s">
        <v>4427</v>
      </c>
      <c r="G166" s="31">
        <v>46233</v>
      </c>
      <c r="H166" s="15">
        <v>4500</v>
      </c>
      <c r="I166" s="15">
        <v>4500</v>
      </c>
      <c r="J166" s="14" t="s">
        <v>127</v>
      </c>
      <c r="K166" s="14" t="s">
        <v>84</v>
      </c>
      <c r="L166" s="14" t="s">
        <v>12300</v>
      </c>
      <c r="M166" s="14" t="s">
        <v>10265</v>
      </c>
      <c r="N166" s="81">
        <v>46223</v>
      </c>
      <c r="O166" s="14" t="s">
        <v>23</v>
      </c>
      <c r="P166" s="14">
        <v>4</v>
      </c>
      <c r="Q166" s="14">
        <v>3</v>
      </c>
      <c r="R166" s="14">
        <v>1</v>
      </c>
      <c r="S166" s="14">
        <v>55040919</v>
      </c>
      <c r="T166" s="14" t="s">
        <v>120</v>
      </c>
      <c r="U166" s="14" t="s">
        <v>128</v>
      </c>
      <c r="V166" s="14" t="s">
        <v>108</v>
      </c>
      <c r="W166" s="14" t="s">
        <v>12301</v>
      </c>
    </row>
    <row r="167" spans="1:23" ht="18" customHeight="1">
      <c r="A167" s="11" t="str">
        <f>VLOOKUP(D167,'Anode Tantalum Mapping'!A:D,4,0)</f>
        <v>2.0V</v>
      </c>
      <c r="B167" s="14" t="s">
        <v>79</v>
      </c>
      <c r="C167" s="14" t="s">
        <v>12302</v>
      </c>
      <c r="D167" s="14" t="s">
        <v>1461</v>
      </c>
      <c r="E167" s="14" t="s">
        <v>1462</v>
      </c>
      <c r="F167" s="14" t="s">
        <v>4427</v>
      </c>
      <c r="G167" s="31">
        <v>46233</v>
      </c>
      <c r="H167" s="15">
        <v>1845</v>
      </c>
      <c r="I167" s="15">
        <v>1845</v>
      </c>
      <c r="J167" s="14" t="s">
        <v>5056</v>
      </c>
      <c r="K167" s="14" t="s">
        <v>84</v>
      </c>
      <c r="L167" s="14" t="s">
        <v>12303</v>
      </c>
      <c r="M167" s="14" t="s">
        <v>10166</v>
      </c>
      <c r="N167" s="81">
        <v>46223</v>
      </c>
      <c r="O167" s="14" t="s">
        <v>23</v>
      </c>
      <c r="P167" s="14">
        <v>4</v>
      </c>
      <c r="Q167" s="14">
        <v>3</v>
      </c>
      <c r="R167" s="14">
        <v>1</v>
      </c>
      <c r="S167" s="14">
        <v>55040919</v>
      </c>
      <c r="T167" s="14" t="s">
        <v>91</v>
      </c>
      <c r="U167" s="14" t="s">
        <v>128</v>
      </c>
      <c r="V167" s="14" t="s">
        <v>108</v>
      </c>
      <c r="W167" s="14" t="s">
        <v>12304</v>
      </c>
    </row>
    <row r="168" spans="1:23" ht="18" customHeight="1">
      <c r="A168" s="11" t="str">
        <f>VLOOKUP(D168,'Anode Tantalum Mapping'!A:D,4,0)</f>
        <v>D</v>
      </c>
      <c r="B168" s="14" t="s">
        <v>79</v>
      </c>
      <c r="C168" s="14" t="s">
        <v>12305</v>
      </c>
      <c r="D168" s="14" t="s">
        <v>1312</v>
      </c>
      <c r="E168" s="14" t="s">
        <v>1313</v>
      </c>
      <c r="F168" s="14" t="s">
        <v>4562</v>
      </c>
      <c r="G168" s="31">
        <v>46234</v>
      </c>
      <c r="H168" s="15">
        <v>1500</v>
      </c>
      <c r="I168" s="15">
        <v>1500</v>
      </c>
      <c r="J168" s="14" t="s">
        <v>5056</v>
      </c>
      <c r="K168" s="14" t="s">
        <v>84</v>
      </c>
      <c r="L168" s="14" t="s">
        <v>12306</v>
      </c>
      <c r="M168" s="14" t="s">
        <v>10166</v>
      </c>
      <c r="N168" s="81">
        <v>46223</v>
      </c>
      <c r="O168" s="14" t="s">
        <v>101</v>
      </c>
      <c r="P168" s="14">
        <v>6</v>
      </c>
      <c r="Q168" s="14">
        <v>4</v>
      </c>
      <c r="R168" s="14">
        <v>2</v>
      </c>
      <c r="S168" s="14">
        <v>55040919</v>
      </c>
      <c r="T168" s="14" t="s">
        <v>91</v>
      </c>
      <c r="U168" s="14" t="s">
        <v>102</v>
      </c>
      <c r="V168" s="14" t="s">
        <v>92</v>
      </c>
      <c r="W168" s="14" t="s">
        <v>12307</v>
      </c>
    </row>
    <row r="169" spans="1:23" ht="18" customHeight="1">
      <c r="A169" s="11" t="str">
        <f>VLOOKUP(D169,'Anode Tantalum Mapping'!A:D,4,0)</f>
        <v>D</v>
      </c>
      <c r="B169" s="14" t="s">
        <v>79</v>
      </c>
      <c r="C169" s="14" t="s">
        <v>12308</v>
      </c>
      <c r="D169" s="14" t="s">
        <v>1312</v>
      </c>
      <c r="E169" s="14" t="s">
        <v>1313</v>
      </c>
      <c r="F169" s="14" t="s">
        <v>4562</v>
      </c>
      <c r="G169" s="31">
        <v>46234</v>
      </c>
      <c r="H169" s="15">
        <v>1500</v>
      </c>
      <c r="I169" s="15">
        <v>1500</v>
      </c>
      <c r="J169" s="14" t="s">
        <v>5056</v>
      </c>
      <c r="K169" s="14" t="s">
        <v>84</v>
      </c>
      <c r="L169" s="14" t="s">
        <v>12306</v>
      </c>
      <c r="M169" s="14" t="s">
        <v>10166</v>
      </c>
      <c r="N169" s="81">
        <v>46223</v>
      </c>
      <c r="O169" s="14" t="s">
        <v>101</v>
      </c>
      <c r="P169" s="14">
        <v>6</v>
      </c>
      <c r="Q169" s="14">
        <v>4</v>
      </c>
      <c r="R169" s="14">
        <v>2</v>
      </c>
      <c r="S169" s="14">
        <v>55040919</v>
      </c>
      <c r="T169" s="14" t="s">
        <v>91</v>
      </c>
      <c r="U169" s="14" t="s">
        <v>102</v>
      </c>
      <c r="V169" s="14" t="s">
        <v>92</v>
      </c>
      <c r="W169" s="14" t="s">
        <v>12307</v>
      </c>
    </row>
    <row r="170" spans="1:23" ht="18" customHeight="1">
      <c r="A170" s="11" t="str">
        <f>VLOOKUP(D170,'Anode Tantalum Mapping'!A:D,4,0)</f>
        <v>D</v>
      </c>
      <c r="B170" s="14" t="s">
        <v>79</v>
      </c>
      <c r="C170" s="14" t="s">
        <v>10445</v>
      </c>
      <c r="D170" s="14" t="s">
        <v>2993</v>
      </c>
      <c r="E170" s="14" t="s">
        <v>4439</v>
      </c>
      <c r="F170" s="14" t="s">
        <v>4440</v>
      </c>
      <c r="G170" s="31">
        <v>46235</v>
      </c>
      <c r="H170" s="15">
        <v>1778</v>
      </c>
      <c r="I170" s="15">
        <v>1778</v>
      </c>
      <c r="J170" s="14" t="s">
        <v>127</v>
      </c>
      <c r="K170" s="14" t="s">
        <v>84</v>
      </c>
      <c r="L170" s="14" t="s">
        <v>12309</v>
      </c>
      <c r="M170" s="14" t="s">
        <v>143</v>
      </c>
      <c r="N170" s="81">
        <v>46108</v>
      </c>
      <c r="O170" s="14" t="s">
        <v>96</v>
      </c>
      <c r="P170" s="14">
        <v>13</v>
      </c>
      <c r="Q170" s="14">
        <v>8</v>
      </c>
      <c r="R170" s="14">
        <v>5</v>
      </c>
      <c r="S170" s="14">
        <v>55040919</v>
      </c>
      <c r="T170" s="14" t="s">
        <v>91</v>
      </c>
      <c r="U170" s="14" t="s">
        <v>128</v>
      </c>
      <c r="V170" s="14" t="s">
        <v>108</v>
      </c>
      <c r="W170" s="14" t="s">
        <v>10447</v>
      </c>
    </row>
    <row r="171" spans="1:23" ht="18" customHeight="1">
      <c r="A171" s="11" t="str">
        <f>VLOOKUP(D171,'Anode Tantalum Mapping'!A:D,4,0)</f>
        <v>Flat T</v>
      </c>
      <c r="B171" s="14" t="s">
        <v>79</v>
      </c>
      <c r="C171" s="14" t="s">
        <v>12310</v>
      </c>
      <c r="D171" s="14" t="s">
        <v>460</v>
      </c>
      <c r="E171" s="14" t="s">
        <v>171</v>
      </c>
      <c r="F171" s="14" t="s">
        <v>4441</v>
      </c>
      <c r="G171" s="31">
        <v>46236</v>
      </c>
      <c r="H171" s="15">
        <v>7307</v>
      </c>
      <c r="I171" s="15">
        <v>7307</v>
      </c>
      <c r="J171" s="14" t="s">
        <v>5056</v>
      </c>
      <c r="K171" s="14" t="s">
        <v>84</v>
      </c>
      <c r="L171" s="14" t="s">
        <v>12311</v>
      </c>
      <c r="M171" s="14" t="s">
        <v>5057</v>
      </c>
      <c r="N171" s="81">
        <v>45541</v>
      </c>
      <c r="O171" s="14" t="s">
        <v>101</v>
      </c>
      <c r="P171" s="14">
        <v>11</v>
      </c>
      <c r="Q171" s="14">
        <v>8</v>
      </c>
      <c r="R171" s="14">
        <v>3</v>
      </c>
      <c r="S171" s="14">
        <v>55040761</v>
      </c>
      <c r="T171" s="14" t="s">
        <v>91</v>
      </c>
      <c r="U171" s="14" t="s">
        <v>91</v>
      </c>
      <c r="V171" s="14" t="s">
        <v>108</v>
      </c>
      <c r="W171" s="14" t="s">
        <v>12312</v>
      </c>
    </row>
    <row r="172" spans="1:23" ht="18" customHeight="1">
      <c r="A172" s="11" t="str">
        <f>VLOOKUP(D172,'Anode Tantalum Mapping'!A:D,4,0)</f>
        <v>T-A42</v>
      </c>
      <c r="B172" s="14" t="s">
        <v>79</v>
      </c>
      <c r="C172" s="14" t="s">
        <v>12313</v>
      </c>
      <c r="D172" s="14" t="s">
        <v>4114</v>
      </c>
      <c r="E172" s="14" t="s">
        <v>4115</v>
      </c>
      <c r="F172" s="14" t="s">
        <v>4530</v>
      </c>
      <c r="G172" s="31">
        <v>46237</v>
      </c>
      <c r="H172" s="15">
        <v>2820</v>
      </c>
      <c r="I172" s="15">
        <v>2820</v>
      </c>
      <c r="J172" s="14" t="s">
        <v>127</v>
      </c>
      <c r="K172" s="14" t="s">
        <v>84</v>
      </c>
      <c r="L172" s="14" t="s">
        <v>12314</v>
      </c>
      <c r="M172" s="14" t="s">
        <v>149</v>
      </c>
      <c r="N172" s="81">
        <v>46223</v>
      </c>
      <c r="O172" s="14" t="s">
        <v>101</v>
      </c>
      <c r="P172" s="14">
        <v>9</v>
      </c>
      <c r="Q172" s="14">
        <v>4</v>
      </c>
      <c r="R172" s="14">
        <v>5</v>
      </c>
      <c r="S172" s="14">
        <v>90040064</v>
      </c>
      <c r="T172" s="14" t="s">
        <v>91</v>
      </c>
      <c r="U172" s="14" t="s">
        <v>113</v>
      </c>
      <c r="V172" s="14" t="s">
        <v>10317</v>
      </c>
      <c r="W172" s="14" t="s">
        <v>12315</v>
      </c>
    </row>
    <row r="173" spans="1:23" ht="18" customHeight="1">
      <c r="A173" s="11" t="str">
        <f>VLOOKUP(D173,'Anode Tantalum Mapping'!A:D,4,0)</f>
        <v>T-A42</v>
      </c>
      <c r="B173" s="14" t="s">
        <v>79</v>
      </c>
      <c r="C173" s="14" t="s">
        <v>12316</v>
      </c>
      <c r="D173" s="14" t="s">
        <v>4114</v>
      </c>
      <c r="E173" s="14" t="s">
        <v>4115</v>
      </c>
      <c r="F173" s="14" t="s">
        <v>4530</v>
      </c>
      <c r="G173" s="31">
        <v>46237</v>
      </c>
      <c r="H173" s="15">
        <v>2820</v>
      </c>
      <c r="I173" s="15">
        <v>2820</v>
      </c>
      <c r="J173" s="14" t="s">
        <v>127</v>
      </c>
      <c r="K173" s="14" t="s">
        <v>84</v>
      </c>
      <c r="L173" s="14" t="s">
        <v>12314</v>
      </c>
      <c r="M173" s="14" t="s">
        <v>149</v>
      </c>
      <c r="N173" s="81">
        <v>46223</v>
      </c>
      <c r="O173" s="14" t="s">
        <v>101</v>
      </c>
      <c r="P173" s="14">
        <v>9</v>
      </c>
      <c r="Q173" s="14">
        <v>4</v>
      </c>
      <c r="R173" s="14">
        <v>5</v>
      </c>
      <c r="S173" s="14">
        <v>90040064</v>
      </c>
      <c r="T173" s="14" t="s">
        <v>91</v>
      </c>
      <c r="U173" s="14" t="s">
        <v>113</v>
      </c>
      <c r="V173" s="14" t="s">
        <v>10317</v>
      </c>
      <c r="W173" s="14" t="s">
        <v>12315</v>
      </c>
    </row>
    <row r="174" spans="1:23" ht="18" customHeight="1">
      <c r="A174" s="11" t="str">
        <f>VLOOKUP(D174,'Anode Tantalum Mapping'!A:D,4,0)</f>
        <v>T-A42</v>
      </c>
      <c r="B174" s="14" t="s">
        <v>79</v>
      </c>
      <c r="C174" s="14" t="s">
        <v>12317</v>
      </c>
      <c r="D174" s="14" t="s">
        <v>4114</v>
      </c>
      <c r="E174" s="14" t="s">
        <v>4115</v>
      </c>
      <c r="F174" s="14" t="s">
        <v>4530</v>
      </c>
      <c r="G174" s="31">
        <v>46238</v>
      </c>
      <c r="H174" s="15">
        <v>2820</v>
      </c>
      <c r="I174" s="15">
        <v>2820</v>
      </c>
      <c r="J174" s="14" t="s">
        <v>127</v>
      </c>
      <c r="K174" s="14" t="s">
        <v>84</v>
      </c>
      <c r="L174" s="14" t="s">
        <v>12314</v>
      </c>
      <c r="M174" s="14" t="s">
        <v>149</v>
      </c>
      <c r="N174" s="81">
        <v>46223</v>
      </c>
      <c r="O174" s="14" t="s">
        <v>101</v>
      </c>
      <c r="P174" s="14">
        <v>9</v>
      </c>
      <c r="Q174" s="14">
        <v>4</v>
      </c>
      <c r="R174" s="14">
        <v>5</v>
      </c>
      <c r="S174" s="14">
        <v>90040064</v>
      </c>
      <c r="T174" s="14" t="s">
        <v>91</v>
      </c>
      <c r="U174" s="14" t="s">
        <v>113</v>
      </c>
      <c r="V174" s="14" t="s">
        <v>10317</v>
      </c>
      <c r="W174" s="14" t="s">
        <v>12315</v>
      </c>
    </row>
    <row r="175" spans="1:23" ht="18" customHeight="1">
      <c r="A175" s="11" t="str">
        <f>VLOOKUP(D175,'Anode Tantalum Mapping'!A:D,4,0)</f>
        <v>T521X</v>
      </c>
      <c r="B175" s="14" t="s">
        <v>79</v>
      </c>
      <c r="C175" s="14" t="s">
        <v>10364</v>
      </c>
      <c r="D175" s="14" t="s">
        <v>257</v>
      </c>
      <c r="E175" s="14" t="s">
        <v>258</v>
      </c>
      <c r="F175" s="14" t="s">
        <v>152</v>
      </c>
      <c r="G175" s="31">
        <v>46238</v>
      </c>
      <c r="H175" s="15">
        <v>2000</v>
      </c>
      <c r="I175" s="15">
        <v>2000</v>
      </c>
      <c r="J175" s="14" t="s">
        <v>5056</v>
      </c>
      <c r="K175" s="14" t="s">
        <v>84</v>
      </c>
      <c r="L175" s="14" t="s">
        <v>12318</v>
      </c>
      <c r="M175" s="14" t="s">
        <v>10366</v>
      </c>
      <c r="N175" s="81">
        <v>46223</v>
      </c>
      <c r="O175" s="14" t="s">
        <v>101</v>
      </c>
      <c r="P175" s="14">
        <v>7</v>
      </c>
      <c r="Q175" s="14">
        <v>4</v>
      </c>
      <c r="R175" s="14">
        <v>3</v>
      </c>
      <c r="S175" s="14">
        <v>55040919</v>
      </c>
      <c r="T175" s="14" t="s">
        <v>91</v>
      </c>
      <c r="U175" s="14" t="s">
        <v>10367</v>
      </c>
      <c r="V175" s="14" t="s">
        <v>108</v>
      </c>
      <c r="W175" s="14" t="s">
        <v>10368</v>
      </c>
    </row>
    <row r="176" spans="1:23" ht="18" customHeight="1">
      <c r="A176" s="11" t="str">
        <f>VLOOKUP(D176,'Anode Tantalum Mapping'!A:D,4,0)</f>
        <v>2.0V</v>
      </c>
      <c r="B176" s="14" t="s">
        <v>79</v>
      </c>
      <c r="C176" s="14" t="s">
        <v>12319</v>
      </c>
      <c r="D176" s="14" t="s">
        <v>1614</v>
      </c>
      <c r="E176" s="14" t="s">
        <v>1462</v>
      </c>
      <c r="F176" s="14" t="s">
        <v>4427</v>
      </c>
      <c r="G176" s="31">
        <v>46234</v>
      </c>
      <c r="H176" s="15">
        <v>2253</v>
      </c>
      <c r="I176" s="15">
        <v>2253</v>
      </c>
      <c r="J176" s="14" t="s">
        <v>127</v>
      </c>
      <c r="K176" s="14" t="s">
        <v>5569</v>
      </c>
      <c r="L176" s="14" t="s">
        <v>12320</v>
      </c>
      <c r="M176" s="14" t="s">
        <v>10265</v>
      </c>
      <c r="N176" s="81">
        <v>46225</v>
      </c>
      <c r="O176" s="14" t="s">
        <v>101</v>
      </c>
      <c r="P176" s="14">
        <v>4</v>
      </c>
      <c r="Q176" s="14">
        <v>3</v>
      </c>
      <c r="R176" s="14">
        <v>1</v>
      </c>
      <c r="S176" s="14">
        <v>55040919</v>
      </c>
      <c r="T176" s="14" t="s">
        <v>91</v>
      </c>
      <c r="U176" s="14" t="s">
        <v>128</v>
      </c>
      <c r="V176" s="14" t="s">
        <v>108</v>
      </c>
      <c r="W176" s="14" t="s">
        <v>12321</v>
      </c>
    </row>
    <row r="177" spans="1:23" ht="18" customHeight="1">
      <c r="A177" s="11" t="str">
        <f>VLOOKUP(D177,'Anode Tantalum Mapping'!A:D,4,0)</f>
        <v>T521X</v>
      </c>
      <c r="B177" s="14" t="s">
        <v>79</v>
      </c>
      <c r="C177" s="14" t="s">
        <v>12322</v>
      </c>
      <c r="D177" s="14" t="s">
        <v>518</v>
      </c>
      <c r="E177" s="14" t="s">
        <v>296</v>
      </c>
      <c r="F177" s="14" t="s">
        <v>4427</v>
      </c>
      <c r="G177" s="31">
        <v>46236</v>
      </c>
      <c r="H177" s="15">
        <v>2270</v>
      </c>
      <c r="I177" s="15">
        <v>2270</v>
      </c>
      <c r="J177" s="14" t="s">
        <v>127</v>
      </c>
      <c r="K177" s="14" t="s">
        <v>5569</v>
      </c>
      <c r="L177" s="14" t="s">
        <v>12323</v>
      </c>
      <c r="M177" s="14" t="s">
        <v>10265</v>
      </c>
      <c r="N177" s="81">
        <v>46225</v>
      </c>
      <c r="O177" s="14" t="s">
        <v>23</v>
      </c>
      <c r="P177" s="14">
        <v>4</v>
      </c>
      <c r="Q177" s="14">
        <v>3</v>
      </c>
      <c r="R177" s="14">
        <v>1</v>
      </c>
      <c r="S177" s="14">
        <v>55040919</v>
      </c>
      <c r="T177" s="14" t="s">
        <v>91</v>
      </c>
      <c r="U177" s="14" t="s">
        <v>128</v>
      </c>
      <c r="V177" s="14" t="s">
        <v>108</v>
      </c>
      <c r="W177" s="14" t="s">
        <v>12321</v>
      </c>
    </row>
  </sheetData>
  <autoFilter ref="A1:W1" xr:uid="{146B10C0-60E1-4244-8FA9-7F1293056FB5}"/>
  <phoneticPr fontId="44" type="noConversion"/>
  <conditionalFormatting sqref="C1 C54:C100 C109:C1048576">
    <cfRule type="duplicateValues" dxfId="2" priority="25"/>
  </conditionalFormatting>
  <conditionalFormatting sqref="C2:C53">
    <cfRule type="duplicateValues" dxfId="1" priority="2"/>
  </conditionalFormatting>
  <conditionalFormatting sqref="C101:C108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1F746-9831-4DCA-90D2-A82880FD28BF}">
  <dimension ref="A1:S28"/>
  <sheetViews>
    <sheetView workbookViewId="0">
      <selection activeCell="A22" sqref="A22"/>
    </sheetView>
  </sheetViews>
  <sheetFormatPr defaultRowHeight="14.5"/>
  <cols>
    <col min="1" max="1" width="21.81640625" customWidth="1"/>
  </cols>
  <sheetData>
    <row r="1" spans="1:19">
      <c r="A1" t="s">
        <v>159</v>
      </c>
      <c r="B1" s="45" t="s">
        <v>12339</v>
      </c>
      <c r="C1" s="45" t="s">
        <v>12340</v>
      </c>
      <c r="D1" s="45"/>
      <c r="E1" s="45"/>
      <c r="F1" s="45"/>
      <c r="G1" s="45"/>
      <c r="H1" s="45"/>
      <c r="J1" s="45">
        <v>45983</v>
      </c>
      <c r="K1" s="45">
        <v>45984</v>
      </c>
      <c r="L1" s="45">
        <v>45985</v>
      </c>
      <c r="M1" s="45">
        <v>45986</v>
      </c>
      <c r="N1" s="45">
        <v>45987</v>
      </c>
      <c r="O1" s="45">
        <v>45988</v>
      </c>
      <c r="P1" s="45">
        <v>45989</v>
      </c>
      <c r="Q1" s="45">
        <v>45990</v>
      </c>
      <c r="R1" s="45">
        <v>45991</v>
      </c>
      <c r="S1" s="45">
        <v>45992</v>
      </c>
    </row>
    <row r="2" spans="1:19">
      <c r="A2" t="s">
        <v>43</v>
      </c>
      <c r="B2">
        <v>5823.49</v>
      </c>
      <c r="C2">
        <v>6070.23</v>
      </c>
      <c r="I2" t="s">
        <v>160</v>
      </c>
      <c r="J2">
        <f>SUMIFS('ENG Request'!$P:$P,'ENG Request'!$G:$G,Sheet1!J1)</f>
        <v>0</v>
      </c>
      <c r="K2">
        <f>SUMIFS('ENG Request'!$P:$P,'ENG Request'!$G:$G,Sheet1!K1)</f>
        <v>0</v>
      </c>
      <c r="L2">
        <f>SUMIFS('ENG Request'!$P:$P,'ENG Request'!$G:$G,Sheet1!L1)</f>
        <v>0</v>
      </c>
      <c r="M2">
        <f>SUMIFS('ENG Request'!$P:$P,'ENG Request'!$G:$G,Sheet1!M1)</f>
        <v>0</v>
      </c>
      <c r="N2">
        <f>SUMIFS('ENG Request'!$P:$P,'ENG Request'!$G:$G,Sheet1!N1)</f>
        <v>0</v>
      </c>
      <c r="O2">
        <f>SUMIFS('ENG Request'!$P:$P,'ENG Request'!$G:$G,Sheet1!O1)</f>
        <v>0</v>
      </c>
      <c r="P2">
        <f>SUMIFS('ENG Request'!$P:$P,'ENG Request'!$G:$G,Sheet1!P1)</f>
        <v>0</v>
      </c>
      <c r="Q2">
        <f>SUMIFS('ENG Request'!$P:$P,'ENG Request'!$G:$G,Sheet1!Q1)</f>
        <v>0</v>
      </c>
      <c r="R2">
        <f>SUMIFS('ENG Request'!$P:$P,'ENG Request'!$G:$G,Sheet1!R1)</f>
        <v>0</v>
      </c>
      <c r="S2">
        <f>SUMIFS('ENG Request'!$P:$P,'ENG Request'!$G:$G,Sheet1!S1)</f>
        <v>0</v>
      </c>
    </row>
    <row r="3" spans="1:19">
      <c r="A3" t="s">
        <v>44</v>
      </c>
      <c r="B3">
        <v>293.98</v>
      </c>
      <c r="C3">
        <v>286.81</v>
      </c>
      <c r="J3">
        <v>1160</v>
      </c>
      <c r="K3">
        <v>1160</v>
      </c>
      <c r="L3">
        <v>1160</v>
      </c>
      <c r="M3">
        <v>1160</v>
      </c>
      <c r="N3">
        <v>1160</v>
      </c>
      <c r="O3">
        <v>1160</v>
      </c>
      <c r="P3">
        <v>1160</v>
      </c>
      <c r="Q3">
        <v>1160</v>
      </c>
      <c r="R3">
        <v>1160</v>
      </c>
      <c r="S3">
        <v>1160</v>
      </c>
    </row>
    <row r="4" spans="1:19">
      <c r="A4" t="s">
        <v>45</v>
      </c>
      <c r="B4">
        <v>1157.8399999999999</v>
      </c>
      <c r="C4">
        <v>1185.43</v>
      </c>
      <c r="J4">
        <f>J3-J2</f>
        <v>1160</v>
      </c>
      <c r="K4">
        <f t="shared" ref="K4:P4" si="0">K3-K2</f>
        <v>1160</v>
      </c>
      <c r="L4">
        <f t="shared" si="0"/>
        <v>1160</v>
      </c>
      <c r="M4">
        <f t="shared" si="0"/>
        <v>1160</v>
      </c>
      <c r="N4">
        <f t="shared" si="0"/>
        <v>1160</v>
      </c>
      <c r="O4">
        <f t="shared" si="0"/>
        <v>1160</v>
      </c>
      <c r="P4">
        <f t="shared" si="0"/>
        <v>1160</v>
      </c>
    </row>
    <row r="5" spans="1:19">
      <c r="A5" t="s">
        <v>46</v>
      </c>
      <c r="B5">
        <v>607.88</v>
      </c>
      <c r="C5">
        <v>642.52</v>
      </c>
    </row>
    <row r="6" spans="1:19">
      <c r="A6" t="s">
        <v>47</v>
      </c>
      <c r="B6">
        <v>1326</v>
      </c>
      <c r="C6">
        <v>1332</v>
      </c>
    </row>
    <row r="7" spans="1:19">
      <c r="A7" t="s">
        <v>48</v>
      </c>
      <c r="B7">
        <v>603</v>
      </c>
      <c r="C7">
        <v>594</v>
      </c>
    </row>
    <row r="8" spans="1:19">
      <c r="A8" t="s">
        <v>49</v>
      </c>
      <c r="B8">
        <v>723</v>
      </c>
      <c r="C8">
        <v>738</v>
      </c>
    </row>
    <row r="9" spans="1:19">
      <c r="A9" t="s">
        <v>50</v>
      </c>
      <c r="B9">
        <v>576</v>
      </c>
      <c r="C9">
        <v>504</v>
      </c>
    </row>
    <row r="10" spans="1:19">
      <c r="A10" t="s">
        <v>51</v>
      </c>
      <c r="B10">
        <v>1602</v>
      </c>
      <c r="C10">
        <v>1656</v>
      </c>
    </row>
    <row r="11" spans="1:19">
      <c r="A11" t="s">
        <v>52</v>
      </c>
      <c r="B11">
        <v>900</v>
      </c>
      <c r="C11">
        <v>972</v>
      </c>
    </row>
    <row r="12" spans="1:19">
      <c r="A12" t="s">
        <v>161</v>
      </c>
      <c r="B12">
        <v>172</v>
      </c>
      <c r="C12">
        <v>175</v>
      </c>
    </row>
    <row r="13" spans="1:19">
      <c r="A13" t="s">
        <v>53</v>
      </c>
      <c r="B13">
        <v>172</v>
      </c>
      <c r="C13">
        <v>175</v>
      </c>
    </row>
    <row r="14" spans="1:19">
      <c r="A14" t="s">
        <v>54</v>
      </c>
      <c r="B14">
        <v>4.3899999999999997</v>
      </c>
      <c r="C14">
        <v>4.5599999999999996</v>
      </c>
    </row>
    <row r="15" spans="1:19">
      <c r="A15" t="s">
        <v>55</v>
      </c>
      <c r="B15">
        <v>1423.05</v>
      </c>
      <c r="C15">
        <v>1430.25</v>
      </c>
    </row>
    <row r="16" spans="1:19">
      <c r="A16" t="s">
        <v>56</v>
      </c>
      <c r="B16">
        <v>1326</v>
      </c>
      <c r="C16">
        <v>1332</v>
      </c>
    </row>
    <row r="17" spans="1:9">
      <c r="A17" t="s">
        <v>57</v>
      </c>
      <c r="B17">
        <v>177902</v>
      </c>
      <c r="C17">
        <v>232302</v>
      </c>
    </row>
    <row r="18" spans="1:9">
      <c r="A18" t="s">
        <v>162</v>
      </c>
      <c r="B18">
        <v>3540.79</v>
      </c>
      <c r="C18">
        <v>3622.35</v>
      </c>
    </row>
    <row r="19" spans="1:9">
      <c r="A19" t="s">
        <v>163</v>
      </c>
      <c r="B19">
        <v>2282.6999999999998</v>
      </c>
      <c r="C19">
        <v>2447.88</v>
      </c>
    </row>
    <row r="21" spans="1:9" ht="15.5">
      <c r="A21" s="43" t="s">
        <v>41</v>
      </c>
    </row>
    <row r="22" spans="1:9">
      <c r="A22" s="42" t="str">
        <f>TEXT('Key point'!$R$1,"yyyy/mm/dd")
 &amp; " - " &amp;
 TEXT('Key point'!$S$1,"yyyy/mm/dd")
 &amp; " Racking Release " &amp; TEXT(Constraint!$R$2,"0.00")
 &amp;"M"
 &amp; " (" &amp; TEXT(Constraint!$R$12,"0")
 &amp;" Batches"
 &amp; ", " &amp; TEXT(Constraint!$R$15, "0")
 &amp;" Cycles"
 &amp; "," &amp; " Kpcs/Cycle " &amp; TEXT(Constraint!$R$13,"0.00") &amp; " )"</f>
        <v>2026/07/28 - 2026/07/29 Racking Release 6.05M (176 Batches, 1356 Cycles, Kpcs/Cycle 4.46 )</v>
      </c>
      <c r="B22" s="42"/>
      <c r="C22" s="42"/>
      <c r="D22" s="42"/>
      <c r="E22" s="42"/>
      <c r="F22" s="42"/>
      <c r="G22" s="42"/>
      <c r="H22" s="42"/>
      <c r="I22" s="42"/>
    </row>
    <row r="24" spans="1:9" ht="15.5">
      <c r="A24" s="44" t="s">
        <v>42</v>
      </c>
    </row>
    <row r="25" spans="1:9">
      <c r="A25" s="42" t="str">
        <f>TEXT('Key point'!$R$1,"yyyy/mm/dd")
 &amp; " - " &amp;
 TEXT('Key point'!$T$1,"yyyy/mm/dd")
 &amp; " Racking Release " &amp; TEXT(Constraint!$S$2,"0.00")
 &amp;"M"
 &amp; " (" &amp; TEXT(Constraint!$S$12,"0")
 &amp;" Batches"
 &amp; ", " &amp; TEXT(Constraint!$S$15, "0")
 &amp;" Cycles"
 &amp; "," &amp; " Kpcs/Cycle " &amp; TEXT(Constraint!$S$13,"0.00") &amp; " )"</f>
        <v>2026/07/28 - 2026/07/30 Racking Release 4.06M (118 Batches, 914 Cycles, Kpcs/Cycle 3.82 )</v>
      </c>
      <c r="B25" s="42"/>
      <c r="C25" s="42"/>
      <c r="D25" s="42"/>
      <c r="E25" s="42"/>
      <c r="F25" s="42"/>
      <c r="G25" s="42"/>
      <c r="H25" s="42"/>
      <c r="I25" s="42"/>
    </row>
    <row r="27" spans="1:9" ht="15.5">
      <c r="A27" s="44" t="s">
        <v>10324</v>
      </c>
    </row>
    <row r="28" spans="1:9">
      <c r="A28" s="42" t="str">
        <f>TEXT('Key point'!$R$1,"yyyy/mm/dd")
 &amp; " - " &amp;
 TEXT('Key point'!$V$1,"yyyy/mm/dd")
 &amp; " Racking Release " &amp; TEXT(Constraint!$T$2,"0.00")
 &amp;"M"
 &amp; " (" &amp; TEXT(Constraint!$T$12,"0")
 &amp;" Batches"
 &amp; ", " &amp; TEXT(Constraint!$T$15, "0")
 &amp;" Cycles"
 &amp; "," &amp; " Kpcs/Cycle " &amp; TEXT(Constraint!$T$13,"0.00") &amp; " )"</f>
        <v>2026/07/28 - 2026/08/01 Racking Release 2.44M (72 Batches, 561 Cycles, Kpcs/Cycle 2.34 )</v>
      </c>
      <c r="B28" s="42"/>
      <c r="C28" s="42"/>
      <c r="D28" s="42"/>
      <c r="E28" s="42"/>
      <c r="F28" s="42"/>
      <c r="G28" s="42"/>
      <c r="H28" s="42"/>
      <c r="I28" s="42"/>
    </row>
  </sheetData>
  <phoneticPr fontId="4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DBF84-9940-4DBF-927C-5B471827E251}">
  <dimension ref="A1:D3442"/>
  <sheetViews>
    <sheetView workbookViewId="0">
      <selection activeCell="I15" sqref="I15"/>
    </sheetView>
  </sheetViews>
  <sheetFormatPr defaultRowHeight="14.5"/>
  <cols>
    <col min="1" max="1" width="32.90625" bestFit="1" customWidth="1"/>
    <col min="2" max="2" width="21.81640625" bestFit="1" customWidth="1"/>
    <col min="3" max="3" width="16.36328125" bestFit="1" customWidth="1"/>
    <col min="4" max="4" width="10.7265625" bestFit="1" customWidth="1"/>
  </cols>
  <sheetData>
    <row r="1" spans="1:4">
      <c r="A1" t="s">
        <v>164</v>
      </c>
      <c r="B1" t="s">
        <v>165</v>
      </c>
      <c r="C1" t="s">
        <v>166</v>
      </c>
      <c r="D1" t="s">
        <v>0</v>
      </c>
    </row>
    <row r="2" spans="1:4">
      <c r="A2" t="s">
        <v>3424</v>
      </c>
      <c r="B2" t="s">
        <v>2699</v>
      </c>
      <c r="C2" t="s">
        <v>169</v>
      </c>
      <c r="D2" t="s">
        <v>18</v>
      </c>
    </row>
    <row r="3" spans="1:4">
      <c r="A3" t="s">
        <v>3397</v>
      </c>
      <c r="B3" t="s">
        <v>2699</v>
      </c>
      <c r="C3" t="s">
        <v>169</v>
      </c>
      <c r="D3" t="s">
        <v>18</v>
      </c>
    </row>
    <row r="4" spans="1:4">
      <c r="A4" t="s">
        <v>3354</v>
      </c>
      <c r="B4" t="s">
        <v>2710</v>
      </c>
      <c r="C4" t="s">
        <v>169</v>
      </c>
      <c r="D4" t="s">
        <v>18</v>
      </c>
    </row>
    <row r="5" spans="1:4">
      <c r="A5" t="s">
        <v>3355</v>
      </c>
      <c r="B5" t="s">
        <v>2708</v>
      </c>
      <c r="C5" t="s">
        <v>169</v>
      </c>
      <c r="D5" t="s">
        <v>18</v>
      </c>
    </row>
    <row r="6" spans="1:4">
      <c r="A6" t="s">
        <v>3393</v>
      </c>
      <c r="B6" t="s">
        <v>3360</v>
      </c>
      <c r="C6" t="s">
        <v>169</v>
      </c>
      <c r="D6" t="s">
        <v>18</v>
      </c>
    </row>
    <row r="7" spans="1:4">
      <c r="A7" t="s">
        <v>3394</v>
      </c>
      <c r="B7" t="s">
        <v>2702</v>
      </c>
      <c r="C7" t="s">
        <v>169</v>
      </c>
      <c r="D7" t="s">
        <v>18</v>
      </c>
    </row>
    <row r="8" spans="1:4">
      <c r="A8" t="s">
        <v>3359</v>
      </c>
      <c r="B8" t="s">
        <v>3360</v>
      </c>
      <c r="C8" t="s">
        <v>169</v>
      </c>
      <c r="D8" t="s">
        <v>18</v>
      </c>
    </row>
    <row r="9" spans="1:4">
      <c r="A9" t="s">
        <v>3356</v>
      </c>
      <c r="B9" t="s">
        <v>2702</v>
      </c>
      <c r="C9" t="s">
        <v>169</v>
      </c>
      <c r="D9" t="s">
        <v>18</v>
      </c>
    </row>
    <row r="10" spans="1:4">
      <c r="A10" t="s">
        <v>3357</v>
      </c>
      <c r="B10" t="s">
        <v>2702</v>
      </c>
      <c r="C10" t="s">
        <v>169</v>
      </c>
      <c r="D10" t="s">
        <v>18</v>
      </c>
    </row>
    <row r="11" spans="1:4">
      <c r="A11" t="s">
        <v>3358</v>
      </c>
      <c r="B11" t="s">
        <v>2702</v>
      </c>
      <c r="C11" t="s">
        <v>169</v>
      </c>
      <c r="D11" t="s">
        <v>18</v>
      </c>
    </row>
    <row r="12" spans="1:4">
      <c r="A12" t="s">
        <v>3395</v>
      </c>
      <c r="B12" t="s">
        <v>2702</v>
      </c>
      <c r="C12" t="s">
        <v>169</v>
      </c>
      <c r="D12" t="s">
        <v>18</v>
      </c>
    </row>
    <row r="13" spans="1:4">
      <c r="A13" t="s">
        <v>3396</v>
      </c>
      <c r="B13" t="s">
        <v>2702</v>
      </c>
      <c r="C13" t="s">
        <v>169</v>
      </c>
      <c r="D13" t="s">
        <v>18</v>
      </c>
    </row>
    <row r="14" spans="1:4">
      <c r="A14" t="s">
        <v>3436</v>
      </c>
      <c r="B14" t="s">
        <v>3088</v>
      </c>
      <c r="C14" t="s">
        <v>169</v>
      </c>
      <c r="D14" t="s">
        <v>18</v>
      </c>
    </row>
    <row r="15" spans="1:4">
      <c r="A15" t="s">
        <v>3437</v>
      </c>
      <c r="B15" t="s">
        <v>3088</v>
      </c>
      <c r="C15" t="s">
        <v>169</v>
      </c>
      <c r="D15" t="s">
        <v>18</v>
      </c>
    </row>
    <row r="16" spans="1:4">
      <c r="A16" t="s">
        <v>3438</v>
      </c>
      <c r="B16" t="s">
        <v>3088</v>
      </c>
      <c r="C16" t="s">
        <v>169</v>
      </c>
      <c r="D16" t="s">
        <v>18</v>
      </c>
    </row>
    <row r="17" spans="1:4">
      <c r="A17" t="s">
        <v>3439</v>
      </c>
      <c r="B17" t="s">
        <v>3088</v>
      </c>
      <c r="C17" t="s">
        <v>169</v>
      </c>
      <c r="D17" t="s">
        <v>18</v>
      </c>
    </row>
    <row r="18" spans="1:4">
      <c r="A18" t="s">
        <v>3440</v>
      </c>
      <c r="B18" t="s">
        <v>3088</v>
      </c>
      <c r="C18" t="s">
        <v>169</v>
      </c>
      <c r="D18" t="s">
        <v>18</v>
      </c>
    </row>
    <row r="19" spans="1:4">
      <c r="A19" t="s">
        <v>3441</v>
      </c>
      <c r="B19" t="s">
        <v>3088</v>
      </c>
      <c r="C19" t="s">
        <v>169</v>
      </c>
      <c r="D19" t="s">
        <v>18</v>
      </c>
    </row>
    <row r="20" spans="1:4">
      <c r="A20" t="s">
        <v>3442</v>
      </c>
      <c r="B20" t="s">
        <v>3088</v>
      </c>
      <c r="C20" t="s">
        <v>169</v>
      </c>
      <c r="D20" t="s">
        <v>18</v>
      </c>
    </row>
    <row r="21" spans="1:4">
      <c r="A21" t="s">
        <v>3443</v>
      </c>
      <c r="B21" t="s">
        <v>2694</v>
      </c>
      <c r="C21" t="s">
        <v>169</v>
      </c>
      <c r="D21" t="s">
        <v>18</v>
      </c>
    </row>
    <row r="22" spans="1:4">
      <c r="A22" t="s">
        <v>3444</v>
      </c>
      <c r="B22" t="s">
        <v>3445</v>
      </c>
      <c r="C22" t="s">
        <v>169</v>
      </c>
      <c r="D22" t="s">
        <v>18</v>
      </c>
    </row>
    <row r="23" spans="1:4">
      <c r="A23" t="s">
        <v>3427</v>
      </c>
      <c r="B23" t="s">
        <v>2710</v>
      </c>
      <c r="C23" t="s">
        <v>169</v>
      </c>
      <c r="D23" t="s">
        <v>18</v>
      </c>
    </row>
    <row r="24" spans="1:4">
      <c r="A24" t="s">
        <v>206</v>
      </c>
      <c r="B24" t="s">
        <v>201</v>
      </c>
      <c r="C24" t="s">
        <v>169</v>
      </c>
      <c r="D24" t="s">
        <v>12</v>
      </c>
    </row>
    <row r="25" spans="1:4">
      <c r="A25" t="s">
        <v>207</v>
      </c>
      <c r="B25" t="s">
        <v>199</v>
      </c>
      <c r="C25" t="s">
        <v>169</v>
      </c>
      <c r="D25" t="s">
        <v>12</v>
      </c>
    </row>
    <row r="26" spans="1:4">
      <c r="A26" t="s">
        <v>198</v>
      </c>
      <c r="B26" t="s">
        <v>199</v>
      </c>
      <c r="C26" t="s">
        <v>169</v>
      </c>
      <c r="D26" t="s">
        <v>12</v>
      </c>
    </row>
    <row r="27" spans="1:4">
      <c r="A27" t="s">
        <v>200</v>
      </c>
      <c r="B27" t="s">
        <v>201</v>
      </c>
      <c r="C27" t="s">
        <v>169</v>
      </c>
      <c r="D27" t="s">
        <v>12</v>
      </c>
    </row>
    <row r="28" spans="1:4">
      <c r="A28" t="s">
        <v>202</v>
      </c>
      <c r="B28" t="s">
        <v>201</v>
      </c>
      <c r="C28" t="s">
        <v>169</v>
      </c>
      <c r="D28" t="s">
        <v>12</v>
      </c>
    </row>
    <row r="29" spans="1:4">
      <c r="A29" t="s">
        <v>203</v>
      </c>
      <c r="B29" t="s">
        <v>201</v>
      </c>
      <c r="C29" t="s">
        <v>169</v>
      </c>
      <c r="D29" t="s">
        <v>12</v>
      </c>
    </row>
    <row r="30" spans="1:4">
      <c r="A30" t="s">
        <v>204</v>
      </c>
      <c r="B30" t="s">
        <v>201</v>
      </c>
      <c r="C30" t="s">
        <v>169</v>
      </c>
      <c r="D30" t="s">
        <v>12</v>
      </c>
    </row>
    <row r="31" spans="1:4">
      <c r="A31" t="s">
        <v>205</v>
      </c>
      <c r="B31" t="s">
        <v>199</v>
      </c>
      <c r="C31" t="s">
        <v>169</v>
      </c>
      <c r="D31" t="s">
        <v>12</v>
      </c>
    </row>
    <row r="32" spans="1:4">
      <c r="A32" t="s">
        <v>208</v>
      </c>
      <c r="B32" t="s">
        <v>209</v>
      </c>
      <c r="C32" t="s">
        <v>169</v>
      </c>
      <c r="D32" t="s">
        <v>12</v>
      </c>
    </row>
    <row r="33" spans="1:4">
      <c r="A33" t="s">
        <v>210</v>
      </c>
      <c r="B33" t="s">
        <v>211</v>
      </c>
      <c r="C33" t="s">
        <v>169</v>
      </c>
      <c r="D33" t="s">
        <v>12</v>
      </c>
    </row>
    <row r="34" spans="1:4">
      <c r="A34" t="s">
        <v>212</v>
      </c>
      <c r="B34" t="s">
        <v>211</v>
      </c>
      <c r="C34" t="s">
        <v>169</v>
      </c>
      <c r="D34" t="s">
        <v>12</v>
      </c>
    </row>
    <row r="35" spans="1:4">
      <c r="A35" t="s">
        <v>213</v>
      </c>
      <c r="B35" t="s">
        <v>214</v>
      </c>
      <c r="C35" t="s">
        <v>169</v>
      </c>
      <c r="D35" t="s">
        <v>12</v>
      </c>
    </row>
    <row r="36" spans="1:4">
      <c r="A36" t="s">
        <v>215</v>
      </c>
      <c r="B36" t="s">
        <v>216</v>
      </c>
      <c r="C36" t="s">
        <v>169</v>
      </c>
      <c r="D36" t="s">
        <v>12</v>
      </c>
    </row>
    <row r="37" spans="1:4">
      <c r="A37" t="s">
        <v>217</v>
      </c>
      <c r="B37" t="s">
        <v>216</v>
      </c>
      <c r="C37" t="s">
        <v>169</v>
      </c>
      <c r="D37" t="s">
        <v>12</v>
      </c>
    </row>
    <row r="38" spans="1:4">
      <c r="A38" t="s">
        <v>222</v>
      </c>
      <c r="B38" t="s">
        <v>223</v>
      </c>
      <c r="C38" t="s">
        <v>169</v>
      </c>
      <c r="D38" t="s">
        <v>12</v>
      </c>
    </row>
    <row r="39" spans="1:4">
      <c r="A39" t="s">
        <v>326</v>
      </c>
      <c r="B39" t="s">
        <v>327</v>
      </c>
      <c r="C39" t="s">
        <v>169</v>
      </c>
      <c r="D39" t="s">
        <v>12</v>
      </c>
    </row>
    <row r="40" spans="1:4">
      <c r="A40" t="s">
        <v>324</v>
      </c>
      <c r="B40" t="s">
        <v>325</v>
      </c>
      <c r="C40" t="s">
        <v>169</v>
      </c>
      <c r="D40" t="s">
        <v>12</v>
      </c>
    </row>
    <row r="41" spans="1:4">
      <c r="A41" t="s">
        <v>224</v>
      </c>
      <c r="B41" t="s">
        <v>199</v>
      </c>
      <c r="C41" t="s">
        <v>169</v>
      </c>
    </row>
    <row r="42" spans="1:4">
      <c r="A42" t="s">
        <v>592</v>
      </c>
      <c r="B42" t="s">
        <v>593</v>
      </c>
      <c r="C42" t="s">
        <v>169</v>
      </c>
      <c r="D42" t="s">
        <v>6</v>
      </c>
    </row>
    <row r="43" spans="1:4">
      <c r="A43" t="s">
        <v>594</v>
      </c>
      <c r="B43" t="s">
        <v>590</v>
      </c>
      <c r="C43" t="s">
        <v>169</v>
      </c>
      <c r="D43" t="s">
        <v>6</v>
      </c>
    </row>
    <row r="44" spans="1:4">
      <c r="A44" t="s">
        <v>595</v>
      </c>
      <c r="B44" t="s">
        <v>590</v>
      </c>
      <c r="C44" t="s">
        <v>169</v>
      </c>
      <c r="D44" t="s">
        <v>6</v>
      </c>
    </row>
    <row r="45" spans="1:4">
      <c r="A45" t="s">
        <v>596</v>
      </c>
      <c r="B45" t="s">
        <v>590</v>
      </c>
      <c r="C45" t="s">
        <v>169</v>
      </c>
      <c r="D45" t="s">
        <v>6</v>
      </c>
    </row>
    <row r="46" spans="1:4">
      <c r="A46" t="s">
        <v>597</v>
      </c>
      <c r="B46" t="s">
        <v>590</v>
      </c>
      <c r="C46" t="s">
        <v>169</v>
      </c>
      <c r="D46" t="s">
        <v>6</v>
      </c>
    </row>
    <row r="47" spans="1:4">
      <c r="A47" t="s">
        <v>598</v>
      </c>
      <c r="B47" t="s">
        <v>590</v>
      </c>
      <c r="C47" t="s">
        <v>169</v>
      </c>
      <c r="D47" t="s">
        <v>6</v>
      </c>
    </row>
    <row r="48" spans="1:4">
      <c r="A48" t="s">
        <v>599</v>
      </c>
      <c r="B48" t="s">
        <v>590</v>
      </c>
      <c r="C48" t="s">
        <v>169</v>
      </c>
      <c r="D48" t="s">
        <v>6</v>
      </c>
    </row>
    <row r="49" spans="1:4">
      <c r="A49" t="s">
        <v>600</v>
      </c>
      <c r="B49" t="s">
        <v>590</v>
      </c>
      <c r="C49" t="s">
        <v>169</v>
      </c>
      <c r="D49" t="s">
        <v>6</v>
      </c>
    </row>
    <row r="50" spans="1:4">
      <c r="A50" t="s">
        <v>591</v>
      </c>
      <c r="B50" t="s">
        <v>590</v>
      </c>
      <c r="C50" t="s">
        <v>169</v>
      </c>
      <c r="D50" t="s">
        <v>6</v>
      </c>
    </row>
    <row r="51" spans="1:4">
      <c r="A51" t="s">
        <v>589</v>
      </c>
      <c r="B51" t="s">
        <v>590</v>
      </c>
      <c r="C51" t="s">
        <v>169</v>
      </c>
      <c r="D51" t="s">
        <v>6</v>
      </c>
    </row>
    <row r="52" spans="1:4">
      <c r="A52" t="s">
        <v>605</v>
      </c>
      <c r="B52" t="s">
        <v>590</v>
      </c>
      <c r="C52" t="s">
        <v>169</v>
      </c>
    </row>
    <row r="53" spans="1:4">
      <c r="A53" t="s">
        <v>608</v>
      </c>
      <c r="B53" t="s">
        <v>590</v>
      </c>
      <c r="C53" t="s">
        <v>169</v>
      </c>
      <c r="D53" t="s">
        <v>6</v>
      </c>
    </row>
    <row r="54" spans="1:4">
      <c r="A54" t="s">
        <v>606</v>
      </c>
      <c r="B54" t="s">
        <v>590</v>
      </c>
      <c r="C54" t="s">
        <v>169</v>
      </c>
      <c r="D54" t="s">
        <v>6</v>
      </c>
    </row>
    <row r="55" spans="1:4">
      <c r="A55" t="s">
        <v>607</v>
      </c>
      <c r="B55" t="s">
        <v>590</v>
      </c>
      <c r="C55" t="s">
        <v>169</v>
      </c>
      <c r="D55" t="s">
        <v>6</v>
      </c>
    </row>
    <row r="56" spans="1:4">
      <c r="A56" t="s">
        <v>601</v>
      </c>
      <c r="B56" t="s">
        <v>590</v>
      </c>
      <c r="C56" t="s">
        <v>169</v>
      </c>
      <c r="D56" t="s">
        <v>6</v>
      </c>
    </row>
    <row r="57" spans="1:4">
      <c r="A57" t="s">
        <v>602</v>
      </c>
      <c r="B57" t="s">
        <v>593</v>
      </c>
      <c r="C57" t="s">
        <v>169</v>
      </c>
    </row>
    <row r="58" spans="1:4">
      <c r="A58" t="s">
        <v>603</v>
      </c>
      <c r="B58" t="s">
        <v>604</v>
      </c>
      <c r="C58" t="s">
        <v>169</v>
      </c>
      <c r="D58" t="s">
        <v>6</v>
      </c>
    </row>
    <row r="59" spans="1:4">
      <c r="A59" t="s">
        <v>609</v>
      </c>
      <c r="B59" t="s">
        <v>590</v>
      </c>
      <c r="C59" t="s">
        <v>169</v>
      </c>
      <c r="D59" t="s">
        <v>6</v>
      </c>
    </row>
    <row r="60" spans="1:4">
      <c r="A60" t="s">
        <v>2076</v>
      </c>
      <c r="B60" t="s">
        <v>99</v>
      </c>
      <c r="C60" t="s">
        <v>169</v>
      </c>
      <c r="D60" t="s">
        <v>3</v>
      </c>
    </row>
    <row r="61" spans="1:4">
      <c r="A61" t="s">
        <v>158</v>
      </c>
      <c r="B61" t="s">
        <v>104</v>
      </c>
      <c r="C61" t="s">
        <v>169</v>
      </c>
      <c r="D61" t="s">
        <v>3</v>
      </c>
    </row>
    <row r="62" spans="1:4">
      <c r="A62" t="s">
        <v>2192</v>
      </c>
      <c r="B62" t="s">
        <v>2193</v>
      </c>
      <c r="C62" t="s">
        <v>169</v>
      </c>
      <c r="D62" t="s">
        <v>3</v>
      </c>
    </row>
    <row r="63" spans="1:4">
      <c r="A63" t="s">
        <v>2194</v>
      </c>
      <c r="B63" t="s">
        <v>2193</v>
      </c>
      <c r="C63" t="s">
        <v>169</v>
      </c>
      <c r="D63" t="s">
        <v>3</v>
      </c>
    </row>
    <row r="64" spans="1:4">
      <c r="A64" t="s">
        <v>2187</v>
      </c>
      <c r="B64" t="s">
        <v>2073</v>
      </c>
      <c r="C64" t="s">
        <v>169</v>
      </c>
      <c r="D64" t="s">
        <v>4</v>
      </c>
    </row>
    <row r="65" spans="1:4">
      <c r="A65" t="s">
        <v>2188</v>
      </c>
      <c r="B65" t="s">
        <v>2189</v>
      </c>
      <c r="C65" t="s">
        <v>169</v>
      </c>
      <c r="D65" t="s">
        <v>3</v>
      </c>
    </row>
    <row r="66" spans="1:4">
      <c r="A66" t="s">
        <v>2190</v>
      </c>
      <c r="B66" t="s">
        <v>2191</v>
      </c>
      <c r="C66" t="s">
        <v>169</v>
      </c>
      <c r="D66" t="s">
        <v>3</v>
      </c>
    </row>
    <row r="67" spans="1:4">
      <c r="A67" t="s">
        <v>167</v>
      </c>
      <c r="B67" t="s">
        <v>168</v>
      </c>
      <c r="C67" t="s">
        <v>169</v>
      </c>
      <c r="D67" t="s">
        <v>9</v>
      </c>
    </row>
    <row r="68" spans="1:4">
      <c r="A68" t="s">
        <v>175</v>
      </c>
      <c r="B68" t="s">
        <v>171</v>
      </c>
      <c r="C68" t="s">
        <v>169</v>
      </c>
      <c r="D68" t="s">
        <v>9</v>
      </c>
    </row>
    <row r="69" spans="1:4">
      <c r="A69" t="s">
        <v>170</v>
      </c>
      <c r="B69" t="s">
        <v>171</v>
      </c>
      <c r="C69" t="s">
        <v>169</v>
      </c>
      <c r="D69" t="s">
        <v>9</v>
      </c>
    </row>
    <row r="70" spans="1:4">
      <c r="A70" t="s">
        <v>173</v>
      </c>
      <c r="B70" t="s">
        <v>171</v>
      </c>
      <c r="C70" t="s">
        <v>169</v>
      </c>
      <c r="D70" t="s">
        <v>9</v>
      </c>
    </row>
    <row r="71" spans="1:4">
      <c r="A71" t="s">
        <v>174</v>
      </c>
      <c r="B71" t="s">
        <v>171</v>
      </c>
      <c r="C71" t="s">
        <v>169</v>
      </c>
      <c r="D71" t="s">
        <v>9</v>
      </c>
    </row>
    <row r="72" spans="1:4">
      <c r="A72" t="s">
        <v>172</v>
      </c>
      <c r="B72" t="s">
        <v>171</v>
      </c>
      <c r="C72" t="s">
        <v>169</v>
      </c>
      <c r="D72" t="s">
        <v>9</v>
      </c>
    </row>
    <row r="73" spans="1:4">
      <c r="A73" t="s">
        <v>196</v>
      </c>
      <c r="B73" t="s">
        <v>195</v>
      </c>
      <c r="C73" t="s">
        <v>169</v>
      </c>
      <c r="D73" t="s">
        <v>7</v>
      </c>
    </row>
    <row r="74" spans="1:4">
      <c r="A74" t="s">
        <v>194</v>
      </c>
      <c r="B74" t="s">
        <v>195</v>
      </c>
      <c r="C74" t="s">
        <v>169</v>
      </c>
      <c r="D74" t="s">
        <v>7</v>
      </c>
    </row>
    <row r="75" spans="1:4">
      <c r="A75" t="s">
        <v>298</v>
      </c>
      <c r="B75" t="s">
        <v>195</v>
      </c>
      <c r="C75" t="s">
        <v>169</v>
      </c>
      <c r="D75" t="s">
        <v>7</v>
      </c>
    </row>
    <row r="76" spans="1:4">
      <c r="A76" t="s">
        <v>197</v>
      </c>
      <c r="B76" t="s">
        <v>195</v>
      </c>
      <c r="C76" t="s">
        <v>169</v>
      </c>
      <c r="D76" t="s">
        <v>7</v>
      </c>
    </row>
    <row r="77" spans="1:4">
      <c r="A77" t="s">
        <v>297</v>
      </c>
      <c r="B77" t="s">
        <v>195</v>
      </c>
      <c r="C77" t="s">
        <v>169</v>
      </c>
      <c r="D77" t="s">
        <v>7</v>
      </c>
    </row>
    <row r="78" spans="1:4">
      <c r="A78" t="s">
        <v>299</v>
      </c>
      <c r="B78" t="s">
        <v>190</v>
      </c>
      <c r="C78" t="s">
        <v>169</v>
      </c>
      <c r="D78" t="s">
        <v>7</v>
      </c>
    </row>
    <row r="79" spans="1:4">
      <c r="A79" t="s">
        <v>300</v>
      </c>
      <c r="B79" t="s">
        <v>190</v>
      </c>
      <c r="C79" t="s">
        <v>169</v>
      </c>
      <c r="D79" t="s">
        <v>7</v>
      </c>
    </row>
    <row r="80" spans="1:4">
      <c r="A80" t="s">
        <v>187</v>
      </c>
      <c r="B80" t="s">
        <v>188</v>
      </c>
      <c r="C80" t="s">
        <v>169</v>
      </c>
      <c r="D80" t="s">
        <v>7</v>
      </c>
    </row>
    <row r="81" spans="1:4">
      <c r="A81" t="s">
        <v>176</v>
      </c>
      <c r="B81" t="s">
        <v>177</v>
      </c>
      <c r="C81" t="s">
        <v>169</v>
      </c>
      <c r="D81" t="s">
        <v>9</v>
      </c>
    </row>
    <row r="82" spans="1:4">
      <c r="A82" t="s">
        <v>178</v>
      </c>
      <c r="B82" t="s">
        <v>177</v>
      </c>
      <c r="C82" t="s">
        <v>169</v>
      </c>
      <c r="D82" t="s">
        <v>9</v>
      </c>
    </row>
    <row r="83" spans="1:4">
      <c r="A83" t="s">
        <v>189</v>
      </c>
      <c r="B83" t="s">
        <v>190</v>
      </c>
      <c r="C83" t="s">
        <v>169</v>
      </c>
      <c r="D83" t="s">
        <v>7</v>
      </c>
    </row>
    <row r="84" spans="1:4">
      <c r="A84" t="s">
        <v>191</v>
      </c>
      <c r="B84" t="s">
        <v>192</v>
      </c>
      <c r="C84" t="s">
        <v>169</v>
      </c>
      <c r="D84" t="s">
        <v>7</v>
      </c>
    </row>
    <row r="85" spans="1:4">
      <c r="A85" t="s">
        <v>193</v>
      </c>
      <c r="B85" t="s">
        <v>192</v>
      </c>
      <c r="C85" t="s">
        <v>169</v>
      </c>
      <c r="D85" t="s">
        <v>7</v>
      </c>
    </row>
    <row r="86" spans="1:4">
      <c r="A86" t="s">
        <v>228</v>
      </c>
      <c r="B86" t="s">
        <v>226</v>
      </c>
      <c r="C86" t="s">
        <v>169</v>
      </c>
      <c r="D86" t="s">
        <v>21</v>
      </c>
    </row>
    <row r="87" spans="1:4">
      <c r="A87" t="s">
        <v>229</v>
      </c>
      <c r="B87" t="s">
        <v>226</v>
      </c>
      <c r="C87" t="s">
        <v>169</v>
      </c>
      <c r="D87" t="s">
        <v>21</v>
      </c>
    </row>
    <row r="88" spans="1:4">
      <c r="A88" t="s">
        <v>225</v>
      </c>
      <c r="B88" t="s">
        <v>226</v>
      </c>
      <c r="C88" t="s">
        <v>169</v>
      </c>
      <c r="D88" t="s">
        <v>21</v>
      </c>
    </row>
    <row r="89" spans="1:4">
      <c r="A89" t="s">
        <v>227</v>
      </c>
      <c r="B89" t="s">
        <v>226</v>
      </c>
      <c r="C89" t="s">
        <v>169</v>
      </c>
      <c r="D89" t="s">
        <v>21</v>
      </c>
    </row>
    <row r="90" spans="1:4">
      <c r="A90" t="s">
        <v>550</v>
      </c>
      <c r="B90" t="s">
        <v>238</v>
      </c>
      <c r="C90" t="s">
        <v>169</v>
      </c>
      <c r="D90" t="s">
        <v>22</v>
      </c>
    </row>
    <row r="91" spans="1:4">
      <c r="A91" t="s">
        <v>551</v>
      </c>
      <c r="B91" t="s">
        <v>238</v>
      </c>
      <c r="C91" t="s">
        <v>169</v>
      </c>
      <c r="D91" t="s">
        <v>22</v>
      </c>
    </row>
    <row r="92" spans="1:4">
      <c r="A92" t="s">
        <v>552</v>
      </c>
      <c r="B92" t="s">
        <v>553</v>
      </c>
      <c r="C92" t="s">
        <v>169</v>
      </c>
      <c r="D92" t="s">
        <v>22</v>
      </c>
    </row>
    <row r="93" spans="1:4">
      <c r="A93" t="s">
        <v>556</v>
      </c>
      <c r="B93" t="s">
        <v>557</v>
      </c>
      <c r="C93" t="s">
        <v>169</v>
      </c>
      <c r="D93" t="s">
        <v>22</v>
      </c>
    </row>
    <row r="94" spans="1:4">
      <c r="A94" t="s">
        <v>558</v>
      </c>
      <c r="B94" t="s">
        <v>557</v>
      </c>
      <c r="C94" t="s">
        <v>169</v>
      </c>
      <c r="D94" t="s">
        <v>22</v>
      </c>
    </row>
    <row r="95" spans="1:4">
      <c r="A95" t="s">
        <v>559</v>
      </c>
      <c r="B95" t="s">
        <v>560</v>
      </c>
      <c r="C95" t="s">
        <v>169</v>
      </c>
      <c r="D95" t="s">
        <v>22</v>
      </c>
    </row>
    <row r="96" spans="1:4">
      <c r="A96" t="s">
        <v>561</v>
      </c>
      <c r="B96" t="s">
        <v>562</v>
      </c>
      <c r="C96" t="s">
        <v>169</v>
      </c>
      <c r="D96" t="s">
        <v>22</v>
      </c>
    </row>
    <row r="97" spans="1:4">
      <c r="A97" t="s">
        <v>563</v>
      </c>
      <c r="B97" t="s">
        <v>560</v>
      </c>
      <c r="C97" t="s">
        <v>169</v>
      </c>
      <c r="D97" t="s">
        <v>22</v>
      </c>
    </row>
    <row r="98" spans="1:4">
      <c r="A98" t="s">
        <v>554</v>
      </c>
      <c r="B98" t="s">
        <v>555</v>
      </c>
      <c r="C98" t="s">
        <v>169</v>
      </c>
      <c r="D98" t="s">
        <v>22</v>
      </c>
    </row>
    <row r="99" spans="1:4">
      <c r="A99" t="s">
        <v>1012</v>
      </c>
      <c r="B99" t="s">
        <v>244</v>
      </c>
      <c r="C99" t="s">
        <v>169</v>
      </c>
      <c r="D99" t="s">
        <v>22</v>
      </c>
    </row>
    <row r="100" spans="1:4">
      <c r="A100" t="s">
        <v>1009</v>
      </c>
      <c r="B100" t="s">
        <v>1005</v>
      </c>
      <c r="C100" t="s">
        <v>169</v>
      </c>
      <c r="D100" t="s">
        <v>22</v>
      </c>
    </row>
    <row r="101" spans="1:4">
      <c r="A101" t="s">
        <v>1010</v>
      </c>
      <c r="B101" t="s">
        <v>1008</v>
      </c>
      <c r="C101" t="s">
        <v>169</v>
      </c>
      <c r="D101" t="s">
        <v>22</v>
      </c>
    </row>
    <row r="102" spans="1:4">
      <c r="A102" t="s">
        <v>1007</v>
      </c>
      <c r="B102" t="s">
        <v>1008</v>
      </c>
      <c r="C102" t="s">
        <v>169</v>
      </c>
      <c r="D102" t="s">
        <v>22</v>
      </c>
    </row>
    <row r="103" spans="1:4">
      <c r="A103" t="s">
        <v>1011</v>
      </c>
      <c r="B103" t="s">
        <v>1005</v>
      </c>
      <c r="C103" t="s">
        <v>169</v>
      </c>
      <c r="D103" t="s">
        <v>22</v>
      </c>
    </row>
    <row r="104" spans="1:4">
      <c r="A104" t="s">
        <v>1004</v>
      </c>
      <c r="B104" t="s">
        <v>1005</v>
      </c>
      <c r="C104" t="s">
        <v>169</v>
      </c>
      <c r="D104" t="s">
        <v>22</v>
      </c>
    </row>
    <row r="105" spans="1:4">
      <c r="A105" t="s">
        <v>1006</v>
      </c>
      <c r="B105" t="s">
        <v>1005</v>
      </c>
      <c r="C105" t="s">
        <v>169</v>
      </c>
      <c r="D105" t="s">
        <v>22</v>
      </c>
    </row>
    <row r="106" spans="1:4">
      <c r="A106" t="s">
        <v>1013</v>
      </c>
      <c r="B106" t="s">
        <v>233</v>
      </c>
      <c r="C106" t="s">
        <v>169</v>
      </c>
      <c r="D106" t="s">
        <v>22</v>
      </c>
    </row>
    <row r="107" spans="1:4">
      <c r="A107" t="s">
        <v>1014</v>
      </c>
      <c r="B107" t="s">
        <v>233</v>
      </c>
      <c r="C107" t="s">
        <v>169</v>
      </c>
      <c r="D107" t="s">
        <v>22</v>
      </c>
    </row>
    <row r="108" spans="1:4">
      <c r="A108" t="s">
        <v>1018</v>
      </c>
      <c r="B108" t="s">
        <v>233</v>
      </c>
      <c r="C108" t="s">
        <v>169</v>
      </c>
      <c r="D108" t="s">
        <v>22</v>
      </c>
    </row>
    <row r="109" spans="1:4">
      <c r="A109" t="s">
        <v>317</v>
      </c>
      <c r="B109" t="s">
        <v>214</v>
      </c>
      <c r="C109" t="s">
        <v>169</v>
      </c>
    </row>
    <row r="110" spans="1:4">
      <c r="A110" t="s">
        <v>318</v>
      </c>
      <c r="B110" t="s">
        <v>319</v>
      </c>
      <c r="C110" t="s">
        <v>169</v>
      </c>
    </row>
    <row r="111" spans="1:4">
      <c r="A111" t="s">
        <v>322</v>
      </c>
      <c r="B111" t="s">
        <v>323</v>
      </c>
      <c r="C111" t="s">
        <v>169</v>
      </c>
    </row>
    <row r="112" spans="1:4">
      <c r="A112" t="s">
        <v>320</v>
      </c>
      <c r="B112" t="s">
        <v>321</v>
      </c>
      <c r="C112" t="s">
        <v>169</v>
      </c>
    </row>
    <row r="113" spans="1:4">
      <c r="A113" t="s">
        <v>333</v>
      </c>
      <c r="B113" t="s">
        <v>329</v>
      </c>
      <c r="C113" t="s">
        <v>169</v>
      </c>
      <c r="D113" t="s">
        <v>12</v>
      </c>
    </row>
    <row r="114" spans="1:4">
      <c r="A114" t="s">
        <v>332</v>
      </c>
      <c r="B114" t="s">
        <v>329</v>
      </c>
      <c r="C114" t="s">
        <v>169</v>
      </c>
      <c r="D114" t="s">
        <v>12</v>
      </c>
    </row>
    <row r="115" spans="1:4">
      <c r="A115" t="s">
        <v>328</v>
      </c>
      <c r="B115" t="s">
        <v>329</v>
      </c>
      <c r="C115" t="s">
        <v>169</v>
      </c>
      <c r="D115" t="s">
        <v>12</v>
      </c>
    </row>
    <row r="116" spans="1:4">
      <c r="A116" t="s">
        <v>330</v>
      </c>
      <c r="B116" t="s">
        <v>331</v>
      </c>
      <c r="C116" t="s">
        <v>169</v>
      </c>
      <c r="D116" t="s">
        <v>12</v>
      </c>
    </row>
    <row r="117" spans="1:4">
      <c r="A117" t="s">
        <v>334</v>
      </c>
      <c r="B117" t="s">
        <v>329</v>
      </c>
      <c r="C117" t="s">
        <v>169</v>
      </c>
      <c r="D117" t="s">
        <v>12</v>
      </c>
    </row>
    <row r="118" spans="1:4">
      <c r="A118" t="s">
        <v>218</v>
      </c>
      <c r="B118" t="s">
        <v>219</v>
      </c>
      <c r="C118" t="s">
        <v>169</v>
      </c>
      <c r="D118" t="s">
        <v>12</v>
      </c>
    </row>
    <row r="119" spans="1:4">
      <c r="A119" t="s">
        <v>220</v>
      </c>
      <c r="B119" t="s">
        <v>221</v>
      </c>
      <c r="C119" t="s">
        <v>169</v>
      </c>
      <c r="D119" t="s">
        <v>12</v>
      </c>
    </row>
    <row r="120" spans="1:4">
      <c r="A120" t="s">
        <v>342</v>
      </c>
      <c r="B120" t="s">
        <v>343</v>
      </c>
      <c r="C120" t="s">
        <v>169</v>
      </c>
      <c r="D120" t="s">
        <v>12</v>
      </c>
    </row>
    <row r="121" spans="1:4">
      <c r="A121" t="s">
        <v>344</v>
      </c>
      <c r="B121" t="s">
        <v>345</v>
      </c>
      <c r="C121" t="s">
        <v>169</v>
      </c>
      <c r="D121" t="s">
        <v>12</v>
      </c>
    </row>
    <row r="122" spans="1:4">
      <c r="A122" t="s">
        <v>346</v>
      </c>
      <c r="B122" t="s">
        <v>343</v>
      </c>
      <c r="C122" t="s">
        <v>169</v>
      </c>
      <c r="D122" t="s">
        <v>12</v>
      </c>
    </row>
    <row r="123" spans="1:4">
      <c r="A123" t="s">
        <v>347</v>
      </c>
      <c r="B123" t="s">
        <v>345</v>
      </c>
      <c r="C123" t="s">
        <v>169</v>
      </c>
      <c r="D123" t="s">
        <v>12</v>
      </c>
    </row>
    <row r="124" spans="1:4">
      <c r="A124" t="s">
        <v>335</v>
      </c>
      <c r="B124" t="s">
        <v>336</v>
      </c>
      <c r="C124" t="s">
        <v>169</v>
      </c>
      <c r="D124" t="s">
        <v>12</v>
      </c>
    </row>
    <row r="125" spans="1:4">
      <c r="A125" t="s">
        <v>337</v>
      </c>
      <c r="B125" t="s">
        <v>327</v>
      </c>
      <c r="C125" t="s">
        <v>169</v>
      </c>
      <c r="D125" t="s">
        <v>12</v>
      </c>
    </row>
    <row r="126" spans="1:4">
      <c r="A126" t="s">
        <v>338</v>
      </c>
      <c r="B126" t="s">
        <v>327</v>
      </c>
      <c r="C126" t="s">
        <v>169</v>
      </c>
      <c r="D126" t="s">
        <v>12</v>
      </c>
    </row>
    <row r="127" spans="1:4">
      <c r="A127" t="s">
        <v>339</v>
      </c>
      <c r="B127" t="s">
        <v>340</v>
      </c>
      <c r="C127" t="s">
        <v>169</v>
      </c>
      <c r="D127" t="s">
        <v>12</v>
      </c>
    </row>
    <row r="128" spans="1:4">
      <c r="A128" t="s">
        <v>341</v>
      </c>
      <c r="B128" t="s">
        <v>340</v>
      </c>
      <c r="C128" t="s">
        <v>169</v>
      </c>
      <c r="D128" t="s">
        <v>12</v>
      </c>
    </row>
    <row r="129" spans="1:4">
      <c r="A129" t="s">
        <v>274</v>
      </c>
      <c r="B129" t="s">
        <v>275</v>
      </c>
      <c r="C129" t="s">
        <v>259</v>
      </c>
      <c r="D129" t="s">
        <v>27</v>
      </c>
    </row>
    <row r="130" spans="1:4">
      <c r="A130" t="s">
        <v>276</v>
      </c>
      <c r="B130" t="s">
        <v>277</v>
      </c>
      <c r="C130" t="s">
        <v>169</v>
      </c>
      <c r="D130" t="s">
        <v>22</v>
      </c>
    </row>
    <row r="131" spans="1:4">
      <c r="A131" t="s">
        <v>280</v>
      </c>
      <c r="B131" t="s">
        <v>281</v>
      </c>
      <c r="C131" t="s">
        <v>262</v>
      </c>
      <c r="D131" t="s">
        <v>27</v>
      </c>
    </row>
    <row r="132" spans="1:4">
      <c r="A132" t="s">
        <v>282</v>
      </c>
      <c r="B132" t="s">
        <v>281</v>
      </c>
      <c r="C132" t="s">
        <v>262</v>
      </c>
      <c r="D132" t="s">
        <v>27</v>
      </c>
    </row>
    <row r="133" spans="1:4">
      <c r="A133" t="s">
        <v>5082</v>
      </c>
      <c r="B133" t="s">
        <v>4393</v>
      </c>
      <c r="C133" t="s">
        <v>259</v>
      </c>
      <c r="D133" t="s">
        <v>27</v>
      </c>
    </row>
    <row r="134" spans="1:4">
      <c r="A134" t="s">
        <v>292</v>
      </c>
      <c r="B134" t="s">
        <v>293</v>
      </c>
      <c r="C134" t="s">
        <v>259</v>
      </c>
      <c r="D134" t="s">
        <v>27</v>
      </c>
    </row>
    <row r="135" spans="1:4">
      <c r="A135" t="s">
        <v>278</v>
      </c>
      <c r="B135" t="s">
        <v>279</v>
      </c>
      <c r="C135" t="s">
        <v>169</v>
      </c>
    </row>
    <row r="136" spans="1:4">
      <c r="A136" t="s">
        <v>286</v>
      </c>
      <c r="B136" t="s">
        <v>284</v>
      </c>
      <c r="C136" t="s">
        <v>259</v>
      </c>
      <c r="D136" t="s">
        <v>27</v>
      </c>
    </row>
    <row r="137" spans="1:4">
      <c r="A137" t="s">
        <v>283</v>
      </c>
      <c r="B137" t="s">
        <v>284</v>
      </c>
      <c r="C137" t="s">
        <v>259</v>
      </c>
      <c r="D137" t="s">
        <v>27</v>
      </c>
    </row>
    <row r="138" spans="1:4">
      <c r="A138" t="s">
        <v>285</v>
      </c>
      <c r="B138" t="s">
        <v>284</v>
      </c>
      <c r="C138" t="s">
        <v>259</v>
      </c>
      <c r="D138" t="s">
        <v>27</v>
      </c>
    </row>
    <row r="139" spans="1:4">
      <c r="A139" t="s">
        <v>291</v>
      </c>
      <c r="B139" t="s">
        <v>288</v>
      </c>
      <c r="C139" t="s">
        <v>259</v>
      </c>
      <c r="D139" t="s">
        <v>27</v>
      </c>
    </row>
    <row r="140" spans="1:4">
      <c r="A140" t="s">
        <v>287</v>
      </c>
      <c r="B140" t="s">
        <v>288</v>
      </c>
      <c r="C140" t="s">
        <v>259</v>
      </c>
      <c r="D140" t="s">
        <v>27</v>
      </c>
    </row>
    <row r="141" spans="1:4">
      <c r="A141" t="s">
        <v>290</v>
      </c>
      <c r="B141" t="s">
        <v>288</v>
      </c>
      <c r="C141" t="s">
        <v>259</v>
      </c>
      <c r="D141" t="s">
        <v>27</v>
      </c>
    </row>
    <row r="142" spans="1:4">
      <c r="A142" t="s">
        <v>289</v>
      </c>
      <c r="B142" t="s">
        <v>288</v>
      </c>
      <c r="C142" t="s">
        <v>259</v>
      </c>
      <c r="D142" t="s">
        <v>27</v>
      </c>
    </row>
    <row r="143" spans="1:4">
      <c r="A143" t="s">
        <v>294</v>
      </c>
      <c r="B143" t="s">
        <v>273</v>
      </c>
      <c r="C143" t="s">
        <v>259</v>
      </c>
      <c r="D143" t="s">
        <v>27</v>
      </c>
    </row>
    <row r="144" spans="1:4">
      <c r="A144" t="s">
        <v>268</v>
      </c>
      <c r="B144" t="s">
        <v>261</v>
      </c>
      <c r="C144" t="s">
        <v>262</v>
      </c>
      <c r="D144" t="s">
        <v>27</v>
      </c>
    </row>
    <row r="145" spans="1:4">
      <c r="A145" t="s">
        <v>269</v>
      </c>
      <c r="B145" t="s">
        <v>261</v>
      </c>
      <c r="C145" t="s">
        <v>262</v>
      </c>
      <c r="D145" t="s">
        <v>27</v>
      </c>
    </row>
    <row r="146" spans="1:4">
      <c r="A146" t="s">
        <v>263</v>
      </c>
      <c r="B146" t="s">
        <v>258</v>
      </c>
      <c r="C146" t="s">
        <v>259</v>
      </c>
      <c r="D146" t="s">
        <v>27</v>
      </c>
    </row>
    <row r="147" spans="1:4">
      <c r="A147" t="s">
        <v>264</v>
      </c>
      <c r="B147" t="s">
        <v>261</v>
      </c>
      <c r="C147" t="s">
        <v>262</v>
      </c>
      <c r="D147" t="s">
        <v>27</v>
      </c>
    </row>
    <row r="148" spans="1:4">
      <c r="A148" t="s">
        <v>267</v>
      </c>
      <c r="B148" t="s">
        <v>258</v>
      </c>
      <c r="C148" t="s">
        <v>259</v>
      </c>
      <c r="D148" t="s">
        <v>27</v>
      </c>
    </row>
    <row r="149" spans="1:4">
      <c r="A149" t="s">
        <v>265</v>
      </c>
      <c r="B149" t="s">
        <v>258</v>
      </c>
      <c r="C149" t="s">
        <v>259</v>
      </c>
      <c r="D149" t="s">
        <v>27</v>
      </c>
    </row>
    <row r="150" spans="1:4">
      <c r="A150" t="s">
        <v>257</v>
      </c>
      <c r="B150" t="s">
        <v>258</v>
      </c>
      <c r="C150" t="s">
        <v>259</v>
      </c>
      <c r="D150" t="s">
        <v>27</v>
      </c>
    </row>
    <row r="151" spans="1:4">
      <c r="A151" t="s">
        <v>260</v>
      </c>
      <c r="B151" t="s">
        <v>261</v>
      </c>
      <c r="C151" t="s">
        <v>262</v>
      </c>
      <c r="D151" t="s">
        <v>27</v>
      </c>
    </row>
    <row r="152" spans="1:4">
      <c r="A152" t="s">
        <v>266</v>
      </c>
      <c r="B152" t="s">
        <v>261</v>
      </c>
      <c r="C152" t="s">
        <v>262</v>
      </c>
      <c r="D152" t="s">
        <v>27</v>
      </c>
    </row>
    <row r="153" spans="1:4">
      <c r="A153" t="s">
        <v>270</v>
      </c>
      <c r="B153" t="s">
        <v>271</v>
      </c>
      <c r="C153" t="s">
        <v>169</v>
      </c>
      <c r="D153" t="s">
        <v>22</v>
      </c>
    </row>
    <row r="154" spans="1:4">
      <c r="A154" t="s">
        <v>272</v>
      </c>
      <c r="B154" t="s">
        <v>273</v>
      </c>
      <c r="C154" t="s">
        <v>259</v>
      </c>
      <c r="D154" t="s">
        <v>27</v>
      </c>
    </row>
    <row r="155" spans="1:4">
      <c r="A155" t="s">
        <v>3429</v>
      </c>
      <c r="B155" t="s">
        <v>2710</v>
      </c>
      <c r="C155" t="s">
        <v>169</v>
      </c>
      <c r="D155" t="s">
        <v>18</v>
      </c>
    </row>
    <row r="156" spans="1:4">
      <c r="A156" t="s">
        <v>3430</v>
      </c>
      <c r="B156" t="s">
        <v>2710</v>
      </c>
      <c r="C156" t="s">
        <v>169</v>
      </c>
      <c r="D156" t="s">
        <v>18</v>
      </c>
    </row>
    <row r="157" spans="1:4">
      <c r="A157" t="s">
        <v>3428</v>
      </c>
      <c r="B157" t="s">
        <v>2710</v>
      </c>
      <c r="C157" t="s">
        <v>169</v>
      </c>
      <c r="D157" t="s">
        <v>18</v>
      </c>
    </row>
    <row r="158" spans="1:4">
      <c r="A158" t="s">
        <v>3431</v>
      </c>
      <c r="B158" t="s">
        <v>2636</v>
      </c>
      <c r="C158" t="s">
        <v>169</v>
      </c>
      <c r="D158" t="s">
        <v>18</v>
      </c>
    </row>
    <row r="159" spans="1:4">
      <c r="A159" t="s">
        <v>3432</v>
      </c>
      <c r="B159" t="s">
        <v>3433</v>
      </c>
      <c r="C159" t="s">
        <v>169</v>
      </c>
      <c r="D159" t="s">
        <v>18</v>
      </c>
    </row>
    <row r="160" spans="1:4">
      <c r="A160" t="s">
        <v>3434</v>
      </c>
      <c r="B160" t="s">
        <v>3147</v>
      </c>
      <c r="C160" t="s">
        <v>169</v>
      </c>
      <c r="D160" t="s">
        <v>18</v>
      </c>
    </row>
    <row r="161" spans="1:4">
      <c r="A161" t="s">
        <v>3435</v>
      </c>
      <c r="B161" t="s">
        <v>2636</v>
      </c>
      <c r="C161" t="s">
        <v>169</v>
      </c>
      <c r="D161" t="s">
        <v>18</v>
      </c>
    </row>
    <row r="162" spans="1:4">
      <c r="A162" t="s">
        <v>4403</v>
      </c>
      <c r="B162" t="s">
        <v>2636</v>
      </c>
      <c r="C162" t="s">
        <v>169</v>
      </c>
      <c r="D162" t="s">
        <v>18</v>
      </c>
    </row>
    <row r="163" spans="1:4">
      <c r="A163" t="s">
        <v>3343</v>
      </c>
      <c r="B163" t="s">
        <v>2704</v>
      </c>
      <c r="C163" t="s">
        <v>169</v>
      </c>
      <c r="D163" t="s">
        <v>18</v>
      </c>
    </row>
    <row r="164" spans="1:4">
      <c r="A164" t="s">
        <v>3344</v>
      </c>
      <c r="B164" t="s">
        <v>3345</v>
      </c>
      <c r="C164" t="s">
        <v>169</v>
      </c>
      <c r="D164" t="s">
        <v>18</v>
      </c>
    </row>
    <row r="165" spans="1:4">
      <c r="A165" t="s">
        <v>3346</v>
      </c>
      <c r="B165" t="s">
        <v>2704</v>
      </c>
      <c r="C165" t="s">
        <v>169</v>
      </c>
      <c r="D165" t="s">
        <v>18</v>
      </c>
    </row>
    <row r="166" spans="1:4">
      <c r="A166" t="s">
        <v>3347</v>
      </c>
      <c r="B166" t="s">
        <v>2704</v>
      </c>
      <c r="C166" t="s">
        <v>169</v>
      </c>
      <c r="D166" t="s">
        <v>18</v>
      </c>
    </row>
    <row r="167" spans="1:4">
      <c r="A167" t="s">
        <v>3348</v>
      </c>
      <c r="B167" t="s">
        <v>2704</v>
      </c>
      <c r="C167" t="s">
        <v>169</v>
      </c>
      <c r="D167" t="s">
        <v>18</v>
      </c>
    </row>
    <row r="168" spans="1:4">
      <c r="A168" t="s">
        <v>3351</v>
      </c>
      <c r="B168" t="s">
        <v>2704</v>
      </c>
      <c r="C168" t="s">
        <v>169</v>
      </c>
      <c r="D168" t="s">
        <v>18</v>
      </c>
    </row>
    <row r="169" spans="1:4">
      <c r="A169" t="s">
        <v>3352</v>
      </c>
      <c r="B169" t="s">
        <v>2704</v>
      </c>
      <c r="C169" t="s">
        <v>169</v>
      </c>
      <c r="D169" t="s">
        <v>18</v>
      </c>
    </row>
    <row r="170" spans="1:4">
      <c r="A170" t="s">
        <v>3353</v>
      </c>
      <c r="B170" t="s">
        <v>2704</v>
      </c>
      <c r="C170" t="s">
        <v>169</v>
      </c>
      <c r="D170" t="s">
        <v>18</v>
      </c>
    </row>
    <row r="171" spans="1:4">
      <c r="A171" t="s">
        <v>3349</v>
      </c>
      <c r="B171" t="s">
        <v>2704</v>
      </c>
      <c r="C171" t="s">
        <v>169</v>
      </c>
      <c r="D171" t="s">
        <v>18</v>
      </c>
    </row>
    <row r="172" spans="1:4">
      <c r="A172" t="s">
        <v>3350</v>
      </c>
      <c r="B172" t="s">
        <v>2704</v>
      </c>
      <c r="C172" t="s">
        <v>169</v>
      </c>
      <c r="D172" t="s">
        <v>18</v>
      </c>
    </row>
    <row r="173" spans="1:4">
      <c r="A173" t="s">
        <v>3426</v>
      </c>
      <c r="B173" t="s">
        <v>2694</v>
      </c>
      <c r="C173" t="s">
        <v>169</v>
      </c>
      <c r="D173" t="s">
        <v>18</v>
      </c>
    </row>
    <row r="174" spans="1:4">
      <c r="A174" t="s">
        <v>3425</v>
      </c>
      <c r="B174" t="s">
        <v>2694</v>
      </c>
      <c r="C174" t="s">
        <v>169</v>
      </c>
      <c r="D174" t="s">
        <v>18</v>
      </c>
    </row>
    <row r="175" spans="1:4">
      <c r="A175" t="s">
        <v>3398</v>
      </c>
      <c r="B175" t="s">
        <v>3399</v>
      </c>
      <c r="C175" t="s">
        <v>169</v>
      </c>
      <c r="D175" t="s">
        <v>18</v>
      </c>
    </row>
    <row r="176" spans="1:4">
      <c r="A176" t="s">
        <v>3401</v>
      </c>
      <c r="B176" t="s">
        <v>2708</v>
      </c>
      <c r="C176" t="s">
        <v>169</v>
      </c>
      <c r="D176" t="s">
        <v>18</v>
      </c>
    </row>
    <row r="177" spans="1:4">
      <c r="A177" t="s">
        <v>3400</v>
      </c>
      <c r="B177" t="s">
        <v>2708</v>
      </c>
      <c r="C177" t="s">
        <v>169</v>
      </c>
      <c r="D177" t="s">
        <v>18</v>
      </c>
    </row>
    <row r="178" spans="1:4">
      <c r="A178" t="s">
        <v>2186</v>
      </c>
      <c r="B178" t="s">
        <v>2185</v>
      </c>
      <c r="C178" t="s">
        <v>169</v>
      </c>
      <c r="D178" t="s">
        <v>3</v>
      </c>
    </row>
    <row r="179" spans="1:4">
      <c r="A179" t="s">
        <v>2184</v>
      </c>
      <c r="B179" t="s">
        <v>2185</v>
      </c>
      <c r="C179" t="s">
        <v>169</v>
      </c>
      <c r="D179" t="s">
        <v>3</v>
      </c>
    </row>
    <row r="180" spans="1:4">
      <c r="A180" t="s">
        <v>2197</v>
      </c>
      <c r="B180" t="s">
        <v>2196</v>
      </c>
      <c r="C180" t="s">
        <v>169</v>
      </c>
    </row>
    <row r="181" spans="1:4">
      <c r="A181" t="s">
        <v>2195</v>
      </c>
      <c r="B181" t="s">
        <v>2196</v>
      </c>
      <c r="C181" t="s">
        <v>169</v>
      </c>
    </row>
    <row r="182" spans="1:4">
      <c r="A182" t="s">
        <v>2198</v>
      </c>
      <c r="B182" t="s">
        <v>2199</v>
      </c>
      <c r="C182" t="s">
        <v>169</v>
      </c>
      <c r="D182" t="s">
        <v>3</v>
      </c>
    </row>
    <row r="183" spans="1:4">
      <c r="A183" t="s">
        <v>610</v>
      </c>
      <c r="B183" t="s">
        <v>611</v>
      </c>
      <c r="C183" t="s">
        <v>169</v>
      </c>
      <c r="D183" t="s">
        <v>3</v>
      </c>
    </row>
    <row r="184" spans="1:4">
      <c r="A184" t="s">
        <v>617</v>
      </c>
      <c r="B184" t="s">
        <v>618</v>
      </c>
      <c r="C184" t="s">
        <v>169</v>
      </c>
      <c r="D184" t="s">
        <v>1</v>
      </c>
    </row>
    <row r="185" spans="1:4">
      <c r="A185" t="s">
        <v>612</v>
      </c>
      <c r="B185" t="s">
        <v>613</v>
      </c>
      <c r="C185" t="s">
        <v>169</v>
      </c>
      <c r="D185" t="s">
        <v>3</v>
      </c>
    </row>
    <row r="186" spans="1:4">
      <c r="A186" t="s">
        <v>616</v>
      </c>
      <c r="B186" t="s">
        <v>615</v>
      </c>
      <c r="C186" t="s">
        <v>169</v>
      </c>
      <c r="D186" t="s">
        <v>3</v>
      </c>
    </row>
    <row r="187" spans="1:4">
      <c r="A187" t="s">
        <v>614</v>
      </c>
      <c r="B187" t="s">
        <v>615</v>
      </c>
      <c r="C187" t="s">
        <v>169</v>
      </c>
      <c r="D187" t="s">
        <v>1</v>
      </c>
    </row>
    <row r="188" spans="1:4">
      <c r="A188" t="s">
        <v>2053</v>
      </c>
      <c r="B188" t="s">
        <v>2054</v>
      </c>
      <c r="C188" t="s">
        <v>169</v>
      </c>
      <c r="D188" t="s">
        <v>3</v>
      </c>
    </row>
    <row r="189" spans="1:4">
      <c r="A189" t="s">
        <v>2055</v>
      </c>
      <c r="B189" t="s">
        <v>2056</v>
      </c>
      <c r="C189" t="s">
        <v>169</v>
      </c>
      <c r="D189" t="s">
        <v>1</v>
      </c>
    </row>
    <row r="190" spans="1:4">
      <c r="A190" t="s">
        <v>2057</v>
      </c>
      <c r="B190" t="s">
        <v>2054</v>
      </c>
      <c r="C190" t="s">
        <v>169</v>
      </c>
      <c r="D190" t="s">
        <v>1</v>
      </c>
    </row>
    <row r="191" spans="1:4">
      <c r="A191" t="s">
        <v>2049</v>
      </c>
      <c r="B191" t="s">
        <v>2050</v>
      </c>
      <c r="C191" t="s">
        <v>169</v>
      </c>
      <c r="D191" t="s">
        <v>3</v>
      </c>
    </row>
    <row r="192" spans="1:4">
      <c r="A192" t="s">
        <v>2051</v>
      </c>
      <c r="B192" t="s">
        <v>2050</v>
      </c>
      <c r="C192" t="s">
        <v>169</v>
      </c>
      <c r="D192" t="s">
        <v>3</v>
      </c>
    </row>
    <row r="193" spans="1:4">
      <c r="A193" t="s">
        <v>2052</v>
      </c>
      <c r="B193" t="s">
        <v>4394</v>
      </c>
      <c r="C193" t="s">
        <v>169</v>
      </c>
      <c r="D193" t="s">
        <v>3</v>
      </c>
    </row>
    <row r="194" spans="1:4">
      <c r="A194" t="s">
        <v>619</v>
      </c>
      <c r="B194" t="s">
        <v>620</v>
      </c>
      <c r="C194" t="s">
        <v>169</v>
      </c>
      <c r="D194" t="s">
        <v>3</v>
      </c>
    </row>
    <row r="195" spans="1:4">
      <c r="A195" t="s">
        <v>4397</v>
      </c>
      <c r="B195" t="s">
        <v>4394</v>
      </c>
      <c r="C195" t="s">
        <v>169</v>
      </c>
      <c r="D195" t="s">
        <v>3</v>
      </c>
    </row>
    <row r="196" spans="1:4">
      <c r="A196" t="s">
        <v>2048</v>
      </c>
      <c r="B196" t="s">
        <v>4396</v>
      </c>
      <c r="C196" t="s">
        <v>169</v>
      </c>
      <c r="D196" t="s">
        <v>3</v>
      </c>
    </row>
    <row r="197" spans="1:4">
      <c r="A197" t="s">
        <v>2047</v>
      </c>
      <c r="B197" t="s">
        <v>4396</v>
      </c>
      <c r="C197" t="s">
        <v>169</v>
      </c>
      <c r="D197" t="s">
        <v>3</v>
      </c>
    </row>
    <row r="198" spans="1:4">
      <c r="A198" t="s">
        <v>2183</v>
      </c>
      <c r="B198" t="s">
        <v>620</v>
      </c>
      <c r="C198" t="s">
        <v>169</v>
      </c>
      <c r="D198" t="s">
        <v>3</v>
      </c>
    </row>
    <row r="199" spans="1:4">
      <c r="A199" t="s">
        <v>4395</v>
      </c>
      <c r="B199" t="s">
        <v>4394</v>
      </c>
      <c r="C199" t="s">
        <v>169</v>
      </c>
      <c r="D199" t="s">
        <v>3</v>
      </c>
    </row>
    <row r="200" spans="1:4">
      <c r="A200" t="s">
        <v>2078</v>
      </c>
      <c r="B200" t="s">
        <v>670</v>
      </c>
      <c r="C200" t="s">
        <v>169</v>
      </c>
    </row>
    <row r="201" spans="1:4">
      <c r="A201" t="s">
        <v>2179</v>
      </c>
      <c r="B201" t="s">
        <v>2180</v>
      </c>
      <c r="C201" t="s">
        <v>169</v>
      </c>
      <c r="D201" t="s">
        <v>2</v>
      </c>
    </row>
    <row r="202" spans="1:4">
      <c r="A202" t="s">
        <v>306</v>
      </c>
      <c r="B202" t="s">
        <v>192</v>
      </c>
      <c r="C202" t="s">
        <v>169</v>
      </c>
      <c r="D202" t="s">
        <v>7</v>
      </c>
    </row>
    <row r="203" spans="1:4">
      <c r="A203" t="s">
        <v>307</v>
      </c>
      <c r="B203" t="s">
        <v>192</v>
      </c>
      <c r="C203" t="s">
        <v>169</v>
      </c>
      <c r="D203" t="s">
        <v>7</v>
      </c>
    </row>
    <row r="204" spans="1:4">
      <c r="A204" t="s">
        <v>308</v>
      </c>
      <c r="B204" t="s">
        <v>192</v>
      </c>
      <c r="C204" t="s">
        <v>169</v>
      </c>
      <c r="D204" t="s">
        <v>7</v>
      </c>
    </row>
    <row r="205" spans="1:4">
      <c r="A205" t="s">
        <v>309</v>
      </c>
      <c r="B205" t="s">
        <v>192</v>
      </c>
      <c r="C205" t="s">
        <v>169</v>
      </c>
      <c r="D205" t="s">
        <v>7</v>
      </c>
    </row>
    <row r="206" spans="1:4">
      <c r="A206" t="s">
        <v>310</v>
      </c>
      <c r="B206" t="s">
        <v>192</v>
      </c>
      <c r="C206" t="s">
        <v>169</v>
      </c>
      <c r="D206" t="s">
        <v>7</v>
      </c>
    </row>
    <row r="207" spans="1:4">
      <c r="A207" t="s">
        <v>305</v>
      </c>
      <c r="B207" t="s">
        <v>192</v>
      </c>
      <c r="C207" t="s">
        <v>169</v>
      </c>
      <c r="D207" t="s">
        <v>7</v>
      </c>
    </row>
    <row r="208" spans="1:4">
      <c r="A208" t="s">
        <v>312</v>
      </c>
      <c r="B208" t="s">
        <v>192</v>
      </c>
      <c r="C208" t="s">
        <v>169</v>
      </c>
      <c r="D208" t="s">
        <v>7</v>
      </c>
    </row>
    <row r="209" spans="1:4">
      <c r="A209" t="s">
        <v>450</v>
      </c>
      <c r="B209" t="s">
        <v>192</v>
      </c>
      <c r="C209" t="s">
        <v>169</v>
      </c>
      <c r="D209" t="s">
        <v>7</v>
      </c>
    </row>
    <row r="210" spans="1:4">
      <c r="A210" t="s">
        <v>311</v>
      </c>
      <c r="B210" t="s">
        <v>192</v>
      </c>
      <c r="C210" t="s">
        <v>169</v>
      </c>
      <c r="D210" t="s">
        <v>7</v>
      </c>
    </row>
    <row r="211" spans="1:4">
      <c r="A211" t="s">
        <v>304</v>
      </c>
      <c r="B211" t="s">
        <v>192</v>
      </c>
      <c r="C211" t="s">
        <v>169</v>
      </c>
      <c r="D211" t="s">
        <v>7</v>
      </c>
    </row>
    <row r="212" spans="1:4">
      <c r="A212" t="s">
        <v>179</v>
      </c>
      <c r="B212" t="s">
        <v>180</v>
      </c>
      <c r="C212" t="s">
        <v>169</v>
      </c>
      <c r="D212" t="s">
        <v>7</v>
      </c>
    </row>
    <row r="213" spans="1:4">
      <c r="A213" t="s">
        <v>451</v>
      </c>
      <c r="B213" t="s">
        <v>186</v>
      </c>
      <c r="C213" t="s">
        <v>169</v>
      </c>
      <c r="D213" t="s">
        <v>7</v>
      </c>
    </row>
    <row r="214" spans="1:4">
      <c r="A214" t="s">
        <v>181</v>
      </c>
      <c r="B214" t="s">
        <v>182</v>
      </c>
      <c r="C214" t="s">
        <v>169</v>
      </c>
      <c r="D214" t="s">
        <v>7</v>
      </c>
    </row>
    <row r="215" spans="1:4">
      <c r="A215" t="s">
        <v>183</v>
      </c>
      <c r="B215" t="s">
        <v>182</v>
      </c>
      <c r="C215" t="s">
        <v>169</v>
      </c>
      <c r="D215" t="s">
        <v>7</v>
      </c>
    </row>
    <row r="216" spans="1:4">
      <c r="A216" t="s">
        <v>184</v>
      </c>
      <c r="B216" t="s">
        <v>182</v>
      </c>
      <c r="C216" t="s">
        <v>169</v>
      </c>
      <c r="D216" t="s">
        <v>7</v>
      </c>
    </row>
    <row r="217" spans="1:4">
      <c r="A217" t="s">
        <v>185</v>
      </c>
      <c r="B217" t="s">
        <v>186</v>
      </c>
      <c r="C217" t="s">
        <v>169</v>
      </c>
      <c r="D217" t="s">
        <v>7</v>
      </c>
    </row>
    <row r="218" spans="1:4">
      <c r="A218" t="s">
        <v>301</v>
      </c>
      <c r="B218" t="s">
        <v>195</v>
      </c>
      <c r="C218" t="s">
        <v>169</v>
      </c>
      <c r="D218" t="s">
        <v>7</v>
      </c>
    </row>
    <row r="219" spans="1:4">
      <c r="A219" t="s">
        <v>444</v>
      </c>
      <c r="B219" t="s">
        <v>445</v>
      </c>
      <c r="C219" t="s">
        <v>169</v>
      </c>
      <c r="D219" t="s">
        <v>7</v>
      </c>
    </row>
    <row r="220" spans="1:4">
      <c r="A220" t="s">
        <v>448</v>
      </c>
      <c r="B220" t="s">
        <v>449</v>
      </c>
      <c r="C220" t="s">
        <v>169</v>
      </c>
      <c r="D220" t="s">
        <v>7</v>
      </c>
    </row>
    <row r="221" spans="1:4">
      <c r="A221" t="s">
        <v>461</v>
      </c>
      <c r="B221" t="s">
        <v>462</v>
      </c>
      <c r="C221" t="s">
        <v>169</v>
      </c>
    </row>
    <row r="222" spans="1:4">
      <c r="A222" t="s">
        <v>463</v>
      </c>
      <c r="B222" t="s">
        <v>464</v>
      </c>
      <c r="C222" t="s">
        <v>169</v>
      </c>
    </row>
    <row r="223" spans="1:4">
      <c r="A223" t="s">
        <v>465</v>
      </c>
      <c r="B223" t="s">
        <v>464</v>
      </c>
      <c r="C223" t="s">
        <v>169</v>
      </c>
    </row>
    <row r="224" spans="1:4">
      <c r="A224" t="s">
        <v>473</v>
      </c>
      <c r="B224" t="s">
        <v>474</v>
      </c>
      <c r="C224" t="s">
        <v>169</v>
      </c>
    </row>
    <row r="225" spans="1:4">
      <c r="A225" t="s">
        <v>470</v>
      </c>
      <c r="B225" t="s">
        <v>469</v>
      </c>
      <c r="C225" t="s">
        <v>169</v>
      </c>
    </row>
    <row r="226" spans="1:4">
      <c r="A226" t="s">
        <v>468</v>
      </c>
      <c r="B226" t="s">
        <v>469</v>
      </c>
      <c r="C226" t="s">
        <v>169</v>
      </c>
    </row>
    <row r="227" spans="1:4">
      <c r="A227" t="s">
        <v>471</v>
      </c>
      <c r="B227" t="s">
        <v>469</v>
      </c>
      <c r="C227" t="s">
        <v>169</v>
      </c>
    </row>
    <row r="228" spans="1:4">
      <c r="A228" t="s">
        <v>472</v>
      </c>
      <c r="B228" t="s">
        <v>469</v>
      </c>
      <c r="C228" t="s">
        <v>169</v>
      </c>
    </row>
    <row r="229" spans="1:4">
      <c r="A229" t="s">
        <v>466</v>
      </c>
      <c r="B229" t="s">
        <v>467</v>
      </c>
      <c r="C229" t="s">
        <v>169</v>
      </c>
    </row>
    <row r="230" spans="1:4">
      <c r="A230" t="s">
        <v>475</v>
      </c>
      <c r="B230" t="s">
        <v>476</v>
      </c>
      <c r="C230" t="s">
        <v>169</v>
      </c>
    </row>
    <row r="231" spans="1:4">
      <c r="A231" t="s">
        <v>481</v>
      </c>
      <c r="B231" t="s">
        <v>482</v>
      </c>
      <c r="C231" t="s">
        <v>169</v>
      </c>
    </row>
    <row r="232" spans="1:4">
      <c r="A232" t="s">
        <v>479</v>
      </c>
      <c r="B232" t="s">
        <v>480</v>
      </c>
      <c r="C232" t="s">
        <v>169</v>
      </c>
    </row>
    <row r="233" spans="1:4">
      <c r="A233" t="s">
        <v>477</v>
      </c>
      <c r="B233" t="s">
        <v>478</v>
      </c>
      <c r="C233" t="s">
        <v>169</v>
      </c>
    </row>
    <row r="234" spans="1:4">
      <c r="A234" t="s">
        <v>483</v>
      </c>
      <c r="B234" t="s">
        <v>484</v>
      </c>
      <c r="C234" t="s">
        <v>169</v>
      </c>
      <c r="D234" t="s">
        <v>23</v>
      </c>
    </row>
    <row r="235" spans="1:4">
      <c r="A235" t="s">
        <v>485</v>
      </c>
      <c r="B235" t="s">
        <v>484</v>
      </c>
      <c r="C235" t="s">
        <v>169</v>
      </c>
      <c r="D235" t="s">
        <v>23</v>
      </c>
    </row>
    <row r="236" spans="1:4">
      <c r="A236" t="s">
        <v>489</v>
      </c>
      <c r="B236" t="s">
        <v>487</v>
      </c>
      <c r="C236" t="s">
        <v>169</v>
      </c>
      <c r="D236" t="s">
        <v>36</v>
      </c>
    </row>
    <row r="237" spans="1:4">
      <c r="A237" t="s">
        <v>488</v>
      </c>
      <c r="B237" t="s">
        <v>487</v>
      </c>
      <c r="C237" t="s">
        <v>169</v>
      </c>
      <c r="D237" t="s">
        <v>36</v>
      </c>
    </row>
    <row r="238" spans="1:4">
      <c r="A238" t="s">
        <v>486</v>
      </c>
      <c r="B238" t="s">
        <v>487</v>
      </c>
      <c r="C238" t="s">
        <v>169</v>
      </c>
      <c r="D238" t="s">
        <v>36</v>
      </c>
    </row>
    <row r="239" spans="1:4">
      <c r="A239" t="s">
        <v>492</v>
      </c>
      <c r="B239" t="s">
        <v>491</v>
      </c>
      <c r="C239" t="s">
        <v>169</v>
      </c>
      <c r="D239" t="s">
        <v>36</v>
      </c>
    </row>
    <row r="240" spans="1:4">
      <c r="A240" t="s">
        <v>490</v>
      </c>
      <c r="B240" t="s">
        <v>491</v>
      </c>
      <c r="C240" t="s">
        <v>169</v>
      </c>
      <c r="D240" t="s">
        <v>36</v>
      </c>
    </row>
    <row r="241" spans="1:4">
      <c r="A241" t="s">
        <v>493</v>
      </c>
      <c r="B241" t="s">
        <v>491</v>
      </c>
      <c r="C241" t="s">
        <v>169</v>
      </c>
      <c r="D241" t="s">
        <v>36</v>
      </c>
    </row>
    <row r="242" spans="1:4">
      <c r="A242" t="s">
        <v>715</v>
      </c>
      <c r="B242" t="s">
        <v>714</v>
      </c>
      <c r="C242" t="s">
        <v>169</v>
      </c>
      <c r="D242" t="s">
        <v>33</v>
      </c>
    </row>
    <row r="243" spans="1:4">
      <c r="A243" t="s">
        <v>713</v>
      </c>
      <c r="B243" t="s">
        <v>714</v>
      </c>
      <c r="C243" t="s">
        <v>169</v>
      </c>
      <c r="D243" t="s">
        <v>33</v>
      </c>
    </row>
    <row r="244" spans="1:4">
      <c r="A244" t="s">
        <v>716</v>
      </c>
      <c r="B244" t="s">
        <v>717</v>
      </c>
      <c r="C244" t="s">
        <v>169</v>
      </c>
      <c r="D244" t="s">
        <v>33</v>
      </c>
    </row>
    <row r="245" spans="1:4">
      <c r="A245" t="s">
        <v>1015</v>
      </c>
      <c r="B245" t="s">
        <v>233</v>
      </c>
      <c r="C245" t="s">
        <v>169</v>
      </c>
      <c r="D245" t="s">
        <v>22</v>
      </c>
    </row>
    <row r="246" spans="1:4">
      <c r="A246" t="s">
        <v>1016</v>
      </c>
      <c r="B246" t="s">
        <v>1017</v>
      </c>
      <c r="C246" t="s">
        <v>169</v>
      </c>
      <c r="D246" t="s">
        <v>22</v>
      </c>
    </row>
    <row r="247" spans="1:4">
      <c r="A247" t="s">
        <v>412</v>
      </c>
      <c r="B247" t="s">
        <v>387</v>
      </c>
      <c r="C247" t="s">
        <v>169</v>
      </c>
      <c r="D247" t="s">
        <v>22</v>
      </c>
    </row>
    <row r="248" spans="1:4">
      <c r="A248" t="s">
        <v>531</v>
      </c>
      <c r="B248" t="s">
        <v>532</v>
      </c>
      <c r="C248" t="s">
        <v>169</v>
      </c>
      <c r="D248" t="s">
        <v>22</v>
      </c>
    </row>
    <row r="249" spans="1:4">
      <c r="A249" t="s">
        <v>533</v>
      </c>
      <c r="B249" t="s">
        <v>534</v>
      </c>
      <c r="C249" t="s">
        <v>169</v>
      </c>
      <c r="D249" t="s">
        <v>22</v>
      </c>
    </row>
    <row r="250" spans="1:4">
      <c r="A250" t="s">
        <v>535</v>
      </c>
      <c r="B250" t="s">
        <v>536</v>
      </c>
      <c r="C250" t="s">
        <v>169</v>
      </c>
      <c r="D250" t="s">
        <v>22</v>
      </c>
    </row>
    <row r="251" spans="1:4">
      <c r="A251" t="s">
        <v>537</v>
      </c>
      <c r="B251" t="s">
        <v>536</v>
      </c>
      <c r="C251" t="s">
        <v>169</v>
      </c>
      <c r="D251" t="s">
        <v>22</v>
      </c>
    </row>
    <row r="252" spans="1:4">
      <c r="A252" t="s">
        <v>547</v>
      </c>
      <c r="B252" t="s">
        <v>233</v>
      </c>
      <c r="C252" t="s">
        <v>169</v>
      </c>
      <c r="D252" t="s">
        <v>22</v>
      </c>
    </row>
    <row r="253" spans="1:4">
      <c r="A253" t="s">
        <v>543</v>
      </c>
      <c r="B253" t="s">
        <v>244</v>
      </c>
      <c r="C253" t="s">
        <v>169</v>
      </c>
      <c r="D253" t="s">
        <v>22</v>
      </c>
    </row>
    <row r="254" spans="1:4">
      <c r="A254" t="s">
        <v>544</v>
      </c>
      <c r="B254" t="s">
        <v>244</v>
      </c>
      <c r="C254" t="s">
        <v>169</v>
      </c>
      <c r="D254" t="s">
        <v>22</v>
      </c>
    </row>
    <row r="255" spans="1:4">
      <c r="A255" t="s">
        <v>546</v>
      </c>
      <c r="B255" t="s">
        <v>244</v>
      </c>
      <c r="C255" t="s">
        <v>169</v>
      </c>
      <c r="D255" t="s">
        <v>22</v>
      </c>
    </row>
    <row r="256" spans="1:4">
      <c r="A256" t="s">
        <v>545</v>
      </c>
      <c r="B256" t="s">
        <v>244</v>
      </c>
      <c r="C256" t="s">
        <v>169</v>
      </c>
      <c r="D256" t="s">
        <v>22</v>
      </c>
    </row>
    <row r="257" spans="1:4">
      <c r="A257" t="s">
        <v>538</v>
      </c>
      <c r="B257" t="s">
        <v>244</v>
      </c>
      <c r="C257" t="s">
        <v>169</v>
      </c>
      <c r="D257" t="s">
        <v>22</v>
      </c>
    </row>
    <row r="258" spans="1:4">
      <c r="A258" t="s">
        <v>539</v>
      </c>
      <c r="B258" t="s">
        <v>244</v>
      </c>
      <c r="C258" t="s">
        <v>169</v>
      </c>
      <c r="D258" t="s">
        <v>22</v>
      </c>
    </row>
    <row r="259" spans="1:4">
      <c r="A259" t="s">
        <v>540</v>
      </c>
      <c r="B259" t="s">
        <v>244</v>
      </c>
      <c r="C259" t="s">
        <v>169</v>
      </c>
      <c r="D259" t="s">
        <v>22</v>
      </c>
    </row>
    <row r="260" spans="1:4">
      <c r="A260" t="s">
        <v>541</v>
      </c>
      <c r="B260" t="s">
        <v>542</v>
      </c>
      <c r="C260" t="s">
        <v>169</v>
      </c>
      <c r="D260" t="s">
        <v>22</v>
      </c>
    </row>
    <row r="261" spans="1:4">
      <c r="A261" t="s">
        <v>549</v>
      </c>
      <c r="B261" t="s">
        <v>231</v>
      </c>
      <c r="C261" t="s">
        <v>169</v>
      </c>
      <c r="D261" t="s">
        <v>22</v>
      </c>
    </row>
    <row r="262" spans="1:4">
      <c r="A262" t="s">
        <v>548</v>
      </c>
      <c r="B262" t="s">
        <v>231</v>
      </c>
      <c r="C262" t="s">
        <v>169</v>
      </c>
      <c r="D262" t="s">
        <v>22</v>
      </c>
    </row>
    <row r="263" spans="1:4">
      <c r="A263" t="s">
        <v>396</v>
      </c>
      <c r="B263" t="s">
        <v>387</v>
      </c>
      <c r="C263" t="s">
        <v>169</v>
      </c>
      <c r="D263" t="s">
        <v>22</v>
      </c>
    </row>
    <row r="264" spans="1:4">
      <c r="A264" t="s">
        <v>400</v>
      </c>
      <c r="B264" t="s">
        <v>399</v>
      </c>
      <c r="C264" t="s">
        <v>169</v>
      </c>
      <c r="D264" t="s">
        <v>22</v>
      </c>
    </row>
    <row r="265" spans="1:4">
      <c r="A265" t="s">
        <v>397</v>
      </c>
      <c r="B265" t="s">
        <v>399</v>
      </c>
      <c r="C265" t="s">
        <v>169</v>
      </c>
      <c r="D265" t="s">
        <v>22</v>
      </c>
    </row>
    <row r="266" spans="1:4">
      <c r="A266" t="s">
        <v>398</v>
      </c>
      <c r="B266" t="s">
        <v>399</v>
      </c>
      <c r="C266" t="s">
        <v>169</v>
      </c>
      <c r="D266" t="s">
        <v>22</v>
      </c>
    </row>
    <row r="267" spans="1:4">
      <c r="A267" t="s">
        <v>404</v>
      </c>
      <c r="B267" t="s">
        <v>402</v>
      </c>
      <c r="C267" t="s">
        <v>169</v>
      </c>
      <c r="D267" t="s">
        <v>22</v>
      </c>
    </row>
    <row r="268" spans="1:4">
      <c r="A268" t="s">
        <v>401</v>
      </c>
      <c r="B268" t="s">
        <v>402</v>
      </c>
      <c r="C268" t="s">
        <v>169</v>
      </c>
      <c r="D268" t="s">
        <v>22</v>
      </c>
    </row>
    <row r="269" spans="1:4">
      <c r="A269" t="s">
        <v>419</v>
      </c>
      <c r="B269" t="s">
        <v>420</v>
      </c>
      <c r="C269" t="s">
        <v>169</v>
      </c>
      <c r="D269" t="s">
        <v>12</v>
      </c>
    </row>
    <row r="270" spans="1:4">
      <c r="A270" t="s">
        <v>423</v>
      </c>
      <c r="B270" t="s">
        <v>420</v>
      </c>
      <c r="C270" t="s">
        <v>169</v>
      </c>
      <c r="D270" t="s">
        <v>12</v>
      </c>
    </row>
    <row r="271" spans="1:4">
      <c r="A271" t="s">
        <v>424</v>
      </c>
      <c r="B271" t="s">
        <v>420</v>
      </c>
      <c r="C271" t="s">
        <v>169</v>
      </c>
      <c r="D271" t="s">
        <v>12</v>
      </c>
    </row>
    <row r="272" spans="1:4">
      <c r="A272" t="s">
        <v>425</v>
      </c>
      <c r="B272" t="s">
        <v>420</v>
      </c>
      <c r="C272" t="s">
        <v>169</v>
      </c>
      <c r="D272" t="s">
        <v>12</v>
      </c>
    </row>
    <row r="273" spans="1:4">
      <c r="A273" t="s">
        <v>421</v>
      </c>
      <c r="B273" t="s">
        <v>323</v>
      </c>
      <c r="C273" t="s">
        <v>169</v>
      </c>
      <c r="D273" t="s">
        <v>12</v>
      </c>
    </row>
    <row r="274" spans="1:4">
      <c r="A274" t="s">
        <v>422</v>
      </c>
      <c r="B274" t="s">
        <v>420</v>
      </c>
      <c r="C274" t="s">
        <v>169</v>
      </c>
      <c r="D274" t="s">
        <v>12</v>
      </c>
    </row>
    <row r="275" spans="1:4">
      <c r="A275" t="s">
        <v>413</v>
      </c>
      <c r="B275" t="s">
        <v>327</v>
      </c>
      <c r="C275" t="s">
        <v>169</v>
      </c>
      <c r="D275" t="s">
        <v>12</v>
      </c>
    </row>
    <row r="276" spans="1:4">
      <c r="A276" t="s">
        <v>414</v>
      </c>
      <c r="B276" t="s">
        <v>327</v>
      </c>
      <c r="C276" t="s">
        <v>169</v>
      </c>
      <c r="D276" t="s">
        <v>12</v>
      </c>
    </row>
    <row r="277" spans="1:4">
      <c r="A277" t="s">
        <v>415</v>
      </c>
      <c r="B277" t="s">
        <v>319</v>
      </c>
      <c r="C277" t="s">
        <v>169</v>
      </c>
      <c r="D277" t="s">
        <v>12</v>
      </c>
    </row>
    <row r="278" spans="1:4">
      <c r="A278" t="s">
        <v>416</v>
      </c>
      <c r="B278" t="s">
        <v>223</v>
      </c>
      <c r="C278" t="s">
        <v>169</v>
      </c>
      <c r="D278" t="s">
        <v>12</v>
      </c>
    </row>
    <row r="279" spans="1:4">
      <c r="A279" t="s">
        <v>417</v>
      </c>
      <c r="B279" t="s">
        <v>223</v>
      </c>
      <c r="C279" t="s">
        <v>169</v>
      </c>
      <c r="D279" t="s">
        <v>12</v>
      </c>
    </row>
    <row r="280" spans="1:4">
      <c r="A280" t="s">
        <v>418</v>
      </c>
      <c r="B280" t="s">
        <v>321</v>
      </c>
      <c r="C280" t="s">
        <v>169</v>
      </c>
      <c r="D280" t="s">
        <v>12</v>
      </c>
    </row>
    <row r="281" spans="1:4">
      <c r="A281" t="s">
        <v>581</v>
      </c>
      <c r="B281" t="s">
        <v>429</v>
      </c>
      <c r="C281" t="s">
        <v>169</v>
      </c>
      <c r="D281" t="s">
        <v>12</v>
      </c>
    </row>
    <row r="282" spans="1:4">
      <c r="A282" t="s">
        <v>582</v>
      </c>
      <c r="B282" t="s">
        <v>429</v>
      </c>
      <c r="C282" t="s">
        <v>169</v>
      </c>
      <c r="D282" t="s">
        <v>12</v>
      </c>
    </row>
    <row r="283" spans="1:4">
      <c r="A283" t="s">
        <v>587</v>
      </c>
      <c r="B283" t="s">
        <v>429</v>
      </c>
      <c r="C283" t="s">
        <v>169</v>
      </c>
      <c r="D283" t="s">
        <v>12</v>
      </c>
    </row>
    <row r="284" spans="1:4">
      <c r="A284" t="s">
        <v>579</v>
      </c>
      <c r="B284" t="s">
        <v>580</v>
      </c>
      <c r="C284" t="s">
        <v>169</v>
      </c>
      <c r="D284" t="s">
        <v>12</v>
      </c>
    </row>
    <row r="285" spans="1:4">
      <c r="A285" t="s">
        <v>583</v>
      </c>
      <c r="B285" t="s">
        <v>4413</v>
      </c>
      <c r="C285" t="s">
        <v>169</v>
      </c>
      <c r="D285" t="s">
        <v>12</v>
      </c>
    </row>
    <row r="286" spans="1:4">
      <c r="A286" t="s">
        <v>585</v>
      </c>
      <c r="B286" t="s">
        <v>584</v>
      </c>
      <c r="C286" t="s">
        <v>169</v>
      </c>
      <c r="D286" t="s">
        <v>12</v>
      </c>
    </row>
    <row r="287" spans="1:4">
      <c r="A287" t="s">
        <v>3655</v>
      </c>
      <c r="B287" t="s">
        <v>648</v>
      </c>
      <c r="C287" t="s">
        <v>169</v>
      </c>
      <c r="D287" t="s">
        <v>3</v>
      </c>
    </row>
    <row r="288" spans="1:4">
      <c r="A288" t="s">
        <v>3653</v>
      </c>
      <c r="B288" t="s">
        <v>3654</v>
      </c>
      <c r="C288" t="s">
        <v>169</v>
      </c>
      <c r="D288" t="s">
        <v>3</v>
      </c>
    </row>
    <row r="289" spans="1:4">
      <c r="A289" t="s">
        <v>3675</v>
      </c>
      <c r="B289" t="s">
        <v>3676</v>
      </c>
      <c r="C289" t="s">
        <v>169</v>
      </c>
      <c r="D289" t="s">
        <v>3</v>
      </c>
    </row>
    <row r="290" spans="1:4">
      <c r="A290" t="s">
        <v>3677</v>
      </c>
      <c r="B290" t="s">
        <v>3676</v>
      </c>
      <c r="C290" t="s">
        <v>169</v>
      </c>
      <c r="D290" t="s">
        <v>3</v>
      </c>
    </row>
    <row r="291" spans="1:4">
      <c r="A291" t="s">
        <v>3656</v>
      </c>
      <c r="B291" t="s">
        <v>3657</v>
      </c>
      <c r="C291" t="s">
        <v>169</v>
      </c>
      <c r="D291" t="s">
        <v>3</v>
      </c>
    </row>
    <row r="292" spans="1:4">
      <c r="A292" t="s">
        <v>3662</v>
      </c>
      <c r="B292" t="s">
        <v>3663</v>
      </c>
      <c r="C292" t="s">
        <v>169</v>
      </c>
      <c r="D292" t="s">
        <v>3</v>
      </c>
    </row>
    <row r="293" spans="1:4">
      <c r="A293" t="s">
        <v>3658</v>
      </c>
      <c r="B293" t="s">
        <v>3659</v>
      </c>
      <c r="C293" t="s">
        <v>169</v>
      </c>
      <c r="D293" t="s">
        <v>3</v>
      </c>
    </row>
    <row r="294" spans="1:4">
      <c r="A294" t="s">
        <v>3660</v>
      </c>
      <c r="B294" t="s">
        <v>3659</v>
      </c>
      <c r="C294" t="s">
        <v>169</v>
      </c>
      <c r="D294" t="s">
        <v>3</v>
      </c>
    </row>
    <row r="295" spans="1:4">
      <c r="A295" t="s">
        <v>3661</v>
      </c>
      <c r="B295" t="s">
        <v>3659</v>
      </c>
      <c r="C295" t="s">
        <v>169</v>
      </c>
      <c r="D295" t="s">
        <v>3</v>
      </c>
    </row>
    <row r="296" spans="1:4">
      <c r="A296" t="s">
        <v>3669</v>
      </c>
      <c r="B296" t="s">
        <v>3670</v>
      </c>
      <c r="C296" t="s">
        <v>169</v>
      </c>
      <c r="D296" t="s">
        <v>3</v>
      </c>
    </row>
    <row r="297" spans="1:4">
      <c r="A297" t="s">
        <v>3671</v>
      </c>
      <c r="B297" t="s">
        <v>3670</v>
      </c>
      <c r="C297" t="s">
        <v>169</v>
      </c>
      <c r="D297" t="s">
        <v>3</v>
      </c>
    </row>
    <row r="298" spans="1:4">
      <c r="A298" t="s">
        <v>5060</v>
      </c>
      <c r="B298" t="s">
        <v>5102</v>
      </c>
      <c r="C298" t="s">
        <v>169</v>
      </c>
      <c r="D298" t="s">
        <v>3</v>
      </c>
    </row>
    <row r="299" spans="1:4">
      <c r="A299" t="s">
        <v>3672</v>
      </c>
      <c r="B299" t="s">
        <v>3670</v>
      </c>
      <c r="C299" t="s">
        <v>169</v>
      </c>
      <c r="D299" t="s">
        <v>3</v>
      </c>
    </row>
    <row r="300" spans="1:4">
      <c r="A300" t="s">
        <v>3673</v>
      </c>
      <c r="B300" t="s">
        <v>3670</v>
      </c>
      <c r="C300" t="s">
        <v>169</v>
      </c>
      <c r="D300" t="s">
        <v>1</v>
      </c>
    </row>
    <row r="301" spans="1:4">
      <c r="A301" t="s">
        <v>3667</v>
      </c>
      <c r="B301" t="s">
        <v>3668</v>
      </c>
      <c r="C301" t="s">
        <v>169</v>
      </c>
      <c r="D301" t="s">
        <v>3</v>
      </c>
    </row>
    <row r="302" spans="1:4">
      <c r="A302" t="s">
        <v>3664</v>
      </c>
      <c r="B302" t="s">
        <v>3665</v>
      </c>
      <c r="C302" t="s">
        <v>169</v>
      </c>
      <c r="D302" t="s">
        <v>3</v>
      </c>
    </row>
    <row r="303" spans="1:4">
      <c r="A303" t="s">
        <v>3666</v>
      </c>
      <c r="B303" t="s">
        <v>3665</v>
      </c>
      <c r="C303" t="s">
        <v>169</v>
      </c>
      <c r="D303" t="s">
        <v>3</v>
      </c>
    </row>
    <row r="304" spans="1:4">
      <c r="A304" t="s">
        <v>3749</v>
      </c>
      <c r="B304" t="s">
        <v>3750</v>
      </c>
      <c r="C304" t="s">
        <v>169</v>
      </c>
      <c r="D304" t="s">
        <v>3</v>
      </c>
    </row>
    <row r="305" spans="1:4">
      <c r="A305" t="s">
        <v>3751</v>
      </c>
      <c r="B305" t="s">
        <v>3750</v>
      </c>
      <c r="C305" t="s">
        <v>169</v>
      </c>
      <c r="D305" t="s">
        <v>3</v>
      </c>
    </row>
    <row r="306" spans="1:4">
      <c r="A306" t="s">
        <v>3752</v>
      </c>
      <c r="B306" t="s">
        <v>3750</v>
      </c>
      <c r="C306" t="s">
        <v>169</v>
      </c>
      <c r="D306" t="s">
        <v>3</v>
      </c>
    </row>
    <row r="307" spans="1:4">
      <c r="A307" t="s">
        <v>3684</v>
      </c>
      <c r="B307" t="s">
        <v>648</v>
      </c>
      <c r="C307" t="s">
        <v>169</v>
      </c>
      <c r="D307" t="s">
        <v>3</v>
      </c>
    </row>
    <row r="308" spans="1:4">
      <c r="A308" t="s">
        <v>3682</v>
      </c>
      <c r="B308" t="s">
        <v>3683</v>
      </c>
      <c r="C308" t="s">
        <v>169</v>
      </c>
      <c r="D308" t="s">
        <v>3</v>
      </c>
    </row>
    <row r="309" spans="1:4">
      <c r="A309" t="s">
        <v>3403</v>
      </c>
      <c r="B309" t="s">
        <v>3399</v>
      </c>
      <c r="C309" t="s">
        <v>169</v>
      </c>
      <c r="D309" t="s">
        <v>18</v>
      </c>
    </row>
    <row r="310" spans="1:4">
      <c r="A310" t="s">
        <v>3402</v>
      </c>
      <c r="B310" t="s">
        <v>3399</v>
      </c>
      <c r="C310" t="s">
        <v>169</v>
      </c>
      <c r="D310" t="s">
        <v>18</v>
      </c>
    </row>
    <row r="311" spans="1:4">
      <c r="A311" t="s">
        <v>3404</v>
      </c>
      <c r="B311" t="s">
        <v>3399</v>
      </c>
      <c r="C311" t="s">
        <v>169</v>
      </c>
      <c r="D311" t="s">
        <v>18</v>
      </c>
    </row>
    <row r="312" spans="1:4">
      <c r="A312" t="s">
        <v>3405</v>
      </c>
      <c r="B312" t="s">
        <v>3406</v>
      </c>
      <c r="C312" t="s">
        <v>169</v>
      </c>
      <c r="D312" t="s">
        <v>18</v>
      </c>
    </row>
    <row r="313" spans="1:4">
      <c r="A313" t="s">
        <v>3409</v>
      </c>
      <c r="B313" t="s">
        <v>3147</v>
      </c>
      <c r="C313" t="s">
        <v>169</v>
      </c>
      <c r="D313" t="s">
        <v>18</v>
      </c>
    </row>
    <row r="314" spans="1:4">
      <c r="A314" t="s">
        <v>3407</v>
      </c>
      <c r="B314" t="s">
        <v>3406</v>
      </c>
      <c r="C314" t="s">
        <v>169</v>
      </c>
      <c r="D314" t="s">
        <v>18</v>
      </c>
    </row>
    <row r="315" spans="1:4">
      <c r="A315" t="s">
        <v>3408</v>
      </c>
      <c r="B315" t="s">
        <v>3406</v>
      </c>
      <c r="C315" t="s">
        <v>169</v>
      </c>
      <c r="D315" t="s">
        <v>18</v>
      </c>
    </row>
    <row r="316" spans="1:4">
      <c r="A316" t="s">
        <v>3454</v>
      </c>
      <c r="B316" t="s">
        <v>3147</v>
      </c>
      <c r="C316" t="s">
        <v>169</v>
      </c>
      <c r="D316" t="s">
        <v>18</v>
      </c>
    </row>
    <row r="317" spans="1:4">
      <c r="A317" t="s">
        <v>3455</v>
      </c>
      <c r="B317" t="s">
        <v>3406</v>
      </c>
      <c r="C317" t="s">
        <v>169</v>
      </c>
      <c r="D317" t="s">
        <v>18</v>
      </c>
    </row>
    <row r="318" spans="1:4">
      <c r="A318" t="s">
        <v>3451</v>
      </c>
      <c r="B318" t="s">
        <v>3452</v>
      </c>
      <c r="C318" t="s">
        <v>169</v>
      </c>
      <c r="D318" t="s">
        <v>18</v>
      </c>
    </row>
    <row r="319" spans="1:4">
      <c r="A319" t="s">
        <v>3449</v>
      </c>
      <c r="B319" t="s">
        <v>3450</v>
      </c>
      <c r="C319" t="s">
        <v>169</v>
      </c>
      <c r="D319" t="s">
        <v>18</v>
      </c>
    </row>
    <row r="320" spans="1:4">
      <c r="A320" t="s">
        <v>3453</v>
      </c>
      <c r="B320" t="s">
        <v>3452</v>
      </c>
      <c r="C320" t="s">
        <v>169</v>
      </c>
      <c r="D320" t="s">
        <v>18</v>
      </c>
    </row>
    <row r="321" spans="1:4">
      <c r="A321" t="s">
        <v>3456</v>
      </c>
      <c r="B321" t="s">
        <v>3406</v>
      </c>
      <c r="C321" t="s">
        <v>169</v>
      </c>
      <c r="D321" t="s">
        <v>18</v>
      </c>
    </row>
    <row r="322" spans="1:4">
      <c r="A322" t="s">
        <v>3410</v>
      </c>
      <c r="B322" t="s">
        <v>3406</v>
      </c>
      <c r="C322" t="s">
        <v>169</v>
      </c>
      <c r="D322" t="s">
        <v>18</v>
      </c>
    </row>
    <row r="323" spans="1:4">
      <c r="A323" t="s">
        <v>3411</v>
      </c>
      <c r="B323" t="s">
        <v>3406</v>
      </c>
      <c r="C323" t="s">
        <v>169</v>
      </c>
      <c r="D323" t="s">
        <v>18</v>
      </c>
    </row>
    <row r="324" spans="1:4">
      <c r="A324" t="s">
        <v>3457</v>
      </c>
      <c r="B324" t="s">
        <v>3147</v>
      </c>
      <c r="C324" t="s">
        <v>169</v>
      </c>
      <c r="D324" t="s">
        <v>18</v>
      </c>
    </row>
    <row r="325" spans="1:4">
      <c r="A325" t="s">
        <v>3491</v>
      </c>
      <c r="B325" t="s">
        <v>3459</v>
      </c>
      <c r="C325" t="s">
        <v>169</v>
      </c>
      <c r="D325" t="s">
        <v>18</v>
      </c>
    </row>
    <row r="326" spans="1:4">
      <c r="A326" t="s">
        <v>3492</v>
      </c>
      <c r="B326" t="s">
        <v>3459</v>
      </c>
      <c r="C326" t="s">
        <v>169</v>
      </c>
      <c r="D326" t="s">
        <v>18</v>
      </c>
    </row>
    <row r="327" spans="1:4">
      <c r="A327" t="s">
        <v>3467</v>
      </c>
      <c r="B327" t="s">
        <v>3207</v>
      </c>
      <c r="C327" t="s">
        <v>169</v>
      </c>
      <c r="D327" t="s">
        <v>18</v>
      </c>
    </row>
    <row r="328" spans="1:4">
      <c r="A328" t="s">
        <v>3458</v>
      </c>
      <c r="B328" t="s">
        <v>3459</v>
      </c>
      <c r="C328" t="s">
        <v>169</v>
      </c>
      <c r="D328" t="s">
        <v>18</v>
      </c>
    </row>
    <row r="329" spans="1:4">
      <c r="A329" t="s">
        <v>3460</v>
      </c>
      <c r="B329" t="s">
        <v>3459</v>
      </c>
      <c r="C329" t="s">
        <v>169</v>
      </c>
      <c r="D329" t="s">
        <v>18</v>
      </c>
    </row>
    <row r="330" spans="1:4">
      <c r="A330" t="s">
        <v>3461</v>
      </c>
      <c r="B330" t="s">
        <v>3459</v>
      </c>
      <c r="C330" t="s">
        <v>169</v>
      </c>
      <c r="D330" t="s">
        <v>18</v>
      </c>
    </row>
    <row r="331" spans="1:4">
      <c r="A331" t="s">
        <v>3462</v>
      </c>
      <c r="B331" t="s">
        <v>3459</v>
      </c>
      <c r="C331" t="s">
        <v>169</v>
      </c>
      <c r="D331" t="s">
        <v>18</v>
      </c>
    </row>
    <row r="332" spans="1:4">
      <c r="A332" t="s">
        <v>358</v>
      </c>
      <c r="B332" t="s">
        <v>284</v>
      </c>
      <c r="C332" t="s">
        <v>259</v>
      </c>
      <c r="D332" t="s">
        <v>27</v>
      </c>
    </row>
    <row r="333" spans="1:4">
      <c r="A333" t="s">
        <v>359</v>
      </c>
      <c r="B333" t="s">
        <v>284</v>
      </c>
      <c r="C333" t="s">
        <v>259</v>
      </c>
      <c r="D333" t="s">
        <v>27</v>
      </c>
    </row>
    <row r="334" spans="1:4">
      <c r="A334" t="s">
        <v>360</v>
      </c>
      <c r="B334" t="s">
        <v>284</v>
      </c>
      <c r="C334" t="s">
        <v>259</v>
      </c>
      <c r="D334" t="s">
        <v>27</v>
      </c>
    </row>
    <row r="335" spans="1:4">
      <c r="A335" t="s">
        <v>363</v>
      </c>
      <c r="B335" t="s">
        <v>258</v>
      </c>
      <c r="C335" t="s">
        <v>259</v>
      </c>
      <c r="D335" t="s">
        <v>27</v>
      </c>
    </row>
    <row r="336" spans="1:4">
      <c r="A336" t="s">
        <v>362</v>
      </c>
      <c r="B336" t="s">
        <v>261</v>
      </c>
      <c r="C336" t="s">
        <v>262</v>
      </c>
      <c r="D336" t="s">
        <v>27</v>
      </c>
    </row>
    <row r="337" spans="1:4">
      <c r="A337" t="s">
        <v>361</v>
      </c>
      <c r="B337" t="s">
        <v>258</v>
      </c>
      <c r="C337" t="s">
        <v>259</v>
      </c>
      <c r="D337" t="s">
        <v>27</v>
      </c>
    </row>
    <row r="338" spans="1:4">
      <c r="A338" t="s">
        <v>364</v>
      </c>
      <c r="B338" t="s">
        <v>365</v>
      </c>
      <c r="C338" t="s">
        <v>259</v>
      </c>
      <c r="D338" t="s">
        <v>27</v>
      </c>
    </row>
    <row r="339" spans="1:4">
      <c r="A339" t="s">
        <v>377</v>
      </c>
      <c r="B339" t="s">
        <v>378</v>
      </c>
      <c r="C339" t="s">
        <v>259</v>
      </c>
      <c r="D339" t="s">
        <v>27</v>
      </c>
    </row>
    <row r="340" spans="1:4">
      <c r="A340" t="s">
        <v>368</v>
      </c>
      <c r="B340" t="s">
        <v>288</v>
      </c>
      <c r="C340" t="s">
        <v>259</v>
      </c>
      <c r="D340" t="s">
        <v>27</v>
      </c>
    </row>
    <row r="341" spans="1:4">
      <c r="A341" t="s">
        <v>369</v>
      </c>
      <c r="B341" t="s">
        <v>288</v>
      </c>
      <c r="C341" t="s">
        <v>259</v>
      </c>
      <c r="D341" t="s">
        <v>27</v>
      </c>
    </row>
    <row r="342" spans="1:4">
      <c r="A342" t="s">
        <v>370</v>
      </c>
      <c r="B342" t="s">
        <v>371</v>
      </c>
      <c r="C342" t="s">
        <v>259</v>
      </c>
      <c r="D342" t="s">
        <v>27</v>
      </c>
    </row>
    <row r="343" spans="1:4">
      <c r="A343" t="s">
        <v>372</v>
      </c>
      <c r="B343" t="s">
        <v>373</v>
      </c>
      <c r="C343" t="s">
        <v>169</v>
      </c>
      <c r="D343" t="s">
        <v>22</v>
      </c>
    </row>
    <row r="344" spans="1:4">
      <c r="A344" t="s">
        <v>374</v>
      </c>
      <c r="B344" t="s">
        <v>373</v>
      </c>
      <c r="C344" t="s">
        <v>169</v>
      </c>
      <c r="D344" t="s">
        <v>22</v>
      </c>
    </row>
    <row r="345" spans="1:4">
      <c r="A345" t="s">
        <v>379</v>
      </c>
      <c r="B345" t="s">
        <v>380</v>
      </c>
      <c r="C345" t="s">
        <v>259</v>
      </c>
      <c r="D345" t="s">
        <v>27</v>
      </c>
    </row>
    <row r="346" spans="1:4">
      <c r="A346" t="s">
        <v>366</v>
      </c>
      <c r="B346" t="s">
        <v>367</v>
      </c>
      <c r="C346" t="s">
        <v>259</v>
      </c>
      <c r="D346" t="s">
        <v>27</v>
      </c>
    </row>
    <row r="347" spans="1:4">
      <c r="A347" t="s">
        <v>375</v>
      </c>
      <c r="B347" t="s">
        <v>376</v>
      </c>
      <c r="C347" t="s">
        <v>259</v>
      </c>
      <c r="D347" t="s">
        <v>27</v>
      </c>
    </row>
    <row r="348" spans="1:4">
      <c r="A348" t="s">
        <v>4443</v>
      </c>
      <c r="B348" t="s">
        <v>4444</v>
      </c>
      <c r="C348" t="s">
        <v>259</v>
      </c>
      <c r="D348" t="s">
        <v>27</v>
      </c>
    </row>
    <row r="349" spans="1:4">
      <c r="A349" t="s">
        <v>105</v>
      </c>
      <c r="B349" t="s">
        <v>106</v>
      </c>
      <c r="C349" t="s">
        <v>259</v>
      </c>
      <c r="D349" t="s">
        <v>27</v>
      </c>
    </row>
    <row r="350" spans="1:4">
      <c r="A350" t="s">
        <v>381</v>
      </c>
      <c r="B350" t="s">
        <v>382</v>
      </c>
      <c r="C350" t="s">
        <v>259</v>
      </c>
      <c r="D350" t="s">
        <v>27</v>
      </c>
    </row>
    <row r="351" spans="1:4">
      <c r="A351" t="s">
        <v>528</v>
      </c>
      <c r="B351" t="s">
        <v>273</v>
      </c>
      <c r="C351" t="s">
        <v>259</v>
      </c>
      <c r="D351" t="s">
        <v>27</v>
      </c>
    </row>
    <row r="352" spans="1:4">
      <c r="A352" t="s">
        <v>529</v>
      </c>
      <c r="B352" t="s">
        <v>501</v>
      </c>
      <c r="C352" t="s">
        <v>262</v>
      </c>
      <c r="D352" t="s">
        <v>27</v>
      </c>
    </row>
    <row r="353" spans="1:4">
      <c r="A353" t="s">
        <v>735</v>
      </c>
      <c r="B353" t="s">
        <v>349</v>
      </c>
      <c r="C353" t="s">
        <v>259</v>
      </c>
      <c r="D353" t="s">
        <v>27</v>
      </c>
    </row>
    <row r="354" spans="1:4">
      <c r="A354" t="s">
        <v>737</v>
      </c>
      <c r="B354" t="s">
        <v>349</v>
      </c>
      <c r="C354" t="s">
        <v>259</v>
      </c>
      <c r="D354" t="s">
        <v>27</v>
      </c>
    </row>
    <row r="355" spans="1:4">
      <c r="A355" t="s">
        <v>736</v>
      </c>
      <c r="B355" t="s">
        <v>349</v>
      </c>
      <c r="C355" t="s">
        <v>259</v>
      </c>
      <c r="D355" t="s">
        <v>27</v>
      </c>
    </row>
    <row r="356" spans="1:4">
      <c r="A356" t="s">
        <v>530</v>
      </c>
      <c r="B356" t="s">
        <v>349</v>
      </c>
      <c r="C356" t="s">
        <v>259</v>
      </c>
      <c r="D356" t="s">
        <v>27</v>
      </c>
    </row>
    <row r="357" spans="1:4">
      <c r="A357" t="s">
        <v>733</v>
      </c>
      <c r="B357" t="s">
        <v>501</v>
      </c>
      <c r="C357" t="s">
        <v>262</v>
      </c>
      <c r="D357" t="s">
        <v>27</v>
      </c>
    </row>
    <row r="358" spans="1:4">
      <c r="A358" t="s">
        <v>734</v>
      </c>
      <c r="B358" t="s">
        <v>349</v>
      </c>
      <c r="C358" t="s">
        <v>259</v>
      </c>
      <c r="D358" t="s">
        <v>27</v>
      </c>
    </row>
    <row r="359" spans="1:4">
      <c r="A359" t="s">
        <v>5107</v>
      </c>
      <c r="B359" t="s">
        <v>2180</v>
      </c>
      <c r="C359" t="s">
        <v>169</v>
      </c>
      <c r="D359" t="s">
        <v>3</v>
      </c>
    </row>
    <row r="360" spans="1:4">
      <c r="A360" t="s">
        <v>2077</v>
      </c>
      <c r="B360" t="s">
        <v>4394</v>
      </c>
      <c r="C360" t="s">
        <v>169</v>
      </c>
      <c r="D360" t="s">
        <v>3</v>
      </c>
    </row>
    <row r="361" spans="1:4">
      <c r="A361" t="s">
        <v>2181</v>
      </c>
      <c r="B361" t="s">
        <v>2182</v>
      </c>
      <c r="C361" t="s">
        <v>169</v>
      </c>
    </row>
    <row r="362" spans="1:4">
      <c r="A362" t="s">
        <v>2310</v>
      </c>
      <c r="B362" t="s">
        <v>2309</v>
      </c>
      <c r="C362" t="s">
        <v>169</v>
      </c>
      <c r="D362" t="s">
        <v>3</v>
      </c>
    </row>
    <row r="363" spans="1:4">
      <c r="A363" t="s">
        <v>2311</v>
      </c>
      <c r="B363" t="s">
        <v>2309</v>
      </c>
      <c r="C363" t="s">
        <v>169</v>
      </c>
      <c r="D363" t="s">
        <v>3</v>
      </c>
    </row>
    <row r="364" spans="1:4">
      <c r="A364" t="s">
        <v>2312</v>
      </c>
      <c r="B364" t="s">
        <v>2309</v>
      </c>
      <c r="C364" t="s">
        <v>169</v>
      </c>
      <c r="D364" t="s">
        <v>3</v>
      </c>
    </row>
    <row r="365" spans="1:4">
      <c r="A365" t="s">
        <v>2308</v>
      </c>
      <c r="B365" t="s">
        <v>2309</v>
      </c>
      <c r="C365" t="s">
        <v>169</v>
      </c>
      <c r="D365" t="s">
        <v>3</v>
      </c>
    </row>
    <row r="366" spans="1:4">
      <c r="A366" t="s">
        <v>2313</v>
      </c>
      <c r="B366" t="s">
        <v>2193</v>
      </c>
      <c r="C366" t="s">
        <v>169</v>
      </c>
      <c r="D366" t="s">
        <v>3</v>
      </c>
    </row>
    <row r="367" spans="1:4">
      <c r="A367" t="s">
        <v>2301</v>
      </c>
      <c r="B367" t="s">
        <v>2300</v>
      </c>
      <c r="C367" t="s">
        <v>169</v>
      </c>
      <c r="D367" t="s">
        <v>3</v>
      </c>
    </row>
    <row r="368" spans="1:4">
      <c r="A368" t="s">
        <v>2299</v>
      </c>
      <c r="B368" t="s">
        <v>2300</v>
      </c>
      <c r="C368" t="s">
        <v>169</v>
      </c>
      <c r="D368" t="s">
        <v>3</v>
      </c>
    </row>
    <row r="369" spans="1:4">
      <c r="A369" t="s">
        <v>2302</v>
      </c>
      <c r="B369" t="s">
        <v>2303</v>
      </c>
      <c r="C369" t="s">
        <v>169</v>
      </c>
      <c r="D369" t="s">
        <v>3</v>
      </c>
    </row>
    <row r="370" spans="1:4">
      <c r="A370" t="s">
        <v>2304</v>
      </c>
      <c r="B370" t="s">
        <v>2305</v>
      </c>
      <c r="C370" t="s">
        <v>169</v>
      </c>
      <c r="D370" t="s">
        <v>3</v>
      </c>
    </row>
    <row r="371" spans="1:4">
      <c r="A371" t="s">
        <v>2316</v>
      </c>
      <c r="B371" t="s">
        <v>2300</v>
      </c>
      <c r="C371" t="s">
        <v>169</v>
      </c>
      <c r="D371" t="s">
        <v>3</v>
      </c>
    </row>
    <row r="372" spans="1:4">
      <c r="A372" t="s">
        <v>2315</v>
      </c>
      <c r="B372" t="s">
        <v>2300</v>
      </c>
      <c r="C372" t="s">
        <v>169</v>
      </c>
      <c r="D372" t="s">
        <v>3</v>
      </c>
    </row>
    <row r="373" spans="1:4">
      <c r="A373" t="s">
        <v>2317</v>
      </c>
      <c r="B373" t="s">
        <v>2303</v>
      </c>
      <c r="C373" t="s">
        <v>169</v>
      </c>
      <c r="D373" t="s">
        <v>3</v>
      </c>
    </row>
    <row r="374" spans="1:4">
      <c r="A374" t="s">
        <v>2318</v>
      </c>
      <c r="B374" t="s">
        <v>2191</v>
      </c>
      <c r="C374" t="s">
        <v>169</v>
      </c>
      <c r="D374" t="s">
        <v>3</v>
      </c>
    </row>
    <row r="375" spans="1:4">
      <c r="A375" t="s">
        <v>2319</v>
      </c>
      <c r="B375" t="s">
        <v>2073</v>
      </c>
      <c r="C375" t="s">
        <v>169</v>
      </c>
      <c r="D375" t="s">
        <v>4</v>
      </c>
    </row>
    <row r="376" spans="1:4">
      <c r="A376" t="s">
        <v>2320</v>
      </c>
      <c r="B376" t="s">
        <v>2307</v>
      </c>
      <c r="C376" t="s">
        <v>169</v>
      </c>
      <c r="D376" t="s">
        <v>3</v>
      </c>
    </row>
    <row r="377" spans="1:4">
      <c r="A377" t="s">
        <v>4398</v>
      </c>
      <c r="B377" t="s">
        <v>2189</v>
      </c>
      <c r="C377" t="s">
        <v>169</v>
      </c>
      <c r="D377" t="s">
        <v>3</v>
      </c>
    </row>
    <row r="378" spans="1:4">
      <c r="A378" t="s">
        <v>2321</v>
      </c>
      <c r="B378" t="s">
        <v>2189</v>
      </c>
      <c r="C378" t="s">
        <v>169</v>
      </c>
      <c r="D378" t="s">
        <v>3</v>
      </c>
    </row>
    <row r="379" spans="1:4">
      <c r="A379" t="s">
        <v>2314</v>
      </c>
      <c r="B379" t="s">
        <v>2185</v>
      </c>
      <c r="C379" t="s">
        <v>169</v>
      </c>
      <c r="D379" t="s">
        <v>3</v>
      </c>
    </row>
    <row r="380" spans="1:4">
      <c r="A380" t="s">
        <v>2306</v>
      </c>
      <c r="B380" t="s">
        <v>2307</v>
      </c>
      <c r="C380" t="s">
        <v>169</v>
      </c>
      <c r="D380" t="s">
        <v>3</v>
      </c>
    </row>
    <row r="381" spans="1:4">
      <c r="A381" t="s">
        <v>2200</v>
      </c>
      <c r="B381" t="s">
        <v>613</v>
      </c>
      <c r="C381" t="s">
        <v>169</v>
      </c>
      <c r="D381" t="s">
        <v>3</v>
      </c>
    </row>
    <row r="382" spans="1:4">
      <c r="A382" t="s">
        <v>403</v>
      </c>
      <c r="B382" t="s">
        <v>402</v>
      </c>
      <c r="C382" t="s">
        <v>169</v>
      </c>
      <c r="D382" t="s">
        <v>22</v>
      </c>
    </row>
    <row r="383" spans="1:4">
      <c r="A383" t="s">
        <v>410</v>
      </c>
      <c r="B383" t="s">
        <v>408</v>
      </c>
      <c r="C383" t="s">
        <v>169</v>
      </c>
      <c r="D383" t="s">
        <v>22</v>
      </c>
    </row>
    <row r="384" spans="1:4">
      <c r="A384" t="s">
        <v>407</v>
      </c>
      <c r="B384" t="s">
        <v>408</v>
      </c>
      <c r="C384" t="s">
        <v>169</v>
      </c>
      <c r="D384" t="s">
        <v>22</v>
      </c>
    </row>
    <row r="385" spans="1:4">
      <c r="A385" t="s">
        <v>411</v>
      </c>
      <c r="B385" t="s">
        <v>408</v>
      </c>
      <c r="C385" t="s">
        <v>169</v>
      </c>
      <c r="D385" t="s">
        <v>22</v>
      </c>
    </row>
    <row r="386" spans="1:4">
      <c r="A386" t="s">
        <v>409</v>
      </c>
      <c r="B386" t="s">
        <v>408</v>
      </c>
      <c r="C386" t="s">
        <v>169</v>
      </c>
      <c r="D386" t="s">
        <v>22</v>
      </c>
    </row>
    <row r="387" spans="1:4">
      <c r="A387" t="s">
        <v>405</v>
      </c>
      <c r="B387" t="s">
        <v>406</v>
      </c>
      <c r="C387" t="s">
        <v>259</v>
      </c>
      <c r="D387" t="s">
        <v>27</v>
      </c>
    </row>
    <row r="388" spans="1:4">
      <c r="A388" t="s">
        <v>232</v>
      </c>
      <c r="B388" t="s">
        <v>233</v>
      </c>
      <c r="C388" t="s">
        <v>169</v>
      </c>
      <c r="D388" t="s">
        <v>22</v>
      </c>
    </row>
    <row r="389" spans="1:4">
      <c r="A389" t="s">
        <v>234</v>
      </c>
      <c r="B389" t="s">
        <v>233</v>
      </c>
      <c r="C389" t="s">
        <v>169</v>
      </c>
      <c r="D389" t="s">
        <v>22</v>
      </c>
    </row>
    <row r="390" spans="1:4">
      <c r="A390" t="s">
        <v>235</v>
      </c>
      <c r="B390" t="s">
        <v>233</v>
      </c>
      <c r="C390" t="s">
        <v>169</v>
      </c>
      <c r="D390" t="s">
        <v>22</v>
      </c>
    </row>
    <row r="391" spans="1:4">
      <c r="A391" t="s">
        <v>236</v>
      </c>
      <c r="B391" t="s">
        <v>233</v>
      </c>
      <c r="C391" t="s">
        <v>169</v>
      </c>
      <c r="D391" t="s">
        <v>22</v>
      </c>
    </row>
    <row r="392" spans="1:4">
      <c r="A392" t="s">
        <v>230</v>
      </c>
      <c r="B392" t="s">
        <v>231</v>
      </c>
      <c r="C392" t="s">
        <v>169</v>
      </c>
      <c r="D392" t="s">
        <v>22</v>
      </c>
    </row>
    <row r="393" spans="1:4">
      <c r="A393" t="s">
        <v>237</v>
      </c>
      <c r="B393" t="s">
        <v>238</v>
      </c>
      <c r="C393" t="s">
        <v>169</v>
      </c>
      <c r="D393" t="s">
        <v>22</v>
      </c>
    </row>
    <row r="394" spans="1:4">
      <c r="A394" t="s">
        <v>239</v>
      </c>
      <c r="B394" t="s">
        <v>238</v>
      </c>
      <c r="C394" t="s">
        <v>169</v>
      </c>
      <c r="D394" t="s">
        <v>22</v>
      </c>
    </row>
    <row r="395" spans="1:4">
      <c r="A395" t="s">
        <v>389</v>
      </c>
      <c r="B395" t="s">
        <v>387</v>
      </c>
      <c r="C395" t="s">
        <v>169</v>
      </c>
      <c r="D395" t="s">
        <v>22</v>
      </c>
    </row>
    <row r="396" spans="1:4">
      <c r="A396" t="s">
        <v>390</v>
      </c>
      <c r="B396" t="s">
        <v>387</v>
      </c>
      <c r="C396" t="s">
        <v>169</v>
      </c>
      <c r="D396" t="s">
        <v>22</v>
      </c>
    </row>
    <row r="397" spans="1:4">
      <c r="A397" t="s">
        <v>391</v>
      </c>
      <c r="B397" t="s">
        <v>387</v>
      </c>
      <c r="C397" t="s">
        <v>169</v>
      </c>
      <c r="D397" t="s">
        <v>22</v>
      </c>
    </row>
    <row r="398" spans="1:4">
      <c r="A398" t="s">
        <v>386</v>
      </c>
      <c r="B398" t="s">
        <v>387</v>
      </c>
      <c r="C398" t="s">
        <v>169</v>
      </c>
      <c r="D398" t="s">
        <v>22</v>
      </c>
    </row>
    <row r="399" spans="1:4">
      <c r="A399" t="s">
        <v>385</v>
      </c>
      <c r="B399" t="s">
        <v>233</v>
      </c>
      <c r="C399" t="s">
        <v>169</v>
      </c>
      <c r="D399" t="s">
        <v>22</v>
      </c>
    </row>
    <row r="400" spans="1:4">
      <c r="A400" t="s">
        <v>384</v>
      </c>
      <c r="B400" t="s">
        <v>233</v>
      </c>
      <c r="C400" t="s">
        <v>169</v>
      </c>
      <c r="D400" t="s">
        <v>22</v>
      </c>
    </row>
    <row r="401" spans="1:4">
      <c r="A401" t="s">
        <v>383</v>
      </c>
      <c r="B401" t="s">
        <v>233</v>
      </c>
      <c r="C401" t="s">
        <v>169</v>
      </c>
      <c r="D401" t="s">
        <v>22</v>
      </c>
    </row>
    <row r="402" spans="1:4">
      <c r="A402" t="s">
        <v>254</v>
      </c>
      <c r="B402" t="s">
        <v>255</v>
      </c>
      <c r="C402" t="s">
        <v>169</v>
      </c>
      <c r="D402" t="s">
        <v>22</v>
      </c>
    </row>
    <row r="403" spans="1:4">
      <c r="A403" t="s">
        <v>256</v>
      </c>
      <c r="B403" t="s">
        <v>255</v>
      </c>
      <c r="C403" t="s">
        <v>169</v>
      </c>
      <c r="D403" t="s">
        <v>22</v>
      </c>
    </row>
    <row r="404" spans="1:4">
      <c r="A404" t="s">
        <v>388</v>
      </c>
      <c r="B404" t="s">
        <v>387</v>
      </c>
      <c r="C404" t="s">
        <v>169</v>
      </c>
      <c r="D404" t="s">
        <v>22</v>
      </c>
    </row>
    <row r="405" spans="1:4">
      <c r="A405" t="s">
        <v>392</v>
      </c>
      <c r="B405" t="s">
        <v>393</v>
      </c>
      <c r="C405" t="s">
        <v>169</v>
      </c>
      <c r="D405" t="s">
        <v>22</v>
      </c>
    </row>
    <row r="406" spans="1:4">
      <c r="A406" t="s">
        <v>586</v>
      </c>
      <c r="B406" t="s">
        <v>4413</v>
      </c>
      <c r="C406" t="s">
        <v>169</v>
      </c>
      <c r="D406" t="s">
        <v>12</v>
      </c>
    </row>
    <row r="407" spans="1:4">
      <c r="A407" t="s">
        <v>588</v>
      </c>
      <c r="B407" t="s">
        <v>580</v>
      </c>
      <c r="C407" t="s">
        <v>169</v>
      </c>
      <c r="D407" t="s">
        <v>12</v>
      </c>
    </row>
    <row r="408" spans="1:4">
      <c r="A408" t="s">
        <v>1390</v>
      </c>
      <c r="B408" t="s">
        <v>4413</v>
      </c>
      <c r="C408" t="s">
        <v>169</v>
      </c>
      <c r="D408" t="s">
        <v>12</v>
      </c>
    </row>
    <row r="409" spans="1:4">
      <c r="A409" t="s">
        <v>1391</v>
      </c>
      <c r="B409" t="s">
        <v>4413</v>
      </c>
      <c r="C409" t="s">
        <v>169</v>
      </c>
      <c r="D409" t="s">
        <v>12</v>
      </c>
    </row>
    <row r="410" spans="1:4">
      <c r="A410" t="s">
        <v>1388</v>
      </c>
      <c r="B410" t="s">
        <v>340</v>
      </c>
      <c r="C410" t="s">
        <v>169</v>
      </c>
      <c r="D410" t="s">
        <v>12</v>
      </c>
    </row>
    <row r="411" spans="1:4">
      <c r="A411" t="s">
        <v>1389</v>
      </c>
      <c r="B411" t="s">
        <v>340</v>
      </c>
      <c r="C411" t="s">
        <v>169</v>
      </c>
      <c r="D411" t="s">
        <v>12</v>
      </c>
    </row>
    <row r="412" spans="1:4">
      <c r="A412" t="s">
        <v>1395</v>
      </c>
      <c r="B412" t="s">
        <v>4413</v>
      </c>
      <c r="C412" t="s">
        <v>169</v>
      </c>
      <c r="D412" t="s">
        <v>12</v>
      </c>
    </row>
    <row r="413" spans="1:4">
      <c r="A413" t="s">
        <v>1396</v>
      </c>
      <c r="B413" t="s">
        <v>4413</v>
      </c>
      <c r="C413" t="s">
        <v>169</v>
      </c>
      <c r="D413" t="s">
        <v>12</v>
      </c>
    </row>
    <row r="414" spans="1:4">
      <c r="A414" t="s">
        <v>1397</v>
      </c>
      <c r="B414" t="s">
        <v>4413</v>
      </c>
      <c r="C414" t="s">
        <v>169</v>
      </c>
      <c r="D414" t="s">
        <v>12</v>
      </c>
    </row>
    <row r="415" spans="1:4">
      <c r="A415" t="s">
        <v>1381</v>
      </c>
      <c r="B415" t="s">
        <v>345</v>
      </c>
      <c r="C415" t="s">
        <v>169</v>
      </c>
      <c r="D415" t="s">
        <v>12</v>
      </c>
    </row>
    <row r="416" spans="1:4">
      <c r="A416" t="s">
        <v>1382</v>
      </c>
      <c r="B416" t="s">
        <v>345</v>
      </c>
      <c r="C416" t="s">
        <v>169</v>
      </c>
      <c r="D416" t="s">
        <v>12</v>
      </c>
    </row>
    <row r="417" spans="1:4">
      <c r="A417" t="s">
        <v>1398</v>
      </c>
      <c r="B417" t="s">
        <v>219</v>
      </c>
      <c r="C417" t="s">
        <v>169</v>
      </c>
      <c r="D417" t="s">
        <v>12</v>
      </c>
    </row>
    <row r="418" spans="1:4">
      <c r="A418" t="s">
        <v>1399</v>
      </c>
      <c r="B418" t="s">
        <v>1400</v>
      </c>
      <c r="C418" t="s">
        <v>169</v>
      </c>
      <c r="D418" t="s">
        <v>12</v>
      </c>
    </row>
    <row r="419" spans="1:4">
      <c r="A419" t="s">
        <v>430</v>
      </c>
      <c r="B419" t="s">
        <v>4413</v>
      </c>
      <c r="C419" t="s">
        <v>169</v>
      </c>
      <c r="D419" t="s">
        <v>12</v>
      </c>
    </row>
    <row r="420" spans="1:4">
      <c r="A420" t="s">
        <v>426</v>
      </c>
      <c r="B420" t="s">
        <v>4413</v>
      </c>
      <c r="C420" t="s">
        <v>169</v>
      </c>
      <c r="D420" t="s">
        <v>12</v>
      </c>
    </row>
    <row r="421" spans="1:4">
      <c r="A421" t="s">
        <v>427</v>
      </c>
      <c r="B421" t="s">
        <v>4413</v>
      </c>
      <c r="C421" t="s">
        <v>169</v>
      </c>
      <c r="D421" t="s">
        <v>12</v>
      </c>
    </row>
    <row r="422" spans="1:4">
      <c r="A422" t="s">
        <v>428</v>
      </c>
      <c r="B422" t="s">
        <v>429</v>
      </c>
      <c r="C422" t="s">
        <v>169</v>
      </c>
      <c r="D422" t="s">
        <v>12</v>
      </c>
    </row>
    <row r="423" spans="1:4">
      <c r="A423" t="s">
        <v>564</v>
      </c>
      <c r="B423" t="s">
        <v>565</v>
      </c>
      <c r="C423" t="s">
        <v>169</v>
      </c>
      <c r="D423" t="s">
        <v>12</v>
      </c>
    </row>
    <row r="424" spans="1:4">
      <c r="A424" t="s">
        <v>566</v>
      </c>
      <c r="B424" t="s">
        <v>565</v>
      </c>
      <c r="C424" t="s">
        <v>169</v>
      </c>
      <c r="D424" t="s">
        <v>12</v>
      </c>
    </row>
    <row r="425" spans="1:4">
      <c r="A425" t="s">
        <v>3685</v>
      </c>
      <c r="B425" t="s">
        <v>668</v>
      </c>
      <c r="C425" t="s">
        <v>169</v>
      </c>
      <c r="D425" t="s">
        <v>3</v>
      </c>
    </row>
    <row r="426" spans="1:4">
      <c r="A426" t="s">
        <v>3686</v>
      </c>
      <c r="B426" t="s">
        <v>3687</v>
      </c>
      <c r="C426" t="s">
        <v>169</v>
      </c>
      <c r="D426" t="s">
        <v>3</v>
      </c>
    </row>
    <row r="427" spans="1:4">
      <c r="A427" t="s">
        <v>3688</v>
      </c>
      <c r="B427" t="s">
        <v>3689</v>
      </c>
      <c r="C427" t="s">
        <v>169</v>
      </c>
      <c r="D427" t="s">
        <v>3</v>
      </c>
    </row>
    <row r="428" spans="1:4">
      <c r="A428" t="s">
        <v>109</v>
      </c>
      <c r="B428" t="s">
        <v>110</v>
      </c>
      <c r="C428" t="s">
        <v>169</v>
      </c>
      <c r="D428" t="s">
        <v>3</v>
      </c>
    </row>
    <row r="429" spans="1:4">
      <c r="A429" t="s">
        <v>3830</v>
      </c>
      <c r="B429" t="s">
        <v>110</v>
      </c>
      <c r="C429" t="s">
        <v>169</v>
      </c>
      <c r="D429" t="s">
        <v>3</v>
      </c>
    </row>
    <row r="430" spans="1:4">
      <c r="A430" t="s">
        <v>3787</v>
      </c>
      <c r="B430" t="s">
        <v>3786</v>
      </c>
      <c r="C430" t="s">
        <v>169</v>
      </c>
      <c r="D430" t="s">
        <v>3</v>
      </c>
    </row>
    <row r="431" spans="1:4">
      <c r="A431" t="s">
        <v>3788</v>
      </c>
      <c r="B431" t="s">
        <v>3786</v>
      </c>
      <c r="C431" t="s">
        <v>169</v>
      </c>
      <c r="D431" t="s">
        <v>3</v>
      </c>
    </row>
    <row r="432" spans="1:4">
      <c r="A432" t="s">
        <v>3789</v>
      </c>
      <c r="B432" t="s">
        <v>3786</v>
      </c>
      <c r="C432" t="s">
        <v>169</v>
      </c>
      <c r="D432" t="s">
        <v>3</v>
      </c>
    </row>
    <row r="433" spans="1:4">
      <c r="A433" t="s">
        <v>3785</v>
      </c>
      <c r="B433" t="s">
        <v>3786</v>
      </c>
      <c r="C433" t="s">
        <v>169</v>
      </c>
      <c r="D433" t="s">
        <v>3</v>
      </c>
    </row>
    <row r="434" spans="1:4">
      <c r="A434" t="s">
        <v>3790</v>
      </c>
      <c r="B434" t="s">
        <v>3786</v>
      </c>
      <c r="C434" t="s">
        <v>169</v>
      </c>
      <c r="D434" t="s">
        <v>3</v>
      </c>
    </row>
    <row r="435" spans="1:4">
      <c r="A435" t="s">
        <v>3791</v>
      </c>
      <c r="B435" t="s">
        <v>3706</v>
      </c>
      <c r="C435" t="s">
        <v>169</v>
      </c>
      <c r="D435" t="s">
        <v>3</v>
      </c>
    </row>
    <row r="436" spans="1:4">
      <c r="A436" t="s">
        <v>3792</v>
      </c>
      <c r="B436" t="s">
        <v>3706</v>
      </c>
      <c r="C436" t="s">
        <v>169</v>
      </c>
      <c r="D436" t="s">
        <v>1</v>
      </c>
    </row>
    <row r="437" spans="1:4">
      <c r="A437" t="s">
        <v>3796</v>
      </c>
      <c r="B437" t="s">
        <v>3683</v>
      </c>
      <c r="C437" t="s">
        <v>169</v>
      </c>
      <c r="D437" t="s">
        <v>3</v>
      </c>
    </row>
    <row r="438" spans="1:4">
      <c r="A438" t="s">
        <v>3692</v>
      </c>
      <c r="B438" t="s">
        <v>3693</v>
      </c>
      <c r="C438" t="s">
        <v>169</v>
      </c>
      <c r="D438" t="s">
        <v>3</v>
      </c>
    </row>
    <row r="439" spans="1:4">
      <c r="A439" t="s">
        <v>3694</v>
      </c>
      <c r="B439" t="s">
        <v>3654</v>
      </c>
      <c r="C439" t="s">
        <v>169</v>
      </c>
      <c r="D439" t="s">
        <v>3</v>
      </c>
    </row>
    <row r="440" spans="1:4">
      <c r="A440" t="s">
        <v>3695</v>
      </c>
      <c r="B440" t="s">
        <v>3696</v>
      </c>
      <c r="C440" t="s">
        <v>169</v>
      </c>
      <c r="D440" t="s">
        <v>3</v>
      </c>
    </row>
    <row r="441" spans="1:4">
      <c r="A441" t="s">
        <v>3697</v>
      </c>
      <c r="B441" t="s">
        <v>3696</v>
      </c>
      <c r="C441" t="s">
        <v>169</v>
      </c>
      <c r="D441" t="s">
        <v>3</v>
      </c>
    </row>
    <row r="442" spans="1:4">
      <c r="A442" t="s">
        <v>3797</v>
      </c>
      <c r="B442" t="s">
        <v>3683</v>
      </c>
      <c r="C442" t="s">
        <v>169</v>
      </c>
      <c r="D442" t="s">
        <v>3</v>
      </c>
    </row>
    <row r="443" spans="1:4">
      <c r="A443" t="s">
        <v>3768</v>
      </c>
      <c r="B443" t="s">
        <v>3766</v>
      </c>
      <c r="C443" t="s">
        <v>169</v>
      </c>
      <c r="D443" t="s">
        <v>3</v>
      </c>
    </row>
    <row r="444" spans="1:4">
      <c r="A444" t="s">
        <v>3763</v>
      </c>
      <c r="B444" t="s">
        <v>3764</v>
      </c>
      <c r="C444" t="s">
        <v>169</v>
      </c>
      <c r="D444" t="s">
        <v>3</v>
      </c>
    </row>
    <row r="445" spans="1:4">
      <c r="A445" t="s">
        <v>3765</v>
      </c>
      <c r="B445" t="s">
        <v>3766</v>
      </c>
      <c r="C445" t="s">
        <v>169</v>
      </c>
      <c r="D445" t="s">
        <v>3</v>
      </c>
    </row>
    <row r="446" spans="1:4">
      <c r="A446" t="s">
        <v>3767</v>
      </c>
      <c r="B446" t="s">
        <v>3766</v>
      </c>
      <c r="C446" t="s">
        <v>169</v>
      </c>
      <c r="D446" t="s">
        <v>3</v>
      </c>
    </row>
    <row r="447" spans="1:4">
      <c r="A447" t="s">
        <v>3464</v>
      </c>
      <c r="B447" t="s">
        <v>3445</v>
      </c>
      <c r="C447" t="s">
        <v>169</v>
      </c>
      <c r="D447" t="s">
        <v>18</v>
      </c>
    </row>
    <row r="448" spans="1:4">
      <c r="A448" t="s">
        <v>3465</v>
      </c>
      <c r="B448" t="s">
        <v>3459</v>
      </c>
      <c r="C448" t="s">
        <v>169</v>
      </c>
      <c r="D448" t="s">
        <v>18</v>
      </c>
    </row>
    <row r="449" spans="1:4">
      <c r="A449" t="s">
        <v>3463</v>
      </c>
      <c r="B449" t="s">
        <v>3445</v>
      </c>
      <c r="C449" t="s">
        <v>169</v>
      </c>
      <c r="D449" t="s">
        <v>18</v>
      </c>
    </row>
    <row r="450" spans="1:4">
      <c r="A450" t="s">
        <v>3466</v>
      </c>
      <c r="B450" t="s">
        <v>3413</v>
      </c>
      <c r="C450" t="s">
        <v>169</v>
      </c>
      <c r="D450" t="s">
        <v>18</v>
      </c>
    </row>
    <row r="451" spans="1:4">
      <c r="A451" t="s">
        <v>3468</v>
      </c>
      <c r="B451" t="s">
        <v>645</v>
      </c>
      <c r="C451" t="s">
        <v>169</v>
      </c>
      <c r="D451" t="s">
        <v>18</v>
      </c>
    </row>
    <row r="452" spans="1:4">
      <c r="A452" t="s">
        <v>3469</v>
      </c>
      <c r="B452" t="s">
        <v>3399</v>
      </c>
      <c r="C452" t="s">
        <v>169</v>
      </c>
      <c r="D452" t="s">
        <v>18</v>
      </c>
    </row>
    <row r="453" spans="1:4">
      <c r="A453" t="s">
        <v>3470</v>
      </c>
      <c r="B453" t="s">
        <v>2708</v>
      </c>
      <c r="C453" t="s">
        <v>169</v>
      </c>
      <c r="D453" t="s">
        <v>18</v>
      </c>
    </row>
    <row r="454" spans="1:4">
      <c r="A454" t="s">
        <v>3471</v>
      </c>
      <c r="B454" t="s">
        <v>2708</v>
      </c>
      <c r="C454" t="s">
        <v>169</v>
      </c>
      <c r="D454" t="s">
        <v>18</v>
      </c>
    </row>
    <row r="455" spans="1:4">
      <c r="A455" t="s">
        <v>3472</v>
      </c>
      <c r="B455" t="s">
        <v>3399</v>
      </c>
      <c r="C455" t="s">
        <v>169</v>
      </c>
      <c r="D455" t="s">
        <v>18</v>
      </c>
    </row>
    <row r="456" spans="1:4">
      <c r="A456" t="s">
        <v>3477</v>
      </c>
      <c r="B456" t="s">
        <v>3399</v>
      </c>
      <c r="C456" t="s">
        <v>169</v>
      </c>
      <c r="D456" t="s">
        <v>18</v>
      </c>
    </row>
    <row r="457" spans="1:4">
      <c r="A457" t="s">
        <v>3478</v>
      </c>
      <c r="B457" t="s">
        <v>3399</v>
      </c>
      <c r="C457" t="s">
        <v>169</v>
      </c>
      <c r="D457" t="s">
        <v>18</v>
      </c>
    </row>
    <row r="458" spans="1:4">
      <c r="A458" t="s">
        <v>3474</v>
      </c>
      <c r="B458" t="s">
        <v>3399</v>
      </c>
      <c r="C458" t="s">
        <v>169</v>
      </c>
      <c r="D458" t="s">
        <v>18</v>
      </c>
    </row>
    <row r="459" spans="1:4">
      <c r="A459" t="s">
        <v>3475</v>
      </c>
      <c r="B459" t="s">
        <v>3399</v>
      </c>
      <c r="C459" t="s">
        <v>169</v>
      </c>
      <c r="D459" t="s">
        <v>18</v>
      </c>
    </row>
    <row r="460" spans="1:4">
      <c r="A460" t="s">
        <v>3476</v>
      </c>
      <c r="B460" t="s">
        <v>3399</v>
      </c>
      <c r="C460" t="s">
        <v>169</v>
      </c>
      <c r="D460" t="s">
        <v>18</v>
      </c>
    </row>
    <row r="461" spans="1:4">
      <c r="A461" t="s">
        <v>3473</v>
      </c>
      <c r="B461" t="s">
        <v>3399</v>
      </c>
      <c r="C461" t="s">
        <v>169</v>
      </c>
      <c r="D461" t="s">
        <v>18</v>
      </c>
    </row>
    <row r="462" spans="1:4">
      <c r="A462" t="s">
        <v>3486</v>
      </c>
      <c r="B462" t="s">
        <v>3482</v>
      </c>
      <c r="C462" t="s">
        <v>169</v>
      </c>
      <c r="D462" t="s">
        <v>18</v>
      </c>
    </row>
    <row r="463" spans="1:4">
      <c r="A463" t="s">
        <v>3487</v>
      </c>
      <c r="B463" t="s">
        <v>3482</v>
      </c>
      <c r="C463" t="s">
        <v>169</v>
      </c>
      <c r="D463" t="s">
        <v>18</v>
      </c>
    </row>
    <row r="464" spans="1:4">
      <c r="A464" t="s">
        <v>3479</v>
      </c>
      <c r="B464" t="s">
        <v>3480</v>
      </c>
      <c r="C464" t="s">
        <v>169</v>
      </c>
      <c r="D464" t="s">
        <v>18</v>
      </c>
    </row>
    <row r="465" spans="1:4">
      <c r="A465" t="s">
        <v>3488</v>
      </c>
      <c r="B465" t="s">
        <v>3482</v>
      </c>
      <c r="C465" t="s">
        <v>169</v>
      </c>
      <c r="D465" t="s">
        <v>18</v>
      </c>
    </row>
    <row r="466" spans="1:4">
      <c r="A466" t="s">
        <v>3489</v>
      </c>
      <c r="B466" t="s">
        <v>3482</v>
      </c>
      <c r="C466" t="s">
        <v>169</v>
      </c>
      <c r="D466" t="s">
        <v>18</v>
      </c>
    </row>
    <row r="467" spans="1:4">
      <c r="A467" t="s">
        <v>3490</v>
      </c>
      <c r="B467" t="s">
        <v>3482</v>
      </c>
      <c r="C467" t="s">
        <v>169</v>
      </c>
      <c r="D467" t="s">
        <v>18</v>
      </c>
    </row>
    <row r="468" spans="1:4">
      <c r="A468" t="s">
        <v>3484</v>
      </c>
      <c r="B468" t="s">
        <v>3482</v>
      </c>
      <c r="C468" t="s">
        <v>169</v>
      </c>
      <c r="D468" t="s">
        <v>18</v>
      </c>
    </row>
    <row r="469" spans="1:4">
      <c r="A469" t="s">
        <v>2201</v>
      </c>
      <c r="B469" t="s">
        <v>2202</v>
      </c>
      <c r="C469" t="s">
        <v>169</v>
      </c>
      <c r="D469" t="s">
        <v>2</v>
      </c>
    </row>
    <row r="470" spans="1:4">
      <c r="A470" t="s">
        <v>2067</v>
      </c>
      <c r="B470" t="s">
        <v>2068</v>
      </c>
      <c r="C470" t="s">
        <v>169</v>
      </c>
      <c r="D470" t="s">
        <v>3</v>
      </c>
    </row>
    <row r="471" spans="1:4">
      <c r="A471" t="s">
        <v>2069</v>
      </c>
      <c r="B471" t="s">
        <v>2070</v>
      </c>
      <c r="C471" t="s">
        <v>169</v>
      </c>
    </row>
    <row r="472" spans="1:4">
      <c r="A472" t="s">
        <v>2072</v>
      </c>
      <c r="B472" t="s">
        <v>2073</v>
      </c>
      <c r="C472" t="s">
        <v>169</v>
      </c>
      <c r="D472" t="s">
        <v>4</v>
      </c>
    </row>
    <row r="473" spans="1:4">
      <c r="A473" t="s">
        <v>2074</v>
      </c>
      <c r="B473" t="s">
        <v>2075</v>
      </c>
      <c r="C473" t="s">
        <v>169</v>
      </c>
    </row>
    <row r="474" spans="1:4">
      <c r="A474" t="s">
        <v>2203</v>
      </c>
      <c r="B474" t="s">
        <v>2204</v>
      </c>
      <c r="C474" t="s">
        <v>169</v>
      </c>
    </row>
    <row r="475" spans="1:4">
      <c r="A475" t="s">
        <v>2210</v>
      </c>
      <c r="B475" t="s">
        <v>615</v>
      </c>
      <c r="C475" t="s">
        <v>169</v>
      </c>
      <c r="D475" t="s">
        <v>3</v>
      </c>
    </row>
    <row r="476" spans="1:4">
      <c r="A476" t="s">
        <v>2211</v>
      </c>
      <c r="B476" t="s">
        <v>615</v>
      </c>
      <c r="C476" t="s">
        <v>169</v>
      </c>
      <c r="D476" t="s">
        <v>3</v>
      </c>
    </row>
    <row r="477" spans="1:4">
      <c r="A477" t="s">
        <v>2212</v>
      </c>
      <c r="B477" t="s">
        <v>615</v>
      </c>
      <c r="C477" t="s">
        <v>169</v>
      </c>
      <c r="D477" t="s">
        <v>3</v>
      </c>
    </row>
    <row r="478" spans="1:4">
      <c r="A478" t="s">
        <v>2213</v>
      </c>
      <c r="B478" t="s">
        <v>611</v>
      </c>
      <c r="C478" t="s">
        <v>169</v>
      </c>
      <c r="D478" t="s">
        <v>3</v>
      </c>
    </row>
    <row r="479" spans="1:4">
      <c r="A479" t="s">
        <v>2298</v>
      </c>
      <c r="B479" t="s">
        <v>99</v>
      </c>
      <c r="C479" t="s">
        <v>169</v>
      </c>
      <c r="D479" t="s">
        <v>3</v>
      </c>
    </row>
    <row r="480" spans="1:4">
      <c r="A480" t="s">
        <v>2297</v>
      </c>
      <c r="B480" t="s">
        <v>99</v>
      </c>
      <c r="C480" t="s">
        <v>169</v>
      </c>
      <c r="D480" t="s">
        <v>3</v>
      </c>
    </row>
    <row r="481" spans="1:4">
      <c r="A481" t="s">
        <v>2058</v>
      </c>
      <c r="B481" t="s">
        <v>99</v>
      </c>
      <c r="C481" t="s">
        <v>169</v>
      </c>
      <c r="D481" t="s">
        <v>3</v>
      </c>
    </row>
    <row r="482" spans="1:4">
      <c r="A482" t="s">
        <v>2059</v>
      </c>
      <c r="B482" t="s">
        <v>99</v>
      </c>
      <c r="C482" t="s">
        <v>169</v>
      </c>
      <c r="D482" t="s">
        <v>3</v>
      </c>
    </row>
    <row r="483" spans="1:4">
      <c r="A483" t="s">
        <v>2060</v>
      </c>
      <c r="B483" t="s">
        <v>2061</v>
      </c>
      <c r="C483" t="s">
        <v>169</v>
      </c>
      <c r="D483" t="s">
        <v>3</v>
      </c>
    </row>
    <row r="484" spans="1:4">
      <c r="A484" t="s">
        <v>2062</v>
      </c>
      <c r="B484" t="s">
        <v>2061</v>
      </c>
      <c r="C484" t="s">
        <v>169</v>
      </c>
      <c r="D484" t="s">
        <v>3</v>
      </c>
    </row>
    <row r="485" spans="1:4">
      <c r="A485" t="s">
        <v>2063</v>
      </c>
      <c r="B485" t="s">
        <v>1585</v>
      </c>
      <c r="C485" t="s">
        <v>169</v>
      </c>
      <c r="D485" t="s">
        <v>3</v>
      </c>
    </row>
    <row r="486" spans="1:4">
      <c r="A486" t="s">
        <v>2064</v>
      </c>
      <c r="B486" t="s">
        <v>2065</v>
      </c>
      <c r="C486" t="s">
        <v>169</v>
      </c>
    </row>
    <row r="487" spans="1:4">
      <c r="A487" t="s">
        <v>103</v>
      </c>
      <c r="B487" t="s">
        <v>104</v>
      </c>
      <c r="C487" t="s">
        <v>169</v>
      </c>
      <c r="D487" t="s">
        <v>3</v>
      </c>
    </row>
    <row r="488" spans="1:4">
      <c r="A488" t="s">
        <v>2205</v>
      </c>
      <c r="B488" t="s">
        <v>2054</v>
      </c>
      <c r="C488" t="s">
        <v>169</v>
      </c>
    </row>
    <row r="489" spans="1:4">
      <c r="A489" t="s">
        <v>2066</v>
      </c>
      <c r="B489" t="s">
        <v>2061</v>
      </c>
      <c r="C489" t="s">
        <v>169</v>
      </c>
      <c r="D489" t="s">
        <v>3</v>
      </c>
    </row>
    <row r="490" spans="1:4">
      <c r="A490" t="s">
        <v>2206</v>
      </c>
      <c r="B490" t="s">
        <v>2061</v>
      </c>
      <c r="C490" t="s">
        <v>169</v>
      </c>
      <c r="D490" t="s">
        <v>3</v>
      </c>
    </row>
    <row r="491" spans="1:4">
      <c r="A491" t="s">
        <v>446</v>
      </c>
      <c r="B491" t="s">
        <v>447</v>
      </c>
      <c r="C491" t="s">
        <v>169</v>
      </c>
      <c r="D491" t="s">
        <v>7</v>
      </c>
    </row>
    <row r="492" spans="1:4">
      <c r="A492" t="s">
        <v>302</v>
      </c>
      <c r="B492" t="s">
        <v>195</v>
      </c>
      <c r="C492" t="s">
        <v>169</v>
      </c>
      <c r="D492" t="s">
        <v>7</v>
      </c>
    </row>
    <row r="493" spans="1:4">
      <c r="A493" t="s">
        <v>303</v>
      </c>
      <c r="B493" t="s">
        <v>195</v>
      </c>
      <c r="C493" t="s">
        <v>169</v>
      </c>
      <c r="D493" t="s">
        <v>7</v>
      </c>
    </row>
    <row r="494" spans="1:4">
      <c r="A494" t="s">
        <v>456</v>
      </c>
      <c r="B494" t="s">
        <v>180</v>
      </c>
      <c r="C494" t="s">
        <v>169</v>
      </c>
      <c r="D494" t="s">
        <v>7</v>
      </c>
    </row>
    <row r="495" spans="1:4">
      <c r="A495" t="s">
        <v>457</v>
      </c>
      <c r="B495" t="s">
        <v>180</v>
      </c>
      <c r="C495" t="s">
        <v>169</v>
      </c>
      <c r="D495" t="s">
        <v>7</v>
      </c>
    </row>
    <row r="496" spans="1:4">
      <c r="A496" t="s">
        <v>452</v>
      </c>
      <c r="B496" t="s">
        <v>453</v>
      </c>
      <c r="C496" t="s">
        <v>169</v>
      </c>
      <c r="D496" t="s">
        <v>7</v>
      </c>
    </row>
    <row r="497" spans="1:4">
      <c r="A497" t="s">
        <v>454</v>
      </c>
      <c r="B497" t="s">
        <v>453</v>
      </c>
      <c r="C497" t="s">
        <v>169</v>
      </c>
      <c r="D497" t="s">
        <v>7</v>
      </c>
    </row>
    <row r="498" spans="1:4">
      <c r="A498" t="s">
        <v>455</v>
      </c>
      <c r="B498" t="s">
        <v>180</v>
      </c>
      <c r="C498" t="s">
        <v>169</v>
      </c>
      <c r="D498" t="s">
        <v>7</v>
      </c>
    </row>
    <row r="499" spans="1:4">
      <c r="A499" t="s">
        <v>675</v>
      </c>
      <c r="B499" t="s">
        <v>676</v>
      </c>
      <c r="C499" t="s">
        <v>169</v>
      </c>
      <c r="D499" t="s">
        <v>7</v>
      </c>
    </row>
    <row r="500" spans="1:4">
      <c r="A500" t="s">
        <v>673</v>
      </c>
      <c r="B500" t="s">
        <v>190</v>
      </c>
      <c r="C500" t="s">
        <v>169</v>
      </c>
      <c r="D500" t="s">
        <v>7</v>
      </c>
    </row>
    <row r="501" spans="1:4">
      <c r="A501" t="s">
        <v>674</v>
      </c>
      <c r="B501" t="s">
        <v>190</v>
      </c>
      <c r="C501" t="s">
        <v>169</v>
      </c>
      <c r="D501" t="s">
        <v>7</v>
      </c>
    </row>
    <row r="502" spans="1:4">
      <c r="A502" t="s">
        <v>677</v>
      </c>
      <c r="B502" t="s">
        <v>445</v>
      </c>
      <c r="C502" t="s">
        <v>169</v>
      </c>
      <c r="D502" t="s">
        <v>7</v>
      </c>
    </row>
    <row r="503" spans="1:4">
      <c r="A503" t="s">
        <v>678</v>
      </c>
      <c r="B503" t="s">
        <v>445</v>
      </c>
      <c r="C503" t="s">
        <v>169</v>
      </c>
      <c r="D503" t="s">
        <v>7</v>
      </c>
    </row>
    <row r="504" spans="1:4">
      <c r="A504" t="s">
        <v>682</v>
      </c>
      <c r="B504" t="s">
        <v>443</v>
      </c>
      <c r="C504" t="s">
        <v>169</v>
      </c>
      <c r="D504" t="s">
        <v>7</v>
      </c>
    </row>
    <row r="505" spans="1:4">
      <c r="A505" t="s">
        <v>683</v>
      </c>
      <c r="B505" t="s">
        <v>443</v>
      </c>
      <c r="C505" t="s">
        <v>169</v>
      </c>
      <c r="D505" t="s">
        <v>7</v>
      </c>
    </row>
    <row r="506" spans="1:4">
      <c r="A506" t="s">
        <v>313</v>
      </c>
      <c r="B506" t="s">
        <v>314</v>
      </c>
      <c r="C506" t="s">
        <v>169</v>
      </c>
      <c r="D506" t="s">
        <v>7</v>
      </c>
    </row>
    <row r="507" spans="1:4">
      <c r="A507" t="s">
        <v>442</v>
      </c>
      <c r="B507" t="s">
        <v>443</v>
      </c>
      <c r="C507" t="s">
        <v>169</v>
      </c>
      <c r="D507" t="s">
        <v>7</v>
      </c>
    </row>
    <row r="508" spans="1:4">
      <c r="A508" t="s">
        <v>436</v>
      </c>
      <c r="B508" t="s">
        <v>195</v>
      </c>
      <c r="C508" t="s">
        <v>169</v>
      </c>
      <c r="D508" t="s">
        <v>7</v>
      </c>
    </row>
    <row r="509" spans="1:4">
      <c r="A509" t="s">
        <v>437</v>
      </c>
      <c r="B509" t="s">
        <v>195</v>
      </c>
      <c r="C509" t="s">
        <v>169</v>
      </c>
      <c r="D509" t="s">
        <v>7</v>
      </c>
    </row>
    <row r="510" spans="1:4">
      <c r="A510" t="s">
        <v>435</v>
      </c>
      <c r="B510" t="s">
        <v>195</v>
      </c>
      <c r="C510" t="s">
        <v>169</v>
      </c>
      <c r="D510" t="s">
        <v>7</v>
      </c>
    </row>
    <row r="511" spans="1:4">
      <c r="A511" t="s">
        <v>567</v>
      </c>
      <c r="B511" t="s">
        <v>432</v>
      </c>
      <c r="C511" t="s">
        <v>169</v>
      </c>
      <c r="D511" t="s">
        <v>12</v>
      </c>
    </row>
    <row r="512" spans="1:4">
      <c r="A512" t="s">
        <v>431</v>
      </c>
      <c r="B512" t="s">
        <v>432</v>
      </c>
      <c r="C512" t="s">
        <v>169</v>
      </c>
      <c r="D512" t="s">
        <v>12</v>
      </c>
    </row>
    <row r="513" spans="1:4">
      <c r="A513" t="s">
        <v>568</v>
      </c>
      <c r="B513" t="s">
        <v>432</v>
      </c>
      <c r="C513" t="s">
        <v>169</v>
      </c>
      <c r="D513" t="s">
        <v>12</v>
      </c>
    </row>
    <row r="514" spans="1:4">
      <c r="A514" t="s">
        <v>573</v>
      </c>
      <c r="B514" t="s">
        <v>574</v>
      </c>
      <c r="C514" t="s">
        <v>169</v>
      </c>
      <c r="D514" t="s">
        <v>12</v>
      </c>
    </row>
    <row r="515" spans="1:4">
      <c r="A515" t="s">
        <v>570</v>
      </c>
      <c r="B515" t="s">
        <v>571</v>
      </c>
      <c r="C515" t="s">
        <v>169</v>
      </c>
      <c r="D515" t="s">
        <v>12</v>
      </c>
    </row>
    <row r="516" spans="1:4">
      <c r="A516" t="s">
        <v>572</v>
      </c>
      <c r="B516" t="s">
        <v>571</v>
      </c>
      <c r="C516" t="s">
        <v>169</v>
      </c>
      <c r="D516" t="s">
        <v>12</v>
      </c>
    </row>
    <row r="517" spans="1:4">
      <c r="A517" t="s">
        <v>575</v>
      </c>
      <c r="B517" t="s">
        <v>571</v>
      </c>
      <c r="C517" t="s">
        <v>169</v>
      </c>
      <c r="D517" t="s">
        <v>12</v>
      </c>
    </row>
    <row r="518" spans="1:4">
      <c r="A518" t="s">
        <v>569</v>
      </c>
      <c r="B518" t="s">
        <v>209</v>
      </c>
      <c r="C518" t="s">
        <v>169</v>
      </c>
      <c r="D518" t="s">
        <v>12</v>
      </c>
    </row>
    <row r="519" spans="1:4">
      <c r="A519" t="s">
        <v>576</v>
      </c>
      <c r="B519" t="s">
        <v>577</v>
      </c>
      <c r="C519" t="s">
        <v>169</v>
      </c>
      <c r="D519" t="s">
        <v>12</v>
      </c>
    </row>
    <row r="520" spans="1:4">
      <c r="A520" t="s">
        <v>578</v>
      </c>
      <c r="B520" t="s">
        <v>329</v>
      </c>
      <c r="C520" t="s">
        <v>169</v>
      </c>
      <c r="D520" t="s">
        <v>12</v>
      </c>
    </row>
    <row r="521" spans="1:4">
      <c r="A521" t="s">
        <v>1401</v>
      </c>
      <c r="B521" t="s">
        <v>223</v>
      </c>
      <c r="C521" t="s">
        <v>169</v>
      </c>
      <c r="D521" t="s">
        <v>12</v>
      </c>
    </row>
    <row r="522" spans="1:4">
      <c r="A522" t="s">
        <v>1402</v>
      </c>
      <c r="B522" t="s">
        <v>223</v>
      </c>
      <c r="C522" t="s">
        <v>169</v>
      </c>
      <c r="D522" t="s">
        <v>12</v>
      </c>
    </row>
    <row r="523" spans="1:4">
      <c r="A523" t="s">
        <v>1405</v>
      </c>
      <c r="B523" t="s">
        <v>1404</v>
      </c>
      <c r="C523" t="s">
        <v>169</v>
      </c>
      <c r="D523" t="s">
        <v>12</v>
      </c>
    </row>
    <row r="524" spans="1:4">
      <c r="A524" t="s">
        <v>1392</v>
      </c>
      <c r="B524" t="s">
        <v>201</v>
      </c>
      <c r="C524" t="s">
        <v>169</v>
      </c>
      <c r="D524" t="s">
        <v>12</v>
      </c>
    </row>
    <row r="525" spans="1:4">
      <c r="A525" t="s">
        <v>1393</v>
      </c>
      <c r="B525" t="s">
        <v>201</v>
      </c>
      <c r="C525" t="s">
        <v>169</v>
      </c>
      <c r="D525" t="s">
        <v>12</v>
      </c>
    </row>
    <row r="526" spans="1:4">
      <c r="A526" t="s">
        <v>1394</v>
      </c>
      <c r="B526" t="s">
        <v>209</v>
      </c>
      <c r="C526" t="s">
        <v>169</v>
      </c>
      <c r="D526" t="s">
        <v>12</v>
      </c>
    </row>
    <row r="527" spans="1:4">
      <c r="A527" t="s">
        <v>1383</v>
      </c>
      <c r="B527" t="s">
        <v>1384</v>
      </c>
      <c r="C527" t="s">
        <v>169</v>
      </c>
      <c r="D527" t="s">
        <v>12</v>
      </c>
    </row>
    <row r="528" spans="1:4">
      <c r="A528" t="s">
        <v>1385</v>
      </c>
      <c r="B528" t="s">
        <v>211</v>
      </c>
      <c r="C528" t="s">
        <v>169</v>
      </c>
      <c r="D528" t="s">
        <v>12</v>
      </c>
    </row>
    <row r="529" spans="1:4">
      <c r="A529" t="s">
        <v>3485</v>
      </c>
      <c r="B529" t="s">
        <v>3482</v>
      </c>
      <c r="C529" t="s">
        <v>169</v>
      </c>
      <c r="D529" t="s">
        <v>18</v>
      </c>
    </row>
    <row r="530" spans="1:4">
      <c r="A530" t="s">
        <v>3481</v>
      </c>
      <c r="B530" t="s">
        <v>3482</v>
      </c>
      <c r="C530" t="s">
        <v>169</v>
      </c>
      <c r="D530" t="s">
        <v>18</v>
      </c>
    </row>
    <row r="531" spans="1:4">
      <c r="A531" t="s">
        <v>3483</v>
      </c>
      <c r="B531" t="s">
        <v>3482</v>
      </c>
      <c r="C531" t="s">
        <v>169</v>
      </c>
      <c r="D531" t="s">
        <v>18</v>
      </c>
    </row>
    <row r="532" spans="1:4">
      <c r="A532" t="s">
        <v>3412</v>
      </c>
      <c r="B532" t="s">
        <v>3413</v>
      </c>
      <c r="C532" t="s">
        <v>169</v>
      </c>
      <c r="D532" t="s">
        <v>18</v>
      </c>
    </row>
    <row r="533" spans="1:4">
      <c r="A533" t="s">
        <v>3417</v>
      </c>
      <c r="B533" t="s">
        <v>3413</v>
      </c>
      <c r="C533" t="s">
        <v>169</v>
      </c>
      <c r="D533" t="s">
        <v>18</v>
      </c>
    </row>
    <row r="534" spans="1:4">
      <c r="A534" t="s">
        <v>3418</v>
      </c>
      <c r="B534" t="s">
        <v>3413</v>
      </c>
      <c r="C534" t="s">
        <v>169</v>
      </c>
      <c r="D534" t="s">
        <v>18</v>
      </c>
    </row>
    <row r="535" spans="1:4">
      <c r="A535" t="s">
        <v>3419</v>
      </c>
      <c r="B535" t="s">
        <v>3413</v>
      </c>
      <c r="C535" t="s">
        <v>169</v>
      </c>
      <c r="D535" t="s">
        <v>18</v>
      </c>
    </row>
    <row r="536" spans="1:4">
      <c r="A536" t="s">
        <v>3420</v>
      </c>
      <c r="B536" t="s">
        <v>3415</v>
      </c>
      <c r="C536" t="s">
        <v>169</v>
      </c>
      <c r="D536" t="s">
        <v>18</v>
      </c>
    </row>
    <row r="537" spans="1:4">
      <c r="A537" t="s">
        <v>3414</v>
      </c>
      <c r="B537" t="s">
        <v>3415</v>
      </c>
      <c r="C537" t="s">
        <v>169</v>
      </c>
      <c r="D537" t="s">
        <v>18</v>
      </c>
    </row>
    <row r="538" spans="1:4">
      <c r="A538" t="s">
        <v>3416</v>
      </c>
      <c r="B538" t="s">
        <v>3413</v>
      </c>
      <c r="C538" t="s">
        <v>169</v>
      </c>
      <c r="D538" t="s">
        <v>18</v>
      </c>
    </row>
    <row r="539" spans="1:4">
      <c r="A539" t="s">
        <v>3421</v>
      </c>
      <c r="B539" t="s">
        <v>3203</v>
      </c>
      <c r="C539" t="s">
        <v>169</v>
      </c>
      <c r="D539" t="s">
        <v>18</v>
      </c>
    </row>
    <row r="540" spans="1:4">
      <c r="A540" t="s">
        <v>3422</v>
      </c>
      <c r="B540" t="s">
        <v>3203</v>
      </c>
      <c r="C540" t="s">
        <v>169</v>
      </c>
      <c r="D540" t="s">
        <v>18</v>
      </c>
    </row>
    <row r="541" spans="1:4">
      <c r="A541" t="s">
        <v>3423</v>
      </c>
      <c r="B541" t="s">
        <v>3203</v>
      </c>
      <c r="C541" t="s">
        <v>169</v>
      </c>
      <c r="D541" t="s">
        <v>18</v>
      </c>
    </row>
    <row r="542" spans="1:4">
      <c r="A542" t="s">
        <v>3494</v>
      </c>
      <c r="B542" t="s">
        <v>638</v>
      </c>
      <c r="C542" t="s">
        <v>169</v>
      </c>
      <c r="D542" t="s">
        <v>18</v>
      </c>
    </row>
    <row r="543" spans="1:4">
      <c r="A543" t="s">
        <v>3495</v>
      </c>
      <c r="B543" t="s">
        <v>638</v>
      </c>
      <c r="C543" t="s">
        <v>169</v>
      </c>
      <c r="D543" t="s">
        <v>18</v>
      </c>
    </row>
    <row r="544" spans="1:4">
      <c r="A544" t="s">
        <v>3496</v>
      </c>
      <c r="B544" t="s">
        <v>638</v>
      </c>
      <c r="C544" t="s">
        <v>169</v>
      </c>
      <c r="D544" t="s">
        <v>18</v>
      </c>
    </row>
    <row r="545" spans="1:4">
      <c r="A545" t="s">
        <v>3446</v>
      </c>
      <c r="B545" t="s">
        <v>3341</v>
      </c>
      <c r="C545" t="s">
        <v>169</v>
      </c>
      <c r="D545" t="s">
        <v>18</v>
      </c>
    </row>
    <row r="546" spans="1:4">
      <c r="A546" t="s">
        <v>3447</v>
      </c>
      <c r="B546" t="s">
        <v>3448</v>
      </c>
      <c r="C546" t="s">
        <v>169</v>
      </c>
      <c r="D546" t="s">
        <v>18</v>
      </c>
    </row>
    <row r="547" spans="1:4">
      <c r="A547" t="s">
        <v>3560</v>
      </c>
      <c r="B547" t="s">
        <v>2549</v>
      </c>
      <c r="C547" t="s">
        <v>169</v>
      </c>
      <c r="D547" t="s">
        <v>18</v>
      </c>
    </row>
    <row r="548" spans="1:4">
      <c r="A548" t="s">
        <v>3561</v>
      </c>
      <c r="B548" t="s">
        <v>1786</v>
      </c>
      <c r="C548" t="s">
        <v>169</v>
      </c>
    </row>
    <row r="549" spans="1:4">
      <c r="A549" t="s">
        <v>625</v>
      </c>
      <c r="B549" t="s">
        <v>624</v>
      </c>
      <c r="C549" t="s">
        <v>169</v>
      </c>
      <c r="D549" t="s">
        <v>18</v>
      </c>
    </row>
    <row r="550" spans="1:4">
      <c r="A550" t="s">
        <v>626</v>
      </c>
      <c r="B550" t="s">
        <v>624</v>
      </c>
      <c r="C550" t="s">
        <v>169</v>
      </c>
      <c r="D550" t="s">
        <v>18</v>
      </c>
    </row>
    <row r="551" spans="1:4">
      <c r="A551" t="s">
        <v>627</v>
      </c>
      <c r="B551" t="s">
        <v>624</v>
      </c>
      <c r="C551" t="s">
        <v>169</v>
      </c>
      <c r="D551" t="s">
        <v>18</v>
      </c>
    </row>
    <row r="552" spans="1:4">
      <c r="A552" t="s">
        <v>628</v>
      </c>
      <c r="B552" t="s">
        <v>624</v>
      </c>
      <c r="C552" t="s">
        <v>169</v>
      </c>
      <c r="D552" t="s">
        <v>18</v>
      </c>
    </row>
    <row r="553" spans="1:4">
      <c r="A553" t="s">
        <v>3769</v>
      </c>
      <c r="B553" t="s">
        <v>1200</v>
      </c>
      <c r="C553" t="s">
        <v>169</v>
      </c>
      <c r="D553" t="s">
        <v>3</v>
      </c>
    </row>
    <row r="554" spans="1:4">
      <c r="A554" t="s">
        <v>3770</v>
      </c>
      <c r="B554" t="s">
        <v>1200</v>
      </c>
      <c r="C554" t="s">
        <v>169</v>
      </c>
      <c r="D554" t="s">
        <v>3</v>
      </c>
    </row>
    <row r="555" spans="1:4">
      <c r="A555" t="s">
        <v>3771</v>
      </c>
      <c r="B555" t="s">
        <v>1200</v>
      </c>
      <c r="C555" t="s">
        <v>169</v>
      </c>
      <c r="D555" t="s">
        <v>3</v>
      </c>
    </row>
    <row r="556" spans="1:4">
      <c r="A556" t="s">
        <v>3772</v>
      </c>
      <c r="B556" t="s">
        <v>1200</v>
      </c>
      <c r="C556" t="s">
        <v>169</v>
      </c>
      <c r="D556" t="s">
        <v>3</v>
      </c>
    </row>
    <row r="557" spans="1:4">
      <c r="A557" t="s">
        <v>3773</v>
      </c>
      <c r="B557" t="s">
        <v>1200</v>
      </c>
      <c r="C557" t="s">
        <v>169</v>
      </c>
      <c r="D557" t="s">
        <v>3</v>
      </c>
    </row>
    <row r="558" spans="1:4">
      <c r="A558" t="s">
        <v>3774</v>
      </c>
      <c r="B558" t="s">
        <v>3775</v>
      </c>
      <c r="C558" t="s">
        <v>169</v>
      </c>
      <c r="D558" t="s">
        <v>3</v>
      </c>
    </row>
    <row r="559" spans="1:4">
      <c r="A559" t="s">
        <v>3776</v>
      </c>
      <c r="B559" t="s">
        <v>3775</v>
      </c>
      <c r="C559" t="s">
        <v>169</v>
      </c>
      <c r="D559" t="s">
        <v>3</v>
      </c>
    </row>
    <row r="560" spans="1:4">
      <c r="A560" t="s">
        <v>3761</v>
      </c>
      <c r="B560" t="s">
        <v>3762</v>
      </c>
      <c r="C560" t="s">
        <v>169</v>
      </c>
      <c r="D560" t="s">
        <v>3</v>
      </c>
    </row>
    <row r="561" spans="1:4">
      <c r="A561" t="s">
        <v>3882</v>
      </c>
      <c r="B561" t="s">
        <v>670</v>
      </c>
      <c r="C561" t="s">
        <v>169</v>
      </c>
      <c r="D561" t="s">
        <v>3</v>
      </c>
    </row>
    <row r="562" spans="1:4">
      <c r="A562" t="s">
        <v>3879</v>
      </c>
      <c r="B562" t="s">
        <v>668</v>
      </c>
      <c r="C562" t="s">
        <v>169</v>
      </c>
      <c r="D562" t="s">
        <v>3</v>
      </c>
    </row>
    <row r="563" spans="1:4">
      <c r="A563" t="s">
        <v>3880</v>
      </c>
      <c r="B563" t="s">
        <v>668</v>
      </c>
      <c r="C563" t="s">
        <v>169</v>
      </c>
      <c r="D563" t="s">
        <v>3</v>
      </c>
    </row>
    <row r="564" spans="1:4">
      <c r="A564" t="s">
        <v>3881</v>
      </c>
      <c r="B564" t="s">
        <v>670</v>
      </c>
      <c r="C564" t="s">
        <v>169</v>
      </c>
      <c r="D564" t="s">
        <v>3</v>
      </c>
    </row>
    <row r="565" spans="1:4">
      <c r="A565" t="s">
        <v>3878</v>
      </c>
      <c r="B565" t="s">
        <v>3715</v>
      </c>
      <c r="C565" t="s">
        <v>169</v>
      </c>
      <c r="D565" t="s">
        <v>3</v>
      </c>
    </row>
    <row r="566" spans="1:4">
      <c r="A566" t="s">
        <v>3777</v>
      </c>
      <c r="B566" t="s">
        <v>3683</v>
      </c>
      <c r="C566" t="s">
        <v>169</v>
      </c>
      <c r="D566" t="s">
        <v>3</v>
      </c>
    </row>
    <row r="567" spans="1:4">
      <c r="A567" t="s">
        <v>3778</v>
      </c>
      <c r="B567" t="s">
        <v>3683</v>
      </c>
      <c r="C567" t="s">
        <v>169</v>
      </c>
      <c r="D567" t="s">
        <v>3</v>
      </c>
    </row>
    <row r="568" spans="1:4">
      <c r="A568" t="s">
        <v>3753</v>
      </c>
      <c r="B568" t="s">
        <v>3754</v>
      </c>
      <c r="C568" t="s">
        <v>169</v>
      </c>
      <c r="D568" t="s">
        <v>3</v>
      </c>
    </row>
    <row r="569" spans="1:4">
      <c r="A569" t="s">
        <v>3742</v>
      </c>
      <c r="B569" t="s">
        <v>3674</v>
      </c>
      <c r="C569" t="s">
        <v>169</v>
      </c>
      <c r="D569" t="s">
        <v>3</v>
      </c>
    </row>
    <row r="570" spans="1:4">
      <c r="A570" t="s">
        <v>3741</v>
      </c>
      <c r="B570" t="s">
        <v>3670</v>
      </c>
      <c r="C570" t="s">
        <v>169</v>
      </c>
      <c r="D570" t="s">
        <v>3</v>
      </c>
    </row>
    <row r="571" spans="1:4">
      <c r="A571" t="s">
        <v>707</v>
      </c>
      <c r="B571" t="s">
        <v>708</v>
      </c>
      <c r="C571" t="s">
        <v>169</v>
      </c>
      <c r="D571" t="s">
        <v>33</v>
      </c>
    </row>
    <row r="572" spans="1:4">
      <c r="A572" t="s">
        <v>709</v>
      </c>
      <c r="B572" t="s">
        <v>708</v>
      </c>
      <c r="C572" t="s">
        <v>169</v>
      </c>
      <c r="D572" t="s">
        <v>33</v>
      </c>
    </row>
    <row r="573" spans="1:4">
      <c r="A573" t="s">
        <v>710</v>
      </c>
      <c r="B573" t="s">
        <v>708</v>
      </c>
      <c r="C573" t="s">
        <v>169</v>
      </c>
      <c r="D573" t="s">
        <v>33</v>
      </c>
    </row>
    <row r="574" spans="1:4">
      <c r="A574" t="s">
        <v>718</v>
      </c>
      <c r="B574" t="s">
        <v>719</v>
      </c>
      <c r="C574" t="s">
        <v>169</v>
      </c>
      <c r="D574" t="s">
        <v>33</v>
      </c>
    </row>
    <row r="575" spans="1:4">
      <c r="A575" t="s">
        <v>711</v>
      </c>
      <c r="B575" t="s">
        <v>712</v>
      </c>
      <c r="C575" t="s">
        <v>169</v>
      </c>
      <c r="D575" t="s">
        <v>33</v>
      </c>
    </row>
    <row r="576" spans="1:4">
      <c r="A576" t="s">
        <v>720</v>
      </c>
      <c r="B576" t="s">
        <v>721</v>
      </c>
      <c r="C576" t="s">
        <v>169</v>
      </c>
      <c r="D576" t="s">
        <v>33</v>
      </c>
    </row>
    <row r="577" spans="1:4">
      <c r="A577" t="s">
        <v>727</v>
      </c>
      <c r="B577" t="s">
        <v>726</v>
      </c>
      <c r="C577" t="s">
        <v>259</v>
      </c>
      <c r="D577" t="s">
        <v>34</v>
      </c>
    </row>
    <row r="578" spans="1:4">
      <c r="A578" t="s">
        <v>725</v>
      </c>
      <c r="B578" t="s">
        <v>726</v>
      </c>
      <c r="C578" t="s">
        <v>259</v>
      </c>
      <c r="D578" t="s">
        <v>34</v>
      </c>
    </row>
    <row r="579" spans="1:4">
      <c r="A579" t="s">
        <v>728</v>
      </c>
      <c r="B579" t="s">
        <v>706</v>
      </c>
      <c r="C579" t="s">
        <v>259</v>
      </c>
      <c r="D579" t="s">
        <v>34</v>
      </c>
    </row>
    <row r="580" spans="1:4">
      <c r="A580" t="s">
        <v>729</v>
      </c>
      <c r="B580" t="s">
        <v>706</v>
      </c>
      <c r="C580" t="s">
        <v>259</v>
      </c>
      <c r="D580" t="s">
        <v>34</v>
      </c>
    </row>
    <row r="581" spans="1:4">
      <c r="A581" t="s">
        <v>730</v>
      </c>
      <c r="B581" t="s">
        <v>706</v>
      </c>
      <c r="C581" t="s">
        <v>259</v>
      </c>
      <c r="D581" t="s">
        <v>34</v>
      </c>
    </row>
    <row r="582" spans="1:4">
      <c r="A582" t="s">
        <v>722</v>
      </c>
      <c r="B582" t="s">
        <v>706</v>
      </c>
      <c r="C582" t="s">
        <v>259</v>
      </c>
      <c r="D582" t="s">
        <v>34</v>
      </c>
    </row>
    <row r="583" spans="1:4">
      <c r="A583" t="s">
        <v>723</v>
      </c>
      <c r="B583" t="s">
        <v>706</v>
      </c>
      <c r="C583" t="s">
        <v>259</v>
      </c>
      <c r="D583" t="s">
        <v>34</v>
      </c>
    </row>
    <row r="584" spans="1:4">
      <c r="A584" t="s">
        <v>724</v>
      </c>
      <c r="B584" t="s">
        <v>706</v>
      </c>
      <c r="C584" t="s">
        <v>259</v>
      </c>
      <c r="D584" t="s">
        <v>34</v>
      </c>
    </row>
    <row r="585" spans="1:4">
      <c r="A585" t="s">
        <v>731</v>
      </c>
      <c r="B585" t="s">
        <v>732</v>
      </c>
      <c r="C585" t="s">
        <v>169</v>
      </c>
      <c r="D585" t="s">
        <v>33</v>
      </c>
    </row>
    <row r="586" spans="1:4">
      <c r="A586" t="s">
        <v>703</v>
      </c>
      <c r="B586" t="s">
        <v>704</v>
      </c>
      <c r="C586" t="s">
        <v>259</v>
      </c>
      <c r="D586" t="s">
        <v>34</v>
      </c>
    </row>
    <row r="587" spans="1:4">
      <c r="A587" t="s">
        <v>705</v>
      </c>
      <c r="B587" t="s">
        <v>706</v>
      </c>
      <c r="C587" t="s">
        <v>259</v>
      </c>
      <c r="D587" t="s">
        <v>34</v>
      </c>
    </row>
    <row r="588" spans="1:4">
      <c r="A588" t="s">
        <v>834</v>
      </c>
      <c r="B588" t="s">
        <v>717</v>
      </c>
      <c r="C588" t="s">
        <v>169</v>
      </c>
      <c r="D588" t="s">
        <v>33</v>
      </c>
    </row>
    <row r="589" spans="1:4">
      <c r="A589" t="s">
        <v>828</v>
      </c>
      <c r="B589" t="s">
        <v>829</v>
      </c>
      <c r="C589" t="s">
        <v>169</v>
      </c>
      <c r="D589" t="s">
        <v>33</v>
      </c>
    </row>
    <row r="590" spans="1:4">
      <c r="A590" t="s">
        <v>830</v>
      </c>
      <c r="B590" t="s">
        <v>831</v>
      </c>
      <c r="C590" t="s">
        <v>169</v>
      </c>
      <c r="D590" t="s">
        <v>33</v>
      </c>
    </row>
    <row r="591" spans="1:4">
      <c r="A591" t="s">
        <v>832</v>
      </c>
      <c r="B591" t="s">
        <v>833</v>
      </c>
      <c r="C591" t="s">
        <v>169</v>
      </c>
      <c r="D591" t="s">
        <v>33</v>
      </c>
    </row>
    <row r="592" spans="1:4">
      <c r="A592" t="s">
        <v>845</v>
      </c>
      <c r="B592" t="s">
        <v>708</v>
      </c>
      <c r="C592" t="s">
        <v>169</v>
      </c>
      <c r="D592" t="s">
        <v>33</v>
      </c>
    </row>
    <row r="593" spans="1:4">
      <c r="A593" t="s">
        <v>846</v>
      </c>
      <c r="B593" t="s">
        <v>708</v>
      </c>
      <c r="C593" t="s">
        <v>169</v>
      </c>
      <c r="D593" t="s">
        <v>33</v>
      </c>
    </row>
    <row r="594" spans="1:4">
      <c r="A594" t="s">
        <v>848</v>
      </c>
      <c r="B594" t="s">
        <v>721</v>
      </c>
      <c r="C594" t="s">
        <v>169</v>
      </c>
      <c r="D594" t="s">
        <v>33</v>
      </c>
    </row>
    <row r="595" spans="1:4">
      <c r="A595" t="s">
        <v>847</v>
      </c>
      <c r="B595" t="s">
        <v>721</v>
      </c>
      <c r="C595" t="s">
        <v>169</v>
      </c>
      <c r="D595" t="s">
        <v>33</v>
      </c>
    </row>
    <row r="596" spans="1:4">
      <c r="A596" t="s">
        <v>849</v>
      </c>
      <c r="B596" t="s">
        <v>719</v>
      </c>
      <c r="C596" t="s">
        <v>169</v>
      </c>
      <c r="D596" t="s">
        <v>33</v>
      </c>
    </row>
    <row r="597" spans="1:4">
      <c r="A597" t="s">
        <v>844</v>
      </c>
      <c r="B597" t="s">
        <v>712</v>
      </c>
      <c r="C597" t="s">
        <v>169</v>
      </c>
      <c r="D597" t="s">
        <v>33</v>
      </c>
    </row>
    <row r="598" spans="1:4">
      <c r="A598" t="s">
        <v>843</v>
      </c>
      <c r="B598" t="s">
        <v>712</v>
      </c>
      <c r="C598" t="s">
        <v>169</v>
      </c>
      <c r="D598" t="s">
        <v>33</v>
      </c>
    </row>
    <row r="599" spans="1:4">
      <c r="A599" t="s">
        <v>837</v>
      </c>
      <c r="B599" t="s">
        <v>838</v>
      </c>
      <c r="C599" t="s">
        <v>169</v>
      </c>
      <c r="D599" t="s">
        <v>33</v>
      </c>
    </row>
    <row r="600" spans="1:4">
      <c r="A600" t="s">
        <v>839</v>
      </c>
      <c r="B600" t="s">
        <v>717</v>
      </c>
      <c r="C600" t="s">
        <v>169</v>
      </c>
      <c r="D600" t="s">
        <v>33</v>
      </c>
    </row>
    <row r="601" spans="1:4">
      <c r="A601" t="s">
        <v>841</v>
      </c>
      <c r="B601" t="s">
        <v>717</v>
      </c>
      <c r="C601" t="s">
        <v>169</v>
      </c>
      <c r="D601" t="s">
        <v>33</v>
      </c>
    </row>
    <row r="602" spans="1:4">
      <c r="A602" t="s">
        <v>842</v>
      </c>
      <c r="B602" t="s">
        <v>717</v>
      </c>
      <c r="C602" t="s">
        <v>169</v>
      </c>
      <c r="D602" t="s">
        <v>33</v>
      </c>
    </row>
    <row r="603" spans="1:4">
      <c r="A603" t="s">
        <v>840</v>
      </c>
      <c r="B603" t="s">
        <v>717</v>
      </c>
      <c r="C603" t="s">
        <v>169</v>
      </c>
      <c r="D603" t="s">
        <v>33</v>
      </c>
    </row>
    <row r="604" spans="1:4">
      <c r="A604" t="s">
        <v>835</v>
      </c>
      <c r="B604" t="s">
        <v>714</v>
      </c>
      <c r="C604" t="s">
        <v>169</v>
      </c>
      <c r="D604" t="s">
        <v>33</v>
      </c>
    </row>
    <row r="605" spans="1:4">
      <c r="A605" t="s">
        <v>836</v>
      </c>
      <c r="B605" t="s">
        <v>714</v>
      </c>
      <c r="C605" t="s">
        <v>169</v>
      </c>
      <c r="D605" t="s">
        <v>33</v>
      </c>
    </row>
    <row r="606" spans="1:4">
      <c r="A606" t="s">
        <v>494</v>
      </c>
      <c r="B606" t="s">
        <v>495</v>
      </c>
      <c r="C606" t="s">
        <v>169</v>
      </c>
      <c r="D606" t="s">
        <v>33</v>
      </c>
    </row>
    <row r="607" spans="1:4">
      <c r="A607" t="s">
        <v>496</v>
      </c>
      <c r="B607" t="s">
        <v>497</v>
      </c>
      <c r="C607" t="s">
        <v>169</v>
      </c>
      <c r="D607" t="s">
        <v>33</v>
      </c>
    </row>
    <row r="608" spans="1:4">
      <c r="A608" t="s">
        <v>498</v>
      </c>
      <c r="B608" t="s">
        <v>497</v>
      </c>
      <c r="C608" t="s">
        <v>169</v>
      </c>
      <c r="D608" t="s">
        <v>33</v>
      </c>
    </row>
    <row r="609" spans="1:4">
      <c r="A609" t="s">
        <v>850</v>
      </c>
      <c r="B609" t="s">
        <v>851</v>
      </c>
      <c r="C609" t="s">
        <v>169</v>
      </c>
      <c r="D609" t="s">
        <v>3</v>
      </c>
    </row>
    <row r="610" spans="1:4">
      <c r="A610" t="s">
        <v>852</v>
      </c>
      <c r="B610" t="s">
        <v>853</v>
      </c>
      <c r="C610" t="s">
        <v>169</v>
      </c>
      <c r="D610" t="s">
        <v>19</v>
      </c>
    </row>
    <row r="611" spans="1:4">
      <c r="A611" t="s">
        <v>2207</v>
      </c>
      <c r="B611" t="s">
        <v>2208</v>
      </c>
      <c r="C611" t="s">
        <v>169</v>
      </c>
      <c r="D611" t="s">
        <v>3</v>
      </c>
    </row>
    <row r="612" spans="1:4">
      <c r="A612" t="s">
        <v>2209</v>
      </c>
      <c r="B612" t="s">
        <v>4394</v>
      </c>
      <c r="C612" t="s">
        <v>169</v>
      </c>
      <c r="D612" t="s">
        <v>3</v>
      </c>
    </row>
    <row r="613" spans="1:4">
      <c r="A613" t="s">
        <v>2071</v>
      </c>
      <c r="B613" t="s">
        <v>4396</v>
      </c>
      <c r="C613" t="s">
        <v>169</v>
      </c>
    </row>
    <row r="614" spans="1:4">
      <c r="A614" t="s">
        <v>2322</v>
      </c>
      <c r="B614" t="s">
        <v>4389</v>
      </c>
      <c r="C614" t="s">
        <v>169</v>
      </c>
      <c r="D614" t="s">
        <v>38</v>
      </c>
    </row>
    <row r="615" spans="1:4">
      <c r="A615" t="s">
        <v>2440</v>
      </c>
      <c r="B615" t="s">
        <v>4389</v>
      </c>
      <c r="C615" t="s">
        <v>169</v>
      </c>
      <c r="D615" t="s">
        <v>38</v>
      </c>
    </row>
    <row r="616" spans="1:4">
      <c r="A616" t="s">
        <v>2441</v>
      </c>
      <c r="B616" t="s">
        <v>4389</v>
      </c>
      <c r="C616" t="s">
        <v>169</v>
      </c>
      <c r="D616" t="s">
        <v>38</v>
      </c>
    </row>
    <row r="617" spans="1:4">
      <c r="A617" t="s">
        <v>2442</v>
      </c>
      <c r="B617" t="s">
        <v>2443</v>
      </c>
      <c r="C617" t="s">
        <v>169</v>
      </c>
      <c r="D617" t="s">
        <v>38</v>
      </c>
    </row>
    <row r="618" spans="1:4">
      <c r="A618" t="s">
        <v>2444</v>
      </c>
      <c r="B618" t="s">
        <v>2445</v>
      </c>
      <c r="C618" t="s">
        <v>169</v>
      </c>
      <c r="D618" t="s">
        <v>38</v>
      </c>
    </row>
    <row r="619" spans="1:4">
      <c r="A619" t="s">
        <v>2502</v>
      </c>
      <c r="B619" t="s">
        <v>2433</v>
      </c>
      <c r="C619" t="s">
        <v>169</v>
      </c>
      <c r="D619" t="s">
        <v>38</v>
      </c>
    </row>
    <row r="620" spans="1:4">
      <c r="A620" t="s">
        <v>2503</v>
      </c>
      <c r="B620" t="s">
        <v>2435</v>
      </c>
      <c r="C620" t="s">
        <v>169</v>
      </c>
      <c r="D620" t="s">
        <v>38</v>
      </c>
    </row>
    <row r="621" spans="1:4">
      <c r="A621" t="s">
        <v>2504</v>
      </c>
      <c r="B621" t="s">
        <v>2437</v>
      </c>
      <c r="C621" t="s">
        <v>169</v>
      </c>
      <c r="D621" t="s">
        <v>38</v>
      </c>
    </row>
    <row r="622" spans="1:4">
      <c r="A622" t="s">
        <v>2505</v>
      </c>
      <c r="B622" t="s">
        <v>2506</v>
      </c>
      <c r="C622" t="s">
        <v>169</v>
      </c>
      <c r="D622" t="s">
        <v>38</v>
      </c>
    </row>
    <row r="623" spans="1:4">
      <c r="A623" t="s">
        <v>2448</v>
      </c>
      <c r="B623" t="s">
        <v>2443</v>
      </c>
      <c r="C623" t="s">
        <v>169</v>
      </c>
      <c r="D623" t="s">
        <v>38</v>
      </c>
    </row>
    <row r="624" spans="1:4">
      <c r="A624" t="s">
        <v>2446</v>
      </c>
      <c r="B624" t="s">
        <v>2447</v>
      </c>
      <c r="C624" t="s">
        <v>169</v>
      </c>
      <c r="D624" t="s">
        <v>38</v>
      </c>
    </row>
    <row r="625" spans="1:4">
      <c r="A625" t="s">
        <v>2510</v>
      </c>
      <c r="B625" t="s">
        <v>2423</v>
      </c>
      <c r="C625" t="s">
        <v>169</v>
      </c>
      <c r="D625" t="s">
        <v>38</v>
      </c>
    </row>
    <row r="626" spans="1:4">
      <c r="A626" t="s">
        <v>2508</v>
      </c>
      <c r="B626" t="s">
        <v>2429</v>
      </c>
      <c r="C626" t="s">
        <v>169</v>
      </c>
      <c r="D626" t="s">
        <v>38</v>
      </c>
    </row>
    <row r="627" spans="1:4">
      <c r="A627" t="s">
        <v>2507</v>
      </c>
      <c r="B627" t="s">
        <v>2431</v>
      </c>
      <c r="C627" t="s">
        <v>169</v>
      </c>
      <c r="D627" t="s">
        <v>38</v>
      </c>
    </row>
    <row r="628" spans="1:4">
      <c r="A628" t="s">
        <v>2509</v>
      </c>
      <c r="B628" t="s">
        <v>2433</v>
      </c>
      <c r="C628" t="s">
        <v>169</v>
      </c>
      <c r="D628" t="s">
        <v>38</v>
      </c>
    </row>
    <row r="629" spans="1:4">
      <c r="A629" t="s">
        <v>2323</v>
      </c>
      <c r="B629" t="s">
        <v>4389</v>
      </c>
      <c r="C629" t="s">
        <v>169</v>
      </c>
      <c r="D629" t="s">
        <v>38</v>
      </c>
    </row>
    <row r="630" spans="1:4">
      <c r="A630" t="s">
        <v>2525</v>
      </c>
      <c r="B630" t="s">
        <v>133</v>
      </c>
      <c r="C630" t="s">
        <v>169</v>
      </c>
      <c r="D630" t="s">
        <v>38</v>
      </c>
    </row>
    <row r="631" spans="1:4">
      <c r="A631" t="s">
        <v>2526</v>
      </c>
      <c r="B631" t="s">
        <v>4389</v>
      </c>
      <c r="C631" t="s">
        <v>169</v>
      </c>
      <c r="D631" t="s">
        <v>38</v>
      </c>
    </row>
    <row r="632" spans="1:4">
      <c r="A632" t="s">
        <v>2324</v>
      </c>
      <c r="B632" t="s">
        <v>4389</v>
      </c>
      <c r="C632" t="s">
        <v>169</v>
      </c>
      <c r="D632" t="s">
        <v>38</v>
      </c>
    </row>
    <row r="633" spans="1:4">
      <c r="A633" t="s">
        <v>2414</v>
      </c>
      <c r="B633" t="s">
        <v>4389</v>
      </c>
      <c r="C633" t="s">
        <v>169</v>
      </c>
      <c r="D633" t="s">
        <v>38</v>
      </c>
    </row>
    <row r="634" spans="1:4">
      <c r="A634" t="s">
        <v>2412</v>
      </c>
      <c r="B634" t="s">
        <v>4389</v>
      </c>
      <c r="C634" t="s">
        <v>169</v>
      </c>
      <c r="D634" t="s">
        <v>38</v>
      </c>
    </row>
    <row r="635" spans="1:4">
      <c r="A635" t="s">
        <v>1386</v>
      </c>
      <c r="B635" t="s">
        <v>216</v>
      </c>
      <c r="C635" t="s">
        <v>169</v>
      </c>
      <c r="D635" t="s">
        <v>12</v>
      </c>
    </row>
    <row r="636" spans="1:4">
      <c r="A636" t="s">
        <v>1387</v>
      </c>
      <c r="B636" t="s">
        <v>216</v>
      </c>
      <c r="C636" t="s">
        <v>169</v>
      </c>
      <c r="D636" t="s">
        <v>12</v>
      </c>
    </row>
    <row r="637" spans="1:4">
      <c r="A637" t="s">
        <v>1403</v>
      </c>
      <c r="B637" t="s">
        <v>1404</v>
      </c>
      <c r="C637" t="s">
        <v>169</v>
      </c>
      <c r="D637" t="s">
        <v>12</v>
      </c>
    </row>
    <row r="638" spans="1:4">
      <c r="A638" t="s">
        <v>1406</v>
      </c>
      <c r="B638" t="s">
        <v>1407</v>
      </c>
      <c r="C638" t="s">
        <v>169</v>
      </c>
      <c r="D638" t="s">
        <v>17</v>
      </c>
    </row>
    <row r="639" spans="1:4">
      <c r="A639" t="s">
        <v>1408</v>
      </c>
      <c r="B639" t="s">
        <v>1409</v>
      </c>
      <c r="C639" t="s">
        <v>169</v>
      </c>
      <c r="D639" t="s">
        <v>17</v>
      </c>
    </row>
    <row r="640" spans="1:4">
      <c r="A640" t="s">
        <v>1410</v>
      </c>
      <c r="B640" t="s">
        <v>1409</v>
      </c>
      <c r="C640" t="s">
        <v>169</v>
      </c>
      <c r="D640" t="s">
        <v>17</v>
      </c>
    </row>
    <row r="641" spans="1:4">
      <c r="A641" t="s">
        <v>1417</v>
      </c>
      <c r="B641" t="s">
        <v>1409</v>
      </c>
      <c r="C641" t="s">
        <v>169</v>
      </c>
      <c r="D641" t="s">
        <v>17</v>
      </c>
    </row>
    <row r="642" spans="1:4">
      <c r="A642" t="s">
        <v>1416</v>
      </c>
      <c r="B642" t="s">
        <v>1409</v>
      </c>
      <c r="C642" t="s">
        <v>169</v>
      </c>
      <c r="D642" t="s">
        <v>17</v>
      </c>
    </row>
    <row r="643" spans="1:4">
      <c r="A643" t="s">
        <v>2006</v>
      </c>
      <c r="B643" t="s">
        <v>1752</v>
      </c>
      <c r="C643" t="s">
        <v>169</v>
      </c>
      <c r="D643" t="s">
        <v>17</v>
      </c>
    </row>
    <row r="644" spans="1:4">
      <c r="A644" t="s">
        <v>2007</v>
      </c>
      <c r="B644" t="s">
        <v>1752</v>
      </c>
      <c r="C644" t="s">
        <v>169</v>
      </c>
      <c r="D644" t="s">
        <v>17</v>
      </c>
    </row>
    <row r="645" spans="1:4">
      <c r="A645" t="s">
        <v>2010</v>
      </c>
      <c r="B645" t="s">
        <v>1752</v>
      </c>
      <c r="C645" t="s">
        <v>169</v>
      </c>
      <c r="D645" t="s">
        <v>17</v>
      </c>
    </row>
    <row r="646" spans="1:4">
      <c r="A646" t="s">
        <v>2009</v>
      </c>
      <c r="B646" t="s">
        <v>1752</v>
      </c>
      <c r="C646" t="s">
        <v>169</v>
      </c>
      <c r="D646" t="s">
        <v>17</v>
      </c>
    </row>
    <row r="647" spans="1:4">
      <c r="A647" t="s">
        <v>2334</v>
      </c>
      <c r="B647" t="s">
        <v>2335</v>
      </c>
      <c r="C647" t="s">
        <v>169</v>
      </c>
      <c r="D647" t="s">
        <v>17</v>
      </c>
    </row>
    <row r="648" spans="1:4">
      <c r="A648" t="s">
        <v>2338</v>
      </c>
      <c r="B648" t="s">
        <v>1595</v>
      </c>
      <c r="C648" t="s">
        <v>169</v>
      </c>
      <c r="D648" t="s">
        <v>17</v>
      </c>
    </row>
    <row r="649" spans="1:4">
      <c r="A649" t="s">
        <v>2336</v>
      </c>
      <c r="B649" t="s">
        <v>5088</v>
      </c>
      <c r="C649" t="s">
        <v>169</v>
      </c>
      <c r="D649" t="s">
        <v>17</v>
      </c>
    </row>
    <row r="650" spans="1:4">
      <c r="A650" t="s">
        <v>2285</v>
      </c>
      <c r="B650" t="s">
        <v>1592</v>
      </c>
      <c r="C650" t="s">
        <v>169</v>
      </c>
      <c r="D650" t="s">
        <v>17</v>
      </c>
    </row>
    <row r="651" spans="1:4">
      <c r="A651" t="s">
        <v>2286</v>
      </c>
      <c r="B651" t="s">
        <v>1592</v>
      </c>
      <c r="C651" t="s">
        <v>169</v>
      </c>
      <c r="D651" t="s">
        <v>17</v>
      </c>
    </row>
    <row r="652" spans="1:4">
      <c r="A652" t="s">
        <v>2288</v>
      </c>
      <c r="B652" t="s">
        <v>1592</v>
      </c>
      <c r="C652" t="s">
        <v>169</v>
      </c>
      <c r="D652" t="s">
        <v>17</v>
      </c>
    </row>
    <row r="653" spans="1:4">
      <c r="A653" t="s">
        <v>2577</v>
      </c>
      <c r="B653" t="s">
        <v>1592</v>
      </c>
      <c r="C653" t="s">
        <v>169</v>
      </c>
      <c r="D653" t="s">
        <v>17</v>
      </c>
    </row>
    <row r="654" spans="1:4">
      <c r="A654" t="s">
        <v>2578</v>
      </c>
      <c r="B654" t="s">
        <v>1592</v>
      </c>
      <c r="C654" t="s">
        <v>169</v>
      </c>
      <c r="D654" t="s">
        <v>17</v>
      </c>
    </row>
    <row r="655" spans="1:4">
      <c r="A655" t="s">
        <v>2287</v>
      </c>
      <c r="B655" t="s">
        <v>1592</v>
      </c>
      <c r="C655" t="s">
        <v>169</v>
      </c>
      <c r="D655" t="s">
        <v>17</v>
      </c>
    </row>
    <row r="656" spans="1:4">
      <c r="A656" t="s">
        <v>2291</v>
      </c>
      <c r="B656" t="s">
        <v>1752</v>
      </c>
      <c r="C656" t="s">
        <v>169</v>
      </c>
      <c r="D656" t="s">
        <v>17</v>
      </c>
    </row>
    <row r="657" spans="1:4">
      <c r="A657" t="s">
        <v>2292</v>
      </c>
      <c r="B657" t="s">
        <v>2117</v>
      </c>
      <c r="C657" t="s">
        <v>169</v>
      </c>
      <c r="D657" t="s">
        <v>17</v>
      </c>
    </row>
    <row r="658" spans="1:4">
      <c r="A658" t="s">
        <v>3743</v>
      </c>
      <c r="B658" t="s">
        <v>3670</v>
      </c>
      <c r="C658" t="s">
        <v>169</v>
      </c>
      <c r="D658" t="s">
        <v>3</v>
      </c>
    </row>
    <row r="659" spans="1:4">
      <c r="A659" t="s">
        <v>3745</v>
      </c>
      <c r="B659" t="s">
        <v>3670</v>
      </c>
      <c r="C659" t="s">
        <v>169</v>
      </c>
      <c r="D659" t="s">
        <v>3</v>
      </c>
    </row>
    <row r="660" spans="1:4">
      <c r="A660" t="s">
        <v>3744</v>
      </c>
      <c r="B660" t="s">
        <v>3670</v>
      </c>
      <c r="C660" t="s">
        <v>169</v>
      </c>
      <c r="D660" t="s">
        <v>3</v>
      </c>
    </row>
    <row r="661" spans="1:4">
      <c r="A661" t="s">
        <v>3746</v>
      </c>
      <c r="B661" t="s">
        <v>3736</v>
      </c>
      <c r="C661" t="s">
        <v>169</v>
      </c>
      <c r="D661" t="s">
        <v>3</v>
      </c>
    </row>
    <row r="662" spans="1:4">
      <c r="A662" t="s">
        <v>3747</v>
      </c>
      <c r="B662" t="s">
        <v>3736</v>
      </c>
      <c r="C662" t="s">
        <v>169</v>
      </c>
      <c r="D662" t="s">
        <v>3</v>
      </c>
    </row>
    <row r="663" spans="1:4">
      <c r="A663" t="s">
        <v>3748</v>
      </c>
      <c r="B663" t="s">
        <v>3736</v>
      </c>
      <c r="C663" t="s">
        <v>169</v>
      </c>
      <c r="D663" t="s">
        <v>3</v>
      </c>
    </row>
    <row r="664" spans="1:4">
      <c r="A664" t="s">
        <v>3757</v>
      </c>
      <c r="B664" t="s">
        <v>3756</v>
      </c>
      <c r="C664" t="s">
        <v>169</v>
      </c>
      <c r="D664" t="s">
        <v>3</v>
      </c>
    </row>
    <row r="665" spans="1:4">
      <c r="A665" t="s">
        <v>3755</v>
      </c>
      <c r="B665" t="s">
        <v>3756</v>
      </c>
      <c r="C665" t="s">
        <v>169</v>
      </c>
      <c r="D665" t="s">
        <v>3</v>
      </c>
    </row>
    <row r="666" spans="1:4">
      <c r="A666" t="s">
        <v>3758</v>
      </c>
      <c r="B666" t="s">
        <v>3759</v>
      </c>
      <c r="C666" t="s">
        <v>169</v>
      </c>
      <c r="D666" t="s">
        <v>3</v>
      </c>
    </row>
    <row r="667" spans="1:4">
      <c r="A667" t="s">
        <v>4005</v>
      </c>
      <c r="B667" t="s">
        <v>4006</v>
      </c>
      <c r="C667" t="s">
        <v>169</v>
      </c>
      <c r="D667" t="s">
        <v>3</v>
      </c>
    </row>
    <row r="668" spans="1:4">
      <c r="A668" t="s">
        <v>3739</v>
      </c>
      <c r="B668" t="s">
        <v>3740</v>
      </c>
      <c r="C668" t="s">
        <v>169</v>
      </c>
      <c r="D668" t="s">
        <v>3</v>
      </c>
    </row>
    <row r="669" spans="1:4">
      <c r="A669" t="s">
        <v>4008</v>
      </c>
      <c r="B669" t="s">
        <v>660</v>
      </c>
      <c r="C669" t="s">
        <v>169</v>
      </c>
      <c r="D669" t="s">
        <v>3</v>
      </c>
    </row>
    <row r="670" spans="1:4">
      <c r="A670" t="s">
        <v>4010</v>
      </c>
      <c r="B670" t="s">
        <v>660</v>
      </c>
      <c r="C670" t="s">
        <v>169</v>
      </c>
      <c r="D670" t="s">
        <v>3</v>
      </c>
    </row>
    <row r="671" spans="1:4">
      <c r="A671" t="s">
        <v>4009</v>
      </c>
      <c r="B671" t="s">
        <v>660</v>
      </c>
      <c r="C671" t="s">
        <v>169</v>
      </c>
      <c r="D671" t="s">
        <v>3</v>
      </c>
    </row>
    <row r="672" spans="1:4">
      <c r="A672" t="s">
        <v>4011</v>
      </c>
      <c r="B672" t="s">
        <v>4012</v>
      </c>
      <c r="C672" t="s">
        <v>169</v>
      </c>
      <c r="D672" t="s">
        <v>3</v>
      </c>
    </row>
    <row r="673" spans="1:4">
      <c r="A673" t="s">
        <v>4014</v>
      </c>
      <c r="B673" t="s">
        <v>660</v>
      </c>
      <c r="C673" t="s">
        <v>169</v>
      </c>
      <c r="D673" t="s">
        <v>3</v>
      </c>
    </row>
    <row r="674" spans="1:4">
      <c r="A674" t="s">
        <v>3798</v>
      </c>
      <c r="B674" t="s">
        <v>3683</v>
      </c>
      <c r="C674" t="s">
        <v>169</v>
      </c>
      <c r="D674" t="s">
        <v>3</v>
      </c>
    </row>
    <row r="675" spans="1:4">
      <c r="A675" t="s">
        <v>3800</v>
      </c>
      <c r="B675" t="s">
        <v>3683</v>
      </c>
      <c r="C675" t="s">
        <v>169</v>
      </c>
      <c r="D675" t="s">
        <v>3</v>
      </c>
    </row>
    <row r="676" spans="1:4">
      <c r="A676" t="s">
        <v>3801</v>
      </c>
      <c r="B676" t="s">
        <v>3683</v>
      </c>
      <c r="C676" t="s">
        <v>169</v>
      </c>
      <c r="D676" t="s">
        <v>1</v>
      </c>
    </row>
    <row r="677" spans="1:4">
      <c r="A677" t="s">
        <v>3799</v>
      </c>
      <c r="B677" t="s">
        <v>3683</v>
      </c>
      <c r="C677" t="s">
        <v>169</v>
      </c>
      <c r="D677" t="s">
        <v>3</v>
      </c>
    </row>
    <row r="678" spans="1:4">
      <c r="A678" t="s">
        <v>315</v>
      </c>
      <c r="B678" t="s">
        <v>316</v>
      </c>
      <c r="C678" t="s">
        <v>169</v>
      </c>
      <c r="D678" t="s">
        <v>7</v>
      </c>
    </row>
    <row r="679" spans="1:4">
      <c r="A679" t="s">
        <v>433</v>
      </c>
      <c r="B679" t="s">
        <v>434</v>
      </c>
      <c r="C679" t="s">
        <v>169</v>
      </c>
      <c r="D679" t="s">
        <v>7</v>
      </c>
    </row>
    <row r="680" spans="1:4">
      <c r="A680" t="s">
        <v>438</v>
      </c>
      <c r="B680" t="s">
        <v>439</v>
      </c>
      <c r="C680" t="s">
        <v>169</v>
      </c>
      <c r="D680" t="s">
        <v>7</v>
      </c>
    </row>
    <row r="681" spans="1:4">
      <c r="A681" t="s">
        <v>440</v>
      </c>
      <c r="B681" t="s">
        <v>439</v>
      </c>
      <c r="C681" t="s">
        <v>169</v>
      </c>
      <c r="D681" t="s">
        <v>7</v>
      </c>
    </row>
    <row r="682" spans="1:4">
      <c r="A682" t="s">
        <v>441</v>
      </c>
      <c r="B682" t="s">
        <v>439</v>
      </c>
      <c r="C682" t="s">
        <v>169</v>
      </c>
      <c r="D682" t="s">
        <v>7</v>
      </c>
    </row>
    <row r="683" spans="1:4">
      <c r="A683" t="s">
        <v>458</v>
      </c>
      <c r="B683" t="s">
        <v>459</v>
      </c>
      <c r="C683" t="s">
        <v>169</v>
      </c>
      <c r="D683" t="s">
        <v>8</v>
      </c>
    </row>
    <row r="684" spans="1:4">
      <c r="A684" t="s">
        <v>460</v>
      </c>
      <c r="B684" t="s">
        <v>171</v>
      </c>
      <c r="C684" t="s">
        <v>169</v>
      </c>
      <c r="D684" t="s">
        <v>9</v>
      </c>
    </row>
    <row r="685" spans="1:4">
      <c r="A685" t="s">
        <v>672</v>
      </c>
      <c r="B685" t="s">
        <v>171</v>
      </c>
      <c r="C685" t="s">
        <v>169</v>
      </c>
      <c r="D685" t="s">
        <v>9</v>
      </c>
    </row>
    <row r="686" spans="1:4">
      <c r="A686" t="s">
        <v>679</v>
      </c>
      <c r="B686" t="s">
        <v>171</v>
      </c>
      <c r="C686" t="s">
        <v>169</v>
      </c>
      <c r="D686" t="s">
        <v>9</v>
      </c>
    </row>
    <row r="687" spans="1:4">
      <c r="A687" t="s">
        <v>680</v>
      </c>
      <c r="B687" t="s">
        <v>681</v>
      </c>
      <c r="C687" t="s">
        <v>169</v>
      </c>
      <c r="D687" t="s">
        <v>7</v>
      </c>
    </row>
    <row r="688" spans="1:4">
      <c r="A688" t="s">
        <v>684</v>
      </c>
      <c r="B688" t="s">
        <v>685</v>
      </c>
      <c r="C688" t="s">
        <v>169</v>
      </c>
      <c r="D688" t="s">
        <v>20</v>
      </c>
    </row>
    <row r="689" spans="1:4">
      <c r="A689" t="s">
        <v>686</v>
      </c>
      <c r="B689" t="s">
        <v>685</v>
      </c>
      <c r="C689" t="s">
        <v>169</v>
      </c>
      <c r="D689" t="s">
        <v>20</v>
      </c>
    </row>
    <row r="690" spans="1:4">
      <c r="A690" t="s">
        <v>689</v>
      </c>
      <c r="B690" t="s">
        <v>690</v>
      </c>
      <c r="C690" t="s">
        <v>169</v>
      </c>
      <c r="D690" t="s">
        <v>20</v>
      </c>
    </row>
    <row r="691" spans="1:4">
      <c r="A691" t="s">
        <v>691</v>
      </c>
      <c r="B691" t="s">
        <v>690</v>
      </c>
      <c r="C691" t="s">
        <v>169</v>
      </c>
      <c r="D691" t="s">
        <v>20</v>
      </c>
    </row>
    <row r="692" spans="1:4">
      <c r="A692" t="s">
        <v>694</v>
      </c>
      <c r="B692" t="s">
        <v>693</v>
      </c>
      <c r="C692" t="s">
        <v>169</v>
      </c>
      <c r="D692" t="s">
        <v>20</v>
      </c>
    </row>
    <row r="693" spans="1:4">
      <c r="A693" t="s">
        <v>692</v>
      </c>
      <c r="B693" t="s">
        <v>693</v>
      </c>
      <c r="C693" t="s">
        <v>169</v>
      </c>
      <c r="D693" t="s">
        <v>20</v>
      </c>
    </row>
    <row r="694" spans="1:4">
      <c r="A694" t="s">
        <v>695</v>
      </c>
      <c r="B694" t="s">
        <v>696</v>
      </c>
      <c r="C694" t="s">
        <v>169</v>
      </c>
    </row>
    <row r="695" spans="1:4">
      <c r="A695" t="s">
        <v>903</v>
      </c>
      <c r="B695" t="s">
        <v>904</v>
      </c>
      <c r="C695" t="s">
        <v>169</v>
      </c>
      <c r="D695" t="s">
        <v>20</v>
      </c>
    </row>
    <row r="696" spans="1:4">
      <c r="A696" t="s">
        <v>905</v>
      </c>
      <c r="B696" t="s">
        <v>906</v>
      </c>
      <c r="C696" t="s">
        <v>169</v>
      </c>
      <c r="D696" t="s">
        <v>20</v>
      </c>
    </row>
    <row r="697" spans="1:4">
      <c r="A697" t="s">
        <v>900</v>
      </c>
      <c r="B697" t="s">
        <v>901</v>
      </c>
      <c r="C697" t="s">
        <v>169</v>
      </c>
      <c r="D697" t="s">
        <v>20</v>
      </c>
    </row>
    <row r="698" spans="1:4">
      <c r="A698" t="s">
        <v>902</v>
      </c>
      <c r="B698" t="s">
        <v>685</v>
      </c>
      <c r="C698" t="s">
        <v>169</v>
      </c>
      <c r="D698" t="s">
        <v>20</v>
      </c>
    </row>
    <row r="699" spans="1:4">
      <c r="A699" t="s">
        <v>907</v>
      </c>
      <c r="B699" t="s">
        <v>901</v>
      </c>
      <c r="C699" t="s">
        <v>169</v>
      </c>
      <c r="D699" t="s">
        <v>20</v>
      </c>
    </row>
    <row r="700" spans="1:4">
      <c r="A700" t="s">
        <v>629</v>
      </c>
      <c r="B700" t="s">
        <v>624</v>
      </c>
      <c r="C700" t="s">
        <v>169</v>
      </c>
      <c r="D700" t="s">
        <v>18</v>
      </c>
    </row>
    <row r="701" spans="1:4">
      <c r="A701" t="s">
        <v>630</v>
      </c>
      <c r="B701" t="s">
        <v>624</v>
      </c>
      <c r="C701" t="s">
        <v>169</v>
      </c>
      <c r="D701" t="s">
        <v>18</v>
      </c>
    </row>
    <row r="702" spans="1:4">
      <c r="A702" t="s">
        <v>631</v>
      </c>
      <c r="B702" t="s">
        <v>624</v>
      </c>
      <c r="C702" t="s">
        <v>169</v>
      </c>
      <c r="D702" t="s">
        <v>18</v>
      </c>
    </row>
    <row r="703" spans="1:4">
      <c r="A703" t="s">
        <v>632</v>
      </c>
      <c r="B703" t="s">
        <v>624</v>
      </c>
      <c r="C703" t="s">
        <v>169</v>
      </c>
      <c r="D703" t="s">
        <v>18</v>
      </c>
    </row>
    <row r="704" spans="1:4">
      <c r="A704" t="s">
        <v>634</v>
      </c>
      <c r="B704" t="s">
        <v>624</v>
      </c>
      <c r="C704" t="s">
        <v>169</v>
      </c>
      <c r="D704" t="s">
        <v>18</v>
      </c>
    </row>
    <row r="705" spans="1:4">
      <c r="A705" t="s">
        <v>635</v>
      </c>
      <c r="B705" t="s">
        <v>624</v>
      </c>
      <c r="C705" t="s">
        <v>169</v>
      </c>
      <c r="D705" t="s">
        <v>18</v>
      </c>
    </row>
    <row r="706" spans="1:4">
      <c r="A706" t="s">
        <v>636</v>
      </c>
      <c r="B706" t="s">
        <v>624</v>
      </c>
      <c r="C706" t="s">
        <v>169</v>
      </c>
      <c r="D706" t="s">
        <v>18</v>
      </c>
    </row>
    <row r="707" spans="1:4">
      <c r="A707" t="s">
        <v>2538</v>
      </c>
      <c r="B707" t="s">
        <v>624</v>
      </c>
      <c r="C707" t="s">
        <v>169</v>
      </c>
      <c r="D707" t="s">
        <v>18</v>
      </c>
    </row>
    <row r="708" spans="1:4">
      <c r="A708" t="s">
        <v>623</v>
      </c>
      <c r="B708" t="s">
        <v>624</v>
      </c>
      <c r="C708" t="s">
        <v>169</v>
      </c>
      <c r="D708" t="s">
        <v>18</v>
      </c>
    </row>
    <row r="709" spans="1:4">
      <c r="A709" t="s">
        <v>637</v>
      </c>
      <c r="B709" t="s">
        <v>638</v>
      </c>
      <c r="C709" t="s">
        <v>169</v>
      </c>
      <c r="D709" t="s">
        <v>18</v>
      </c>
    </row>
    <row r="710" spans="1:4">
      <c r="A710" t="s">
        <v>639</v>
      </c>
      <c r="B710" t="s">
        <v>638</v>
      </c>
      <c r="C710" t="s">
        <v>169</v>
      </c>
      <c r="D710" t="s">
        <v>18</v>
      </c>
    </row>
    <row r="711" spans="1:4">
      <c r="A711" t="s">
        <v>642</v>
      </c>
      <c r="B711" t="s">
        <v>638</v>
      </c>
      <c r="C711" t="s">
        <v>169</v>
      </c>
      <c r="D711" t="s">
        <v>18</v>
      </c>
    </row>
    <row r="712" spans="1:4">
      <c r="A712" t="s">
        <v>640</v>
      </c>
      <c r="B712" t="s">
        <v>638</v>
      </c>
      <c r="C712" t="s">
        <v>169</v>
      </c>
      <c r="D712" t="s">
        <v>18</v>
      </c>
    </row>
    <row r="713" spans="1:4">
      <c r="A713" t="s">
        <v>641</v>
      </c>
      <c r="B713" t="s">
        <v>638</v>
      </c>
      <c r="C713" t="s">
        <v>169</v>
      </c>
      <c r="D713" t="s">
        <v>18</v>
      </c>
    </row>
    <row r="714" spans="1:4">
      <c r="A714" t="s">
        <v>643</v>
      </c>
      <c r="B714" t="s">
        <v>638</v>
      </c>
      <c r="C714" t="s">
        <v>169</v>
      </c>
      <c r="D714" t="s">
        <v>18</v>
      </c>
    </row>
    <row r="715" spans="1:4">
      <c r="A715" t="s">
        <v>644</v>
      </c>
      <c r="B715" t="s">
        <v>645</v>
      </c>
      <c r="C715" t="s">
        <v>169</v>
      </c>
      <c r="D715" t="s">
        <v>18</v>
      </c>
    </row>
    <row r="716" spans="1:4">
      <c r="A716" t="s">
        <v>646</v>
      </c>
      <c r="B716" t="s">
        <v>645</v>
      </c>
      <c r="C716" t="s">
        <v>169</v>
      </c>
      <c r="D716" t="s">
        <v>18</v>
      </c>
    </row>
    <row r="717" spans="1:4">
      <c r="A717" t="s">
        <v>2449</v>
      </c>
      <c r="B717" t="s">
        <v>2268</v>
      </c>
      <c r="C717" t="s">
        <v>169</v>
      </c>
      <c r="D717" t="s">
        <v>18</v>
      </c>
    </row>
    <row r="718" spans="1:4">
      <c r="A718" t="s">
        <v>2450</v>
      </c>
      <c r="B718" t="s">
        <v>2268</v>
      </c>
      <c r="C718" t="s">
        <v>169</v>
      </c>
      <c r="D718" t="s">
        <v>18</v>
      </c>
    </row>
    <row r="719" spans="1:4">
      <c r="A719" t="s">
        <v>2453</v>
      </c>
      <c r="B719" t="s">
        <v>2268</v>
      </c>
      <c r="C719" t="s">
        <v>169</v>
      </c>
      <c r="D719" t="s">
        <v>18</v>
      </c>
    </row>
    <row r="720" spans="1:4">
      <c r="A720" t="s">
        <v>2454</v>
      </c>
      <c r="B720" t="s">
        <v>2268</v>
      </c>
      <c r="C720" t="s">
        <v>169</v>
      </c>
      <c r="D720" t="s">
        <v>18</v>
      </c>
    </row>
    <row r="721" spans="1:4">
      <c r="A721" t="s">
        <v>2455</v>
      </c>
      <c r="B721" t="s">
        <v>2268</v>
      </c>
      <c r="C721" t="s">
        <v>169</v>
      </c>
      <c r="D721" t="s">
        <v>18</v>
      </c>
    </row>
    <row r="722" spans="1:4">
      <c r="A722" t="s">
        <v>2452</v>
      </c>
      <c r="B722" t="s">
        <v>2268</v>
      </c>
      <c r="C722" t="s">
        <v>169</v>
      </c>
      <c r="D722" t="s">
        <v>18</v>
      </c>
    </row>
    <row r="723" spans="1:4">
      <c r="A723" t="s">
        <v>3804</v>
      </c>
      <c r="B723" t="s">
        <v>3780</v>
      </c>
      <c r="C723" t="s">
        <v>169</v>
      </c>
      <c r="D723" t="s">
        <v>3</v>
      </c>
    </row>
    <row r="724" spans="1:4">
      <c r="A724" t="s">
        <v>3802</v>
      </c>
      <c r="B724" t="s">
        <v>3683</v>
      </c>
      <c r="C724" t="s">
        <v>169</v>
      </c>
      <c r="D724" t="s">
        <v>3</v>
      </c>
    </row>
    <row r="725" spans="1:4">
      <c r="A725" t="s">
        <v>3803</v>
      </c>
      <c r="B725" t="s">
        <v>3683</v>
      </c>
      <c r="C725" t="s">
        <v>169</v>
      </c>
      <c r="D725" t="s">
        <v>3</v>
      </c>
    </row>
    <row r="726" spans="1:4">
      <c r="A726" t="s">
        <v>3805</v>
      </c>
      <c r="B726" t="s">
        <v>3696</v>
      </c>
      <c r="C726" t="s">
        <v>169</v>
      </c>
      <c r="D726" t="s">
        <v>3</v>
      </c>
    </row>
    <row r="727" spans="1:4">
      <c r="A727" t="s">
        <v>3829</v>
      </c>
      <c r="B727" t="s">
        <v>3696</v>
      </c>
      <c r="C727" t="s">
        <v>169</v>
      </c>
      <c r="D727" t="s">
        <v>3</v>
      </c>
    </row>
    <row r="728" spans="1:4">
      <c r="A728" t="s">
        <v>3705</v>
      </c>
      <c r="B728" t="s">
        <v>3706</v>
      </c>
      <c r="C728" t="s">
        <v>169</v>
      </c>
      <c r="D728" t="s">
        <v>3</v>
      </c>
    </row>
    <row r="729" spans="1:4">
      <c r="A729" t="s">
        <v>3707</v>
      </c>
      <c r="B729" t="s">
        <v>3708</v>
      </c>
      <c r="C729" t="s">
        <v>169</v>
      </c>
      <c r="D729" t="s">
        <v>3</v>
      </c>
    </row>
    <row r="730" spans="1:4">
      <c r="A730" t="s">
        <v>3709</v>
      </c>
      <c r="B730" t="s">
        <v>3708</v>
      </c>
      <c r="C730" t="s">
        <v>169</v>
      </c>
      <c r="D730" t="s">
        <v>3</v>
      </c>
    </row>
    <row r="731" spans="1:4">
      <c r="A731" t="s">
        <v>3784</v>
      </c>
      <c r="B731" t="s">
        <v>3708</v>
      </c>
      <c r="C731" t="s">
        <v>169</v>
      </c>
      <c r="D731" t="s">
        <v>3</v>
      </c>
    </row>
    <row r="732" spans="1:4">
      <c r="A732" t="s">
        <v>3698</v>
      </c>
      <c r="B732" t="s">
        <v>3654</v>
      </c>
      <c r="C732" t="s">
        <v>169</v>
      </c>
      <c r="D732" t="s">
        <v>3</v>
      </c>
    </row>
    <row r="733" spans="1:4">
      <c r="A733" t="s">
        <v>3699</v>
      </c>
      <c r="B733" t="s">
        <v>3696</v>
      </c>
      <c r="C733" t="s">
        <v>169</v>
      </c>
      <c r="D733" t="s">
        <v>3</v>
      </c>
    </row>
    <row r="734" spans="1:4">
      <c r="A734" t="s">
        <v>3700</v>
      </c>
      <c r="B734" t="s">
        <v>3696</v>
      </c>
      <c r="C734" t="s">
        <v>169</v>
      </c>
      <c r="D734" t="s">
        <v>3</v>
      </c>
    </row>
    <row r="735" spans="1:4">
      <c r="A735" t="s">
        <v>3701</v>
      </c>
      <c r="B735" t="s">
        <v>3696</v>
      </c>
      <c r="C735" t="s">
        <v>169</v>
      </c>
      <c r="D735" t="s">
        <v>3</v>
      </c>
    </row>
    <row r="736" spans="1:4">
      <c r="A736" t="s">
        <v>3702</v>
      </c>
      <c r="B736" t="s">
        <v>3696</v>
      </c>
      <c r="C736" t="s">
        <v>169</v>
      </c>
      <c r="D736" t="s">
        <v>3</v>
      </c>
    </row>
    <row r="737" spans="1:4">
      <c r="A737" t="s">
        <v>3781</v>
      </c>
      <c r="B737" t="s">
        <v>3683</v>
      </c>
      <c r="C737" t="s">
        <v>169</v>
      </c>
      <c r="D737" t="s">
        <v>3</v>
      </c>
    </row>
    <row r="738" spans="1:4">
      <c r="A738" t="s">
        <v>3782</v>
      </c>
      <c r="B738" t="s">
        <v>3683</v>
      </c>
      <c r="C738" t="s">
        <v>169</v>
      </c>
      <c r="D738" t="s">
        <v>1</v>
      </c>
    </row>
    <row r="739" spans="1:4">
      <c r="A739" t="s">
        <v>3783</v>
      </c>
      <c r="B739" t="s">
        <v>3683</v>
      </c>
      <c r="C739" t="s">
        <v>169</v>
      </c>
      <c r="D739" t="s">
        <v>3</v>
      </c>
    </row>
    <row r="740" spans="1:4">
      <c r="A740" t="s">
        <v>3867</v>
      </c>
      <c r="B740" t="s">
        <v>3683</v>
      </c>
      <c r="C740" t="s">
        <v>169</v>
      </c>
      <c r="D740" t="s">
        <v>3</v>
      </c>
    </row>
    <row r="741" spans="1:4">
      <c r="A741" t="s">
        <v>3868</v>
      </c>
      <c r="B741" t="s">
        <v>3683</v>
      </c>
      <c r="C741" t="s">
        <v>169</v>
      </c>
      <c r="D741" t="s">
        <v>1</v>
      </c>
    </row>
    <row r="742" spans="1:4">
      <c r="A742" t="s">
        <v>2329</v>
      </c>
      <c r="B742" t="s">
        <v>1595</v>
      </c>
      <c r="C742" t="s">
        <v>169</v>
      </c>
      <c r="D742" t="s">
        <v>17</v>
      </c>
    </row>
    <row r="743" spans="1:4">
      <c r="A743" t="s">
        <v>2328</v>
      </c>
      <c r="B743" t="s">
        <v>1595</v>
      </c>
      <c r="C743" t="s">
        <v>169</v>
      </c>
      <c r="D743" t="s">
        <v>17</v>
      </c>
    </row>
    <row r="744" spans="1:4">
      <c r="A744" t="s">
        <v>2330</v>
      </c>
      <c r="B744" t="s">
        <v>1595</v>
      </c>
      <c r="C744" t="s">
        <v>169</v>
      </c>
      <c r="D744" t="s">
        <v>17</v>
      </c>
    </row>
    <row r="745" spans="1:4">
      <c r="A745" t="s">
        <v>2331</v>
      </c>
      <c r="B745" t="s">
        <v>1595</v>
      </c>
      <c r="C745" t="s">
        <v>169</v>
      </c>
      <c r="D745" t="s">
        <v>17</v>
      </c>
    </row>
    <row r="746" spans="1:4">
      <c r="A746" t="s">
        <v>2332</v>
      </c>
      <c r="B746" t="s">
        <v>1595</v>
      </c>
      <c r="C746" t="s">
        <v>169</v>
      </c>
      <c r="D746" t="s">
        <v>17</v>
      </c>
    </row>
    <row r="747" spans="1:4">
      <c r="A747" t="s">
        <v>2293</v>
      </c>
      <c r="B747" t="s">
        <v>1595</v>
      </c>
      <c r="C747" t="s">
        <v>169</v>
      </c>
      <c r="D747" t="s">
        <v>17</v>
      </c>
    </row>
    <row r="748" spans="1:4">
      <c r="A748" t="s">
        <v>2294</v>
      </c>
      <c r="B748" t="s">
        <v>1595</v>
      </c>
      <c r="C748" t="s">
        <v>169</v>
      </c>
      <c r="D748" t="s">
        <v>17</v>
      </c>
    </row>
    <row r="749" spans="1:4">
      <c r="A749" t="s">
        <v>2327</v>
      </c>
      <c r="B749" t="s">
        <v>891</v>
      </c>
      <c r="C749" t="s">
        <v>169</v>
      </c>
      <c r="D749" t="s">
        <v>17</v>
      </c>
    </row>
    <row r="750" spans="1:4">
      <c r="A750" t="s">
        <v>2326</v>
      </c>
      <c r="B750" t="s">
        <v>891</v>
      </c>
      <c r="C750" t="s">
        <v>169</v>
      </c>
      <c r="D750" t="s">
        <v>17</v>
      </c>
    </row>
    <row r="751" spans="1:4">
      <c r="A751" t="s">
        <v>2296</v>
      </c>
      <c r="B751" t="s">
        <v>891</v>
      </c>
      <c r="C751" t="s">
        <v>169</v>
      </c>
      <c r="D751" t="s">
        <v>17</v>
      </c>
    </row>
    <row r="752" spans="1:4">
      <c r="A752" t="s">
        <v>2295</v>
      </c>
      <c r="B752" t="s">
        <v>891</v>
      </c>
      <c r="C752" t="s">
        <v>169</v>
      </c>
      <c r="D752" t="s">
        <v>17</v>
      </c>
    </row>
    <row r="753" spans="1:4">
      <c r="A753" t="s">
        <v>2333</v>
      </c>
      <c r="B753" t="s">
        <v>1995</v>
      </c>
      <c r="C753" t="s">
        <v>169</v>
      </c>
    </row>
    <row r="754" spans="1:4">
      <c r="A754" t="s">
        <v>2343</v>
      </c>
      <c r="B754" t="s">
        <v>2159</v>
      </c>
      <c r="C754" t="s">
        <v>169</v>
      </c>
      <c r="D754" t="s">
        <v>17</v>
      </c>
    </row>
    <row r="755" spans="1:4">
      <c r="A755" t="s">
        <v>2341</v>
      </c>
      <c r="B755" t="s">
        <v>2159</v>
      </c>
      <c r="C755" t="s">
        <v>169</v>
      </c>
      <c r="D755" t="s">
        <v>17</v>
      </c>
    </row>
    <row r="756" spans="1:4">
      <c r="A756" t="s">
        <v>2339</v>
      </c>
      <c r="B756" t="s">
        <v>2340</v>
      </c>
      <c r="C756" t="s">
        <v>169</v>
      </c>
      <c r="D756" t="s">
        <v>17</v>
      </c>
    </row>
    <row r="757" spans="1:4">
      <c r="A757" t="s">
        <v>2342</v>
      </c>
      <c r="B757" t="s">
        <v>2159</v>
      </c>
      <c r="C757" t="s">
        <v>169</v>
      </c>
      <c r="D757" t="s">
        <v>17</v>
      </c>
    </row>
    <row r="758" spans="1:4">
      <c r="A758" t="s">
        <v>2344</v>
      </c>
      <c r="B758" t="s">
        <v>1419</v>
      </c>
      <c r="C758" t="s">
        <v>169</v>
      </c>
      <c r="D758" t="s">
        <v>17</v>
      </c>
    </row>
    <row r="759" spans="1:4">
      <c r="A759" t="s">
        <v>2347</v>
      </c>
      <c r="B759" t="s">
        <v>1419</v>
      </c>
      <c r="C759" t="s">
        <v>169</v>
      </c>
      <c r="D759" t="s">
        <v>17</v>
      </c>
    </row>
    <row r="760" spans="1:4">
      <c r="A760" t="s">
        <v>2348</v>
      </c>
      <c r="B760" t="s">
        <v>1419</v>
      </c>
      <c r="C760" t="s">
        <v>169</v>
      </c>
      <c r="D760" t="s">
        <v>17</v>
      </c>
    </row>
    <row r="761" spans="1:4">
      <c r="A761" t="s">
        <v>2345</v>
      </c>
      <c r="B761" t="s">
        <v>1419</v>
      </c>
      <c r="C761" t="s">
        <v>169</v>
      </c>
      <c r="D761" t="s">
        <v>17</v>
      </c>
    </row>
    <row r="762" spans="1:4">
      <c r="A762" t="s">
        <v>2346</v>
      </c>
      <c r="B762" t="s">
        <v>1419</v>
      </c>
      <c r="C762" t="s">
        <v>169</v>
      </c>
      <c r="D762" t="s">
        <v>17</v>
      </c>
    </row>
    <row r="763" spans="1:4">
      <c r="A763" t="s">
        <v>2349</v>
      </c>
      <c r="B763" t="s">
        <v>2013</v>
      </c>
      <c r="C763" t="s">
        <v>169</v>
      </c>
      <c r="D763" t="s">
        <v>17</v>
      </c>
    </row>
    <row r="764" spans="1:4">
      <c r="A764" t="s">
        <v>2350</v>
      </c>
      <c r="B764" t="s">
        <v>2013</v>
      </c>
      <c r="C764" t="s">
        <v>169</v>
      </c>
      <c r="D764" t="s">
        <v>17</v>
      </c>
    </row>
    <row r="765" spans="1:4">
      <c r="A765" t="s">
        <v>2351</v>
      </c>
      <c r="B765" t="s">
        <v>2013</v>
      </c>
      <c r="C765" t="s">
        <v>169</v>
      </c>
      <c r="D765" t="s">
        <v>17</v>
      </c>
    </row>
    <row r="766" spans="1:4">
      <c r="A766" t="s">
        <v>856</v>
      </c>
      <c r="B766" t="s">
        <v>857</v>
      </c>
      <c r="C766" t="s">
        <v>169</v>
      </c>
      <c r="D766" t="s">
        <v>31</v>
      </c>
    </row>
    <row r="767" spans="1:4">
      <c r="A767" t="s">
        <v>858</v>
      </c>
      <c r="B767" t="s">
        <v>857</v>
      </c>
      <c r="C767" t="s">
        <v>169</v>
      </c>
      <c r="D767" t="s">
        <v>31</v>
      </c>
    </row>
    <row r="768" spans="1:4">
      <c r="A768" t="s">
        <v>859</v>
      </c>
      <c r="B768" t="s">
        <v>857</v>
      </c>
      <c r="C768" t="s">
        <v>169</v>
      </c>
      <c r="D768" t="s">
        <v>31</v>
      </c>
    </row>
    <row r="769" spans="1:4">
      <c r="A769" t="s">
        <v>860</v>
      </c>
      <c r="B769" t="s">
        <v>861</v>
      </c>
      <c r="C769" t="s">
        <v>169</v>
      </c>
      <c r="D769" t="s">
        <v>19</v>
      </c>
    </row>
    <row r="770" spans="1:4">
      <c r="A770" t="s">
        <v>867</v>
      </c>
      <c r="B770" t="s">
        <v>857</v>
      </c>
      <c r="C770" t="s">
        <v>169</v>
      </c>
      <c r="D770" t="s">
        <v>31</v>
      </c>
    </row>
    <row r="771" spans="1:4">
      <c r="A771" t="s">
        <v>865</v>
      </c>
      <c r="B771" t="s">
        <v>866</v>
      </c>
      <c r="C771" t="s">
        <v>169</v>
      </c>
      <c r="D771" t="s">
        <v>19</v>
      </c>
    </row>
    <row r="772" spans="1:4">
      <c r="A772" t="s">
        <v>862</v>
      </c>
      <c r="B772" t="s">
        <v>861</v>
      </c>
      <c r="C772" t="s">
        <v>169</v>
      </c>
      <c r="D772" t="s">
        <v>19</v>
      </c>
    </row>
    <row r="773" spans="1:4">
      <c r="A773" t="s">
        <v>863</v>
      </c>
      <c r="B773" t="s">
        <v>864</v>
      </c>
      <c r="C773" t="s">
        <v>169</v>
      </c>
      <c r="D773" t="s">
        <v>31</v>
      </c>
    </row>
    <row r="774" spans="1:4">
      <c r="A774" t="s">
        <v>870</v>
      </c>
      <c r="B774" t="s">
        <v>864</v>
      </c>
      <c r="C774" t="s">
        <v>169</v>
      </c>
      <c r="D774" t="s">
        <v>31</v>
      </c>
    </row>
    <row r="775" spans="1:4">
      <c r="A775" t="s">
        <v>871</v>
      </c>
      <c r="B775" t="s">
        <v>872</v>
      </c>
      <c r="C775" t="s">
        <v>169</v>
      </c>
      <c r="D775" t="s">
        <v>19</v>
      </c>
    </row>
    <row r="776" spans="1:4">
      <c r="A776" t="s">
        <v>868</v>
      </c>
      <c r="B776" t="s">
        <v>869</v>
      </c>
      <c r="C776" t="s">
        <v>169</v>
      </c>
      <c r="D776" t="s">
        <v>19</v>
      </c>
    </row>
    <row r="777" spans="1:4">
      <c r="A777" t="s">
        <v>875</v>
      </c>
      <c r="B777" t="s">
        <v>857</v>
      </c>
      <c r="C777" t="s">
        <v>169</v>
      </c>
      <c r="D777" t="s">
        <v>31</v>
      </c>
    </row>
    <row r="778" spans="1:4">
      <c r="A778" t="s">
        <v>873</v>
      </c>
      <c r="B778" t="s">
        <v>857</v>
      </c>
      <c r="C778" t="s">
        <v>169</v>
      </c>
      <c r="D778" t="s">
        <v>31</v>
      </c>
    </row>
    <row r="779" spans="1:4">
      <c r="A779" t="s">
        <v>874</v>
      </c>
      <c r="B779" t="s">
        <v>857</v>
      </c>
      <c r="C779" t="s">
        <v>169</v>
      </c>
      <c r="D779" t="s">
        <v>31</v>
      </c>
    </row>
    <row r="780" spans="1:4">
      <c r="A780" t="s">
        <v>876</v>
      </c>
      <c r="B780" t="s">
        <v>877</v>
      </c>
      <c r="C780" t="s">
        <v>169</v>
      </c>
      <c r="D780" t="s">
        <v>19</v>
      </c>
    </row>
    <row r="781" spans="1:4">
      <c r="A781" t="s">
        <v>880</v>
      </c>
      <c r="B781" t="s">
        <v>881</v>
      </c>
      <c r="C781" t="s">
        <v>169</v>
      </c>
      <c r="D781" t="s">
        <v>19</v>
      </c>
    </row>
    <row r="782" spans="1:4">
      <c r="A782" t="s">
        <v>878</v>
      </c>
      <c r="B782" t="s">
        <v>879</v>
      </c>
      <c r="C782" t="s">
        <v>169</v>
      </c>
      <c r="D782" t="s">
        <v>19</v>
      </c>
    </row>
    <row r="783" spans="1:4">
      <c r="A783" t="s">
        <v>885</v>
      </c>
      <c r="B783" t="s">
        <v>879</v>
      </c>
      <c r="C783" t="s">
        <v>169</v>
      </c>
      <c r="D783" t="s">
        <v>19</v>
      </c>
    </row>
    <row r="784" spans="1:4">
      <c r="A784" t="s">
        <v>882</v>
      </c>
      <c r="B784" t="s">
        <v>883</v>
      </c>
      <c r="C784" t="s">
        <v>169</v>
      </c>
      <c r="D784" t="s">
        <v>19</v>
      </c>
    </row>
    <row r="785" spans="1:4">
      <c r="A785" t="s">
        <v>884</v>
      </c>
      <c r="B785" t="s">
        <v>869</v>
      </c>
      <c r="C785" t="s">
        <v>169</v>
      </c>
      <c r="D785" t="s">
        <v>19</v>
      </c>
    </row>
    <row r="786" spans="1:4">
      <c r="A786" t="s">
        <v>886</v>
      </c>
      <c r="B786" t="s">
        <v>887</v>
      </c>
      <c r="C786" t="s">
        <v>169</v>
      </c>
      <c r="D786" t="s">
        <v>19</v>
      </c>
    </row>
    <row r="787" spans="1:4">
      <c r="A787" t="s">
        <v>890</v>
      </c>
      <c r="B787" t="s">
        <v>891</v>
      </c>
      <c r="C787" t="s">
        <v>169</v>
      </c>
      <c r="D787" t="s">
        <v>19</v>
      </c>
    </row>
    <row r="788" spans="1:4">
      <c r="A788" t="s">
        <v>888</v>
      </c>
      <c r="B788" t="s">
        <v>879</v>
      </c>
      <c r="C788" t="s">
        <v>169</v>
      </c>
    </row>
    <row r="789" spans="1:4">
      <c r="A789" t="s">
        <v>889</v>
      </c>
      <c r="B789" t="s">
        <v>887</v>
      </c>
      <c r="C789" t="s">
        <v>169</v>
      </c>
      <c r="D789" t="s">
        <v>19</v>
      </c>
    </row>
    <row r="790" spans="1:4">
      <c r="A790" t="s">
        <v>854</v>
      </c>
      <c r="B790" t="s">
        <v>855</v>
      </c>
      <c r="C790" t="s">
        <v>169</v>
      </c>
      <c r="D790" t="s">
        <v>19</v>
      </c>
    </row>
    <row r="791" spans="1:4">
      <c r="A791" t="s">
        <v>908</v>
      </c>
      <c r="B791" t="s">
        <v>901</v>
      </c>
      <c r="C791" t="s">
        <v>169</v>
      </c>
      <c r="D791" t="s">
        <v>20</v>
      </c>
    </row>
    <row r="792" spans="1:4">
      <c r="A792" t="s">
        <v>687</v>
      </c>
      <c r="B792" t="s">
        <v>688</v>
      </c>
      <c r="C792" t="s">
        <v>169</v>
      </c>
    </row>
    <row r="793" spans="1:4">
      <c r="A793" t="s">
        <v>909</v>
      </c>
      <c r="B793" t="s">
        <v>690</v>
      </c>
      <c r="C793" t="s">
        <v>169</v>
      </c>
      <c r="D793" t="s">
        <v>20</v>
      </c>
    </row>
    <row r="794" spans="1:4">
      <c r="A794" t="s">
        <v>910</v>
      </c>
      <c r="B794" t="s">
        <v>690</v>
      </c>
      <c r="C794" t="s">
        <v>169</v>
      </c>
      <c r="D794" t="s">
        <v>20</v>
      </c>
    </row>
    <row r="795" spans="1:4">
      <c r="A795" t="s">
        <v>1217</v>
      </c>
      <c r="B795" t="s">
        <v>1218</v>
      </c>
      <c r="C795" t="s">
        <v>169</v>
      </c>
      <c r="D795" t="s">
        <v>20</v>
      </c>
    </row>
    <row r="796" spans="1:4">
      <c r="A796" t="s">
        <v>1219</v>
      </c>
      <c r="B796" t="s">
        <v>1218</v>
      </c>
      <c r="C796" t="s">
        <v>169</v>
      </c>
      <c r="D796" t="s">
        <v>20</v>
      </c>
    </row>
    <row r="797" spans="1:4">
      <c r="A797" t="s">
        <v>1220</v>
      </c>
      <c r="B797" t="s">
        <v>1221</v>
      </c>
      <c r="C797" t="s">
        <v>169</v>
      </c>
      <c r="D797" t="s">
        <v>20</v>
      </c>
    </row>
    <row r="798" spans="1:4">
      <c r="A798" t="s">
        <v>1215</v>
      </c>
      <c r="B798" t="s">
        <v>685</v>
      </c>
      <c r="C798" t="s">
        <v>169</v>
      </c>
      <c r="D798" t="s">
        <v>20</v>
      </c>
    </row>
    <row r="799" spans="1:4">
      <c r="A799" t="s">
        <v>1216</v>
      </c>
      <c r="B799" t="s">
        <v>685</v>
      </c>
      <c r="C799" t="s">
        <v>169</v>
      </c>
      <c r="D799" t="s">
        <v>20</v>
      </c>
    </row>
    <row r="800" spans="1:4">
      <c r="A800" t="s">
        <v>917</v>
      </c>
      <c r="B800" t="s">
        <v>918</v>
      </c>
      <c r="C800" t="s">
        <v>169</v>
      </c>
      <c r="D800" t="s">
        <v>20</v>
      </c>
    </row>
    <row r="801" spans="1:4">
      <c r="A801" t="s">
        <v>4388</v>
      </c>
      <c r="B801" t="s">
        <v>918</v>
      </c>
      <c r="C801" t="s">
        <v>169</v>
      </c>
      <c r="D801" t="s">
        <v>20</v>
      </c>
    </row>
    <row r="802" spans="1:4">
      <c r="A802" t="s">
        <v>915</v>
      </c>
      <c r="B802" t="s">
        <v>916</v>
      </c>
      <c r="C802" t="s">
        <v>169</v>
      </c>
      <c r="D802" t="s">
        <v>20</v>
      </c>
    </row>
    <row r="803" spans="1:4">
      <c r="A803" t="s">
        <v>913</v>
      </c>
      <c r="B803" t="s">
        <v>912</v>
      </c>
      <c r="C803" t="s">
        <v>169</v>
      </c>
      <c r="D803" t="s">
        <v>20</v>
      </c>
    </row>
    <row r="804" spans="1:4">
      <c r="A804" t="s">
        <v>911</v>
      </c>
      <c r="B804" t="s">
        <v>912</v>
      </c>
      <c r="C804" t="s">
        <v>169</v>
      </c>
      <c r="D804" t="s">
        <v>20</v>
      </c>
    </row>
    <row r="805" spans="1:4">
      <c r="A805" t="s">
        <v>914</v>
      </c>
      <c r="B805" t="s">
        <v>906</v>
      </c>
      <c r="C805" t="s">
        <v>169</v>
      </c>
      <c r="D805" t="s">
        <v>20</v>
      </c>
    </row>
    <row r="806" spans="1:4">
      <c r="A806" t="s">
        <v>700</v>
      </c>
      <c r="B806" t="s">
        <v>701</v>
      </c>
      <c r="C806" t="s">
        <v>169</v>
      </c>
      <c r="D806" t="s">
        <v>20</v>
      </c>
    </row>
    <row r="807" spans="1:4">
      <c r="A807" t="s">
        <v>893</v>
      </c>
      <c r="B807" t="s">
        <v>701</v>
      </c>
      <c r="C807" t="s">
        <v>169</v>
      </c>
      <c r="D807" t="s">
        <v>20</v>
      </c>
    </row>
    <row r="808" spans="1:4">
      <c r="A808" t="s">
        <v>894</v>
      </c>
      <c r="B808" t="s">
        <v>696</v>
      </c>
      <c r="C808" t="s">
        <v>169</v>
      </c>
      <c r="D808" t="s">
        <v>20</v>
      </c>
    </row>
    <row r="809" spans="1:4">
      <c r="A809" t="s">
        <v>702</v>
      </c>
      <c r="B809" t="s">
        <v>701</v>
      </c>
      <c r="C809" t="s">
        <v>169</v>
      </c>
      <c r="D809" t="s">
        <v>20</v>
      </c>
    </row>
    <row r="810" spans="1:4">
      <c r="A810" t="s">
        <v>895</v>
      </c>
      <c r="B810" t="s">
        <v>701</v>
      </c>
      <c r="C810" t="s">
        <v>169</v>
      </c>
      <c r="D810" t="s">
        <v>20</v>
      </c>
    </row>
    <row r="811" spans="1:4">
      <c r="A811" t="s">
        <v>2413</v>
      </c>
      <c r="B811" t="s">
        <v>4389</v>
      </c>
      <c r="C811" t="s">
        <v>169</v>
      </c>
      <c r="D811" t="s">
        <v>38</v>
      </c>
    </row>
    <row r="812" spans="1:4">
      <c r="A812" t="s">
        <v>2415</v>
      </c>
      <c r="B812" t="s">
        <v>4389</v>
      </c>
      <c r="C812" t="s">
        <v>169</v>
      </c>
      <c r="D812" t="s">
        <v>38</v>
      </c>
    </row>
    <row r="813" spans="1:4">
      <c r="A813" t="s">
        <v>2416</v>
      </c>
      <c r="B813" t="s">
        <v>4389</v>
      </c>
      <c r="C813" t="s">
        <v>169</v>
      </c>
      <c r="D813" t="s">
        <v>38</v>
      </c>
    </row>
    <row r="814" spans="1:4">
      <c r="A814" t="s">
        <v>2417</v>
      </c>
      <c r="B814" t="s">
        <v>4389</v>
      </c>
      <c r="C814" t="s">
        <v>169</v>
      </c>
      <c r="D814" t="s">
        <v>38</v>
      </c>
    </row>
    <row r="815" spans="1:4">
      <c r="A815" t="s">
        <v>132</v>
      </c>
      <c r="B815" t="s">
        <v>4389</v>
      </c>
      <c r="C815" t="s">
        <v>169</v>
      </c>
      <c r="D815" t="s">
        <v>38</v>
      </c>
    </row>
    <row r="816" spans="1:4">
      <c r="A816" t="s">
        <v>2325</v>
      </c>
      <c r="B816" t="s">
        <v>133</v>
      </c>
      <c r="C816" t="s">
        <v>169</v>
      </c>
      <c r="D816" t="s">
        <v>38</v>
      </c>
    </row>
    <row r="817" spans="1:4">
      <c r="A817" t="s">
        <v>2777</v>
      </c>
      <c r="B817" t="s">
        <v>2443</v>
      </c>
      <c r="C817" t="s">
        <v>169</v>
      </c>
      <c r="D817" t="s">
        <v>38</v>
      </c>
    </row>
    <row r="818" spans="1:4">
      <c r="A818" t="s">
        <v>2778</v>
      </c>
      <c r="B818" t="s">
        <v>2445</v>
      </c>
      <c r="C818" t="s">
        <v>169</v>
      </c>
      <c r="D818" t="s">
        <v>38</v>
      </c>
    </row>
    <row r="819" spans="1:4">
      <c r="A819" t="s">
        <v>2779</v>
      </c>
      <c r="B819" t="s">
        <v>2780</v>
      </c>
      <c r="C819" t="s">
        <v>169</v>
      </c>
      <c r="D819" t="s">
        <v>38</v>
      </c>
    </row>
    <row r="820" spans="1:4">
      <c r="A820" t="s">
        <v>2418</v>
      </c>
      <c r="B820" t="s">
        <v>2419</v>
      </c>
      <c r="C820" t="s">
        <v>169</v>
      </c>
      <c r="D820" t="s">
        <v>38</v>
      </c>
    </row>
    <row r="821" spans="1:4">
      <c r="A821" t="s">
        <v>2420</v>
      </c>
      <c r="B821" t="s">
        <v>2421</v>
      </c>
      <c r="C821" t="s">
        <v>169</v>
      </c>
      <c r="D821" t="s">
        <v>38</v>
      </c>
    </row>
    <row r="822" spans="1:4">
      <c r="A822" t="s">
        <v>2426</v>
      </c>
      <c r="B822" t="s">
        <v>2427</v>
      </c>
      <c r="C822" t="s">
        <v>169</v>
      </c>
      <c r="D822" t="s">
        <v>38</v>
      </c>
    </row>
    <row r="823" spans="1:4">
      <c r="A823" t="s">
        <v>2770</v>
      </c>
      <c r="B823" t="s">
        <v>2771</v>
      </c>
      <c r="C823" t="s">
        <v>169</v>
      </c>
      <c r="D823" t="s">
        <v>38</v>
      </c>
    </row>
    <row r="824" spans="1:4">
      <c r="A824" t="s">
        <v>2772</v>
      </c>
      <c r="B824" t="s">
        <v>2771</v>
      </c>
      <c r="C824" t="s">
        <v>169</v>
      </c>
      <c r="D824" t="s">
        <v>38</v>
      </c>
    </row>
    <row r="825" spans="1:4">
      <c r="A825" t="s">
        <v>2773</v>
      </c>
      <c r="B825" t="s">
        <v>2774</v>
      </c>
      <c r="C825" t="s">
        <v>169</v>
      </c>
      <c r="D825" t="s">
        <v>38</v>
      </c>
    </row>
    <row r="826" spans="1:4">
      <c r="A826" t="s">
        <v>2775</v>
      </c>
      <c r="B826" t="s">
        <v>2774</v>
      </c>
      <c r="C826" t="s">
        <v>169</v>
      </c>
      <c r="D826" t="s">
        <v>38</v>
      </c>
    </row>
    <row r="827" spans="1:4">
      <c r="A827" t="s">
        <v>2776</v>
      </c>
      <c r="B827" t="s">
        <v>2506</v>
      </c>
      <c r="C827" t="s">
        <v>169</v>
      </c>
      <c r="D827" t="s">
        <v>38</v>
      </c>
    </row>
    <row r="828" spans="1:4">
      <c r="A828" t="s">
        <v>2438</v>
      </c>
      <c r="B828" t="s">
        <v>4389</v>
      </c>
      <c r="C828" t="s">
        <v>169</v>
      </c>
      <c r="D828" t="s">
        <v>38</v>
      </c>
    </row>
    <row r="829" spans="1:4">
      <c r="A829" t="s">
        <v>2439</v>
      </c>
      <c r="B829" t="s">
        <v>4389</v>
      </c>
      <c r="C829" t="s">
        <v>169</v>
      </c>
      <c r="D829" t="s">
        <v>38</v>
      </c>
    </row>
    <row r="830" spans="1:4">
      <c r="A830" t="s">
        <v>2513</v>
      </c>
      <c r="B830" t="s">
        <v>2447</v>
      </c>
      <c r="C830" t="s">
        <v>169</v>
      </c>
      <c r="D830" t="s">
        <v>38</v>
      </c>
    </row>
    <row r="831" spans="1:4">
      <c r="A831" t="s">
        <v>2512</v>
      </c>
      <c r="B831" t="s">
        <v>2443</v>
      </c>
      <c r="C831" t="s">
        <v>169</v>
      </c>
      <c r="D831" t="s">
        <v>38</v>
      </c>
    </row>
    <row r="832" spans="1:4">
      <c r="A832" t="s">
        <v>2520</v>
      </c>
      <c r="B832" t="s">
        <v>2443</v>
      </c>
      <c r="C832" t="s">
        <v>169</v>
      </c>
      <c r="D832" t="s">
        <v>38</v>
      </c>
    </row>
    <row r="833" spans="1:4">
      <c r="A833" t="s">
        <v>2511</v>
      </c>
      <c r="B833" t="s">
        <v>2445</v>
      </c>
      <c r="C833" t="s">
        <v>169</v>
      </c>
      <c r="D833" t="s">
        <v>38</v>
      </c>
    </row>
    <row r="834" spans="1:4">
      <c r="A834" t="s">
        <v>2514</v>
      </c>
      <c r="B834" t="s">
        <v>2429</v>
      </c>
      <c r="C834" t="s">
        <v>169</v>
      </c>
      <c r="D834" t="s">
        <v>38</v>
      </c>
    </row>
    <row r="835" spans="1:4">
      <c r="A835" t="s">
        <v>2515</v>
      </c>
      <c r="B835" t="s">
        <v>2431</v>
      </c>
      <c r="C835" t="s">
        <v>169</v>
      </c>
      <c r="D835" t="s">
        <v>38</v>
      </c>
    </row>
    <row r="836" spans="1:4">
      <c r="A836" t="s">
        <v>2516</v>
      </c>
      <c r="B836" t="s">
        <v>2435</v>
      </c>
      <c r="C836" t="s">
        <v>169</v>
      </c>
      <c r="D836" t="s">
        <v>38</v>
      </c>
    </row>
    <row r="837" spans="1:4">
      <c r="A837" t="s">
        <v>2517</v>
      </c>
      <c r="B837" t="s">
        <v>2437</v>
      </c>
      <c r="C837" t="s">
        <v>169</v>
      </c>
      <c r="D837" t="s">
        <v>38</v>
      </c>
    </row>
    <row r="838" spans="1:4">
      <c r="A838" t="s">
        <v>3779</v>
      </c>
      <c r="B838" t="s">
        <v>3780</v>
      </c>
      <c r="C838" t="s">
        <v>169</v>
      </c>
      <c r="D838" t="s">
        <v>3</v>
      </c>
    </row>
    <row r="839" spans="1:4">
      <c r="A839" t="s">
        <v>3869</v>
      </c>
      <c r="B839" t="s">
        <v>3683</v>
      </c>
      <c r="C839" t="s">
        <v>169</v>
      </c>
      <c r="D839" t="s">
        <v>1</v>
      </c>
    </row>
    <row r="840" spans="1:4">
      <c r="A840" t="s">
        <v>3870</v>
      </c>
      <c r="B840" t="s">
        <v>3871</v>
      </c>
      <c r="C840" t="s">
        <v>169</v>
      </c>
      <c r="D840" t="s">
        <v>3</v>
      </c>
    </row>
    <row r="841" spans="1:4">
      <c r="A841" t="s">
        <v>3969</v>
      </c>
      <c r="B841" t="s">
        <v>648</v>
      </c>
      <c r="C841" t="s">
        <v>169</v>
      </c>
      <c r="D841" t="s">
        <v>1</v>
      </c>
    </row>
    <row r="842" spans="1:4">
      <c r="A842" t="s">
        <v>3970</v>
      </c>
      <c r="B842" t="s">
        <v>648</v>
      </c>
      <c r="C842" t="s">
        <v>169</v>
      </c>
      <c r="D842" t="s">
        <v>1</v>
      </c>
    </row>
    <row r="843" spans="1:4">
      <c r="A843" t="s">
        <v>3883</v>
      </c>
      <c r="B843" t="s">
        <v>648</v>
      </c>
      <c r="C843" t="s">
        <v>169</v>
      </c>
      <c r="D843" t="s">
        <v>3</v>
      </c>
    </row>
    <row r="844" spans="1:4">
      <c r="A844" t="s">
        <v>3884</v>
      </c>
      <c r="B844" t="s">
        <v>657</v>
      </c>
      <c r="C844" t="s">
        <v>169</v>
      </c>
      <c r="D844" t="s">
        <v>3</v>
      </c>
    </row>
    <row r="845" spans="1:4">
      <c r="A845" t="s">
        <v>3885</v>
      </c>
      <c r="B845" t="s">
        <v>648</v>
      </c>
      <c r="C845" t="s">
        <v>169</v>
      </c>
      <c r="D845" t="s">
        <v>1</v>
      </c>
    </row>
    <row r="846" spans="1:4">
      <c r="A846" t="s">
        <v>3967</v>
      </c>
      <c r="B846" t="s">
        <v>648</v>
      </c>
      <c r="C846" t="s">
        <v>169</v>
      </c>
      <c r="D846" t="s">
        <v>3</v>
      </c>
    </row>
    <row r="847" spans="1:4">
      <c r="A847" t="s">
        <v>3968</v>
      </c>
      <c r="B847" t="s">
        <v>648</v>
      </c>
      <c r="C847" t="s">
        <v>169</v>
      </c>
      <c r="D847" t="s">
        <v>3</v>
      </c>
    </row>
    <row r="848" spans="1:4">
      <c r="A848" t="s">
        <v>3875</v>
      </c>
      <c r="B848" t="s">
        <v>3873</v>
      </c>
      <c r="C848" t="s">
        <v>169</v>
      </c>
      <c r="D848" t="s">
        <v>3</v>
      </c>
    </row>
    <row r="849" spans="1:4">
      <c r="A849" t="s">
        <v>3874</v>
      </c>
      <c r="B849" t="s">
        <v>3873</v>
      </c>
      <c r="C849" t="s">
        <v>169</v>
      </c>
      <c r="D849" t="s">
        <v>3</v>
      </c>
    </row>
    <row r="850" spans="1:4">
      <c r="A850" t="s">
        <v>3703</v>
      </c>
      <c r="B850" t="s">
        <v>3696</v>
      </c>
      <c r="C850" t="s">
        <v>169</v>
      </c>
      <c r="D850" t="s">
        <v>3</v>
      </c>
    </row>
    <row r="851" spans="1:4">
      <c r="A851" t="s">
        <v>3704</v>
      </c>
      <c r="B851" t="s">
        <v>3696</v>
      </c>
      <c r="C851" t="s">
        <v>169</v>
      </c>
      <c r="D851" t="s">
        <v>3</v>
      </c>
    </row>
    <row r="852" spans="1:4">
      <c r="A852" t="s">
        <v>3793</v>
      </c>
      <c r="B852" t="s">
        <v>2065</v>
      </c>
      <c r="C852" t="s">
        <v>169</v>
      </c>
      <c r="D852" t="s">
        <v>3</v>
      </c>
    </row>
    <row r="853" spans="1:4">
      <c r="A853" t="s">
        <v>3835</v>
      </c>
      <c r="B853" t="s">
        <v>3834</v>
      </c>
      <c r="C853" t="s">
        <v>169</v>
      </c>
      <c r="D853" t="s">
        <v>3</v>
      </c>
    </row>
    <row r="854" spans="1:4">
      <c r="A854" t="s">
        <v>3833</v>
      </c>
      <c r="B854" t="s">
        <v>3834</v>
      </c>
      <c r="C854" t="s">
        <v>169</v>
      </c>
      <c r="D854" t="s">
        <v>3</v>
      </c>
    </row>
    <row r="855" spans="1:4">
      <c r="A855" t="s">
        <v>3836</v>
      </c>
      <c r="B855" t="s">
        <v>3837</v>
      </c>
      <c r="C855" t="s">
        <v>169</v>
      </c>
      <c r="D855" t="s">
        <v>3</v>
      </c>
    </row>
    <row r="856" spans="1:4">
      <c r="A856" t="s">
        <v>3690</v>
      </c>
      <c r="B856" t="s">
        <v>3691</v>
      </c>
      <c r="C856" t="s">
        <v>169</v>
      </c>
      <c r="D856" t="s">
        <v>3</v>
      </c>
    </row>
    <row r="857" spans="1:4">
      <c r="A857" t="s">
        <v>2352</v>
      </c>
      <c r="B857" t="s">
        <v>2353</v>
      </c>
      <c r="C857" t="s">
        <v>169</v>
      </c>
      <c r="D857" t="s">
        <v>17</v>
      </c>
    </row>
    <row r="858" spans="1:4">
      <c r="A858" t="s">
        <v>2354</v>
      </c>
      <c r="B858" t="s">
        <v>1025</v>
      </c>
      <c r="C858" t="s">
        <v>169</v>
      </c>
      <c r="D858" t="s">
        <v>17</v>
      </c>
    </row>
    <row r="859" spans="1:4">
      <c r="A859" t="s">
        <v>2355</v>
      </c>
      <c r="B859" t="s">
        <v>2356</v>
      </c>
      <c r="C859" t="s">
        <v>169</v>
      </c>
      <c r="D859" t="s">
        <v>17</v>
      </c>
    </row>
    <row r="860" spans="1:4">
      <c r="A860" t="s">
        <v>2357</v>
      </c>
      <c r="B860" t="s">
        <v>1764</v>
      </c>
      <c r="C860" t="s">
        <v>169</v>
      </c>
    </row>
    <row r="861" spans="1:4">
      <c r="A861" t="s">
        <v>2358</v>
      </c>
      <c r="B861" t="s">
        <v>2249</v>
      </c>
      <c r="C861" t="s">
        <v>169</v>
      </c>
    </row>
    <row r="862" spans="1:4">
      <c r="A862" t="s">
        <v>2489</v>
      </c>
      <c r="B862" t="s">
        <v>2490</v>
      </c>
      <c r="C862" t="s">
        <v>259</v>
      </c>
      <c r="D862" t="s">
        <v>35</v>
      </c>
    </row>
    <row r="863" spans="1:4">
      <c r="A863" t="s">
        <v>2499</v>
      </c>
      <c r="B863" t="s">
        <v>2488</v>
      </c>
      <c r="C863" t="s">
        <v>259</v>
      </c>
      <c r="D863" t="s">
        <v>35</v>
      </c>
    </row>
    <row r="864" spans="1:4">
      <c r="A864" t="s">
        <v>2491</v>
      </c>
      <c r="B864" t="s">
        <v>2492</v>
      </c>
      <c r="C864" t="s">
        <v>259</v>
      </c>
      <c r="D864" t="s">
        <v>35</v>
      </c>
    </row>
    <row r="865" spans="1:4">
      <c r="A865" t="s">
        <v>2581</v>
      </c>
      <c r="B865" t="s">
        <v>2580</v>
      </c>
      <c r="C865" t="s">
        <v>259</v>
      </c>
      <c r="D865" t="s">
        <v>35</v>
      </c>
    </row>
    <row r="866" spans="1:4">
      <c r="A866" t="s">
        <v>2582</v>
      </c>
      <c r="B866" t="s">
        <v>2580</v>
      </c>
      <c r="C866" t="s">
        <v>259</v>
      </c>
      <c r="D866" t="s">
        <v>35</v>
      </c>
    </row>
    <row r="867" spans="1:4">
      <c r="A867" t="s">
        <v>2579</v>
      </c>
      <c r="B867" t="s">
        <v>2580</v>
      </c>
      <c r="C867" t="s">
        <v>259</v>
      </c>
      <c r="D867" t="s">
        <v>35</v>
      </c>
    </row>
    <row r="868" spans="1:4">
      <c r="A868" t="s">
        <v>2584</v>
      </c>
      <c r="B868" t="s">
        <v>2580</v>
      </c>
      <c r="C868" t="s">
        <v>259</v>
      </c>
      <c r="D868" t="s">
        <v>35</v>
      </c>
    </row>
    <row r="869" spans="1:4">
      <c r="A869" t="s">
        <v>2495</v>
      </c>
      <c r="B869" t="s">
        <v>2496</v>
      </c>
      <c r="C869" t="s">
        <v>169</v>
      </c>
      <c r="D869" t="s">
        <v>17</v>
      </c>
    </row>
    <row r="870" spans="1:4">
      <c r="A870" t="s">
        <v>2500</v>
      </c>
      <c r="B870" t="s">
        <v>1750</v>
      </c>
      <c r="C870" t="s">
        <v>169</v>
      </c>
      <c r="D870" t="s">
        <v>17</v>
      </c>
    </row>
    <row r="871" spans="1:4">
      <c r="A871" t="s">
        <v>2560</v>
      </c>
      <c r="B871" t="s">
        <v>1750</v>
      </c>
      <c r="C871" t="s">
        <v>169</v>
      </c>
      <c r="D871" t="s">
        <v>17</v>
      </c>
    </row>
    <row r="872" spans="1:4">
      <c r="A872" t="s">
        <v>2501</v>
      </c>
      <c r="B872" t="s">
        <v>1750</v>
      </c>
      <c r="C872" t="s">
        <v>169</v>
      </c>
      <c r="D872" t="s">
        <v>17</v>
      </c>
    </row>
    <row r="873" spans="1:4">
      <c r="A873" t="s">
        <v>2561</v>
      </c>
      <c r="B873" t="s">
        <v>1750</v>
      </c>
      <c r="C873" t="s">
        <v>169</v>
      </c>
      <c r="D873" t="s">
        <v>17</v>
      </c>
    </row>
    <row r="874" spans="1:4">
      <c r="A874" t="s">
        <v>2902</v>
      </c>
      <c r="B874" t="s">
        <v>1750</v>
      </c>
      <c r="C874" t="s">
        <v>169</v>
      </c>
      <c r="D874" t="s">
        <v>17</v>
      </c>
    </row>
    <row r="875" spans="1:4">
      <c r="A875" t="s">
        <v>2903</v>
      </c>
      <c r="B875" t="s">
        <v>1750</v>
      </c>
      <c r="C875" t="s">
        <v>169</v>
      </c>
      <c r="D875" t="s">
        <v>17</v>
      </c>
    </row>
    <row r="876" spans="1:4">
      <c r="A876" t="s">
        <v>2568</v>
      </c>
      <c r="B876" t="s">
        <v>1595</v>
      </c>
      <c r="C876" t="s">
        <v>169</v>
      </c>
      <c r="D876" t="s">
        <v>17</v>
      </c>
    </row>
    <row r="877" spans="1:4">
      <c r="A877" t="s">
        <v>2569</v>
      </c>
      <c r="B877" t="s">
        <v>1595</v>
      </c>
      <c r="C877" t="s">
        <v>169</v>
      </c>
      <c r="D877" t="s">
        <v>17</v>
      </c>
    </row>
    <row r="878" spans="1:4">
      <c r="A878" t="s">
        <v>2573</v>
      </c>
      <c r="B878" t="s">
        <v>1595</v>
      </c>
      <c r="C878" t="s">
        <v>169</v>
      </c>
      <c r="D878" t="s">
        <v>17</v>
      </c>
    </row>
    <row r="879" spans="1:4">
      <c r="A879" t="s">
        <v>2574</v>
      </c>
      <c r="B879" t="s">
        <v>1595</v>
      </c>
      <c r="C879" t="s">
        <v>169</v>
      </c>
      <c r="D879" t="s">
        <v>17</v>
      </c>
    </row>
    <row r="880" spans="1:4">
      <c r="A880" t="s">
        <v>921</v>
      </c>
      <c r="B880" t="s">
        <v>920</v>
      </c>
      <c r="C880" t="s">
        <v>169</v>
      </c>
      <c r="D880" t="s">
        <v>23</v>
      </c>
    </row>
    <row r="881" spans="1:4">
      <c r="A881" t="s">
        <v>919</v>
      </c>
      <c r="B881" t="s">
        <v>920</v>
      </c>
      <c r="C881" t="s">
        <v>169</v>
      </c>
      <c r="D881" t="s">
        <v>23</v>
      </c>
    </row>
    <row r="882" spans="1:4">
      <c r="A882" t="s">
        <v>922</v>
      </c>
      <c r="B882" t="s">
        <v>920</v>
      </c>
      <c r="C882" t="s">
        <v>169</v>
      </c>
      <c r="D882" t="s">
        <v>23</v>
      </c>
    </row>
    <row r="883" spans="1:4">
      <c r="A883" t="s">
        <v>923</v>
      </c>
      <c r="B883" t="s">
        <v>920</v>
      </c>
      <c r="C883" t="s">
        <v>169</v>
      </c>
      <c r="D883" t="s">
        <v>23</v>
      </c>
    </row>
    <row r="884" spans="1:4">
      <c r="A884" t="s">
        <v>924</v>
      </c>
      <c r="B884" t="s">
        <v>925</v>
      </c>
      <c r="C884" t="s">
        <v>169</v>
      </c>
      <c r="D884" t="s">
        <v>30</v>
      </c>
    </row>
    <row r="885" spans="1:4">
      <c r="A885" t="s">
        <v>926</v>
      </c>
      <c r="B885" t="s">
        <v>927</v>
      </c>
      <c r="C885" t="s">
        <v>169</v>
      </c>
      <c r="D885" t="s">
        <v>30</v>
      </c>
    </row>
    <row r="886" spans="1:4">
      <c r="A886" t="s">
        <v>928</v>
      </c>
      <c r="B886" t="s">
        <v>927</v>
      </c>
      <c r="C886" t="s">
        <v>169</v>
      </c>
      <c r="D886" t="s">
        <v>30</v>
      </c>
    </row>
    <row r="887" spans="1:4">
      <c r="A887" t="s">
        <v>929</v>
      </c>
      <c r="B887" t="s">
        <v>930</v>
      </c>
      <c r="C887" t="s">
        <v>169</v>
      </c>
      <c r="D887" t="s">
        <v>30</v>
      </c>
    </row>
    <row r="888" spans="1:4">
      <c r="A888" t="s">
        <v>931</v>
      </c>
      <c r="B888" t="s">
        <v>932</v>
      </c>
      <c r="C888" t="s">
        <v>169</v>
      </c>
      <c r="D888" t="s">
        <v>30</v>
      </c>
    </row>
    <row r="889" spans="1:4">
      <c r="A889" t="s">
        <v>934</v>
      </c>
      <c r="B889" t="s">
        <v>932</v>
      </c>
      <c r="C889" t="s">
        <v>169</v>
      </c>
      <c r="D889" t="s">
        <v>30</v>
      </c>
    </row>
    <row r="890" spans="1:4">
      <c r="A890" t="s">
        <v>933</v>
      </c>
      <c r="B890" t="s">
        <v>925</v>
      </c>
      <c r="C890" t="s">
        <v>169</v>
      </c>
      <c r="D890" t="s">
        <v>30</v>
      </c>
    </row>
    <row r="891" spans="1:4">
      <c r="A891" t="s">
        <v>948</v>
      </c>
      <c r="B891" t="s">
        <v>949</v>
      </c>
      <c r="C891" t="s">
        <v>169</v>
      </c>
      <c r="D891" t="s">
        <v>30</v>
      </c>
    </row>
    <row r="892" spans="1:4">
      <c r="A892" t="s">
        <v>950</v>
      </c>
      <c r="B892" t="s">
        <v>949</v>
      </c>
      <c r="C892" t="s">
        <v>169</v>
      </c>
      <c r="D892" t="s">
        <v>30</v>
      </c>
    </row>
    <row r="893" spans="1:4">
      <c r="A893" t="s">
        <v>941</v>
      </c>
      <c r="B893" t="s">
        <v>942</v>
      </c>
      <c r="C893" t="s">
        <v>169</v>
      </c>
      <c r="D893" t="s">
        <v>30</v>
      </c>
    </row>
    <row r="894" spans="1:4">
      <c r="A894" t="s">
        <v>937</v>
      </c>
      <c r="B894" t="s">
        <v>936</v>
      </c>
      <c r="C894" t="s">
        <v>169</v>
      </c>
      <c r="D894" t="s">
        <v>30</v>
      </c>
    </row>
    <row r="895" spans="1:4">
      <c r="A895" t="s">
        <v>935</v>
      </c>
      <c r="B895" t="s">
        <v>936</v>
      </c>
      <c r="C895" t="s">
        <v>169</v>
      </c>
      <c r="D895" t="s">
        <v>30</v>
      </c>
    </row>
    <row r="896" spans="1:4">
      <c r="A896" t="s">
        <v>945</v>
      </c>
      <c r="B896" t="s">
        <v>944</v>
      </c>
      <c r="C896" t="s">
        <v>169</v>
      </c>
      <c r="D896" t="s">
        <v>30</v>
      </c>
    </row>
    <row r="897" spans="1:4">
      <c r="A897" t="s">
        <v>946</v>
      </c>
      <c r="B897" t="s">
        <v>944</v>
      </c>
      <c r="C897" t="s">
        <v>169</v>
      </c>
      <c r="D897" t="s">
        <v>30</v>
      </c>
    </row>
    <row r="898" spans="1:4">
      <c r="A898" t="s">
        <v>947</v>
      </c>
      <c r="B898" t="s">
        <v>944</v>
      </c>
      <c r="C898" t="s">
        <v>169</v>
      </c>
      <c r="D898" t="s">
        <v>30</v>
      </c>
    </row>
    <row r="899" spans="1:4">
      <c r="A899" t="s">
        <v>943</v>
      </c>
      <c r="B899" t="s">
        <v>944</v>
      </c>
      <c r="C899" t="s">
        <v>169</v>
      </c>
      <c r="D899" t="s">
        <v>30</v>
      </c>
    </row>
    <row r="900" spans="1:4">
      <c r="A900" t="s">
        <v>938</v>
      </c>
      <c r="B900" t="s">
        <v>939</v>
      </c>
      <c r="C900" t="s">
        <v>169</v>
      </c>
      <c r="D900" t="s">
        <v>30</v>
      </c>
    </row>
    <row r="901" spans="1:4">
      <c r="A901" t="s">
        <v>940</v>
      </c>
      <c r="B901" t="s">
        <v>939</v>
      </c>
      <c r="C901" t="s">
        <v>169</v>
      </c>
      <c r="D901" t="s">
        <v>30</v>
      </c>
    </row>
    <row r="902" spans="1:4">
      <c r="A902" t="s">
        <v>951</v>
      </c>
      <c r="B902" t="s">
        <v>952</v>
      </c>
      <c r="C902" t="s">
        <v>169</v>
      </c>
      <c r="D902" t="s">
        <v>30</v>
      </c>
    </row>
    <row r="903" spans="1:4">
      <c r="A903" t="s">
        <v>1074</v>
      </c>
      <c r="B903" t="s">
        <v>952</v>
      </c>
      <c r="C903" t="s">
        <v>169</v>
      </c>
      <c r="D903" t="s">
        <v>30</v>
      </c>
    </row>
    <row r="904" spans="1:4">
      <c r="A904" t="s">
        <v>896</v>
      </c>
      <c r="B904" t="s">
        <v>701</v>
      </c>
      <c r="C904" t="s">
        <v>169</v>
      </c>
      <c r="D904" t="s">
        <v>20</v>
      </c>
    </row>
    <row r="905" spans="1:4">
      <c r="A905" t="s">
        <v>892</v>
      </c>
      <c r="B905" t="s">
        <v>696</v>
      </c>
      <c r="C905" t="s">
        <v>169</v>
      </c>
      <c r="D905" t="s">
        <v>20</v>
      </c>
    </row>
    <row r="906" spans="1:4">
      <c r="A906" t="s">
        <v>697</v>
      </c>
      <c r="B906" t="s">
        <v>698</v>
      </c>
      <c r="C906" t="s">
        <v>169</v>
      </c>
      <c r="D906" t="s">
        <v>20</v>
      </c>
    </row>
    <row r="907" spans="1:4">
      <c r="A907" t="s">
        <v>699</v>
      </c>
      <c r="B907" t="s">
        <v>698</v>
      </c>
      <c r="C907" t="s">
        <v>169</v>
      </c>
      <c r="D907" t="s">
        <v>20</v>
      </c>
    </row>
    <row r="908" spans="1:4">
      <c r="A908" t="s">
        <v>899</v>
      </c>
      <c r="B908" t="s">
        <v>693</v>
      </c>
      <c r="C908" t="s">
        <v>169</v>
      </c>
      <c r="D908" t="s">
        <v>20</v>
      </c>
    </row>
    <row r="909" spans="1:4">
      <c r="A909" t="s">
        <v>897</v>
      </c>
      <c r="B909" t="s">
        <v>690</v>
      </c>
      <c r="C909" t="s">
        <v>169</v>
      </c>
      <c r="D909" t="s">
        <v>20</v>
      </c>
    </row>
    <row r="910" spans="1:4">
      <c r="A910" t="s">
        <v>898</v>
      </c>
      <c r="B910" t="s">
        <v>690</v>
      </c>
      <c r="C910" t="s">
        <v>169</v>
      </c>
      <c r="D910" t="s">
        <v>20</v>
      </c>
    </row>
    <row r="911" spans="1:4">
      <c r="A911" t="s">
        <v>1224</v>
      </c>
      <c r="B911" t="s">
        <v>1225</v>
      </c>
      <c r="C911" t="s">
        <v>169</v>
      </c>
      <c r="D911" t="s">
        <v>12</v>
      </c>
    </row>
    <row r="912" spans="1:4">
      <c r="A912" t="s">
        <v>1226</v>
      </c>
      <c r="B912" t="s">
        <v>1225</v>
      </c>
      <c r="C912" t="s">
        <v>169</v>
      </c>
      <c r="D912" t="s">
        <v>12</v>
      </c>
    </row>
    <row r="913" spans="1:4">
      <c r="A913" t="s">
        <v>1227</v>
      </c>
      <c r="B913" t="s">
        <v>1225</v>
      </c>
      <c r="C913" t="s">
        <v>169</v>
      </c>
      <c r="D913" t="s">
        <v>12</v>
      </c>
    </row>
    <row r="914" spans="1:4">
      <c r="A914" t="s">
        <v>1222</v>
      </c>
      <c r="B914" t="s">
        <v>1223</v>
      </c>
      <c r="C914" t="s">
        <v>169</v>
      </c>
      <c r="D914" t="s">
        <v>12</v>
      </c>
    </row>
    <row r="915" spans="1:4">
      <c r="A915" t="s">
        <v>1229</v>
      </c>
      <c r="B915" t="s">
        <v>1230</v>
      </c>
      <c r="C915" t="s">
        <v>169</v>
      </c>
      <c r="D915" t="s">
        <v>12</v>
      </c>
    </row>
    <row r="916" spans="1:4">
      <c r="A916" t="s">
        <v>1228</v>
      </c>
      <c r="B916" t="s">
        <v>1225</v>
      </c>
      <c r="C916" t="s">
        <v>169</v>
      </c>
      <c r="D916" t="s">
        <v>12</v>
      </c>
    </row>
    <row r="917" spans="1:4">
      <c r="A917" t="s">
        <v>4404</v>
      </c>
      <c r="B917" t="s">
        <v>1457</v>
      </c>
      <c r="C917" t="s">
        <v>169</v>
      </c>
      <c r="D917" t="s">
        <v>31</v>
      </c>
    </row>
    <row r="918" spans="1:4">
      <c r="A918" t="s">
        <v>1613</v>
      </c>
      <c r="B918" t="s">
        <v>1608</v>
      </c>
      <c r="C918" t="s">
        <v>169</v>
      </c>
      <c r="D918" t="s">
        <v>31</v>
      </c>
    </row>
    <row r="919" spans="1:4">
      <c r="A919" t="s">
        <v>1616</v>
      </c>
      <c r="B919" t="s">
        <v>1462</v>
      </c>
      <c r="C919" t="s">
        <v>169</v>
      </c>
      <c r="D919" t="s">
        <v>19</v>
      </c>
    </row>
    <row r="920" spans="1:4">
      <c r="A920" t="s">
        <v>1617</v>
      </c>
      <c r="B920" t="s">
        <v>1462</v>
      </c>
      <c r="C920" t="s">
        <v>169</v>
      </c>
      <c r="D920" t="s">
        <v>19</v>
      </c>
    </row>
    <row r="921" spans="1:4">
      <c r="A921" t="s">
        <v>1614</v>
      </c>
      <c r="B921" t="s">
        <v>1462</v>
      </c>
      <c r="C921" t="s">
        <v>169</v>
      </c>
      <c r="D921" t="s">
        <v>19</v>
      </c>
    </row>
    <row r="922" spans="1:4">
      <c r="A922" t="s">
        <v>1615</v>
      </c>
      <c r="B922" t="s">
        <v>521</v>
      </c>
      <c r="C922" t="s">
        <v>169</v>
      </c>
      <c r="D922" t="s">
        <v>19</v>
      </c>
    </row>
    <row r="923" spans="1:4">
      <c r="A923" t="s">
        <v>1481</v>
      </c>
      <c r="B923" t="s">
        <v>1482</v>
      </c>
      <c r="C923" t="s">
        <v>169</v>
      </c>
    </row>
    <row r="924" spans="1:4">
      <c r="A924" t="s">
        <v>1483</v>
      </c>
      <c r="B924" t="s">
        <v>501</v>
      </c>
      <c r="C924" t="s">
        <v>169</v>
      </c>
    </row>
    <row r="925" spans="1:4">
      <c r="A925" t="s">
        <v>1634</v>
      </c>
      <c r="B925" t="s">
        <v>1608</v>
      </c>
      <c r="C925" t="s">
        <v>169</v>
      </c>
      <c r="D925" t="s">
        <v>31</v>
      </c>
    </row>
    <row r="926" spans="1:4">
      <c r="A926" t="s">
        <v>1633</v>
      </c>
      <c r="B926" t="s">
        <v>4407</v>
      </c>
      <c r="C926" t="s">
        <v>169</v>
      </c>
      <c r="D926" t="s">
        <v>19</v>
      </c>
    </row>
    <row r="927" spans="1:4">
      <c r="A927" t="s">
        <v>2456</v>
      </c>
      <c r="B927" t="s">
        <v>2268</v>
      </c>
      <c r="C927" t="s">
        <v>169</v>
      </c>
      <c r="D927" t="s">
        <v>18</v>
      </c>
    </row>
    <row r="928" spans="1:4">
      <c r="A928" t="s">
        <v>2451</v>
      </c>
      <c r="B928" t="s">
        <v>2268</v>
      </c>
      <c r="C928" t="s">
        <v>169</v>
      </c>
      <c r="D928" t="s">
        <v>18</v>
      </c>
    </row>
    <row r="929" spans="1:4">
      <c r="A929" t="s">
        <v>2550</v>
      </c>
      <c r="B929" t="s">
        <v>622</v>
      </c>
      <c r="C929" t="s">
        <v>169</v>
      </c>
      <c r="D929" t="s">
        <v>18</v>
      </c>
    </row>
    <row r="930" spans="1:4">
      <c r="A930" t="s">
        <v>621</v>
      </c>
      <c r="B930" t="s">
        <v>622</v>
      </c>
      <c r="C930" t="s">
        <v>169</v>
      </c>
      <c r="D930" t="s">
        <v>18</v>
      </c>
    </row>
    <row r="931" spans="1:4">
      <c r="A931" t="s">
        <v>2469</v>
      </c>
      <c r="B931" t="s">
        <v>2458</v>
      </c>
      <c r="C931" t="s">
        <v>169</v>
      </c>
      <c r="D931" t="s">
        <v>18</v>
      </c>
    </row>
    <row r="932" spans="1:4">
      <c r="A932" t="s">
        <v>2470</v>
      </c>
      <c r="B932" t="s">
        <v>2458</v>
      </c>
      <c r="C932" t="s">
        <v>169</v>
      </c>
      <c r="D932" t="s">
        <v>18</v>
      </c>
    </row>
    <row r="933" spans="1:4">
      <c r="A933" t="s">
        <v>2466</v>
      </c>
      <c r="B933" t="s">
        <v>2458</v>
      </c>
      <c r="C933" t="s">
        <v>169</v>
      </c>
      <c r="D933" t="s">
        <v>18</v>
      </c>
    </row>
    <row r="934" spans="1:4">
      <c r="A934" t="s">
        <v>2467</v>
      </c>
      <c r="B934" t="s">
        <v>2458</v>
      </c>
      <c r="C934" t="s">
        <v>169</v>
      </c>
      <c r="D934" t="s">
        <v>18</v>
      </c>
    </row>
    <row r="935" spans="1:4">
      <c r="A935" t="s">
        <v>2533</v>
      </c>
      <c r="B935" t="s">
        <v>2532</v>
      </c>
      <c r="C935" t="s">
        <v>169</v>
      </c>
      <c r="D935" t="s">
        <v>18</v>
      </c>
    </row>
    <row r="936" spans="1:4">
      <c r="A936" t="s">
        <v>2534</v>
      </c>
      <c r="B936" t="s">
        <v>2532</v>
      </c>
      <c r="C936" t="s">
        <v>169</v>
      </c>
      <c r="D936" t="s">
        <v>18</v>
      </c>
    </row>
    <row r="937" spans="1:4">
      <c r="A937" t="s">
        <v>2531</v>
      </c>
      <c r="B937" t="s">
        <v>2532</v>
      </c>
      <c r="C937" t="s">
        <v>169</v>
      </c>
      <c r="D937" t="s">
        <v>18</v>
      </c>
    </row>
    <row r="938" spans="1:4">
      <c r="A938" t="s">
        <v>2542</v>
      </c>
      <c r="B938" t="s">
        <v>2268</v>
      </c>
      <c r="C938" t="s">
        <v>169</v>
      </c>
      <c r="D938" t="s">
        <v>18</v>
      </c>
    </row>
    <row r="939" spans="1:4">
      <c r="A939" t="s">
        <v>2463</v>
      </c>
      <c r="B939" t="s">
        <v>2458</v>
      </c>
      <c r="C939" t="s">
        <v>169</v>
      </c>
      <c r="D939" t="s">
        <v>18</v>
      </c>
    </row>
    <row r="940" spans="1:4">
      <c r="A940" t="s">
        <v>2464</v>
      </c>
      <c r="B940" t="s">
        <v>2458</v>
      </c>
      <c r="C940" t="s">
        <v>169</v>
      </c>
      <c r="D940" t="s">
        <v>18</v>
      </c>
    </row>
    <row r="941" spans="1:4">
      <c r="A941" t="s">
        <v>2465</v>
      </c>
      <c r="B941" t="s">
        <v>2458</v>
      </c>
      <c r="C941" t="s">
        <v>169</v>
      </c>
      <c r="D941" t="s">
        <v>18</v>
      </c>
    </row>
    <row r="942" spans="1:4">
      <c r="A942" t="s">
        <v>2468</v>
      </c>
      <c r="B942" t="s">
        <v>2458</v>
      </c>
      <c r="C942" t="s">
        <v>169</v>
      </c>
      <c r="D942" t="s">
        <v>18</v>
      </c>
    </row>
    <row r="943" spans="1:4">
      <c r="A943" t="s">
        <v>2471</v>
      </c>
      <c r="B943" t="s">
        <v>2458</v>
      </c>
      <c r="C943" t="s">
        <v>169</v>
      </c>
      <c r="D943" t="s">
        <v>18</v>
      </c>
    </row>
    <row r="944" spans="1:4">
      <c r="A944" t="s">
        <v>2472</v>
      </c>
      <c r="B944" t="s">
        <v>2458</v>
      </c>
      <c r="C944" t="s">
        <v>169</v>
      </c>
      <c r="D944" t="s">
        <v>18</v>
      </c>
    </row>
    <row r="945" spans="1:4">
      <c r="A945" t="s">
        <v>2457</v>
      </c>
      <c r="B945" t="s">
        <v>2458</v>
      </c>
      <c r="C945" t="s">
        <v>169</v>
      </c>
      <c r="D945" t="s">
        <v>18</v>
      </c>
    </row>
    <row r="946" spans="1:4">
      <c r="A946" t="s">
        <v>2459</v>
      </c>
      <c r="B946" t="s">
        <v>2458</v>
      </c>
      <c r="C946" t="s">
        <v>169</v>
      </c>
      <c r="D946" t="s">
        <v>18</v>
      </c>
    </row>
    <row r="947" spans="1:4">
      <c r="A947" t="s">
        <v>2460</v>
      </c>
      <c r="B947" t="s">
        <v>2458</v>
      </c>
      <c r="C947" t="s">
        <v>169</v>
      </c>
      <c r="D947" t="s">
        <v>18</v>
      </c>
    </row>
    <row r="948" spans="1:4">
      <c r="A948" t="s">
        <v>2461</v>
      </c>
      <c r="B948" t="s">
        <v>2458</v>
      </c>
      <c r="C948" t="s">
        <v>169</v>
      </c>
      <c r="D948" t="s">
        <v>18</v>
      </c>
    </row>
    <row r="949" spans="1:4">
      <c r="A949" t="s">
        <v>2462</v>
      </c>
      <c r="B949" t="s">
        <v>2458</v>
      </c>
      <c r="C949" t="s">
        <v>169</v>
      </c>
      <c r="D949" t="s">
        <v>18</v>
      </c>
    </row>
    <row r="950" spans="1:4">
      <c r="A950" t="s">
        <v>3832</v>
      </c>
      <c r="B950" t="s">
        <v>3691</v>
      </c>
      <c r="C950" t="s">
        <v>169</v>
      </c>
      <c r="D950" t="s">
        <v>3</v>
      </c>
    </row>
    <row r="951" spans="1:4">
      <c r="A951" t="s">
        <v>3794</v>
      </c>
      <c r="B951" t="s">
        <v>3795</v>
      </c>
      <c r="C951" t="s">
        <v>169</v>
      </c>
      <c r="D951" t="s">
        <v>3</v>
      </c>
    </row>
    <row r="952" spans="1:4">
      <c r="A952" t="s">
        <v>3831</v>
      </c>
      <c r="B952" t="s">
        <v>3691</v>
      </c>
      <c r="C952" t="s">
        <v>169</v>
      </c>
      <c r="D952" t="s">
        <v>3</v>
      </c>
    </row>
    <row r="953" spans="1:4">
      <c r="A953" t="s">
        <v>3840</v>
      </c>
      <c r="B953" t="s">
        <v>3723</v>
      </c>
      <c r="C953" t="s">
        <v>169</v>
      </c>
      <c r="D953" t="s">
        <v>3</v>
      </c>
    </row>
    <row r="954" spans="1:4">
      <c r="A954" t="s">
        <v>3841</v>
      </c>
      <c r="B954" t="s">
        <v>3723</v>
      </c>
      <c r="C954" t="s">
        <v>169</v>
      </c>
      <c r="D954" t="s">
        <v>3</v>
      </c>
    </row>
    <row r="955" spans="1:4">
      <c r="A955" t="s">
        <v>3903</v>
      </c>
      <c r="B955" t="s">
        <v>3795</v>
      </c>
      <c r="C955" t="s">
        <v>169</v>
      </c>
      <c r="D955" t="s">
        <v>3</v>
      </c>
    </row>
    <row r="956" spans="1:4">
      <c r="A956" t="s">
        <v>3904</v>
      </c>
      <c r="B956" t="s">
        <v>660</v>
      </c>
      <c r="C956" t="s">
        <v>169</v>
      </c>
      <c r="D956" t="s">
        <v>3</v>
      </c>
    </row>
    <row r="957" spans="1:4">
      <c r="A957" t="s">
        <v>3907</v>
      </c>
      <c r="B957" t="s">
        <v>648</v>
      </c>
      <c r="C957" t="s">
        <v>169</v>
      </c>
      <c r="D957" t="s">
        <v>3</v>
      </c>
    </row>
    <row r="958" spans="1:4">
      <c r="A958" t="s">
        <v>3908</v>
      </c>
      <c r="B958" t="s">
        <v>657</v>
      </c>
      <c r="C958" t="s">
        <v>169</v>
      </c>
      <c r="D958" t="s">
        <v>3</v>
      </c>
    </row>
    <row r="959" spans="1:4">
      <c r="A959" t="s">
        <v>3905</v>
      </c>
      <c r="B959" t="s">
        <v>648</v>
      </c>
      <c r="C959" t="s">
        <v>169</v>
      </c>
      <c r="D959" t="s">
        <v>3</v>
      </c>
    </row>
    <row r="960" spans="1:4">
      <c r="A960" t="s">
        <v>3906</v>
      </c>
      <c r="B960" t="s">
        <v>648</v>
      </c>
      <c r="C960" t="s">
        <v>169</v>
      </c>
      <c r="D960" t="s">
        <v>3</v>
      </c>
    </row>
    <row r="961" spans="1:4">
      <c r="A961" t="s">
        <v>3909</v>
      </c>
      <c r="B961" t="s">
        <v>648</v>
      </c>
      <c r="C961" t="s">
        <v>169</v>
      </c>
      <c r="D961" t="s">
        <v>3</v>
      </c>
    </row>
    <row r="962" spans="1:4">
      <c r="A962" t="s">
        <v>3872</v>
      </c>
      <c r="B962" t="s">
        <v>3873</v>
      </c>
      <c r="C962" t="s">
        <v>169</v>
      </c>
      <c r="D962" t="s">
        <v>3</v>
      </c>
    </row>
    <row r="963" spans="1:4">
      <c r="A963" t="s">
        <v>3876</v>
      </c>
      <c r="B963" t="s">
        <v>3873</v>
      </c>
      <c r="C963" t="s">
        <v>169</v>
      </c>
      <c r="D963" t="s">
        <v>3</v>
      </c>
    </row>
    <row r="964" spans="1:4">
      <c r="A964" t="s">
        <v>3877</v>
      </c>
      <c r="B964" t="s">
        <v>3873</v>
      </c>
      <c r="C964" t="s">
        <v>169</v>
      </c>
      <c r="D964" t="s">
        <v>3</v>
      </c>
    </row>
    <row r="965" spans="1:4">
      <c r="A965" t="s">
        <v>3974</v>
      </c>
      <c r="B965" t="s">
        <v>3821</v>
      </c>
      <c r="C965" t="s">
        <v>169</v>
      </c>
      <c r="D965" t="s">
        <v>3</v>
      </c>
    </row>
    <row r="966" spans="1:4">
      <c r="A966" t="s">
        <v>3971</v>
      </c>
      <c r="B966" t="s">
        <v>648</v>
      </c>
      <c r="C966" t="s">
        <v>169</v>
      </c>
      <c r="D966" t="s">
        <v>3</v>
      </c>
    </row>
    <row r="967" spans="1:4">
      <c r="A967" t="s">
        <v>3972</v>
      </c>
      <c r="B967" t="s">
        <v>648</v>
      </c>
      <c r="C967" t="s">
        <v>169</v>
      </c>
      <c r="D967" t="s">
        <v>3</v>
      </c>
    </row>
    <row r="968" spans="1:4">
      <c r="A968" t="s">
        <v>3973</v>
      </c>
      <c r="B968" t="s">
        <v>648</v>
      </c>
      <c r="C968" t="s">
        <v>169</v>
      </c>
      <c r="D968" t="s">
        <v>3</v>
      </c>
    </row>
    <row r="969" spans="1:4">
      <c r="A969" t="s">
        <v>2575</v>
      </c>
      <c r="B969" t="s">
        <v>1595</v>
      </c>
      <c r="C969" t="s">
        <v>169</v>
      </c>
      <c r="D969" t="s">
        <v>17</v>
      </c>
    </row>
    <row r="970" spans="1:4">
      <c r="A970" t="s">
        <v>2576</v>
      </c>
      <c r="B970" t="s">
        <v>1595</v>
      </c>
      <c r="C970" t="s">
        <v>169</v>
      </c>
      <c r="D970" t="s">
        <v>17</v>
      </c>
    </row>
    <row r="971" spans="1:4">
      <c r="A971" t="s">
        <v>2570</v>
      </c>
      <c r="B971" t="s">
        <v>1595</v>
      </c>
      <c r="C971" t="s">
        <v>169</v>
      </c>
      <c r="D971" t="s">
        <v>17</v>
      </c>
    </row>
    <row r="972" spans="1:4">
      <c r="A972" t="s">
        <v>2563</v>
      </c>
      <c r="B972" t="s">
        <v>1595</v>
      </c>
      <c r="C972" t="s">
        <v>169</v>
      </c>
      <c r="D972" t="s">
        <v>17</v>
      </c>
    </row>
    <row r="973" spans="1:4">
      <c r="A973" t="s">
        <v>2564</v>
      </c>
      <c r="B973" t="s">
        <v>1595</v>
      </c>
      <c r="C973" t="s">
        <v>169</v>
      </c>
      <c r="D973" t="s">
        <v>17</v>
      </c>
    </row>
    <row r="974" spans="1:4">
      <c r="A974" t="s">
        <v>2565</v>
      </c>
      <c r="B974" t="s">
        <v>1595</v>
      </c>
      <c r="C974" t="s">
        <v>169</v>
      </c>
      <c r="D974" t="s">
        <v>17</v>
      </c>
    </row>
    <row r="975" spans="1:4">
      <c r="A975" t="s">
        <v>2566</v>
      </c>
      <c r="B975" t="s">
        <v>1595</v>
      </c>
      <c r="C975" t="s">
        <v>169</v>
      </c>
      <c r="D975" t="s">
        <v>17</v>
      </c>
    </row>
    <row r="976" spans="1:4">
      <c r="A976" t="s">
        <v>2562</v>
      </c>
      <c r="B976" t="s">
        <v>1595</v>
      </c>
      <c r="C976" t="s">
        <v>169</v>
      </c>
      <c r="D976" t="s">
        <v>17</v>
      </c>
    </row>
    <row r="977" spans="1:4">
      <c r="A977" t="s">
        <v>2567</v>
      </c>
      <c r="B977" t="s">
        <v>1595</v>
      </c>
      <c r="C977" t="s">
        <v>169</v>
      </c>
      <c r="D977" t="s">
        <v>17</v>
      </c>
    </row>
    <row r="978" spans="1:4">
      <c r="A978" t="s">
        <v>2283</v>
      </c>
      <c r="B978" t="s">
        <v>1592</v>
      </c>
      <c r="C978" t="s">
        <v>169</v>
      </c>
      <c r="D978" t="s">
        <v>17</v>
      </c>
    </row>
    <row r="979" spans="1:4">
      <c r="A979" t="s">
        <v>2284</v>
      </c>
      <c r="B979" t="s">
        <v>1592</v>
      </c>
      <c r="C979" t="s">
        <v>169</v>
      </c>
      <c r="D979" t="s">
        <v>17</v>
      </c>
    </row>
    <row r="980" spans="1:4">
      <c r="A980" t="s">
        <v>2497</v>
      </c>
      <c r="B980" t="s">
        <v>2496</v>
      </c>
      <c r="C980" t="s">
        <v>169</v>
      </c>
      <c r="D980" t="s">
        <v>17</v>
      </c>
    </row>
    <row r="981" spans="1:4">
      <c r="A981" t="s">
        <v>2498</v>
      </c>
      <c r="B981" t="s">
        <v>2496</v>
      </c>
      <c r="C981" t="s">
        <v>169</v>
      </c>
      <c r="D981" t="s">
        <v>17</v>
      </c>
    </row>
    <row r="982" spans="1:4">
      <c r="A982" t="s">
        <v>2493</v>
      </c>
      <c r="B982" t="s">
        <v>2494</v>
      </c>
      <c r="C982" t="s">
        <v>259</v>
      </c>
      <c r="D982" t="s">
        <v>35</v>
      </c>
    </row>
    <row r="983" spans="1:4">
      <c r="A983" t="s">
        <v>2487</v>
      </c>
      <c r="B983" t="s">
        <v>2488</v>
      </c>
      <c r="C983" t="s">
        <v>259</v>
      </c>
      <c r="D983" t="s">
        <v>35</v>
      </c>
    </row>
    <row r="984" spans="1:4">
      <c r="A984" t="s">
        <v>2586</v>
      </c>
      <c r="B984" t="s">
        <v>2587</v>
      </c>
      <c r="C984" t="s">
        <v>259</v>
      </c>
      <c r="D984" t="s">
        <v>35</v>
      </c>
    </row>
    <row r="985" spans="1:4">
      <c r="A985" t="s">
        <v>2585</v>
      </c>
      <c r="B985" t="s">
        <v>2580</v>
      </c>
      <c r="C985" t="s">
        <v>259</v>
      </c>
      <c r="D985" t="s">
        <v>35</v>
      </c>
    </row>
    <row r="986" spans="1:4">
      <c r="A986" t="s">
        <v>2583</v>
      </c>
      <c r="B986" t="s">
        <v>2580</v>
      </c>
      <c r="C986" t="s">
        <v>259</v>
      </c>
      <c r="D986" t="s">
        <v>35</v>
      </c>
    </row>
    <row r="987" spans="1:4">
      <c r="A987" t="s">
        <v>2588</v>
      </c>
      <c r="B987" t="s">
        <v>2580</v>
      </c>
      <c r="C987" t="s">
        <v>259</v>
      </c>
      <c r="D987" t="s">
        <v>35</v>
      </c>
    </row>
    <row r="988" spans="1:4">
      <c r="A988" t="s">
        <v>2604</v>
      </c>
      <c r="B988" t="s">
        <v>2605</v>
      </c>
      <c r="C988" t="s">
        <v>169</v>
      </c>
      <c r="D988" t="s">
        <v>17</v>
      </c>
    </row>
    <row r="989" spans="1:4">
      <c r="A989" t="s">
        <v>2593</v>
      </c>
      <c r="B989" t="s">
        <v>2590</v>
      </c>
      <c r="C989" t="s">
        <v>169</v>
      </c>
      <c r="D989" t="s">
        <v>17</v>
      </c>
    </row>
    <row r="990" spans="1:4">
      <c r="A990" t="s">
        <v>2591</v>
      </c>
      <c r="B990" t="s">
        <v>2496</v>
      </c>
      <c r="C990" t="s">
        <v>169</v>
      </c>
      <c r="D990" t="s">
        <v>17</v>
      </c>
    </row>
    <row r="991" spans="1:4">
      <c r="A991" t="s">
        <v>2592</v>
      </c>
      <c r="B991" t="s">
        <v>2496</v>
      </c>
      <c r="C991" t="s">
        <v>169</v>
      </c>
      <c r="D991" t="s">
        <v>17</v>
      </c>
    </row>
    <row r="992" spans="1:4">
      <c r="A992" t="s">
        <v>953</v>
      </c>
      <c r="B992" t="s">
        <v>954</v>
      </c>
      <c r="C992" t="s">
        <v>169</v>
      </c>
      <c r="D992" t="s">
        <v>30</v>
      </c>
    </row>
    <row r="993" spans="1:4">
      <c r="A993" t="s">
        <v>1075</v>
      </c>
      <c r="B993" t="s">
        <v>1076</v>
      </c>
      <c r="C993" t="s">
        <v>169</v>
      </c>
      <c r="D993" t="s">
        <v>30</v>
      </c>
    </row>
    <row r="994" spans="1:4">
      <c r="A994" t="s">
        <v>1077</v>
      </c>
      <c r="B994" t="s">
        <v>1076</v>
      </c>
      <c r="C994" t="s">
        <v>169</v>
      </c>
      <c r="D994" t="s">
        <v>30</v>
      </c>
    </row>
    <row r="995" spans="1:4">
      <c r="A995" t="s">
        <v>1078</v>
      </c>
      <c r="B995" t="s">
        <v>1079</v>
      </c>
      <c r="C995" t="s">
        <v>169</v>
      </c>
      <c r="D995" t="s">
        <v>30</v>
      </c>
    </row>
    <row r="996" spans="1:4">
      <c r="A996" t="s">
        <v>1080</v>
      </c>
      <c r="B996" t="s">
        <v>1079</v>
      </c>
      <c r="C996" t="s">
        <v>169</v>
      </c>
      <c r="D996" t="s">
        <v>30</v>
      </c>
    </row>
    <row r="997" spans="1:4">
      <c r="A997" t="s">
        <v>1081</v>
      </c>
      <c r="B997" t="s">
        <v>1079</v>
      </c>
      <c r="C997" t="s">
        <v>169</v>
      </c>
      <c r="D997" t="s">
        <v>30</v>
      </c>
    </row>
    <row r="998" spans="1:4">
      <c r="A998" t="s">
        <v>1084</v>
      </c>
      <c r="B998" t="s">
        <v>1083</v>
      </c>
      <c r="C998" t="s">
        <v>169</v>
      </c>
      <c r="D998" t="s">
        <v>30</v>
      </c>
    </row>
    <row r="999" spans="1:4">
      <c r="A999" t="s">
        <v>1085</v>
      </c>
      <c r="B999" t="s">
        <v>1083</v>
      </c>
      <c r="C999" t="s">
        <v>169</v>
      </c>
      <c r="D999" t="s">
        <v>30</v>
      </c>
    </row>
    <row r="1000" spans="1:4">
      <c r="A1000" t="s">
        <v>1086</v>
      </c>
      <c r="B1000" t="s">
        <v>1083</v>
      </c>
      <c r="C1000" t="s">
        <v>169</v>
      </c>
      <c r="D1000" t="s">
        <v>30</v>
      </c>
    </row>
    <row r="1001" spans="1:4">
      <c r="A1001" t="s">
        <v>1082</v>
      </c>
      <c r="B1001" t="s">
        <v>1083</v>
      </c>
      <c r="C1001" t="s">
        <v>169</v>
      </c>
      <c r="D1001" t="s">
        <v>30</v>
      </c>
    </row>
    <row r="1002" spans="1:4">
      <c r="A1002" t="s">
        <v>1087</v>
      </c>
      <c r="B1002" t="s">
        <v>130</v>
      </c>
      <c r="C1002" t="s">
        <v>259</v>
      </c>
      <c r="D1002" t="s">
        <v>29</v>
      </c>
    </row>
    <row r="1003" spans="1:4">
      <c r="A1003" t="s">
        <v>1088</v>
      </c>
      <c r="B1003" t="s">
        <v>927</v>
      </c>
      <c r="C1003" t="s">
        <v>169</v>
      </c>
      <c r="D1003" t="s">
        <v>30</v>
      </c>
    </row>
    <row r="1004" spans="1:4">
      <c r="A1004" t="s">
        <v>1089</v>
      </c>
      <c r="B1004" t="s">
        <v>927</v>
      </c>
      <c r="C1004" t="s">
        <v>169</v>
      </c>
      <c r="D1004" t="s">
        <v>30</v>
      </c>
    </row>
    <row r="1005" spans="1:4">
      <c r="A1005" t="s">
        <v>1090</v>
      </c>
      <c r="B1005" t="s">
        <v>1091</v>
      </c>
      <c r="C1005" t="s">
        <v>169</v>
      </c>
      <c r="D1005" t="s">
        <v>30</v>
      </c>
    </row>
    <row r="1006" spans="1:4">
      <c r="A1006" t="s">
        <v>10223</v>
      </c>
      <c r="B1006" t="s">
        <v>1091</v>
      </c>
      <c r="C1006" t="s">
        <v>169</v>
      </c>
      <c r="D1006" t="s">
        <v>30</v>
      </c>
    </row>
    <row r="1007" spans="1:4">
      <c r="A1007" t="s">
        <v>1451</v>
      </c>
      <c r="B1007" t="s">
        <v>130</v>
      </c>
      <c r="C1007" t="s">
        <v>259</v>
      </c>
      <c r="D1007" t="s">
        <v>29</v>
      </c>
    </row>
    <row r="1008" spans="1:4">
      <c r="A1008" t="s">
        <v>1452</v>
      </c>
      <c r="B1008" t="s">
        <v>927</v>
      </c>
      <c r="C1008" t="s">
        <v>169</v>
      </c>
      <c r="D1008" t="s">
        <v>30</v>
      </c>
    </row>
    <row r="1009" spans="1:4">
      <c r="A1009" t="s">
        <v>1454</v>
      </c>
      <c r="B1009" t="s">
        <v>949</v>
      </c>
      <c r="C1009" t="s">
        <v>169</v>
      </c>
      <c r="D1009" t="s">
        <v>30</v>
      </c>
    </row>
    <row r="1010" spans="1:4">
      <c r="A1010" t="s">
        <v>1453</v>
      </c>
      <c r="B1010" t="s">
        <v>949</v>
      </c>
      <c r="C1010" t="s">
        <v>169</v>
      </c>
      <c r="D1010" t="s">
        <v>30</v>
      </c>
    </row>
    <row r="1011" spans="1:4">
      <c r="A1011" t="s">
        <v>1498</v>
      </c>
      <c r="B1011" t="s">
        <v>944</v>
      </c>
      <c r="C1011" t="s">
        <v>169</v>
      </c>
      <c r="D1011" t="s">
        <v>30</v>
      </c>
    </row>
    <row r="1012" spans="1:4">
      <c r="A1012" t="s">
        <v>1497</v>
      </c>
      <c r="B1012" t="s">
        <v>944</v>
      </c>
      <c r="C1012" t="s">
        <v>169</v>
      </c>
      <c r="D1012" t="s">
        <v>30</v>
      </c>
    </row>
    <row r="1013" spans="1:4">
      <c r="A1013" t="s">
        <v>1494</v>
      </c>
      <c r="B1013" t="s">
        <v>952</v>
      </c>
      <c r="C1013" t="s">
        <v>169</v>
      </c>
      <c r="D1013" t="s">
        <v>30</v>
      </c>
    </row>
    <row r="1014" spans="1:4">
      <c r="A1014" t="s">
        <v>1455</v>
      </c>
      <c r="B1014" t="s">
        <v>952</v>
      </c>
      <c r="C1014" t="s">
        <v>169</v>
      </c>
      <c r="D1014" t="s">
        <v>30</v>
      </c>
    </row>
    <row r="1015" spans="1:4">
      <c r="A1015" t="s">
        <v>1635</v>
      </c>
      <c r="B1015" t="s">
        <v>1608</v>
      </c>
      <c r="C1015" t="s">
        <v>169</v>
      </c>
      <c r="D1015" t="s">
        <v>31</v>
      </c>
    </row>
    <row r="1016" spans="1:4">
      <c r="A1016" t="s">
        <v>1636</v>
      </c>
      <c r="B1016" t="s">
        <v>1608</v>
      </c>
      <c r="C1016" t="s">
        <v>169</v>
      </c>
      <c r="D1016" t="s">
        <v>31</v>
      </c>
    </row>
    <row r="1017" spans="1:4">
      <c r="A1017" t="s">
        <v>1639</v>
      </c>
      <c r="B1017" t="s">
        <v>1640</v>
      </c>
      <c r="C1017" t="s">
        <v>169</v>
      </c>
      <c r="D1017" t="s">
        <v>31</v>
      </c>
    </row>
    <row r="1018" spans="1:4">
      <c r="A1018" t="s">
        <v>1637</v>
      </c>
      <c r="B1018" t="s">
        <v>1608</v>
      </c>
      <c r="C1018" t="s">
        <v>169</v>
      </c>
      <c r="D1018" t="s">
        <v>31</v>
      </c>
    </row>
    <row r="1019" spans="1:4">
      <c r="A1019" t="s">
        <v>1638</v>
      </c>
      <c r="B1019" t="s">
        <v>1608</v>
      </c>
      <c r="C1019" t="s">
        <v>169</v>
      </c>
      <c r="D1019" t="s">
        <v>31</v>
      </c>
    </row>
    <row r="1020" spans="1:4">
      <c r="A1020" t="s">
        <v>1650</v>
      </c>
      <c r="B1020" t="s">
        <v>1065</v>
      </c>
      <c r="C1020" t="s">
        <v>169</v>
      </c>
      <c r="D1020" t="s">
        <v>19</v>
      </c>
    </row>
    <row r="1021" spans="1:4">
      <c r="A1021" t="s">
        <v>1642</v>
      </c>
      <c r="B1021" t="s">
        <v>1065</v>
      </c>
      <c r="C1021" t="s">
        <v>169</v>
      </c>
      <c r="D1021" t="s">
        <v>19</v>
      </c>
    </row>
    <row r="1022" spans="1:4">
      <c r="A1022" t="s">
        <v>1644</v>
      </c>
      <c r="B1022" t="s">
        <v>1065</v>
      </c>
      <c r="C1022" t="s">
        <v>169</v>
      </c>
      <c r="D1022" t="s">
        <v>19</v>
      </c>
    </row>
    <row r="1023" spans="1:4">
      <c r="A1023" t="s">
        <v>1645</v>
      </c>
      <c r="B1023" t="s">
        <v>1065</v>
      </c>
      <c r="C1023" t="s">
        <v>169</v>
      </c>
      <c r="D1023" t="s">
        <v>19</v>
      </c>
    </row>
    <row r="1024" spans="1:4">
      <c r="A1024" t="s">
        <v>1646</v>
      </c>
      <c r="B1024" t="s">
        <v>1065</v>
      </c>
      <c r="C1024" t="s">
        <v>169</v>
      </c>
      <c r="D1024" t="s">
        <v>19</v>
      </c>
    </row>
    <row r="1025" spans="1:4">
      <c r="A1025" t="s">
        <v>1647</v>
      </c>
      <c r="B1025" t="s">
        <v>1065</v>
      </c>
      <c r="C1025" t="s">
        <v>169</v>
      </c>
      <c r="D1025" t="s">
        <v>19</v>
      </c>
    </row>
    <row r="1026" spans="1:4">
      <c r="A1026" t="s">
        <v>1648</v>
      </c>
      <c r="B1026" t="s">
        <v>1065</v>
      </c>
      <c r="C1026" t="s">
        <v>169</v>
      </c>
      <c r="D1026" t="s">
        <v>19</v>
      </c>
    </row>
    <row r="1027" spans="1:4">
      <c r="A1027" t="s">
        <v>1649</v>
      </c>
      <c r="B1027" t="s">
        <v>1036</v>
      </c>
      <c r="C1027" t="s">
        <v>169</v>
      </c>
      <c r="D1027" t="s">
        <v>19</v>
      </c>
    </row>
    <row r="1028" spans="1:4">
      <c r="A1028" t="s">
        <v>1643</v>
      </c>
      <c r="B1028" t="s">
        <v>1065</v>
      </c>
      <c r="C1028" t="s">
        <v>169</v>
      </c>
      <c r="D1028" t="s">
        <v>19</v>
      </c>
    </row>
    <row r="1029" spans="1:4">
      <c r="A1029" t="s">
        <v>1641</v>
      </c>
      <c r="B1029" t="s">
        <v>1065</v>
      </c>
      <c r="C1029" t="s">
        <v>169</v>
      </c>
      <c r="D1029" t="s">
        <v>19</v>
      </c>
    </row>
    <row r="1030" spans="1:4">
      <c r="A1030" t="s">
        <v>1651</v>
      </c>
      <c r="B1030" t="s">
        <v>1025</v>
      </c>
      <c r="C1030" t="s">
        <v>169</v>
      </c>
      <c r="D1030" t="s">
        <v>19</v>
      </c>
    </row>
    <row r="1031" spans="1:4">
      <c r="A1031" t="s">
        <v>1652</v>
      </c>
      <c r="B1031" t="s">
        <v>1653</v>
      </c>
      <c r="C1031" t="s">
        <v>169</v>
      </c>
    </row>
    <row r="1032" spans="1:4">
      <c r="A1032" t="s">
        <v>1231</v>
      </c>
      <c r="B1032" t="s">
        <v>1608</v>
      </c>
      <c r="C1032" t="s">
        <v>169</v>
      </c>
      <c r="D1032" t="s">
        <v>31</v>
      </c>
    </row>
    <row r="1033" spans="1:4">
      <c r="A1033" t="s">
        <v>1235</v>
      </c>
      <c r="B1033" t="s">
        <v>1236</v>
      </c>
      <c r="C1033" t="s">
        <v>169</v>
      </c>
    </row>
    <row r="1034" spans="1:4">
      <c r="A1034" t="s">
        <v>1233</v>
      </c>
      <c r="B1034" t="s">
        <v>1234</v>
      </c>
      <c r="C1034" t="s">
        <v>169</v>
      </c>
      <c r="D1034" t="s">
        <v>31</v>
      </c>
    </row>
    <row r="1035" spans="1:4">
      <c r="A1035" t="s">
        <v>1240</v>
      </c>
      <c r="B1035" t="s">
        <v>1025</v>
      </c>
      <c r="C1035" t="s">
        <v>169</v>
      </c>
      <c r="D1035" t="s">
        <v>19</v>
      </c>
    </row>
    <row r="1036" spans="1:4">
      <c r="A1036" t="s">
        <v>1242</v>
      </c>
      <c r="B1036" t="s">
        <v>1036</v>
      </c>
      <c r="C1036" t="s">
        <v>169</v>
      </c>
      <c r="D1036" t="s">
        <v>19</v>
      </c>
    </row>
    <row r="1037" spans="1:4">
      <c r="A1037" t="s">
        <v>1243</v>
      </c>
      <c r="B1037" t="s">
        <v>1036</v>
      </c>
      <c r="C1037" t="s">
        <v>169</v>
      </c>
      <c r="D1037" t="s">
        <v>19</v>
      </c>
    </row>
    <row r="1038" spans="1:4">
      <c r="A1038" t="s">
        <v>1244</v>
      </c>
      <c r="B1038" t="s">
        <v>1025</v>
      </c>
      <c r="C1038" t="s">
        <v>169</v>
      </c>
      <c r="D1038" t="s">
        <v>19</v>
      </c>
    </row>
    <row r="1039" spans="1:4">
      <c r="A1039" t="s">
        <v>1241</v>
      </c>
      <c r="B1039" t="s">
        <v>1025</v>
      </c>
      <c r="C1039" t="s">
        <v>169</v>
      </c>
      <c r="D1039" t="s">
        <v>19</v>
      </c>
    </row>
    <row r="1040" spans="1:4">
      <c r="A1040" t="s">
        <v>3975</v>
      </c>
      <c r="B1040" t="s">
        <v>660</v>
      </c>
      <c r="C1040" t="s">
        <v>169</v>
      </c>
      <c r="D1040" t="s">
        <v>3</v>
      </c>
    </row>
    <row r="1041" spans="1:4">
      <c r="A1041" t="s">
        <v>3981</v>
      </c>
      <c r="B1041" t="s">
        <v>615</v>
      </c>
      <c r="C1041" t="s">
        <v>169</v>
      </c>
      <c r="D1041" t="s">
        <v>3</v>
      </c>
    </row>
    <row r="1042" spans="1:4">
      <c r="A1042" t="s">
        <v>3982</v>
      </c>
      <c r="B1042" t="s">
        <v>615</v>
      </c>
      <c r="C1042" t="s">
        <v>169</v>
      </c>
      <c r="D1042" t="s">
        <v>3</v>
      </c>
    </row>
    <row r="1043" spans="1:4">
      <c r="A1043" t="s">
        <v>3976</v>
      </c>
      <c r="B1043" t="s">
        <v>615</v>
      </c>
      <c r="C1043" t="s">
        <v>169</v>
      </c>
      <c r="D1043" t="s">
        <v>3</v>
      </c>
    </row>
    <row r="1044" spans="1:4">
      <c r="A1044" t="s">
        <v>3977</v>
      </c>
      <c r="B1044" t="s">
        <v>615</v>
      </c>
      <c r="C1044" t="s">
        <v>169</v>
      </c>
      <c r="D1044" t="s">
        <v>3</v>
      </c>
    </row>
    <row r="1045" spans="1:4">
      <c r="A1045" t="s">
        <v>3978</v>
      </c>
      <c r="B1045" t="s">
        <v>615</v>
      </c>
      <c r="C1045" t="s">
        <v>169</v>
      </c>
      <c r="D1045" t="s">
        <v>3</v>
      </c>
    </row>
    <row r="1046" spans="1:4">
      <c r="A1046" t="s">
        <v>5061</v>
      </c>
      <c r="B1046" t="s">
        <v>3834</v>
      </c>
      <c r="C1046" t="s">
        <v>169</v>
      </c>
      <c r="D1046" t="s">
        <v>3</v>
      </c>
    </row>
    <row r="1047" spans="1:4">
      <c r="A1047" t="s">
        <v>3886</v>
      </c>
      <c r="B1047" t="s">
        <v>3837</v>
      </c>
      <c r="C1047" t="s">
        <v>169</v>
      </c>
      <c r="D1047" t="s">
        <v>3</v>
      </c>
    </row>
    <row r="1048" spans="1:4">
      <c r="A1048" t="s">
        <v>3846</v>
      </c>
      <c r="B1048" t="s">
        <v>3834</v>
      </c>
      <c r="C1048" t="s">
        <v>169</v>
      </c>
      <c r="D1048" t="s">
        <v>3</v>
      </c>
    </row>
    <row r="1049" spans="1:4">
      <c r="A1049" t="s">
        <v>3847</v>
      </c>
      <c r="B1049" t="s">
        <v>3837</v>
      </c>
      <c r="C1049" t="s">
        <v>169</v>
      </c>
      <c r="D1049" t="s">
        <v>3</v>
      </c>
    </row>
    <row r="1050" spans="1:4">
      <c r="A1050" t="s">
        <v>3930</v>
      </c>
      <c r="B1050" t="s">
        <v>3696</v>
      </c>
      <c r="C1050" t="s">
        <v>169</v>
      </c>
      <c r="D1050" t="s">
        <v>3</v>
      </c>
    </row>
    <row r="1051" spans="1:4">
      <c r="A1051" t="s">
        <v>3931</v>
      </c>
      <c r="B1051" t="s">
        <v>3696</v>
      </c>
      <c r="C1051" t="s">
        <v>169</v>
      </c>
      <c r="D1051" t="s">
        <v>3</v>
      </c>
    </row>
    <row r="1052" spans="1:4">
      <c r="A1052" t="s">
        <v>3932</v>
      </c>
      <c r="B1052" t="s">
        <v>3696</v>
      </c>
      <c r="C1052" t="s">
        <v>169</v>
      </c>
      <c r="D1052" t="s">
        <v>3</v>
      </c>
    </row>
    <row r="1053" spans="1:4">
      <c r="A1053" t="s">
        <v>3933</v>
      </c>
      <c r="B1053" t="s">
        <v>3654</v>
      </c>
      <c r="C1053" t="s">
        <v>169</v>
      </c>
      <c r="D1053" t="s">
        <v>3</v>
      </c>
    </row>
    <row r="1054" spans="1:4">
      <c r="A1054" t="s">
        <v>2613</v>
      </c>
      <c r="B1054" t="s">
        <v>2552</v>
      </c>
      <c r="C1054" t="s">
        <v>169</v>
      </c>
      <c r="D1054" t="s">
        <v>18</v>
      </c>
    </row>
    <row r="1055" spans="1:4">
      <c r="A1055" t="s">
        <v>2614</v>
      </c>
      <c r="B1055" t="s">
        <v>2552</v>
      </c>
      <c r="C1055" t="s">
        <v>169</v>
      </c>
      <c r="D1055" t="s">
        <v>18</v>
      </c>
    </row>
    <row r="1056" spans="1:4">
      <c r="A1056" t="s">
        <v>2553</v>
      </c>
      <c r="B1056" t="s">
        <v>2552</v>
      </c>
      <c r="C1056" t="s">
        <v>169</v>
      </c>
      <c r="D1056" t="s">
        <v>18</v>
      </c>
    </row>
    <row r="1057" spans="1:4">
      <c r="A1057" t="s">
        <v>2554</v>
      </c>
      <c r="B1057" t="s">
        <v>2552</v>
      </c>
      <c r="C1057" t="s">
        <v>169</v>
      </c>
      <c r="D1057" t="s">
        <v>18</v>
      </c>
    </row>
    <row r="1058" spans="1:4">
      <c r="A1058" t="s">
        <v>2555</v>
      </c>
      <c r="B1058" t="s">
        <v>2552</v>
      </c>
      <c r="C1058" t="s">
        <v>169</v>
      </c>
      <c r="D1058" t="s">
        <v>18</v>
      </c>
    </row>
    <row r="1059" spans="1:4">
      <c r="A1059" t="s">
        <v>2556</v>
      </c>
      <c r="B1059" t="s">
        <v>2552</v>
      </c>
      <c r="C1059" t="s">
        <v>169</v>
      </c>
      <c r="D1059" t="s">
        <v>18</v>
      </c>
    </row>
    <row r="1060" spans="1:4">
      <c r="A1060" t="s">
        <v>2557</v>
      </c>
      <c r="B1060" t="s">
        <v>2552</v>
      </c>
      <c r="C1060" t="s">
        <v>169</v>
      </c>
      <c r="D1060" t="s">
        <v>18</v>
      </c>
    </row>
    <row r="1061" spans="1:4">
      <c r="A1061" t="s">
        <v>2558</v>
      </c>
      <c r="B1061" t="s">
        <v>2559</v>
      </c>
      <c r="C1061" t="s">
        <v>169</v>
      </c>
      <c r="D1061" t="s">
        <v>18</v>
      </c>
    </row>
    <row r="1062" spans="1:4">
      <c r="A1062" t="s">
        <v>2551</v>
      </c>
      <c r="B1062" t="s">
        <v>2552</v>
      </c>
      <c r="C1062" t="s">
        <v>169</v>
      </c>
      <c r="D1062" t="s">
        <v>18</v>
      </c>
    </row>
    <row r="1063" spans="1:4">
      <c r="A1063" t="s">
        <v>2547</v>
      </c>
      <c r="B1063" t="s">
        <v>2544</v>
      </c>
      <c r="C1063" t="s">
        <v>169</v>
      </c>
      <c r="D1063" t="s">
        <v>18</v>
      </c>
    </row>
    <row r="1064" spans="1:4">
      <c r="A1064" t="s">
        <v>2543</v>
      </c>
      <c r="B1064" t="s">
        <v>2544</v>
      </c>
      <c r="C1064" t="s">
        <v>169</v>
      </c>
      <c r="D1064" t="s">
        <v>18</v>
      </c>
    </row>
    <row r="1065" spans="1:4">
      <c r="A1065" t="s">
        <v>2545</v>
      </c>
      <c r="B1065" t="s">
        <v>2544</v>
      </c>
      <c r="C1065" t="s">
        <v>169</v>
      </c>
      <c r="D1065" t="s">
        <v>18</v>
      </c>
    </row>
    <row r="1066" spans="1:4">
      <c r="A1066" t="s">
        <v>2546</v>
      </c>
      <c r="B1066" t="s">
        <v>2544</v>
      </c>
      <c r="C1066" t="s">
        <v>169</v>
      </c>
      <c r="D1066" t="s">
        <v>18</v>
      </c>
    </row>
    <row r="1067" spans="1:4">
      <c r="A1067" t="s">
        <v>2548</v>
      </c>
      <c r="B1067" t="s">
        <v>2549</v>
      </c>
      <c r="C1067" t="s">
        <v>169</v>
      </c>
      <c r="D1067" t="s">
        <v>18</v>
      </c>
    </row>
    <row r="1068" spans="1:4">
      <c r="A1068" t="s">
        <v>3551</v>
      </c>
      <c r="B1068" t="s">
        <v>2488</v>
      </c>
      <c r="C1068" t="s">
        <v>259</v>
      </c>
      <c r="D1068" t="s">
        <v>35</v>
      </c>
    </row>
    <row r="1069" spans="1:4">
      <c r="A1069" t="s">
        <v>3558</v>
      </c>
      <c r="B1069" t="s">
        <v>2752</v>
      </c>
      <c r="C1069" t="s">
        <v>169</v>
      </c>
      <c r="D1069" t="s">
        <v>18</v>
      </c>
    </row>
    <row r="1070" spans="1:4">
      <c r="A1070" t="s">
        <v>3556</v>
      </c>
      <c r="B1070" t="s">
        <v>2488</v>
      </c>
      <c r="C1070" t="s">
        <v>259</v>
      </c>
      <c r="D1070" t="s">
        <v>35</v>
      </c>
    </row>
    <row r="1071" spans="1:4">
      <c r="A1071" t="s">
        <v>3557</v>
      </c>
      <c r="B1071" t="s">
        <v>2752</v>
      </c>
      <c r="C1071" t="s">
        <v>169</v>
      </c>
      <c r="D1071" t="s">
        <v>18</v>
      </c>
    </row>
    <row r="1072" spans="1:4">
      <c r="A1072" t="s">
        <v>3555</v>
      </c>
      <c r="B1072" t="s">
        <v>2492</v>
      </c>
      <c r="C1072" t="s">
        <v>259</v>
      </c>
      <c r="D1072" t="s">
        <v>35</v>
      </c>
    </row>
    <row r="1073" spans="1:4">
      <c r="A1073" t="s">
        <v>3552</v>
      </c>
      <c r="B1073" t="s">
        <v>2580</v>
      </c>
      <c r="C1073" t="s">
        <v>259</v>
      </c>
      <c r="D1073" t="s">
        <v>35</v>
      </c>
    </row>
    <row r="1074" spans="1:4">
      <c r="A1074" t="s">
        <v>3553</v>
      </c>
      <c r="B1074" t="s">
        <v>2580</v>
      </c>
      <c r="C1074" t="s">
        <v>259</v>
      </c>
      <c r="D1074" t="s">
        <v>35</v>
      </c>
    </row>
    <row r="1075" spans="1:4">
      <c r="A1075" t="s">
        <v>3554</v>
      </c>
      <c r="B1075" t="s">
        <v>2580</v>
      </c>
      <c r="C1075" t="s">
        <v>259</v>
      </c>
      <c r="D1075" t="s">
        <v>35</v>
      </c>
    </row>
    <row r="1076" spans="1:4">
      <c r="A1076" t="s">
        <v>3559</v>
      </c>
      <c r="B1076" t="s">
        <v>1786</v>
      </c>
      <c r="C1076" t="s">
        <v>169</v>
      </c>
    </row>
    <row r="1077" spans="1:4">
      <c r="A1077" t="s">
        <v>2594</v>
      </c>
      <c r="B1077" t="s">
        <v>2595</v>
      </c>
      <c r="C1077" t="s">
        <v>169</v>
      </c>
      <c r="D1077" t="s">
        <v>17</v>
      </c>
    </row>
    <row r="1078" spans="1:4">
      <c r="A1078" t="s">
        <v>2600</v>
      </c>
      <c r="B1078" t="s">
        <v>2597</v>
      </c>
      <c r="C1078" t="s">
        <v>169</v>
      </c>
      <c r="D1078" t="s">
        <v>17</v>
      </c>
    </row>
    <row r="1079" spans="1:4">
      <c r="A1079" t="s">
        <v>2601</v>
      </c>
      <c r="B1079" t="s">
        <v>2597</v>
      </c>
      <c r="C1079" t="s">
        <v>169</v>
      </c>
      <c r="D1079" t="s">
        <v>17</v>
      </c>
    </row>
    <row r="1080" spans="1:4">
      <c r="A1080" t="s">
        <v>2596</v>
      </c>
      <c r="B1080" t="s">
        <v>2597</v>
      </c>
      <c r="C1080" t="s">
        <v>169</v>
      </c>
      <c r="D1080" t="s">
        <v>17</v>
      </c>
    </row>
    <row r="1081" spans="1:4">
      <c r="A1081" t="s">
        <v>2598</v>
      </c>
      <c r="B1081" t="s">
        <v>2597</v>
      </c>
      <c r="C1081" t="s">
        <v>169</v>
      </c>
      <c r="D1081" t="s">
        <v>17</v>
      </c>
    </row>
    <row r="1082" spans="1:4">
      <c r="A1082" t="s">
        <v>2599</v>
      </c>
      <c r="B1082" t="s">
        <v>2597</v>
      </c>
      <c r="C1082" t="s">
        <v>169</v>
      </c>
      <c r="D1082" t="s">
        <v>17</v>
      </c>
    </row>
    <row r="1083" spans="1:4">
      <c r="A1083" t="s">
        <v>2602</v>
      </c>
      <c r="B1083" t="s">
        <v>2603</v>
      </c>
      <c r="C1083" t="s">
        <v>169</v>
      </c>
      <c r="D1083" t="s">
        <v>17</v>
      </c>
    </row>
    <row r="1084" spans="1:4">
      <c r="A1084" t="s">
        <v>2589</v>
      </c>
      <c r="B1084" t="s">
        <v>2590</v>
      </c>
      <c r="C1084" t="s">
        <v>169</v>
      </c>
      <c r="D1084" t="s">
        <v>17</v>
      </c>
    </row>
    <row r="1085" spans="1:4">
      <c r="A1085" t="s">
        <v>2606</v>
      </c>
      <c r="B1085" t="s">
        <v>2605</v>
      </c>
      <c r="C1085" t="s">
        <v>169</v>
      </c>
      <c r="D1085" t="s">
        <v>17</v>
      </c>
    </row>
    <row r="1086" spans="1:4">
      <c r="A1086" t="s">
        <v>2668</v>
      </c>
      <c r="B1086" t="s">
        <v>2670</v>
      </c>
      <c r="C1086" t="s">
        <v>169</v>
      </c>
      <c r="D1086" t="s">
        <v>17</v>
      </c>
    </row>
    <row r="1087" spans="1:4">
      <c r="A1087" t="s">
        <v>2987</v>
      </c>
      <c r="B1087" t="s">
        <v>4451</v>
      </c>
      <c r="C1087" t="s">
        <v>169</v>
      </c>
      <c r="D1087" t="s">
        <v>17</v>
      </c>
    </row>
    <row r="1088" spans="1:4">
      <c r="A1088" t="s">
        <v>2989</v>
      </c>
      <c r="B1088" t="s">
        <v>2364</v>
      </c>
      <c r="C1088" t="s">
        <v>169</v>
      </c>
      <c r="D1088" t="s">
        <v>17</v>
      </c>
    </row>
    <row r="1089" spans="1:4">
      <c r="A1089" t="s">
        <v>2990</v>
      </c>
      <c r="B1089" t="s">
        <v>2364</v>
      </c>
      <c r="C1089" t="s">
        <v>169</v>
      </c>
      <c r="D1089" t="s">
        <v>17</v>
      </c>
    </row>
    <row r="1090" spans="1:4">
      <c r="A1090" t="s">
        <v>2988</v>
      </c>
      <c r="B1090" t="s">
        <v>4451</v>
      </c>
      <c r="C1090" t="s">
        <v>169</v>
      </c>
      <c r="D1090" t="s">
        <v>17</v>
      </c>
    </row>
    <row r="1091" spans="1:4">
      <c r="A1091" t="s">
        <v>2991</v>
      </c>
      <c r="B1091" t="s">
        <v>4451</v>
      </c>
      <c r="C1091" t="s">
        <v>169</v>
      </c>
      <c r="D1091" t="s">
        <v>17</v>
      </c>
    </row>
    <row r="1092" spans="1:4">
      <c r="A1092" t="s">
        <v>2992</v>
      </c>
      <c r="B1092" t="s">
        <v>4451</v>
      </c>
      <c r="C1092" t="s">
        <v>169</v>
      </c>
      <c r="D1092" t="s">
        <v>17</v>
      </c>
    </row>
    <row r="1093" spans="1:4">
      <c r="A1093" t="s">
        <v>2993</v>
      </c>
      <c r="B1093" t="s">
        <v>4451</v>
      </c>
      <c r="C1093" t="s">
        <v>169</v>
      </c>
      <c r="D1093" t="s">
        <v>17</v>
      </c>
    </row>
    <row r="1094" spans="1:4">
      <c r="A1094" t="s">
        <v>2998</v>
      </c>
      <c r="B1094" t="s">
        <v>2605</v>
      </c>
      <c r="C1094" t="s">
        <v>169</v>
      </c>
      <c r="D1094" t="s">
        <v>17</v>
      </c>
    </row>
    <row r="1095" spans="1:4">
      <c r="A1095" t="s">
        <v>2999</v>
      </c>
      <c r="B1095" t="s">
        <v>2605</v>
      </c>
      <c r="C1095" t="s">
        <v>169</v>
      </c>
      <c r="D1095" t="s">
        <v>17</v>
      </c>
    </row>
    <row r="1096" spans="1:4">
      <c r="A1096" t="s">
        <v>2894</v>
      </c>
      <c r="B1096" t="s">
        <v>1430</v>
      </c>
      <c r="C1096" t="s">
        <v>169</v>
      </c>
      <c r="D1096" t="s">
        <v>17</v>
      </c>
    </row>
    <row r="1097" spans="1:4">
      <c r="A1097" t="s">
        <v>2893</v>
      </c>
      <c r="B1097" t="s">
        <v>2670</v>
      </c>
      <c r="C1097" t="s">
        <v>169</v>
      </c>
      <c r="D1097" t="s">
        <v>17</v>
      </c>
    </row>
    <row r="1098" spans="1:4">
      <c r="A1098" t="s">
        <v>2997</v>
      </c>
      <c r="B1098" t="s">
        <v>2670</v>
      </c>
      <c r="C1098" t="s">
        <v>169</v>
      </c>
      <c r="D1098" t="s">
        <v>17</v>
      </c>
    </row>
    <row r="1099" spans="1:4">
      <c r="A1099" t="s">
        <v>2995</v>
      </c>
      <c r="B1099" t="s">
        <v>2670</v>
      </c>
      <c r="C1099" t="s">
        <v>169</v>
      </c>
      <c r="D1099" t="s">
        <v>17</v>
      </c>
    </row>
    <row r="1100" spans="1:4">
      <c r="A1100" t="s">
        <v>1493</v>
      </c>
      <c r="B1100" t="s">
        <v>954</v>
      </c>
      <c r="C1100" t="s">
        <v>169</v>
      </c>
      <c r="D1100" t="s">
        <v>30</v>
      </c>
    </row>
    <row r="1101" spans="1:4">
      <c r="A1101" t="s">
        <v>1495</v>
      </c>
      <c r="B1101" t="s">
        <v>939</v>
      </c>
      <c r="C1101" t="s">
        <v>169</v>
      </c>
      <c r="D1101" t="s">
        <v>30</v>
      </c>
    </row>
    <row r="1102" spans="1:4">
      <c r="A1102" t="s">
        <v>1496</v>
      </c>
      <c r="B1102" t="s">
        <v>939</v>
      </c>
      <c r="C1102" t="s">
        <v>169</v>
      </c>
      <c r="D1102" t="s">
        <v>30</v>
      </c>
    </row>
    <row r="1103" spans="1:4">
      <c r="A1103" t="s">
        <v>1499</v>
      </c>
      <c r="B1103" t="s">
        <v>1079</v>
      </c>
      <c r="C1103" t="s">
        <v>169</v>
      </c>
      <c r="D1103" t="s">
        <v>30</v>
      </c>
    </row>
    <row r="1104" spans="1:4">
      <c r="A1104" t="s">
        <v>1500</v>
      </c>
      <c r="B1104" t="s">
        <v>1083</v>
      </c>
      <c r="C1104" t="s">
        <v>169</v>
      </c>
      <c r="D1104" t="s">
        <v>30</v>
      </c>
    </row>
    <row r="1105" spans="1:4">
      <c r="A1105" t="s">
        <v>1445</v>
      </c>
      <c r="B1105" t="s">
        <v>1083</v>
      </c>
      <c r="C1105" t="s">
        <v>169</v>
      </c>
      <c r="D1105" t="s">
        <v>30</v>
      </c>
    </row>
    <row r="1106" spans="1:4">
      <c r="A1106" t="s">
        <v>1440</v>
      </c>
      <c r="B1106" t="s">
        <v>1093</v>
      </c>
      <c r="C1106" t="s">
        <v>169</v>
      </c>
      <c r="D1106" t="s">
        <v>30</v>
      </c>
    </row>
    <row r="1107" spans="1:4">
      <c r="A1107" t="s">
        <v>1439</v>
      </c>
      <c r="B1107" t="s">
        <v>1093</v>
      </c>
      <c r="C1107" t="s">
        <v>169</v>
      </c>
      <c r="D1107" t="s">
        <v>30</v>
      </c>
    </row>
    <row r="1108" spans="1:4">
      <c r="A1108" t="s">
        <v>5063</v>
      </c>
      <c r="B1108" t="s">
        <v>130</v>
      </c>
      <c r="C1108" t="s">
        <v>259</v>
      </c>
      <c r="D1108" t="s">
        <v>29</v>
      </c>
    </row>
    <row r="1109" spans="1:4">
      <c r="A1109" t="s">
        <v>5064</v>
      </c>
      <c r="B1109" t="s">
        <v>1512</v>
      </c>
      <c r="C1109" t="s">
        <v>259</v>
      </c>
      <c r="D1109" t="s">
        <v>29</v>
      </c>
    </row>
    <row r="1110" spans="1:4">
      <c r="A1110" t="s">
        <v>1442</v>
      </c>
      <c r="B1110" t="s">
        <v>949</v>
      </c>
      <c r="C1110" t="s">
        <v>169</v>
      </c>
      <c r="D1110" t="s">
        <v>30</v>
      </c>
    </row>
    <row r="1111" spans="1:4">
      <c r="A1111" t="s">
        <v>1441</v>
      </c>
      <c r="B1111" t="s">
        <v>939</v>
      </c>
      <c r="C1111" t="s">
        <v>169</v>
      </c>
      <c r="D1111" t="s">
        <v>30</v>
      </c>
    </row>
    <row r="1112" spans="1:4">
      <c r="A1112" t="s">
        <v>1444</v>
      </c>
      <c r="B1112" t="s">
        <v>944</v>
      </c>
      <c r="C1112" t="s">
        <v>169</v>
      </c>
      <c r="D1112" t="s">
        <v>30</v>
      </c>
    </row>
    <row r="1113" spans="1:4">
      <c r="A1113" t="s">
        <v>1443</v>
      </c>
      <c r="B1113" t="s">
        <v>952</v>
      </c>
      <c r="C1113" t="s">
        <v>169</v>
      </c>
      <c r="D1113" t="s">
        <v>30</v>
      </c>
    </row>
    <row r="1114" spans="1:4">
      <c r="A1114" t="s">
        <v>11150</v>
      </c>
      <c r="B1114" t="s">
        <v>1127</v>
      </c>
      <c r="C1114" t="s">
        <v>169</v>
      </c>
      <c r="D1114" t="s">
        <v>30</v>
      </c>
    </row>
    <row r="1115" spans="1:4">
      <c r="A1115" t="s">
        <v>1092</v>
      </c>
      <c r="B1115" t="s">
        <v>1093</v>
      </c>
      <c r="C1115" t="s">
        <v>169</v>
      </c>
      <c r="D1115" t="s">
        <v>30</v>
      </c>
    </row>
    <row r="1116" spans="1:4">
      <c r="A1116" t="s">
        <v>1094</v>
      </c>
      <c r="B1116" t="s">
        <v>130</v>
      </c>
      <c r="C1116" t="s">
        <v>259</v>
      </c>
      <c r="D1116" t="s">
        <v>29</v>
      </c>
    </row>
    <row r="1117" spans="1:4">
      <c r="A1117" t="s">
        <v>114</v>
      </c>
      <c r="B1117" t="s">
        <v>4412</v>
      </c>
      <c r="C1117" t="s">
        <v>169</v>
      </c>
      <c r="D1117" t="s">
        <v>30</v>
      </c>
    </row>
    <row r="1118" spans="1:4">
      <c r="A1118" t="s">
        <v>4448</v>
      </c>
      <c r="B1118" t="s">
        <v>5062</v>
      </c>
      <c r="C1118" t="s">
        <v>169</v>
      </c>
      <c r="D1118" t="s">
        <v>30</v>
      </c>
    </row>
    <row r="1119" spans="1:4">
      <c r="A1119" t="s">
        <v>1097</v>
      </c>
      <c r="B1119" t="s">
        <v>1096</v>
      </c>
      <c r="C1119" t="s">
        <v>169</v>
      </c>
      <c r="D1119" t="s">
        <v>30</v>
      </c>
    </row>
    <row r="1120" spans="1:4">
      <c r="A1120" t="s">
        <v>1095</v>
      </c>
      <c r="B1120" t="s">
        <v>1096</v>
      </c>
      <c r="C1120" t="s">
        <v>169</v>
      </c>
      <c r="D1120" t="s">
        <v>30</v>
      </c>
    </row>
    <row r="1121" spans="1:4">
      <c r="A1121" t="s">
        <v>1098</v>
      </c>
      <c r="B1121" t="s">
        <v>1096</v>
      </c>
      <c r="C1121" t="s">
        <v>169</v>
      </c>
      <c r="D1121" t="s">
        <v>30</v>
      </c>
    </row>
    <row r="1122" spans="1:4">
      <c r="A1122" t="s">
        <v>1099</v>
      </c>
      <c r="B1122" t="s">
        <v>1096</v>
      </c>
      <c r="C1122" t="s">
        <v>169</v>
      </c>
      <c r="D1122" t="s">
        <v>30</v>
      </c>
    </row>
    <row r="1123" spans="1:4">
      <c r="A1123" t="s">
        <v>1102</v>
      </c>
      <c r="B1123" t="s">
        <v>1101</v>
      </c>
      <c r="C1123" t="s">
        <v>169</v>
      </c>
      <c r="D1123" t="s">
        <v>30</v>
      </c>
    </row>
    <row r="1124" spans="1:4">
      <c r="A1124" t="s">
        <v>3919</v>
      </c>
      <c r="B1124" t="s">
        <v>3708</v>
      </c>
      <c r="C1124" t="s">
        <v>169</v>
      </c>
      <c r="D1124" t="s">
        <v>3</v>
      </c>
    </row>
    <row r="1125" spans="1:4">
      <c r="A1125" t="s">
        <v>3921</v>
      </c>
      <c r="B1125" t="s">
        <v>3708</v>
      </c>
      <c r="C1125" t="s">
        <v>169</v>
      </c>
      <c r="D1125" t="s">
        <v>3</v>
      </c>
    </row>
    <row r="1126" spans="1:4">
      <c r="A1126" t="s">
        <v>3920</v>
      </c>
      <c r="B1126" t="s">
        <v>3708</v>
      </c>
      <c r="C1126" t="s">
        <v>169</v>
      </c>
      <c r="D1126" t="s">
        <v>3</v>
      </c>
    </row>
    <row r="1127" spans="1:4">
      <c r="A1127" t="s">
        <v>3922</v>
      </c>
      <c r="B1127" t="s">
        <v>3691</v>
      </c>
      <c r="C1127" t="s">
        <v>169</v>
      </c>
      <c r="D1127" t="s">
        <v>3</v>
      </c>
    </row>
    <row r="1128" spans="1:4">
      <c r="A1128" t="s">
        <v>3926</v>
      </c>
      <c r="B1128" t="s">
        <v>3691</v>
      </c>
      <c r="C1128" t="s">
        <v>169</v>
      </c>
      <c r="D1128" t="s">
        <v>3</v>
      </c>
    </row>
    <row r="1129" spans="1:4">
      <c r="A1129" t="s">
        <v>3927</v>
      </c>
      <c r="B1129" t="s">
        <v>3691</v>
      </c>
      <c r="C1129" t="s">
        <v>169</v>
      </c>
      <c r="D1129" t="s">
        <v>3</v>
      </c>
    </row>
    <row r="1130" spans="1:4">
      <c r="A1130" t="s">
        <v>3924</v>
      </c>
      <c r="B1130" t="s">
        <v>3691</v>
      </c>
      <c r="C1130" t="s">
        <v>169</v>
      </c>
      <c r="D1130" t="s">
        <v>3</v>
      </c>
    </row>
    <row r="1131" spans="1:4">
      <c r="A1131" t="s">
        <v>3923</v>
      </c>
      <c r="B1131" t="s">
        <v>3691</v>
      </c>
      <c r="C1131" t="s">
        <v>169</v>
      </c>
      <c r="D1131" t="s">
        <v>3</v>
      </c>
    </row>
    <row r="1132" spans="1:4">
      <c r="A1132" t="s">
        <v>3925</v>
      </c>
      <c r="B1132" t="s">
        <v>3691</v>
      </c>
      <c r="C1132" t="s">
        <v>169</v>
      </c>
      <c r="D1132" t="s">
        <v>3</v>
      </c>
    </row>
    <row r="1133" spans="1:4">
      <c r="A1133" t="s">
        <v>3928</v>
      </c>
      <c r="B1133" t="s">
        <v>3691</v>
      </c>
      <c r="C1133" t="s">
        <v>169</v>
      </c>
      <c r="D1133" t="s">
        <v>3</v>
      </c>
    </row>
    <row r="1134" spans="1:4">
      <c r="A1134" t="s">
        <v>3963</v>
      </c>
      <c r="B1134" t="s">
        <v>670</v>
      </c>
      <c r="C1134" t="s">
        <v>169</v>
      </c>
    </row>
    <row r="1135" spans="1:4">
      <c r="A1135" t="s">
        <v>3964</v>
      </c>
      <c r="B1135" t="s">
        <v>670</v>
      </c>
      <c r="C1135" t="s">
        <v>169</v>
      </c>
    </row>
    <row r="1136" spans="1:4">
      <c r="A1136" t="s">
        <v>3965</v>
      </c>
      <c r="B1136" t="s">
        <v>668</v>
      </c>
      <c r="C1136" t="s">
        <v>169</v>
      </c>
      <c r="D1136" t="s">
        <v>3</v>
      </c>
    </row>
    <row r="1137" spans="1:4">
      <c r="A1137" t="s">
        <v>4418</v>
      </c>
      <c r="B1137" t="s">
        <v>660</v>
      </c>
      <c r="C1137" t="s">
        <v>169</v>
      </c>
      <c r="D1137" t="s">
        <v>3</v>
      </c>
    </row>
    <row r="1138" spans="1:4">
      <c r="A1138" t="s">
        <v>4016</v>
      </c>
      <c r="B1138" t="s">
        <v>4012</v>
      </c>
      <c r="C1138" t="s">
        <v>169</v>
      </c>
      <c r="D1138" t="s">
        <v>3</v>
      </c>
    </row>
    <row r="1139" spans="1:4">
      <c r="A1139" t="s">
        <v>4013</v>
      </c>
      <c r="B1139" t="s">
        <v>660</v>
      </c>
      <c r="C1139" t="s">
        <v>169</v>
      </c>
      <c r="D1139" t="s">
        <v>3</v>
      </c>
    </row>
    <row r="1140" spans="1:4">
      <c r="A1140" t="s">
        <v>4015</v>
      </c>
      <c r="B1140" t="s">
        <v>660</v>
      </c>
      <c r="C1140" t="s">
        <v>169</v>
      </c>
      <c r="D1140" t="s">
        <v>1</v>
      </c>
    </row>
    <row r="1141" spans="1:4">
      <c r="A1141" t="s">
        <v>3678</v>
      </c>
      <c r="B1141" t="s">
        <v>3679</v>
      </c>
      <c r="C1141" t="s">
        <v>169</v>
      </c>
      <c r="D1141" t="s">
        <v>3</v>
      </c>
    </row>
    <row r="1142" spans="1:4">
      <c r="A1142" t="s">
        <v>3680</v>
      </c>
      <c r="B1142" t="s">
        <v>3679</v>
      </c>
      <c r="C1142" t="s">
        <v>169</v>
      </c>
      <c r="D1142" t="s">
        <v>3</v>
      </c>
    </row>
    <row r="1143" spans="1:4">
      <c r="A1143" t="s">
        <v>5108</v>
      </c>
      <c r="B1143" t="s">
        <v>118</v>
      </c>
      <c r="C1143" t="s">
        <v>169</v>
      </c>
      <c r="D1143" t="s">
        <v>38</v>
      </c>
    </row>
    <row r="1144" spans="1:4">
      <c r="A1144" t="s">
        <v>2519</v>
      </c>
      <c r="B1144" t="s">
        <v>2506</v>
      </c>
      <c r="C1144" t="s">
        <v>169</v>
      </c>
      <c r="D1144" t="s">
        <v>38</v>
      </c>
    </row>
    <row r="1145" spans="1:4">
      <c r="A1145" t="s">
        <v>2518</v>
      </c>
      <c r="B1145" t="s">
        <v>2423</v>
      </c>
      <c r="C1145" t="s">
        <v>169</v>
      </c>
      <c r="D1145" t="s">
        <v>38</v>
      </c>
    </row>
    <row r="1146" spans="1:4">
      <c r="A1146" t="s">
        <v>2523</v>
      </c>
      <c r="B1146" t="s">
        <v>2524</v>
      </c>
      <c r="C1146" t="s">
        <v>169</v>
      </c>
      <c r="D1146" t="s">
        <v>38</v>
      </c>
    </row>
    <row r="1147" spans="1:4">
      <c r="A1147" t="s">
        <v>2521</v>
      </c>
      <c r="B1147" t="s">
        <v>2522</v>
      </c>
      <c r="C1147" t="s">
        <v>169</v>
      </c>
      <c r="D1147" t="s">
        <v>38</v>
      </c>
    </row>
    <row r="1148" spans="1:4">
      <c r="A1148" t="s">
        <v>5110</v>
      </c>
      <c r="B1148" t="s">
        <v>118</v>
      </c>
      <c r="C1148" t="s">
        <v>169</v>
      </c>
      <c r="D1148" t="s">
        <v>38</v>
      </c>
    </row>
    <row r="1149" spans="1:4">
      <c r="A1149" t="s">
        <v>4547</v>
      </c>
      <c r="B1149" t="s">
        <v>118</v>
      </c>
      <c r="C1149" t="s">
        <v>169</v>
      </c>
      <c r="D1149" t="s">
        <v>38</v>
      </c>
    </row>
    <row r="1150" spans="1:4">
      <c r="A1150" t="s">
        <v>5111</v>
      </c>
      <c r="B1150" t="s">
        <v>118</v>
      </c>
      <c r="C1150" t="s">
        <v>169</v>
      </c>
      <c r="D1150" t="s">
        <v>38</v>
      </c>
    </row>
    <row r="1151" spans="1:4">
      <c r="A1151" t="s">
        <v>117</v>
      </c>
      <c r="B1151" t="s">
        <v>118</v>
      </c>
      <c r="C1151" t="s">
        <v>169</v>
      </c>
      <c r="D1151" t="s">
        <v>38</v>
      </c>
    </row>
    <row r="1152" spans="1:4">
      <c r="A1152" t="s">
        <v>2428</v>
      </c>
      <c r="B1152" t="s">
        <v>2429</v>
      </c>
      <c r="C1152" t="s">
        <v>169</v>
      </c>
      <c r="D1152" t="s">
        <v>38</v>
      </c>
    </row>
    <row r="1153" spans="1:4">
      <c r="A1153" t="s">
        <v>2528</v>
      </c>
      <c r="B1153" t="s">
        <v>2447</v>
      </c>
      <c r="C1153" t="s">
        <v>169</v>
      </c>
      <c r="D1153" t="s">
        <v>38</v>
      </c>
    </row>
    <row r="1154" spans="1:4">
      <c r="A1154" t="s">
        <v>2527</v>
      </c>
      <c r="B1154" t="s">
        <v>2443</v>
      </c>
      <c r="C1154" t="s">
        <v>169</v>
      </c>
      <c r="D1154" t="s">
        <v>38</v>
      </c>
    </row>
    <row r="1155" spans="1:4">
      <c r="A1155" t="s">
        <v>2529</v>
      </c>
      <c r="B1155" t="s">
        <v>2530</v>
      </c>
      <c r="C1155" t="s">
        <v>169</v>
      </c>
      <c r="D1155" t="s">
        <v>38</v>
      </c>
    </row>
    <row r="1156" spans="1:4">
      <c r="A1156" t="s">
        <v>2422</v>
      </c>
      <c r="B1156" t="s">
        <v>2423</v>
      </c>
      <c r="C1156" t="s">
        <v>169</v>
      </c>
      <c r="D1156" t="s">
        <v>38</v>
      </c>
    </row>
    <row r="1157" spans="1:4">
      <c r="A1157" t="s">
        <v>2424</v>
      </c>
      <c r="B1157" t="s">
        <v>2425</v>
      </c>
      <c r="C1157" t="s">
        <v>169</v>
      </c>
      <c r="D1157" t="s">
        <v>38</v>
      </c>
    </row>
    <row r="1158" spans="1:4">
      <c r="A1158" t="s">
        <v>2430</v>
      </c>
      <c r="B1158" t="s">
        <v>2431</v>
      </c>
      <c r="C1158" t="s">
        <v>169</v>
      </c>
      <c r="D1158" t="s">
        <v>38</v>
      </c>
    </row>
    <row r="1159" spans="1:4">
      <c r="A1159" t="s">
        <v>2432</v>
      </c>
      <c r="B1159" t="s">
        <v>2433</v>
      </c>
      <c r="C1159" t="s">
        <v>169</v>
      </c>
      <c r="D1159" t="s">
        <v>38</v>
      </c>
    </row>
    <row r="1160" spans="1:4">
      <c r="A1160" t="s">
        <v>2434</v>
      </c>
      <c r="B1160" t="s">
        <v>2435</v>
      </c>
      <c r="C1160" t="s">
        <v>169</v>
      </c>
      <c r="D1160" t="s">
        <v>38</v>
      </c>
    </row>
    <row r="1161" spans="1:4">
      <c r="A1161" t="s">
        <v>2436</v>
      </c>
      <c r="B1161" t="s">
        <v>2437</v>
      </c>
      <c r="C1161" t="s">
        <v>169</v>
      </c>
      <c r="D1161" t="s">
        <v>38</v>
      </c>
    </row>
    <row r="1162" spans="1:4">
      <c r="A1162" t="s">
        <v>2786</v>
      </c>
      <c r="B1162" t="s">
        <v>2782</v>
      </c>
      <c r="C1162" t="s">
        <v>169</v>
      </c>
      <c r="D1162" t="s">
        <v>23</v>
      </c>
    </row>
    <row r="1163" spans="1:4">
      <c r="A1163" t="s">
        <v>2785</v>
      </c>
      <c r="B1163" t="s">
        <v>2782</v>
      </c>
      <c r="C1163" t="s">
        <v>169</v>
      </c>
      <c r="D1163" t="s">
        <v>23</v>
      </c>
    </row>
    <row r="1164" spans="1:4">
      <c r="A1164" t="s">
        <v>2789</v>
      </c>
      <c r="B1164" t="s">
        <v>2782</v>
      </c>
      <c r="C1164" t="s">
        <v>169</v>
      </c>
      <c r="D1164" t="s">
        <v>23</v>
      </c>
    </row>
    <row r="1165" spans="1:4">
      <c r="A1165" t="s">
        <v>2787</v>
      </c>
      <c r="B1165" t="s">
        <v>2788</v>
      </c>
      <c r="C1165" t="s">
        <v>169</v>
      </c>
      <c r="D1165" t="s">
        <v>23</v>
      </c>
    </row>
    <row r="1166" spans="1:4">
      <c r="A1166" t="s">
        <v>2783</v>
      </c>
      <c r="B1166" t="s">
        <v>2784</v>
      </c>
      <c r="C1166" t="s">
        <v>169</v>
      </c>
      <c r="D1166" t="s">
        <v>23</v>
      </c>
    </row>
    <row r="1167" spans="1:4">
      <c r="A1167" t="s">
        <v>2781</v>
      </c>
      <c r="B1167" t="s">
        <v>2782</v>
      </c>
      <c r="C1167" t="s">
        <v>169</v>
      </c>
      <c r="D1167" t="s">
        <v>23</v>
      </c>
    </row>
    <row r="1168" spans="1:4">
      <c r="A1168" t="s">
        <v>2700</v>
      </c>
      <c r="B1168" t="s">
        <v>2697</v>
      </c>
      <c r="C1168" t="s">
        <v>169</v>
      </c>
      <c r="D1168" t="s">
        <v>18</v>
      </c>
    </row>
    <row r="1169" spans="1:4">
      <c r="A1169" t="s">
        <v>2693</v>
      </c>
      <c r="B1169" t="s">
        <v>2694</v>
      </c>
      <c r="C1169" t="s">
        <v>169</v>
      </c>
      <c r="D1169" t="s">
        <v>18</v>
      </c>
    </row>
    <row r="1170" spans="1:4">
      <c r="A1170" t="s">
        <v>2695</v>
      </c>
      <c r="B1170" t="s">
        <v>2694</v>
      </c>
      <c r="C1170" t="s">
        <v>169</v>
      </c>
      <c r="D1170" t="s">
        <v>18</v>
      </c>
    </row>
    <row r="1171" spans="1:4">
      <c r="A1171" t="s">
        <v>2701</v>
      </c>
      <c r="B1171" t="s">
        <v>2702</v>
      </c>
      <c r="C1171" t="s">
        <v>169</v>
      </c>
      <c r="D1171" t="s">
        <v>18</v>
      </c>
    </row>
    <row r="1172" spans="1:4">
      <c r="A1172" t="s">
        <v>2696</v>
      </c>
      <c r="B1172" t="s">
        <v>2697</v>
      </c>
      <c r="C1172" t="s">
        <v>169</v>
      </c>
      <c r="D1172" t="s">
        <v>18</v>
      </c>
    </row>
    <row r="1173" spans="1:4">
      <c r="A1173" t="s">
        <v>2640</v>
      </c>
      <c r="B1173" t="s">
        <v>2752</v>
      </c>
      <c r="C1173" t="s">
        <v>169</v>
      </c>
      <c r="D1173" t="s">
        <v>18</v>
      </c>
    </row>
    <row r="1174" spans="1:4">
      <c r="A1174" t="s">
        <v>2635</v>
      </c>
      <c r="B1174" t="s">
        <v>2636</v>
      </c>
      <c r="C1174" t="s">
        <v>169</v>
      </c>
      <c r="D1174" t="s">
        <v>18</v>
      </c>
    </row>
    <row r="1175" spans="1:4">
      <c r="A1175" t="s">
        <v>2637</v>
      </c>
      <c r="B1175" t="s">
        <v>2636</v>
      </c>
      <c r="C1175" t="s">
        <v>169</v>
      </c>
      <c r="D1175" t="s">
        <v>18</v>
      </c>
    </row>
    <row r="1176" spans="1:4">
      <c r="A1176" t="s">
        <v>2638</v>
      </c>
      <c r="B1176" t="s">
        <v>2639</v>
      </c>
      <c r="C1176" t="s">
        <v>169</v>
      </c>
      <c r="D1176" t="s">
        <v>18</v>
      </c>
    </row>
    <row r="1177" spans="1:4">
      <c r="A1177" t="s">
        <v>2698</v>
      </c>
      <c r="B1177" t="s">
        <v>2699</v>
      </c>
      <c r="C1177" t="s">
        <v>169</v>
      </c>
      <c r="D1177" t="s">
        <v>18</v>
      </c>
    </row>
    <row r="1178" spans="1:4">
      <c r="A1178" t="s">
        <v>2690</v>
      </c>
      <c r="B1178" t="s">
        <v>2691</v>
      </c>
      <c r="C1178" t="s">
        <v>169</v>
      </c>
      <c r="D1178" t="s">
        <v>18</v>
      </c>
    </row>
    <row r="1179" spans="1:4">
      <c r="A1179" t="s">
        <v>2692</v>
      </c>
      <c r="B1179" t="s">
        <v>2691</v>
      </c>
      <c r="C1179" t="s">
        <v>169</v>
      </c>
      <c r="D1179" t="s">
        <v>18</v>
      </c>
    </row>
    <row r="1180" spans="1:4">
      <c r="A1180" t="s">
        <v>2703</v>
      </c>
      <c r="B1180" t="s">
        <v>2704</v>
      </c>
      <c r="C1180" t="s">
        <v>169</v>
      </c>
      <c r="D1180" t="s">
        <v>18</v>
      </c>
    </row>
    <row r="1181" spans="1:4">
      <c r="A1181" t="s">
        <v>2705</v>
      </c>
      <c r="B1181" t="s">
        <v>2691</v>
      </c>
      <c r="C1181" t="s">
        <v>169</v>
      </c>
      <c r="D1181" t="s">
        <v>18</v>
      </c>
    </row>
    <row r="1182" spans="1:4">
      <c r="A1182" t="s">
        <v>2706</v>
      </c>
      <c r="B1182" t="s">
        <v>2691</v>
      </c>
      <c r="C1182" t="s">
        <v>169</v>
      </c>
      <c r="D1182" t="s">
        <v>18</v>
      </c>
    </row>
    <row r="1183" spans="1:4">
      <c r="A1183" t="s">
        <v>3079</v>
      </c>
      <c r="B1183" t="s">
        <v>2704</v>
      </c>
      <c r="C1183" t="s">
        <v>169</v>
      </c>
      <c r="D1183" t="s">
        <v>18</v>
      </c>
    </row>
    <row r="1184" spans="1:4">
      <c r="A1184" t="s">
        <v>3080</v>
      </c>
      <c r="B1184" t="s">
        <v>2704</v>
      </c>
      <c r="C1184" t="s">
        <v>169</v>
      </c>
      <c r="D1184" t="s">
        <v>18</v>
      </c>
    </row>
    <row r="1185" spans="1:4">
      <c r="A1185" t="s">
        <v>2759</v>
      </c>
      <c r="B1185" t="s">
        <v>2704</v>
      </c>
      <c r="C1185" t="s">
        <v>169</v>
      </c>
      <c r="D1185" t="s">
        <v>18</v>
      </c>
    </row>
    <row r="1186" spans="1:4">
      <c r="A1186" t="s">
        <v>3081</v>
      </c>
      <c r="B1186" t="s">
        <v>2704</v>
      </c>
      <c r="C1186" t="s">
        <v>169</v>
      </c>
      <c r="D1186" t="s">
        <v>18</v>
      </c>
    </row>
    <row r="1187" spans="1:4">
      <c r="A1187" t="s">
        <v>3082</v>
      </c>
      <c r="B1187" t="s">
        <v>2704</v>
      </c>
      <c r="C1187" t="s">
        <v>169</v>
      </c>
      <c r="D1187" t="s">
        <v>18</v>
      </c>
    </row>
    <row r="1188" spans="1:4">
      <c r="A1188" t="s">
        <v>2758</v>
      </c>
      <c r="B1188" t="s">
        <v>2704</v>
      </c>
      <c r="C1188" t="s">
        <v>169</v>
      </c>
      <c r="D1188" t="s">
        <v>18</v>
      </c>
    </row>
    <row r="1189" spans="1:4">
      <c r="A1189" t="s">
        <v>2756</v>
      </c>
      <c r="B1189" t="s">
        <v>2704</v>
      </c>
      <c r="C1189" t="s">
        <v>169</v>
      </c>
      <c r="D1189" t="s">
        <v>18</v>
      </c>
    </row>
    <row r="1190" spans="1:4">
      <c r="A1190" t="s">
        <v>2757</v>
      </c>
      <c r="B1190" t="s">
        <v>2704</v>
      </c>
      <c r="C1190" t="s">
        <v>169</v>
      </c>
      <c r="D1190" t="s">
        <v>18</v>
      </c>
    </row>
    <row r="1191" spans="1:4">
      <c r="A1191" t="s">
        <v>2688</v>
      </c>
      <c r="B1191" t="s">
        <v>2670</v>
      </c>
      <c r="C1191" t="s">
        <v>169</v>
      </c>
      <c r="D1191" t="s">
        <v>17</v>
      </c>
    </row>
    <row r="1192" spans="1:4">
      <c r="A1192" t="s">
        <v>2892</v>
      </c>
      <c r="B1192" t="s">
        <v>2670</v>
      </c>
      <c r="C1192" t="s">
        <v>169</v>
      </c>
      <c r="D1192" t="s">
        <v>17</v>
      </c>
    </row>
    <row r="1193" spans="1:4">
      <c r="A1193" t="s">
        <v>2289</v>
      </c>
      <c r="B1193" t="s">
        <v>2290</v>
      </c>
      <c r="C1193" t="s">
        <v>169</v>
      </c>
      <c r="D1193" t="s">
        <v>17</v>
      </c>
    </row>
    <row r="1194" spans="1:4">
      <c r="A1194" t="s">
        <v>2571</v>
      </c>
      <c r="B1194" t="s">
        <v>1807</v>
      </c>
      <c r="C1194" t="s">
        <v>169</v>
      </c>
      <c r="D1194" t="s">
        <v>17</v>
      </c>
    </row>
    <row r="1195" spans="1:4">
      <c r="A1195" t="s">
        <v>2572</v>
      </c>
      <c r="B1195" t="s">
        <v>1595</v>
      </c>
      <c r="C1195" t="s">
        <v>169</v>
      </c>
      <c r="D1195" t="s">
        <v>17</v>
      </c>
    </row>
    <row r="1196" spans="1:4">
      <c r="A1196" t="s">
        <v>2901</v>
      </c>
      <c r="B1196" t="s">
        <v>1592</v>
      </c>
      <c r="C1196" t="s">
        <v>169</v>
      </c>
      <c r="D1196" t="s">
        <v>17</v>
      </c>
    </row>
    <row r="1197" spans="1:4">
      <c r="A1197" t="s">
        <v>2904</v>
      </c>
      <c r="B1197" t="s">
        <v>1750</v>
      </c>
      <c r="C1197" t="s">
        <v>169</v>
      </c>
      <c r="D1197" t="s">
        <v>17</v>
      </c>
    </row>
    <row r="1198" spans="1:4">
      <c r="A1198" t="s">
        <v>2905</v>
      </c>
      <c r="B1198" t="s">
        <v>1750</v>
      </c>
      <c r="C1198" t="s">
        <v>169</v>
      </c>
      <c r="D1198" t="s">
        <v>17</v>
      </c>
    </row>
    <row r="1199" spans="1:4">
      <c r="A1199" t="s">
        <v>2906</v>
      </c>
      <c r="B1199" t="s">
        <v>1750</v>
      </c>
      <c r="C1199" t="s">
        <v>169</v>
      </c>
      <c r="D1199" t="s">
        <v>17</v>
      </c>
    </row>
    <row r="1200" spans="1:4">
      <c r="A1200" t="s">
        <v>2985</v>
      </c>
      <c r="B1200" t="s">
        <v>2986</v>
      </c>
      <c r="C1200" t="s">
        <v>169</v>
      </c>
      <c r="D1200" t="s">
        <v>17</v>
      </c>
    </row>
    <row r="1201" spans="1:4">
      <c r="A1201" t="s">
        <v>2984</v>
      </c>
      <c r="B1201" t="s">
        <v>2027</v>
      </c>
      <c r="C1201" t="s">
        <v>169</v>
      </c>
      <c r="D1201" t="s">
        <v>17</v>
      </c>
    </row>
    <row r="1202" spans="1:4">
      <c r="A1202" t="s">
        <v>2898</v>
      </c>
      <c r="B1202" t="s">
        <v>2896</v>
      </c>
      <c r="C1202" t="s">
        <v>169</v>
      </c>
      <c r="D1202" t="s">
        <v>17</v>
      </c>
    </row>
    <row r="1203" spans="1:4">
      <c r="A1203" t="s">
        <v>2899</v>
      </c>
      <c r="B1203" t="s">
        <v>2896</v>
      </c>
      <c r="C1203" t="s">
        <v>169</v>
      </c>
      <c r="D1203" t="s">
        <v>17</v>
      </c>
    </row>
    <row r="1204" spans="1:4">
      <c r="A1204" t="s">
        <v>2900</v>
      </c>
      <c r="B1204" t="s">
        <v>2896</v>
      </c>
      <c r="C1204" t="s">
        <v>169</v>
      </c>
      <c r="D1204" t="s">
        <v>17</v>
      </c>
    </row>
    <row r="1205" spans="1:4">
      <c r="A1205" t="s">
        <v>2895</v>
      </c>
      <c r="B1205" t="s">
        <v>2896</v>
      </c>
      <c r="C1205" t="s">
        <v>169</v>
      </c>
      <c r="D1205" t="s">
        <v>17</v>
      </c>
    </row>
    <row r="1206" spans="1:4">
      <c r="A1206" t="s">
        <v>2897</v>
      </c>
      <c r="B1206" t="s">
        <v>2896</v>
      </c>
      <c r="C1206" t="s">
        <v>169</v>
      </c>
      <c r="D1206" t="s">
        <v>17</v>
      </c>
    </row>
    <row r="1207" spans="1:4">
      <c r="A1207" t="s">
        <v>3000</v>
      </c>
      <c r="B1207" t="s">
        <v>1419</v>
      </c>
      <c r="C1207" t="s">
        <v>169</v>
      </c>
      <c r="D1207" t="s">
        <v>17</v>
      </c>
    </row>
    <row r="1208" spans="1:4">
      <c r="A1208" t="s">
        <v>3001</v>
      </c>
      <c r="B1208" t="s">
        <v>2496</v>
      </c>
      <c r="C1208" t="s">
        <v>169</v>
      </c>
      <c r="D1208" t="s">
        <v>17</v>
      </c>
    </row>
    <row r="1209" spans="1:4">
      <c r="A1209" t="s">
        <v>3002</v>
      </c>
      <c r="B1209" t="s">
        <v>2694</v>
      </c>
      <c r="C1209" t="s">
        <v>169</v>
      </c>
      <c r="D1209" t="s">
        <v>17</v>
      </c>
    </row>
    <row r="1210" spans="1:4">
      <c r="A1210" t="s">
        <v>2681</v>
      </c>
      <c r="B1210" t="s">
        <v>2694</v>
      </c>
      <c r="C1210" t="s">
        <v>169</v>
      </c>
      <c r="D1210" t="s">
        <v>17</v>
      </c>
    </row>
    <row r="1211" spans="1:4">
      <c r="A1211" t="s">
        <v>2683</v>
      </c>
      <c r="B1211" t="s">
        <v>4445</v>
      </c>
      <c r="C1211" t="s">
        <v>169</v>
      </c>
      <c r="D1211" t="s">
        <v>17</v>
      </c>
    </row>
    <row r="1212" spans="1:4">
      <c r="A1212" t="s">
        <v>2684</v>
      </c>
      <c r="B1212" t="s">
        <v>4445</v>
      </c>
      <c r="C1212" t="s">
        <v>169</v>
      </c>
      <c r="D1212" t="s">
        <v>17</v>
      </c>
    </row>
    <row r="1213" spans="1:4">
      <c r="A1213" t="s">
        <v>2687</v>
      </c>
      <c r="B1213" t="s">
        <v>2394</v>
      </c>
      <c r="C1213" t="s">
        <v>169</v>
      </c>
      <c r="D1213" t="s">
        <v>17</v>
      </c>
    </row>
    <row r="1214" spans="1:4">
      <c r="A1214" t="s">
        <v>2685</v>
      </c>
      <c r="B1214" t="s">
        <v>2394</v>
      </c>
      <c r="C1214" t="s">
        <v>169</v>
      </c>
      <c r="D1214" t="s">
        <v>17</v>
      </c>
    </row>
    <row r="1215" spans="1:4">
      <c r="A1215" t="s">
        <v>1100</v>
      </c>
      <c r="B1215" t="s">
        <v>1101</v>
      </c>
      <c r="C1215" t="s">
        <v>169</v>
      </c>
      <c r="D1215" t="s">
        <v>30</v>
      </c>
    </row>
    <row r="1216" spans="1:4">
      <c r="A1216" t="s">
        <v>1103</v>
      </c>
      <c r="B1216" t="s">
        <v>1091</v>
      </c>
      <c r="C1216" t="s">
        <v>169</v>
      </c>
      <c r="D1216" t="s">
        <v>30</v>
      </c>
    </row>
    <row r="1217" spans="1:4">
      <c r="A1217" t="s">
        <v>1104</v>
      </c>
      <c r="B1217" t="s">
        <v>1101</v>
      </c>
      <c r="C1217" t="s">
        <v>169</v>
      </c>
      <c r="D1217" t="s">
        <v>30</v>
      </c>
    </row>
    <row r="1218" spans="1:4">
      <c r="A1218" t="s">
        <v>1437</v>
      </c>
      <c r="B1218" t="s">
        <v>130</v>
      </c>
      <c r="C1218" t="s">
        <v>259</v>
      </c>
      <c r="D1218" t="s">
        <v>29</v>
      </c>
    </row>
    <row r="1219" spans="1:4">
      <c r="A1219" t="s">
        <v>1438</v>
      </c>
      <c r="B1219" t="s">
        <v>1093</v>
      </c>
      <c r="C1219" t="s">
        <v>169</v>
      </c>
      <c r="D1219" t="s">
        <v>30</v>
      </c>
    </row>
    <row r="1220" spans="1:4">
      <c r="A1220" t="s">
        <v>1518</v>
      </c>
      <c r="B1220" t="s">
        <v>1076</v>
      </c>
      <c r="C1220" t="s">
        <v>169</v>
      </c>
      <c r="D1220" t="s">
        <v>30</v>
      </c>
    </row>
    <row r="1221" spans="1:4">
      <c r="A1221" t="s">
        <v>1519</v>
      </c>
      <c r="B1221" t="s">
        <v>1076</v>
      </c>
      <c r="C1221" t="s">
        <v>169</v>
      </c>
      <c r="D1221" t="s">
        <v>30</v>
      </c>
    </row>
    <row r="1222" spans="1:4">
      <c r="A1222" t="s">
        <v>1525</v>
      </c>
      <c r="B1222" t="s">
        <v>1093</v>
      </c>
      <c r="C1222" t="s">
        <v>169</v>
      </c>
      <c r="D1222" t="s">
        <v>30</v>
      </c>
    </row>
    <row r="1223" spans="1:4">
      <c r="A1223" t="s">
        <v>1526</v>
      </c>
      <c r="B1223" t="s">
        <v>1093</v>
      </c>
      <c r="C1223" t="s">
        <v>169</v>
      </c>
      <c r="D1223" t="s">
        <v>30</v>
      </c>
    </row>
    <row r="1224" spans="1:4">
      <c r="A1224" t="s">
        <v>1527</v>
      </c>
      <c r="B1224" t="s">
        <v>1093</v>
      </c>
      <c r="C1224" t="s">
        <v>169</v>
      </c>
      <c r="D1224" t="s">
        <v>30</v>
      </c>
    </row>
    <row r="1225" spans="1:4">
      <c r="A1225" t="s">
        <v>1528</v>
      </c>
      <c r="B1225" t="s">
        <v>1433</v>
      </c>
      <c r="C1225" t="s">
        <v>169</v>
      </c>
      <c r="D1225" t="s">
        <v>30</v>
      </c>
    </row>
    <row r="1226" spans="1:4">
      <c r="A1226" t="s">
        <v>1529</v>
      </c>
      <c r="B1226" t="s">
        <v>1433</v>
      </c>
      <c r="C1226" t="s">
        <v>169</v>
      </c>
      <c r="D1226" t="s">
        <v>30</v>
      </c>
    </row>
    <row r="1227" spans="1:4">
      <c r="A1227" t="s">
        <v>1530</v>
      </c>
      <c r="B1227" t="s">
        <v>1433</v>
      </c>
      <c r="C1227" t="s">
        <v>169</v>
      </c>
      <c r="D1227" t="s">
        <v>30</v>
      </c>
    </row>
    <row r="1228" spans="1:4">
      <c r="A1228" t="s">
        <v>1522</v>
      </c>
      <c r="B1228" t="s">
        <v>1127</v>
      </c>
      <c r="C1228" t="s">
        <v>169</v>
      </c>
      <c r="D1228" t="s">
        <v>30</v>
      </c>
    </row>
    <row r="1229" spans="1:4">
      <c r="A1229" t="s">
        <v>1523</v>
      </c>
      <c r="B1229" t="s">
        <v>1127</v>
      </c>
      <c r="C1229" t="s">
        <v>169</v>
      </c>
      <c r="D1229" t="s">
        <v>30</v>
      </c>
    </row>
    <row r="1230" spans="1:4">
      <c r="A1230" t="s">
        <v>1524</v>
      </c>
      <c r="B1230" t="s">
        <v>1433</v>
      </c>
      <c r="C1230" t="s">
        <v>169</v>
      </c>
      <c r="D1230" t="s">
        <v>22</v>
      </c>
    </row>
    <row r="1231" spans="1:4">
      <c r="A1231" t="s">
        <v>1531</v>
      </c>
      <c r="B1231" t="s">
        <v>1129</v>
      </c>
      <c r="C1231" t="s">
        <v>169</v>
      </c>
      <c r="D1231" t="s">
        <v>30</v>
      </c>
    </row>
    <row r="1232" spans="1:4">
      <c r="A1232" t="s">
        <v>1532</v>
      </c>
      <c r="B1232" t="s">
        <v>1129</v>
      </c>
      <c r="C1232" t="s">
        <v>169</v>
      </c>
      <c r="D1232" t="s">
        <v>30</v>
      </c>
    </row>
    <row r="1233" spans="1:4">
      <c r="A1233" t="s">
        <v>1535</v>
      </c>
      <c r="B1233" t="s">
        <v>1536</v>
      </c>
      <c r="C1233" t="s">
        <v>169</v>
      </c>
    </row>
    <row r="1234" spans="1:4">
      <c r="A1234" t="s">
        <v>1533</v>
      </c>
      <c r="B1234" t="s">
        <v>1114</v>
      </c>
      <c r="C1234" t="s">
        <v>169</v>
      </c>
      <c r="D1234" t="s">
        <v>30</v>
      </c>
    </row>
    <row r="1235" spans="1:4">
      <c r="A1235" t="s">
        <v>1534</v>
      </c>
      <c r="B1235" t="s">
        <v>1114</v>
      </c>
      <c r="C1235" t="s">
        <v>169</v>
      </c>
      <c r="D1235" t="s">
        <v>30</v>
      </c>
    </row>
    <row r="1236" spans="1:4">
      <c r="A1236" t="s">
        <v>1539</v>
      </c>
      <c r="B1236" t="s">
        <v>1101</v>
      </c>
      <c r="C1236" t="s">
        <v>169</v>
      </c>
      <c r="D1236" t="s">
        <v>30</v>
      </c>
    </row>
    <row r="1237" spans="1:4">
      <c r="A1237" t="s">
        <v>1540</v>
      </c>
      <c r="B1237" t="s">
        <v>1101</v>
      </c>
      <c r="C1237" t="s">
        <v>169</v>
      </c>
      <c r="D1237" t="s">
        <v>30</v>
      </c>
    </row>
    <row r="1238" spans="1:4">
      <c r="A1238" t="s">
        <v>1537</v>
      </c>
      <c r="B1238" t="s">
        <v>1101</v>
      </c>
      <c r="C1238" t="s">
        <v>169</v>
      </c>
      <c r="D1238" t="s">
        <v>30</v>
      </c>
    </row>
    <row r="1239" spans="1:4">
      <c r="A1239" t="s">
        <v>3734</v>
      </c>
      <c r="B1239" t="s">
        <v>3679</v>
      </c>
      <c r="C1239" t="s">
        <v>169</v>
      </c>
      <c r="D1239" t="s">
        <v>3</v>
      </c>
    </row>
    <row r="1240" spans="1:4">
      <c r="A1240" t="s">
        <v>3681</v>
      </c>
      <c r="B1240" t="s">
        <v>3674</v>
      </c>
      <c r="C1240" t="s">
        <v>169</v>
      </c>
      <c r="D1240" t="s">
        <v>3</v>
      </c>
    </row>
    <row r="1241" spans="1:4">
      <c r="A1241" t="s">
        <v>3735</v>
      </c>
      <c r="B1241" t="s">
        <v>3736</v>
      </c>
      <c r="C1241" t="s">
        <v>169</v>
      </c>
      <c r="D1241" t="s">
        <v>3</v>
      </c>
    </row>
    <row r="1242" spans="1:4">
      <c r="A1242" t="s">
        <v>3737</v>
      </c>
      <c r="B1242" t="s">
        <v>3738</v>
      </c>
      <c r="C1242" t="s">
        <v>169</v>
      </c>
      <c r="D1242" t="s">
        <v>3</v>
      </c>
    </row>
    <row r="1243" spans="1:4">
      <c r="A1243" t="s">
        <v>3760</v>
      </c>
      <c r="B1243" t="s">
        <v>3736</v>
      </c>
      <c r="C1243" t="s">
        <v>169</v>
      </c>
      <c r="D1243" t="s">
        <v>3</v>
      </c>
    </row>
    <row r="1244" spans="1:4">
      <c r="A1244" t="s">
        <v>4007</v>
      </c>
      <c r="B1244" t="s">
        <v>660</v>
      </c>
      <c r="C1244" t="s">
        <v>169</v>
      </c>
      <c r="D1244" t="s">
        <v>3</v>
      </c>
    </row>
    <row r="1245" spans="1:4">
      <c r="A1245" t="s">
        <v>4001</v>
      </c>
      <c r="B1245" t="s">
        <v>3759</v>
      </c>
      <c r="C1245" t="s">
        <v>169</v>
      </c>
      <c r="D1245" t="s">
        <v>3</v>
      </c>
    </row>
    <row r="1246" spans="1:4">
      <c r="A1246" t="s">
        <v>4002</v>
      </c>
      <c r="B1246" t="s">
        <v>4003</v>
      </c>
      <c r="C1246" t="s">
        <v>169</v>
      </c>
      <c r="D1246" t="s">
        <v>3</v>
      </c>
    </row>
    <row r="1247" spans="1:4">
      <c r="A1247" t="s">
        <v>4004</v>
      </c>
      <c r="B1247" t="s">
        <v>4003</v>
      </c>
      <c r="C1247" t="s">
        <v>169</v>
      </c>
      <c r="D1247" t="s">
        <v>3</v>
      </c>
    </row>
    <row r="1248" spans="1:4">
      <c r="A1248" t="s">
        <v>3966</v>
      </c>
      <c r="B1248" t="s">
        <v>648</v>
      </c>
      <c r="C1248" t="s">
        <v>169</v>
      </c>
      <c r="D1248" t="s">
        <v>3</v>
      </c>
    </row>
    <row r="1249" spans="1:4">
      <c r="A1249" t="s">
        <v>3929</v>
      </c>
      <c r="B1249" t="s">
        <v>3691</v>
      </c>
      <c r="C1249" t="s">
        <v>169</v>
      </c>
      <c r="D1249" t="s">
        <v>3</v>
      </c>
    </row>
    <row r="1250" spans="1:4">
      <c r="A1250" t="s">
        <v>3888</v>
      </c>
      <c r="B1250" t="s">
        <v>3683</v>
      </c>
      <c r="C1250" t="s">
        <v>169</v>
      </c>
      <c r="D1250" t="s">
        <v>3</v>
      </c>
    </row>
    <row r="1251" spans="1:4">
      <c r="A1251" t="s">
        <v>3889</v>
      </c>
      <c r="B1251" t="s">
        <v>3683</v>
      </c>
      <c r="C1251" t="s">
        <v>169</v>
      </c>
      <c r="D1251" t="s">
        <v>3</v>
      </c>
    </row>
    <row r="1252" spans="1:4">
      <c r="A1252" t="s">
        <v>3890</v>
      </c>
      <c r="B1252" t="s">
        <v>3683</v>
      </c>
      <c r="C1252" t="s">
        <v>169</v>
      </c>
      <c r="D1252" t="s">
        <v>3</v>
      </c>
    </row>
    <row r="1253" spans="1:4">
      <c r="A1253" t="s">
        <v>3891</v>
      </c>
      <c r="B1253" t="s">
        <v>3683</v>
      </c>
      <c r="C1253" t="s">
        <v>169</v>
      </c>
      <c r="D1253" t="s">
        <v>3</v>
      </c>
    </row>
    <row r="1254" spans="1:4">
      <c r="A1254" t="s">
        <v>3892</v>
      </c>
      <c r="B1254" t="s">
        <v>3683</v>
      </c>
      <c r="C1254" t="s">
        <v>169</v>
      </c>
      <c r="D1254" t="s">
        <v>3</v>
      </c>
    </row>
    <row r="1255" spans="1:4">
      <c r="A1255" t="s">
        <v>3893</v>
      </c>
      <c r="B1255" t="s">
        <v>3683</v>
      </c>
      <c r="C1255" t="s">
        <v>169</v>
      </c>
      <c r="D1255" t="s">
        <v>3</v>
      </c>
    </row>
    <row r="1256" spans="1:4">
      <c r="A1256" t="s">
        <v>3894</v>
      </c>
      <c r="B1256" t="s">
        <v>3683</v>
      </c>
      <c r="C1256" t="s">
        <v>169</v>
      </c>
      <c r="D1256" t="s">
        <v>3</v>
      </c>
    </row>
    <row r="1257" spans="1:4">
      <c r="A1257" t="s">
        <v>3895</v>
      </c>
      <c r="B1257" t="s">
        <v>3683</v>
      </c>
      <c r="C1257" t="s">
        <v>169</v>
      </c>
      <c r="D1257" t="s">
        <v>3</v>
      </c>
    </row>
    <row r="1258" spans="1:4">
      <c r="A1258" t="s">
        <v>3896</v>
      </c>
      <c r="B1258" t="s">
        <v>3683</v>
      </c>
      <c r="C1258" t="s">
        <v>169</v>
      </c>
      <c r="D1258" t="s">
        <v>3</v>
      </c>
    </row>
    <row r="1259" spans="1:4">
      <c r="A1259" t="s">
        <v>1237</v>
      </c>
      <c r="B1259" t="s">
        <v>1238</v>
      </c>
      <c r="C1259" t="s">
        <v>169</v>
      </c>
      <c r="D1259" t="s">
        <v>19</v>
      </c>
    </row>
    <row r="1260" spans="1:4">
      <c r="A1260" t="s">
        <v>1239</v>
      </c>
      <c r="B1260" t="s">
        <v>1238</v>
      </c>
      <c r="C1260" t="s">
        <v>169</v>
      </c>
      <c r="D1260" t="s">
        <v>19</v>
      </c>
    </row>
    <row r="1261" spans="1:4">
      <c r="A1261" t="s">
        <v>1247</v>
      </c>
      <c r="B1261" t="s">
        <v>275</v>
      </c>
      <c r="C1261" t="s">
        <v>169</v>
      </c>
      <c r="D1261" t="s">
        <v>19</v>
      </c>
    </row>
    <row r="1262" spans="1:4">
      <c r="A1262" t="s">
        <v>1248</v>
      </c>
      <c r="B1262" t="s">
        <v>275</v>
      </c>
      <c r="C1262" t="s">
        <v>169</v>
      </c>
      <c r="D1262" t="s">
        <v>19</v>
      </c>
    </row>
    <row r="1263" spans="1:4">
      <c r="A1263" t="s">
        <v>1245</v>
      </c>
      <c r="B1263" t="s">
        <v>1246</v>
      </c>
      <c r="C1263" t="s">
        <v>169</v>
      </c>
    </row>
    <row r="1264" spans="1:4">
      <c r="A1264" t="s">
        <v>1467</v>
      </c>
      <c r="B1264" t="s">
        <v>1468</v>
      </c>
      <c r="C1264" t="s">
        <v>169</v>
      </c>
      <c r="D1264" t="s">
        <v>19</v>
      </c>
    </row>
    <row r="1265" spans="1:4">
      <c r="A1265" t="s">
        <v>1469</v>
      </c>
      <c r="B1265" t="s">
        <v>1470</v>
      </c>
      <c r="C1265" t="s">
        <v>169</v>
      </c>
      <c r="D1265" t="s">
        <v>19</v>
      </c>
    </row>
    <row r="1266" spans="1:4">
      <c r="A1266" t="s">
        <v>1465</v>
      </c>
      <c r="B1266" t="s">
        <v>1466</v>
      </c>
      <c r="C1266" t="s">
        <v>169</v>
      </c>
      <c r="D1266" t="s">
        <v>19</v>
      </c>
    </row>
    <row r="1267" spans="1:4">
      <c r="A1267" t="s">
        <v>1456</v>
      </c>
      <c r="B1267" t="s">
        <v>1457</v>
      </c>
      <c r="C1267" t="s">
        <v>169</v>
      </c>
      <c r="D1267" t="s">
        <v>19</v>
      </c>
    </row>
    <row r="1268" spans="1:4">
      <c r="A1268" t="s">
        <v>1458</v>
      </c>
      <c r="B1268" t="s">
        <v>1459</v>
      </c>
      <c r="C1268" t="s">
        <v>169</v>
      </c>
    </row>
    <row r="1269" spans="1:4">
      <c r="A1269" t="s">
        <v>1460</v>
      </c>
      <c r="B1269" t="s">
        <v>1459</v>
      </c>
      <c r="C1269" t="s">
        <v>169</v>
      </c>
      <c r="D1269" t="s">
        <v>19</v>
      </c>
    </row>
    <row r="1270" spans="1:4">
      <c r="A1270" t="s">
        <v>1484</v>
      </c>
      <c r="B1270" t="s">
        <v>1025</v>
      </c>
      <c r="C1270" t="s">
        <v>169</v>
      </c>
      <c r="D1270" t="s">
        <v>19</v>
      </c>
    </row>
    <row r="1271" spans="1:4">
      <c r="A1271" t="s">
        <v>1485</v>
      </c>
      <c r="B1271" t="s">
        <v>1466</v>
      </c>
      <c r="C1271" t="s">
        <v>169</v>
      </c>
      <c r="D1271" t="s">
        <v>19</v>
      </c>
    </row>
    <row r="1272" spans="1:4">
      <c r="A1272" t="s">
        <v>1488</v>
      </c>
      <c r="B1272" t="s">
        <v>1468</v>
      </c>
      <c r="C1272" t="s">
        <v>169</v>
      </c>
      <c r="D1272" t="s">
        <v>19</v>
      </c>
    </row>
    <row r="1273" spans="1:4">
      <c r="A1273" t="s">
        <v>1487</v>
      </c>
      <c r="B1273" t="s">
        <v>1464</v>
      </c>
      <c r="C1273" t="s">
        <v>169</v>
      </c>
      <c r="D1273" t="s">
        <v>19</v>
      </c>
    </row>
    <row r="1274" spans="1:4">
      <c r="A1274" t="s">
        <v>1486</v>
      </c>
      <c r="B1274" t="s">
        <v>1464</v>
      </c>
      <c r="C1274" t="s">
        <v>169</v>
      </c>
      <c r="D1274" t="s">
        <v>19</v>
      </c>
    </row>
    <row r="1275" spans="1:4">
      <c r="A1275" t="s">
        <v>1489</v>
      </c>
      <c r="B1275" t="s">
        <v>857</v>
      </c>
      <c r="C1275" t="s">
        <v>169</v>
      </c>
      <c r="D1275" t="s">
        <v>31</v>
      </c>
    </row>
    <row r="1276" spans="1:4">
      <c r="A1276" t="s">
        <v>1490</v>
      </c>
      <c r="B1276" t="s">
        <v>1036</v>
      </c>
      <c r="C1276" t="s">
        <v>169</v>
      </c>
    </row>
    <row r="1277" spans="1:4">
      <c r="A1277" t="s">
        <v>1461</v>
      </c>
      <c r="B1277" t="s">
        <v>1462</v>
      </c>
      <c r="C1277" t="s">
        <v>169</v>
      </c>
      <c r="D1277" t="s">
        <v>19</v>
      </c>
    </row>
    <row r="1278" spans="1:4">
      <c r="A1278" t="s">
        <v>1473</v>
      </c>
      <c r="B1278" t="s">
        <v>1474</v>
      </c>
      <c r="C1278" t="s">
        <v>169</v>
      </c>
      <c r="D1278" t="s">
        <v>19</v>
      </c>
    </row>
    <row r="1279" spans="1:4">
      <c r="A1279" t="s">
        <v>1471</v>
      </c>
      <c r="B1279" t="s">
        <v>1472</v>
      </c>
      <c r="C1279" t="s">
        <v>169</v>
      </c>
      <c r="D1279" t="s">
        <v>31</v>
      </c>
    </row>
    <row r="1280" spans="1:4">
      <c r="A1280" t="s">
        <v>1475</v>
      </c>
      <c r="B1280" t="s">
        <v>1234</v>
      </c>
      <c r="C1280" t="s">
        <v>169</v>
      </c>
      <c r="D1280" t="s">
        <v>31</v>
      </c>
    </row>
    <row r="1281" spans="1:4">
      <c r="A1281" t="s">
        <v>1463</v>
      </c>
      <c r="B1281" t="s">
        <v>1464</v>
      </c>
      <c r="C1281" t="s">
        <v>169</v>
      </c>
      <c r="D1281" t="s">
        <v>19</v>
      </c>
    </row>
    <row r="1282" spans="1:4">
      <c r="A1282" t="s">
        <v>1477</v>
      </c>
      <c r="B1282" t="s">
        <v>857</v>
      </c>
      <c r="C1282" t="s">
        <v>169</v>
      </c>
      <c r="D1282" t="s">
        <v>31</v>
      </c>
    </row>
    <row r="1283" spans="1:4">
      <c r="A1283" t="s">
        <v>1476</v>
      </c>
      <c r="B1283" t="s">
        <v>1234</v>
      </c>
      <c r="C1283" t="s">
        <v>169</v>
      </c>
      <c r="D1283" t="s">
        <v>31</v>
      </c>
    </row>
    <row r="1284" spans="1:4">
      <c r="A1284" t="s">
        <v>3083</v>
      </c>
      <c r="B1284" t="s">
        <v>2704</v>
      </c>
      <c r="C1284" t="s">
        <v>169</v>
      </c>
      <c r="D1284" t="s">
        <v>18</v>
      </c>
    </row>
    <row r="1285" spans="1:4">
      <c r="A1285" t="s">
        <v>2760</v>
      </c>
      <c r="B1285" t="s">
        <v>2704</v>
      </c>
      <c r="C1285" t="s">
        <v>169</v>
      </c>
      <c r="D1285" t="s">
        <v>18</v>
      </c>
    </row>
    <row r="1286" spans="1:4">
      <c r="A1286" t="s">
        <v>2761</v>
      </c>
      <c r="B1286" t="s">
        <v>2704</v>
      </c>
      <c r="C1286" t="s">
        <v>169</v>
      </c>
      <c r="D1286" t="s">
        <v>18</v>
      </c>
    </row>
    <row r="1287" spans="1:4">
      <c r="A1287" t="s">
        <v>2755</v>
      </c>
      <c r="B1287" t="s">
        <v>2704</v>
      </c>
      <c r="C1287" t="s">
        <v>169</v>
      </c>
      <c r="D1287" t="s">
        <v>18</v>
      </c>
    </row>
    <row r="1288" spans="1:4">
      <c r="A1288" t="s">
        <v>3078</v>
      </c>
      <c r="B1288" t="s">
        <v>2704</v>
      </c>
      <c r="C1288" t="s">
        <v>169</v>
      </c>
      <c r="D1288" t="s">
        <v>18</v>
      </c>
    </row>
    <row r="1289" spans="1:4">
      <c r="A1289" t="s">
        <v>3084</v>
      </c>
      <c r="B1289" t="s">
        <v>2699</v>
      </c>
      <c r="C1289" t="s">
        <v>169</v>
      </c>
      <c r="D1289" t="s">
        <v>18</v>
      </c>
    </row>
    <row r="1290" spans="1:4">
      <c r="A1290" t="s">
        <v>2741</v>
      </c>
      <c r="B1290" t="s">
        <v>2699</v>
      </c>
      <c r="C1290" t="s">
        <v>169</v>
      </c>
      <c r="D1290" t="s">
        <v>18</v>
      </c>
    </row>
    <row r="1291" spans="1:4">
      <c r="A1291" t="s">
        <v>3085</v>
      </c>
      <c r="B1291" t="s">
        <v>2699</v>
      </c>
      <c r="C1291" t="s">
        <v>169</v>
      </c>
      <c r="D1291" t="s">
        <v>18</v>
      </c>
    </row>
    <row r="1292" spans="1:4">
      <c r="A1292" t="s">
        <v>3144</v>
      </c>
      <c r="B1292" t="s">
        <v>2694</v>
      </c>
      <c r="C1292" t="s">
        <v>169</v>
      </c>
      <c r="D1292" t="s">
        <v>18</v>
      </c>
    </row>
    <row r="1293" spans="1:4">
      <c r="A1293" t="s">
        <v>3145</v>
      </c>
      <c r="B1293" t="s">
        <v>2682</v>
      </c>
      <c r="C1293" t="s">
        <v>169</v>
      </c>
      <c r="D1293" t="s">
        <v>18</v>
      </c>
    </row>
    <row r="1294" spans="1:4">
      <c r="A1294" t="s">
        <v>3155</v>
      </c>
      <c r="B1294" t="s">
        <v>2636</v>
      </c>
      <c r="C1294" t="s">
        <v>169</v>
      </c>
      <c r="D1294" t="s">
        <v>18</v>
      </c>
    </row>
    <row r="1295" spans="1:4">
      <c r="A1295" t="s">
        <v>3156</v>
      </c>
      <c r="B1295" t="s">
        <v>3147</v>
      </c>
      <c r="C1295" t="s">
        <v>169</v>
      </c>
      <c r="D1295" t="s">
        <v>18</v>
      </c>
    </row>
    <row r="1296" spans="1:4">
      <c r="A1296" t="s">
        <v>3157</v>
      </c>
      <c r="B1296" t="s">
        <v>2636</v>
      </c>
      <c r="C1296" t="s">
        <v>169</v>
      </c>
      <c r="D1296" t="s">
        <v>18</v>
      </c>
    </row>
    <row r="1297" spans="1:4">
      <c r="A1297" t="s">
        <v>3158</v>
      </c>
      <c r="B1297" t="s">
        <v>2752</v>
      </c>
      <c r="C1297" t="s">
        <v>169</v>
      </c>
      <c r="D1297" t="s">
        <v>18</v>
      </c>
    </row>
    <row r="1298" spans="1:4">
      <c r="A1298" t="s">
        <v>3150</v>
      </c>
      <c r="B1298" t="s">
        <v>2636</v>
      </c>
      <c r="C1298" t="s">
        <v>169</v>
      </c>
      <c r="D1298" t="s">
        <v>18</v>
      </c>
    </row>
    <row r="1299" spans="1:4">
      <c r="A1299" t="s">
        <v>3151</v>
      </c>
      <c r="B1299" t="s">
        <v>2636</v>
      </c>
      <c r="C1299" t="s">
        <v>169</v>
      </c>
      <c r="D1299" t="s">
        <v>18</v>
      </c>
    </row>
    <row r="1300" spans="1:4">
      <c r="A1300" t="s">
        <v>3152</v>
      </c>
      <c r="B1300" t="s">
        <v>2752</v>
      </c>
      <c r="C1300" t="s">
        <v>169</v>
      </c>
      <c r="D1300" t="s">
        <v>18</v>
      </c>
    </row>
    <row r="1301" spans="1:4">
      <c r="A1301" t="s">
        <v>3153</v>
      </c>
      <c r="B1301" t="s">
        <v>2752</v>
      </c>
      <c r="C1301" t="s">
        <v>169</v>
      </c>
      <c r="D1301" t="s">
        <v>18</v>
      </c>
    </row>
    <row r="1302" spans="1:4">
      <c r="A1302" t="s">
        <v>3154</v>
      </c>
      <c r="B1302" t="s">
        <v>2636</v>
      </c>
      <c r="C1302" t="s">
        <v>169</v>
      </c>
      <c r="D1302" t="s">
        <v>18</v>
      </c>
    </row>
    <row r="1303" spans="1:4">
      <c r="A1303" t="s">
        <v>2740</v>
      </c>
      <c r="B1303" t="s">
        <v>2702</v>
      </c>
      <c r="C1303" t="s">
        <v>169</v>
      </c>
      <c r="D1303" t="s">
        <v>18</v>
      </c>
    </row>
    <row r="1304" spans="1:4">
      <c r="A1304" t="s">
        <v>2739</v>
      </c>
      <c r="B1304" t="s">
        <v>2702</v>
      </c>
      <c r="C1304" t="s">
        <v>169</v>
      </c>
      <c r="D1304" t="s">
        <v>18</v>
      </c>
    </row>
    <row r="1305" spans="1:4">
      <c r="A1305" t="s">
        <v>2713</v>
      </c>
      <c r="B1305" t="s">
        <v>2702</v>
      </c>
      <c r="C1305" t="s">
        <v>169</v>
      </c>
      <c r="D1305" t="s">
        <v>18</v>
      </c>
    </row>
    <row r="1306" spans="1:4">
      <c r="A1306" t="s">
        <v>2714</v>
      </c>
      <c r="B1306" t="s">
        <v>2702</v>
      </c>
      <c r="C1306" t="s">
        <v>169</v>
      </c>
      <c r="D1306" t="s">
        <v>18</v>
      </c>
    </row>
    <row r="1307" spans="1:4">
      <c r="A1307" t="s">
        <v>2746</v>
      </c>
      <c r="B1307" t="s">
        <v>2708</v>
      </c>
      <c r="C1307" t="s">
        <v>169</v>
      </c>
      <c r="D1307" t="s">
        <v>18</v>
      </c>
    </row>
    <row r="1308" spans="1:4">
      <c r="A1308" t="s">
        <v>2744</v>
      </c>
      <c r="B1308" t="s">
        <v>2710</v>
      </c>
      <c r="C1308" t="s">
        <v>169</v>
      </c>
      <c r="D1308" t="s">
        <v>18</v>
      </c>
    </row>
    <row r="1309" spans="1:4">
      <c r="A1309" t="s">
        <v>2743</v>
      </c>
      <c r="B1309" t="s">
        <v>2710</v>
      </c>
      <c r="C1309" t="s">
        <v>169</v>
      </c>
      <c r="D1309" t="s">
        <v>18</v>
      </c>
    </row>
    <row r="1310" spans="1:4">
      <c r="A1310" t="s">
        <v>2745</v>
      </c>
      <c r="B1310" t="s">
        <v>2710</v>
      </c>
      <c r="C1310" t="s">
        <v>169</v>
      </c>
      <c r="D1310" t="s">
        <v>18</v>
      </c>
    </row>
    <row r="1311" spans="1:4">
      <c r="A1311" t="s">
        <v>2747</v>
      </c>
      <c r="B1311" t="s">
        <v>2636</v>
      </c>
      <c r="C1311" t="s">
        <v>169</v>
      </c>
      <c r="D1311" t="s">
        <v>18</v>
      </c>
    </row>
    <row r="1312" spans="1:4">
      <c r="A1312" t="s">
        <v>2749</v>
      </c>
      <c r="B1312" t="s">
        <v>2636</v>
      </c>
      <c r="C1312" t="s">
        <v>169</v>
      </c>
      <c r="D1312" t="s">
        <v>18</v>
      </c>
    </row>
    <row r="1313" spans="1:4">
      <c r="A1313" t="s">
        <v>2750</v>
      </c>
      <c r="B1313" t="s">
        <v>2636</v>
      </c>
      <c r="C1313" t="s">
        <v>169</v>
      </c>
      <c r="D1313" t="s">
        <v>18</v>
      </c>
    </row>
    <row r="1314" spans="1:4">
      <c r="A1314" t="s">
        <v>2751</v>
      </c>
      <c r="B1314" t="s">
        <v>2752</v>
      </c>
      <c r="C1314" t="s">
        <v>169</v>
      </c>
      <c r="D1314" t="s">
        <v>18</v>
      </c>
    </row>
    <row r="1315" spans="1:4">
      <c r="A1315" t="s">
        <v>2748</v>
      </c>
      <c r="B1315" t="s">
        <v>2636</v>
      </c>
      <c r="C1315" t="s">
        <v>169</v>
      </c>
      <c r="D1315" t="s">
        <v>18</v>
      </c>
    </row>
    <row r="1316" spans="1:4">
      <c r="A1316" t="s">
        <v>3148</v>
      </c>
      <c r="B1316" t="s">
        <v>2636</v>
      </c>
      <c r="C1316" t="s">
        <v>169</v>
      </c>
      <c r="D1316" t="s">
        <v>18</v>
      </c>
    </row>
    <row r="1317" spans="1:4">
      <c r="A1317" t="s">
        <v>3149</v>
      </c>
      <c r="B1317" t="s">
        <v>3147</v>
      </c>
      <c r="C1317" t="s">
        <v>169</v>
      </c>
      <c r="D1317" t="s">
        <v>18</v>
      </c>
    </row>
    <row r="1318" spans="1:4">
      <c r="A1318" t="s">
        <v>3159</v>
      </c>
      <c r="B1318" t="s">
        <v>2636</v>
      </c>
      <c r="C1318" t="s">
        <v>169</v>
      </c>
      <c r="D1318" t="s">
        <v>18</v>
      </c>
    </row>
    <row r="1319" spans="1:4">
      <c r="A1319" t="s">
        <v>3186</v>
      </c>
      <c r="B1319" t="s">
        <v>3147</v>
      </c>
      <c r="C1319" t="s">
        <v>169</v>
      </c>
      <c r="D1319" t="s">
        <v>18</v>
      </c>
    </row>
    <row r="1320" spans="1:4">
      <c r="A1320" t="s">
        <v>3146</v>
      </c>
      <c r="B1320" t="s">
        <v>3147</v>
      </c>
      <c r="C1320" t="s">
        <v>169</v>
      </c>
      <c r="D1320" t="s">
        <v>18</v>
      </c>
    </row>
    <row r="1321" spans="1:4">
      <c r="A1321" t="s">
        <v>2709</v>
      </c>
      <c r="B1321" t="s">
        <v>2710</v>
      </c>
      <c r="C1321" t="s">
        <v>169</v>
      </c>
      <c r="D1321" t="s">
        <v>18</v>
      </c>
    </row>
    <row r="1322" spans="1:4">
      <c r="A1322" t="s">
        <v>2711</v>
      </c>
      <c r="B1322" t="s">
        <v>2710</v>
      </c>
      <c r="C1322" t="s">
        <v>169</v>
      </c>
      <c r="D1322" t="s">
        <v>18</v>
      </c>
    </row>
    <row r="1323" spans="1:4">
      <c r="A1323" t="s">
        <v>2707</v>
      </c>
      <c r="B1323" t="s">
        <v>2708</v>
      </c>
      <c r="C1323" t="s">
        <v>169</v>
      </c>
      <c r="D1323" t="s">
        <v>18</v>
      </c>
    </row>
    <row r="1324" spans="1:4">
      <c r="A1324" t="s">
        <v>2712</v>
      </c>
      <c r="B1324" t="s">
        <v>2710</v>
      </c>
      <c r="C1324" t="s">
        <v>169</v>
      </c>
      <c r="D1324" t="s">
        <v>18</v>
      </c>
    </row>
    <row r="1325" spans="1:4">
      <c r="A1325" t="s">
        <v>2742</v>
      </c>
      <c r="B1325" t="s">
        <v>2699</v>
      </c>
      <c r="C1325" t="s">
        <v>169</v>
      </c>
      <c r="D1325" t="s">
        <v>18</v>
      </c>
    </row>
    <row r="1326" spans="1:4">
      <c r="A1326" t="s">
        <v>3086</v>
      </c>
      <c r="B1326" t="s">
        <v>2710</v>
      </c>
      <c r="C1326" t="s">
        <v>169</v>
      </c>
      <c r="D1326" t="s">
        <v>18</v>
      </c>
    </row>
    <row r="1327" spans="1:4">
      <c r="A1327" t="s">
        <v>3142</v>
      </c>
      <c r="B1327" t="s">
        <v>3088</v>
      </c>
      <c r="C1327" t="s">
        <v>169</v>
      </c>
      <c r="D1327" t="s">
        <v>18</v>
      </c>
    </row>
    <row r="1328" spans="1:4">
      <c r="A1328" t="s">
        <v>3143</v>
      </c>
      <c r="B1328" t="s">
        <v>3088</v>
      </c>
      <c r="C1328" t="s">
        <v>169</v>
      </c>
      <c r="D1328" t="s">
        <v>18</v>
      </c>
    </row>
    <row r="1329" spans="1:4">
      <c r="A1329" t="s">
        <v>3139</v>
      </c>
      <c r="B1329" t="s">
        <v>3138</v>
      </c>
      <c r="C1329" t="s">
        <v>169</v>
      </c>
      <c r="D1329" t="s">
        <v>18</v>
      </c>
    </row>
    <row r="1330" spans="1:4">
      <c r="A1330" t="s">
        <v>2686</v>
      </c>
      <c r="B1330" t="s">
        <v>4445</v>
      </c>
      <c r="C1330" t="s">
        <v>169</v>
      </c>
      <c r="D1330" t="s">
        <v>17</v>
      </c>
    </row>
    <row r="1331" spans="1:4">
      <c r="A1331" t="s">
        <v>2689</v>
      </c>
      <c r="B1331" t="s">
        <v>2670</v>
      </c>
      <c r="C1331" t="s">
        <v>169</v>
      </c>
      <c r="D1331" t="s">
        <v>17</v>
      </c>
    </row>
    <row r="1332" spans="1:4">
      <c r="A1332" t="s">
        <v>2994</v>
      </c>
      <c r="B1332" t="s">
        <v>1430</v>
      </c>
      <c r="C1332" t="s">
        <v>169</v>
      </c>
      <c r="D1332" t="s">
        <v>17</v>
      </c>
    </row>
    <row r="1333" spans="1:4">
      <c r="A1333" t="s">
        <v>2996</v>
      </c>
      <c r="B1333" t="s">
        <v>1430</v>
      </c>
      <c r="C1333" t="s">
        <v>169</v>
      </c>
      <c r="D1333" t="s">
        <v>17</v>
      </c>
    </row>
    <row r="1334" spans="1:4">
      <c r="A1334" t="s">
        <v>2479</v>
      </c>
      <c r="B1334" t="s">
        <v>1592</v>
      </c>
      <c r="C1334" t="s">
        <v>169</v>
      </c>
      <c r="D1334" t="s">
        <v>17</v>
      </c>
    </row>
    <row r="1335" spans="1:4">
      <c r="A1335" t="s">
        <v>2907</v>
      </c>
      <c r="B1335" t="s">
        <v>1587</v>
      </c>
      <c r="C1335" t="s">
        <v>169</v>
      </c>
      <c r="D1335" t="s">
        <v>17</v>
      </c>
    </row>
    <row r="1336" spans="1:4">
      <c r="A1336" t="s">
        <v>2909</v>
      </c>
      <c r="B1336" t="s">
        <v>1587</v>
      </c>
      <c r="C1336" t="s">
        <v>169</v>
      </c>
      <c r="D1336" t="s">
        <v>17</v>
      </c>
    </row>
    <row r="1337" spans="1:4">
      <c r="A1337" t="s">
        <v>2910</v>
      </c>
      <c r="B1337" t="s">
        <v>1587</v>
      </c>
      <c r="C1337" t="s">
        <v>169</v>
      </c>
      <c r="D1337" t="s">
        <v>17</v>
      </c>
    </row>
    <row r="1338" spans="1:4">
      <c r="A1338" t="s">
        <v>2911</v>
      </c>
      <c r="B1338" t="s">
        <v>1587</v>
      </c>
      <c r="C1338" t="s">
        <v>169</v>
      </c>
      <c r="D1338" t="s">
        <v>17</v>
      </c>
    </row>
    <row r="1339" spans="1:4">
      <c r="A1339" t="s">
        <v>2912</v>
      </c>
      <c r="B1339" t="s">
        <v>1587</v>
      </c>
      <c r="C1339" t="s">
        <v>169</v>
      </c>
      <c r="D1339" t="s">
        <v>17</v>
      </c>
    </row>
    <row r="1340" spans="1:4">
      <c r="A1340" t="s">
        <v>2913</v>
      </c>
      <c r="B1340" t="s">
        <v>1587</v>
      </c>
      <c r="C1340" t="s">
        <v>169</v>
      </c>
      <c r="D1340" t="s">
        <v>17</v>
      </c>
    </row>
    <row r="1341" spans="1:4">
      <c r="A1341" t="s">
        <v>2915</v>
      </c>
      <c r="B1341" t="s">
        <v>1587</v>
      </c>
      <c r="C1341" t="s">
        <v>169</v>
      </c>
      <c r="D1341" t="s">
        <v>17</v>
      </c>
    </row>
    <row r="1342" spans="1:4">
      <c r="A1342" t="s">
        <v>2914</v>
      </c>
      <c r="B1342" t="s">
        <v>1587</v>
      </c>
      <c r="C1342" t="s">
        <v>169</v>
      </c>
      <c r="D1342" t="s">
        <v>17</v>
      </c>
    </row>
    <row r="1343" spans="1:4">
      <c r="A1343" t="s">
        <v>2972</v>
      </c>
      <c r="B1343" t="s">
        <v>1587</v>
      </c>
      <c r="C1343" t="s">
        <v>169</v>
      </c>
      <c r="D1343" t="s">
        <v>17</v>
      </c>
    </row>
    <row r="1344" spans="1:4">
      <c r="A1344" t="s">
        <v>2973</v>
      </c>
      <c r="B1344" t="s">
        <v>1587</v>
      </c>
      <c r="C1344" t="s">
        <v>169</v>
      </c>
      <c r="D1344" t="s">
        <v>17</v>
      </c>
    </row>
    <row r="1345" spans="1:4">
      <c r="A1345" t="s">
        <v>2974</v>
      </c>
      <c r="B1345" t="s">
        <v>1587</v>
      </c>
      <c r="C1345" t="s">
        <v>169</v>
      </c>
      <c r="D1345" t="s">
        <v>17</v>
      </c>
    </row>
    <row r="1346" spans="1:4">
      <c r="A1346" t="s">
        <v>2908</v>
      </c>
      <c r="B1346" t="s">
        <v>1587</v>
      </c>
      <c r="C1346" t="s">
        <v>169</v>
      </c>
      <c r="D1346" t="s">
        <v>17</v>
      </c>
    </row>
    <row r="1347" spans="1:4">
      <c r="A1347" t="s">
        <v>2975</v>
      </c>
      <c r="B1347" t="s">
        <v>1587</v>
      </c>
      <c r="C1347" t="s">
        <v>169</v>
      </c>
      <c r="D1347" t="s">
        <v>17</v>
      </c>
    </row>
    <row r="1348" spans="1:4">
      <c r="A1348" t="s">
        <v>2976</v>
      </c>
      <c r="B1348" t="s">
        <v>1587</v>
      </c>
      <c r="C1348" t="s">
        <v>169</v>
      </c>
      <c r="D1348" t="s">
        <v>17</v>
      </c>
    </row>
    <row r="1349" spans="1:4">
      <c r="A1349" t="s">
        <v>2977</v>
      </c>
      <c r="B1349" t="s">
        <v>1587</v>
      </c>
      <c r="C1349" t="s">
        <v>169</v>
      </c>
      <c r="D1349" t="s">
        <v>17</v>
      </c>
    </row>
    <row r="1350" spans="1:4">
      <c r="A1350" t="s">
        <v>2651</v>
      </c>
      <c r="B1350" t="s">
        <v>1407</v>
      </c>
      <c r="C1350" t="s">
        <v>169</v>
      </c>
      <c r="D1350" t="s">
        <v>17</v>
      </c>
    </row>
    <row r="1351" spans="1:4">
      <c r="A1351" t="s">
        <v>2652</v>
      </c>
      <c r="B1351" t="s">
        <v>1407</v>
      </c>
      <c r="C1351" t="s">
        <v>169</v>
      </c>
      <c r="D1351" t="s">
        <v>17</v>
      </c>
    </row>
    <row r="1352" spans="1:4">
      <c r="A1352" t="s">
        <v>2474</v>
      </c>
      <c r="B1352" t="s">
        <v>1407</v>
      </c>
      <c r="C1352" t="s">
        <v>169</v>
      </c>
      <c r="D1352" t="s">
        <v>17</v>
      </c>
    </row>
    <row r="1353" spans="1:4">
      <c r="A1353" t="s">
        <v>2797</v>
      </c>
      <c r="B1353" t="s">
        <v>94</v>
      </c>
      <c r="C1353" t="s">
        <v>259</v>
      </c>
      <c r="D1353" t="s">
        <v>5</v>
      </c>
    </row>
    <row r="1354" spans="1:4">
      <c r="A1354" t="s">
        <v>2799</v>
      </c>
      <c r="B1354" t="s">
        <v>2794</v>
      </c>
      <c r="C1354" t="s">
        <v>262</v>
      </c>
      <c r="D1354" t="s">
        <v>5</v>
      </c>
    </row>
    <row r="1355" spans="1:4">
      <c r="A1355" t="s">
        <v>2798</v>
      </c>
      <c r="B1355" t="s">
        <v>2794</v>
      </c>
      <c r="C1355" t="s">
        <v>262</v>
      </c>
      <c r="D1355" t="s">
        <v>5</v>
      </c>
    </row>
    <row r="1356" spans="1:4">
      <c r="A1356" t="s">
        <v>2800</v>
      </c>
      <c r="B1356" t="s">
        <v>94</v>
      </c>
      <c r="C1356" t="s">
        <v>259</v>
      </c>
      <c r="D1356" t="s">
        <v>5</v>
      </c>
    </row>
    <row r="1357" spans="1:4">
      <c r="A1357" t="s">
        <v>2802</v>
      </c>
      <c r="B1357" t="s">
        <v>2791</v>
      </c>
      <c r="C1357" t="s">
        <v>262</v>
      </c>
      <c r="D1357" t="s">
        <v>5</v>
      </c>
    </row>
    <row r="1358" spans="1:4">
      <c r="A1358" t="s">
        <v>2801</v>
      </c>
      <c r="B1358" t="s">
        <v>2791</v>
      </c>
      <c r="C1358" t="s">
        <v>262</v>
      </c>
      <c r="D1358" t="s">
        <v>5</v>
      </c>
    </row>
    <row r="1359" spans="1:4">
      <c r="A1359" t="s">
        <v>2792</v>
      </c>
      <c r="B1359" t="s">
        <v>2791</v>
      </c>
      <c r="C1359" t="s">
        <v>262</v>
      </c>
      <c r="D1359" t="s">
        <v>5</v>
      </c>
    </row>
    <row r="1360" spans="1:4">
      <c r="A1360" t="s">
        <v>2790</v>
      </c>
      <c r="B1360" t="s">
        <v>2791</v>
      </c>
      <c r="C1360" t="s">
        <v>262</v>
      </c>
      <c r="D1360" t="s">
        <v>5</v>
      </c>
    </row>
    <row r="1361" spans="1:4">
      <c r="A1361" t="s">
        <v>2796</v>
      </c>
      <c r="B1361" t="s">
        <v>2794</v>
      </c>
      <c r="C1361" t="s">
        <v>262</v>
      </c>
      <c r="D1361" t="s">
        <v>5</v>
      </c>
    </row>
    <row r="1362" spans="1:4">
      <c r="A1362" t="s">
        <v>2795</v>
      </c>
      <c r="B1362" t="s">
        <v>2794</v>
      </c>
      <c r="C1362" t="s">
        <v>262</v>
      </c>
      <c r="D1362" t="s">
        <v>5</v>
      </c>
    </row>
    <row r="1363" spans="1:4">
      <c r="A1363" t="s">
        <v>2793</v>
      </c>
      <c r="B1363" t="s">
        <v>2794</v>
      </c>
      <c r="C1363" t="s">
        <v>262</v>
      </c>
      <c r="D1363" t="s">
        <v>5</v>
      </c>
    </row>
    <row r="1364" spans="1:4">
      <c r="A1364" t="s">
        <v>2803</v>
      </c>
      <c r="B1364" t="s">
        <v>2804</v>
      </c>
      <c r="C1364" t="s">
        <v>169</v>
      </c>
      <c r="D1364" t="s">
        <v>15</v>
      </c>
    </row>
    <row r="1365" spans="1:4">
      <c r="A1365" t="s">
        <v>2805</v>
      </c>
      <c r="B1365" t="s">
        <v>2806</v>
      </c>
      <c r="C1365" t="s">
        <v>259</v>
      </c>
      <c r="D1365" t="s">
        <v>15</v>
      </c>
    </row>
    <row r="1366" spans="1:4">
      <c r="A1366" t="s">
        <v>2807</v>
      </c>
      <c r="B1366" t="s">
        <v>2808</v>
      </c>
      <c r="C1366" t="s">
        <v>259</v>
      </c>
      <c r="D1366" t="s">
        <v>15</v>
      </c>
    </row>
    <row r="1367" spans="1:4">
      <c r="A1367" t="s">
        <v>2809</v>
      </c>
      <c r="B1367" t="s">
        <v>2810</v>
      </c>
      <c r="C1367" t="s">
        <v>262</v>
      </c>
      <c r="D1367" t="s">
        <v>26</v>
      </c>
    </row>
    <row r="1368" spans="1:4">
      <c r="A1368" t="s">
        <v>2928</v>
      </c>
      <c r="B1368" t="s">
        <v>2929</v>
      </c>
      <c r="C1368" t="s">
        <v>259</v>
      </c>
      <c r="D1368" t="s">
        <v>26</v>
      </c>
    </row>
    <row r="1369" spans="1:4">
      <c r="A1369" t="s">
        <v>2930</v>
      </c>
      <c r="B1369" t="s">
        <v>2931</v>
      </c>
      <c r="C1369" t="s">
        <v>259</v>
      </c>
      <c r="D1369" t="s">
        <v>26</v>
      </c>
    </row>
    <row r="1370" spans="1:4">
      <c r="A1370" t="s">
        <v>2933</v>
      </c>
      <c r="B1370" t="s">
        <v>986</v>
      </c>
      <c r="C1370" t="s">
        <v>262</v>
      </c>
      <c r="D1370" t="s">
        <v>26</v>
      </c>
    </row>
    <row r="1371" spans="1:4">
      <c r="A1371" t="s">
        <v>2944</v>
      </c>
      <c r="B1371" t="s">
        <v>2943</v>
      </c>
      <c r="C1371" t="s">
        <v>262</v>
      </c>
      <c r="D1371" t="s">
        <v>26</v>
      </c>
    </row>
    <row r="1372" spans="1:4">
      <c r="A1372" t="s">
        <v>2937</v>
      </c>
      <c r="B1372" t="s">
        <v>2935</v>
      </c>
      <c r="C1372" t="s">
        <v>262</v>
      </c>
      <c r="D1372" t="s">
        <v>26</v>
      </c>
    </row>
    <row r="1373" spans="1:4">
      <c r="A1373" t="s">
        <v>2938</v>
      </c>
      <c r="B1373" t="s">
        <v>2935</v>
      </c>
      <c r="C1373" t="s">
        <v>262</v>
      </c>
      <c r="D1373" t="s">
        <v>26</v>
      </c>
    </row>
    <row r="1374" spans="1:4">
      <c r="A1374" t="s">
        <v>2939</v>
      </c>
      <c r="B1374" t="s">
        <v>2935</v>
      </c>
      <c r="C1374" t="s">
        <v>262</v>
      </c>
      <c r="D1374" t="s">
        <v>26</v>
      </c>
    </row>
    <row r="1375" spans="1:4">
      <c r="A1375" t="s">
        <v>2934</v>
      </c>
      <c r="B1375" t="s">
        <v>2935</v>
      </c>
      <c r="C1375" t="s">
        <v>262</v>
      </c>
      <c r="D1375" t="s">
        <v>26</v>
      </c>
    </row>
    <row r="1376" spans="1:4">
      <c r="A1376" t="s">
        <v>2936</v>
      </c>
      <c r="B1376" t="s">
        <v>2935</v>
      </c>
      <c r="C1376" t="s">
        <v>262</v>
      </c>
      <c r="D1376" t="s">
        <v>26</v>
      </c>
    </row>
    <row r="1377" spans="1:4">
      <c r="A1377" t="s">
        <v>2940</v>
      </c>
      <c r="B1377" t="s">
        <v>992</v>
      </c>
      <c r="C1377" t="s">
        <v>262</v>
      </c>
      <c r="D1377" t="s">
        <v>26</v>
      </c>
    </row>
    <row r="1378" spans="1:4">
      <c r="A1378" t="s">
        <v>3141</v>
      </c>
      <c r="B1378" t="s">
        <v>3088</v>
      </c>
      <c r="C1378" t="s">
        <v>169</v>
      </c>
      <c r="D1378" t="s">
        <v>18</v>
      </c>
    </row>
    <row r="1379" spans="1:4">
      <c r="A1379" t="s">
        <v>3137</v>
      </c>
      <c r="B1379" t="s">
        <v>3138</v>
      </c>
      <c r="C1379" t="s">
        <v>169</v>
      </c>
      <c r="D1379" t="s">
        <v>18</v>
      </c>
    </row>
    <row r="1380" spans="1:4">
      <c r="A1380" t="s">
        <v>3136</v>
      </c>
      <c r="B1380" t="s">
        <v>3088</v>
      </c>
      <c r="C1380" t="s">
        <v>169</v>
      </c>
      <c r="D1380" t="s">
        <v>18</v>
      </c>
    </row>
    <row r="1381" spans="1:4">
      <c r="A1381" t="s">
        <v>3087</v>
      </c>
      <c r="B1381" t="s">
        <v>3088</v>
      </c>
      <c r="C1381" t="s">
        <v>169</v>
      </c>
      <c r="D1381" t="s">
        <v>18</v>
      </c>
    </row>
    <row r="1382" spans="1:4">
      <c r="A1382" t="s">
        <v>3135</v>
      </c>
      <c r="B1382" t="s">
        <v>3088</v>
      </c>
      <c r="C1382" t="s">
        <v>169</v>
      </c>
      <c r="D1382" t="s">
        <v>18</v>
      </c>
    </row>
    <row r="1383" spans="1:4">
      <c r="A1383" t="s">
        <v>3140</v>
      </c>
      <c r="B1383" t="s">
        <v>3138</v>
      </c>
      <c r="C1383" t="s">
        <v>169</v>
      </c>
      <c r="D1383" t="s">
        <v>18</v>
      </c>
    </row>
    <row r="1384" spans="1:4">
      <c r="A1384" t="s">
        <v>2753</v>
      </c>
      <c r="B1384" t="s">
        <v>2682</v>
      </c>
      <c r="C1384" t="s">
        <v>169</v>
      </c>
      <c r="D1384" t="s">
        <v>18</v>
      </c>
    </row>
    <row r="1385" spans="1:4">
      <c r="A1385" t="s">
        <v>2754</v>
      </c>
      <c r="B1385" t="s">
        <v>2682</v>
      </c>
      <c r="C1385" t="s">
        <v>169</v>
      </c>
      <c r="D1385" t="s">
        <v>18</v>
      </c>
    </row>
    <row r="1386" spans="1:4">
      <c r="A1386" t="s">
        <v>3187</v>
      </c>
      <c r="B1386" t="s">
        <v>2544</v>
      </c>
      <c r="C1386" t="s">
        <v>169</v>
      </c>
      <c r="D1386" t="s">
        <v>18</v>
      </c>
    </row>
    <row r="1387" spans="1:4">
      <c r="A1387" t="s">
        <v>3188</v>
      </c>
      <c r="B1387" t="s">
        <v>3189</v>
      </c>
      <c r="C1387" t="s">
        <v>169</v>
      </c>
      <c r="D1387" t="s">
        <v>18</v>
      </c>
    </row>
    <row r="1388" spans="1:4">
      <c r="A1388" t="s">
        <v>3190</v>
      </c>
      <c r="B1388" t="s">
        <v>2544</v>
      </c>
      <c r="C1388" t="s">
        <v>169</v>
      </c>
      <c r="D1388" t="s">
        <v>18</v>
      </c>
    </row>
    <row r="1389" spans="1:4">
      <c r="A1389" t="s">
        <v>3206</v>
      </c>
      <c r="B1389" t="s">
        <v>3207</v>
      </c>
      <c r="C1389" t="s">
        <v>169</v>
      </c>
      <c r="D1389" t="s">
        <v>18</v>
      </c>
    </row>
    <row r="1390" spans="1:4">
      <c r="A1390" t="s">
        <v>3208</v>
      </c>
      <c r="B1390" t="s">
        <v>3207</v>
      </c>
      <c r="C1390" t="s">
        <v>169</v>
      </c>
      <c r="D1390" t="s">
        <v>18</v>
      </c>
    </row>
    <row r="1391" spans="1:4">
      <c r="A1391" t="s">
        <v>3209</v>
      </c>
      <c r="B1391" t="s">
        <v>3207</v>
      </c>
      <c r="C1391" t="s">
        <v>169</v>
      </c>
      <c r="D1391" t="s">
        <v>18</v>
      </c>
    </row>
    <row r="1392" spans="1:4">
      <c r="A1392" t="s">
        <v>3210</v>
      </c>
      <c r="B1392" t="s">
        <v>3207</v>
      </c>
      <c r="C1392" t="s">
        <v>169</v>
      </c>
      <c r="D1392" t="s">
        <v>18</v>
      </c>
    </row>
    <row r="1393" spans="1:4">
      <c r="A1393" t="s">
        <v>3192</v>
      </c>
      <c r="B1393" t="s">
        <v>622</v>
      </c>
      <c r="C1393" t="s">
        <v>169</v>
      </c>
      <c r="D1393" t="s">
        <v>18</v>
      </c>
    </row>
    <row r="1394" spans="1:4">
      <c r="A1394" t="s">
        <v>3193</v>
      </c>
      <c r="B1394" t="s">
        <v>622</v>
      </c>
      <c r="C1394" t="s">
        <v>169</v>
      </c>
      <c r="D1394" t="s">
        <v>18</v>
      </c>
    </row>
    <row r="1395" spans="1:4">
      <c r="A1395" t="s">
        <v>3214</v>
      </c>
      <c r="B1395" t="s">
        <v>2268</v>
      </c>
      <c r="C1395" t="s">
        <v>169</v>
      </c>
      <c r="D1395" t="s">
        <v>18</v>
      </c>
    </row>
    <row r="1396" spans="1:4">
      <c r="A1396" t="s">
        <v>3215</v>
      </c>
      <c r="B1396" t="s">
        <v>645</v>
      </c>
      <c r="C1396" t="s">
        <v>169</v>
      </c>
      <c r="D1396" t="s">
        <v>18</v>
      </c>
    </row>
    <row r="1397" spans="1:4">
      <c r="A1397" t="s">
        <v>3218</v>
      </c>
      <c r="B1397" t="s">
        <v>645</v>
      </c>
      <c r="C1397" t="s">
        <v>169</v>
      </c>
      <c r="D1397" t="s">
        <v>18</v>
      </c>
    </row>
    <row r="1398" spans="1:4">
      <c r="A1398" t="s">
        <v>3217</v>
      </c>
      <c r="B1398" t="s">
        <v>645</v>
      </c>
      <c r="C1398" t="s">
        <v>169</v>
      </c>
      <c r="D1398" t="s">
        <v>18</v>
      </c>
    </row>
    <row r="1399" spans="1:4">
      <c r="A1399" t="s">
        <v>3219</v>
      </c>
      <c r="B1399" t="s">
        <v>645</v>
      </c>
      <c r="C1399" t="s">
        <v>169</v>
      </c>
      <c r="D1399" t="s">
        <v>18</v>
      </c>
    </row>
    <row r="1400" spans="1:4">
      <c r="A1400" t="s">
        <v>3220</v>
      </c>
      <c r="B1400" t="s">
        <v>645</v>
      </c>
      <c r="C1400" t="s">
        <v>169</v>
      </c>
      <c r="D1400" t="s">
        <v>18</v>
      </c>
    </row>
    <row r="1401" spans="1:4">
      <c r="A1401" t="s">
        <v>740</v>
      </c>
      <c r="B1401" t="s">
        <v>387</v>
      </c>
      <c r="C1401" t="s">
        <v>169</v>
      </c>
      <c r="D1401" t="s">
        <v>22</v>
      </c>
    </row>
    <row r="1402" spans="1:4">
      <c r="A1402" t="s">
        <v>741</v>
      </c>
      <c r="B1402" t="s">
        <v>742</v>
      </c>
      <c r="C1402" t="s">
        <v>169</v>
      </c>
      <c r="D1402" t="s">
        <v>22</v>
      </c>
    </row>
    <row r="1403" spans="1:4">
      <c r="A1403" t="s">
        <v>743</v>
      </c>
      <c r="B1403" t="s">
        <v>744</v>
      </c>
      <c r="C1403" t="s">
        <v>169</v>
      </c>
      <c r="D1403" t="s">
        <v>22</v>
      </c>
    </row>
    <row r="1404" spans="1:4">
      <c r="A1404" t="s">
        <v>738</v>
      </c>
      <c r="B1404" t="s">
        <v>739</v>
      </c>
      <c r="C1404" t="s">
        <v>169</v>
      </c>
      <c r="D1404" t="s">
        <v>22</v>
      </c>
    </row>
    <row r="1405" spans="1:4">
      <c r="A1405" t="s">
        <v>4390</v>
      </c>
      <c r="B1405" t="s">
        <v>4391</v>
      </c>
      <c r="C1405" t="s">
        <v>259</v>
      </c>
      <c r="D1405" t="s">
        <v>27</v>
      </c>
    </row>
    <row r="1406" spans="1:4">
      <c r="A1406" t="s">
        <v>4392</v>
      </c>
      <c r="B1406" t="s">
        <v>4391</v>
      </c>
      <c r="C1406" t="s">
        <v>259</v>
      </c>
      <c r="D1406" t="s">
        <v>27</v>
      </c>
    </row>
    <row r="1407" spans="1:4">
      <c r="A1407" t="s">
        <v>5566</v>
      </c>
      <c r="B1407" t="s">
        <v>4393</v>
      </c>
      <c r="C1407" t="s">
        <v>259</v>
      </c>
      <c r="D1407" t="s">
        <v>27</v>
      </c>
    </row>
    <row r="1408" spans="1:4">
      <c r="A1408" t="s">
        <v>745</v>
      </c>
      <c r="B1408" t="s">
        <v>4393</v>
      </c>
      <c r="C1408" t="s">
        <v>259</v>
      </c>
      <c r="D1408" t="s">
        <v>27</v>
      </c>
    </row>
    <row r="1409" spans="1:4">
      <c r="A1409" t="s">
        <v>4447</v>
      </c>
      <c r="B1409" t="s">
        <v>4444</v>
      </c>
      <c r="C1409" t="s">
        <v>259</v>
      </c>
      <c r="D1409" t="s">
        <v>27</v>
      </c>
    </row>
    <row r="1410" spans="1:4">
      <c r="A1410" t="s">
        <v>499</v>
      </c>
      <c r="B1410" t="s">
        <v>261</v>
      </c>
      <c r="C1410" t="s">
        <v>262</v>
      </c>
      <c r="D1410" t="s">
        <v>27</v>
      </c>
    </row>
    <row r="1411" spans="1:4">
      <c r="A1411" t="s">
        <v>503</v>
      </c>
      <c r="B1411" t="s">
        <v>380</v>
      </c>
      <c r="C1411" t="s">
        <v>262</v>
      </c>
      <c r="D1411" t="s">
        <v>27</v>
      </c>
    </row>
    <row r="1412" spans="1:4">
      <c r="A1412" t="s">
        <v>502</v>
      </c>
      <c r="B1412" t="s">
        <v>380</v>
      </c>
      <c r="C1412" t="s">
        <v>262</v>
      </c>
      <c r="D1412" t="s">
        <v>27</v>
      </c>
    </row>
    <row r="1413" spans="1:4">
      <c r="A1413" t="s">
        <v>500</v>
      </c>
      <c r="B1413" t="s">
        <v>501</v>
      </c>
      <c r="C1413" t="s">
        <v>259</v>
      </c>
      <c r="D1413" t="s">
        <v>27</v>
      </c>
    </row>
    <row r="1414" spans="1:4">
      <c r="A1414" t="s">
        <v>506</v>
      </c>
      <c r="B1414" t="s">
        <v>380</v>
      </c>
      <c r="C1414" t="s">
        <v>262</v>
      </c>
      <c r="D1414" t="s">
        <v>27</v>
      </c>
    </row>
    <row r="1415" spans="1:4">
      <c r="A1415" t="s">
        <v>507</v>
      </c>
      <c r="B1415" t="s">
        <v>380</v>
      </c>
      <c r="C1415" t="s">
        <v>262</v>
      </c>
      <c r="D1415" t="s">
        <v>27</v>
      </c>
    </row>
    <row r="1416" spans="1:4">
      <c r="A1416" t="s">
        <v>508</v>
      </c>
      <c r="B1416" t="s">
        <v>380</v>
      </c>
      <c r="C1416" t="s">
        <v>262</v>
      </c>
      <c r="D1416" t="s">
        <v>27</v>
      </c>
    </row>
    <row r="1417" spans="1:4">
      <c r="A1417" t="s">
        <v>509</v>
      </c>
      <c r="B1417" t="s">
        <v>371</v>
      </c>
      <c r="C1417" t="s">
        <v>259</v>
      </c>
      <c r="D1417" t="s">
        <v>27</v>
      </c>
    </row>
    <row r="1418" spans="1:4">
      <c r="A1418" t="s">
        <v>510</v>
      </c>
      <c r="B1418" t="s">
        <v>371</v>
      </c>
      <c r="C1418" t="s">
        <v>259</v>
      </c>
      <c r="D1418" t="s">
        <v>27</v>
      </c>
    </row>
    <row r="1419" spans="1:4">
      <c r="A1419" t="s">
        <v>505</v>
      </c>
      <c r="B1419" t="s">
        <v>378</v>
      </c>
      <c r="C1419" t="s">
        <v>259</v>
      </c>
      <c r="D1419" t="s">
        <v>27</v>
      </c>
    </row>
    <row r="1420" spans="1:4">
      <c r="A1420" t="s">
        <v>504</v>
      </c>
      <c r="B1420" t="s">
        <v>378</v>
      </c>
      <c r="C1420" t="s">
        <v>259</v>
      </c>
      <c r="D1420" t="s">
        <v>27</v>
      </c>
    </row>
    <row r="1421" spans="1:4">
      <c r="A1421" t="s">
        <v>4446</v>
      </c>
      <c r="B1421" t="s">
        <v>4444</v>
      </c>
      <c r="C1421" t="s">
        <v>259</v>
      </c>
      <c r="D1421" t="s">
        <v>27</v>
      </c>
    </row>
    <row r="1422" spans="1:4">
      <c r="A1422" t="s">
        <v>295</v>
      </c>
      <c r="B1422" t="s">
        <v>296</v>
      </c>
      <c r="C1422" t="s">
        <v>259</v>
      </c>
      <c r="D1422" t="s">
        <v>27</v>
      </c>
    </row>
    <row r="1423" spans="1:4">
      <c r="A1423" t="s">
        <v>353</v>
      </c>
      <c r="B1423" t="s">
        <v>354</v>
      </c>
      <c r="C1423" t="s">
        <v>262</v>
      </c>
      <c r="D1423" t="s">
        <v>27</v>
      </c>
    </row>
    <row r="1424" spans="1:4">
      <c r="A1424" t="s">
        <v>355</v>
      </c>
      <c r="B1424" t="s">
        <v>354</v>
      </c>
      <c r="C1424" t="s">
        <v>262</v>
      </c>
      <c r="D1424" t="s">
        <v>27</v>
      </c>
    </row>
    <row r="1425" spans="1:4">
      <c r="A1425" t="s">
        <v>356</v>
      </c>
      <c r="B1425" t="s">
        <v>296</v>
      </c>
      <c r="C1425" t="s">
        <v>259</v>
      </c>
      <c r="D1425" t="s">
        <v>27</v>
      </c>
    </row>
    <row r="1426" spans="1:4">
      <c r="A1426" t="s">
        <v>2941</v>
      </c>
      <c r="B1426" t="s">
        <v>2821</v>
      </c>
      <c r="C1426" t="s">
        <v>262</v>
      </c>
      <c r="D1426" t="s">
        <v>26</v>
      </c>
    </row>
    <row r="1427" spans="1:4">
      <c r="A1427" t="s">
        <v>2942</v>
      </c>
      <c r="B1427" t="s">
        <v>2943</v>
      </c>
      <c r="C1427" t="s">
        <v>262</v>
      </c>
      <c r="D1427" t="s">
        <v>26</v>
      </c>
    </row>
    <row r="1428" spans="1:4">
      <c r="A1428" t="s">
        <v>2932</v>
      </c>
      <c r="B1428" t="s">
        <v>2812</v>
      </c>
      <c r="C1428" t="s">
        <v>262</v>
      </c>
      <c r="D1428" t="s">
        <v>26</v>
      </c>
    </row>
    <row r="1429" spans="1:4">
      <c r="A1429" t="s">
        <v>5567</v>
      </c>
      <c r="B1429" t="s">
        <v>4817</v>
      </c>
      <c r="C1429" t="s">
        <v>262</v>
      </c>
      <c r="D1429" t="s">
        <v>26</v>
      </c>
    </row>
    <row r="1430" spans="1:4">
      <c r="A1430" t="s">
        <v>2950</v>
      </c>
      <c r="B1430" t="s">
        <v>2946</v>
      </c>
      <c r="C1430" t="s">
        <v>262</v>
      </c>
      <c r="D1430" t="s">
        <v>26</v>
      </c>
    </row>
    <row r="1431" spans="1:4">
      <c r="A1431" t="s">
        <v>2947</v>
      </c>
      <c r="B1431" t="s">
        <v>2946</v>
      </c>
      <c r="C1431" t="s">
        <v>262</v>
      </c>
      <c r="D1431" t="s">
        <v>26</v>
      </c>
    </row>
    <row r="1432" spans="1:4">
      <c r="A1432" t="s">
        <v>2948</v>
      </c>
      <c r="B1432" t="s">
        <v>2946</v>
      </c>
      <c r="C1432" t="s">
        <v>262</v>
      </c>
      <c r="D1432" t="s">
        <v>26</v>
      </c>
    </row>
    <row r="1433" spans="1:4">
      <c r="A1433" t="s">
        <v>2949</v>
      </c>
      <c r="B1433" t="s">
        <v>2946</v>
      </c>
      <c r="C1433" t="s">
        <v>262</v>
      </c>
      <c r="D1433" t="s">
        <v>26</v>
      </c>
    </row>
    <row r="1434" spans="1:4">
      <c r="A1434" t="s">
        <v>2945</v>
      </c>
      <c r="B1434" t="s">
        <v>2946</v>
      </c>
      <c r="C1434" t="s">
        <v>262</v>
      </c>
      <c r="D1434" t="s">
        <v>26</v>
      </c>
    </row>
    <row r="1435" spans="1:4">
      <c r="A1435" t="s">
        <v>2962</v>
      </c>
      <c r="B1435" t="s">
        <v>2851</v>
      </c>
      <c r="C1435" t="s">
        <v>259</v>
      </c>
      <c r="D1435" t="s">
        <v>26</v>
      </c>
    </row>
    <row r="1436" spans="1:4">
      <c r="A1436" t="s">
        <v>2964</v>
      </c>
      <c r="B1436" t="s">
        <v>2851</v>
      </c>
      <c r="C1436" t="s">
        <v>259</v>
      </c>
      <c r="D1436" t="s">
        <v>26</v>
      </c>
    </row>
    <row r="1437" spans="1:4">
      <c r="A1437" t="s">
        <v>2965</v>
      </c>
      <c r="B1437" t="s">
        <v>2851</v>
      </c>
      <c r="C1437" t="s">
        <v>259</v>
      </c>
      <c r="D1437" t="s">
        <v>26</v>
      </c>
    </row>
    <row r="1438" spans="1:4">
      <c r="A1438" t="s">
        <v>2850</v>
      </c>
      <c r="B1438" t="s">
        <v>2851</v>
      </c>
      <c r="C1438" t="s">
        <v>259</v>
      </c>
      <c r="D1438" t="s">
        <v>26</v>
      </c>
    </row>
    <row r="1439" spans="1:4">
      <c r="A1439" t="s">
        <v>2961</v>
      </c>
      <c r="B1439" t="s">
        <v>2851</v>
      </c>
      <c r="C1439" t="s">
        <v>259</v>
      </c>
      <c r="D1439" t="s">
        <v>26</v>
      </c>
    </row>
    <row r="1440" spans="1:4">
      <c r="A1440" t="s">
        <v>2963</v>
      </c>
      <c r="B1440" t="s">
        <v>2851</v>
      </c>
      <c r="C1440" t="s">
        <v>259</v>
      </c>
      <c r="D1440" t="s">
        <v>26</v>
      </c>
    </row>
    <row r="1441" spans="1:4">
      <c r="A1441" t="s">
        <v>2952</v>
      </c>
      <c r="B1441" t="s">
        <v>2931</v>
      </c>
      <c r="C1441" t="s">
        <v>259</v>
      </c>
      <c r="D1441" t="s">
        <v>26</v>
      </c>
    </row>
    <row r="1442" spans="1:4">
      <c r="A1442" t="s">
        <v>2953</v>
      </c>
      <c r="B1442" t="s">
        <v>2931</v>
      </c>
      <c r="C1442" t="s">
        <v>259</v>
      </c>
      <c r="D1442" t="s">
        <v>26</v>
      </c>
    </row>
    <row r="1443" spans="1:4">
      <c r="A1443" t="s">
        <v>2954</v>
      </c>
      <c r="B1443" t="s">
        <v>2931</v>
      </c>
      <c r="C1443" t="s">
        <v>259</v>
      </c>
      <c r="D1443" t="s">
        <v>26</v>
      </c>
    </row>
    <row r="1444" spans="1:4">
      <c r="A1444" t="s">
        <v>2955</v>
      </c>
      <c r="B1444" t="s">
        <v>2931</v>
      </c>
      <c r="C1444" t="s">
        <v>259</v>
      </c>
      <c r="D1444" t="s">
        <v>26</v>
      </c>
    </row>
    <row r="1445" spans="1:4">
      <c r="A1445" t="s">
        <v>2956</v>
      </c>
      <c r="B1445" t="s">
        <v>2931</v>
      </c>
      <c r="C1445" t="s">
        <v>259</v>
      </c>
      <c r="D1445" t="s">
        <v>26</v>
      </c>
    </row>
    <row r="1446" spans="1:4">
      <c r="A1446" t="s">
        <v>2957</v>
      </c>
      <c r="B1446" t="s">
        <v>2931</v>
      </c>
      <c r="C1446" t="s">
        <v>259</v>
      </c>
      <c r="D1446" t="s">
        <v>26</v>
      </c>
    </row>
    <row r="1447" spans="1:4">
      <c r="A1447" t="s">
        <v>2958</v>
      </c>
      <c r="B1447" t="s">
        <v>2931</v>
      </c>
      <c r="C1447" t="s">
        <v>259</v>
      </c>
      <c r="D1447" t="s">
        <v>26</v>
      </c>
    </row>
    <row r="1448" spans="1:4">
      <c r="A1448" t="s">
        <v>2959</v>
      </c>
      <c r="B1448" t="s">
        <v>2931</v>
      </c>
      <c r="C1448" t="s">
        <v>259</v>
      </c>
      <c r="D1448" t="s">
        <v>26</v>
      </c>
    </row>
    <row r="1449" spans="1:4">
      <c r="A1449" t="s">
        <v>3216</v>
      </c>
      <c r="B1449" t="s">
        <v>645</v>
      </c>
      <c r="C1449" t="s">
        <v>169</v>
      </c>
      <c r="D1449" t="s">
        <v>18</v>
      </c>
    </row>
    <row r="1450" spans="1:4">
      <c r="A1450" t="s">
        <v>3195</v>
      </c>
      <c r="B1450" t="s">
        <v>622</v>
      </c>
      <c r="C1450" t="s">
        <v>169</v>
      </c>
      <c r="D1450" t="s">
        <v>18</v>
      </c>
    </row>
    <row r="1451" spans="1:4">
      <c r="A1451" t="s">
        <v>3194</v>
      </c>
      <c r="B1451" t="s">
        <v>622</v>
      </c>
      <c r="C1451" t="s">
        <v>169</v>
      </c>
      <c r="D1451" t="s">
        <v>18</v>
      </c>
    </row>
    <row r="1452" spans="1:4">
      <c r="A1452" t="s">
        <v>3196</v>
      </c>
      <c r="B1452" t="s">
        <v>622</v>
      </c>
      <c r="C1452" t="s">
        <v>169</v>
      </c>
      <c r="D1452" t="s">
        <v>18</v>
      </c>
    </row>
    <row r="1453" spans="1:4">
      <c r="A1453" t="s">
        <v>3197</v>
      </c>
      <c r="B1453" t="s">
        <v>622</v>
      </c>
      <c r="C1453" t="s">
        <v>169</v>
      </c>
      <c r="D1453" t="s">
        <v>18</v>
      </c>
    </row>
    <row r="1454" spans="1:4">
      <c r="A1454" t="s">
        <v>3201</v>
      </c>
      <c r="B1454" t="s">
        <v>624</v>
      </c>
      <c r="C1454" t="s">
        <v>169</v>
      </c>
      <c r="D1454" t="s">
        <v>18</v>
      </c>
    </row>
    <row r="1455" spans="1:4">
      <c r="A1455" t="s">
        <v>3199</v>
      </c>
      <c r="B1455" t="s">
        <v>624</v>
      </c>
      <c r="C1455" t="s">
        <v>169</v>
      </c>
      <c r="D1455" t="s">
        <v>18</v>
      </c>
    </row>
    <row r="1456" spans="1:4">
      <c r="A1456" t="s">
        <v>3200</v>
      </c>
      <c r="B1456" t="s">
        <v>624</v>
      </c>
      <c r="C1456" t="s">
        <v>169</v>
      </c>
      <c r="D1456" t="s">
        <v>18</v>
      </c>
    </row>
    <row r="1457" spans="1:4">
      <c r="A1457" t="s">
        <v>3198</v>
      </c>
      <c r="B1457" t="s">
        <v>624</v>
      </c>
      <c r="C1457" t="s">
        <v>169</v>
      </c>
      <c r="D1457" t="s">
        <v>18</v>
      </c>
    </row>
    <row r="1458" spans="1:4">
      <c r="A1458" t="s">
        <v>3211</v>
      </c>
      <c r="B1458" t="s">
        <v>2458</v>
      </c>
      <c r="C1458" t="s">
        <v>169</v>
      </c>
      <c r="D1458" t="s">
        <v>18</v>
      </c>
    </row>
    <row r="1459" spans="1:4">
      <c r="A1459" t="s">
        <v>3212</v>
      </c>
      <c r="B1459" t="s">
        <v>2458</v>
      </c>
      <c r="C1459" t="s">
        <v>169</v>
      </c>
      <c r="D1459" t="s">
        <v>18</v>
      </c>
    </row>
    <row r="1460" spans="1:4">
      <c r="A1460" t="s">
        <v>3213</v>
      </c>
      <c r="B1460" t="s">
        <v>2458</v>
      </c>
      <c r="C1460" t="s">
        <v>169</v>
      </c>
      <c r="D1460" t="s">
        <v>18</v>
      </c>
    </row>
    <row r="1461" spans="1:4">
      <c r="A1461" t="s">
        <v>3191</v>
      </c>
      <c r="B1461" t="s">
        <v>3147</v>
      </c>
      <c r="C1461" t="s">
        <v>169</v>
      </c>
      <c r="D1461" t="s">
        <v>18</v>
      </c>
    </row>
    <row r="1462" spans="1:4">
      <c r="A1462" t="s">
        <v>3202</v>
      </c>
      <c r="B1462" t="s">
        <v>3203</v>
      </c>
      <c r="C1462" t="s">
        <v>169</v>
      </c>
      <c r="D1462" t="s">
        <v>18</v>
      </c>
    </row>
    <row r="1463" spans="1:4">
      <c r="A1463" t="s">
        <v>3204</v>
      </c>
      <c r="B1463" t="s">
        <v>3203</v>
      </c>
      <c r="C1463" t="s">
        <v>169</v>
      </c>
      <c r="D1463" t="s">
        <v>18</v>
      </c>
    </row>
    <row r="1464" spans="1:4">
      <c r="A1464" t="s">
        <v>3205</v>
      </c>
      <c r="B1464" t="s">
        <v>3203</v>
      </c>
      <c r="C1464" t="s">
        <v>169</v>
      </c>
      <c r="D1464" t="s">
        <v>18</v>
      </c>
    </row>
    <row r="1465" spans="1:4">
      <c r="A1465" t="s">
        <v>3283</v>
      </c>
      <c r="B1465" t="s">
        <v>624</v>
      </c>
      <c r="C1465" t="s">
        <v>169</v>
      </c>
      <c r="D1465" t="s">
        <v>18</v>
      </c>
    </row>
    <row r="1466" spans="1:4">
      <c r="A1466" t="s">
        <v>3285</v>
      </c>
      <c r="B1466" t="s">
        <v>624</v>
      </c>
      <c r="C1466" t="s">
        <v>169</v>
      </c>
      <c r="D1466" t="s">
        <v>18</v>
      </c>
    </row>
    <row r="1467" spans="1:4">
      <c r="A1467" t="s">
        <v>3284</v>
      </c>
      <c r="B1467" t="s">
        <v>624</v>
      </c>
      <c r="C1467" t="s">
        <v>169</v>
      </c>
      <c r="D1467" t="s">
        <v>18</v>
      </c>
    </row>
    <row r="1468" spans="1:4">
      <c r="A1468" t="s">
        <v>3273</v>
      </c>
      <c r="B1468" t="s">
        <v>2733</v>
      </c>
      <c r="C1468" t="s">
        <v>169</v>
      </c>
      <c r="D1468" t="s">
        <v>18</v>
      </c>
    </row>
    <row r="1469" spans="1:4">
      <c r="A1469" t="s">
        <v>3274</v>
      </c>
      <c r="B1469" t="s">
        <v>2733</v>
      </c>
      <c r="C1469" t="s">
        <v>169</v>
      </c>
      <c r="D1469" t="s">
        <v>18</v>
      </c>
    </row>
    <row r="1470" spans="1:4">
      <c r="A1470" t="s">
        <v>3276</v>
      </c>
      <c r="B1470" t="s">
        <v>2733</v>
      </c>
      <c r="C1470" t="s">
        <v>169</v>
      </c>
      <c r="D1470" t="s">
        <v>18</v>
      </c>
    </row>
    <row r="1471" spans="1:4">
      <c r="A1471" t="s">
        <v>3275</v>
      </c>
      <c r="B1471" t="s">
        <v>2733</v>
      </c>
      <c r="C1471" t="s">
        <v>169</v>
      </c>
      <c r="D1471" t="s">
        <v>18</v>
      </c>
    </row>
    <row r="1472" spans="1:4">
      <c r="A1472" t="s">
        <v>1538</v>
      </c>
      <c r="B1472" t="s">
        <v>1101</v>
      </c>
      <c r="C1472" t="s">
        <v>169</v>
      </c>
      <c r="D1472" t="s">
        <v>30</v>
      </c>
    </row>
    <row r="1473" spans="1:4">
      <c r="A1473" t="s">
        <v>1542</v>
      </c>
      <c r="B1473" t="s">
        <v>1091</v>
      </c>
      <c r="C1473" t="s">
        <v>169</v>
      </c>
      <c r="D1473" t="s">
        <v>30</v>
      </c>
    </row>
    <row r="1474" spans="1:4">
      <c r="A1474" t="s">
        <v>1541</v>
      </c>
      <c r="B1474" t="s">
        <v>1091</v>
      </c>
      <c r="C1474" t="s">
        <v>169</v>
      </c>
      <c r="D1474" t="s">
        <v>30</v>
      </c>
    </row>
    <row r="1475" spans="1:4">
      <c r="A1475" t="s">
        <v>1545</v>
      </c>
      <c r="B1475" t="s">
        <v>1544</v>
      </c>
      <c r="C1475" t="s">
        <v>169</v>
      </c>
      <c r="D1475" t="s">
        <v>30</v>
      </c>
    </row>
    <row r="1476" spans="1:4">
      <c r="A1476" t="s">
        <v>1543</v>
      </c>
      <c r="B1476" t="s">
        <v>1544</v>
      </c>
      <c r="C1476" t="s">
        <v>169</v>
      </c>
      <c r="D1476" t="s">
        <v>30</v>
      </c>
    </row>
    <row r="1477" spans="1:4">
      <c r="A1477" t="s">
        <v>1447</v>
      </c>
      <c r="B1477" t="s">
        <v>944</v>
      </c>
      <c r="C1477" t="s">
        <v>169</v>
      </c>
      <c r="D1477" t="s">
        <v>30</v>
      </c>
    </row>
    <row r="1478" spans="1:4">
      <c r="A1478" t="s">
        <v>1446</v>
      </c>
      <c r="B1478" t="s">
        <v>949</v>
      </c>
      <c r="C1478" t="s">
        <v>169</v>
      </c>
      <c r="D1478" t="s">
        <v>30</v>
      </c>
    </row>
    <row r="1479" spans="1:4">
      <c r="A1479" t="s">
        <v>1546</v>
      </c>
      <c r="B1479" t="s">
        <v>939</v>
      </c>
      <c r="C1479" t="s">
        <v>169</v>
      </c>
      <c r="D1479" t="s">
        <v>30</v>
      </c>
    </row>
    <row r="1480" spans="1:4">
      <c r="A1480" t="s">
        <v>1862</v>
      </c>
      <c r="B1480" t="s">
        <v>952</v>
      </c>
      <c r="C1480" t="s">
        <v>169</v>
      </c>
      <c r="D1480" t="s">
        <v>30</v>
      </c>
    </row>
    <row r="1481" spans="1:4">
      <c r="A1481" t="s">
        <v>1448</v>
      </c>
      <c r="B1481" t="s">
        <v>927</v>
      </c>
      <c r="C1481" t="s">
        <v>169</v>
      </c>
      <c r="D1481" t="s">
        <v>30</v>
      </c>
    </row>
    <row r="1482" spans="1:4">
      <c r="A1482" t="s">
        <v>1449</v>
      </c>
      <c r="B1482" t="s">
        <v>927</v>
      </c>
      <c r="C1482" t="s">
        <v>169</v>
      </c>
      <c r="D1482" t="s">
        <v>30</v>
      </c>
    </row>
    <row r="1483" spans="1:4">
      <c r="A1483" t="s">
        <v>1450</v>
      </c>
      <c r="B1483" t="s">
        <v>949</v>
      </c>
      <c r="C1483" t="s">
        <v>169</v>
      </c>
      <c r="D1483" t="s">
        <v>30</v>
      </c>
    </row>
    <row r="1484" spans="1:4">
      <c r="A1484" t="s">
        <v>11151</v>
      </c>
      <c r="B1484" t="s">
        <v>944</v>
      </c>
      <c r="C1484" t="s">
        <v>169</v>
      </c>
      <c r="D1484" t="s">
        <v>30</v>
      </c>
    </row>
    <row r="1485" spans="1:4">
      <c r="A1485" t="s">
        <v>1119</v>
      </c>
      <c r="B1485" t="s">
        <v>949</v>
      </c>
      <c r="C1485" t="s">
        <v>169</v>
      </c>
      <c r="D1485" t="s">
        <v>30</v>
      </c>
    </row>
    <row r="1486" spans="1:4">
      <c r="A1486" t="s">
        <v>1120</v>
      </c>
      <c r="B1486" t="s">
        <v>949</v>
      </c>
      <c r="C1486" t="s">
        <v>169</v>
      </c>
      <c r="D1486" t="s">
        <v>30</v>
      </c>
    </row>
    <row r="1487" spans="1:4">
      <c r="A1487" t="s">
        <v>1121</v>
      </c>
      <c r="B1487" t="s">
        <v>939</v>
      </c>
      <c r="C1487" t="s">
        <v>169</v>
      </c>
      <c r="D1487" t="s">
        <v>30</v>
      </c>
    </row>
    <row r="1488" spans="1:4">
      <c r="A1488" t="s">
        <v>1122</v>
      </c>
      <c r="B1488" t="s">
        <v>939</v>
      </c>
      <c r="C1488" t="s">
        <v>169</v>
      </c>
      <c r="D1488" t="s">
        <v>30</v>
      </c>
    </row>
    <row r="1489" spans="1:4">
      <c r="A1489" t="s">
        <v>1116</v>
      </c>
      <c r="B1489" t="s">
        <v>944</v>
      </c>
      <c r="C1489" t="s">
        <v>169</v>
      </c>
      <c r="D1489" t="s">
        <v>30</v>
      </c>
    </row>
    <row r="1490" spans="1:4">
      <c r="A1490" t="s">
        <v>1115</v>
      </c>
      <c r="B1490" t="s">
        <v>944</v>
      </c>
      <c r="C1490" t="s">
        <v>169</v>
      </c>
      <c r="D1490" t="s">
        <v>30</v>
      </c>
    </row>
    <row r="1491" spans="1:4">
      <c r="A1491" t="s">
        <v>1117</v>
      </c>
      <c r="B1491" t="s">
        <v>952</v>
      </c>
      <c r="C1491" t="s">
        <v>169</v>
      </c>
      <c r="D1491" t="s">
        <v>30</v>
      </c>
    </row>
    <row r="1492" spans="1:4">
      <c r="A1492" t="s">
        <v>1118</v>
      </c>
      <c r="B1492" t="s">
        <v>954</v>
      </c>
      <c r="C1492" t="s">
        <v>169</v>
      </c>
      <c r="D1492" t="s">
        <v>30</v>
      </c>
    </row>
    <row r="1493" spans="1:4">
      <c r="A1493" t="s">
        <v>1124</v>
      </c>
      <c r="B1493" t="s">
        <v>1076</v>
      </c>
      <c r="C1493" t="s">
        <v>169</v>
      </c>
      <c r="D1493" t="s">
        <v>30</v>
      </c>
    </row>
    <row r="1494" spans="1:4">
      <c r="A1494" t="s">
        <v>1123</v>
      </c>
      <c r="B1494" t="s">
        <v>936</v>
      </c>
      <c r="C1494" t="s">
        <v>169</v>
      </c>
      <c r="D1494" t="s">
        <v>30</v>
      </c>
    </row>
    <row r="1495" spans="1:4">
      <c r="A1495" t="s">
        <v>1126</v>
      </c>
      <c r="B1495" t="s">
        <v>1127</v>
      </c>
      <c r="C1495" t="s">
        <v>169</v>
      </c>
      <c r="D1495" t="s">
        <v>30</v>
      </c>
    </row>
    <row r="1496" spans="1:4">
      <c r="A1496" t="s">
        <v>394</v>
      </c>
      <c r="B1496" t="s">
        <v>387</v>
      </c>
      <c r="C1496" t="s">
        <v>169</v>
      </c>
      <c r="D1496" t="s">
        <v>22</v>
      </c>
    </row>
    <row r="1497" spans="1:4">
      <c r="A1497" t="s">
        <v>395</v>
      </c>
      <c r="B1497" t="s">
        <v>393</v>
      </c>
      <c r="C1497" t="s">
        <v>169</v>
      </c>
      <c r="D1497" t="s">
        <v>22</v>
      </c>
    </row>
    <row r="1498" spans="1:4">
      <c r="A1498" t="s">
        <v>240</v>
      </c>
      <c r="B1498" t="s">
        <v>241</v>
      </c>
      <c r="C1498" t="s">
        <v>169</v>
      </c>
      <c r="D1498" t="s">
        <v>22</v>
      </c>
    </row>
    <row r="1499" spans="1:4">
      <c r="A1499" t="s">
        <v>242</v>
      </c>
      <c r="B1499" t="s">
        <v>241</v>
      </c>
      <c r="C1499" t="s">
        <v>169</v>
      </c>
      <c r="D1499" t="s">
        <v>22</v>
      </c>
    </row>
    <row r="1500" spans="1:4">
      <c r="A1500" t="s">
        <v>247</v>
      </c>
      <c r="B1500" t="s">
        <v>244</v>
      </c>
      <c r="C1500" t="s">
        <v>169</v>
      </c>
      <c r="D1500" t="s">
        <v>22</v>
      </c>
    </row>
    <row r="1501" spans="1:4">
      <c r="A1501" t="s">
        <v>246</v>
      </c>
      <c r="B1501" t="s">
        <v>244</v>
      </c>
      <c r="C1501" t="s">
        <v>169</v>
      </c>
      <c r="D1501" t="s">
        <v>22</v>
      </c>
    </row>
    <row r="1502" spans="1:4">
      <c r="A1502" t="s">
        <v>248</v>
      </c>
      <c r="B1502" t="s">
        <v>244</v>
      </c>
      <c r="C1502" t="s">
        <v>169</v>
      </c>
      <c r="D1502" t="s">
        <v>22</v>
      </c>
    </row>
    <row r="1503" spans="1:4">
      <c r="A1503" t="s">
        <v>252</v>
      </c>
      <c r="B1503" t="s">
        <v>244</v>
      </c>
      <c r="C1503" t="s">
        <v>169</v>
      </c>
      <c r="D1503" t="s">
        <v>22</v>
      </c>
    </row>
    <row r="1504" spans="1:4">
      <c r="A1504" t="s">
        <v>253</v>
      </c>
      <c r="B1504" t="s">
        <v>244</v>
      </c>
      <c r="C1504" t="s">
        <v>169</v>
      </c>
      <c r="D1504" t="s">
        <v>22</v>
      </c>
    </row>
    <row r="1505" spans="1:4">
      <c r="A1505" t="s">
        <v>245</v>
      </c>
      <c r="B1505" t="s">
        <v>244</v>
      </c>
      <c r="C1505" t="s">
        <v>169</v>
      </c>
      <c r="D1505" t="s">
        <v>22</v>
      </c>
    </row>
    <row r="1506" spans="1:4">
      <c r="A1506" t="s">
        <v>243</v>
      </c>
      <c r="B1506" t="s">
        <v>244</v>
      </c>
      <c r="C1506" t="s">
        <v>169</v>
      </c>
      <c r="D1506" t="s">
        <v>22</v>
      </c>
    </row>
    <row r="1507" spans="1:4">
      <c r="A1507" t="s">
        <v>249</v>
      </c>
      <c r="B1507" t="s">
        <v>250</v>
      </c>
      <c r="C1507" t="s">
        <v>169</v>
      </c>
      <c r="D1507" t="s">
        <v>22</v>
      </c>
    </row>
    <row r="1508" spans="1:4">
      <c r="A1508" t="s">
        <v>251</v>
      </c>
      <c r="B1508" t="s">
        <v>250</v>
      </c>
      <c r="C1508" t="s">
        <v>169</v>
      </c>
      <c r="D1508" t="s">
        <v>22</v>
      </c>
    </row>
    <row r="1509" spans="1:4">
      <c r="A1509" t="s">
        <v>1333</v>
      </c>
      <c r="B1509" t="s">
        <v>1334</v>
      </c>
      <c r="C1509" t="s">
        <v>169</v>
      </c>
    </row>
    <row r="1510" spans="1:4">
      <c r="A1510" t="s">
        <v>1335</v>
      </c>
      <c r="B1510" t="s">
        <v>1336</v>
      </c>
      <c r="C1510" t="s">
        <v>169</v>
      </c>
      <c r="D1510" t="s">
        <v>17</v>
      </c>
    </row>
    <row r="1511" spans="1:4">
      <c r="A1511" t="s">
        <v>1337</v>
      </c>
      <c r="B1511" t="s">
        <v>1336</v>
      </c>
      <c r="C1511" t="s">
        <v>169</v>
      </c>
      <c r="D1511" t="s">
        <v>17</v>
      </c>
    </row>
    <row r="1512" spans="1:4">
      <c r="A1512" t="s">
        <v>1339</v>
      </c>
      <c r="B1512" t="s">
        <v>1336</v>
      </c>
      <c r="C1512" t="s">
        <v>169</v>
      </c>
      <c r="D1512" t="s">
        <v>17</v>
      </c>
    </row>
    <row r="1513" spans="1:4">
      <c r="A1513" t="s">
        <v>1338</v>
      </c>
      <c r="B1513" t="s">
        <v>1336</v>
      </c>
      <c r="C1513" t="s">
        <v>169</v>
      </c>
      <c r="D1513" t="s">
        <v>17</v>
      </c>
    </row>
    <row r="1514" spans="1:4">
      <c r="A1514" t="s">
        <v>1340</v>
      </c>
      <c r="B1514" t="s">
        <v>1073</v>
      </c>
      <c r="C1514" t="s">
        <v>169</v>
      </c>
      <c r="D1514" t="s">
        <v>17</v>
      </c>
    </row>
    <row r="1515" spans="1:4">
      <c r="A1515" t="s">
        <v>1341</v>
      </c>
      <c r="B1515" t="s">
        <v>1073</v>
      </c>
      <c r="C1515" t="s">
        <v>169</v>
      </c>
      <c r="D1515" t="s">
        <v>17</v>
      </c>
    </row>
    <row r="1516" spans="1:4">
      <c r="A1516" t="s">
        <v>1564</v>
      </c>
      <c r="B1516" t="s">
        <v>1565</v>
      </c>
      <c r="C1516" t="s">
        <v>169</v>
      </c>
      <c r="D1516" t="s">
        <v>17</v>
      </c>
    </row>
    <row r="1517" spans="1:4">
      <c r="A1517" t="s">
        <v>1569</v>
      </c>
      <c r="B1517" t="s">
        <v>1319</v>
      </c>
      <c r="C1517" t="s">
        <v>169</v>
      </c>
      <c r="D1517" t="s">
        <v>17</v>
      </c>
    </row>
    <row r="1518" spans="1:4">
      <c r="A1518" t="s">
        <v>1568</v>
      </c>
      <c r="B1518" t="s">
        <v>145</v>
      </c>
      <c r="C1518" t="s">
        <v>169</v>
      </c>
      <c r="D1518" t="s">
        <v>17</v>
      </c>
    </row>
    <row r="1519" spans="1:4">
      <c r="A1519" t="s">
        <v>1570</v>
      </c>
      <c r="B1519" t="s">
        <v>1319</v>
      </c>
      <c r="C1519" t="s">
        <v>169</v>
      </c>
      <c r="D1519" t="s">
        <v>17</v>
      </c>
    </row>
    <row r="1520" spans="1:4">
      <c r="A1520" t="s">
        <v>1342</v>
      </c>
      <c r="B1520" t="s">
        <v>1073</v>
      </c>
      <c r="C1520" t="s">
        <v>169</v>
      </c>
    </row>
    <row r="1521" spans="1:4">
      <c r="A1521" t="s">
        <v>3272</v>
      </c>
      <c r="B1521" t="s">
        <v>2733</v>
      </c>
      <c r="C1521" t="s">
        <v>169</v>
      </c>
      <c r="D1521" t="s">
        <v>18</v>
      </c>
    </row>
    <row r="1522" spans="1:4">
      <c r="A1522" t="s">
        <v>3277</v>
      </c>
      <c r="B1522" t="s">
        <v>3278</v>
      </c>
      <c r="C1522" t="s">
        <v>169</v>
      </c>
      <c r="D1522" t="s">
        <v>18</v>
      </c>
    </row>
    <row r="1523" spans="1:4">
      <c r="A1523" t="s">
        <v>3279</v>
      </c>
      <c r="B1523" t="s">
        <v>3278</v>
      </c>
      <c r="C1523" t="s">
        <v>169</v>
      </c>
      <c r="D1523" t="s">
        <v>18</v>
      </c>
    </row>
    <row r="1524" spans="1:4">
      <c r="A1524" t="s">
        <v>3229</v>
      </c>
      <c r="B1524" t="s">
        <v>3230</v>
      </c>
      <c r="C1524" t="s">
        <v>169</v>
      </c>
      <c r="D1524" t="s">
        <v>18</v>
      </c>
    </row>
    <row r="1525" spans="1:4">
      <c r="A1525" t="s">
        <v>3228</v>
      </c>
      <c r="B1525" t="s">
        <v>2633</v>
      </c>
      <c r="C1525" t="s">
        <v>169</v>
      </c>
      <c r="D1525" t="s">
        <v>18</v>
      </c>
    </row>
    <row r="1526" spans="1:4">
      <c r="A1526" t="s">
        <v>3337</v>
      </c>
      <c r="B1526" t="s">
        <v>2552</v>
      </c>
      <c r="C1526" t="s">
        <v>169</v>
      </c>
      <c r="D1526" t="s">
        <v>18</v>
      </c>
    </row>
    <row r="1527" spans="1:4">
      <c r="A1527" t="s">
        <v>3339</v>
      </c>
      <c r="B1527" t="s">
        <v>2559</v>
      </c>
      <c r="C1527" t="s">
        <v>169</v>
      </c>
      <c r="D1527" t="s">
        <v>18</v>
      </c>
    </row>
    <row r="1528" spans="1:4">
      <c r="A1528" t="s">
        <v>3338</v>
      </c>
      <c r="B1528" t="s">
        <v>2552</v>
      </c>
      <c r="C1528" t="s">
        <v>169</v>
      </c>
      <c r="D1528" t="s">
        <v>18</v>
      </c>
    </row>
    <row r="1529" spans="1:4">
      <c r="A1529" t="s">
        <v>3233</v>
      </c>
      <c r="B1529" t="s">
        <v>2458</v>
      </c>
      <c r="C1529" t="s">
        <v>169</v>
      </c>
      <c r="D1529" t="s">
        <v>18</v>
      </c>
    </row>
    <row r="1530" spans="1:4">
      <c r="A1530" t="s">
        <v>3234</v>
      </c>
      <c r="B1530" t="s">
        <v>2458</v>
      </c>
      <c r="C1530" t="s">
        <v>169</v>
      </c>
      <c r="D1530" t="s">
        <v>18</v>
      </c>
    </row>
    <row r="1531" spans="1:4">
      <c r="A1531" t="s">
        <v>3235</v>
      </c>
      <c r="B1531" t="s">
        <v>2458</v>
      </c>
      <c r="C1531" t="s">
        <v>169</v>
      </c>
      <c r="D1531" t="s">
        <v>18</v>
      </c>
    </row>
    <row r="1532" spans="1:4">
      <c r="A1532" t="s">
        <v>3236</v>
      </c>
      <c r="B1532" t="s">
        <v>2458</v>
      </c>
      <c r="C1532" t="s">
        <v>169</v>
      </c>
      <c r="D1532" t="s">
        <v>18</v>
      </c>
    </row>
    <row r="1533" spans="1:4">
      <c r="A1533" t="s">
        <v>3270</v>
      </c>
      <c r="B1533" t="s">
        <v>2458</v>
      </c>
      <c r="C1533" t="s">
        <v>169</v>
      </c>
      <c r="D1533" t="s">
        <v>18</v>
      </c>
    </row>
    <row r="1534" spans="1:4">
      <c r="A1534" t="s">
        <v>3280</v>
      </c>
      <c r="B1534" t="s">
        <v>624</v>
      </c>
      <c r="C1534" t="s">
        <v>169</v>
      </c>
      <c r="D1534" t="s">
        <v>18</v>
      </c>
    </row>
    <row r="1535" spans="1:4">
      <c r="A1535" t="s">
        <v>3281</v>
      </c>
      <c r="B1535" t="s">
        <v>624</v>
      </c>
      <c r="C1535" t="s">
        <v>169</v>
      </c>
      <c r="D1535" t="s">
        <v>18</v>
      </c>
    </row>
    <row r="1536" spans="1:4">
      <c r="A1536" t="s">
        <v>3282</v>
      </c>
      <c r="B1536" t="s">
        <v>624</v>
      </c>
      <c r="C1536" t="s">
        <v>169</v>
      </c>
      <c r="D1536" t="s">
        <v>18</v>
      </c>
    </row>
    <row r="1537" spans="1:4">
      <c r="A1537" t="s">
        <v>3286</v>
      </c>
      <c r="B1537" t="s">
        <v>624</v>
      </c>
      <c r="C1537" t="s">
        <v>169</v>
      </c>
      <c r="D1537" t="s">
        <v>18</v>
      </c>
    </row>
    <row r="1538" spans="1:4">
      <c r="A1538" t="s">
        <v>3224</v>
      </c>
      <c r="B1538" t="s">
        <v>645</v>
      </c>
      <c r="C1538" t="s">
        <v>169</v>
      </c>
      <c r="D1538" t="s">
        <v>18</v>
      </c>
    </row>
    <row r="1539" spans="1:4">
      <c r="A1539" t="s">
        <v>3225</v>
      </c>
      <c r="B1539" t="s">
        <v>645</v>
      </c>
      <c r="C1539" t="s">
        <v>169</v>
      </c>
      <c r="D1539" t="s">
        <v>18</v>
      </c>
    </row>
    <row r="1540" spans="1:4">
      <c r="A1540" t="s">
        <v>3226</v>
      </c>
      <c r="B1540" t="s">
        <v>645</v>
      </c>
      <c r="C1540" t="s">
        <v>169</v>
      </c>
      <c r="D1540" t="s">
        <v>18</v>
      </c>
    </row>
    <row r="1541" spans="1:4">
      <c r="A1541" t="s">
        <v>3227</v>
      </c>
      <c r="B1541" t="s">
        <v>645</v>
      </c>
      <c r="C1541" t="s">
        <v>169</v>
      </c>
      <c r="D1541" t="s">
        <v>18</v>
      </c>
    </row>
    <row r="1542" spans="1:4">
      <c r="A1542" t="s">
        <v>3231</v>
      </c>
      <c r="B1542" t="s">
        <v>2268</v>
      </c>
      <c r="C1542" t="s">
        <v>169</v>
      </c>
      <c r="D1542" t="s">
        <v>18</v>
      </c>
    </row>
    <row r="1543" spans="1:4">
      <c r="A1543" t="s">
        <v>3232</v>
      </c>
      <c r="B1543" t="s">
        <v>2268</v>
      </c>
      <c r="C1543" t="s">
        <v>169</v>
      </c>
      <c r="D1543" t="s">
        <v>18</v>
      </c>
    </row>
    <row r="1544" spans="1:4">
      <c r="A1544" t="s">
        <v>2960</v>
      </c>
      <c r="B1544" t="s">
        <v>2931</v>
      </c>
      <c r="C1544" t="s">
        <v>259</v>
      </c>
      <c r="D1544" t="s">
        <v>26</v>
      </c>
    </row>
    <row r="1545" spans="1:4">
      <c r="A1545" t="s">
        <v>2966</v>
      </c>
      <c r="B1545" t="s">
        <v>2967</v>
      </c>
      <c r="C1545" t="s">
        <v>259</v>
      </c>
      <c r="D1545" t="s">
        <v>26</v>
      </c>
    </row>
    <row r="1546" spans="1:4">
      <c r="A1546" t="s">
        <v>2863</v>
      </c>
      <c r="B1546" t="s">
        <v>2864</v>
      </c>
      <c r="C1546" t="s">
        <v>262</v>
      </c>
      <c r="D1546" t="s">
        <v>26</v>
      </c>
    </row>
    <row r="1547" spans="1:4">
      <c r="A1547" t="s">
        <v>2866</v>
      </c>
      <c r="B1547" t="s">
        <v>2864</v>
      </c>
      <c r="C1547" t="s">
        <v>262</v>
      </c>
      <c r="D1547" t="s">
        <v>26</v>
      </c>
    </row>
    <row r="1548" spans="1:4">
      <c r="A1548" t="s">
        <v>2867</v>
      </c>
      <c r="B1548" t="s">
        <v>2864</v>
      </c>
      <c r="C1548" t="s">
        <v>262</v>
      </c>
      <c r="D1548" t="s">
        <v>26</v>
      </c>
    </row>
    <row r="1549" spans="1:4">
      <c r="A1549" t="s">
        <v>2868</v>
      </c>
      <c r="B1549" t="s">
        <v>2869</v>
      </c>
      <c r="C1549" t="s">
        <v>262</v>
      </c>
      <c r="D1549" t="s">
        <v>26</v>
      </c>
    </row>
    <row r="1550" spans="1:4">
      <c r="A1550" t="s">
        <v>2865</v>
      </c>
      <c r="B1550" t="s">
        <v>2864</v>
      </c>
      <c r="C1550" t="s">
        <v>262</v>
      </c>
      <c r="D1550" t="s">
        <v>26</v>
      </c>
    </row>
    <row r="1551" spans="1:4">
      <c r="A1551" t="s">
        <v>2887</v>
      </c>
      <c r="B1551" t="s">
        <v>2886</v>
      </c>
      <c r="C1551" t="s">
        <v>259</v>
      </c>
      <c r="D1551" t="s">
        <v>26</v>
      </c>
    </row>
    <row r="1552" spans="1:4">
      <c r="A1552" t="s">
        <v>2888</v>
      </c>
      <c r="B1552" t="s">
        <v>2886</v>
      </c>
      <c r="C1552" t="s">
        <v>259</v>
      </c>
      <c r="D1552" t="s">
        <v>26</v>
      </c>
    </row>
    <row r="1553" spans="1:4">
      <c r="A1553" t="s">
        <v>2889</v>
      </c>
      <c r="B1553" t="s">
        <v>2890</v>
      </c>
      <c r="C1553" t="s">
        <v>262</v>
      </c>
      <c r="D1553" t="s">
        <v>26</v>
      </c>
    </row>
    <row r="1554" spans="1:4">
      <c r="A1554" t="s">
        <v>2891</v>
      </c>
      <c r="B1554" t="s">
        <v>2890</v>
      </c>
      <c r="C1554" t="s">
        <v>262</v>
      </c>
      <c r="D1554" t="s">
        <v>26</v>
      </c>
    </row>
    <row r="1555" spans="1:4">
      <c r="A1555" t="s">
        <v>2885</v>
      </c>
      <c r="B1555" t="s">
        <v>2886</v>
      </c>
      <c r="C1555" t="s">
        <v>259</v>
      </c>
      <c r="D1555" t="s">
        <v>26</v>
      </c>
    </row>
    <row r="1556" spans="1:4">
      <c r="A1556" t="s">
        <v>2877</v>
      </c>
      <c r="B1556" t="s">
        <v>2878</v>
      </c>
      <c r="C1556" t="s">
        <v>262</v>
      </c>
      <c r="D1556" t="s">
        <v>26</v>
      </c>
    </row>
    <row r="1557" spans="1:4">
      <c r="A1557" t="s">
        <v>2884</v>
      </c>
      <c r="B1557" t="s">
        <v>2876</v>
      </c>
      <c r="C1557" t="s">
        <v>262</v>
      </c>
      <c r="D1557" t="s">
        <v>26</v>
      </c>
    </row>
    <row r="1558" spans="1:4">
      <c r="A1558" t="s">
        <v>2870</v>
      </c>
      <c r="B1558" t="s">
        <v>2815</v>
      </c>
      <c r="C1558" t="s">
        <v>262</v>
      </c>
      <c r="D1558" t="s">
        <v>26</v>
      </c>
    </row>
    <row r="1559" spans="1:4">
      <c r="A1559" t="s">
        <v>2875</v>
      </c>
      <c r="B1559" t="s">
        <v>2876</v>
      </c>
      <c r="C1559" t="s">
        <v>262</v>
      </c>
      <c r="D1559" t="s">
        <v>26</v>
      </c>
    </row>
    <row r="1560" spans="1:4">
      <c r="A1560" t="s">
        <v>2879</v>
      </c>
      <c r="B1560" t="s">
        <v>2815</v>
      </c>
      <c r="C1560" t="s">
        <v>262</v>
      </c>
      <c r="D1560" t="s">
        <v>26</v>
      </c>
    </row>
    <row r="1561" spans="1:4">
      <c r="A1561" t="s">
        <v>2880</v>
      </c>
      <c r="B1561" t="s">
        <v>2876</v>
      </c>
      <c r="C1561" t="s">
        <v>262</v>
      </c>
      <c r="D1561" t="s">
        <v>26</v>
      </c>
    </row>
    <row r="1562" spans="1:4">
      <c r="A1562" t="s">
        <v>2882</v>
      </c>
      <c r="B1562" t="s">
        <v>2815</v>
      </c>
      <c r="C1562" t="s">
        <v>262</v>
      </c>
      <c r="D1562" t="s">
        <v>26</v>
      </c>
    </row>
    <row r="1563" spans="1:4">
      <c r="A1563" t="s">
        <v>2881</v>
      </c>
      <c r="B1563" t="s">
        <v>2876</v>
      </c>
      <c r="C1563" t="s">
        <v>262</v>
      </c>
      <c r="D1563" t="s">
        <v>26</v>
      </c>
    </row>
    <row r="1564" spans="1:4">
      <c r="A1564" t="s">
        <v>2883</v>
      </c>
      <c r="B1564" t="s">
        <v>2876</v>
      </c>
      <c r="C1564" t="s">
        <v>262</v>
      </c>
      <c r="D1564" t="s">
        <v>26</v>
      </c>
    </row>
    <row r="1565" spans="1:4">
      <c r="A1565" t="s">
        <v>2916</v>
      </c>
      <c r="B1565" t="s">
        <v>2917</v>
      </c>
      <c r="C1565" t="s">
        <v>262</v>
      </c>
      <c r="D1565" t="s">
        <v>26</v>
      </c>
    </row>
    <row r="1566" spans="1:4">
      <c r="A1566" t="s">
        <v>2918</v>
      </c>
      <c r="B1566" t="s">
        <v>2917</v>
      </c>
      <c r="C1566" t="s">
        <v>262</v>
      </c>
      <c r="D1566" t="s">
        <v>26</v>
      </c>
    </row>
    <row r="1567" spans="1:4">
      <c r="A1567" t="s">
        <v>2919</v>
      </c>
      <c r="B1567" t="s">
        <v>2917</v>
      </c>
      <c r="C1567" t="s">
        <v>262</v>
      </c>
      <c r="D1567" t="s">
        <v>26</v>
      </c>
    </row>
    <row r="1568" spans="1:4">
      <c r="A1568" t="s">
        <v>2920</v>
      </c>
      <c r="B1568" t="s">
        <v>965</v>
      </c>
      <c r="C1568" t="s">
        <v>259</v>
      </c>
      <c r="D1568" t="s">
        <v>26</v>
      </c>
    </row>
    <row r="1569" spans="1:4">
      <c r="A1569" t="s">
        <v>2921</v>
      </c>
      <c r="B1569" t="s">
        <v>965</v>
      </c>
      <c r="C1569" t="s">
        <v>259</v>
      </c>
      <c r="D1569" t="s">
        <v>26</v>
      </c>
    </row>
    <row r="1570" spans="1:4">
      <c r="A1570" t="s">
        <v>2922</v>
      </c>
      <c r="B1570" t="s">
        <v>2923</v>
      </c>
      <c r="C1570" t="s">
        <v>262</v>
      </c>
      <c r="D1570" t="s">
        <v>26</v>
      </c>
    </row>
    <row r="1571" spans="1:4">
      <c r="A1571" t="s">
        <v>2926</v>
      </c>
      <c r="B1571" t="s">
        <v>2923</v>
      </c>
      <c r="C1571" t="s">
        <v>262</v>
      </c>
      <c r="D1571" t="s">
        <v>26</v>
      </c>
    </row>
    <row r="1572" spans="1:4">
      <c r="A1572" t="s">
        <v>2925</v>
      </c>
      <c r="B1572" t="s">
        <v>2923</v>
      </c>
      <c r="C1572" t="s">
        <v>262</v>
      </c>
      <c r="D1572" t="s">
        <v>26</v>
      </c>
    </row>
    <row r="1573" spans="1:4">
      <c r="A1573" t="s">
        <v>2927</v>
      </c>
      <c r="B1573" t="s">
        <v>2923</v>
      </c>
      <c r="C1573" t="s">
        <v>262</v>
      </c>
      <c r="D1573" t="s">
        <v>26</v>
      </c>
    </row>
    <row r="1574" spans="1:4">
      <c r="A1574" t="s">
        <v>2924</v>
      </c>
      <c r="B1574" t="s">
        <v>2923</v>
      </c>
      <c r="C1574" t="s">
        <v>262</v>
      </c>
      <c r="D1574" t="s">
        <v>26</v>
      </c>
    </row>
    <row r="1575" spans="1:4">
      <c r="A1575" t="s">
        <v>2968</v>
      </c>
      <c r="B1575" t="s">
        <v>2929</v>
      </c>
      <c r="C1575" t="s">
        <v>259</v>
      </c>
      <c r="D1575" t="s">
        <v>26</v>
      </c>
    </row>
    <row r="1576" spans="1:4">
      <c r="A1576" t="s">
        <v>2969</v>
      </c>
      <c r="B1576" t="s">
        <v>2929</v>
      </c>
      <c r="C1576" t="s">
        <v>259</v>
      </c>
      <c r="D1576" t="s">
        <v>26</v>
      </c>
    </row>
    <row r="1577" spans="1:4">
      <c r="A1577" t="s">
        <v>3023</v>
      </c>
      <c r="B1577" t="s">
        <v>2929</v>
      </c>
      <c r="C1577" t="s">
        <v>259</v>
      </c>
      <c r="D1577" t="s">
        <v>26</v>
      </c>
    </row>
    <row r="1578" spans="1:4">
      <c r="A1578" t="s">
        <v>3022</v>
      </c>
      <c r="B1578" t="s">
        <v>2929</v>
      </c>
      <c r="C1578" t="s">
        <v>259</v>
      </c>
      <c r="D1578" t="s">
        <v>26</v>
      </c>
    </row>
    <row r="1579" spans="1:4">
      <c r="A1579" t="s">
        <v>2970</v>
      </c>
      <c r="B1579" t="s">
        <v>2971</v>
      </c>
      <c r="C1579" t="s">
        <v>262</v>
      </c>
      <c r="D1579" t="s">
        <v>26</v>
      </c>
    </row>
    <row r="1580" spans="1:4">
      <c r="A1580" t="s">
        <v>2872</v>
      </c>
      <c r="B1580" t="s">
        <v>2869</v>
      </c>
      <c r="C1580" t="s">
        <v>262</v>
      </c>
      <c r="D1580" t="s">
        <v>26</v>
      </c>
    </row>
    <row r="1581" spans="1:4">
      <c r="A1581" t="s">
        <v>2871</v>
      </c>
      <c r="B1581" t="s">
        <v>2869</v>
      </c>
      <c r="C1581" t="s">
        <v>262</v>
      </c>
      <c r="D1581" t="s">
        <v>26</v>
      </c>
    </row>
    <row r="1582" spans="1:4">
      <c r="A1582" t="s">
        <v>2874</v>
      </c>
      <c r="B1582" t="s">
        <v>2812</v>
      </c>
      <c r="C1582" t="s">
        <v>262</v>
      </c>
      <c r="D1582" t="s">
        <v>26</v>
      </c>
    </row>
    <row r="1583" spans="1:4">
      <c r="A1583" t="s">
        <v>2811</v>
      </c>
      <c r="B1583" t="s">
        <v>2812</v>
      </c>
      <c r="C1583" t="s">
        <v>262</v>
      </c>
      <c r="D1583" t="s">
        <v>26</v>
      </c>
    </row>
    <row r="1584" spans="1:4">
      <c r="A1584" t="s">
        <v>2813</v>
      </c>
      <c r="B1584" t="s">
        <v>2812</v>
      </c>
      <c r="C1584" t="s">
        <v>262</v>
      </c>
      <c r="D1584" t="s">
        <v>26</v>
      </c>
    </row>
    <row r="1585" spans="1:4">
      <c r="A1585" t="s">
        <v>2873</v>
      </c>
      <c r="B1585" t="s">
        <v>2812</v>
      </c>
      <c r="C1585" t="s">
        <v>262</v>
      </c>
      <c r="D1585" t="s">
        <v>26</v>
      </c>
    </row>
    <row r="1586" spans="1:4">
      <c r="A1586" t="s">
        <v>2823</v>
      </c>
      <c r="B1586" t="s">
        <v>2821</v>
      </c>
      <c r="C1586" t="s">
        <v>262</v>
      </c>
      <c r="D1586" t="s">
        <v>26</v>
      </c>
    </row>
    <row r="1587" spans="1:4">
      <c r="A1587" t="s">
        <v>2822</v>
      </c>
      <c r="B1587" t="s">
        <v>2821</v>
      </c>
      <c r="C1587" t="s">
        <v>262</v>
      </c>
      <c r="D1587" t="s">
        <v>26</v>
      </c>
    </row>
    <row r="1588" spans="1:4">
      <c r="A1588" t="s">
        <v>2820</v>
      </c>
      <c r="B1588" t="s">
        <v>2821</v>
      </c>
      <c r="C1588" t="s">
        <v>262</v>
      </c>
      <c r="D1588" t="s">
        <v>26</v>
      </c>
    </row>
    <row r="1589" spans="1:4">
      <c r="A1589" t="s">
        <v>2826</v>
      </c>
      <c r="B1589" t="s">
        <v>2821</v>
      </c>
      <c r="C1589" t="s">
        <v>262</v>
      </c>
      <c r="D1589" t="s">
        <v>26</v>
      </c>
    </row>
    <row r="1590" spans="1:4">
      <c r="A1590" t="s">
        <v>2827</v>
      </c>
      <c r="B1590" t="s">
        <v>2821</v>
      </c>
      <c r="C1590" t="s">
        <v>262</v>
      </c>
      <c r="D1590" t="s">
        <v>26</v>
      </c>
    </row>
    <row r="1591" spans="1:4">
      <c r="A1591" t="s">
        <v>1432</v>
      </c>
      <c r="B1591" t="s">
        <v>1433</v>
      </c>
      <c r="C1591" t="s">
        <v>169</v>
      </c>
      <c r="D1591" t="s">
        <v>30</v>
      </c>
    </row>
    <row r="1592" spans="1:4">
      <c r="A1592" t="s">
        <v>1434</v>
      </c>
      <c r="B1592" t="s">
        <v>1433</v>
      </c>
      <c r="C1592" t="s">
        <v>169</v>
      </c>
      <c r="D1592" t="s">
        <v>30</v>
      </c>
    </row>
    <row r="1593" spans="1:4">
      <c r="A1593" t="s">
        <v>1128</v>
      </c>
      <c r="B1593" t="s">
        <v>1129</v>
      </c>
      <c r="C1593" t="s">
        <v>169</v>
      </c>
      <c r="D1593" t="s">
        <v>30</v>
      </c>
    </row>
    <row r="1594" spans="1:4">
      <c r="A1594" t="s">
        <v>1125</v>
      </c>
      <c r="B1594" t="s">
        <v>1093</v>
      </c>
      <c r="C1594" t="s">
        <v>169</v>
      </c>
      <c r="D1594" t="s">
        <v>30</v>
      </c>
    </row>
    <row r="1595" spans="1:4">
      <c r="A1595" t="s">
        <v>1435</v>
      </c>
      <c r="B1595" t="s">
        <v>1083</v>
      </c>
      <c r="C1595" t="s">
        <v>169</v>
      </c>
      <c r="D1595" t="s">
        <v>30</v>
      </c>
    </row>
    <row r="1596" spans="1:4">
      <c r="A1596" t="s">
        <v>1436</v>
      </c>
      <c r="B1596" t="s">
        <v>1083</v>
      </c>
      <c r="C1596" t="s">
        <v>169</v>
      </c>
      <c r="D1596" t="s">
        <v>30</v>
      </c>
    </row>
    <row r="1597" spans="1:4">
      <c r="A1597" t="s">
        <v>1501</v>
      </c>
      <c r="B1597" t="s">
        <v>1502</v>
      </c>
      <c r="C1597" t="s">
        <v>169</v>
      </c>
      <c r="D1597" t="s">
        <v>30</v>
      </c>
    </row>
    <row r="1598" spans="1:4">
      <c r="A1598" t="s">
        <v>1503</v>
      </c>
      <c r="B1598" t="s">
        <v>949</v>
      </c>
      <c r="C1598" t="s">
        <v>169</v>
      </c>
      <c r="D1598" t="s">
        <v>30</v>
      </c>
    </row>
    <row r="1599" spans="1:4">
      <c r="A1599" t="s">
        <v>1504</v>
      </c>
      <c r="B1599" t="s">
        <v>949</v>
      </c>
      <c r="C1599" t="s">
        <v>169</v>
      </c>
      <c r="D1599" t="s">
        <v>30</v>
      </c>
    </row>
    <row r="1600" spans="1:4">
      <c r="A1600" t="s">
        <v>4429</v>
      </c>
      <c r="B1600" t="s">
        <v>130</v>
      </c>
      <c r="C1600" t="s">
        <v>259</v>
      </c>
      <c r="D1600" t="s">
        <v>29</v>
      </c>
    </row>
    <row r="1601" spans="1:4">
      <c r="A1601" t="s">
        <v>1505</v>
      </c>
      <c r="B1601" t="s">
        <v>954</v>
      </c>
      <c r="C1601" t="s">
        <v>169</v>
      </c>
      <c r="D1601" t="s">
        <v>30</v>
      </c>
    </row>
    <row r="1602" spans="1:4">
      <c r="A1602" t="s">
        <v>1506</v>
      </c>
      <c r="B1602" t="s">
        <v>130</v>
      </c>
      <c r="C1602" t="s">
        <v>259</v>
      </c>
      <c r="D1602" t="s">
        <v>29</v>
      </c>
    </row>
    <row r="1603" spans="1:4">
      <c r="A1603" t="s">
        <v>1507</v>
      </c>
      <c r="B1603" t="s">
        <v>130</v>
      </c>
      <c r="C1603" t="s">
        <v>259</v>
      </c>
      <c r="D1603" t="s">
        <v>29</v>
      </c>
    </row>
    <row r="1604" spans="1:4">
      <c r="A1604" t="s">
        <v>1508</v>
      </c>
      <c r="B1604" t="s">
        <v>927</v>
      </c>
      <c r="C1604" t="s">
        <v>169</v>
      </c>
      <c r="D1604" t="s">
        <v>30</v>
      </c>
    </row>
    <row r="1605" spans="1:4">
      <c r="A1605" t="s">
        <v>1513</v>
      </c>
      <c r="B1605" t="s">
        <v>130</v>
      </c>
      <c r="C1605" t="s">
        <v>259</v>
      </c>
      <c r="D1605" t="s">
        <v>29</v>
      </c>
    </row>
    <row r="1606" spans="1:4">
      <c r="A1606" t="s">
        <v>1514</v>
      </c>
      <c r="B1606" t="s">
        <v>130</v>
      </c>
      <c r="C1606" t="s">
        <v>259</v>
      </c>
      <c r="D1606" t="s">
        <v>29</v>
      </c>
    </row>
    <row r="1607" spans="1:4">
      <c r="A1607" t="s">
        <v>129</v>
      </c>
      <c r="B1607" t="s">
        <v>130</v>
      </c>
      <c r="C1607" t="s">
        <v>259</v>
      </c>
      <c r="D1607" t="s">
        <v>29</v>
      </c>
    </row>
    <row r="1608" spans="1:4">
      <c r="A1608" t="s">
        <v>1515</v>
      </c>
      <c r="B1608" t="s">
        <v>130</v>
      </c>
      <c r="C1608" t="s">
        <v>259</v>
      </c>
      <c r="D1608" t="s">
        <v>29</v>
      </c>
    </row>
    <row r="1609" spans="1:4">
      <c r="A1609" t="s">
        <v>1511</v>
      </c>
      <c r="B1609" t="s">
        <v>1512</v>
      </c>
      <c r="C1609" t="s">
        <v>259</v>
      </c>
      <c r="D1609" t="s">
        <v>29</v>
      </c>
    </row>
    <row r="1610" spans="1:4">
      <c r="A1610" t="s">
        <v>10412</v>
      </c>
      <c r="B1610" t="s">
        <v>1517</v>
      </c>
      <c r="C1610" t="s">
        <v>259</v>
      </c>
      <c r="D1610" t="s">
        <v>29</v>
      </c>
    </row>
    <row r="1611" spans="1:4">
      <c r="A1611" t="s">
        <v>1516</v>
      </c>
      <c r="B1611" t="s">
        <v>1517</v>
      </c>
      <c r="C1611" t="s">
        <v>259</v>
      </c>
      <c r="D1611" t="s">
        <v>29</v>
      </c>
    </row>
    <row r="1612" spans="1:4">
      <c r="A1612" t="s">
        <v>10411</v>
      </c>
      <c r="B1612" t="s">
        <v>1510</v>
      </c>
      <c r="C1612" t="s">
        <v>259</v>
      </c>
      <c r="D1612" t="s">
        <v>29</v>
      </c>
    </row>
    <row r="1613" spans="1:4">
      <c r="A1613" t="s">
        <v>1509</v>
      </c>
      <c r="B1613" t="s">
        <v>1510</v>
      </c>
      <c r="C1613" t="s">
        <v>259</v>
      </c>
      <c r="D1613" t="s">
        <v>29</v>
      </c>
    </row>
    <row r="1614" spans="1:4">
      <c r="A1614" t="s">
        <v>1520</v>
      </c>
      <c r="B1614" t="s">
        <v>936</v>
      </c>
      <c r="C1614" t="s">
        <v>169</v>
      </c>
      <c r="D1614" t="s">
        <v>30</v>
      </c>
    </row>
    <row r="1615" spans="1:4">
      <c r="A1615" t="s">
        <v>1566</v>
      </c>
      <c r="B1615" t="s">
        <v>1567</v>
      </c>
      <c r="C1615" t="s">
        <v>169</v>
      </c>
      <c r="D1615" t="s">
        <v>17</v>
      </c>
    </row>
    <row r="1616" spans="1:4">
      <c r="A1616" t="s">
        <v>1345</v>
      </c>
      <c r="B1616" t="s">
        <v>1068</v>
      </c>
      <c r="C1616" t="s">
        <v>169</v>
      </c>
      <c r="D1616" t="s">
        <v>17</v>
      </c>
    </row>
    <row r="1617" spans="1:4">
      <c r="A1617" t="s">
        <v>1343</v>
      </c>
      <c r="B1617" t="s">
        <v>1068</v>
      </c>
      <c r="C1617" t="s">
        <v>169</v>
      </c>
      <c r="D1617" t="s">
        <v>17</v>
      </c>
    </row>
    <row r="1618" spans="1:4">
      <c r="A1618" t="s">
        <v>1344</v>
      </c>
      <c r="B1618" t="s">
        <v>1068</v>
      </c>
      <c r="C1618" t="s">
        <v>169</v>
      </c>
      <c r="D1618" t="s">
        <v>17</v>
      </c>
    </row>
    <row r="1619" spans="1:4">
      <c r="A1619" t="s">
        <v>1346</v>
      </c>
      <c r="B1619" t="s">
        <v>1347</v>
      </c>
      <c r="C1619" t="s">
        <v>169</v>
      </c>
      <c r="D1619" t="s">
        <v>17</v>
      </c>
    </row>
    <row r="1620" spans="1:4">
      <c r="A1620" t="s">
        <v>1348</v>
      </c>
      <c r="B1620" t="s">
        <v>1349</v>
      </c>
      <c r="C1620" t="s">
        <v>169</v>
      </c>
      <c r="D1620" t="s">
        <v>17</v>
      </c>
    </row>
    <row r="1621" spans="1:4">
      <c r="A1621" t="s">
        <v>1350</v>
      </c>
      <c r="B1621" t="s">
        <v>1349</v>
      </c>
      <c r="C1621" t="s">
        <v>169</v>
      </c>
      <c r="D1621" t="s">
        <v>17</v>
      </c>
    </row>
    <row r="1622" spans="1:4">
      <c r="A1622" t="s">
        <v>1351</v>
      </c>
      <c r="B1622" t="s">
        <v>1347</v>
      </c>
      <c r="C1622" t="s">
        <v>169</v>
      </c>
      <c r="D1622" t="s">
        <v>17</v>
      </c>
    </row>
    <row r="1623" spans="1:4">
      <c r="A1623" t="s">
        <v>1352</v>
      </c>
      <c r="B1623" t="s">
        <v>1349</v>
      </c>
      <c r="C1623" t="s">
        <v>169</v>
      </c>
      <c r="D1623" t="s">
        <v>17</v>
      </c>
    </row>
    <row r="1624" spans="1:4">
      <c r="A1624" t="s">
        <v>1380</v>
      </c>
      <c r="B1624" t="s">
        <v>1313</v>
      </c>
      <c r="C1624" t="s">
        <v>169</v>
      </c>
      <c r="D1624" t="s">
        <v>17</v>
      </c>
    </row>
    <row r="1625" spans="1:4">
      <c r="A1625" t="s">
        <v>1563</v>
      </c>
      <c r="B1625" t="s">
        <v>1063</v>
      </c>
      <c r="C1625" t="s">
        <v>169</v>
      </c>
      <c r="D1625" t="s">
        <v>17</v>
      </c>
    </row>
    <row r="1626" spans="1:4">
      <c r="A1626" t="s">
        <v>1041</v>
      </c>
      <c r="B1626" t="s">
        <v>1042</v>
      </c>
      <c r="C1626" t="s">
        <v>169</v>
      </c>
      <c r="D1626" t="s">
        <v>17</v>
      </c>
    </row>
    <row r="1627" spans="1:4">
      <c r="A1627" t="s">
        <v>1043</v>
      </c>
      <c r="B1627" t="s">
        <v>1042</v>
      </c>
      <c r="C1627" t="s">
        <v>169</v>
      </c>
      <c r="D1627" t="s">
        <v>17</v>
      </c>
    </row>
    <row r="1628" spans="1:4">
      <c r="A1628" t="s">
        <v>1044</v>
      </c>
      <c r="B1628" t="s">
        <v>1042</v>
      </c>
      <c r="C1628" t="s">
        <v>169</v>
      </c>
      <c r="D1628" t="s">
        <v>17</v>
      </c>
    </row>
    <row r="1629" spans="1:4">
      <c r="A1629" t="s">
        <v>1045</v>
      </c>
      <c r="B1629" t="s">
        <v>1027</v>
      </c>
      <c r="C1629" t="s">
        <v>169</v>
      </c>
      <c r="D1629" t="s">
        <v>17</v>
      </c>
    </row>
    <row r="1630" spans="1:4">
      <c r="A1630" t="s">
        <v>1058</v>
      </c>
      <c r="B1630" t="s">
        <v>1059</v>
      </c>
      <c r="C1630" t="s">
        <v>169</v>
      </c>
      <c r="D1630" t="s">
        <v>17</v>
      </c>
    </row>
    <row r="1631" spans="1:4">
      <c r="A1631" t="s">
        <v>1060</v>
      </c>
      <c r="B1631" t="s">
        <v>1059</v>
      </c>
      <c r="C1631" t="s">
        <v>169</v>
      </c>
      <c r="D1631" t="s">
        <v>17</v>
      </c>
    </row>
    <row r="1632" spans="1:4">
      <c r="A1632" t="s">
        <v>1061</v>
      </c>
      <c r="B1632" t="s">
        <v>1031</v>
      </c>
      <c r="C1632" t="s">
        <v>169</v>
      </c>
      <c r="D1632" t="s">
        <v>17</v>
      </c>
    </row>
    <row r="1633" spans="1:4">
      <c r="A1633" t="s">
        <v>1040</v>
      </c>
      <c r="B1633" t="s">
        <v>1031</v>
      </c>
      <c r="C1633" t="s">
        <v>169</v>
      </c>
      <c r="D1633" t="s">
        <v>17</v>
      </c>
    </row>
    <row r="1634" spans="1:4">
      <c r="A1634" t="s">
        <v>10418</v>
      </c>
      <c r="B1634" t="s">
        <v>89</v>
      </c>
      <c r="C1634" t="s">
        <v>169</v>
      </c>
      <c r="D1634" t="s">
        <v>17</v>
      </c>
    </row>
    <row r="1635" spans="1:4">
      <c r="A1635" t="s">
        <v>1057</v>
      </c>
      <c r="B1635" t="s">
        <v>1036</v>
      </c>
      <c r="C1635" t="s">
        <v>169</v>
      </c>
      <c r="D1635" t="s">
        <v>17</v>
      </c>
    </row>
    <row r="1636" spans="1:4">
      <c r="A1636" t="s">
        <v>1048</v>
      </c>
      <c r="B1636" t="s">
        <v>1047</v>
      </c>
      <c r="C1636" t="s">
        <v>169</v>
      </c>
      <c r="D1636" t="s">
        <v>17</v>
      </c>
    </row>
    <row r="1637" spans="1:4">
      <c r="A1637" t="s">
        <v>1049</v>
      </c>
      <c r="B1637" t="s">
        <v>1047</v>
      </c>
      <c r="C1637" t="s">
        <v>169</v>
      </c>
      <c r="D1637" t="s">
        <v>17</v>
      </c>
    </row>
    <row r="1638" spans="1:4">
      <c r="A1638" t="s">
        <v>1035</v>
      </c>
      <c r="B1638" t="s">
        <v>1036</v>
      </c>
      <c r="C1638" t="s">
        <v>169</v>
      </c>
      <c r="D1638" t="s">
        <v>17</v>
      </c>
    </row>
    <row r="1639" spans="1:4">
      <c r="A1639" t="s">
        <v>1037</v>
      </c>
      <c r="B1639" t="s">
        <v>1027</v>
      </c>
      <c r="C1639" t="s">
        <v>169</v>
      </c>
      <c r="D1639" t="s">
        <v>17</v>
      </c>
    </row>
    <row r="1640" spans="1:4">
      <c r="A1640" t="s">
        <v>1038</v>
      </c>
      <c r="B1640" t="s">
        <v>1039</v>
      </c>
      <c r="C1640" t="s">
        <v>169</v>
      </c>
      <c r="D1640" t="s">
        <v>17</v>
      </c>
    </row>
    <row r="1641" spans="1:4">
      <c r="A1641" t="s">
        <v>1571</v>
      </c>
      <c r="B1641" t="s">
        <v>1027</v>
      </c>
      <c r="C1641" t="s">
        <v>169</v>
      </c>
      <c r="D1641" t="s">
        <v>17</v>
      </c>
    </row>
    <row r="1642" spans="1:4">
      <c r="A1642" t="s">
        <v>1572</v>
      </c>
      <c r="B1642" t="s">
        <v>1573</v>
      </c>
      <c r="C1642" t="s">
        <v>169</v>
      </c>
      <c r="D1642" t="s">
        <v>17</v>
      </c>
    </row>
    <row r="1643" spans="1:4">
      <c r="A1643" t="s">
        <v>1574</v>
      </c>
      <c r="B1643" t="s">
        <v>1573</v>
      </c>
      <c r="C1643" t="s">
        <v>169</v>
      </c>
      <c r="D1643" t="s">
        <v>17</v>
      </c>
    </row>
    <row r="1644" spans="1:4">
      <c r="A1644" t="s">
        <v>1323</v>
      </c>
      <c r="B1644" t="s">
        <v>1068</v>
      </c>
      <c r="C1644" t="s">
        <v>169</v>
      </c>
      <c r="D1644" t="s">
        <v>17</v>
      </c>
    </row>
    <row r="1645" spans="1:4">
      <c r="A1645" t="s">
        <v>1322</v>
      </c>
      <c r="B1645" t="s">
        <v>1068</v>
      </c>
      <c r="C1645" t="s">
        <v>169</v>
      </c>
      <c r="D1645" t="s">
        <v>17</v>
      </c>
    </row>
    <row r="1646" spans="1:4">
      <c r="A1646" t="s">
        <v>1312</v>
      </c>
      <c r="B1646" t="s">
        <v>1313</v>
      </c>
      <c r="C1646" t="s">
        <v>169</v>
      </c>
      <c r="D1646" t="s">
        <v>17</v>
      </c>
    </row>
    <row r="1647" spans="1:4">
      <c r="A1647" t="s">
        <v>1314</v>
      </c>
      <c r="B1647" t="s">
        <v>1315</v>
      </c>
      <c r="C1647" t="s">
        <v>169</v>
      </c>
      <c r="D1647" t="s">
        <v>17</v>
      </c>
    </row>
    <row r="1648" spans="1:4">
      <c r="A1648" t="s">
        <v>1316</v>
      </c>
      <c r="B1648" t="s">
        <v>1065</v>
      </c>
      <c r="C1648" t="s">
        <v>169</v>
      </c>
      <c r="D1648" t="s">
        <v>17</v>
      </c>
    </row>
    <row r="1649" spans="1:4">
      <c r="A1649" t="s">
        <v>1309</v>
      </c>
      <c r="B1649" t="s">
        <v>1310</v>
      </c>
      <c r="C1649" t="s">
        <v>169</v>
      </c>
    </row>
    <row r="1650" spans="1:4">
      <c r="A1650" t="s">
        <v>1311</v>
      </c>
      <c r="B1650" t="s">
        <v>125</v>
      </c>
      <c r="C1650" t="s">
        <v>169</v>
      </c>
      <c r="D1650" t="s">
        <v>17</v>
      </c>
    </row>
    <row r="1651" spans="1:4">
      <c r="A1651" t="s">
        <v>1318</v>
      </c>
      <c r="B1651" t="s">
        <v>1319</v>
      </c>
      <c r="C1651" t="s">
        <v>169</v>
      </c>
      <c r="D1651" t="s">
        <v>17</v>
      </c>
    </row>
    <row r="1652" spans="1:4">
      <c r="A1652" t="s">
        <v>1320</v>
      </c>
      <c r="B1652" t="s">
        <v>1319</v>
      </c>
      <c r="C1652" t="s">
        <v>169</v>
      </c>
      <c r="D1652" t="s">
        <v>17</v>
      </c>
    </row>
    <row r="1653" spans="1:4">
      <c r="A1653" t="s">
        <v>144</v>
      </c>
      <c r="B1653" t="s">
        <v>145</v>
      </c>
      <c r="C1653" t="s">
        <v>169</v>
      </c>
      <c r="D1653" t="s">
        <v>17</v>
      </c>
    </row>
    <row r="1654" spans="1:4">
      <c r="A1654" t="s">
        <v>1321</v>
      </c>
      <c r="B1654" t="s">
        <v>4489</v>
      </c>
      <c r="C1654" t="s">
        <v>169</v>
      </c>
      <c r="D1654" t="s">
        <v>17</v>
      </c>
    </row>
    <row r="1655" spans="1:4">
      <c r="A1655" t="s">
        <v>1317</v>
      </c>
      <c r="B1655" t="s">
        <v>1298</v>
      </c>
      <c r="C1655" t="s">
        <v>169</v>
      </c>
      <c r="D1655" t="s">
        <v>17</v>
      </c>
    </row>
    <row r="1656" spans="1:4">
      <c r="A1656" t="s">
        <v>1324</v>
      </c>
      <c r="B1656" t="s">
        <v>1027</v>
      </c>
      <c r="C1656" t="s">
        <v>169</v>
      </c>
      <c r="D1656" t="s">
        <v>17</v>
      </c>
    </row>
    <row r="1657" spans="1:4">
      <c r="A1657" t="s">
        <v>1022</v>
      </c>
      <c r="B1657" t="s">
        <v>1023</v>
      </c>
      <c r="C1657" t="s">
        <v>169</v>
      </c>
      <c r="D1657" t="s">
        <v>17</v>
      </c>
    </row>
    <row r="1658" spans="1:4">
      <c r="A1658" t="s">
        <v>1024</v>
      </c>
      <c r="B1658" t="s">
        <v>1025</v>
      </c>
      <c r="C1658" t="s">
        <v>169</v>
      </c>
      <c r="D1658" t="s">
        <v>17</v>
      </c>
    </row>
    <row r="1659" spans="1:4">
      <c r="A1659" t="s">
        <v>1026</v>
      </c>
      <c r="B1659" t="s">
        <v>1027</v>
      </c>
      <c r="C1659" t="s">
        <v>169</v>
      </c>
      <c r="D1659" t="s">
        <v>17</v>
      </c>
    </row>
    <row r="1660" spans="1:4">
      <c r="A1660" t="s">
        <v>1028</v>
      </c>
      <c r="B1660" t="s">
        <v>367</v>
      </c>
      <c r="C1660" t="s">
        <v>169</v>
      </c>
      <c r="D1660" t="s">
        <v>17</v>
      </c>
    </row>
    <row r="1661" spans="1:4">
      <c r="A1661" t="s">
        <v>1029</v>
      </c>
      <c r="B1661" t="s">
        <v>367</v>
      </c>
      <c r="C1661" t="s">
        <v>169</v>
      </c>
      <c r="D1661" t="s">
        <v>17</v>
      </c>
    </row>
    <row r="1662" spans="1:4">
      <c r="A1662" t="s">
        <v>1030</v>
      </c>
      <c r="B1662" t="s">
        <v>1031</v>
      </c>
      <c r="C1662" t="s">
        <v>169</v>
      </c>
      <c r="D1662" t="s">
        <v>17</v>
      </c>
    </row>
    <row r="1663" spans="1:4">
      <c r="A1663" t="s">
        <v>1032</v>
      </c>
      <c r="B1663" t="s">
        <v>1031</v>
      </c>
      <c r="C1663" t="s">
        <v>169</v>
      </c>
      <c r="D1663" t="s">
        <v>17</v>
      </c>
    </row>
    <row r="1664" spans="1:4">
      <c r="A1664" t="s">
        <v>155</v>
      </c>
      <c r="B1664" t="s">
        <v>1293</v>
      </c>
      <c r="C1664" t="s">
        <v>169</v>
      </c>
      <c r="D1664" t="s">
        <v>17</v>
      </c>
    </row>
    <row r="1665" spans="1:4">
      <c r="A1665" t="s">
        <v>124</v>
      </c>
      <c r="B1665" t="s">
        <v>125</v>
      </c>
      <c r="C1665" t="s">
        <v>169</v>
      </c>
      <c r="D1665" t="s">
        <v>17</v>
      </c>
    </row>
    <row r="1666" spans="1:4">
      <c r="A1666" t="s">
        <v>351</v>
      </c>
      <c r="B1666" t="s">
        <v>296</v>
      </c>
      <c r="C1666" t="s">
        <v>259</v>
      </c>
      <c r="D1666" t="s">
        <v>27</v>
      </c>
    </row>
    <row r="1667" spans="1:4">
      <c r="A1667" t="s">
        <v>352</v>
      </c>
      <c r="B1667" t="s">
        <v>296</v>
      </c>
      <c r="C1667" t="s">
        <v>259</v>
      </c>
      <c r="D1667" t="s">
        <v>27</v>
      </c>
    </row>
    <row r="1668" spans="1:4">
      <c r="A1668" t="s">
        <v>357</v>
      </c>
      <c r="B1668" t="s">
        <v>296</v>
      </c>
      <c r="C1668" t="s">
        <v>259</v>
      </c>
      <c r="D1668" t="s">
        <v>27</v>
      </c>
    </row>
    <row r="1669" spans="1:4">
      <c r="A1669" t="s">
        <v>348</v>
      </c>
      <c r="B1669" t="s">
        <v>349</v>
      </c>
      <c r="C1669" t="s">
        <v>259</v>
      </c>
      <c r="D1669" t="s">
        <v>27</v>
      </c>
    </row>
    <row r="1670" spans="1:4">
      <c r="A1670" t="s">
        <v>350</v>
      </c>
      <c r="B1670" t="s">
        <v>349</v>
      </c>
      <c r="C1670" t="s">
        <v>259</v>
      </c>
      <c r="D1670" t="s">
        <v>27</v>
      </c>
    </row>
    <row r="1671" spans="1:4">
      <c r="A1671" t="s">
        <v>511</v>
      </c>
      <c r="B1671" t="s">
        <v>512</v>
      </c>
      <c r="C1671" t="s">
        <v>169</v>
      </c>
    </row>
    <row r="1672" spans="1:4">
      <c r="A1672" t="s">
        <v>516</v>
      </c>
      <c r="B1672" t="s">
        <v>378</v>
      </c>
      <c r="C1672" t="s">
        <v>259</v>
      </c>
      <c r="D1672" t="s">
        <v>27</v>
      </c>
    </row>
    <row r="1673" spans="1:4">
      <c r="A1673" t="s">
        <v>517</v>
      </c>
      <c r="B1673" t="s">
        <v>382</v>
      </c>
      <c r="C1673" t="s">
        <v>259</v>
      </c>
      <c r="D1673" t="s">
        <v>27</v>
      </c>
    </row>
    <row r="1674" spans="1:4">
      <c r="A1674" t="s">
        <v>518</v>
      </c>
      <c r="B1674" t="s">
        <v>296</v>
      </c>
      <c r="C1674" t="s">
        <v>259</v>
      </c>
      <c r="D1674" t="s">
        <v>27</v>
      </c>
    </row>
    <row r="1675" spans="1:4">
      <c r="A1675" t="s">
        <v>519</v>
      </c>
      <c r="B1675" t="s">
        <v>296</v>
      </c>
      <c r="C1675" t="s">
        <v>259</v>
      </c>
      <c r="D1675" t="s">
        <v>27</v>
      </c>
    </row>
    <row r="1676" spans="1:4">
      <c r="A1676" t="s">
        <v>522</v>
      </c>
      <c r="B1676" t="s">
        <v>296</v>
      </c>
      <c r="C1676" t="s">
        <v>259</v>
      </c>
      <c r="D1676" t="s">
        <v>27</v>
      </c>
    </row>
    <row r="1677" spans="1:4">
      <c r="A1677" t="s">
        <v>520</v>
      </c>
      <c r="B1677" t="s">
        <v>521</v>
      </c>
      <c r="C1677" t="s">
        <v>262</v>
      </c>
      <c r="D1677" t="s">
        <v>27</v>
      </c>
    </row>
    <row r="1678" spans="1:4">
      <c r="A1678" t="s">
        <v>513</v>
      </c>
      <c r="B1678" t="s">
        <v>514</v>
      </c>
      <c r="C1678" t="s">
        <v>259</v>
      </c>
      <c r="D1678" t="s">
        <v>27</v>
      </c>
    </row>
    <row r="1679" spans="1:4">
      <c r="A1679" t="s">
        <v>523</v>
      </c>
      <c r="B1679" t="s">
        <v>275</v>
      </c>
      <c r="C1679" t="s">
        <v>259</v>
      </c>
      <c r="D1679" t="s">
        <v>27</v>
      </c>
    </row>
    <row r="1680" spans="1:4">
      <c r="A1680" t="s">
        <v>524</v>
      </c>
      <c r="B1680" t="s">
        <v>525</v>
      </c>
      <c r="C1680" t="s">
        <v>259</v>
      </c>
      <c r="D1680" t="s">
        <v>27</v>
      </c>
    </row>
    <row r="1681" spans="1:4">
      <c r="A1681" t="s">
        <v>515</v>
      </c>
      <c r="B1681" t="s">
        <v>378</v>
      </c>
      <c r="C1681" t="s">
        <v>259</v>
      </c>
      <c r="D1681" t="s">
        <v>27</v>
      </c>
    </row>
    <row r="1682" spans="1:4">
      <c r="A1682" t="s">
        <v>526</v>
      </c>
      <c r="B1682" t="s">
        <v>258</v>
      </c>
      <c r="C1682" t="s">
        <v>259</v>
      </c>
      <c r="D1682" t="s">
        <v>27</v>
      </c>
    </row>
    <row r="1683" spans="1:4">
      <c r="A1683" t="s">
        <v>527</v>
      </c>
      <c r="B1683" t="s">
        <v>258</v>
      </c>
      <c r="C1683" t="s">
        <v>259</v>
      </c>
    </row>
    <row r="1684" spans="1:4">
      <c r="A1684" t="s">
        <v>746</v>
      </c>
      <c r="B1684" t="s">
        <v>380</v>
      </c>
      <c r="C1684" t="s">
        <v>262</v>
      </c>
      <c r="D1684" t="s">
        <v>27</v>
      </c>
    </row>
    <row r="1685" spans="1:4">
      <c r="A1685" t="s">
        <v>749</v>
      </c>
      <c r="B1685" t="s">
        <v>750</v>
      </c>
      <c r="C1685" t="s">
        <v>169</v>
      </c>
      <c r="D1685" t="s">
        <v>18</v>
      </c>
    </row>
    <row r="1686" spans="1:4">
      <c r="A1686" t="s">
        <v>751</v>
      </c>
      <c r="B1686" t="s">
        <v>750</v>
      </c>
      <c r="C1686" t="s">
        <v>169</v>
      </c>
      <c r="D1686" t="s">
        <v>18</v>
      </c>
    </row>
    <row r="1687" spans="1:4">
      <c r="A1687" t="s">
        <v>752</v>
      </c>
      <c r="B1687" t="s">
        <v>624</v>
      </c>
      <c r="C1687" t="s">
        <v>169</v>
      </c>
      <c r="D1687" t="s">
        <v>18</v>
      </c>
    </row>
    <row r="1688" spans="1:4">
      <c r="A1688" t="s">
        <v>753</v>
      </c>
      <c r="B1688" t="s">
        <v>748</v>
      </c>
      <c r="C1688" t="s">
        <v>169</v>
      </c>
      <c r="D1688" t="s">
        <v>18</v>
      </c>
    </row>
    <row r="1689" spans="1:4">
      <c r="A1689" t="s">
        <v>747</v>
      </c>
      <c r="B1689" t="s">
        <v>748</v>
      </c>
      <c r="C1689" t="s">
        <v>169</v>
      </c>
      <c r="D1689" t="s">
        <v>18</v>
      </c>
    </row>
    <row r="1690" spans="1:4">
      <c r="A1690" t="s">
        <v>755</v>
      </c>
      <c r="B1690" t="s">
        <v>756</v>
      </c>
      <c r="C1690" t="s">
        <v>169</v>
      </c>
      <c r="D1690" t="s">
        <v>18</v>
      </c>
    </row>
    <row r="1691" spans="1:4">
      <c r="A1691" t="s">
        <v>757</v>
      </c>
      <c r="B1691" t="s">
        <v>748</v>
      </c>
      <c r="C1691" t="s">
        <v>169</v>
      </c>
      <c r="D1691" t="s">
        <v>18</v>
      </c>
    </row>
    <row r="1692" spans="1:4">
      <c r="A1692" t="s">
        <v>754</v>
      </c>
      <c r="B1692" t="s">
        <v>748</v>
      </c>
      <c r="C1692" t="s">
        <v>169</v>
      </c>
      <c r="D1692" t="s">
        <v>18</v>
      </c>
    </row>
    <row r="1693" spans="1:4">
      <c r="A1693" t="s">
        <v>772</v>
      </c>
      <c r="B1693" t="s">
        <v>773</v>
      </c>
      <c r="C1693" t="s">
        <v>169</v>
      </c>
      <c r="D1693" t="s">
        <v>39</v>
      </c>
    </row>
    <row r="1694" spans="1:4">
      <c r="A1694" t="s">
        <v>770</v>
      </c>
      <c r="B1694" t="s">
        <v>771</v>
      </c>
      <c r="C1694" t="s">
        <v>169</v>
      </c>
      <c r="D1694" t="s">
        <v>39</v>
      </c>
    </row>
    <row r="1695" spans="1:4">
      <c r="A1695" t="s">
        <v>774</v>
      </c>
      <c r="B1695" t="s">
        <v>775</v>
      </c>
      <c r="C1695" t="s">
        <v>169</v>
      </c>
      <c r="D1695" t="s">
        <v>39</v>
      </c>
    </row>
    <row r="1696" spans="1:4">
      <c r="A1696" t="s">
        <v>121</v>
      </c>
      <c r="B1696" t="s">
        <v>122</v>
      </c>
      <c r="C1696" t="s">
        <v>169</v>
      </c>
      <c r="D1696" t="s">
        <v>39</v>
      </c>
    </row>
    <row r="1697" spans="1:4">
      <c r="A1697" t="s">
        <v>762</v>
      </c>
      <c r="B1697" t="s">
        <v>763</v>
      </c>
      <c r="C1697" t="s">
        <v>169</v>
      </c>
      <c r="D1697" t="s">
        <v>39</v>
      </c>
    </row>
    <row r="1698" spans="1:4">
      <c r="A1698" t="s">
        <v>766</v>
      </c>
      <c r="B1698" t="s">
        <v>763</v>
      </c>
      <c r="C1698" t="s">
        <v>169</v>
      </c>
      <c r="D1698" t="s">
        <v>39</v>
      </c>
    </row>
    <row r="1699" spans="1:4">
      <c r="A1699" t="s">
        <v>761</v>
      </c>
      <c r="B1699" t="s">
        <v>10211</v>
      </c>
      <c r="C1699" t="s">
        <v>169</v>
      </c>
      <c r="D1699" t="s">
        <v>39</v>
      </c>
    </row>
    <row r="1700" spans="1:4">
      <c r="A1700" t="s">
        <v>758</v>
      </c>
      <c r="B1700" t="s">
        <v>10211</v>
      </c>
      <c r="C1700" t="s">
        <v>169</v>
      </c>
      <c r="D1700" t="s">
        <v>39</v>
      </c>
    </row>
    <row r="1701" spans="1:4">
      <c r="A1701" t="s">
        <v>760</v>
      </c>
      <c r="B1701" t="s">
        <v>10211</v>
      </c>
      <c r="C1701" t="s">
        <v>169</v>
      </c>
      <c r="D1701" t="s">
        <v>39</v>
      </c>
    </row>
    <row r="1702" spans="1:4">
      <c r="A1702" t="s">
        <v>767</v>
      </c>
      <c r="B1702" t="s">
        <v>768</v>
      </c>
      <c r="C1702" t="s">
        <v>169</v>
      </c>
      <c r="D1702" t="s">
        <v>39</v>
      </c>
    </row>
    <row r="1703" spans="1:4">
      <c r="A1703" t="s">
        <v>769</v>
      </c>
      <c r="B1703" t="s">
        <v>768</v>
      </c>
      <c r="C1703" t="s">
        <v>169</v>
      </c>
      <c r="D1703" t="s">
        <v>39</v>
      </c>
    </row>
    <row r="1704" spans="1:4">
      <c r="A1704" t="s">
        <v>764</v>
      </c>
      <c r="B1704" t="s">
        <v>10211</v>
      </c>
      <c r="C1704" t="s">
        <v>169</v>
      </c>
      <c r="D1704" t="s">
        <v>39</v>
      </c>
    </row>
    <row r="1705" spans="1:4">
      <c r="A1705" t="s">
        <v>765</v>
      </c>
      <c r="B1705" t="s">
        <v>122</v>
      </c>
      <c r="C1705" t="s">
        <v>169</v>
      </c>
      <c r="D1705" t="s">
        <v>39</v>
      </c>
    </row>
    <row r="1706" spans="1:4">
      <c r="A1706" t="s">
        <v>776</v>
      </c>
      <c r="B1706" t="s">
        <v>777</v>
      </c>
      <c r="C1706" t="s">
        <v>169</v>
      </c>
    </row>
    <row r="1707" spans="1:4">
      <c r="A1707" t="s">
        <v>780</v>
      </c>
      <c r="B1707" t="s">
        <v>779</v>
      </c>
      <c r="C1707" t="s">
        <v>169</v>
      </c>
      <c r="D1707" t="s">
        <v>15</v>
      </c>
    </row>
    <row r="1708" spans="1:4">
      <c r="A1708" t="s">
        <v>778</v>
      </c>
      <c r="B1708" t="s">
        <v>779</v>
      </c>
      <c r="C1708" t="s">
        <v>169</v>
      </c>
      <c r="D1708" t="s">
        <v>15</v>
      </c>
    </row>
    <row r="1709" spans="1:4">
      <c r="A1709" t="s">
        <v>4399</v>
      </c>
      <c r="B1709" t="s">
        <v>4400</v>
      </c>
      <c r="C1709" t="s">
        <v>169</v>
      </c>
      <c r="D1709" t="s">
        <v>15</v>
      </c>
    </row>
    <row r="1710" spans="1:4">
      <c r="A1710" t="s">
        <v>784</v>
      </c>
      <c r="B1710" t="s">
        <v>785</v>
      </c>
      <c r="C1710" t="s">
        <v>169</v>
      </c>
      <c r="D1710" t="s">
        <v>15</v>
      </c>
    </row>
    <row r="1711" spans="1:4">
      <c r="A1711" t="s">
        <v>786</v>
      </c>
      <c r="B1711" t="s">
        <v>787</v>
      </c>
      <c r="C1711" t="s">
        <v>169</v>
      </c>
      <c r="D1711" t="s">
        <v>15</v>
      </c>
    </row>
    <row r="1712" spans="1:4">
      <c r="A1712" t="s">
        <v>4401</v>
      </c>
      <c r="B1712" t="s">
        <v>4402</v>
      </c>
      <c r="C1712" t="s">
        <v>169</v>
      </c>
      <c r="D1712" t="s">
        <v>15</v>
      </c>
    </row>
    <row r="1713" spans="1:4">
      <c r="A1713" t="s">
        <v>788</v>
      </c>
      <c r="B1713" t="s">
        <v>789</v>
      </c>
      <c r="C1713" t="s">
        <v>169</v>
      </c>
      <c r="D1713" t="s">
        <v>15</v>
      </c>
    </row>
    <row r="1714" spans="1:4">
      <c r="A1714" t="s">
        <v>790</v>
      </c>
      <c r="B1714" t="s">
        <v>785</v>
      </c>
      <c r="C1714" t="s">
        <v>169</v>
      </c>
      <c r="D1714" t="s">
        <v>15</v>
      </c>
    </row>
    <row r="1715" spans="1:4">
      <c r="A1715" t="s">
        <v>791</v>
      </c>
      <c r="B1715" t="s">
        <v>792</v>
      </c>
      <c r="C1715" t="s">
        <v>169</v>
      </c>
      <c r="D1715" t="s">
        <v>15</v>
      </c>
    </row>
    <row r="1716" spans="1:4">
      <c r="A1716" t="s">
        <v>2825</v>
      </c>
      <c r="B1716" t="s">
        <v>2821</v>
      </c>
      <c r="C1716" t="s">
        <v>262</v>
      </c>
      <c r="D1716" t="s">
        <v>26</v>
      </c>
    </row>
    <row r="1717" spans="1:4">
      <c r="A1717" t="s">
        <v>2824</v>
      </c>
      <c r="B1717" t="s">
        <v>2821</v>
      </c>
      <c r="C1717" t="s">
        <v>262</v>
      </c>
      <c r="D1717" t="s">
        <v>26</v>
      </c>
    </row>
    <row r="1718" spans="1:4">
      <c r="A1718" t="s">
        <v>2814</v>
      </c>
      <c r="B1718" t="s">
        <v>2815</v>
      </c>
      <c r="C1718" t="s">
        <v>262</v>
      </c>
      <c r="D1718" t="s">
        <v>26</v>
      </c>
    </row>
    <row r="1719" spans="1:4">
      <c r="A1719" t="s">
        <v>2817</v>
      </c>
      <c r="B1719" t="s">
        <v>2815</v>
      </c>
      <c r="C1719" t="s">
        <v>262</v>
      </c>
      <c r="D1719" t="s">
        <v>26</v>
      </c>
    </row>
    <row r="1720" spans="1:4">
      <c r="A1720" t="s">
        <v>2816</v>
      </c>
      <c r="B1720" t="s">
        <v>2815</v>
      </c>
      <c r="C1720" t="s">
        <v>262</v>
      </c>
      <c r="D1720" t="s">
        <v>26</v>
      </c>
    </row>
    <row r="1721" spans="1:4">
      <c r="A1721" t="s">
        <v>2818</v>
      </c>
      <c r="B1721" t="s">
        <v>2815</v>
      </c>
      <c r="C1721" t="s">
        <v>262</v>
      </c>
      <c r="D1721" t="s">
        <v>26</v>
      </c>
    </row>
    <row r="1722" spans="1:4">
      <c r="A1722" t="s">
        <v>2819</v>
      </c>
      <c r="B1722" t="s">
        <v>2815</v>
      </c>
      <c r="C1722" t="s">
        <v>262</v>
      </c>
      <c r="D1722" t="s">
        <v>26</v>
      </c>
    </row>
    <row r="1723" spans="1:4">
      <c r="A1723" t="s">
        <v>2854</v>
      </c>
      <c r="B1723" t="s">
        <v>2853</v>
      </c>
      <c r="C1723" t="s">
        <v>259</v>
      </c>
      <c r="D1723" t="s">
        <v>26</v>
      </c>
    </row>
    <row r="1724" spans="1:4">
      <c r="A1724" t="s">
        <v>2855</v>
      </c>
      <c r="B1724" t="s">
        <v>2853</v>
      </c>
      <c r="C1724" t="s">
        <v>259</v>
      </c>
      <c r="D1724" t="s">
        <v>26</v>
      </c>
    </row>
    <row r="1725" spans="1:4">
      <c r="A1725" t="s">
        <v>2856</v>
      </c>
      <c r="B1725" t="s">
        <v>2853</v>
      </c>
      <c r="C1725" t="s">
        <v>259</v>
      </c>
      <c r="D1725" t="s">
        <v>26</v>
      </c>
    </row>
    <row r="1726" spans="1:4">
      <c r="A1726" t="s">
        <v>2857</v>
      </c>
      <c r="B1726" t="s">
        <v>2853</v>
      </c>
      <c r="C1726" t="s">
        <v>259</v>
      </c>
      <c r="D1726" t="s">
        <v>26</v>
      </c>
    </row>
    <row r="1727" spans="1:4">
      <c r="A1727" t="s">
        <v>2858</v>
      </c>
      <c r="B1727" t="s">
        <v>2853</v>
      </c>
      <c r="C1727" t="s">
        <v>259</v>
      </c>
      <c r="D1727" t="s">
        <v>26</v>
      </c>
    </row>
    <row r="1728" spans="1:4">
      <c r="A1728" t="s">
        <v>2859</v>
      </c>
      <c r="B1728" t="s">
        <v>2853</v>
      </c>
      <c r="C1728" t="s">
        <v>259</v>
      </c>
      <c r="D1728" t="s">
        <v>26</v>
      </c>
    </row>
    <row r="1729" spans="1:4">
      <c r="A1729" t="s">
        <v>2861</v>
      </c>
      <c r="B1729" t="s">
        <v>2853</v>
      </c>
      <c r="C1729" t="s">
        <v>259</v>
      </c>
      <c r="D1729" t="s">
        <v>26</v>
      </c>
    </row>
    <row r="1730" spans="1:4">
      <c r="A1730" t="s">
        <v>2860</v>
      </c>
      <c r="B1730" t="s">
        <v>2853</v>
      </c>
      <c r="C1730" t="s">
        <v>259</v>
      </c>
      <c r="D1730" t="s">
        <v>26</v>
      </c>
    </row>
    <row r="1731" spans="1:4">
      <c r="A1731" t="s">
        <v>2862</v>
      </c>
      <c r="B1731" t="s">
        <v>2853</v>
      </c>
      <c r="C1731" t="s">
        <v>259</v>
      </c>
      <c r="D1731" t="s">
        <v>26</v>
      </c>
    </row>
    <row r="1732" spans="1:4">
      <c r="A1732" t="s">
        <v>2852</v>
      </c>
      <c r="B1732" t="s">
        <v>2853</v>
      </c>
      <c r="C1732" t="s">
        <v>259</v>
      </c>
      <c r="D1732" t="s">
        <v>26</v>
      </c>
    </row>
    <row r="1733" spans="1:4">
      <c r="A1733" t="s">
        <v>2848</v>
      </c>
      <c r="B1733" t="s">
        <v>2846</v>
      </c>
      <c r="C1733" t="s">
        <v>262</v>
      </c>
      <c r="D1733" t="s">
        <v>26</v>
      </c>
    </row>
    <row r="1734" spans="1:4">
      <c r="A1734" t="s">
        <v>2849</v>
      </c>
      <c r="B1734" t="s">
        <v>2846</v>
      </c>
      <c r="C1734" t="s">
        <v>262</v>
      </c>
      <c r="D1734" t="s">
        <v>26</v>
      </c>
    </row>
    <row r="1735" spans="1:4">
      <c r="A1735" t="s">
        <v>2845</v>
      </c>
      <c r="B1735" t="s">
        <v>2846</v>
      </c>
      <c r="C1735" t="s">
        <v>262</v>
      </c>
      <c r="D1735" t="s">
        <v>26</v>
      </c>
    </row>
    <row r="1736" spans="1:4">
      <c r="A1736" t="s">
        <v>2847</v>
      </c>
      <c r="B1736" t="s">
        <v>2846</v>
      </c>
      <c r="C1736" t="s">
        <v>262</v>
      </c>
      <c r="D1736" t="s">
        <v>26</v>
      </c>
    </row>
    <row r="1737" spans="1:4">
      <c r="A1737" t="s">
        <v>2951</v>
      </c>
      <c r="B1737" t="s">
        <v>2853</v>
      </c>
      <c r="C1737" t="s">
        <v>259</v>
      </c>
      <c r="D1737" t="s">
        <v>26</v>
      </c>
    </row>
    <row r="1738" spans="1:4">
      <c r="A1738" t="s">
        <v>2830</v>
      </c>
      <c r="B1738" t="s">
        <v>2831</v>
      </c>
      <c r="C1738" t="s">
        <v>259</v>
      </c>
      <c r="D1738" t="s">
        <v>26</v>
      </c>
    </row>
    <row r="1739" spans="1:4">
      <c r="A1739" t="s">
        <v>2843</v>
      </c>
      <c r="B1739" t="s">
        <v>2831</v>
      </c>
      <c r="C1739" t="s">
        <v>259</v>
      </c>
      <c r="D1739" t="s">
        <v>26</v>
      </c>
    </row>
    <row r="1740" spans="1:4">
      <c r="A1740" t="s">
        <v>3292</v>
      </c>
      <c r="B1740" t="s">
        <v>622</v>
      </c>
      <c r="C1740" t="s">
        <v>169</v>
      </c>
      <c r="D1740" t="s">
        <v>18</v>
      </c>
    </row>
    <row r="1741" spans="1:4">
      <c r="A1741" t="s">
        <v>3288</v>
      </c>
      <c r="B1741" t="s">
        <v>622</v>
      </c>
      <c r="C1741" t="s">
        <v>169</v>
      </c>
      <c r="D1741" t="s">
        <v>18</v>
      </c>
    </row>
    <row r="1742" spans="1:4">
      <c r="A1742" t="s">
        <v>3290</v>
      </c>
      <c r="B1742" t="s">
        <v>622</v>
      </c>
      <c r="C1742" t="s">
        <v>169</v>
      </c>
      <c r="D1742" t="s">
        <v>18</v>
      </c>
    </row>
    <row r="1743" spans="1:4">
      <c r="A1743" t="s">
        <v>3291</v>
      </c>
      <c r="B1743" t="s">
        <v>622</v>
      </c>
      <c r="C1743" t="s">
        <v>169</v>
      </c>
      <c r="D1743" t="s">
        <v>18</v>
      </c>
    </row>
    <row r="1744" spans="1:4">
      <c r="A1744" t="s">
        <v>3335</v>
      </c>
      <c r="B1744" t="s">
        <v>622</v>
      </c>
      <c r="C1744" t="s">
        <v>169</v>
      </c>
      <c r="D1744" t="s">
        <v>18</v>
      </c>
    </row>
    <row r="1745" spans="1:4">
      <c r="A1745" t="s">
        <v>3336</v>
      </c>
      <c r="B1745" t="s">
        <v>622</v>
      </c>
      <c r="C1745" t="s">
        <v>169</v>
      </c>
      <c r="D1745" t="s">
        <v>18</v>
      </c>
    </row>
    <row r="1746" spans="1:4">
      <c r="A1746" t="s">
        <v>3271</v>
      </c>
      <c r="B1746" t="s">
        <v>2532</v>
      </c>
      <c r="C1746" t="s">
        <v>169</v>
      </c>
      <c r="D1746" t="s">
        <v>18</v>
      </c>
    </row>
    <row r="1747" spans="1:4">
      <c r="A1747" t="s">
        <v>3519</v>
      </c>
      <c r="B1747" t="s">
        <v>3520</v>
      </c>
      <c r="C1747" t="s">
        <v>169</v>
      </c>
      <c r="D1747" t="s">
        <v>18</v>
      </c>
    </row>
    <row r="1748" spans="1:4">
      <c r="A1748" t="s">
        <v>3518</v>
      </c>
      <c r="B1748" t="s">
        <v>2544</v>
      </c>
      <c r="C1748" t="s">
        <v>169</v>
      </c>
      <c r="D1748" t="s">
        <v>18</v>
      </c>
    </row>
    <row r="1749" spans="1:4">
      <c r="A1749" t="s">
        <v>3342</v>
      </c>
      <c r="B1749" t="s">
        <v>2544</v>
      </c>
      <c r="C1749" t="s">
        <v>169</v>
      </c>
      <c r="D1749" t="s">
        <v>18</v>
      </c>
    </row>
    <row r="1750" spans="1:4">
      <c r="A1750" t="s">
        <v>3289</v>
      </c>
      <c r="B1750" t="s">
        <v>622</v>
      </c>
      <c r="C1750" t="s">
        <v>169</v>
      </c>
      <c r="D1750" t="s">
        <v>18</v>
      </c>
    </row>
    <row r="1751" spans="1:4">
      <c r="A1751" t="s">
        <v>3287</v>
      </c>
      <c r="B1751" t="s">
        <v>622</v>
      </c>
      <c r="C1751" t="s">
        <v>169</v>
      </c>
      <c r="D1751" t="s">
        <v>18</v>
      </c>
    </row>
    <row r="1752" spans="1:4">
      <c r="A1752" t="s">
        <v>3293</v>
      </c>
      <c r="B1752" t="s">
        <v>622</v>
      </c>
      <c r="C1752" t="s">
        <v>169</v>
      </c>
      <c r="D1752" t="s">
        <v>18</v>
      </c>
    </row>
    <row r="1753" spans="1:4">
      <c r="A1753" t="s">
        <v>3340</v>
      </c>
      <c r="B1753" t="s">
        <v>3341</v>
      </c>
      <c r="C1753" t="s">
        <v>169</v>
      </c>
      <c r="D1753" t="s">
        <v>18</v>
      </c>
    </row>
    <row r="1754" spans="1:4">
      <c r="A1754" t="s">
        <v>3521</v>
      </c>
      <c r="B1754" t="s">
        <v>3516</v>
      </c>
      <c r="C1754" t="s">
        <v>169</v>
      </c>
      <c r="D1754" t="s">
        <v>18</v>
      </c>
    </row>
    <row r="1755" spans="1:4">
      <c r="A1755" t="s">
        <v>3222</v>
      </c>
      <c r="B1755" t="s">
        <v>3223</v>
      </c>
      <c r="C1755" t="s">
        <v>169</v>
      </c>
      <c r="D1755" t="s">
        <v>18</v>
      </c>
    </row>
    <row r="1756" spans="1:4">
      <c r="A1756" t="s">
        <v>3221</v>
      </c>
      <c r="B1756" t="s">
        <v>645</v>
      </c>
      <c r="C1756" t="s">
        <v>169</v>
      </c>
      <c r="D1756" t="s">
        <v>18</v>
      </c>
    </row>
    <row r="1757" spans="1:4">
      <c r="A1757" t="s">
        <v>3532</v>
      </c>
      <c r="B1757" t="s">
        <v>3516</v>
      </c>
      <c r="C1757" t="s">
        <v>169</v>
      </c>
    </row>
    <row r="1758" spans="1:4">
      <c r="A1758" t="s">
        <v>3524</v>
      </c>
      <c r="B1758" t="s">
        <v>3448</v>
      </c>
      <c r="C1758" t="s">
        <v>169</v>
      </c>
      <c r="D1758" t="s">
        <v>18</v>
      </c>
    </row>
    <row r="1759" spans="1:4">
      <c r="A1759" t="s">
        <v>3525</v>
      </c>
      <c r="B1759" t="s">
        <v>3341</v>
      </c>
      <c r="C1759" t="s">
        <v>169</v>
      </c>
      <c r="D1759" t="s">
        <v>18</v>
      </c>
    </row>
    <row r="1760" spans="1:4">
      <c r="A1760" t="s">
        <v>3526</v>
      </c>
      <c r="B1760" t="s">
        <v>3341</v>
      </c>
      <c r="C1760" t="s">
        <v>169</v>
      </c>
      <c r="D1760" t="s">
        <v>18</v>
      </c>
    </row>
    <row r="1761" spans="1:4">
      <c r="A1761" t="s">
        <v>3527</v>
      </c>
      <c r="B1761" t="s">
        <v>3341</v>
      </c>
      <c r="C1761" t="s">
        <v>169</v>
      </c>
      <c r="D1761" t="s">
        <v>18</v>
      </c>
    </row>
    <row r="1762" spans="1:4">
      <c r="A1762" t="s">
        <v>3528</v>
      </c>
      <c r="B1762" t="s">
        <v>3341</v>
      </c>
      <c r="C1762" t="s">
        <v>169</v>
      </c>
      <c r="D1762" t="s">
        <v>18</v>
      </c>
    </row>
    <row r="1763" spans="1:4">
      <c r="A1763" t="s">
        <v>3529</v>
      </c>
      <c r="B1763" t="s">
        <v>3341</v>
      </c>
      <c r="C1763" t="s">
        <v>169</v>
      </c>
      <c r="D1763" t="s">
        <v>18</v>
      </c>
    </row>
    <row r="1764" spans="1:4">
      <c r="A1764" t="s">
        <v>1521</v>
      </c>
      <c r="B1764" t="s">
        <v>936</v>
      </c>
      <c r="C1764" t="s">
        <v>169</v>
      </c>
      <c r="D1764" t="s">
        <v>30</v>
      </c>
    </row>
    <row r="1765" spans="1:4">
      <c r="A1765" t="s">
        <v>1106</v>
      </c>
      <c r="B1765" t="s">
        <v>944</v>
      </c>
      <c r="C1765" t="s">
        <v>169</v>
      </c>
      <c r="D1765" t="s">
        <v>30</v>
      </c>
    </row>
    <row r="1766" spans="1:4">
      <c r="A1766" t="s">
        <v>1112</v>
      </c>
      <c r="B1766" t="s">
        <v>936</v>
      </c>
      <c r="C1766" t="s">
        <v>169</v>
      </c>
      <c r="D1766" t="s">
        <v>30</v>
      </c>
    </row>
    <row r="1767" spans="1:4">
      <c r="A1767" t="s">
        <v>1109</v>
      </c>
      <c r="B1767" t="s">
        <v>952</v>
      </c>
      <c r="C1767" t="s">
        <v>169</v>
      </c>
      <c r="D1767" t="s">
        <v>30</v>
      </c>
    </row>
    <row r="1768" spans="1:4">
      <c r="A1768" t="s">
        <v>1110</v>
      </c>
      <c r="B1768" t="s">
        <v>1076</v>
      </c>
      <c r="C1768" t="s">
        <v>169</v>
      </c>
      <c r="D1768" t="s">
        <v>30</v>
      </c>
    </row>
    <row r="1769" spans="1:4">
      <c r="A1769" t="s">
        <v>1111</v>
      </c>
      <c r="B1769" t="s">
        <v>939</v>
      </c>
      <c r="C1769" t="s">
        <v>169</v>
      </c>
      <c r="D1769" t="s">
        <v>30</v>
      </c>
    </row>
    <row r="1770" spans="1:4">
      <c r="A1770" t="s">
        <v>1105</v>
      </c>
      <c r="B1770" t="s">
        <v>942</v>
      </c>
      <c r="C1770" t="s">
        <v>169</v>
      </c>
      <c r="D1770" t="s">
        <v>30</v>
      </c>
    </row>
    <row r="1771" spans="1:4">
      <c r="A1771" t="s">
        <v>1107</v>
      </c>
      <c r="B1771" t="s">
        <v>949</v>
      </c>
      <c r="C1771" t="s">
        <v>169</v>
      </c>
      <c r="D1771" t="s">
        <v>30</v>
      </c>
    </row>
    <row r="1772" spans="1:4">
      <c r="A1772" t="s">
        <v>1108</v>
      </c>
      <c r="B1772" t="s">
        <v>949</v>
      </c>
      <c r="C1772" t="s">
        <v>169</v>
      </c>
      <c r="D1772" t="s">
        <v>30</v>
      </c>
    </row>
    <row r="1773" spans="1:4">
      <c r="A1773" t="s">
        <v>1113</v>
      </c>
      <c r="B1773" t="s">
        <v>1114</v>
      </c>
      <c r="C1773" t="s">
        <v>169</v>
      </c>
      <c r="D1773" t="s">
        <v>30</v>
      </c>
    </row>
    <row r="1774" spans="1:4">
      <c r="A1774" t="s">
        <v>783</v>
      </c>
      <c r="B1774" t="s">
        <v>782</v>
      </c>
      <c r="C1774" t="s">
        <v>169</v>
      </c>
      <c r="D1774" t="s">
        <v>15</v>
      </c>
    </row>
    <row r="1775" spans="1:4">
      <c r="A1775" t="s">
        <v>781</v>
      </c>
      <c r="B1775" t="s">
        <v>782</v>
      </c>
      <c r="C1775" t="s">
        <v>169</v>
      </c>
      <c r="D1775" t="s">
        <v>15</v>
      </c>
    </row>
    <row r="1776" spans="1:4">
      <c r="A1776" t="s">
        <v>793</v>
      </c>
      <c r="B1776" t="s">
        <v>794</v>
      </c>
      <c r="C1776" t="s">
        <v>169</v>
      </c>
      <c r="D1776" t="s">
        <v>15</v>
      </c>
    </row>
    <row r="1777" spans="1:4">
      <c r="A1777" t="s">
        <v>4405</v>
      </c>
      <c r="B1777" t="s">
        <v>3839</v>
      </c>
      <c r="C1777" t="s">
        <v>169</v>
      </c>
      <c r="D1777" t="s">
        <v>3</v>
      </c>
    </row>
    <row r="1778" spans="1:4">
      <c r="A1778" t="s">
        <v>795</v>
      </c>
      <c r="B1778" t="s">
        <v>796</v>
      </c>
      <c r="C1778" t="s">
        <v>169</v>
      </c>
      <c r="D1778" t="s">
        <v>3</v>
      </c>
    </row>
    <row r="1779" spans="1:4">
      <c r="A1779" t="s">
        <v>825</v>
      </c>
      <c r="B1779" t="s">
        <v>796</v>
      </c>
      <c r="C1779" t="s">
        <v>169</v>
      </c>
      <c r="D1779" t="s">
        <v>3</v>
      </c>
    </row>
    <row r="1780" spans="1:4">
      <c r="A1780" t="s">
        <v>826</v>
      </c>
      <c r="B1780" t="s">
        <v>796</v>
      </c>
      <c r="C1780" t="s">
        <v>169</v>
      </c>
      <c r="D1780" t="s">
        <v>3</v>
      </c>
    </row>
    <row r="1781" spans="1:4">
      <c r="A1781" t="s">
        <v>827</v>
      </c>
      <c r="B1781" t="s">
        <v>796</v>
      </c>
      <c r="C1781" t="s">
        <v>169</v>
      </c>
      <c r="D1781" t="s">
        <v>3</v>
      </c>
    </row>
    <row r="1782" spans="1:4">
      <c r="A1782" t="s">
        <v>823</v>
      </c>
      <c r="B1782" t="s">
        <v>824</v>
      </c>
      <c r="C1782" t="s">
        <v>169</v>
      </c>
      <c r="D1782" t="s">
        <v>3</v>
      </c>
    </row>
    <row r="1783" spans="1:4">
      <c r="A1783" t="s">
        <v>820</v>
      </c>
      <c r="B1783" t="s">
        <v>810</v>
      </c>
      <c r="C1783" t="s">
        <v>169</v>
      </c>
      <c r="D1783" t="s">
        <v>3</v>
      </c>
    </row>
    <row r="1784" spans="1:4">
      <c r="A1784" t="s">
        <v>821</v>
      </c>
      <c r="B1784" t="s">
        <v>810</v>
      </c>
      <c r="C1784" t="s">
        <v>169</v>
      </c>
      <c r="D1784" t="s">
        <v>3</v>
      </c>
    </row>
    <row r="1785" spans="1:4">
      <c r="A1785" t="s">
        <v>822</v>
      </c>
      <c r="B1785" t="s">
        <v>810</v>
      </c>
      <c r="C1785" t="s">
        <v>169</v>
      </c>
      <c r="D1785" t="s">
        <v>3</v>
      </c>
    </row>
    <row r="1786" spans="1:4">
      <c r="A1786" t="s">
        <v>797</v>
      </c>
      <c r="B1786" t="s">
        <v>798</v>
      </c>
      <c r="C1786" t="s">
        <v>169</v>
      </c>
      <c r="D1786" t="s">
        <v>3</v>
      </c>
    </row>
    <row r="1787" spans="1:4">
      <c r="A1787" t="s">
        <v>812</v>
      </c>
      <c r="B1787" t="s">
        <v>813</v>
      </c>
      <c r="C1787" t="s">
        <v>169</v>
      </c>
      <c r="D1787" t="s">
        <v>3</v>
      </c>
    </row>
    <row r="1788" spans="1:4">
      <c r="A1788" t="s">
        <v>814</v>
      </c>
      <c r="B1788" t="s">
        <v>815</v>
      </c>
      <c r="C1788" t="s">
        <v>169</v>
      </c>
      <c r="D1788" t="s">
        <v>3</v>
      </c>
    </row>
    <row r="1789" spans="1:4">
      <c r="A1789" t="s">
        <v>816</v>
      </c>
      <c r="B1789" t="s">
        <v>817</v>
      </c>
      <c r="C1789" t="s">
        <v>169</v>
      </c>
      <c r="D1789" t="s">
        <v>3</v>
      </c>
    </row>
    <row r="1790" spans="1:4">
      <c r="A1790" t="s">
        <v>818</v>
      </c>
      <c r="B1790" t="s">
        <v>806</v>
      </c>
      <c r="C1790" t="s">
        <v>169</v>
      </c>
      <c r="D1790" t="s">
        <v>3</v>
      </c>
    </row>
    <row r="1791" spans="1:4">
      <c r="A1791" t="s">
        <v>819</v>
      </c>
      <c r="B1791" t="s">
        <v>806</v>
      </c>
      <c r="C1791" t="s">
        <v>169</v>
      </c>
      <c r="D1791" t="s">
        <v>3</v>
      </c>
    </row>
    <row r="1792" spans="1:4">
      <c r="A1792" t="s">
        <v>799</v>
      </c>
      <c r="B1792" t="s">
        <v>800</v>
      </c>
      <c r="C1792" t="s">
        <v>169</v>
      </c>
      <c r="D1792" t="s">
        <v>3</v>
      </c>
    </row>
    <row r="1793" spans="1:4">
      <c r="A1793" t="s">
        <v>803</v>
      </c>
      <c r="B1793" t="s">
        <v>802</v>
      </c>
      <c r="C1793" t="s">
        <v>169</v>
      </c>
      <c r="D1793" t="s">
        <v>3</v>
      </c>
    </row>
    <row r="1794" spans="1:4">
      <c r="A1794" t="s">
        <v>1769</v>
      </c>
      <c r="B1794" t="s">
        <v>1234</v>
      </c>
      <c r="C1794" t="s">
        <v>169</v>
      </c>
      <c r="D1794" t="s">
        <v>31</v>
      </c>
    </row>
    <row r="1795" spans="1:4">
      <c r="A1795" t="s">
        <v>1768</v>
      </c>
      <c r="B1795" t="s">
        <v>1234</v>
      </c>
      <c r="C1795" t="s">
        <v>169</v>
      </c>
      <c r="D1795" t="s">
        <v>31</v>
      </c>
    </row>
    <row r="1796" spans="1:4">
      <c r="A1796" t="s">
        <v>1770</v>
      </c>
      <c r="B1796" t="s">
        <v>1771</v>
      </c>
      <c r="C1796" t="s">
        <v>169</v>
      </c>
    </row>
    <row r="1797" spans="1:4">
      <c r="A1797" t="s">
        <v>1772</v>
      </c>
      <c r="B1797" t="s">
        <v>1234</v>
      </c>
      <c r="C1797" t="s">
        <v>169</v>
      </c>
      <c r="D1797" t="s">
        <v>31</v>
      </c>
    </row>
    <row r="1798" spans="1:4">
      <c r="A1798" t="s">
        <v>1606</v>
      </c>
      <c r="B1798" t="s">
        <v>1608</v>
      </c>
      <c r="C1798" t="s">
        <v>169</v>
      </c>
    </row>
    <row r="1799" spans="1:4">
      <c r="A1799" t="s">
        <v>1607</v>
      </c>
      <c r="B1799" t="s">
        <v>1608</v>
      </c>
      <c r="C1799" t="s">
        <v>169</v>
      </c>
      <c r="D1799" t="s">
        <v>31</v>
      </c>
    </row>
    <row r="1800" spans="1:4">
      <c r="A1800" t="s">
        <v>1601</v>
      </c>
      <c r="B1800" t="s">
        <v>501</v>
      </c>
      <c r="C1800" t="s">
        <v>169</v>
      </c>
      <c r="D1800" t="s">
        <v>19</v>
      </c>
    </row>
    <row r="1801" spans="1:4">
      <c r="A1801" t="s">
        <v>1602</v>
      </c>
      <c r="B1801" t="s">
        <v>501</v>
      </c>
      <c r="C1801" t="s">
        <v>169</v>
      </c>
      <c r="D1801" t="s">
        <v>19</v>
      </c>
    </row>
    <row r="1802" spans="1:4">
      <c r="A1802" t="s">
        <v>1603</v>
      </c>
      <c r="B1802" t="s">
        <v>1598</v>
      </c>
      <c r="C1802" t="s">
        <v>169</v>
      </c>
      <c r="D1802" t="s">
        <v>19</v>
      </c>
    </row>
    <row r="1803" spans="1:4">
      <c r="A1803" t="s">
        <v>1491</v>
      </c>
      <c r="B1803" t="s">
        <v>1492</v>
      </c>
      <c r="C1803" t="s">
        <v>169</v>
      </c>
      <c r="D1803" t="s">
        <v>19</v>
      </c>
    </row>
    <row r="1804" spans="1:4">
      <c r="A1804" t="s">
        <v>1599</v>
      </c>
      <c r="B1804" t="s">
        <v>1598</v>
      </c>
      <c r="C1804" t="s">
        <v>169</v>
      </c>
      <c r="D1804" t="s">
        <v>19</v>
      </c>
    </row>
    <row r="1805" spans="1:4">
      <c r="A1805" t="s">
        <v>1604</v>
      </c>
      <c r="B1805" t="s">
        <v>1598</v>
      </c>
      <c r="C1805" t="s">
        <v>169</v>
      </c>
      <c r="D1805" t="s">
        <v>19</v>
      </c>
    </row>
    <row r="1806" spans="1:4">
      <c r="A1806" t="s">
        <v>1600</v>
      </c>
      <c r="B1806" t="s">
        <v>1598</v>
      </c>
      <c r="C1806" t="s">
        <v>169</v>
      </c>
      <c r="D1806" t="s">
        <v>19</v>
      </c>
    </row>
    <row r="1807" spans="1:4">
      <c r="A1807" t="s">
        <v>140</v>
      </c>
      <c r="B1807" t="s">
        <v>1598</v>
      </c>
      <c r="C1807" t="s">
        <v>169</v>
      </c>
      <c r="D1807" t="s">
        <v>19</v>
      </c>
    </row>
    <row r="1808" spans="1:4">
      <c r="A1808" t="s">
        <v>1605</v>
      </c>
      <c r="B1808" t="s">
        <v>501</v>
      </c>
      <c r="C1808" t="s">
        <v>169</v>
      </c>
      <c r="D1808" t="s">
        <v>19</v>
      </c>
    </row>
    <row r="1809" spans="1:4">
      <c r="A1809" t="s">
        <v>1597</v>
      </c>
      <c r="B1809" t="s">
        <v>1598</v>
      </c>
      <c r="C1809" t="s">
        <v>169</v>
      </c>
      <c r="D1809" t="s">
        <v>31</v>
      </c>
    </row>
    <row r="1810" spans="1:4">
      <c r="A1810" t="s">
        <v>4406</v>
      </c>
      <c r="B1810" t="s">
        <v>1598</v>
      </c>
      <c r="C1810" t="s">
        <v>169</v>
      </c>
      <c r="D1810" t="s">
        <v>19</v>
      </c>
    </row>
    <row r="1811" spans="1:4">
      <c r="A1811" t="s">
        <v>1610</v>
      </c>
      <c r="B1811" t="s">
        <v>1611</v>
      </c>
      <c r="C1811" t="s">
        <v>169</v>
      </c>
    </row>
    <row r="1812" spans="1:4">
      <c r="A1812" t="s">
        <v>1609</v>
      </c>
      <c r="B1812" t="s">
        <v>380</v>
      </c>
      <c r="C1812" t="s">
        <v>169</v>
      </c>
      <c r="D1812" t="s">
        <v>19</v>
      </c>
    </row>
    <row r="1813" spans="1:4">
      <c r="A1813" t="s">
        <v>1612</v>
      </c>
      <c r="B1813" t="s">
        <v>1234</v>
      </c>
      <c r="C1813" t="s">
        <v>169</v>
      </c>
      <c r="D1813" t="s">
        <v>31</v>
      </c>
    </row>
    <row r="1814" spans="1:4">
      <c r="A1814" t="s">
        <v>1618</v>
      </c>
      <c r="B1814" t="s">
        <v>1619</v>
      </c>
      <c r="C1814" t="s">
        <v>169</v>
      </c>
      <c r="D1814" t="s">
        <v>19</v>
      </c>
    </row>
    <row r="1815" spans="1:4">
      <c r="A1815" t="s">
        <v>1620</v>
      </c>
      <c r="B1815" t="s">
        <v>1621</v>
      </c>
      <c r="C1815" t="s">
        <v>169</v>
      </c>
      <c r="D1815" t="s">
        <v>31</v>
      </c>
    </row>
    <row r="1816" spans="1:4">
      <c r="A1816" t="s">
        <v>1624</v>
      </c>
      <c r="B1816" t="s">
        <v>1623</v>
      </c>
      <c r="C1816" t="s">
        <v>169</v>
      </c>
      <c r="D1816" t="s">
        <v>19</v>
      </c>
    </row>
    <row r="1817" spans="1:4">
      <c r="A1817" t="s">
        <v>1625</v>
      </c>
      <c r="B1817" t="s">
        <v>1482</v>
      </c>
      <c r="C1817" t="s">
        <v>169</v>
      </c>
      <c r="D1817" t="s">
        <v>19</v>
      </c>
    </row>
    <row r="1818" spans="1:4">
      <c r="A1818" t="s">
        <v>1626</v>
      </c>
      <c r="B1818" t="s">
        <v>1482</v>
      </c>
      <c r="C1818" t="s">
        <v>169</v>
      </c>
      <c r="D1818" t="s">
        <v>19</v>
      </c>
    </row>
    <row r="1819" spans="1:4">
      <c r="A1819" t="s">
        <v>1575</v>
      </c>
      <c r="B1819" t="s">
        <v>125</v>
      </c>
      <c r="C1819" t="s">
        <v>169</v>
      </c>
      <c r="D1819" t="s">
        <v>17</v>
      </c>
    </row>
    <row r="1820" spans="1:4">
      <c r="A1820" t="s">
        <v>1033</v>
      </c>
      <c r="B1820" t="s">
        <v>1027</v>
      </c>
      <c r="C1820" t="s">
        <v>169</v>
      </c>
      <c r="D1820" t="s">
        <v>17</v>
      </c>
    </row>
    <row r="1821" spans="1:4">
      <c r="A1821" t="s">
        <v>1034</v>
      </c>
      <c r="B1821" t="s">
        <v>1027</v>
      </c>
      <c r="C1821" t="s">
        <v>169</v>
      </c>
      <c r="D1821" t="s">
        <v>17</v>
      </c>
    </row>
    <row r="1822" spans="1:4">
      <c r="A1822" t="s">
        <v>1046</v>
      </c>
      <c r="B1822" t="s">
        <v>1047</v>
      </c>
      <c r="C1822" t="s">
        <v>169</v>
      </c>
      <c r="D1822" t="s">
        <v>17</v>
      </c>
    </row>
    <row r="1823" spans="1:4">
      <c r="A1823" t="s">
        <v>11152</v>
      </c>
      <c r="B1823" t="s">
        <v>11153</v>
      </c>
      <c r="C1823" t="s">
        <v>169</v>
      </c>
      <c r="D1823" t="s">
        <v>17</v>
      </c>
    </row>
    <row r="1824" spans="1:4">
      <c r="A1824" t="s">
        <v>1052</v>
      </c>
      <c r="B1824" t="s">
        <v>1051</v>
      </c>
      <c r="C1824" t="s">
        <v>169</v>
      </c>
      <c r="D1824" t="s">
        <v>17</v>
      </c>
    </row>
    <row r="1825" spans="1:4">
      <c r="A1825" t="s">
        <v>1050</v>
      </c>
      <c r="B1825" t="s">
        <v>1051</v>
      </c>
      <c r="C1825" t="s">
        <v>169</v>
      </c>
      <c r="D1825" t="s">
        <v>17</v>
      </c>
    </row>
    <row r="1826" spans="1:4">
      <c r="A1826" t="s">
        <v>1053</v>
      </c>
      <c r="B1826" t="s">
        <v>1051</v>
      </c>
      <c r="C1826" t="s">
        <v>169</v>
      </c>
      <c r="D1826" t="s">
        <v>17</v>
      </c>
    </row>
    <row r="1827" spans="1:4">
      <c r="A1827" t="s">
        <v>1054</v>
      </c>
      <c r="B1827" t="s">
        <v>1055</v>
      </c>
      <c r="C1827" t="s">
        <v>169</v>
      </c>
      <c r="D1827" t="s">
        <v>17</v>
      </c>
    </row>
    <row r="1828" spans="1:4">
      <c r="A1828" t="s">
        <v>1056</v>
      </c>
      <c r="B1828" t="s">
        <v>1055</v>
      </c>
      <c r="C1828" t="s">
        <v>169</v>
      </c>
      <c r="D1828" t="s">
        <v>17</v>
      </c>
    </row>
    <row r="1829" spans="1:4">
      <c r="A1829" t="s">
        <v>1019</v>
      </c>
      <c r="B1829" t="s">
        <v>1020</v>
      </c>
      <c r="C1829" t="s">
        <v>169</v>
      </c>
      <c r="D1829" t="s">
        <v>17</v>
      </c>
    </row>
    <row r="1830" spans="1:4">
      <c r="A1830" t="s">
        <v>1021</v>
      </c>
      <c r="B1830" t="s">
        <v>125</v>
      </c>
      <c r="C1830" t="s">
        <v>169</v>
      </c>
      <c r="D1830" t="s">
        <v>17</v>
      </c>
    </row>
    <row r="1831" spans="1:4">
      <c r="A1831" t="s">
        <v>1062</v>
      </c>
      <c r="B1831" t="s">
        <v>1063</v>
      </c>
      <c r="C1831" t="s">
        <v>169</v>
      </c>
      <c r="D1831" t="s">
        <v>17</v>
      </c>
    </row>
    <row r="1832" spans="1:4">
      <c r="A1832" t="s">
        <v>1064</v>
      </c>
      <c r="B1832" t="s">
        <v>1065</v>
      </c>
      <c r="C1832" t="s">
        <v>169</v>
      </c>
      <c r="D1832" t="s">
        <v>17</v>
      </c>
    </row>
    <row r="1833" spans="1:4">
      <c r="A1833" t="s">
        <v>1066</v>
      </c>
      <c r="B1833" t="s">
        <v>1065</v>
      </c>
      <c r="C1833" t="s">
        <v>169</v>
      </c>
      <c r="D1833" t="s">
        <v>17</v>
      </c>
    </row>
    <row r="1834" spans="1:4">
      <c r="A1834" t="s">
        <v>1290</v>
      </c>
      <c r="B1834" t="s">
        <v>1027</v>
      </c>
      <c r="C1834" t="s">
        <v>169</v>
      </c>
      <c r="D1834" t="s">
        <v>17</v>
      </c>
    </row>
    <row r="1835" spans="1:4">
      <c r="A1835" t="s">
        <v>1067</v>
      </c>
      <c r="B1835" t="s">
        <v>1068</v>
      </c>
      <c r="C1835" t="s">
        <v>169</v>
      </c>
      <c r="D1835" t="s">
        <v>17</v>
      </c>
    </row>
    <row r="1836" spans="1:4">
      <c r="A1836" t="s">
        <v>1069</v>
      </c>
      <c r="B1836" t="s">
        <v>1020</v>
      </c>
      <c r="C1836" t="s">
        <v>169</v>
      </c>
      <c r="D1836" t="s">
        <v>17</v>
      </c>
    </row>
    <row r="1837" spans="1:4">
      <c r="A1837" t="s">
        <v>1071</v>
      </c>
      <c r="B1837" t="s">
        <v>1020</v>
      </c>
      <c r="C1837" t="s">
        <v>169</v>
      </c>
      <c r="D1837" t="s">
        <v>17</v>
      </c>
    </row>
    <row r="1838" spans="1:4">
      <c r="A1838" t="s">
        <v>1070</v>
      </c>
      <c r="B1838" t="s">
        <v>1020</v>
      </c>
      <c r="C1838" t="s">
        <v>169</v>
      </c>
      <c r="D1838" t="s">
        <v>17</v>
      </c>
    </row>
    <row r="1839" spans="1:4">
      <c r="A1839" t="s">
        <v>1289</v>
      </c>
      <c r="B1839" t="s">
        <v>1020</v>
      </c>
      <c r="C1839" t="s">
        <v>169</v>
      </c>
      <c r="D1839" t="s">
        <v>17</v>
      </c>
    </row>
    <row r="1840" spans="1:4">
      <c r="A1840" t="s">
        <v>1072</v>
      </c>
      <c r="B1840" t="s">
        <v>1073</v>
      </c>
      <c r="C1840" t="s">
        <v>169</v>
      </c>
      <c r="D1840" t="s">
        <v>17</v>
      </c>
    </row>
    <row r="1841" spans="1:4">
      <c r="A1841" t="s">
        <v>1288</v>
      </c>
      <c r="B1841" t="s">
        <v>1020</v>
      </c>
      <c r="C1841" t="s">
        <v>169</v>
      </c>
      <c r="D1841" t="s">
        <v>17</v>
      </c>
    </row>
    <row r="1842" spans="1:4">
      <c r="A1842" t="s">
        <v>1292</v>
      </c>
      <c r="B1842" t="s">
        <v>1293</v>
      </c>
      <c r="C1842" t="s">
        <v>169</v>
      </c>
      <c r="D1842" t="s">
        <v>17</v>
      </c>
    </row>
    <row r="1843" spans="1:4">
      <c r="A1843" t="s">
        <v>1307</v>
      </c>
      <c r="B1843" t="s">
        <v>1068</v>
      </c>
      <c r="C1843" t="s">
        <v>169</v>
      </c>
    </row>
    <row r="1844" spans="1:4">
      <c r="A1844" t="s">
        <v>1294</v>
      </c>
      <c r="B1844" t="s">
        <v>1295</v>
      </c>
      <c r="C1844" t="s">
        <v>169</v>
      </c>
    </row>
    <row r="1845" spans="1:4">
      <c r="A1845" t="s">
        <v>2844</v>
      </c>
      <c r="B1845" t="s">
        <v>2831</v>
      </c>
      <c r="C1845" t="s">
        <v>259</v>
      </c>
      <c r="D1845" t="s">
        <v>26</v>
      </c>
    </row>
    <row r="1846" spans="1:4">
      <c r="A1846" t="s">
        <v>2832</v>
      </c>
      <c r="B1846" t="s">
        <v>2831</v>
      </c>
      <c r="C1846" t="s">
        <v>259</v>
      </c>
      <c r="D1846" t="s">
        <v>26</v>
      </c>
    </row>
    <row r="1847" spans="1:4">
      <c r="A1847" t="s">
        <v>2833</v>
      </c>
      <c r="B1847" t="s">
        <v>2831</v>
      </c>
      <c r="C1847" t="s">
        <v>259</v>
      </c>
      <c r="D1847" t="s">
        <v>26</v>
      </c>
    </row>
    <row r="1848" spans="1:4">
      <c r="A1848" t="s">
        <v>2841</v>
      </c>
      <c r="B1848" t="s">
        <v>2831</v>
      </c>
      <c r="C1848" t="s">
        <v>259</v>
      </c>
      <c r="D1848" t="s">
        <v>26</v>
      </c>
    </row>
    <row r="1849" spans="1:4">
      <c r="A1849" t="s">
        <v>2835</v>
      </c>
      <c r="B1849" t="s">
        <v>2831</v>
      </c>
      <c r="C1849" t="s">
        <v>259</v>
      </c>
      <c r="D1849" t="s">
        <v>26</v>
      </c>
    </row>
    <row r="1850" spans="1:4">
      <c r="A1850" t="s">
        <v>2840</v>
      </c>
      <c r="B1850" t="s">
        <v>2831</v>
      </c>
      <c r="C1850" t="s">
        <v>259</v>
      </c>
      <c r="D1850" t="s">
        <v>26</v>
      </c>
    </row>
    <row r="1851" spans="1:4">
      <c r="A1851" t="s">
        <v>2842</v>
      </c>
      <c r="B1851" t="s">
        <v>2831</v>
      </c>
      <c r="C1851" t="s">
        <v>259</v>
      </c>
      <c r="D1851" t="s">
        <v>26</v>
      </c>
    </row>
    <row r="1852" spans="1:4">
      <c r="A1852" t="s">
        <v>2834</v>
      </c>
      <c r="B1852" t="s">
        <v>2831</v>
      </c>
      <c r="C1852" t="s">
        <v>259</v>
      </c>
      <c r="D1852" t="s">
        <v>26</v>
      </c>
    </row>
    <row r="1853" spans="1:4">
      <c r="A1853" t="s">
        <v>2836</v>
      </c>
      <c r="B1853" t="s">
        <v>2831</v>
      </c>
      <c r="C1853" t="s">
        <v>259</v>
      </c>
      <c r="D1853" t="s">
        <v>26</v>
      </c>
    </row>
    <row r="1854" spans="1:4">
      <c r="A1854" t="s">
        <v>2837</v>
      </c>
      <c r="B1854" t="s">
        <v>2831</v>
      </c>
      <c r="C1854" t="s">
        <v>259</v>
      </c>
      <c r="D1854" t="s">
        <v>26</v>
      </c>
    </row>
    <row r="1855" spans="1:4">
      <c r="A1855" t="s">
        <v>2838</v>
      </c>
      <c r="B1855" t="s">
        <v>2831</v>
      </c>
      <c r="C1855" t="s">
        <v>259</v>
      </c>
      <c r="D1855" t="s">
        <v>26</v>
      </c>
    </row>
    <row r="1856" spans="1:4">
      <c r="A1856" t="s">
        <v>2839</v>
      </c>
      <c r="B1856" t="s">
        <v>2831</v>
      </c>
      <c r="C1856" t="s">
        <v>259</v>
      </c>
      <c r="D1856" t="s">
        <v>26</v>
      </c>
    </row>
    <row r="1857" spans="1:4">
      <c r="A1857" t="s">
        <v>2828</v>
      </c>
      <c r="B1857" t="s">
        <v>2829</v>
      </c>
      <c r="C1857" t="s">
        <v>262</v>
      </c>
      <c r="D1857" t="s">
        <v>26</v>
      </c>
    </row>
    <row r="1858" spans="1:4">
      <c r="A1858" t="s">
        <v>3034</v>
      </c>
      <c r="B1858" t="s">
        <v>10417</v>
      </c>
      <c r="C1858" t="s">
        <v>259</v>
      </c>
      <c r="D1858" t="s">
        <v>26</v>
      </c>
    </row>
    <row r="1859" spans="1:4">
      <c r="A1859" t="s">
        <v>3030</v>
      </c>
      <c r="B1859" t="s">
        <v>2810</v>
      </c>
      <c r="C1859" t="s">
        <v>262</v>
      </c>
      <c r="D1859" t="s">
        <v>26</v>
      </c>
    </row>
    <row r="1860" spans="1:4">
      <c r="A1860" t="s">
        <v>3031</v>
      </c>
      <c r="B1860" t="s">
        <v>2929</v>
      </c>
      <c r="C1860" t="s">
        <v>259</v>
      </c>
      <c r="D1860" t="s">
        <v>26</v>
      </c>
    </row>
    <row r="1861" spans="1:4">
      <c r="A1861" t="s">
        <v>3032</v>
      </c>
      <c r="B1861" t="s">
        <v>2929</v>
      </c>
      <c r="C1861" t="s">
        <v>259</v>
      </c>
      <c r="D1861" t="s">
        <v>26</v>
      </c>
    </row>
    <row r="1862" spans="1:4">
      <c r="A1862" t="s">
        <v>3033</v>
      </c>
      <c r="B1862" t="s">
        <v>2929</v>
      </c>
      <c r="C1862" t="s">
        <v>259</v>
      </c>
      <c r="D1862" t="s">
        <v>26</v>
      </c>
    </row>
    <row r="1863" spans="1:4">
      <c r="A1863" t="s">
        <v>3029</v>
      </c>
      <c r="B1863" t="s">
        <v>2810</v>
      </c>
      <c r="C1863" t="s">
        <v>262</v>
      </c>
      <c r="D1863" t="s">
        <v>26</v>
      </c>
    </row>
    <row r="1864" spans="1:4">
      <c r="A1864" t="s">
        <v>3026</v>
      </c>
      <c r="B1864" t="s">
        <v>2929</v>
      </c>
      <c r="C1864" t="s">
        <v>259</v>
      </c>
      <c r="D1864" t="s">
        <v>26</v>
      </c>
    </row>
    <row r="1865" spans="1:4">
      <c r="A1865" t="s">
        <v>3027</v>
      </c>
      <c r="B1865" t="s">
        <v>2929</v>
      </c>
      <c r="C1865" t="s">
        <v>259</v>
      </c>
      <c r="D1865" t="s">
        <v>26</v>
      </c>
    </row>
    <row r="1866" spans="1:4">
      <c r="A1866" t="s">
        <v>3024</v>
      </c>
      <c r="B1866" t="s">
        <v>2929</v>
      </c>
      <c r="C1866" t="s">
        <v>259</v>
      </c>
      <c r="D1866" t="s">
        <v>26</v>
      </c>
    </row>
    <row r="1867" spans="1:4">
      <c r="A1867" t="s">
        <v>3530</v>
      </c>
      <c r="B1867" t="s">
        <v>3341</v>
      </c>
      <c r="C1867" t="s">
        <v>169</v>
      </c>
      <c r="D1867" t="s">
        <v>18</v>
      </c>
    </row>
    <row r="1868" spans="1:4">
      <c r="A1868" t="s">
        <v>3531</v>
      </c>
      <c r="B1868" t="s">
        <v>3341</v>
      </c>
      <c r="C1868" t="s">
        <v>169</v>
      </c>
      <c r="D1868" t="s">
        <v>18</v>
      </c>
    </row>
    <row r="1869" spans="1:4">
      <c r="A1869" t="s">
        <v>3533</v>
      </c>
      <c r="B1869" t="s">
        <v>3534</v>
      </c>
      <c r="C1869" t="s">
        <v>169</v>
      </c>
    </row>
    <row r="1870" spans="1:4">
      <c r="A1870" t="s">
        <v>2539</v>
      </c>
      <c r="B1870" t="s">
        <v>2540</v>
      </c>
      <c r="C1870" t="s">
        <v>169</v>
      </c>
      <c r="D1870" t="s">
        <v>18</v>
      </c>
    </row>
    <row r="1871" spans="1:4">
      <c r="A1871" t="s">
        <v>2541</v>
      </c>
      <c r="B1871" t="s">
        <v>2540</v>
      </c>
      <c r="C1871" t="s">
        <v>169</v>
      </c>
      <c r="D1871" t="s">
        <v>18</v>
      </c>
    </row>
    <row r="1872" spans="1:4">
      <c r="A1872" t="s">
        <v>2535</v>
      </c>
      <c r="B1872" t="s">
        <v>624</v>
      </c>
      <c r="C1872" t="s">
        <v>169</v>
      </c>
      <c r="D1872" t="s">
        <v>18</v>
      </c>
    </row>
    <row r="1873" spans="1:4">
      <c r="A1873" t="s">
        <v>2536</v>
      </c>
      <c r="B1873" t="s">
        <v>624</v>
      </c>
      <c r="C1873" t="s">
        <v>169</v>
      </c>
      <c r="D1873" t="s">
        <v>18</v>
      </c>
    </row>
    <row r="1874" spans="1:4">
      <c r="A1874" t="s">
        <v>2537</v>
      </c>
      <c r="B1874" t="s">
        <v>624</v>
      </c>
      <c r="C1874" t="s">
        <v>169</v>
      </c>
      <c r="D1874" t="s">
        <v>18</v>
      </c>
    </row>
    <row r="1875" spans="1:4">
      <c r="A1875" t="s">
        <v>633</v>
      </c>
      <c r="B1875" t="s">
        <v>624</v>
      </c>
      <c r="C1875" t="s">
        <v>169</v>
      </c>
      <c r="D1875" t="s">
        <v>18</v>
      </c>
    </row>
    <row r="1876" spans="1:4">
      <c r="A1876" t="s">
        <v>2627</v>
      </c>
      <c r="B1876" t="s">
        <v>624</v>
      </c>
      <c r="C1876" t="s">
        <v>169</v>
      </c>
      <c r="D1876" t="s">
        <v>18</v>
      </c>
    </row>
    <row r="1877" spans="1:4">
      <c r="A1877" t="s">
        <v>2628</v>
      </c>
      <c r="B1877" t="s">
        <v>624</v>
      </c>
      <c r="C1877" t="s">
        <v>169</v>
      </c>
      <c r="D1877" t="s">
        <v>18</v>
      </c>
    </row>
    <row r="1878" spans="1:4">
      <c r="A1878" t="s">
        <v>2629</v>
      </c>
      <c r="B1878" t="s">
        <v>624</v>
      </c>
      <c r="C1878" t="s">
        <v>169</v>
      </c>
      <c r="D1878" t="s">
        <v>18</v>
      </c>
    </row>
    <row r="1879" spans="1:4">
      <c r="A1879" t="s">
        <v>2716</v>
      </c>
      <c r="B1879" t="s">
        <v>2633</v>
      </c>
      <c r="C1879" t="s">
        <v>169</v>
      </c>
      <c r="D1879" t="s">
        <v>18</v>
      </c>
    </row>
    <row r="1880" spans="1:4">
      <c r="A1880" t="s">
        <v>2715</v>
      </c>
      <c r="B1880" t="s">
        <v>2631</v>
      </c>
      <c r="C1880" t="s">
        <v>169</v>
      </c>
      <c r="D1880" t="s">
        <v>18</v>
      </c>
    </row>
    <row r="1881" spans="1:4">
      <c r="A1881" t="s">
        <v>2630</v>
      </c>
      <c r="B1881" t="s">
        <v>2631</v>
      </c>
      <c r="C1881" t="s">
        <v>169</v>
      </c>
      <c r="D1881" t="s">
        <v>18</v>
      </c>
    </row>
    <row r="1882" spans="1:4">
      <c r="A1882" t="s">
        <v>2632</v>
      </c>
      <c r="B1882" t="s">
        <v>2633</v>
      </c>
      <c r="C1882" t="s">
        <v>169</v>
      </c>
      <c r="D1882" t="s">
        <v>18</v>
      </c>
    </row>
    <row r="1883" spans="1:4">
      <c r="A1883" t="s">
        <v>2634</v>
      </c>
      <c r="B1883" t="s">
        <v>2631</v>
      </c>
      <c r="C1883" t="s">
        <v>169</v>
      </c>
      <c r="D1883" t="s">
        <v>18</v>
      </c>
    </row>
    <row r="1884" spans="1:4">
      <c r="A1884" t="s">
        <v>2717</v>
      </c>
      <c r="B1884" t="s">
        <v>2631</v>
      </c>
      <c r="C1884" t="s">
        <v>169</v>
      </c>
      <c r="D1884" t="s">
        <v>18</v>
      </c>
    </row>
    <row r="1885" spans="1:4">
      <c r="A1885" t="s">
        <v>2729</v>
      </c>
      <c r="B1885" t="s">
        <v>2730</v>
      </c>
      <c r="C1885" t="s">
        <v>169</v>
      </c>
      <c r="D1885" t="s">
        <v>18</v>
      </c>
    </row>
    <row r="1886" spans="1:4">
      <c r="A1886" t="s">
        <v>2731</v>
      </c>
      <c r="B1886" t="s">
        <v>638</v>
      </c>
      <c r="C1886" t="s">
        <v>169</v>
      </c>
      <c r="D1886" t="s">
        <v>18</v>
      </c>
    </row>
    <row r="1887" spans="1:4">
      <c r="A1887" t="s">
        <v>2728</v>
      </c>
      <c r="B1887" t="s">
        <v>638</v>
      </c>
      <c r="C1887" t="s">
        <v>169</v>
      </c>
      <c r="D1887" t="s">
        <v>18</v>
      </c>
    </row>
    <row r="1888" spans="1:4">
      <c r="A1888" t="s">
        <v>2732</v>
      </c>
      <c r="B1888" t="s">
        <v>2733</v>
      </c>
      <c r="C1888" t="s">
        <v>169</v>
      </c>
      <c r="D1888" t="s">
        <v>18</v>
      </c>
    </row>
    <row r="1889" spans="1:4">
      <c r="A1889" t="s">
        <v>2734</v>
      </c>
      <c r="B1889" t="s">
        <v>2735</v>
      </c>
      <c r="C1889" t="s">
        <v>169</v>
      </c>
      <c r="D1889" t="s">
        <v>18</v>
      </c>
    </row>
    <row r="1890" spans="1:4">
      <c r="A1890" t="s">
        <v>804</v>
      </c>
      <c r="B1890" t="s">
        <v>802</v>
      </c>
      <c r="C1890" t="s">
        <v>169</v>
      </c>
      <c r="D1890" t="s">
        <v>3</v>
      </c>
    </row>
    <row r="1891" spans="1:4">
      <c r="A1891" t="s">
        <v>801</v>
      </c>
      <c r="B1891" t="s">
        <v>802</v>
      </c>
      <c r="C1891" t="s">
        <v>169</v>
      </c>
      <c r="D1891" t="s">
        <v>3</v>
      </c>
    </row>
    <row r="1892" spans="1:4">
      <c r="A1892" t="s">
        <v>808</v>
      </c>
      <c r="B1892" t="s">
        <v>806</v>
      </c>
      <c r="C1892" t="s">
        <v>169</v>
      </c>
      <c r="D1892" t="s">
        <v>3</v>
      </c>
    </row>
    <row r="1893" spans="1:4">
      <c r="A1893" t="s">
        <v>805</v>
      </c>
      <c r="B1893" t="s">
        <v>806</v>
      </c>
      <c r="C1893" t="s">
        <v>169</v>
      </c>
      <c r="D1893" t="s">
        <v>3</v>
      </c>
    </row>
    <row r="1894" spans="1:4">
      <c r="A1894" t="s">
        <v>807</v>
      </c>
      <c r="B1894" t="s">
        <v>806</v>
      </c>
      <c r="C1894" t="s">
        <v>169</v>
      </c>
      <c r="D1894" t="s">
        <v>3</v>
      </c>
    </row>
    <row r="1895" spans="1:4">
      <c r="A1895" t="s">
        <v>809</v>
      </c>
      <c r="B1895" t="s">
        <v>810</v>
      </c>
      <c r="C1895" t="s">
        <v>169</v>
      </c>
      <c r="D1895" t="s">
        <v>3</v>
      </c>
    </row>
    <row r="1896" spans="1:4">
      <c r="A1896" t="s">
        <v>811</v>
      </c>
      <c r="B1896" t="s">
        <v>810</v>
      </c>
      <c r="C1896" t="s">
        <v>169</v>
      </c>
      <c r="D1896" t="s">
        <v>3</v>
      </c>
    </row>
    <row r="1897" spans="1:4">
      <c r="A1897" t="s">
        <v>967</v>
      </c>
      <c r="B1897" t="s">
        <v>965</v>
      </c>
      <c r="C1897" t="s">
        <v>259</v>
      </c>
      <c r="D1897" t="s">
        <v>28</v>
      </c>
    </row>
    <row r="1898" spans="1:4">
      <c r="A1898" t="s">
        <v>968</v>
      </c>
      <c r="B1898" t="s">
        <v>965</v>
      </c>
      <c r="C1898" t="s">
        <v>259</v>
      </c>
      <c r="D1898" t="s">
        <v>28</v>
      </c>
    </row>
    <row r="1899" spans="1:4">
      <c r="A1899" t="s">
        <v>966</v>
      </c>
      <c r="B1899" t="s">
        <v>965</v>
      </c>
      <c r="C1899" t="s">
        <v>259</v>
      </c>
      <c r="D1899" t="s">
        <v>28</v>
      </c>
    </row>
    <row r="1900" spans="1:4">
      <c r="A1900" t="s">
        <v>964</v>
      </c>
      <c r="B1900" t="s">
        <v>965</v>
      </c>
      <c r="C1900" t="s">
        <v>259</v>
      </c>
      <c r="D1900" t="s">
        <v>28</v>
      </c>
    </row>
    <row r="1901" spans="1:4">
      <c r="A1901" t="s">
        <v>959</v>
      </c>
      <c r="B1901" t="s">
        <v>960</v>
      </c>
      <c r="C1901" t="s">
        <v>262</v>
      </c>
      <c r="D1901" t="s">
        <v>28</v>
      </c>
    </row>
    <row r="1902" spans="1:4">
      <c r="A1902" t="s">
        <v>961</v>
      </c>
      <c r="B1902" t="s">
        <v>960</v>
      </c>
      <c r="C1902" t="s">
        <v>262</v>
      </c>
      <c r="D1902" t="s">
        <v>28</v>
      </c>
    </row>
    <row r="1903" spans="1:4">
      <c r="A1903" t="s">
        <v>962</v>
      </c>
      <c r="B1903" t="s">
        <v>963</v>
      </c>
      <c r="C1903" t="s">
        <v>262</v>
      </c>
      <c r="D1903" t="s">
        <v>28</v>
      </c>
    </row>
    <row r="1904" spans="1:4">
      <c r="A1904" t="s">
        <v>958</v>
      </c>
      <c r="B1904" t="s">
        <v>956</v>
      </c>
      <c r="C1904" t="s">
        <v>259</v>
      </c>
      <c r="D1904" t="s">
        <v>28</v>
      </c>
    </row>
    <row r="1905" spans="1:4">
      <c r="A1905" t="s">
        <v>955</v>
      </c>
      <c r="B1905" t="s">
        <v>956</v>
      </c>
      <c r="C1905" t="s">
        <v>259</v>
      </c>
      <c r="D1905" t="s">
        <v>28</v>
      </c>
    </row>
    <row r="1906" spans="1:4">
      <c r="A1906" t="s">
        <v>957</v>
      </c>
      <c r="B1906" t="s">
        <v>956</v>
      </c>
      <c r="C1906" t="s">
        <v>259</v>
      </c>
      <c r="D1906" t="s">
        <v>28</v>
      </c>
    </row>
    <row r="1907" spans="1:4">
      <c r="A1907" t="s">
        <v>972</v>
      </c>
      <c r="B1907" t="s">
        <v>970</v>
      </c>
      <c r="C1907" t="s">
        <v>262</v>
      </c>
      <c r="D1907" t="s">
        <v>28</v>
      </c>
    </row>
    <row r="1908" spans="1:4">
      <c r="A1908" t="s">
        <v>969</v>
      </c>
      <c r="B1908" t="s">
        <v>970</v>
      </c>
      <c r="C1908" t="s">
        <v>262</v>
      </c>
      <c r="D1908" t="s">
        <v>28</v>
      </c>
    </row>
    <row r="1909" spans="1:4">
      <c r="A1909" t="s">
        <v>2473</v>
      </c>
      <c r="B1909" t="s">
        <v>1407</v>
      </c>
      <c r="C1909" t="s">
        <v>169</v>
      </c>
      <c r="D1909" t="s">
        <v>17</v>
      </c>
    </row>
    <row r="1910" spans="1:4">
      <c r="A1910" t="s">
        <v>2475</v>
      </c>
      <c r="B1910" t="s">
        <v>1407</v>
      </c>
      <c r="C1910" t="s">
        <v>169</v>
      </c>
      <c r="D1910" t="s">
        <v>17</v>
      </c>
    </row>
    <row r="1911" spans="1:4">
      <c r="A1911" t="s">
        <v>2655</v>
      </c>
      <c r="B1911" t="s">
        <v>1407</v>
      </c>
      <c r="C1911" t="s">
        <v>169</v>
      </c>
      <c r="D1911" t="s">
        <v>17</v>
      </c>
    </row>
    <row r="1912" spans="1:4">
      <c r="A1912" t="s">
        <v>2656</v>
      </c>
      <c r="B1912" t="s">
        <v>1407</v>
      </c>
      <c r="C1912" t="s">
        <v>169</v>
      </c>
      <c r="D1912" t="s">
        <v>17</v>
      </c>
    </row>
    <row r="1913" spans="1:4">
      <c r="A1913" t="s">
        <v>2653</v>
      </c>
      <c r="B1913" t="s">
        <v>1407</v>
      </c>
      <c r="C1913" t="s">
        <v>169</v>
      </c>
      <c r="D1913" t="s">
        <v>17</v>
      </c>
    </row>
    <row r="1914" spans="1:4">
      <c r="A1914" t="s">
        <v>2654</v>
      </c>
      <c r="B1914" t="s">
        <v>1407</v>
      </c>
      <c r="C1914" t="s">
        <v>169</v>
      </c>
      <c r="D1914" t="s">
        <v>17</v>
      </c>
    </row>
    <row r="1915" spans="1:4">
      <c r="A1915" t="s">
        <v>2411</v>
      </c>
      <c r="B1915" t="s">
        <v>1407</v>
      </c>
      <c r="C1915" t="s">
        <v>169</v>
      </c>
      <c r="D1915" t="s">
        <v>17</v>
      </c>
    </row>
    <row r="1916" spans="1:4">
      <c r="A1916" t="s">
        <v>2476</v>
      </c>
      <c r="B1916" t="s">
        <v>1407</v>
      </c>
      <c r="C1916" t="s">
        <v>169</v>
      </c>
      <c r="D1916" t="s">
        <v>17</v>
      </c>
    </row>
    <row r="1917" spans="1:4">
      <c r="A1917" t="s">
        <v>2477</v>
      </c>
      <c r="B1917" t="s">
        <v>1407</v>
      </c>
      <c r="C1917" t="s">
        <v>169</v>
      </c>
      <c r="D1917" t="s">
        <v>17</v>
      </c>
    </row>
    <row r="1918" spans="1:4">
      <c r="A1918" t="s">
        <v>2478</v>
      </c>
      <c r="B1918" t="s">
        <v>1407</v>
      </c>
      <c r="C1918" t="s">
        <v>169</v>
      </c>
      <c r="D1918" t="s">
        <v>17</v>
      </c>
    </row>
    <row r="1919" spans="1:4">
      <c r="A1919" t="s">
        <v>2641</v>
      </c>
      <c r="B1919" t="s">
        <v>1750</v>
      </c>
      <c r="C1919" t="s">
        <v>169</v>
      </c>
      <c r="D1919" t="s">
        <v>17</v>
      </c>
    </row>
    <row r="1920" spans="1:4">
      <c r="A1920" t="s">
        <v>2642</v>
      </c>
      <c r="B1920" t="s">
        <v>1750</v>
      </c>
      <c r="C1920" t="s">
        <v>169</v>
      </c>
      <c r="D1920" t="s">
        <v>17</v>
      </c>
    </row>
    <row r="1921" spans="1:4">
      <c r="A1921" t="s">
        <v>2643</v>
      </c>
      <c r="B1921" t="s">
        <v>1750</v>
      </c>
      <c r="C1921" t="s">
        <v>169</v>
      </c>
      <c r="D1921" t="s">
        <v>17</v>
      </c>
    </row>
    <row r="1922" spans="1:4">
      <c r="A1922" t="s">
        <v>2644</v>
      </c>
      <c r="B1922" t="s">
        <v>1750</v>
      </c>
      <c r="C1922" t="s">
        <v>169</v>
      </c>
      <c r="D1922" t="s">
        <v>17</v>
      </c>
    </row>
    <row r="1923" spans="1:4">
      <c r="A1923" t="s">
        <v>2645</v>
      </c>
      <c r="B1923" t="s">
        <v>1752</v>
      </c>
      <c r="C1923" t="s">
        <v>169</v>
      </c>
      <c r="D1923" t="s">
        <v>17</v>
      </c>
    </row>
    <row r="1924" spans="1:4">
      <c r="A1924" t="s">
        <v>2649</v>
      </c>
      <c r="B1924" t="s">
        <v>1589</v>
      </c>
      <c r="C1924" t="s">
        <v>169</v>
      </c>
      <c r="D1924" t="s">
        <v>17</v>
      </c>
    </row>
    <row r="1925" spans="1:4">
      <c r="A1925" t="s">
        <v>2646</v>
      </c>
      <c r="B1925" t="s">
        <v>1589</v>
      </c>
      <c r="C1925" t="s">
        <v>169</v>
      </c>
      <c r="D1925" t="s">
        <v>17</v>
      </c>
    </row>
    <row r="1926" spans="1:4">
      <c r="A1926" t="s">
        <v>2647</v>
      </c>
      <c r="B1926" t="s">
        <v>1589</v>
      </c>
      <c r="C1926" t="s">
        <v>169</v>
      </c>
      <c r="D1926" t="s">
        <v>17</v>
      </c>
    </row>
    <row r="1927" spans="1:4">
      <c r="A1927" t="s">
        <v>2648</v>
      </c>
      <c r="B1927" t="s">
        <v>1589</v>
      </c>
      <c r="C1927" t="s">
        <v>169</v>
      </c>
      <c r="D1927" t="s">
        <v>17</v>
      </c>
    </row>
    <row r="1928" spans="1:4">
      <c r="A1928" t="s">
        <v>2650</v>
      </c>
      <c r="B1928" t="s">
        <v>1589</v>
      </c>
      <c r="C1928" t="s">
        <v>169</v>
      </c>
      <c r="D1928" t="s">
        <v>17</v>
      </c>
    </row>
    <row r="1929" spans="1:4">
      <c r="A1929" t="s">
        <v>2480</v>
      </c>
      <c r="B1929" t="s">
        <v>2383</v>
      </c>
      <c r="C1929" t="s">
        <v>169</v>
      </c>
      <c r="D1929" t="s">
        <v>17</v>
      </c>
    </row>
    <row r="1930" spans="1:4">
      <c r="A1930" t="s">
        <v>2483</v>
      </c>
      <c r="B1930" t="s">
        <v>2383</v>
      </c>
      <c r="C1930" t="s">
        <v>169</v>
      </c>
      <c r="D1930" t="s">
        <v>17</v>
      </c>
    </row>
    <row r="1931" spans="1:4">
      <c r="A1931" t="s">
        <v>1627</v>
      </c>
      <c r="B1931" t="s">
        <v>1623</v>
      </c>
      <c r="C1931" t="s">
        <v>169</v>
      </c>
      <c r="D1931" t="s">
        <v>19</v>
      </c>
    </row>
    <row r="1932" spans="1:4">
      <c r="A1932" t="s">
        <v>1630</v>
      </c>
      <c r="B1932" t="s">
        <v>1623</v>
      </c>
      <c r="C1932" t="s">
        <v>169</v>
      </c>
      <c r="D1932" t="s">
        <v>19</v>
      </c>
    </row>
    <row r="1933" spans="1:4">
      <c r="A1933" t="s">
        <v>1622</v>
      </c>
      <c r="B1933" t="s">
        <v>1623</v>
      </c>
      <c r="C1933" t="s">
        <v>169</v>
      </c>
      <c r="D1933" t="s">
        <v>19</v>
      </c>
    </row>
    <row r="1934" spans="1:4">
      <c r="A1934" t="s">
        <v>1631</v>
      </c>
      <c r="B1934" t="s">
        <v>1482</v>
      </c>
      <c r="C1934" t="s">
        <v>169</v>
      </c>
      <c r="D1934" t="s">
        <v>19</v>
      </c>
    </row>
    <row r="1935" spans="1:4">
      <c r="A1935" t="s">
        <v>1628</v>
      </c>
      <c r="B1935" t="s">
        <v>1623</v>
      </c>
      <c r="C1935" t="s">
        <v>169</v>
      </c>
      <c r="D1935" t="s">
        <v>19</v>
      </c>
    </row>
    <row r="1936" spans="1:4">
      <c r="A1936" t="s">
        <v>1629</v>
      </c>
      <c r="B1936" t="s">
        <v>1482</v>
      </c>
      <c r="C1936" t="s">
        <v>169</v>
      </c>
      <c r="D1936" t="s">
        <v>19</v>
      </c>
    </row>
    <row r="1937" spans="1:4">
      <c r="A1937" t="s">
        <v>1632</v>
      </c>
      <c r="B1937" t="s">
        <v>1482</v>
      </c>
      <c r="C1937" t="s">
        <v>169</v>
      </c>
      <c r="D1937" t="s">
        <v>19</v>
      </c>
    </row>
    <row r="1938" spans="1:4">
      <c r="A1938" t="s">
        <v>1728</v>
      </c>
      <c r="B1938" t="s">
        <v>1047</v>
      </c>
      <c r="C1938" t="s">
        <v>169</v>
      </c>
      <c r="D1938" t="s">
        <v>19</v>
      </c>
    </row>
    <row r="1939" spans="1:4">
      <c r="A1939" t="s">
        <v>1729</v>
      </c>
      <c r="B1939" t="s">
        <v>1047</v>
      </c>
      <c r="C1939" t="s">
        <v>169</v>
      </c>
      <c r="D1939" t="s">
        <v>19</v>
      </c>
    </row>
    <row r="1940" spans="1:4">
      <c r="A1940" t="s">
        <v>1730</v>
      </c>
      <c r="B1940" t="s">
        <v>1623</v>
      </c>
      <c r="C1940" t="s">
        <v>169</v>
      </c>
      <c r="D1940" t="s">
        <v>19</v>
      </c>
    </row>
    <row r="1941" spans="1:4">
      <c r="A1941" t="s">
        <v>1731</v>
      </c>
      <c r="B1941" t="s">
        <v>1623</v>
      </c>
      <c r="C1941" t="s">
        <v>169</v>
      </c>
      <c r="D1941" t="s">
        <v>19</v>
      </c>
    </row>
    <row r="1942" spans="1:4">
      <c r="A1942" t="s">
        <v>1732</v>
      </c>
      <c r="B1942" t="s">
        <v>1623</v>
      </c>
      <c r="C1942" t="s">
        <v>169</v>
      </c>
      <c r="D1942" t="s">
        <v>19</v>
      </c>
    </row>
    <row r="1943" spans="1:4">
      <c r="A1943" t="s">
        <v>1733</v>
      </c>
      <c r="B1943" t="s">
        <v>275</v>
      </c>
      <c r="C1943" t="s">
        <v>169</v>
      </c>
      <c r="D1943" t="s">
        <v>19</v>
      </c>
    </row>
    <row r="1944" spans="1:4">
      <c r="A1944" t="s">
        <v>1734</v>
      </c>
      <c r="B1944" t="s">
        <v>275</v>
      </c>
      <c r="C1944" t="s">
        <v>169</v>
      </c>
      <c r="D1944" t="s">
        <v>19</v>
      </c>
    </row>
    <row r="1945" spans="1:4">
      <c r="A1945" t="s">
        <v>1721</v>
      </c>
      <c r="B1945" t="s">
        <v>521</v>
      </c>
      <c r="C1945" t="s">
        <v>169</v>
      </c>
      <c r="D1945" t="s">
        <v>19</v>
      </c>
    </row>
    <row r="1946" spans="1:4">
      <c r="A1946" t="s">
        <v>1722</v>
      </c>
      <c r="B1946" t="s">
        <v>1671</v>
      </c>
      <c r="C1946" t="s">
        <v>169</v>
      </c>
      <c r="D1946" t="s">
        <v>19</v>
      </c>
    </row>
    <row r="1947" spans="1:4">
      <c r="A1947" t="s">
        <v>1724</v>
      </c>
      <c r="B1947" t="s">
        <v>1065</v>
      </c>
      <c r="C1947" t="s">
        <v>169</v>
      </c>
      <c r="D1947" t="s">
        <v>19</v>
      </c>
    </row>
    <row r="1948" spans="1:4">
      <c r="A1948" t="s">
        <v>1725</v>
      </c>
      <c r="B1948" t="s">
        <v>1065</v>
      </c>
      <c r="C1948" t="s">
        <v>169</v>
      </c>
      <c r="D1948" t="s">
        <v>19</v>
      </c>
    </row>
    <row r="1949" spans="1:4">
      <c r="A1949" t="s">
        <v>1726</v>
      </c>
      <c r="B1949" t="s">
        <v>1036</v>
      </c>
      <c r="C1949" t="s">
        <v>169</v>
      </c>
      <c r="D1949" t="s">
        <v>19</v>
      </c>
    </row>
    <row r="1950" spans="1:4">
      <c r="A1950" t="s">
        <v>1723</v>
      </c>
      <c r="B1950" t="s">
        <v>1025</v>
      </c>
      <c r="C1950" t="s">
        <v>169</v>
      </c>
      <c r="D1950" t="s">
        <v>19</v>
      </c>
    </row>
    <row r="1951" spans="1:4">
      <c r="A1951" t="s">
        <v>1735</v>
      </c>
      <c r="B1951" t="s">
        <v>1736</v>
      </c>
      <c r="C1951" t="s">
        <v>169</v>
      </c>
      <c r="D1951" t="s">
        <v>19</v>
      </c>
    </row>
    <row r="1952" spans="1:4">
      <c r="A1952" t="s">
        <v>1737</v>
      </c>
      <c r="B1952" t="s">
        <v>1736</v>
      </c>
      <c r="C1952" t="s">
        <v>169</v>
      </c>
      <c r="D1952" t="s">
        <v>19</v>
      </c>
    </row>
    <row r="1953" spans="1:4">
      <c r="A1953" t="s">
        <v>1662</v>
      </c>
      <c r="B1953" t="s">
        <v>1663</v>
      </c>
      <c r="C1953" t="s">
        <v>169</v>
      </c>
    </row>
    <row r="1954" spans="1:4">
      <c r="A1954" t="s">
        <v>1664</v>
      </c>
      <c r="B1954" t="s">
        <v>1482</v>
      </c>
      <c r="C1954" t="s">
        <v>169</v>
      </c>
      <c r="D1954" t="s">
        <v>19</v>
      </c>
    </row>
    <row r="1955" spans="1:4">
      <c r="A1955" t="s">
        <v>1719</v>
      </c>
      <c r="B1955" t="s">
        <v>1482</v>
      </c>
      <c r="C1955" t="s">
        <v>169</v>
      </c>
      <c r="D1955" t="s">
        <v>19</v>
      </c>
    </row>
    <row r="1956" spans="1:4">
      <c r="A1956" t="s">
        <v>1720</v>
      </c>
      <c r="B1956" t="s">
        <v>1623</v>
      </c>
      <c r="C1956" t="s">
        <v>169</v>
      </c>
      <c r="D1956" t="s">
        <v>19</v>
      </c>
    </row>
    <row r="1957" spans="1:4">
      <c r="A1957" t="s">
        <v>1296</v>
      </c>
      <c r="B1957" t="s">
        <v>1295</v>
      </c>
      <c r="C1957" t="s">
        <v>169</v>
      </c>
    </row>
    <row r="1958" spans="1:4">
      <c r="A1958" t="s">
        <v>1306</v>
      </c>
      <c r="B1958" t="s">
        <v>1298</v>
      </c>
      <c r="C1958" t="s">
        <v>169</v>
      </c>
      <c r="D1958" t="s">
        <v>17</v>
      </c>
    </row>
    <row r="1959" spans="1:4">
      <c r="A1959" t="s">
        <v>1297</v>
      </c>
      <c r="B1959" t="s">
        <v>1298</v>
      </c>
      <c r="C1959" t="s">
        <v>169</v>
      </c>
      <c r="D1959" t="s">
        <v>17</v>
      </c>
    </row>
    <row r="1960" spans="1:4">
      <c r="A1960" t="s">
        <v>1304</v>
      </c>
      <c r="B1960" t="s">
        <v>1298</v>
      </c>
      <c r="C1960" t="s">
        <v>169</v>
      </c>
      <c r="D1960" t="s">
        <v>17</v>
      </c>
    </row>
    <row r="1961" spans="1:4">
      <c r="A1961" t="s">
        <v>1305</v>
      </c>
      <c r="B1961" t="s">
        <v>1302</v>
      </c>
      <c r="C1961" t="s">
        <v>169</v>
      </c>
      <c r="D1961" t="s">
        <v>17</v>
      </c>
    </row>
    <row r="1962" spans="1:4">
      <c r="A1962" t="s">
        <v>1300</v>
      </c>
      <c r="B1962" t="s">
        <v>1298</v>
      </c>
      <c r="C1962" t="s">
        <v>169</v>
      </c>
      <c r="D1962" t="s">
        <v>17</v>
      </c>
    </row>
    <row r="1963" spans="1:4">
      <c r="A1963" t="s">
        <v>1299</v>
      </c>
      <c r="B1963" t="s">
        <v>1298</v>
      </c>
      <c r="C1963" t="s">
        <v>169</v>
      </c>
      <c r="D1963" t="s">
        <v>17</v>
      </c>
    </row>
    <row r="1964" spans="1:4">
      <c r="A1964" t="s">
        <v>1301</v>
      </c>
      <c r="B1964" t="s">
        <v>1302</v>
      </c>
      <c r="C1964" t="s">
        <v>169</v>
      </c>
      <c r="D1964" t="s">
        <v>17</v>
      </c>
    </row>
    <row r="1965" spans="1:4">
      <c r="A1965" t="s">
        <v>1303</v>
      </c>
      <c r="B1965" t="s">
        <v>1298</v>
      </c>
      <c r="C1965" t="s">
        <v>169</v>
      </c>
      <c r="D1965" t="s">
        <v>17</v>
      </c>
    </row>
    <row r="1966" spans="1:4">
      <c r="A1966" t="s">
        <v>1308</v>
      </c>
      <c r="B1966" t="s">
        <v>1023</v>
      </c>
      <c r="C1966" t="s">
        <v>169</v>
      </c>
      <c r="D1966" t="s">
        <v>17</v>
      </c>
    </row>
    <row r="1967" spans="1:4">
      <c r="A1967" t="s">
        <v>1353</v>
      </c>
      <c r="B1967" t="s">
        <v>5568</v>
      </c>
      <c r="C1967" t="s">
        <v>169</v>
      </c>
      <c r="D1967" t="s">
        <v>17</v>
      </c>
    </row>
    <row r="1968" spans="1:4">
      <c r="A1968" t="s">
        <v>1291</v>
      </c>
      <c r="B1968" t="s">
        <v>145</v>
      </c>
      <c r="C1968" t="s">
        <v>169</v>
      </c>
      <c r="D1968" t="s">
        <v>17</v>
      </c>
    </row>
    <row r="1969" spans="1:4">
      <c r="A1969" t="s">
        <v>5090</v>
      </c>
      <c r="B1969" t="s">
        <v>5091</v>
      </c>
      <c r="C1969" t="s">
        <v>169</v>
      </c>
      <c r="D1969" t="s">
        <v>17</v>
      </c>
    </row>
    <row r="1970" spans="1:4">
      <c r="A1970" t="s">
        <v>1354</v>
      </c>
      <c r="B1970" t="s">
        <v>1047</v>
      </c>
      <c r="C1970" t="s">
        <v>169</v>
      </c>
      <c r="D1970" t="s">
        <v>17</v>
      </c>
    </row>
    <row r="1971" spans="1:4">
      <c r="A1971" t="s">
        <v>1357</v>
      </c>
      <c r="B1971" t="s">
        <v>1047</v>
      </c>
      <c r="C1971" t="s">
        <v>169</v>
      </c>
      <c r="D1971" t="s">
        <v>17</v>
      </c>
    </row>
    <row r="1972" spans="1:4">
      <c r="A1972" t="s">
        <v>1358</v>
      </c>
      <c r="B1972" t="s">
        <v>1047</v>
      </c>
      <c r="C1972" t="s">
        <v>169</v>
      </c>
      <c r="D1972" t="s">
        <v>17</v>
      </c>
    </row>
    <row r="1973" spans="1:4">
      <c r="A1973" t="s">
        <v>1356</v>
      </c>
      <c r="B1973" t="s">
        <v>1047</v>
      </c>
      <c r="C1973" t="s">
        <v>169</v>
      </c>
      <c r="D1973" t="s">
        <v>17</v>
      </c>
    </row>
    <row r="1974" spans="1:4">
      <c r="A1974" t="s">
        <v>1355</v>
      </c>
      <c r="B1974" t="s">
        <v>1047</v>
      </c>
      <c r="C1974" t="s">
        <v>169</v>
      </c>
      <c r="D1974" t="s">
        <v>17</v>
      </c>
    </row>
    <row r="1975" spans="1:4">
      <c r="A1975" t="s">
        <v>1359</v>
      </c>
      <c r="B1975" t="s">
        <v>1298</v>
      </c>
      <c r="C1975" t="s">
        <v>169</v>
      </c>
      <c r="D1975" t="s">
        <v>17</v>
      </c>
    </row>
    <row r="1976" spans="1:4">
      <c r="A1976" t="s">
        <v>1360</v>
      </c>
      <c r="B1976" t="s">
        <v>1063</v>
      </c>
      <c r="C1976" t="s">
        <v>169</v>
      </c>
      <c r="D1976" t="s">
        <v>17</v>
      </c>
    </row>
    <row r="1977" spans="1:4">
      <c r="A1977" t="s">
        <v>1361</v>
      </c>
      <c r="B1977" t="s">
        <v>1036</v>
      </c>
      <c r="C1977" t="s">
        <v>169</v>
      </c>
      <c r="D1977" t="s">
        <v>17</v>
      </c>
    </row>
    <row r="1978" spans="1:4">
      <c r="A1978" t="s">
        <v>1362</v>
      </c>
      <c r="B1978" t="s">
        <v>1027</v>
      </c>
      <c r="C1978" t="s">
        <v>169</v>
      </c>
      <c r="D1978" t="s">
        <v>17</v>
      </c>
    </row>
    <row r="1979" spans="1:4">
      <c r="A1979" t="s">
        <v>1363</v>
      </c>
      <c r="B1979" t="s">
        <v>1027</v>
      </c>
      <c r="C1979" t="s">
        <v>169</v>
      </c>
      <c r="D1979" t="s">
        <v>17</v>
      </c>
    </row>
    <row r="1980" spans="1:4">
      <c r="A1980" t="s">
        <v>1364</v>
      </c>
      <c r="B1980" t="s">
        <v>1365</v>
      </c>
      <c r="C1980" t="s">
        <v>169</v>
      </c>
      <c r="D1980" t="s">
        <v>17</v>
      </c>
    </row>
    <row r="1981" spans="1:4">
      <c r="A1981" t="s">
        <v>1372</v>
      </c>
      <c r="B1981" t="s">
        <v>1370</v>
      </c>
      <c r="C1981" t="s">
        <v>169</v>
      </c>
      <c r="D1981" t="s">
        <v>17</v>
      </c>
    </row>
    <row r="1982" spans="1:4">
      <c r="A1982" t="s">
        <v>1371</v>
      </c>
      <c r="B1982" t="s">
        <v>1370</v>
      </c>
      <c r="C1982" t="s">
        <v>169</v>
      </c>
      <c r="D1982" t="s">
        <v>17</v>
      </c>
    </row>
    <row r="1983" spans="1:4">
      <c r="A1983" t="s">
        <v>3025</v>
      </c>
      <c r="B1983" t="s">
        <v>2929</v>
      </c>
      <c r="C1983" t="s">
        <v>259</v>
      </c>
      <c r="D1983" t="s">
        <v>26</v>
      </c>
    </row>
    <row r="1984" spans="1:4">
      <c r="A1984" t="s">
        <v>3028</v>
      </c>
      <c r="B1984" t="s">
        <v>2810</v>
      </c>
      <c r="C1984" t="s">
        <v>262</v>
      </c>
      <c r="D1984" t="s">
        <v>26</v>
      </c>
    </row>
    <row r="1985" spans="1:4">
      <c r="A1985" t="s">
        <v>3035</v>
      </c>
      <c r="B1985" t="s">
        <v>2929</v>
      </c>
      <c r="C1985" t="s">
        <v>259</v>
      </c>
      <c r="D1985" t="s">
        <v>26</v>
      </c>
    </row>
    <row r="1986" spans="1:4">
      <c r="A1986" t="s">
        <v>3036</v>
      </c>
      <c r="B1986" t="s">
        <v>2929</v>
      </c>
      <c r="C1986" t="s">
        <v>259</v>
      </c>
      <c r="D1986" t="s">
        <v>26</v>
      </c>
    </row>
    <row r="1987" spans="1:4">
      <c r="A1987" t="s">
        <v>3037</v>
      </c>
      <c r="B1987" t="s">
        <v>2971</v>
      </c>
      <c r="C1987" t="s">
        <v>262</v>
      </c>
      <c r="D1987" t="s">
        <v>26</v>
      </c>
    </row>
    <row r="1988" spans="1:4">
      <c r="A1988" t="s">
        <v>3038</v>
      </c>
      <c r="B1988" t="s">
        <v>688</v>
      </c>
      <c r="C1988" t="s">
        <v>169</v>
      </c>
    </row>
    <row r="1989" spans="1:4">
      <c r="A1989" t="s">
        <v>3039</v>
      </c>
      <c r="B1989" t="s">
        <v>688</v>
      </c>
      <c r="C1989" t="s">
        <v>169</v>
      </c>
    </row>
    <row r="1990" spans="1:4">
      <c r="A1990" t="s">
        <v>3040</v>
      </c>
      <c r="B1990" t="s">
        <v>688</v>
      </c>
      <c r="C1990" t="s">
        <v>169</v>
      </c>
    </row>
    <row r="1991" spans="1:4">
      <c r="A1991" t="s">
        <v>3041</v>
      </c>
      <c r="B1991" t="s">
        <v>688</v>
      </c>
      <c r="C1991" t="s">
        <v>169</v>
      </c>
    </row>
    <row r="1992" spans="1:4">
      <c r="A1992" t="s">
        <v>971</v>
      </c>
      <c r="B1992" t="s">
        <v>970</v>
      </c>
      <c r="C1992" t="s">
        <v>262</v>
      </c>
      <c r="D1992" t="s">
        <v>28</v>
      </c>
    </row>
    <row r="1993" spans="1:4">
      <c r="A1993" t="s">
        <v>994</v>
      </c>
      <c r="B1993" t="s">
        <v>992</v>
      </c>
      <c r="C1993" t="s">
        <v>262</v>
      </c>
      <c r="D1993" t="s">
        <v>28</v>
      </c>
    </row>
    <row r="1994" spans="1:4">
      <c r="A1994" t="s">
        <v>991</v>
      </c>
      <c r="B1994" t="s">
        <v>992</v>
      </c>
      <c r="C1994" t="s">
        <v>262</v>
      </c>
      <c r="D1994" t="s">
        <v>28</v>
      </c>
    </row>
    <row r="1995" spans="1:4">
      <c r="A1995" t="s">
        <v>993</v>
      </c>
      <c r="B1995" t="s">
        <v>992</v>
      </c>
      <c r="C1995" t="s">
        <v>262</v>
      </c>
      <c r="D1995" t="s">
        <v>28</v>
      </c>
    </row>
    <row r="1996" spans="1:4">
      <c r="A1996" t="s">
        <v>978</v>
      </c>
      <c r="B1996" t="s">
        <v>963</v>
      </c>
      <c r="C1996" t="s">
        <v>262</v>
      </c>
      <c r="D1996" t="s">
        <v>28</v>
      </c>
    </row>
    <row r="1997" spans="1:4">
      <c r="A1997" t="s">
        <v>979</v>
      </c>
      <c r="B1997" t="s">
        <v>963</v>
      </c>
      <c r="C1997" t="s">
        <v>262</v>
      </c>
      <c r="D1997" t="s">
        <v>28</v>
      </c>
    </row>
    <row r="1998" spans="1:4">
      <c r="A1998" t="s">
        <v>981</v>
      </c>
      <c r="B1998" t="s">
        <v>963</v>
      </c>
      <c r="C1998" t="s">
        <v>262</v>
      </c>
      <c r="D1998" t="s">
        <v>28</v>
      </c>
    </row>
    <row r="1999" spans="1:4">
      <c r="A1999" t="s">
        <v>980</v>
      </c>
      <c r="B1999" t="s">
        <v>963</v>
      </c>
      <c r="C1999" t="s">
        <v>262</v>
      </c>
      <c r="D1999" t="s">
        <v>28</v>
      </c>
    </row>
    <row r="2000" spans="1:4">
      <c r="A2000" t="s">
        <v>982</v>
      </c>
      <c r="B2000" t="s">
        <v>983</v>
      </c>
      <c r="C2000" t="s">
        <v>262</v>
      </c>
      <c r="D2000" t="s">
        <v>28</v>
      </c>
    </row>
    <row r="2001" spans="1:4">
      <c r="A2001" t="s">
        <v>984</v>
      </c>
      <c r="B2001" t="s">
        <v>983</v>
      </c>
      <c r="C2001" t="s">
        <v>262</v>
      </c>
      <c r="D2001" t="s">
        <v>28</v>
      </c>
    </row>
    <row r="2002" spans="1:4">
      <c r="A2002" t="s">
        <v>985</v>
      </c>
      <c r="B2002" t="s">
        <v>986</v>
      </c>
      <c r="C2002" t="s">
        <v>262</v>
      </c>
      <c r="D2002" t="s">
        <v>28</v>
      </c>
    </row>
    <row r="2003" spans="1:4">
      <c r="A2003" t="s">
        <v>987</v>
      </c>
      <c r="B2003" t="s">
        <v>986</v>
      </c>
      <c r="C2003" t="s">
        <v>262</v>
      </c>
      <c r="D2003" t="s">
        <v>28</v>
      </c>
    </row>
    <row r="2004" spans="1:4">
      <c r="A2004" t="s">
        <v>989</v>
      </c>
      <c r="B2004" t="s">
        <v>986</v>
      </c>
      <c r="C2004" t="s">
        <v>262</v>
      </c>
      <c r="D2004" t="s">
        <v>28</v>
      </c>
    </row>
    <row r="2005" spans="1:4">
      <c r="A2005" t="s">
        <v>990</v>
      </c>
      <c r="B2005" t="s">
        <v>986</v>
      </c>
      <c r="C2005" t="s">
        <v>262</v>
      </c>
      <c r="D2005" t="s">
        <v>28</v>
      </c>
    </row>
    <row r="2006" spans="1:4">
      <c r="A2006" t="s">
        <v>988</v>
      </c>
      <c r="B2006" t="s">
        <v>986</v>
      </c>
      <c r="C2006" t="s">
        <v>262</v>
      </c>
      <c r="D2006" t="s">
        <v>28</v>
      </c>
    </row>
    <row r="2007" spans="1:4">
      <c r="A2007" t="s">
        <v>995</v>
      </c>
      <c r="B2007" t="s">
        <v>965</v>
      </c>
      <c r="C2007" t="s">
        <v>259</v>
      </c>
      <c r="D2007" t="s">
        <v>28</v>
      </c>
    </row>
    <row r="2008" spans="1:4">
      <c r="A2008" t="s">
        <v>996</v>
      </c>
      <c r="B2008" t="s">
        <v>997</v>
      </c>
      <c r="C2008" t="s">
        <v>262</v>
      </c>
      <c r="D2008" t="s">
        <v>28</v>
      </c>
    </row>
    <row r="2009" spans="1:4">
      <c r="A2009" t="s">
        <v>998</v>
      </c>
      <c r="B2009" t="s">
        <v>999</v>
      </c>
      <c r="C2009" t="s">
        <v>262</v>
      </c>
      <c r="D2009" t="s">
        <v>28</v>
      </c>
    </row>
    <row r="2010" spans="1:4">
      <c r="A2010" t="s">
        <v>1000</v>
      </c>
      <c r="B2010" t="s">
        <v>999</v>
      </c>
      <c r="C2010" t="s">
        <v>262</v>
      </c>
      <c r="D2010" t="s">
        <v>28</v>
      </c>
    </row>
    <row r="2011" spans="1:4">
      <c r="A2011" t="s">
        <v>1001</v>
      </c>
      <c r="B2011" t="s">
        <v>999</v>
      </c>
      <c r="C2011" t="s">
        <v>262</v>
      </c>
      <c r="D2011" t="s">
        <v>28</v>
      </c>
    </row>
    <row r="2012" spans="1:4">
      <c r="A2012" t="s">
        <v>1002</v>
      </c>
      <c r="B2012" t="s">
        <v>999</v>
      </c>
      <c r="C2012" t="s">
        <v>262</v>
      </c>
      <c r="D2012" t="s">
        <v>28</v>
      </c>
    </row>
    <row r="2013" spans="1:4">
      <c r="A2013" t="s">
        <v>1003</v>
      </c>
      <c r="B2013" t="s">
        <v>999</v>
      </c>
      <c r="C2013" t="s">
        <v>262</v>
      </c>
      <c r="D2013" t="s">
        <v>28</v>
      </c>
    </row>
    <row r="2014" spans="1:4">
      <c r="A2014" t="s">
        <v>973</v>
      </c>
      <c r="B2014" t="s">
        <v>960</v>
      </c>
      <c r="C2014" t="s">
        <v>262</v>
      </c>
      <c r="D2014" t="s">
        <v>28</v>
      </c>
    </row>
    <row r="2015" spans="1:4">
      <c r="A2015" t="s">
        <v>976</v>
      </c>
      <c r="B2015" t="s">
        <v>975</v>
      </c>
      <c r="C2015" t="s">
        <v>259</v>
      </c>
      <c r="D2015" t="s">
        <v>28</v>
      </c>
    </row>
    <row r="2016" spans="1:4">
      <c r="A2016" t="s">
        <v>2486</v>
      </c>
      <c r="B2016" t="s">
        <v>2383</v>
      </c>
      <c r="C2016" t="s">
        <v>169</v>
      </c>
      <c r="D2016" t="s">
        <v>17</v>
      </c>
    </row>
    <row r="2017" spans="1:4">
      <c r="A2017" t="s">
        <v>2669</v>
      </c>
      <c r="B2017" t="s">
        <v>2670</v>
      </c>
      <c r="C2017" t="s">
        <v>169</v>
      </c>
      <c r="D2017" t="s">
        <v>17</v>
      </c>
    </row>
    <row r="2018" spans="1:4">
      <c r="A2018" t="s">
        <v>2673</v>
      </c>
      <c r="B2018" t="s">
        <v>2674</v>
      </c>
      <c r="C2018" t="s">
        <v>169</v>
      </c>
      <c r="D2018" t="s">
        <v>17</v>
      </c>
    </row>
    <row r="2019" spans="1:4">
      <c r="A2019" t="s">
        <v>2675</v>
      </c>
      <c r="B2019" t="s">
        <v>2674</v>
      </c>
      <c r="C2019" t="s">
        <v>169</v>
      </c>
      <c r="D2019" t="s">
        <v>17</v>
      </c>
    </row>
    <row r="2020" spans="1:4">
      <c r="A2020" t="s">
        <v>2677</v>
      </c>
      <c r="B2020" t="s">
        <v>2674</v>
      </c>
      <c r="C2020" t="s">
        <v>169</v>
      </c>
      <c r="D2020" t="s">
        <v>17</v>
      </c>
    </row>
    <row r="2021" spans="1:4">
      <c r="A2021" t="s">
        <v>2678</v>
      </c>
      <c r="B2021" t="s">
        <v>2674</v>
      </c>
      <c r="C2021" t="s">
        <v>169</v>
      </c>
      <c r="D2021" t="s">
        <v>17</v>
      </c>
    </row>
    <row r="2022" spans="1:4">
      <c r="A2022" t="s">
        <v>2676</v>
      </c>
      <c r="B2022" t="s">
        <v>2674</v>
      </c>
      <c r="C2022" t="s">
        <v>169</v>
      </c>
      <c r="D2022" t="s">
        <v>17</v>
      </c>
    </row>
    <row r="2023" spans="1:4">
      <c r="A2023" t="s">
        <v>2607</v>
      </c>
      <c r="B2023" t="s">
        <v>5088</v>
      </c>
      <c r="C2023" t="s">
        <v>169</v>
      </c>
      <c r="D2023" t="s">
        <v>17</v>
      </c>
    </row>
    <row r="2024" spans="1:4">
      <c r="A2024" t="s">
        <v>2657</v>
      </c>
      <c r="B2024" t="s">
        <v>5088</v>
      </c>
      <c r="C2024" t="s">
        <v>169</v>
      </c>
      <c r="D2024" t="s">
        <v>17</v>
      </c>
    </row>
    <row r="2025" spans="1:4">
      <c r="A2025" t="s">
        <v>2658</v>
      </c>
      <c r="B2025" t="s">
        <v>2337</v>
      </c>
      <c r="C2025" t="s">
        <v>169</v>
      </c>
      <c r="D2025" t="s">
        <v>17</v>
      </c>
    </row>
    <row r="2026" spans="1:4">
      <c r="A2026" t="s">
        <v>2659</v>
      </c>
      <c r="B2026" t="s">
        <v>5088</v>
      </c>
      <c r="C2026" t="s">
        <v>169</v>
      </c>
      <c r="D2026" t="s">
        <v>17</v>
      </c>
    </row>
    <row r="2027" spans="1:4">
      <c r="A2027" t="s">
        <v>2660</v>
      </c>
      <c r="B2027" t="s">
        <v>2337</v>
      </c>
      <c r="C2027" t="s">
        <v>169</v>
      </c>
      <c r="D2027" t="s">
        <v>17</v>
      </c>
    </row>
    <row r="2028" spans="1:4">
      <c r="A2028" t="s">
        <v>2661</v>
      </c>
      <c r="B2028" t="s">
        <v>5088</v>
      </c>
      <c r="C2028" t="s">
        <v>169</v>
      </c>
      <c r="D2028" t="s">
        <v>17</v>
      </c>
    </row>
    <row r="2029" spans="1:4">
      <c r="A2029" t="s">
        <v>2662</v>
      </c>
      <c r="B2029" t="s">
        <v>2337</v>
      </c>
      <c r="C2029" t="s">
        <v>169</v>
      </c>
      <c r="D2029" t="s">
        <v>17</v>
      </c>
    </row>
    <row r="2030" spans="1:4">
      <c r="A2030" t="s">
        <v>2663</v>
      </c>
      <c r="B2030" t="s">
        <v>5088</v>
      </c>
      <c r="C2030" t="s">
        <v>169</v>
      </c>
      <c r="D2030" t="s">
        <v>17</v>
      </c>
    </row>
    <row r="2031" spans="1:4">
      <c r="A2031" t="s">
        <v>2664</v>
      </c>
      <c r="B2031" t="s">
        <v>2337</v>
      </c>
      <c r="C2031" t="s">
        <v>169</v>
      </c>
      <c r="D2031" t="s">
        <v>17</v>
      </c>
    </row>
    <row r="2032" spans="1:4">
      <c r="A2032" t="s">
        <v>2665</v>
      </c>
      <c r="B2032" t="s">
        <v>2666</v>
      </c>
      <c r="C2032" t="s">
        <v>169</v>
      </c>
      <c r="D2032" t="s">
        <v>17</v>
      </c>
    </row>
    <row r="2033" spans="1:4">
      <c r="A2033" t="s">
        <v>2667</v>
      </c>
      <c r="B2033" t="s">
        <v>5088</v>
      </c>
      <c r="C2033" t="s">
        <v>169</v>
      </c>
      <c r="D2033" t="s">
        <v>17</v>
      </c>
    </row>
    <row r="2034" spans="1:4">
      <c r="A2034" t="s">
        <v>2679</v>
      </c>
      <c r="B2034" t="s">
        <v>1995</v>
      </c>
      <c r="C2034" t="s">
        <v>169</v>
      </c>
      <c r="D2034" t="s">
        <v>17</v>
      </c>
    </row>
    <row r="2035" spans="1:4">
      <c r="A2035" t="s">
        <v>2671</v>
      </c>
      <c r="B2035" t="s">
        <v>5088</v>
      </c>
      <c r="C2035" t="s">
        <v>169</v>
      </c>
      <c r="D2035" t="s">
        <v>17</v>
      </c>
    </row>
    <row r="2036" spans="1:4">
      <c r="A2036" t="s">
        <v>2672</v>
      </c>
      <c r="B2036" t="s">
        <v>2337</v>
      </c>
      <c r="C2036" t="s">
        <v>169</v>
      </c>
      <c r="D2036" t="s">
        <v>17</v>
      </c>
    </row>
    <row r="2037" spans="1:4">
      <c r="A2037" t="s">
        <v>2042</v>
      </c>
      <c r="B2037" t="s">
        <v>1742</v>
      </c>
      <c r="C2037" t="s">
        <v>169</v>
      </c>
      <c r="D2037" t="s">
        <v>17</v>
      </c>
    </row>
    <row r="2038" spans="1:4">
      <c r="A2038" t="s">
        <v>2044</v>
      </c>
      <c r="B2038" t="s">
        <v>1742</v>
      </c>
      <c r="C2038" t="s">
        <v>169</v>
      </c>
      <c r="D2038" t="s">
        <v>17</v>
      </c>
    </row>
    <row r="2039" spans="1:4">
      <c r="A2039" t="s">
        <v>2622</v>
      </c>
      <c r="B2039" t="s">
        <v>2623</v>
      </c>
      <c r="C2039" t="s">
        <v>169</v>
      </c>
      <c r="D2039" t="s">
        <v>18</v>
      </c>
    </row>
    <row r="2040" spans="1:4">
      <c r="A2040" t="s">
        <v>2624</v>
      </c>
      <c r="B2040" t="s">
        <v>2623</v>
      </c>
      <c r="C2040" t="s">
        <v>169</v>
      </c>
      <c r="D2040" t="s">
        <v>18</v>
      </c>
    </row>
    <row r="2041" spans="1:4">
      <c r="A2041" t="s">
        <v>2625</v>
      </c>
      <c r="B2041" t="s">
        <v>2623</v>
      </c>
      <c r="C2041" t="s">
        <v>169</v>
      </c>
      <c r="D2041" t="s">
        <v>18</v>
      </c>
    </row>
    <row r="2042" spans="1:4">
      <c r="A2042" t="s">
        <v>2626</v>
      </c>
      <c r="B2042" t="s">
        <v>1776</v>
      </c>
      <c r="C2042" t="s">
        <v>169</v>
      </c>
      <c r="D2042" t="s">
        <v>18</v>
      </c>
    </row>
    <row r="2043" spans="1:4">
      <c r="A2043" t="s">
        <v>2615</v>
      </c>
      <c r="B2043" t="s">
        <v>2552</v>
      </c>
      <c r="C2043" t="s">
        <v>169</v>
      </c>
      <c r="D2043" t="s">
        <v>18</v>
      </c>
    </row>
    <row r="2044" spans="1:4">
      <c r="A2044" t="s">
        <v>2722</v>
      </c>
      <c r="B2044" t="s">
        <v>2268</v>
      </c>
      <c r="C2044" t="s">
        <v>169</v>
      </c>
      <c r="D2044" t="s">
        <v>18</v>
      </c>
    </row>
    <row r="2045" spans="1:4">
      <c r="A2045" t="s">
        <v>2718</v>
      </c>
      <c r="B2045" t="s">
        <v>2532</v>
      </c>
      <c r="C2045" t="s">
        <v>169</v>
      </c>
      <c r="D2045" t="s">
        <v>18</v>
      </c>
    </row>
    <row r="2046" spans="1:4">
      <c r="A2046" t="s">
        <v>2719</v>
      </c>
      <c r="B2046" t="s">
        <v>2532</v>
      </c>
      <c r="C2046" t="s">
        <v>169</v>
      </c>
      <c r="D2046" t="s">
        <v>18</v>
      </c>
    </row>
    <row r="2047" spans="1:4">
      <c r="A2047" t="s">
        <v>2720</v>
      </c>
      <c r="B2047" t="s">
        <v>2721</v>
      </c>
      <c r="C2047" t="s">
        <v>169</v>
      </c>
      <c r="D2047" t="s">
        <v>18</v>
      </c>
    </row>
    <row r="2048" spans="1:4">
      <c r="A2048" t="s">
        <v>3066</v>
      </c>
      <c r="B2048" t="s">
        <v>622</v>
      </c>
      <c r="C2048" t="s">
        <v>169</v>
      </c>
      <c r="D2048" t="s">
        <v>18</v>
      </c>
    </row>
    <row r="2049" spans="1:4">
      <c r="A2049" t="s">
        <v>2769</v>
      </c>
      <c r="B2049" t="s">
        <v>622</v>
      </c>
      <c r="C2049" t="s">
        <v>169</v>
      </c>
      <c r="D2049" t="s">
        <v>18</v>
      </c>
    </row>
    <row r="2050" spans="1:4">
      <c r="A2050" t="s">
        <v>3065</v>
      </c>
      <c r="B2050" t="s">
        <v>622</v>
      </c>
      <c r="C2050" t="s">
        <v>169</v>
      </c>
      <c r="D2050" t="s">
        <v>18</v>
      </c>
    </row>
    <row r="2051" spans="1:4">
      <c r="A2051" t="s">
        <v>3067</v>
      </c>
      <c r="B2051" t="s">
        <v>622</v>
      </c>
      <c r="C2051" t="s">
        <v>169</v>
      </c>
      <c r="D2051" t="s">
        <v>18</v>
      </c>
    </row>
    <row r="2052" spans="1:4">
      <c r="A2052" t="s">
        <v>3068</v>
      </c>
      <c r="B2052" t="s">
        <v>622</v>
      </c>
      <c r="C2052" t="s">
        <v>169</v>
      </c>
      <c r="D2052" t="s">
        <v>18</v>
      </c>
    </row>
    <row r="2053" spans="1:4">
      <c r="A2053" t="s">
        <v>3069</v>
      </c>
      <c r="B2053" t="s">
        <v>622</v>
      </c>
      <c r="C2053" t="s">
        <v>169</v>
      </c>
      <c r="D2053" t="s">
        <v>18</v>
      </c>
    </row>
    <row r="2054" spans="1:4">
      <c r="A2054" t="s">
        <v>2621</v>
      </c>
      <c r="B2054" t="s">
        <v>2353</v>
      </c>
      <c r="C2054" t="s">
        <v>169</v>
      </c>
      <c r="D2054" t="s">
        <v>18</v>
      </c>
    </row>
    <row r="2055" spans="1:4">
      <c r="A2055" t="s">
        <v>2617</v>
      </c>
      <c r="B2055" t="s">
        <v>1025</v>
      </c>
      <c r="C2055" t="s">
        <v>169</v>
      </c>
      <c r="D2055" t="s">
        <v>18</v>
      </c>
    </row>
    <row r="2056" spans="1:4">
      <c r="A2056" t="s">
        <v>2618</v>
      </c>
      <c r="B2056" t="s">
        <v>1025</v>
      </c>
      <c r="C2056" t="s">
        <v>169</v>
      </c>
      <c r="D2056" t="s">
        <v>18</v>
      </c>
    </row>
    <row r="2057" spans="1:4">
      <c r="A2057" t="s">
        <v>2619</v>
      </c>
      <c r="B2057" t="s">
        <v>1025</v>
      </c>
      <c r="C2057" t="s">
        <v>169</v>
      </c>
      <c r="D2057" t="s">
        <v>18</v>
      </c>
    </row>
    <row r="2058" spans="1:4">
      <c r="A2058" t="s">
        <v>2616</v>
      </c>
      <c r="B2058" t="s">
        <v>1025</v>
      </c>
      <c r="C2058" t="s">
        <v>169</v>
      </c>
      <c r="D2058" t="s">
        <v>18</v>
      </c>
    </row>
    <row r="2059" spans="1:4">
      <c r="A2059" t="s">
        <v>2620</v>
      </c>
      <c r="B2059" t="s">
        <v>1025</v>
      </c>
      <c r="C2059" t="s">
        <v>169</v>
      </c>
      <c r="D2059" t="s">
        <v>18</v>
      </c>
    </row>
    <row r="2060" spans="1:4">
      <c r="A2060" t="s">
        <v>2723</v>
      </c>
      <c r="B2060" t="s">
        <v>2268</v>
      </c>
      <c r="C2060" t="s">
        <v>169</v>
      </c>
      <c r="D2060" t="s">
        <v>18</v>
      </c>
    </row>
    <row r="2061" spans="1:4">
      <c r="A2061" t="s">
        <v>1658</v>
      </c>
      <c r="B2061" t="s">
        <v>1655</v>
      </c>
      <c r="C2061" t="s">
        <v>169</v>
      </c>
      <c r="D2061" t="s">
        <v>19</v>
      </c>
    </row>
    <row r="2062" spans="1:4">
      <c r="A2062" t="s">
        <v>1659</v>
      </c>
      <c r="B2062" t="s">
        <v>1655</v>
      </c>
      <c r="C2062" t="s">
        <v>169</v>
      </c>
      <c r="D2062" t="s">
        <v>19</v>
      </c>
    </row>
    <row r="2063" spans="1:4">
      <c r="A2063" t="s">
        <v>1660</v>
      </c>
      <c r="B2063" t="s">
        <v>1653</v>
      </c>
      <c r="C2063" t="s">
        <v>169</v>
      </c>
      <c r="D2063" t="s">
        <v>19</v>
      </c>
    </row>
    <row r="2064" spans="1:4">
      <c r="A2064" t="s">
        <v>1661</v>
      </c>
      <c r="B2064" t="s">
        <v>1653</v>
      </c>
      <c r="C2064" t="s">
        <v>169</v>
      </c>
      <c r="D2064" t="s">
        <v>19</v>
      </c>
    </row>
    <row r="2065" spans="1:4">
      <c r="A2065" t="s">
        <v>1654</v>
      </c>
      <c r="B2065" t="s">
        <v>1655</v>
      </c>
      <c r="C2065" t="s">
        <v>169</v>
      </c>
      <c r="D2065" t="s">
        <v>19</v>
      </c>
    </row>
    <row r="2066" spans="1:4">
      <c r="A2066" t="s">
        <v>1656</v>
      </c>
      <c r="B2066" t="s">
        <v>1655</v>
      </c>
      <c r="C2066" t="s">
        <v>169</v>
      </c>
      <c r="D2066" t="s">
        <v>19</v>
      </c>
    </row>
    <row r="2067" spans="1:4">
      <c r="A2067" t="s">
        <v>1657</v>
      </c>
      <c r="B2067" t="s">
        <v>1653</v>
      </c>
      <c r="C2067" t="s">
        <v>169</v>
      </c>
      <c r="D2067" t="s">
        <v>19</v>
      </c>
    </row>
    <row r="2068" spans="1:4">
      <c r="A2068" t="s">
        <v>1727</v>
      </c>
      <c r="B2068" t="s">
        <v>1047</v>
      </c>
      <c r="C2068" t="s">
        <v>169</v>
      </c>
      <c r="D2068" t="s">
        <v>19</v>
      </c>
    </row>
    <row r="2069" spans="1:4">
      <c r="A2069" t="s">
        <v>1780</v>
      </c>
      <c r="B2069" t="s">
        <v>1334</v>
      </c>
      <c r="C2069" t="s">
        <v>169</v>
      </c>
    </row>
    <row r="2070" spans="1:4">
      <c r="A2070" t="s">
        <v>1781</v>
      </c>
      <c r="B2070" t="s">
        <v>1462</v>
      </c>
      <c r="C2070" t="s">
        <v>169</v>
      </c>
      <c r="D2070" t="s">
        <v>19</v>
      </c>
    </row>
    <row r="2071" spans="1:4">
      <c r="A2071" t="s">
        <v>1782</v>
      </c>
      <c r="B2071" t="s">
        <v>1671</v>
      </c>
      <c r="C2071" t="s">
        <v>169</v>
      </c>
      <c r="D2071" t="s">
        <v>19</v>
      </c>
    </row>
    <row r="2072" spans="1:4">
      <c r="A2072" t="s">
        <v>1790</v>
      </c>
      <c r="B2072" t="s">
        <v>857</v>
      </c>
      <c r="C2072" t="s">
        <v>169</v>
      </c>
      <c r="D2072" t="s">
        <v>31</v>
      </c>
    </row>
    <row r="2073" spans="1:4">
      <c r="A2073" t="s">
        <v>1791</v>
      </c>
      <c r="B2073" t="s">
        <v>1792</v>
      </c>
      <c r="C2073" t="s">
        <v>169</v>
      </c>
    </row>
    <row r="2074" spans="1:4">
      <c r="A2074" t="s">
        <v>1789</v>
      </c>
      <c r="B2074" t="s">
        <v>1655</v>
      </c>
      <c r="C2074" t="s">
        <v>169</v>
      </c>
      <c r="D2074" t="s">
        <v>19</v>
      </c>
    </row>
    <row r="2075" spans="1:4">
      <c r="A2075" t="s">
        <v>1793</v>
      </c>
      <c r="B2075" t="s">
        <v>1492</v>
      </c>
      <c r="C2075" t="s">
        <v>169</v>
      </c>
      <c r="D2075" t="s">
        <v>19</v>
      </c>
    </row>
    <row r="2076" spans="1:4">
      <c r="A2076" t="s">
        <v>1787</v>
      </c>
      <c r="B2076" t="s">
        <v>1236</v>
      </c>
      <c r="C2076" t="s">
        <v>169</v>
      </c>
    </row>
    <row r="2077" spans="1:4">
      <c r="A2077" t="s">
        <v>1788</v>
      </c>
      <c r="B2077" t="s">
        <v>1234</v>
      </c>
      <c r="C2077" t="s">
        <v>169</v>
      </c>
      <c r="D2077" t="s">
        <v>31</v>
      </c>
    </row>
    <row r="2078" spans="1:4">
      <c r="A2078" t="s">
        <v>1784</v>
      </c>
      <c r="B2078" t="s">
        <v>1623</v>
      </c>
      <c r="C2078" t="s">
        <v>169</v>
      </c>
      <c r="D2078" t="s">
        <v>19</v>
      </c>
    </row>
    <row r="2079" spans="1:4">
      <c r="A2079" t="s">
        <v>1783</v>
      </c>
      <c r="B2079" t="s">
        <v>1623</v>
      </c>
      <c r="C2079" t="s">
        <v>169</v>
      </c>
      <c r="D2079" t="s">
        <v>19</v>
      </c>
    </row>
    <row r="2080" spans="1:4">
      <c r="A2080" t="s">
        <v>1785</v>
      </c>
      <c r="B2080" t="s">
        <v>1786</v>
      </c>
      <c r="C2080" t="s">
        <v>169</v>
      </c>
    </row>
    <row r="2081" spans="1:4">
      <c r="A2081" t="s">
        <v>1794</v>
      </c>
      <c r="B2081" t="s">
        <v>1598</v>
      </c>
      <c r="C2081" t="s">
        <v>169</v>
      </c>
      <c r="D2081" t="s">
        <v>19</v>
      </c>
    </row>
    <row r="2082" spans="1:4">
      <c r="A2082" t="s">
        <v>1795</v>
      </c>
      <c r="B2082" t="s">
        <v>1598</v>
      </c>
      <c r="C2082" t="s">
        <v>169</v>
      </c>
      <c r="D2082" t="s">
        <v>19</v>
      </c>
    </row>
    <row r="2083" spans="1:4">
      <c r="A2083" t="s">
        <v>1796</v>
      </c>
      <c r="B2083" t="s">
        <v>1598</v>
      </c>
      <c r="C2083" t="s">
        <v>169</v>
      </c>
      <c r="D2083" t="s">
        <v>19</v>
      </c>
    </row>
    <row r="2084" spans="1:4">
      <c r="A2084" t="s">
        <v>1478</v>
      </c>
      <c r="B2084" t="s">
        <v>1479</v>
      </c>
      <c r="C2084" t="s">
        <v>169</v>
      </c>
    </row>
    <row r="2085" spans="1:4">
      <c r="A2085" t="s">
        <v>1718</v>
      </c>
      <c r="B2085" t="s">
        <v>1414</v>
      </c>
      <c r="C2085" t="s">
        <v>169</v>
      </c>
    </row>
    <row r="2086" spans="1:4">
      <c r="A2086" t="s">
        <v>1480</v>
      </c>
      <c r="B2086" t="s">
        <v>1036</v>
      </c>
      <c r="C2086" t="s">
        <v>169</v>
      </c>
    </row>
    <row r="2087" spans="1:4">
      <c r="A2087" t="s">
        <v>1773</v>
      </c>
      <c r="B2087" t="s">
        <v>1774</v>
      </c>
      <c r="C2087" t="s">
        <v>169</v>
      </c>
      <c r="D2087" t="s">
        <v>19</v>
      </c>
    </row>
    <row r="2088" spans="1:4">
      <c r="A2088" t="s">
        <v>1366</v>
      </c>
      <c r="B2088" t="s">
        <v>1367</v>
      </c>
      <c r="C2088" t="s">
        <v>169</v>
      </c>
      <c r="D2088" t="s">
        <v>17</v>
      </c>
    </row>
    <row r="2089" spans="1:4">
      <c r="A2089" t="s">
        <v>1369</v>
      </c>
      <c r="B2089" t="s">
        <v>1370</v>
      </c>
      <c r="C2089" t="s">
        <v>169</v>
      </c>
      <c r="D2089" t="s">
        <v>17</v>
      </c>
    </row>
    <row r="2090" spans="1:4">
      <c r="A2090" t="s">
        <v>1368</v>
      </c>
      <c r="B2090" t="s">
        <v>1367</v>
      </c>
      <c r="C2090" t="s">
        <v>169</v>
      </c>
      <c r="D2090" t="s">
        <v>17</v>
      </c>
    </row>
    <row r="2091" spans="1:4">
      <c r="A2091" t="s">
        <v>88</v>
      </c>
      <c r="B2091" t="s">
        <v>89</v>
      </c>
      <c r="C2091" t="s">
        <v>169</v>
      </c>
      <c r="D2091" t="s">
        <v>17</v>
      </c>
    </row>
    <row r="2092" spans="1:4">
      <c r="A2092" t="s">
        <v>1375</v>
      </c>
      <c r="B2092" t="s">
        <v>1347</v>
      </c>
      <c r="C2092" t="s">
        <v>169</v>
      </c>
      <c r="D2092" t="s">
        <v>17</v>
      </c>
    </row>
    <row r="2093" spans="1:4">
      <c r="A2093" t="s">
        <v>1376</v>
      </c>
      <c r="B2093" t="s">
        <v>1349</v>
      </c>
      <c r="C2093" t="s">
        <v>169</v>
      </c>
      <c r="D2093" t="s">
        <v>17</v>
      </c>
    </row>
    <row r="2094" spans="1:4">
      <c r="A2094" t="s">
        <v>1373</v>
      </c>
      <c r="B2094" t="s">
        <v>1347</v>
      </c>
      <c r="C2094" t="s">
        <v>169</v>
      </c>
      <c r="D2094" t="s">
        <v>17</v>
      </c>
    </row>
    <row r="2095" spans="1:4">
      <c r="A2095" t="s">
        <v>1374</v>
      </c>
      <c r="B2095" t="s">
        <v>1349</v>
      </c>
      <c r="C2095" t="s">
        <v>169</v>
      </c>
      <c r="D2095" t="s">
        <v>17</v>
      </c>
    </row>
    <row r="2096" spans="1:4">
      <c r="A2096" t="s">
        <v>1377</v>
      </c>
      <c r="B2096" t="s">
        <v>1313</v>
      </c>
      <c r="C2096" t="s">
        <v>169</v>
      </c>
      <c r="D2096" t="s">
        <v>17</v>
      </c>
    </row>
    <row r="2097" spans="1:4">
      <c r="A2097" t="s">
        <v>1378</v>
      </c>
      <c r="B2097" t="s">
        <v>1379</v>
      </c>
      <c r="C2097" t="s">
        <v>169</v>
      </c>
    </row>
    <row r="2098" spans="1:4">
      <c r="A2098" t="s">
        <v>1326</v>
      </c>
      <c r="B2098" t="s">
        <v>1096</v>
      </c>
      <c r="C2098" t="s">
        <v>169</v>
      </c>
      <c r="D2098" t="s">
        <v>17</v>
      </c>
    </row>
    <row r="2099" spans="1:4">
      <c r="A2099" t="s">
        <v>1325</v>
      </c>
      <c r="B2099" t="s">
        <v>1096</v>
      </c>
      <c r="C2099" t="s">
        <v>169</v>
      </c>
      <c r="D2099" t="s">
        <v>17</v>
      </c>
    </row>
    <row r="2100" spans="1:4">
      <c r="A2100" t="s">
        <v>1327</v>
      </c>
      <c r="B2100" t="s">
        <v>380</v>
      </c>
      <c r="C2100" t="s">
        <v>169</v>
      </c>
      <c r="D2100" t="s">
        <v>17</v>
      </c>
    </row>
    <row r="2101" spans="1:4">
      <c r="A2101" t="s">
        <v>1328</v>
      </c>
      <c r="B2101" t="s">
        <v>279</v>
      </c>
      <c r="C2101" t="s">
        <v>169</v>
      </c>
      <c r="D2101" t="s">
        <v>17</v>
      </c>
    </row>
    <row r="2102" spans="1:4">
      <c r="A2102" t="s">
        <v>1329</v>
      </c>
      <c r="B2102" t="s">
        <v>281</v>
      </c>
      <c r="C2102" t="s">
        <v>169</v>
      </c>
      <c r="D2102" t="s">
        <v>17</v>
      </c>
    </row>
    <row r="2103" spans="1:4">
      <c r="A2103" t="s">
        <v>1330</v>
      </c>
      <c r="B2103" t="s">
        <v>1331</v>
      </c>
      <c r="C2103" t="s">
        <v>169</v>
      </c>
      <c r="D2103" t="s">
        <v>17</v>
      </c>
    </row>
    <row r="2104" spans="1:4">
      <c r="A2104" t="s">
        <v>1332</v>
      </c>
      <c r="B2104" t="s">
        <v>367</v>
      </c>
      <c r="C2104" t="s">
        <v>169</v>
      </c>
      <c r="D2104" t="s">
        <v>17</v>
      </c>
    </row>
    <row r="2105" spans="1:4">
      <c r="A2105" t="s">
        <v>1576</v>
      </c>
      <c r="B2105" t="s">
        <v>1577</v>
      </c>
      <c r="C2105" t="s">
        <v>169</v>
      </c>
      <c r="D2105" t="s">
        <v>5</v>
      </c>
    </row>
    <row r="2106" spans="1:4">
      <c r="A2106" t="s">
        <v>1578</v>
      </c>
      <c r="B2106" t="s">
        <v>1577</v>
      </c>
      <c r="C2106" t="s">
        <v>169</v>
      </c>
      <c r="D2106" t="s">
        <v>5</v>
      </c>
    </row>
    <row r="2107" spans="1:4">
      <c r="A2107" t="s">
        <v>1579</v>
      </c>
      <c r="B2107" t="s">
        <v>1580</v>
      </c>
      <c r="C2107" t="s">
        <v>169</v>
      </c>
      <c r="D2107" t="s">
        <v>5</v>
      </c>
    </row>
    <row r="2108" spans="1:4">
      <c r="A2108" t="s">
        <v>1581</v>
      </c>
      <c r="B2108" t="s">
        <v>1580</v>
      </c>
      <c r="C2108" t="s">
        <v>169</v>
      </c>
      <c r="D2108" t="s">
        <v>5</v>
      </c>
    </row>
    <row r="2109" spans="1:4">
      <c r="A2109" t="s">
        <v>1582</v>
      </c>
      <c r="B2109" t="s">
        <v>1583</v>
      </c>
      <c r="C2109" t="s">
        <v>169</v>
      </c>
      <c r="D2109" t="s">
        <v>5</v>
      </c>
    </row>
    <row r="2110" spans="1:4">
      <c r="A2110" t="s">
        <v>1584</v>
      </c>
      <c r="B2110" t="s">
        <v>1585</v>
      </c>
      <c r="C2110" t="s">
        <v>169</v>
      </c>
    </row>
    <row r="2111" spans="1:4">
      <c r="A2111" t="s">
        <v>1739</v>
      </c>
      <c r="B2111" t="s">
        <v>1740</v>
      </c>
      <c r="C2111" t="s">
        <v>169</v>
      </c>
      <c r="D2111" t="s">
        <v>17</v>
      </c>
    </row>
    <row r="2112" spans="1:4">
      <c r="A2112" t="s">
        <v>1744</v>
      </c>
      <c r="B2112" t="s">
        <v>1745</v>
      </c>
      <c r="C2112" t="s">
        <v>169</v>
      </c>
      <c r="D2112" t="s">
        <v>17</v>
      </c>
    </row>
    <row r="2113" spans="1:4">
      <c r="A2113" t="s">
        <v>1743</v>
      </c>
      <c r="B2113" t="s">
        <v>1742</v>
      </c>
      <c r="C2113" t="s">
        <v>169</v>
      </c>
      <c r="D2113" t="s">
        <v>17</v>
      </c>
    </row>
    <row r="2114" spans="1:4">
      <c r="A2114" t="s">
        <v>977</v>
      </c>
      <c r="B2114" t="s">
        <v>975</v>
      </c>
      <c r="C2114" t="s">
        <v>259</v>
      </c>
      <c r="D2114" t="s">
        <v>28</v>
      </c>
    </row>
    <row r="2115" spans="1:4">
      <c r="A2115" t="s">
        <v>974</v>
      </c>
      <c r="B2115" t="s">
        <v>975</v>
      </c>
      <c r="C2115" t="s">
        <v>259</v>
      </c>
      <c r="D2115" t="s">
        <v>28</v>
      </c>
    </row>
    <row r="2116" spans="1:4">
      <c r="A2116" t="s">
        <v>1132</v>
      </c>
      <c r="B2116" t="s">
        <v>1133</v>
      </c>
      <c r="C2116" t="s">
        <v>169</v>
      </c>
      <c r="D2116" t="s">
        <v>20</v>
      </c>
    </row>
    <row r="2117" spans="1:4">
      <c r="A2117" t="s">
        <v>1130</v>
      </c>
      <c r="B2117" t="s">
        <v>1131</v>
      </c>
      <c r="C2117" t="s">
        <v>169</v>
      </c>
      <c r="D2117" t="s">
        <v>20</v>
      </c>
    </row>
    <row r="2118" spans="1:4">
      <c r="A2118" t="s">
        <v>1134</v>
      </c>
      <c r="B2118" t="s">
        <v>1135</v>
      </c>
      <c r="C2118" t="s">
        <v>169</v>
      </c>
      <c r="D2118" t="s">
        <v>20</v>
      </c>
    </row>
    <row r="2119" spans="1:4">
      <c r="A2119" t="s">
        <v>1138</v>
      </c>
      <c r="B2119" t="s">
        <v>1139</v>
      </c>
      <c r="C2119" t="s">
        <v>169</v>
      </c>
      <c r="D2119" t="s">
        <v>20</v>
      </c>
    </row>
    <row r="2120" spans="1:4">
      <c r="A2120" t="s">
        <v>1140</v>
      </c>
      <c r="B2120" t="s">
        <v>701</v>
      </c>
      <c r="C2120" t="s">
        <v>169</v>
      </c>
      <c r="D2120" t="s">
        <v>20</v>
      </c>
    </row>
    <row r="2121" spans="1:4">
      <c r="A2121" t="s">
        <v>1141</v>
      </c>
      <c r="B2121" t="s">
        <v>1142</v>
      </c>
      <c r="C2121" t="s">
        <v>169</v>
      </c>
      <c r="D2121" t="s">
        <v>20</v>
      </c>
    </row>
    <row r="2122" spans="1:4">
      <c r="A2122" t="s">
        <v>1136</v>
      </c>
      <c r="B2122" t="s">
        <v>1137</v>
      </c>
      <c r="C2122" t="s">
        <v>169</v>
      </c>
      <c r="D2122" t="s">
        <v>20</v>
      </c>
    </row>
    <row r="2123" spans="1:4">
      <c r="A2123" t="s">
        <v>1145</v>
      </c>
      <c r="B2123" t="s">
        <v>1142</v>
      </c>
      <c r="C2123" t="s">
        <v>169</v>
      </c>
      <c r="D2123" t="s">
        <v>20</v>
      </c>
    </row>
    <row r="2124" spans="1:4">
      <c r="A2124" t="s">
        <v>1146</v>
      </c>
      <c r="B2124" t="s">
        <v>1137</v>
      </c>
      <c r="C2124" t="s">
        <v>169</v>
      </c>
      <c r="D2124" t="s">
        <v>20</v>
      </c>
    </row>
    <row r="2125" spans="1:4">
      <c r="A2125" t="s">
        <v>1147</v>
      </c>
      <c r="B2125" t="s">
        <v>1142</v>
      </c>
      <c r="C2125" t="s">
        <v>169</v>
      </c>
      <c r="D2125" t="s">
        <v>20</v>
      </c>
    </row>
    <row r="2126" spans="1:4">
      <c r="A2126" t="s">
        <v>1143</v>
      </c>
      <c r="B2126" t="s">
        <v>1144</v>
      </c>
      <c r="C2126" t="s">
        <v>169</v>
      </c>
    </row>
    <row r="2127" spans="1:4">
      <c r="A2127" t="s">
        <v>1158</v>
      </c>
      <c r="B2127" t="s">
        <v>855</v>
      </c>
      <c r="C2127" t="s">
        <v>262</v>
      </c>
      <c r="D2127" t="s">
        <v>27</v>
      </c>
    </row>
    <row r="2128" spans="1:4">
      <c r="A2128" t="s">
        <v>1156</v>
      </c>
      <c r="B2128" t="s">
        <v>1157</v>
      </c>
      <c r="C2128" t="s">
        <v>262</v>
      </c>
      <c r="D2128" t="s">
        <v>27</v>
      </c>
    </row>
    <row r="2129" spans="1:4">
      <c r="A2129" t="s">
        <v>1148</v>
      </c>
      <c r="B2129" t="s">
        <v>1149</v>
      </c>
      <c r="C2129" t="s">
        <v>169</v>
      </c>
      <c r="D2129" t="s">
        <v>22</v>
      </c>
    </row>
    <row r="2130" spans="1:4">
      <c r="A2130" t="s">
        <v>1150</v>
      </c>
      <c r="B2130" t="s">
        <v>1151</v>
      </c>
      <c r="C2130" t="s">
        <v>259</v>
      </c>
      <c r="D2130" t="s">
        <v>27</v>
      </c>
    </row>
    <row r="2131" spans="1:4">
      <c r="A2131" t="s">
        <v>1154</v>
      </c>
      <c r="B2131" t="s">
        <v>1155</v>
      </c>
      <c r="C2131" t="s">
        <v>259</v>
      </c>
      <c r="D2131" t="s">
        <v>27</v>
      </c>
    </row>
    <row r="2132" spans="1:4">
      <c r="A2132" t="s">
        <v>1152</v>
      </c>
      <c r="B2132" t="s">
        <v>1153</v>
      </c>
      <c r="C2132" t="s">
        <v>262</v>
      </c>
      <c r="D2132" t="s">
        <v>27</v>
      </c>
    </row>
    <row r="2133" spans="1:4">
      <c r="A2133" t="s">
        <v>1159</v>
      </c>
      <c r="B2133" t="s">
        <v>1157</v>
      </c>
      <c r="C2133" t="s">
        <v>259</v>
      </c>
      <c r="D2133" t="s">
        <v>27</v>
      </c>
    </row>
    <row r="2134" spans="1:4">
      <c r="A2134" t="s">
        <v>1172</v>
      </c>
      <c r="B2134" t="s">
        <v>1173</v>
      </c>
      <c r="C2134" t="s">
        <v>169</v>
      </c>
      <c r="D2134" t="s">
        <v>3</v>
      </c>
    </row>
    <row r="2135" spans="1:4">
      <c r="A2135" t="s">
        <v>1176</v>
      </c>
      <c r="B2135" t="s">
        <v>1177</v>
      </c>
      <c r="C2135" t="s">
        <v>169</v>
      </c>
      <c r="D2135" t="s">
        <v>3</v>
      </c>
    </row>
    <row r="2136" spans="1:4">
      <c r="A2136" t="s">
        <v>1178</v>
      </c>
      <c r="B2136" t="s">
        <v>1179</v>
      </c>
      <c r="C2136" t="s">
        <v>169</v>
      </c>
      <c r="D2136" t="s">
        <v>3</v>
      </c>
    </row>
    <row r="2137" spans="1:4">
      <c r="A2137" t="s">
        <v>1180</v>
      </c>
      <c r="B2137" t="s">
        <v>1165</v>
      </c>
      <c r="C2137" t="s">
        <v>169</v>
      </c>
      <c r="D2137" t="s">
        <v>3</v>
      </c>
    </row>
    <row r="2138" spans="1:4">
      <c r="A2138" t="s">
        <v>1741</v>
      </c>
      <c r="B2138" t="s">
        <v>1742</v>
      </c>
      <c r="C2138" t="s">
        <v>169</v>
      </c>
      <c r="D2138" t="s">
        <v>17</v>
      </c>
    </row>
    <row r="2139" spans="1:4">
      <c r="A2139" t="s">
        <v>1747</v>
      </c>
      <c r="B2139" t="s">
        <v>1742</v>
      </c>
      <c r="C2139" t="s">
        <v>169</v>
      </c>
      <c r="D2139" t="s">
        <v>17</v>
      </c>
    </row>
    <row r="2140" spans="1:4">
      <c r="A2140" t="s">
        <v>1746</v>
      </c>
      <c r="B2140" t="s">
        <v>1742</v>
      </c>
      <c r="C2140" t="s">
        <v>169</v>
      </c>
      <c r="D2140" t="s">
        <v>17</v>
      </c>
    </row>
    <row r="2141" spans="1:4">
      <c r="A2141" t="s">
        <v>1748</v>
      </c>
      <c r="B2141" t="s">
        <v>1742</v>
      </c>
      <c r="C2141" t="s">
        <v>169</v>
      </c>
      <c r="D2141" t="s">
        <v>17</v>
      </c>
    </row>
    <row r="2142" spans="1:4">
      <c r="A2142" t="s">
        <v>1749</v>
      </c>
      <c r="B2142" t="s">
        <v>1750</v>
      </c>
      <c r="C2142" t="s">
        <v>169</v>
      </c>
      <c r="D2142" t="s">
        <v>17</v>
      </c>
    </row>
    <row r="2143" spans="1:4">
      <c r="A2143" t="s">
        <v>1751</v>
      </c>
      <c r="B2143" t="s">
        <v>1752</v>
      </c>
      <c r="C2143" t="s">
        <v>169</v>
      </c>
      <c r="D2143" t="s">
        <v>17</v>
      </c>
    </row>
    <row r="2144" spans="1:4">
      <c r="A2144" t="s">
        <v>1753</v>
      </c>
      <c r="B2144" t="s">
        <v>1752</v>
      </c>
      <c r="C2144" t="s">
        <v>169</v>
      </c>
      <c r="D2144" t="s">
        <v>17</v>
      </c>
    </row>
    <row r="2145" spans="1:4">
      <c r="A2145" t="s">
        <v>1754</v>
      </c>
      <c r="B2145" t="s">
        <v>1755</v>
      </c>
      <c r="C2145" t="s">
        <v>169</v>
      </c>
      <c r="D2145" t="s">
        <v>17</v>
      </c>
    </row>
    <row r="2146" spans="1:4">
      <c r="A2146" t="s">
        <v>1756</v>
      </c>
      <c r="B2146" t="s">
        <v>1407</v>
      </c>
      <c r="C2146" t="s">
        <v>169</v>
      </c>
      <c r="D2146" t="s">
        <v>17</v>
      </c>
    </row>
    <row r="2147" spans="1:4">
      <c r="A2147" t="s">
        <v>1757</v>
      </c>
      <c r="B2147" t="s">
        <v>1407</v>
      </c>
      <c r="C2147" t="s">
        <v>169</v>
      </c>
      <c r="D2147" t="s">
        <v>17</v>
      </c>
    </row>
    <row r="2148" spans="1:4">
      <c r="A2148" t="s">
        <v>1803</v>
      </c>
      <c r="B2148" t="s">
        <v>1804</v>
      </c>
      <c r="C2148" t="s">
        <v>169</v>
      </c>
      <c r="D2148" t="s">
        <v>17</v>
      </c>
    </row>
    <row r="2149" spans="1:4">
      <c r="A2149" t="s">
        <v>1805</v>
      </c>
      <c r="B2149" t="s">
        <v>1804</v>
      </c>
      <c r="C2149" t="s">
        <v>169</v>
      </c>
      <c r="D2149" t="s">
        <v>17</v>
      </c>
    </row>
    <row r="2150" spans="1:4">
      <c r="A2150" t="s">
        <v>1808</v>
      </c>
      <c r="B2150" t="s">
        <v>1595</v>
      </c>
      <c r="C2150" t="s">
        <v>169</v>
      </c>
      <c r="D2150" t="s">
        <v>17</v>
      </c>
    </row>
    <row r="2151" spans="1:4">
      <c r="A2151" t="s">
        <v>1809</v>
      </c>
      <c r="B2151" t="s">
        <v>1595</v>
      </c>
      <c r="C2151" t="s">
        <v>169</v>
      </c>
      <c r="D2151" t="s">
        <v>17</v>
      </c>
    </row>
    <row r="2152" spans="1:4">
      <c r="A2152" t="s">
        <v>1758</v>
      </c>
      <c r="B2152" t="s">
        <v>1752</v>
      </c>
      <c r="C2152" t="s">
        <v>169</v>
      </c>
      <c r="D2152" t="s">
        <v>17</v>
      </c>
    </row>
    <row r="2153" spans="1:4">
      <c r="A2153" t="s">
        <v>1759</v>
      </c>
      <c r="B2153" t="s">
        <v>1752</v>
      </c>
      <c r="C2153" t="s">
        <v>169</v>
      </c>
      <c r="D2153" t="s">
        <v>17</v>
      </c>
    </row>
    <row r="2154" spans="1:4">
      <c r="A2154" t="s">
        <v>1760</v>
      </c>
      <c r="B2154" t="s">
        <v>1587</v>
      </c>
      <c r="C2154" t="s">
        <v>169</v>
      </c>
      <c r="D2154" t="s">
        <v>17</v>
      </c>
    </row>
    <row r="2155" spans="1:4">
      <c r="A2155" t="s">
        <v>1765</v>
      </c>
      <c r="B2155" t="s">
        <v>1587</v>
      </c>
      <c r="C2155" t="s">
        <v>169</v>
      </c>
      <c r="D2155" t="s">
        <v>17</v>
      </c>
    </row>
    <row r="2156" spans="1:4">
      <c r="A2156" t="s">
        <v>1766</v>
      </c>
      <c r="B2156" t="s">
        <v>1587</v>
      </c>
      <c r="C2156" t="s">
        <v>169</v>
      </c>
      <c r="D2156" t="s">
        <v>17</v>
      </c>
    </row>
    <row r="2157" spans="1:4">
      <c r="A2157" t="s">
        <v>1761</v>
      </c>
      <c r="B2157" t="s">
        <v>1587</v>
      </c>
      <c r="C2157" t="s">
        <v>169</v>
      </c>
      <c r="D2157" t="s">
        <v>17</v>
      </c>
    </row>
    <row r="2158" spans="1:4">
      <c r="A2158" t="s">
        <v>1762</v>
      </c>
      <c r="B2158" t="s">
        <v>1587</v>
      </c>
      <c r="C2158" t="s">
        <v>169</v>
      </c>
      <c r="D2158" t="s">
        <v>17</v>
      </c>
    </row>
    <row r="2159" spans="1:4">
      <c r="A2159" t="s">
        <v>1763</v>
      </c>
      <c r="B2159" t="s">
        <v>1764</v>
      </c>
      <c r="C2159" t="s">
        <v>169</v>
      </c>
      <c r="D2159" t="s">
        <v>17</v>
      </c>
    </row>
    <row r="2160" spans="1:4">
      <c r="A2160" t="s">
        <v>1767</v>
      </c>
      <c r="B2160" t="s">
        <v>1587</v>
      </c>
      <c r="C2160" t="s">
        <v>169</v>
      </c>
      <c r="D2160" t="s">
        <v>17</v>
      </c>
    </row>
    <row r="2161" spans="1:4">
      <c r="A2161" t="s">
        <v>1174</v>
      </c>
      <c r="B2161" t="s">
        <v>1175</v>
      </c>
      <c r="C2161" t="s">
        <v>169</v>
      </c>
      <c r="D2161" t="s">
        <v>3</v>
      </c>
    </row>
    <row r="2162" spans="1:4">
      <c r="A2162" t="s">
        <v>1211</v>
      </c>
      <c r="B2162" t="s">
        <v>1212</v>
      </c>
      <c r="C2162" t="s">
        <v>169</v>
      </c>
      <c r="D2162" t="s">
        <v>3</v>
      </c>
    </row>
    <row r="2163" spans="1:4">
      <c r="A2163" t="s">
        <v>1213</v>
      </c>
      <c r="B2163" t="s">
        <v>1212</v>
      </c>
      <c r="C2163" t="s">
        <v>169</v>
      </c>
      <c r="D2163" t="s">
        <v>3</v>
      </c>
    </row>
    <row r="2164" spans="1:4">
      <c r="A2164" t="s">
        <v>1209</v>
      </c>
      <c r="B2164" t="s">
        <v>1210</v>
      </c>
      <c r="C2164" t="s">
        <v>169</v>
      </c>
    </row>
    <row r="2165" spans="1:4">
      <c r="A2165" t="s">
        <v>1214</v>
      </c>
      <c r="B2165" t="s">
        <v>1198</v>
      </c>
      <c r="C2165" t="s">
        <v>169</v>
      </c>
      <c r="D2165" t="s">
        <v>3</v>
      </c>
    </row>
    <row r="2166" spans="1:4">
      <c r="A2166" t="s">
        <v>1249</v>
      </c>
      <c r="B2166" t="s">
        <v>1250</v>
      </c>
      <c r="C2166" t="s">
        <v>169</v>
      </c>
      <c r="D2166" t="s">
        <v>3</v>
      </c>
    </row>
    <row r="2167" spans="1:4">
      <c r="A2167" t="s">
        <v>1194</v>
      </c>
      <c r="B2167" t="s">
        <v>1163</v>
      </c>
      <c r="C2167" t="s">
        <v>169</v>
      </c>
      <c r="D2167" t="s">
        <v>3</v>
      </c>
    </row>
    <row r="2168" spans="1:4">
      <c r="A2168" t="s">
        <v>1195</v>
      </c>
      <c r="B2168" t="s">
        <v>1165</v>
      </c>
      <c r="C2168" t="s">
        <v>169</v>
      </c>
      <c r="D2168" t="s">
        <v>3</v>
      </c>
    </row>
    <row r="2169" spans="1:4">
      <c r="A2169" t="s">
        <v>1197</v>
      </c>
      <c r="B2169" t="s">
        <v>1198</v>
      </c>
      <c r="C2169" t="s">
        <v>169</v>
      </c>
      <c r="D2169" t="s">
        <v>3</v>
      </c>
    </row>
    <row r="2170" spans="1:4">
      <c r="A2170" t="s">
        <v>1196</v>
      </c>
      <c r="B2170" t="s">
        <v>1161</v>
      </c>
      <c r="C2170" t="s">
        <v>169</v>
      </c>
      <c r="D2170" t="s">
        <v>3</v>
      </c>
    </row>
    <row r="2171" spans="1:4">
      <c r="A2171" t="s">
        <v>10421</v>
      </c>
      <c r="B2171" t="s">
        <v>5074</v>
      </c>
      <c r="C2171" t="s">
        <v>259</v>
      </c>
      <c r="D2171" t="s">
        <v>3</v>
      </c>
    </row>
    <row r="2172" spans="1:4">
      <c r="A2172" t="s">
        <v>1199</v>
      </c>
      <c r="B2172" t="s">
        <v>5074</v>
      </c>
      <c r="C2172" t="s">
        <v>259</v>
      </c>
      <c r="D2172" t="s">
        <v>3</v>
      </c>
    </row>
    <row r="2173" spans="1:4">
      <c r="A2173" t="s">
        <v>1183</v>
      </c>
      <c r="B2173" t="s">
        <v>1170</v>
      </c>
      <c r="C2173" t="s">
        <v>169</v>
      </c>
      <c r="D2173" t="s">
        <v>3</v>
      </c>
    </row>
    <row r="2174" spans="1:4">
      <c r="A2174" t="s">
        <v>1184</v>
      </c>
      <c r="B2174" t="s">
        <v>1170</v>
      </c>
      <c r="C2174" t="s">
        <v>169</v>
      </c>
      <c r="D2174" t="s">
        <v>3</v>
      </c>
    </row>
    <row r="2175" spans="1:4">
      <c r="A2175" t="s">
        <v>1185</v>
      </c>
      <c r="B2175" t="s">
        <v>1170</v>
      </c>
      <c r="C2175" t="s">
        <v>169</v>
      </c>
      <c r="D2175" t="s">
        <v>3</v>
      </c>
    </row>
    <row r="2176" spans="1:4">
      <c r="A2176" t="s">
        <v>1186</v>
      </c>
      <c r="B2176" t="s">
        <v>1170</v>
      </c>
      <c r="C2176" t="s">
        <v>169</v>
      </c>
      <c r="D2176" t="s">
        <v>3</v>
      </c>
    </row>
    <row r="2177" spans="1:4">
      <c r="A2177" t="s">
        <v>1181</v>
      </c>
      <c r="B2177" t="s">
        <v>1182</v>
      </c>
      <c r="C2177" t="s">
        <v>169</v>
      </c>
      <c r="D2177" t="s">
        <v>3</v>
      </c>
    </row>
    <row r="2178" spans="1:4">
      <c r="A2178" t="s">
        <v>1191</v>
      </c>
      <c r="B2178" t="s">
        <v>1192</v>
      </c>
      <c r="C2178" t="s">
        <v>169</v>
      </c>
      <c r="D2178" t="s">
        <v>3</v>
      </c>
    </row>
    <row r="2179" spans="1:4">
      <c r="A2179" t="s">
        <v>1187</v>
      </c>
      <c r="B2179" t="s">
        <v>1188</v>
      </c>
      <c r="C2179" t="s">
        <v>169</v>
      </c>
      <c r="D2179" t="s">
        <v>3</v>
      </c>
    </row>
    <row r="2180" spans="1:4">
      <c r="A2180" t="s">
        <v>1189</v>
      </c>
      <c r="B2180" t="s">
        <v>1190</v>
      </c>
      <c r="C2180" t="s">
        <v>169</v>
      </c>
      <c r="D2180" t="s">
        <v>3</v>
      </c>
    </row>
    <row r="2181" spans="1:4">
      <c r="A2181" t="s">
        <v>1193</v>
      </c>
      <c r="B2181" t="s">
        <v>1165</v>
      </c>
      <c r="C2181" t="s">
        <v>169</v>
      </c>
    </row>
    <row r="2182" spans="1:4">
      <c r="A2182" t="s">
        <v>1268</v>
      </c>
      <c r="B2182" t="s">
        <v>1210</v>
      </c>
      <c r="C2182" t="s">
        <v>169</v>
      </c>
      <c r="D2182" t="s">
        <v>3</v>
      </c>
    </row>
    <row r="2183" spans="1:4">
      <c r="A2183" t="s">
        <v>1265</v>
      </c>
      <c r="B2183" t="s">
        <v>1208</v>
      </c>
      <c r="C2183" t="s">
        <v>169</v>
      </c>
      <c r="D2183" t="s">
        <v>3</v>
      </c>
    </row>
    <row r="2184" spans="1:4">
      <c r="A2184" t="s">
        <v>1266</v>
      </c>
      <c r="B2184" t="s">
        <v>1267</v>
      </c>
      <c r="C2184" t="s">
        <v>169</v>
      </c>
      <c r="D2184" t="s">
        <v>3</v>
      </c>
    </row>
    <row r="2185" spans="1:4">
      <c r="A2185" t="s">
        <v>2043</v>
      </c>
      <c r="B2185" t="s">
        <v>1742</v>
      </c>
      <c r="C2185" t="s">
        <v>169</v>
      </c>
      <c r="D2185" t="s">
        <v>17</v>
      </c>
    </row>
    <row r="2186" spans="1:4">
      <c r="A2186" t="s">
        <v>2045</v>
      </c>
      <c r="B2186" t="s">
        <v>2046</v>
      </c>
      <c r="C2186" t="s">
        <v>169</v>
      </c>
      <c r="D2186" t="s">
        <v>17</v>
      </c>
    </row>
    <row r="2187" spans="1:4">
      <c r="A2187" t="s">
        <v>2680</v>
      </c>
      <c r="B2187" t="s">
        <v>1587</v>
      </c>
      <c r="C2187" t="s">
        <v>169</v>
      </c>
      <c r="D2187" t="s">
        <v>17</v>
      </c>
    </row>
    <row r="2188" spans="1:4">
      <c r="A2188" t="s">
        <v>2037</v>
      </c>
      <c r="B2188" t="s">
        <v>1407</v>
      </c>
      <c r="C2188" t="s">
        <v>169</v>
      </c>
      <c r="D2188" t="s">
        <v>17</v>
      </c>
    </row>
    <row r="2189" spans="1:4">
      <c r="A2189" t="s">
        <v>2038</v>
      </c>
      <c r="B2189" t="s">
        <v>1407</v>
      </c>
      <c r="C2189" t="s">
        <v>169</v>
      </c>
      <c r="D2189" t="s">
        <v>17</v>
      </c>
    </row>
    <row r="2190" spans="1:4">
      <c r="A2190" t="s">
        <v>2039</v>
      </c>
      <c r="B2190" t="s">
        <v>1407</v>
      </c>
      <c r="C2190" t="s">
        <v>169</v>
      </c>
      <c r="D2190" t="s">
        <v>17</v>
      </c>
    </row>
    <row r="2191" spans="1:4">
      <c r="A2191" t="s">
        <v>2266</v>
      </c>
      <c r="B2191" t="s">
        <v>1407</v>
      </c>
      <c r="C2191" t="s">
        <v>169</v>
      </c>
      <c r="D2191" t="s">
        <v>17</v>
      </c>
    </row>
    <row r="2192" spans="1:4">
      <c r="A2192" t="s">
        <v>2032</v>
      </c>
      <c r="B2192" t="s">
        <v>1407</v>
      </c>
      <c r="C2192" t="s">
        <v>169</v>
      </c>
      <c r="D2192" t="s">
        <v>17</v>
      </c>
    </row>
    <row r="2193" spans="1:4">
      <c r="A2193" t="s">
        <v>2040</v>
      </c>
      <c r="B2193" t="s">
        <v>1407</v>
      </c>
      <c r="C2193" t="s">
        <v>169</v>
      </c>
      <c r="D2193" t="s">
        <v>17</v>
      </c>
    </row>
    <row r="2194" spans="1:4">
      <c r="A2194" t="s">
        <v>2035</v>
      </c>
      <c r="B2194" t="s">
        <v>1407</v>
      </c>
      <c r="C2194" t="s">
        <v>169</v>
      </c>
      <c r="D2194" t="s">
        <v>17</v>
      </c>
    </row>
    <row r="2195" spans="1:4">
      <c r="A2195" t="s">
        <v>2036</v>
      </c>
      <c r="B2195" t="s">
        <v>1407</v>
      </c>
      <c r="C2195" t="s">
        <v>169</v>
      </c>
      <c r="D2195" t="s">
        <v>17</v>
      </c>
    </row>
    <row r="2196" spans="1:4">
      <c r="A2196" t="s">
        <v>2033</v>
      </c>
      <c r="B2196" t="s">
        <v>1407</v>
      </c>
      <c r="C2196" t="s">
        <v>169</v>
      </c>
      <c r="D2196" t="s">
        <v>17</v>
      </c>
    </row>
    <row r="2197" spans="1:4">
      <c r="A2197" t="s">
        <v>2034</v>
      </c>
      <c r="B2197" t="s">
        <v>1407</v>
      </c>
      <c r="C2197" t="s">
        <v>169</v>
      </c>
      <c r="D2197" t="s">
        <v>17</v>
      </c>
    </row>
    <row r="2198" spans="1:4">
      <c r="A2198" t="s">
        <v>2267</v>
      </c>
      <c r="B2198" t="s">
        <v>2268</v>
      </c>
      <c r="C2198" t="s">
        <v>169</v>
      </c>
      <c r="D2198" t="s">
        <v>17</v>
      </c>
    </row>
    <row r="2199" spans="1:4">
      <c r="A2199" t="s">
        <v>2123</v>
      </c>
      <c r="B2199" t="s">
        <v>1589</v>
      </c>
      <c r="C2199" t="s">
        <v>169</v>
      </c>
      <c r="D2199" t="s">
        <v>17</v>
      </c>
    </row>
    <row r="2200" spans="1:4">
      <c r="A2200" t="s">
        <v>2124</v>
      </c>
      <c r="B2200" t="s">
        <v>1589</v>
      </c>
      <c r="C2200" t="s">
        <v>169</v>
      </c>
      <c r="D2200" t="s">
        <v>17</v>
      </c>
    </row>
    <row r="2201" spans="1:4">
      <c r="A2201" t="s">
        <v>2154</v>
      </c>
      <c r="B2201" t="s">
        <v>1589</v>
      </c>
      <c r="C2201" t="s">
        <v>169</v>
      </c>
      <c r="D2201" t="s">
        <v>17</v>
      </c>
    </row>
    <row r="2202" spans="1:4">
      <c r="A2202" t="s">
        <v>2155</v>
      </c>
      <c r="B2202" t="s">
        <v>1589</v>
      </c>
      <c r="C2202" t="s">
        <v>169</v>
      </c>
      <c r="D2202" t="s">
        <v>17</v>
      </c>
    </row>
    <row r="2203" spans="1:4">
      <c r="A2203" t="s">
        <v>2252</v>
      </c>
      <c r="B2203" t="s">
        <v>1589</v>
      </c>
      <c r="C2203" t="s">
        <v>169</v>
      </c>
      <c r="D2203" t="s">
        <v>17</v>
      </c>
    </row>
    <row r="2204" spans="1:4">
      <c r="A2204" t="s">
        <v>2253</v>
      </c>
      <c r="B2204" t="s">
        <v>1589</v>
      </c>
      <c r="C2204" t="s">
        <v>169</v>
      </c>
      <c r="D2204" t="s">
        <v>17</v>
      </c>
    </row>
    <row r="2205" spans="1:4">
      <c r="A2205" t="s">
        <v>2125</v>
      </c>
      <c r="B2205" t="s">
        <v>1589</v>
      </c>
      <c r="C2205" t="s">
        <v>169</v>
      </c>
      <c r="D2205" t="s">
        <v>17</v>
      </c>
    </row>
    <row r="2206" spans="1:4">
      <c r="A2206" t="s">
        <v>2485</v>
      </c>
      <c r="B2206" t="s">
        <v>2383</v>
      </c>
      <c r="C2206" t="s">
        <v>169</v>
      </c>
      <c r="D2206" t="s">
        <v>17</v>
      </c>
    </row>
    <row r="2207" spans="1:4">
      <c r="A2207" t="s">
        <v>2484</v>
      </c>
      <c r="B2207" t="s">
        <v>2383</v>
      </c>
      <c r="C2207" t="s">
        <v>169</v>
      </c>
      <c r="D2207" t="s">
        <v>17</v>
      </c>
    </row>
    <row r="2208" spans="1:4">
      <c r="A2208" t="s">
        <v>2724</v>
      </c>
      <c r="B2208" t="s">
        <v>2268</v>
      </c>
      <c r="C2208" t="s">
        <v>169</v>
      </c>
      <c r="D2208" t="s">
        <v>18</v>
      </c>
    </row>
    <row r="2209" spans="1:4">
      <c r="A2209" t="s">
        <v>2727</v>
      </c>
      <c r="B2209" t="s">
        <v>2268</v>
      </c>
      <c r="C2209" t="s">
        <v>169</v>
      </c>
      <c r="D2209" t="s">
        <v>18</v>
      </c>
    </row>
    <row r="2210" spans="1:4">
      <c r="A2210" t="s">
        <v>2726</v>
      </c>
      <c r="B2210" t="s">
        <v>2268</v>
      </c>
      <c r="C2210" t="s">
        <v>169</v>
      </c>
      <c r="D2210" t="s">
        <v>18</v>
      </c>
    </row>
    <row r="2211" spans="1:4">
      <c r="A2211" t="s">
        <v>2725</v>
      </c>
      <c r="B2211" t="s">
        <v>2268</v>
      </c>
      <c r="C2211" t="s">
        <v>169</v>
      </c>
      <c r="D2211" t="s">
        <v>18</v>
      </c>
    </row>
    <row r="2212" spans="1:4">
      <c r="A2212" t="s">
        <v>2736</v>
      </c>
      <c r="B2212" t="s">
        <v>638</v>
      </c>
      <c r="C2212" t="s">
        <v>169</v>
      </c>
      <c r="D2212" t="s">
        <v>18</v>
      </c>
    </row>
    <row r="2213" spans="1:4">
      <c r="A2213" t="s">
        <v>2737</v>
      </c>
      <c r="B2213" t="s">
        <v>638</v>
      </c>
      <c r="C2213" t="s">
        <v>169</v>
      </c>
      <c r="D2213" t="s">
        <v>18</v>
      </c>
    </row>
    <row r="2214" spans="1:4">
      <c r="A2214" t="s">
        <v>2738</v>
      </c>
      <c r="B2214" t="s">
        <v>638</v>
      </c>
      <c r="C2214" t="s">
        <v>169</v>
      </c>
      <c r="D2214" t="s">
        <v>18</v>
      </c>
    </row>
    <row r="2215" spans="1:4">
      <c r="A2215" t="s">
        <v>2762</v>
      </c>
      <c r="B2215" t="s">
        <v>638</v>
      </c>
      <c r="C2215" t="s">
        <v>169</v>
      </c>
      <c r="D2215" t="s">
        <v>18</v>
      </c>
    </row>
    <row r="2216" spans="1:4">
      <c r="A2216" t="s">
        <v>2765</v>
      </c>
      <c r="B2216" t="s">
        <v>638</v>
      </c>
      <c r="C2216" t="s">
        <v>169</v>
      </c>
      <c r="D2216" t="s">
        <v>18</v>
      </c>
    </row>
    <row r="2217" spans="1:4">
      <c r="A2217" t="s">
        <v>2766</v>
      </c>
      <c r="B2217" t="s">
        <v>638</v>
      </c>
      <c r="C2217" t="s">
        <v>169</v>
      </c>
      <c r="D2217" t="s">
        <v>18</v>
      </c>
    </row>
    <row r="2218" spans="1:4">
      <c r="A2218" t="s">
        <v>2767</v>
      </c>
      <c r="B2218" t="s">
        <v>638</v>
      </c>
      <c r="C2218" t="s">
        <v>169</v>
      </c>
      <c r="D2218" t="s">
        <v>18</v>
      </c>
    </row>
    <row r="2219" spans="1:4">
      <c r="A2219" t="s">
        <v>2763</v>
      </c>
      <c r="B2219" t="s">
        <v>638</v>
      </c>
      <c r="C2219" t="s">
        <v>169</v>
      </c>
      <c r="D2219" t="s">
        <v>18</v>
      </c>
    </row>
    <row r="2220" spans="1:4">
      <c r="A2220" t="s">
        <v>2764</v>
      </c>
      <c r="B2220" t="s">
        <v>638</v>
      </c>
      <c r="C2220" t="s">
        <v>169</v>
      </c>
      <c r="D2220" t="s">
        <v>18</v>
      </c>
    </row>
    <row r="2221" spans="1:4">
      <c r="A2221" t="s">
        <v>2768</v>
      </c>
      <c r="B2221" t="s">
        <v>638</v>
      </c>
      <c r="C2221" t="s">
        <v>169</v>
      </c>
      <c r="D2221" t="s">
        <v>18</v>
      </c>
    </row>
    <row r="2222" spans="1:4">
      <c r="A2222" t="s">
        <v>3074</v>
      </c>
      <c r="B2222" t="s">
        <v>2623</v>
      </c>
      <c r="C2222" t="s">
        <v>169</v>
      </c>
      <c r="D2222" t="s">
        <v>18</v>
      </c>
    </row>
    <row r="2223" spans="1:4">
      <c r="A2223" t="s">
        <v>3075</v>
      </c>
      <c r="B2223" t="s">
        <v>2623</v>
      </c>
      <c r="C2223" t="s">
        <v>169</v>
      </c>
      <c r="D2223" t="s">
        <v>18</v>
      </c>
    </row>
    <row r="2224" spans="1:4">
      <c r="A2224" t="s">
        <v>3076</v>
      </c>
      <c r="B2224" t="s">
        <v>2623</v>
      </c>
      <c r="C2224" t="s">
        <v>169</v>
      </c>
      <c r="D2224" t="s">
        <v>18</v>
      </c>
    </row>
    <row r="2225" spans="1:4">
      <c r="A2225" t="s">
        <v>3077</v>
      </c>
      <c r="B2225" t="s">
        <v>2623</v>
      </c>
      <c r="C2225" t="s">
        <v>169</v>
      </c>
      <c r="D2225" t="s">
        <v>18</v>
      </c>
    </row>
    <row r="2226" spans="1:4">
      <c r="A2226" t="s">
        <v>3070</v>
      </c>
      <c r="B2226" t="s">
        <v>2633</v>
      </c>
      <c r="C2226" t="s">
        <v>169</v>
      </c>
      <c r="D2226" t="s">
        <v>18</v>
      </c>
    </row>
    <row r="2227" spans="1:4">
      <c r="A2227" t="s">
        <v>3072</v>
      </c>
      <c r="B2227" t="s">
        <v>2633</v>
      </c>
      <c r="C2227" t="s">
        <v>169</v>
      </c>
      <c r="D2227" t="s">
        <v>18</v>
      </c>
    </row>
    <row r="2228" spans="1:4">
      <c r="A2228" t="s">
        <v>3073</v>
      </c>
      <c r="B2228" t="s">
        <v>2633</v>
      </c>
      <c r="C2228" t="s">
        <v>169</v>
      </c>
      <c r="D2228" t="s">
        <v>18</v>
      </c>
    </row>
    <row r="2229" spans="1:4">
      <c r="A2229" t="s">
        <v>3536</v>
      </c>
      <c r="B2229" t="s">
        <v>891</v>
      </c>
      <c r="C2229" t="s">
        <v>169</v>
      </c>
      <c r="D2229" t="s">
        <v>18</v>
      </c>
    </row>
    <row r="2230" spans="1:4">
      <c r="A2230" t="s">
        <v>3537</v>
      </c>
      <c r="B2230" t="s">
        <v>1655</v>
      </c>
      <c r="C2230" t="s">
        <v>169</v>
      </c>
      <c r="D2230" t="s">
        <v>18</v>
      </c>
    </row>
    <row r="2231" spans="1:4">
      <c r="A2231" t="s">
        <v>1806</v>
      </c>
      <c r="B2231" t="s">
        <v>1807</v>
      </c>
      <c r="C2231" t="s">
        <v>169</v>
      </c>
      <c r="D2231" t="s">
        <v>17</v>
      </c>
    </row>
    <row r="2232" spans="1:4">
      <c r="A2232" t="s">
        <v>1810</v>
      </c>
      <c r="B2232" t="s">
        <v>1755</v>
      </c>
      <c r="C2232" t="s">
        <v>169</v>
      </c>
      <c r="D2232" t="s">
        <v>17</v>
      </c>
    </row>
    <row r="2233" spans="1:4">
      <c r="A2233" t="s">
        <v>1811</v>
      </c>
      <c r="B2233" t="s">
        <v>1812</v>
      </c>
      <c r="C2233" t="s">
        <v>169</v>
      </c>
      <c r="D2233" t="s">
        <v>17</v>
      </c>
    </row>
    <row r="2234" spans="1:4">
      <c r="A2234" t="s">
        <v>1813</v>
      </c>
      <c r="B2234" t="s">
        <v>1589</v>
      </c>
      <c r="C2234" t="s">
        <v>169</v>
      </c>
      <c r="D2234" t="s">
        <v>17</v>
      </c>
    </row>
    <row r="2235" spans="1:4">
      <c r="A2235" t="s">
        <v>1814</v>
      </c>
      <c r="B2235" t="s">
        <v>1812</v>
      </c>
      <c r="C2235" t="s">
        <v>169</v>
      </c>
      <c r="D2235" t="s">
        <v>17</v>
      </c>
    </row>
    <row r="2236" spans="1:4">
      <c r="A2236" t="s">
        <v>1815</v>
      </c>
      <c r="B2236" t="s">
        <v>1592</v>
      </c>
      <c r="C2236" t="s">
        <v>169</v>
      </c>
      <c r="D2236" t="s">
        <v>17</v>
      </c>
    </row>
    <row r="2237" spans="1:4">
      <c r="A2237" t="s">
        <v>1816</v>
      </c>
      <c r="B2237" t="s">
        <v>1592</v>
      </c>
      <c r="C2237" t="s">
        <v>169</v>
      </c>
      <c r="D2237" t="s">
        <v>17</v>
      </c>
    </row>
    <row r="2238" spans="1:4">
      <c r="A2238" t="s">
        <v>1820</v>
      </c>
      <c r="B2238" t="s">
        <v>1821</v>
      </c>
      <c r="C2238" t="s">
        <v>169</v>
      </c>
      <c r="D2238" t="s">
        <v>17</v>
      </c>
    </row>
    <row r="2239" spans="1:4">
      <c r="A2239" t="s">
        <v>1817</v>
      </c>
      <c r="B2239" t="s">
        <v>1025</v>
      </c>
      <c r="C2239" t="s">
        <v>169</v>
      </c>
      <c r="D2239" t="s">
        <v>17</v>
      </c>
    </row>
    <row r="2240" spans="1:4">
      <c r="A2240" t="s">
        <v>1818</v>
      </c>
      <c r="B2240" t="s">
        <v>1025</v>
      </c>
      <c r="C2240" t="s">
        <v>169</v>
      </c>
      <c r="D2240" t="s">
        <v>17</v>
      </c>
    </row>
    <row r="2241" spans="1:4">
      <c r="A2241" t="s">
        <v>1819</v>
      </c>
      <c r="B2241" t="s">
        <v>1025</v>
      </c>
      <c r="C2241" t="s">
        <v>169</v>
      </c>
      <c r="D2241" t="s">
        <v>17</v>
      </c>
    </row>
    <row r="2242" spans="1:4">
      <c r="A2242" t="s">
        <v>1586</v>
      </c>
      <c r="B2242" t="s">
        <v>1587</v>
      </c>
      <c r="C2242" t="s">
        <v>169</v>
      </c>
      <c r="D2242" t="s">
        <v>17</v>
      </c>
    </row>
    <row r="2243" spans="1:4">
      <c r="A2243" t="s">
        <v>1590</v>
      </c>
      <c r="B2243" t="s">
        <v>1407</v>
      </c>
      <c r="C2243" t="s">
        <v>169</v>
      </c>
      <c r="D2243" t="s">
        <v>17</v>
      </c>
    </row>
    <row r="2244" spans="1:4">
      <c r="A2244" t="s">
        <v>1588</v>
      </c>
      <c r="B2244" t="s">
        <v>1589</v>
      </c>
      <c r="C2244" t="s">
        <v>169</v>
      </c>
      <c r="D2244" t="s">
        <v>17</v>
      </c>
    </row>
    <row r="2245" spans="1:4">
      <c r="A2245" t="s">
        <v>1591</v>
      </c>
      <c r="B2245" t="s">
        <v>1592</v>
      </c>
      <c r="C2245" t="s">
        <v>169</v>
      </c>
      <c r="D2245" t="s">
        <v>17</v>
      </c>
    </row>
    <row r="2246" spans="1:4">
      <c r="A2246" t="s">
        <v>1593</v>
      </c>
      <c r="B2246" t="s">
        <v>1592</v>
      </c>
      <c r="C2246" t="s">
        <v>169</v>
      </c>
      <c r="D2246" t="s">
        <v>17</v>
      </c>
    </row>
    <row r="2247" spans="1:4">
      <c r="A2247" t="s">
        <v>1594</v>
      </c>
      <c r="B2247" t="s">
        <v>1595</v>
      </c>
      <c r="C2247" t="s">
        <v>169</v>
      </c>
      <c r="D2247" t="s">
        <v>17</v>
      </c>
    </row>
    <row r="2248" spans="1:4">
      <c r="A2248" t="s">
        <v>1596</v>
      </c>
      <c r="B2248" t="s">
        <v>1595</v>
      </c>
      <c r="C2248" t="s">
        <v>169</v>
      </c>
      <c r="D2248" t="s">
        <v>17</v>
      </c>
    </row>
    <row r="2249" spans="1:4">
      <c r="A2249" t="s">
        <v>1738</v>
      </c>
      <c r="B2249" t="s">
        <v>1025</v>
      </c>
      <c r="C2249" t="s">
        <v>169</v>
      </c>
      <c r="D2249" t="s">
        <v>17</v>
      </c>
    </row>
    <row r="2250" spans="1:4">
      <c r="A2250" t="s">
        <v>1822</v>
      </c>
      <c r="B2250" t="s">
        <v>1821</v>
      </c>
      <c r="C2250" t="s">
        <v>169</v>
      </c>
    </row>
    <row r="2251" spans="1:4">
      <c r="A2251" t="s">
        <v>1826</v>
      </c>
      <c r="B2251" t="s">
        <v>1824</v>
      </c>
      <c r="C2251" t="s">
        <v>259</v>
      </c>
      <c r="D2251" t="s">
        <v>24</v>
      </c>
    </row>
    <row r="2252" spans="1:4">
      <c r="A2252" t="s">
        <v>1825</v>
      </c>
      <c r="B2252" t="s">
        <v>1824</v>
      </c>
      <c r="C2252" t="s">
        <v>259</v>
      </c>
      <c r="D2252" t="s">
        <v>24</v>
      </c>
    </row>
    <row r="2253" spans="1:4">
      <c r="A2253" t="s">
        <v>1827</v>
      </c>
      <c r="B2253" t="s">
        <v>1824</v>
      </c>
      <c r="C2253" t="s">
        <v>259</v>
      </c>
      <c r="D2253" t="s">
        <v>24</v>
      </c>
    </row>
    <row r="2254" spans="1:4">
      <c r="A2254" t="s">
        <v>1831</v>
      </c>
      <c r="B2254" t="s">
        <v>1832</v>
      </c>
      <c r="C2254" t="s">
        <v>262</v>
      </c>
      <c r="D2254" t="s">
        <v>25</v>
      </c>
    </row>
    <row r="2255" spans="1:4">
      <c r="A2255" t="s">
        <v>3897</v>
      </c>
      <c r="B2255" t="s">
        <v>3683</v>
      </c>
      <c r="C2255" t="s">
        <v>169</v>
      </c>
      <c r="D2255" t="s">
        <v>3</v>
      </c>
    </row>
    <row r="2256" spans="1:4">
      <c r="A2256" t="s">
        <v>3900</v>
      </c>
      <c r="B2256" t="s">
        <v>3683</v>
      </c>
      <c r="C2256" t="s">
        <v>169</v>
      </c>
      <c r="D2256" t="s">
        <v>3</v>
      </c>
    </row>
    <row r="2257" spans="1:4">
      <c r="A2257" t="s">
        <v>3901</v>
      </c>
      <c r="B2257" t="s">
        <v>3780</v>
      </c>
      <c r="C2257" t="s">
        <v>169</v>
      </c>
      <c r="D2257" t="s">
        <v>3</v>
      </c>
    </row>
    <row r="2258" spans="1:4">
      <c r="A2258" t="s">
        <v>3902</v>
      </c>
      <c r="B2258" t="s">
        <v>3780</v>
      </c>
      <c r="C2258" t="s">
        <v>169</v>
      </c>
      <c r="D2258" t="s">
        <v>3</v>
      </c>
    </row>
    <row r="2259" spans="1:4">
      <c r="A2259" t="s">
        <v>3898</v>
      </c>
      <c r="B2259" t="s">
        <v>3683</v>
      </c>
      <c r="C2259" t="s">
        <v>169</v>
      </c>
      <c r="D2259" t="s">
        <v>3</v>
      </c>
    </row>
    <row r="2260" spans="1:4">
      <c r="A2260" t="s">
        <v>3899</v>
      </c>
      <c r="B2260" t="s">
        <v>3683</v>
      </c>
      <c r="C2260" t="s">
        <v>169</v>
      </c>
      <c r="D2260" t="s">
        <v>3</v>
      </c>
    </row>
    <row r="2261" spans="1:4">
      <c r="A2261" t="s">
        <v>3887</v>
      </c>
      <c r="B2261" t="s">
        <v>3696</v>
      </c>
      <c r="C2261" t="s">
        <v>169</v>
      </c>
      <c r="D2261" t="s">
        <v>3</v>
      </c>
    </row>
    <row r="2262" spans="1:4">
      <c r="A2262" t="s">
        <v>3934</v>
      </c>
      <c r="B2262" t="s">
        <v>3696</v>
      </c>
      <c r="C2262" t="s">
        <v>169</v>
      </c>
      <c r="D2262" t="s">
        <v>3</v>
      </c>
    </row>
    <row r="2263" spans="1:4">
      <c r="A2263" t="s">
        <v>3956</v>
      </c>
      <c r="B2263" t="s">
        <v>3654</v>
      </c>
      <c r="C2263" t="s">
        <v>169</v>
      </c>
      <c r="D2263" t="s">
        <v>3</v>
      </c>
    </row>
    <row r="2264" spans="1:4">
      <c r="A2264" t="s">
        <v>3957</v>
      </c>
      <c r="B2264" t="s">
        <v>3654</v>
      </c>
      <c r="C2264" t="s">
        <v>169</v>
      </c>
      <c r="D2264" t="s">
        <v>3</v>
      </c>
    </row>
    <row r="2265" spans="1:4">
      <c r="A2265" t="s">
        <v>3935</v>
      </c>
      <c r="B2265" t="s">
        <v>3696</v>
      </c>
      <c r="C2265" t="s">
        <v>169</v>
      </c>
      <c r="D2265" t="s">
        <v>3</v>
      </c>
    </row>
    <row r="2266" spans="1:4">
      <c r="A2266" t="s">
        <v>3936</v>
      </c>
      <c r="B2266" t="s">
        <v>3696</v>
      </c>
      <c r="C2266" t="s">
        <v>169</v>
      </c>
      <c r="D2266" t="s">
        <v>3</v>
      </c>
    </row>
    <row r="2267" spans="1:4">
      <c r="A2267" t="s">
        <v>3947</v>
      </c>
      <c r="B2267" t="s">
        <v>666</v>
      </c>
      <c r="C2267" t="s">
        <v>169</v>
      </c>
      <c r="D2267" t="s">
        <v>3</v>
      </c>
    </row>
    <row r="2268" spans="1:4">
      <c r="A2268" t="s">
        <v>3916</v>
      </c>
      <c r="B2268" t="s">
        <v>3706</v>
      </c>
      <c r="C2268" t="s">
        <v>169</v>
      </c>
      <c r="D2268" t="s">
        <v>3</v>
      </c>
    </row>
    <row r="2269" spans="1:4">
      <c r="A2269" t="s">
        <v>3917</v>
      </c>
      <c r="B2269" t="s">
        <v>3706</v>
      </c>
      <c r="C2269" t="s">
        <v>169</v>
      </c>
      <c r="D2269" t="s">
        <v>3</v>
      </c>
    </row>
    <row r="2270" spans="1:4">
      <c r="A2270" t="s">
        <v>3918</v>
      </c>
      <c r="B2270" t="s">
        <v>3706</v>
      </c>
      <c r="C2270" t="s">
        <v>169</v>
      </c>
      <c r="D2270" t="s">
        <v>3</v>
      </c>
    </row>
    <row r="2271" spans="1:4">
      <c r="A2271" t="s">
        <v>3912</v>
      </c>
      <c r="B2271" t="s">
        <v>648</v>
      </c>
      <c r="C2271" t="s">
        <v>169</v>
      </c>
      <c r="D2271" t="s">
        <v>3</v>
      </c>
    </row>
    <row r="2272" spans="1:4">
      <c r="A2272" t="s">
        <v>3913</v>
      </c>
      <c r="B2272" t="s">
        <v>660</v>
      </c>
      <c r="C2272" t="s">
        <v>169</v>
      </c>
      <c r="D2272" t="s">
        <v>3</v>
      </c>
    </row>
    <row r="2273" spans="1:4">
      <c r="A2273" t="s">
        <v>3914</v>
      </c>
      <c r="B2273" t="s">
        <v>3915</v>
      </c>
      <c r="C2273" t="s">
        <v>169</v>
      </c>
      <c r="D2273" t="s">
        <v>3</v>
      </c>
    </row>
    <row r="2274" spans="1:4">
      <c r="A2274" t="s">
        <v>1270</v>
      </c>
      <c r="B2274" t="s">
        <v>1271</v>
      </c>
      <c r="C2274" t="s">
        <v>169</v>
      </c>
      <c r="D2274" t="s">
        <v>3</v>
      </c>
    </row>
    <row r="2275" spans="1:4">
      <c r="A2275" t="s">
        <v>1272</v>
      </c>
      <c r="B2275" t="s">
        <v>1170</v>
      </c>
      <c r="C2275" t="s">
        <v>169</v>
      </c>
      <c r="D2275" t="s">
        <v>3</v>
      </c>
    </row>
    <row r="2276" spans="1:4">
      <c r="A2276" t="s">
        <v>1273</v>
      </c>
      <c r="B2276" t="s">
        <v>1206</v>
      </c>
      <c r="C2276" t="s">
        <v>169</v>
      </c>
      <c r="D2276" t="s">
        <v>3</v>
      </c>
    </row>
    <row r="2277" spans="1:4">
      <c r="A2277" t="s">
        <v>1203</v>
      </c>
      <c r="B2277" t="s">
        <v>1204</v>
      </c>
      <c r="C2277" t="s">
        <v>169</v>
      </c>
      <c r="D2277" t="s">
        <v>3</v>
      </c>
    </row>
    <row r="2278" spans="1:4">
      <c r="A2278" t="s">
        <v>1205</v>
      </c>
      <c r="B2278" t="s">
        <v>1206</v>
      </c>
      <c r="C2278" t="s">
        <v>169</v>
      </c>
      <c r="D2278" t="s">
        <v>3</v>
      </c>
    </row>
    <row r="2279" spans="1:4">
      <c r="A2279" t="s">
        <v>1207</v>
      </c>
      <c r="B2279" t="s">
        <v>1208</v>
      </c>
      <c r="C2279" t="s">
        <v>169</v>
      </c>
      <c r="D2279" t="s">
        <v>3</v>
      </c>
    </row>
    <row r="2280" spans="1:4">
      <c r="A2280" t="s">
        <v>1202</v>
      </c>
      <c r="B2280" t="s">
        <v>1170</v>
      </c>
      <c r="C2280" t="s">
        <v>169</v>
      </c>
      <c r="D2280" t="s">
        <v>3</v>
      </c>
    </row>
    <row r="2281" spans="1:4">
      <c r="A2281" t="s">
        <v>1201</v>
      </c>
      <c r="B2281" t="s">
        <v>1170</v>
      </c>
      <c r="C2281" t="s">
        <v>169</v>
      </c>
      <c r="D2281" t="s">
        <v>3</v>
      </c>
    </row>
    <row r="2282" spans="1:4">
      <c r="A2282" t="s">
        <v>1269</v>
      </c>
      <c r="B2282" t="s">
        <v>1210</v>
      </c>
      <c r="C2282" t="s">
        <v>169</v>
      </c>
      <c r="D2282" t="s">
        <v>3</v>
      </c>
    </row>
    <row r="2283" spans="1:4">
      <c r="A2283" t="s">
        <v>1264</v>
      </c>
      <c r="B2283" t="s">
        <v>1182</v>
      </c>
      <c r="C2283" t="s">
        <v>169</v>
      </c>
      <c r="D2283" t="s">
        <v>3</v>
      </c>
    </row>
    <row r="2284" spans="1:4">
      <c r="A2284" t="s">
        <v>1263</v>
      </c>
      <c r="B2284" t="s">
        <v>1165</v>
      </c>
      <c r="C2284" t="s">
        <v>169</v>
      </c>
      <c r="D2284" t="s">
        <v>3</v>
      </c>
    </row>
    <row r="2285" spans="1:4">
      <c r="A2285" t="s">
        <v>1274</v>
      </c>
      <c r="B2285" t="s">
        <v>1275</v>
      </c>
      <c r="C2285" t="s">
        <v>169</v>
      </c>
    </row>
    <row r="2286" spans="1:4">
      <c r="A2286" t="s">
        <v>1166</v>
      </c>
      <c r="B2286" t="s">
        <v>1165</v>
      </c>
      <c r="C2286" t="s">
        <v>169</v>
      </c>
      <c r="D2286" t="s">
        <v>3</v>
      </c>
    </row>
    <row r="2287" spans="1:4">
      <c r="A2287" t="s">
        <v>1167</v>
      </c>
      <c r="B2287" t="s">
        <v>1168</v>
      </c>
      <c r="C2287" t="s">
        <v>169</v>
      </c>
      <c r="D2287" t="s">
        <v>3</v>
      </c>
    </row>
    <row r="2288" spans="1:4">
      <c r="A2288" t="s">
        <v>1251</v>
      </c>
      <c r="B2288" t="s">
        <v>1170</v>
      </c>
      <c r="C2288" t="s">
        <v>169</v>
      </c>
      <c r="D2288" t="s">
        <v>3</v>
      </c>
    </row>
    <row r="2289" spans="1:4">
      <c r="A2289" t="s">
        <v>1169</v>
      </c>
      <c r="B2289" t="s">
        <v>1170</v>
      </c>
      <c r="C2289" t="s">
        <v>169</v>
      </c>
      <c r="D2289" t="s">
        <v>3</v>
      </c>
    </row>
    <row r="2290" spans="1:4">
      <c r="A2290" t="s">
        <v>1171</v>
      </c>
      <c r="B2290" t="s">
        <v>1170</v>
      </c>
      <c r="C2290" t="s">
        <v>169</v>
      </c>
      <c r="D2290" t="s">
        <v>3</v>
      </c>
    </row>
    <row r="2291" spans="1:4">
      <c r="A2291" t="s">
        <v>1252</v>
      </c>
      <c r="B2291" t="s">
        <v>1170</v>
      </c>
      <c r="C2291" t="s">
        <v>169</v>
      </c>
      <c r="D2291" t="s">
        <v>3</v>
      </c>
    </row>
    <row r="2292" spans="1:4">
      <c r="A2292" t="s">
        <v>1253</v>
      </c>
      <c r="B2292" t="s">
        <v>1254</v>
      </c>
      <c r="C2292" t="s">
        <v>169</v>
      </c>
      <c r="D2292" t="s">
        <v>3</v>
      </c>
    </row>
    <row r="2293" spans="1:4">
      <c r="A2293" t="s">
        <v>1255</v>
      </c>
      <c r="B2293" t="s">
        <v>1254</v>
      </c>
      <c r="C2293" t="s">
        <v>169</v>
      </c>
      <c r="D2293" t="s">
        <v>3</v>
      </c>
    </row>
    <row r="2294" spans="1:4">
      <c r="A2294" t="s">
        <v>1262</v>
      </c>
      <c r="B2294" t="s">
        <v>1192</v>
      </c>
      <c r="C2294" t="s">
        <v>169</v>
      </c>
      <c r="D2294" t="s">
        <v>3</v>
      </c>
    </row>
    <row r="2295" spans="1:4">
      <c r="A2295" t="s">
        <v>1261</v>
      </c>
      <c r="B2295" t="s">
        <v>1188</v>
      </c>
      <c r="C2295" t="s">
        <v>169</v>
      </c>
      <c r="D2295" t="s">
        <v>3</v>
      </c>
    </row>
    <row r="2296" spans="1:4">
      <c r="A2296" t="s">
        <v>1256</v>
      </c>
      <c r="B2296" t="s">
        <v>1257</v>
      </c>
      <c r="C2296" t="s">
        <v>169</v>
      </c>
      <c r="D2296" t="s">
        <v>3</v>
      </c>
    </row>
    <row r="2297" spans="1:4">
      <c r="A2297" t="s">
        <v>1258</v>
      </c>
      <c r="B2297" t="s">
        <v>1190</v>
      </c>
      <c r="C2297" t="s">
        <v>169</v>
      </c>
      <c r="D2297" t="s">
        <v>3</v>
      </c>
    </row>
    <row r="2298" spans="1:4">
      <c r="A2298" t="s">
        <v>2481</v>
      </c>
      <c r="B2298" t="s">
        <v>2482</v>
      </c>
      <c r="C2298" t="s">
        <v>169</v>
      </c>
      <c r="D2298" t="s">
        <v>17</v>
      </c>
    </row>
    <row r="2299" spans="1:4">
      <c r="A2299" t="s">
        <v>2978</v>
      </c>
      <c r="B2299" t="s">
        <v>1592</v>
      </c>
      <c r="C2299" t="s">
        <v>169</v>
      </c>
      <c r="D2299" t="s">
        <v>17</v>
      </c>
    </row>
    <row r="2300" spans="1:4">
      <c r="A2300" t="s">
        <v>2979</v>
      </c>
      <c r="B2300" t="s">
        <v>1592</v>
      </c>
      <c r="C2300" t="s">
        <v>169</v>
      </c>
      <c r="D2300" t="s">
        <v>17</v>
      </c>
    </row>
    <row r="2301" spans="1:4">
      <c r="A2301" t="s">
        <v>2980</v>
      </c>
      <c r="B2301" t="s">
        <v>1592</v>
      </c>
      <c r="C2301" t="s">
        <v>169</v>
      </c>
      <c r="D2301" t="s">
        <v>17</v>
      </c>
    </row>
    <row r="2302" spans="1:4">
      <c r="A2302" t="s">
        <v>2981</v>
      </c>
      <c r="B2302" t="s">
        <v>1592</v>
      </c>
      <c r="C2302" t="s">
        <v>169</v>
      </c>
      <c r="D2302" t="s">
        <v>17</v>
      </c>
    </row>
    <row r="2303" spans="1:4">
      <c r="A2303" t="s">
        <v>2982</v>
      </c>
      <c r="B2303" t="s">
        <v>2159</v>
      </c>
      <c r="C2303" t="s">
        <v>169</v>
      </c>
      <c r="D2303" t="s">
        <v>17</v>
      </c>
    </row>
    <row r="2304" spans="1:4">
      <c r="A2304" t="s">
        <v>2983</v>
      </c>
      <c r="B2304" t="s">
        <v>2159</v>
      </c>
      <c r="C2304" t="s">
        <v>169</v>
      </c>
      <c r="D2304" t="s">
        <v>17</v>
      </c>
    </row>
    <row r="2305" spans="1:4">
      <c r="A2305" t="s">
        <v>2608</v>
      </c>
      <c r="B2305" t="s">
        <v>2159</v>
      </c>
      <c r="C2305" t="s">
        <v>169</v>
      </c>
      <c r="D2305" t="s">
        <v>17</v>
      </c>
    </row>
    <row r="2306" spans="1:4">
      <c r="A2306" t="s">
        <v>2609</v>
      </c>
      <c r="B2306" t="s">
        <v>2159</v>
      </c>
      <c r="C2306" t="s">
        <v>169</v>
      </c>
      <c r="D2306" t="s">
        <v>17</v>
      </c>
    </row>
    <row r="2307" spans="1:4">
      <c r="A2307" t="s">
        <v>2610</v>
      </c>
      <c r="B2307" t="s">
        <v>2159</v>
      </c>
      <c r="C2307" t="s">
        <v>169</v>
      </c>
      <c r="D2307" t="s">
        <v>17</v>
      </c>
    </row>
    <row r="2308" spans="1:4">
      <c r="A2308" t="s">
        <v>2612</v>
      </c>
      <c r="B2308" t="s">
        <v>2159</v>
      </c>
      <c r="C2308" t="s">
        <v>169</v>
      </c>
      <c r="D2308" t="s">
        <v>17</v>
      </c>
    </row>
    <row r="2309" spans="1:4">
      <c r="A2309" t="s">
        <v>2611</v>
      </c>
      <c r="B2309" t="s">
        <v>2159</v>
      </c>
      <c r="C2309" t="s">
        <v>169</v>
      </c>
      <c r="D2309" t="s">
        <v>17</v>
      </c>
    </row>
    <row r="2310" spans="1:4">
      <c r="A2310" t="s">
        <v>2126</v>
      </c>
      <c r="B2310" t="s">
        <v>1589</v>
      </c>
      <c r="C2310" t="s">
        <v>169</v>
      </c>
      <c r="D2310" t="s">
        <v>17</v>
      </c>
    </row>
    <row r="2311" spans="1:4">
      <c r="A2311" t="s">
        <v>2152</v>
      </c>
      <c r="B2311" t="s">
        <v>1589</v>
      </c>
      <c r="C2311" t="s">
        <v>169</v>
      </c>
      <c r="D2311" t="s">
        <v>17</v>
      </c>
    </row>
    <row r="2312" spans="1:4">
      <c r="A2312" t="s">
        <v>2153</v>
      </c>
      <c r="B2312" t="s">
        <v>1589</v>
      </c>
      <c r="C2312" t="s">
        <v>169</v>
      </c>
      <c r="D2312" t="s">
        <v>17</v>
      </c>
    </row>
    <row r="2313" spans="1:4">
      <c r="A2313" t="s">
        <v>2031</v>
      </c>
      <c r="B2313" t="s">
        <v>1742</v>
      </c>
      <c r="C2313" t="s">
        <v>169</v>
      </c>
      <c r="D2313" t="s">
        <v>17</v>
      </c>
    </row>
    <row r="2314" spans="1:4">
      <c r="A2314" t="s">
        <v>2255</v>
      </c>
      <c r="B2314" t="s">
        <v>1587</v>
      </c>
      <c r="C2314" t="s">
        <v>169</v>
      </c>
      <c r="D2314" t="s">
        <v>17</v>
      </c>
    </row>
    <row r="2315" spans="1:4">
      <c r="A2315" t="s">
        <v>2263</v>
      </c>
      <c r="B2315" t="s">
        <v>1587</v>
      </c>
      <c r="C2315" t="s">
        <v>169</v>
      </c>
      <c r="D2315" t="s">
        <v>17</v>
      </c>
    </row>
    <row r="2316" spans="1:4">
      <c r="A2316" t="s">
        <v>2259</v>
      </c>
      <c r="B2316" t="s">
        <v>1587</v>
      </c>
      <c r="C2316" t="s">
        <v>169</v>
      </c>
      <c r="D2316" t="s">
        <v>17</v>
      </c>
    </row>
    <row r="2317" spans="1:4">
      <c r="A2317" t="s">
        <v>2260</v>
      </c>
      <c r="B2317" t="s">
        <v>1587</v>
      </c>
      <c r="C2317" t="s">
        <v>169</v>
      </c>
      <c r="D2317" t="s">
        <v>17</v>
      </c>
    </row>
    <row r="2318" spans="1:4">
      <c r="A2318" t="s">
        <v>2261</v>
      </c>
      <c r="B2318" t="s">
        <v>1587</v>
      </c>
      <c r="C2318" t="s">
        <v>169</v>
      </c>
      <c r="D2318" t="s">
        <v>17</v>
      </c>
    </row>
    <row r="2319" spans="1:4">
      <c r="A2319" t="s">
        <v>2262</v>
      </c>
      <c r="B2319" t="s">
        <v>1587</v>
      </c>
      <c r="C2319" t="s">
        <v>169</v>
      </c>
      <c r="D2319" t="s">
        <v>17</v>
      </c>
    </row>
    <row r="2320" spans="1:4">
      <c r="A2320" t="s">
        <v>2258</v>
      </c>
      <c r="B2320" t="s">
        <v>1587</v>
      </c>
      <c r="C2320" t="s">
        <v>169</v>
      </c>
      <c r="D2320" t="s">
        <v>17</v>
      </c>
    </row>
    <row r="2321" spans="1:4">
      <c r="A2321" t="s">
        <v>3535</v>
      </c>
      <c r="B2321" t="s">
        <v>1655</v>
      </c>
      <c r="C2321" t="s">
        <v>169</v>
      </c>
      <c r="D2321" t="s">
        <v>18</v>
      </c>
    </row>
    <row r="2322" spans="1:4">
      <c r="A2322" t="s">
        <v>3538</v>
      </c>
      <c r="B2322" t="s">
        <v>3539</v>
      </c>
      <c r="C2322" t="s">
        <v>169</v>
      </c>
      <c r="D2322" t="s">
        <v>18</v>
      </c>
    </row>
    <row r="2323" spans="1:4">
      <c r="A2323" t="s">
        <v>3540</v>
      </c>
      <c r="B2323" t="s">
        <v>3541</v>
      </c>
      <c r="C2323" t="s">
        <v>169</v>
      </c>
      <c r="D2323" t="s">
        <v>18</v>
      </c>
    </row>
    <row r="2324" spans="1:4">
      <c r="A2324" t="s">
        <v>3544</v>
      </c>
      <c r="B2324" t="s">
        <v>3539</v>
      </c>
      <c r="C2324" t="s">
        <v>169</v>
      </c>
      <c r="D2324" t="s">
        <v>18</v>
      </c>
    </row>
    <row r="2325" spans="1:4">
      <c r="A2325" t="s">
        <v>3545</v>
      </c>
      <c r="B2325" t="s">
        <v>2733</v>
      </c>
      <c r="C2325" t="s">
        <v>169</v>
      </c>
      <c r="D2325" t="s">
        <v>18</v>
      </c>
    </row>
    <row r="2326" spans="1:4">
      <c r="A2326" t="s">
        <v>3542</v>
      </c>
      <c r="B2326" t="s">
        <v>2733</v>
      </c>
      <c r="C2326" t="s">
        <v>169</v>
      </c>
      <c r="D2326" t="s">
        <v>18</v>
      </c>
    </row>
    <row r="2327" spans="1:4">
      <c r="A2327" t="s">
        <v>3543</v>
      </c>
      <c r="B2327" t="s">
        <v>2733</v>
      </c>
      <c r="C2327" t="s">
        <v>169</v>
      </c>
      <c r="D2327" t="s">
        <v>18</v>
      </c>
    </row>
    <row r="2328" spans="1:4">
      <c r="A2328" t="s">
        <v>3546</v>
      </c>
      <c r="B2328" t="s">
        <v>2733</v>
      </c>
      <c r="C2328" t="s">
        <v>169</v>
      </c>
      <c r="D2328" t="s">
        <v>18</v>
      </c>
    </row>
    <row r="2329" spans="1:4">
      <c r="A2329" t="s">
        <v>3548</v>
      </c>
      <c r="B2329" t="s">
        <v>3549</v>
      </c>
      <c r="C2329" t="s">
        <v>169</v>
      </c>
      <c r="D2329" t="s">
        <v>18</v>
      </c>
    </row>
    <row r="2330" spans="1:4">
      <c r="A2330" t="s">
        <v>3550</v>
      </c>
      <c r="B2330" t="s">
        <v>3516</v>
      </c>
      <c r="C2330" t="s">
        <v>169</v>
      </c>
      <c r="D2330" t="s">
        <v>18</v>
      </c>
    </row>
    <row r="2331" spans="1:4">
      <c r="A2331" t="s">
        <v>3547</v>
      </c>
      <c r="B2331" t="s">
        <v>2633</v>
      </c>
      <c r="C2331" t="s">
        <v>169</v>
      </c>
      <c r="D2331" t="s">
        <v>18</v>
      </c>
    </row>
    <row r="2332" spans="1:4">
      <c r="A2332" t="s">
        <v>3497</v>
      </c>
      <c r="B2332" t="s">
        <v>1025</v>
      </c>
      <c r="C2332" t="s">
        <v>169</v>
      </c>
      <c r="D2332" t="s">
        <v>18</v>
      </c>
    </row>
    <row r="2333" spans="1:4">
      <c r="A2333" t="s">
        <v>3498</v>
      </c>
      <c r="B2333" t="s">
        <v>1025</v>
      </c>
      <c r="C2333" t="s">
        <v>169</v>
      </c>
      <c r="D2333" t="s">
        <v>18</v>
      </c>
    </row>
    <row r="2334" spans="1:4">
      <c r="A2334" t="s">
        <v>3499</v>
      </c>
      <c r="B2334" t="s">
        <v>1025</v>
      </c>
      <c r="C2334" t="s">
        <v>169</v>
      </c>
      <c r="D2334" t="s">
        <v>18</v>
      </c>
    </row>
    <row r="2335" spans="1:4">
      <c r="A2335" t="s">
        <v>3500</v>
      </c>
      <c r="B2335" t="s">
        <v>1025</v>
      </c>
      <c r="C2335" t="s">
        <v>169</v>
      </c>
      <c r="D2335" t="s">
        <v>18</v>
      </c>
    </row>
    <row r="2336" spans="1:4">
      <c r="A2336" t="s">
        <v>3501</v>
      </c>
      <c r="B2336" t="s">
        <v>1025</v>
      </c>
      <c r="C2336" t="s">
        <v>169</v>
      </c>
      <c r="D2336" t="s">
        <v>18</v>
      </c>
    </row>
    <row r="2337" spans="1:4">
      <c r="A2337" t="s">
        <v>3502</v>
      </c>
      <c r="B2337" t="s">
        <v>1025</v>
      </c>
      <c r="C2337" t="s">
        <v>169</v>
      </c>
      <c r="D2337" t="s">
        <v>18</v>
      </c>
    </row>
    <row r="2338" spans="1:4">
      <c r="A2338" t="s">
        <v>3503</v>
      </c>
      <c r="B2338" t="s">
        <v>1025</v>
      </c>
      <c r="C2338" t="s">
        <v>169</v>
      </c>
      <c r="D2338" t="s">
        <v>18</v>
      </c>
    </row>
    <row r="2339" spans="1:4">
      <c r="A2339" t="s">
        <v>3504</v>
      </c>
      <c r="B2339" t="s">
        <v>1776</v>
      </c>
      <c r="C2339" t="s">
        <v>169</v>
      </c>
      <c r="D2339" t="s">
        <v>18</v>
      </c>
    </row>
    <row r="2340" spans="1:4">
      <c r="A2340" t="s">
        <v>3514</v>
      </c>
      <c r="B2340" t="s">
        <v>2623</v>
      </c>
      <c r="C2340" t="s">
        <v>169</v>
      </c>
      <c r="D2340" t="s">
        <v>18</v>
      </c>
    </row>
    <row r="2341" spans="1:4">
      <c r="A2341" t="s">
        <v>3507</v>
      </c>
      <c r="B2341" t="s">
        <v>2623</v>
      </c>
      <c r="C2341" t="s">
        <v>169</v>
      </c>
      <c r="D2341" t="s">
        <v>18</v>
      </c>
    </row>
    <row r="2342" spans="1:4">
      <c r="A2342" t="s">
        <v>3513</v>
      </c>
      <c r="B2342" t="s">
        <v>1776</v>
      </c>
      <c r="C2342" t="s">
        <v>169</v>
      </c>
      <c r="D2342" t="s">
        <v>18</v>
      </c>
    </row>
    <row r="2343" spans="1:4">
      <c r="A2343" t="s">
        <v>3508</v>
      </c>
      <c r="B2343" t="s">
        <v>2623</v>
      </c>
      <c r="C2343" t="s">
        <v>169</v>
      </c>
      <c r="D2343" t="s">
        <v>18</v>
      </c>
    </row>
    <row r="2344" spans="1:4">
      <c r="A2344" t="s">
        <v>3506</v>
      </c>
      <c r="B2344" t="s">
        <v>2623</v>
      </c>
      <c r="C2344" t="s">
        <v>169</v>
      </c>
      <c r="D2344" t="s">
        <v>18</v>
      </c>
    </row>
    <row r="2345" spans="1:4">
      <c r="A2345" t="s">
        <v>1833</v>
      </c>
      <c r="B2345" t="s">
        <v>1832</v>
      </c>
      <c r="C2345" t="s">
        <v>262</v>
      </c>
      <c r="D2345" t="s">
        <v>25</v>
      </c>
    </row>
    <row r="2346" spans="1:4">
      <c r="A2346" t="s">
        <v>1828</v>
      </c>
      <c r="B2346" t="s">
        <v>1824</v>
      </c>
      <c r="C2346" t="s">
        <v>259</v>
      </c>
      <c r="D2346" t="s">
        <v>24</v>
      </c>
    </row>
    <row r="2347" spans="1:4">
      <c r="A2347" t="s">
        <v>1823</v>
      </c>
      <c r="B2347" t="s">
        <v>1824</v>
      </c>
      <c r="C2347" t="s">
        <v>259</v>
      </c>
      <c r="D2347" t="s">
        <v>24</v>
      </c>
    </row>
    <row r="2348" spans="1:4">
      <c r="A2348" t="s">
        <v>1830</v>
      </c>
      <c r="B2348" t="s">
        <v>1824</v>
      </c>
      <c r="C2348" t="s">
        <v>259</v>
      </c>
      <c r="D2348" t="s">
        <v>24</v>
      </c>
    </row>
    <row r="2349" spans="1:4">
      <c r="A2349" t="s">
        <v>1829</v>
      </c>
      <c r="B2349" t="s">
        <v>1824</v>
      </c>
      <c r="C2349" t="s">
        <v>259</v>
      </c>
      <c r="D2349" t="s">
        <v>24</v>
      </c>
    </row>
    <row r="2350" spans="1:4">
      <c r="A2350" t="s">
        <v>1855</v>
      </c>
      <c r="B2350" t="s">
        <v>1856</v>
      </c>
      <c r="C2350" t="s">
        <v>262</v>
      </c>
      <c r="D2350" t="s">
        <v>25</v>
      </c>
    </row>
    <row r="2351" spans="1:4">
      <c r="A2351" t="s">
        <v>1857</v>
      </c>
      <c r="B2351" t="s">
        <v>1858</v>
      </c>
      <c r="C2351" t="s">
        <v>262</v>
      </c>
      <c r="D2351" t="s">
        <v>25</v>
      </c>
    </row>
    <row r="2352" spans="1:4">
      <c r="A2352" t="s">
        <v>1859</v>
      </c>
      <c r="B2352" t="s">
        <v>1860</v>
      </c>
      <c r="C2352" t="s">
        <v>262</v>
      </c>
      <c r="D2352" t="s">
        <v>25</v>
      </c>
    </row>
    <row r="2353" spans="1:4">
      <c r="A2353" t="s">
        <v>1861</v>
      </c>
      <c r="B2353" t="s">
        <v>1860</v>
      </c>
      <c r="C2353" t="s">
        <v>262</v>
      </c>
      <c r="D2353" t="s">
        <v>25</v>
      </c>
    </row>
    <row r="2354" spans="1:4">
      <c r="A2354" t="s">
        <v>1937</v>
      </c>
      <c r="B2354" t="s">
        <v>1860</v>
      </c>
      <c r="C2354" t="s">
        <v>262</v>
      </c>
      <c r="D2354" t="s">
        <v>25</v>
      </c>
    </row>
    <row r="2355" spans="1:4">
      <c r="A2355" t="s">
        <v>1938</v>
      </c>
      <c r="B2355" t="s">
        <v>1860</v>
      </c>
      <c r="C2355" t="s">
        <v>262</v>
      </c>
      <c r="D2355" t="s">
        <v>25</v>
      </c>
    </row>
    <row r="2356" spans="1:4">
      <c r="A2356" t="s">
        <v>1939</v>
      </c>
      <c r="B2356" t="s">
        <v>1860</v>
      </c>
      <c r="C2356" t="s">
        <v>262</v>
      </c>
      <c r="D2356" t="s">
        <v>25</v>
      </c>
    </row>
    <row r="2357" spans="1:4">
      <c r="A2357" t="s">
        <v>1849</v>
      </c>
      <c r="B2357" t="s">
        <v>1845</v>
      </c>
      <c r="C2357" t="s">
        <v>262</v>
      </c>
      <c r="D2357" t="s">
        <v>25</v>
      </c>
    </row>
    <row r="2358" spans="1:4">
      <c r="A2358" t="s">
        <v>1844</v>
      </c>
      <c r="B2358" t="s">
        <v>1845</v>
      </c>
      <c r="C2358" t="s">
        <v>262</v>
      </c>
      <c r="D2358" t="s">
        <v>25</v>
      </c>
    </row>
    <row r="2359" spans="1:4">
      <c r="A2359" t="s">
        <v>1846</v>
      </c>
      <c r="B2359" t="s">
        <v>1845</v>
      </c>
      <c r="C2359" t="s">
        <v>262</v>
      </c>
      <c r="D2359" t="s">
        <v>25</v>
      </c>
    </row>
    <row r="2360" spans="1:4">
      <c r="A2360" t="s">
        <v>1847</v>
      </c>
      <c r="B2360" t="s">
        <v>1845</v>
      </c>
      <c r="C2360" t="s">
        <v>262</v>
      </c>
      <c r="D2360" t="s">
        <v>25</v>
      </c>
    </row>
    <row r="2361" spans="1:4">
      <c r="A2361" t="s">
        <v>1848</v>
      </c>
      <c r="B2361" t="s">
        <v>1845</v>
      </c>
      <c r="C2361" t="s">
        <v>262</v>
      </c>
      <c r="D2361" t="s">
        <v>25</v>
      </c>
    </row>
    <row r="2362" spans="1:4">
      <c r="A2362" t="s">
        <v>1850</v>
      </c>
      <c r="B2362" t="s">
        <v>1851</v>
      </c>
      <c r="C2362" t="s">
        <v>262</v>
      </c>
      <c r="D2362" t="s">
        <v>25</v>
      </c>
    </row>
    <row r="2363" spans="1:4">
      <c r="A2363" t="s">
        <v>1941</v>
      </c>
      <c r="B2363" t="s">
        <v>975</v>
      </c>
      <c r="C2363" t="s">
        <v>259</v>
      </c>
      <c r="D2363" t="s">
        <v>24</v>
      </c>
    </row>
    <row r="2364" spans="1:4">
      <c r="A2364" t="s">
        <v>1975</v>
      </c>
      <c r="B2364" t="s">
        <v>1943</v>
      </c>
      <c r="C2364" t="s">
        <v>259</v>
      </c>
      <c r="D2364" t="s">
        <v>24</v>
      </c>
    </row>
    <row r="2365" spans="1:4">
      <c r="A2365" t="s">
        <v>4411</v>
      </c>
      <c r="B2365" t="s">
        <v>1943</v>
      </c>
      <c r="C2365" t="s">
        <v>259</v>
      </c>
      <c r="D2365" t="s">
        <v>24</v>
      </c>
    </row>
    <row r="2366" spans="1:4">
      <c r="A2366" t="s">
        <v>1976</v>
      </c>
      <c r="B2366" t="s">
        <v>975</v>
      </c>
      <c r="C2366" t="s">
        <v>259</v>
      </c>
      <c r="D2366" t="s">
        <v>24</v>
      </c>
    </row>
    <row r="2367" spans="1:4">
      <c r="A2367" t="s">
        <v>1945</v>
      </c>
      <c r="B2367" t="s">
        <v>1943</v>
      </c>
      <c r="C2367" t="s">
        <v>259</v>
      </c>
      <c r="D2367" t="s">
        <v>24</v>
      </c>
    </row>
    <row r="2368" spans="1:4">
      <c r="A2368" t="s">
        <v>1942</v>
      </c>
      <c r="B2368" t="s">
        <v>1943</v>
      </c>
      <c r="C2368" t="s">
        <v>259</v>
      </c>
      <c r="D2368" t="s">
        <v>24</v>
      </c>
    </row>
    <row r="2369" spans="1:4">
      <c r="A2369" t="s">
        <v>1259</v>
      </c>
      <c r="B2369" t="s">
        <v>1260</v>
      </c>
      <c r="C2369" t="s">
        <v>169</v>
      </c>
      <c r="D2369" t="s">
        <v>3</v>
      </c>
    </row>
    <row r="2370" spans="1:4">
      <c r="A2370" t="s">
        <v>1162</v>
      </c>
      <c r="B2370" t="s">
        <v>1163</v>
      </c>
      <c r="C2370" t="s">
        <v>169</v>
      </c>
    </row>
    <row r="2371" spans="1:4">
      <c r="A2371" t="s">
        <v>1164</v>
      </c>
      <c r="B2371" t="s">
        <v>1165</v>
      </c>
      <c r="C2371" t="s">
        <v>169</v>
      </c>
      <c r="D2371" t="s">
        <v>3</v>
      </c>
    </row>
    <row r="2372" spans="1:4">
      <c r="A2372" t="s">
        <v>10419</v>
      </c>
      <c r="B2372" t="s">
        <v>5074</v>
      </c>
      <c r="C2372" t="s">
        <v>259</v>
      </c>
      <c r="D2372" t="s">
        <v>3</v>
      </c>
    </row>
    <row r="2373" spans="1:4">
      <c r="A2373" t="s">
        <v>10420</v>
      </c>
      <c r="B2373" t="s">
        <v>5074</v>
      </c>
      <c r="C2373" t="s">
        <v>259</v>
      </c>
      <c r="D2373" t="s">
        <v>3</v>
      </c>
    </row>
    <row r="2374" spans="1:4">
      <c r="A2374" t="s">
        <v>1160</v>
      </c>
      <c r="B2374" t="s">
        <v>1161</v>
      </c>
      <c r="C2374" t="s">
        <v>169</v>
      </c>
      <c r="D2374" t="s">
        <v>3</v>
      </c>
    </row>
    <row r="2375" spans="1:4">
      <c r="A2375" t="s">
        <v>1555</v>
      </c>
      <c r="B2375" t="s">
        <v>1287</v>
      </c>
      <c r="C2375" t="s">
        <v>169</v>
      </c>
      <c r="D2375" t="s">
        <v>30</v>
      </c>
    </row>
    <row r="2376" spans="1:4">
      <c r="A2376" t="s">
        <v>1554</v>
      </c>
      <c r="B2376" t="s">
        <v>1287</v>
      </c>
      <c r="C2376" t="s">
        <v>169</v>
      </c>
      <c r="D2376" t="s">
        <v>30</v>
      </c>
    </row>
    <row r="2377" spans="1:4">
      <c r="A2377" t="s">
        <v>1276</v>
      </c>
      <c r="B2377" t="s">
        <v>1277</v>
      </c>
      <c r="C2377" t="s">
        <v>169</v>
      </c>
      <c r="D2377" t="s">
        <v>30</v>
      </c>
    </row>
    <row r="2378" spans="1:4">
      <c r="A2378" t="s">
        <v>1278</v>
      </c>
      <c r="B2378" t="s">
        <v>1277</v>
      </c>
      <c r="C2378" t="s">
        <v>169</v>
      </c>
      <c r="D2378" t="s">
        <v>30</v>
      </c>
    </row>
    <row r="2379" spans="1:4">
      <c r="A2379" t="s">
        <v>1284</v>
      </c>
      <c r="B2379" t="s">
        <v>1285</v>
      </c>
      <c r="C2379" t="s">
        <v>169</v>
      </c>
      <c r="D2379" t="s">
        <v>30</v>
      </c>
    </row>
    <row r="2380" spans="1:4">
      <c r="A2380" t="s">
        <v>1549</v>
      </c>
      <c r="B2380" t="s">
        <v>1287</v>
      </c>
      <c r="C2380" t="s">
        <v>169</v>
      </c>
      <c r="D2380" t="s">
        <v>30</v>
      </c>
    </row>
    <row r="2381" spans="1:4">
      <c r="A2381" t="s">
        <v>1550</v>
      </c>
      <c r="B2381" t="s">
        <v>942</v>
      </c>
      <c r="C2381" t="s">
        <v>169</v>
      </c>
      <c r="D2381" t="s">
        <v>30</v>
      </c>
    </row>
    <row r="2382" spans="1:4">
      <c r="A2382" t="s">
        <v>1286</v>
      </c>
      <c r="B2382" t="s">
        <v>1287</v>
      </c>
      <c r="C2382" t="s">
        <v>169</v>
      </c>
      <c r="D2382" t="s">
        <v>30</v>
      </c>
    </row>
    <row r="2383" spans="1:4">
      <c r="A2383" t="s">
        <v>1547</v>
      </c>
      <c r="B2383" t="s">
        <v>1548</v>
      </c>
      <c r="C2383" t="s">
        <v>169</v>
      </c>
      <c r="D2383" t="s">
        <v>30</v>
      </c>
    </row>
    <row r="2384" spans="1:4">
      <c r="A2384" t="s">
        <v>1551</v>
      </c>
      <c r="B2384" t="s">
        <v>1552</v>
      </c>
      <c r="C2384" t="s">
        <v>169</v>
      </c>
      <c r="D2384" t="s">
        <v>30</v>
      </c>
    </row>
    <row r="2385" spans="1:4">
      <c r="A2385" t="s">
        <v>1283</v>
      </c>
      <c r="B2385" t="s">
        <v>942</v>
      </c>
      <c r="C2385" t="s">
        <v>169</v>
      </c>
      <c r="D2385" t="s">
        <v>30</v>
      </c>
    </row>
    <row r="2386" spans="1:4">
      <c r="A2386" t="s">
        <v>1553</v>
      </c>
      <c r="B2386" t="s">
        <v>1287</v>
      </c>
      <c r="C2386" t="s">
        <v>169</v>
      </c>
      <c r="D2386" t="s">
        <v>30</v>
      </c>
    </row>
    <row r="2387" spans="1:4">
      <c r="A2387" t="s">
        <v>1279</v>
      </c>
      <c r="B2387" t="s">
        <v>1280</v>
      </c>
      <c r="C2387" t="s">
        <v>169</v>
      </c>
    </row>
    <row r="2388" spans="1:4">
      <c r="A2388" t="s">
        <v>1281</v>
      </c>
      <c r="B2388" t="s">
        <v>1282</v>
      </c>
      <c r="C2388" t="s">
        <v>169</v>
      </c>
      <c r="D2388" t="s">
        <v>30</v>
      </c>
    </row>
    <row r="2389" spans="1:4">
      <c r="A2389" t="s">
        <v>1556</v>
      </c>
      <c r="B2389" t="s">
        <v>1557</v>
      </c>
      <c r="C2389" t="s">
        <v>169</v>
      </c>
    </row>
    <row r="2390" spans="1:4">
      <c r="A2390" t="s">
        <v>1558</v>
      </c>
      <c r="B2390" t="s">
        <v>1548</v>
      </c>
      <c r="C2390" t="s">
        <v>169</v>
      </c>
    </row>
    <row r="2391" spans="1:4">
      <c r="A2391" t="s">
        <v>1559</v>
      </c>
      <c r="B2391" t="s">
        <v>1287</v>
      </c>
      <c r="C2391" t="s">
        <v>169</v>
      </c>
      <c r="D2391" t="s">
        <v>30</v>
      </c>
    </row>
    <row r="2392" spans="1:4">
      <c r="A2392" t="s">
        <v>1560</v>
      </c>
      <c r="B2392" t="s">
        <v>1287</v>
      </c>
      <c r="C2392" t="s">
        <v>169</v>
      </c>
      <c r="D2392" t="s">
        <v>30</v>
      </c>
    </row>
    <row r="2393" spans="1:4">
      <c r="A2393" t="s">
        <v>1561</v>
      </c>
      <c r="B2393" t="s">
        <v>1562</v>
      </c>
      <c r="C2393" t="s">
        <v>169</v>
      </c>
      <c r="D2393" t="s">
        <v>32</v>
      </c>
    </row>
    <row r="2394" spans="1:4">
      <c r="A2394" t="s">
        <v>1960</v>
      </c>
      <c r="B2394" t="s">
        <v>1956</v>
      </c>
      <c r="C2394" t="s">
        <v>262</v>
      </c>
      <c r="D2394" t="s">
        <v>25</v>
      </c>
    </row>
    <row r="2395" spans="1:4">
      <c r="A2395" t="s">
        <v>1959</v>
      </c>
      <c r="B2395" t="s">
        <v>1958</v>
      </c>
      <c r="C2395" t="s">
        <v>259</v>
      </c>
      <c r="D2395" t="s">
        <v>24</v>
      </c>
    </row>
    <row r="2396" spans="1:4">
      <c r="A2396" t="s">
        <v>1961</v>
      </c>
      <c r="B2396" t="s">
        <v>1956</v>
      </c>
      <c r="C2396" t="s">
        <v>262</v>
      </c>
      <c r="D2396" t="s">
        <v>25</v>
      </c>
    </row>
    <row r="2397" spans="1:4">
      <c r="A2397" t="s">
        <v>1962</v>
      </c>
      <c r="B2397" t="s">
        <v>1956</v>
      </c>
      <c r="C2397" t="s">
        <v>262</v>
      </c>
      <c r="D2397" t="s">
        <v>25</v>
      </c>
    </row>
    <row r="2398" spans="1:4">
      <c r="A2398" t="s">
        <v>1955</v>
      </c>
      <c r="B2398" t="s">
        <v>1956</v>
      </c>
      <c r="C2398" t="s">
        <v>262</v>
      </c>
      <c r="D2398" t="s">
        <v>25</v>
      </c>
    </row>
    <row r="2399" spans="1:4">
      <c r="A2399" t="s">
        <v>1957</v>
      </c>
      <c r="B2399" t="s">
        <v>1958</v>
      </c>
      <c r="C2399" t="s">
        <v>259</v>
      </c>
      <c r="D2399" t="s">
        <v>24</v>
      </c>
    </row>
    <row r="2400" spans="1:4">
      <c r="A2400" t="s">
        <v>1950</v>
      </c>
      <c r="B2400" t="s">
        <v>1951</v>
      </c>
      <c r="C2400" t="s">
        <v>259</v>
      </c>
      <c r="D2400" t="s">
        <v>24</v>
      </c>
    </row>
    <row r="2401" spans="1:4">
      <c r="A2401" t="s">
        <v>1949</v>
      </c>
      <c r="B2401" t="s">
        <v>1947</v>
      </c>
      <c r="C2401" t="s">
        <v>259</v>
      </c>
      <c r="D2401" t="s">
        <v>24</v>
      </c>
    </row>
    <row r="2402" spans="1:4">
      <c r="A2402" t="s">
        <v>1952</v>
      </c>
      <c r="B2402" t="s">
        <v>1947</v>
      </c>
      <c r="C2402" t="s">
        <v>259</v>
      </c>
      <c r="D2402" t="s">
        <v>24</v>
      </c>
    </row>
    <row r="2403" spans="1:4">
      <c r="A2403" t="s">
        <v>1946</v>
      </c>
      <c r="B2403" t="s">
        <v>1947</v>
      </c>
      <c r="C2403" t="s">
        <v>259</v>
      </c>
      <c r="D2403" t="s">
        <v>24</v>
      </c>
    </row>
    <row r="2404" spans="1:4">
      <c r="A2404" t="s">
        <v>1948</v>
      </c>
      <c r="B2404" t="s">
        <v>1947</v>
      </c>
      <c r="C2404" t="s">
        <v>259</v>
      </c>
      <c r="D2404" t="s">
        <v>24</v>
      </c>
    </row>
    <row r="2405" spans="1:4">
      <c r="A2405" t="s">
        <v>1953</v>
      </c>
      <c r="B2405" t="s">
        <v>1947</v>
      </c>
      <c r="C2405" t="s">
        <v>259</v>
      </c>
      <c r="D2405" t="s">
        <v>24</v>
      </c>
    </row>
    <row r="2406" spans="1:4">
      <c r="A2406" t="s">
        <v>1954</v>
      </c>
      <c r="B2406" t="s">
        <v>1947</v>
      </c>
      <c r="C2406" t="s">
        <v>259</v>
      </c>
      <c r="D2406" t="s">
        <v>24</v>
      </c>
    </row>
    <row r="2407" spans="1:4">
      <c r="A2407" t="s">
        <v>1964</v>
      </c>
      <c r="B2407" t="s">
        <v>1965</v>
      </c>
      <c r="C2407" t="s">
        <v>262</v>
      </c>
      <c r="D2407" t="s">
        <v>25</v>
      </c>
    </row>
    <row r="2408" spans="1:4">
      <c r="A2408" t="s">
        <v>1963</v>
      </c>
      <c r="B2408" t="s">
        <v>1832</v>
      </c>
      <c r="C2408" t="s">
        <v>262</v>
      </c>
      <c r="D2408" t="s">
        <v>25</v>
      </c>
    </row>
    <row r="2409" spans="1:4">
      <c r="A2409" t="s">
        <v>1967</v>
      </c>
      <c r="B2409" t="s">
        <v>960</v>
      </c>
      <c r="C2409" t="s">
        <v>262</v>
      </c>
      <c r="D2409" t="s">
        <v>25</v>
      </c>
    </row>
    <row r="2410" spans="1:4">
      <c r="A2410" t="s">
        <v>1968</v>
      </c>
      <c r="B2410" t="s">
        <v>960</v>
      </c>
      <c r="C2410" t="s">
        <v>262</v>
      </c>
      <c r="D2410" t="s">
        <v>25</v>
      </c>
    </row>
    <row r="2411" spans="1:4">
      <c r="A2411" t="s">
        <v>1969</v>
      </c>
      <c r="B2411" t="s">
        <v>960</v>
      </c>
      <c r="C2411" t="s">
        <v>262</v>
      </c>
      <c r="D2411" t="s">
        <v>25</v>
      </c>
    </row>
    <row r="2412" spans="1:4">
      <c r="A2412" t="s">
        <v>1970</v>
      </c>
      <c r="B2412" t="s">
        <v>960</v>
      </c>
      <c r="C2412" t="s">
        <v>262</v>
      </c>
      <c r="D2412" t="s">
        <v>25</v>
      </c>
    </row>
    <row r="2413" spans="1:4">
      <c r="A2413" t="s">
        <v>1971</v>
      </c>
      <c r="B2413" t="s">
        <v>960</v>
      </c>
      <c r="C2413" t="s">
        <v>169</v>
      </c>
      <c r="D2413" t="s">
        <v>17</v>
      </c>
    </row>
    <row r="2414" spans="1:4">
      <c r="A2414" t="s">
        <v>1966</v>
      </c>
      <c r="B2414" t="s">
        <v>960</v>
      </c>
      <c r="C2414" t="s">
        <v>262</v>
      </c>
      <c r="D2414" t="s">
        <v>25</v>
      </c>
    </row>
    <row r="2415" spans="1:4">
      <c r="A2415" t="s">
        <v>1972</v>
      </c>
      <c r="B2415" t="s">
        <v>1824</v>
      </c>
      <c r="C2415" t="s">
        <v>259</v>
      </c>
      <c r="D2415" t="s">
        <v>24</v>
      </c>
    </row>
    <row r="2416" spans="1:4">
      <c r="A2416" t="s">
        <v>1973</v>
      </c>
      <c r="B2416" t="s">
        <v>1856</v>
      </c>
      <c r="C2416" t="s">
        <v>262</v>
      </c>
      <c r="D2416" t="s">
        <v>25</v>
      </c>
    </row>
    <row r="2417" spans="1:4">
      <c r="A2417" t="s">
        <v>1974</v>
      </c>
      <c r="B2417" t="s">
        <v>1856</v>
      </c>
      <c r="C2417" t="s">
        <v>262</v>
      </c>
      <c r="D2417" t="s">
        <v>25</v>
      </c>
    </row>
    <row r="2418" spans="1:4">
      <c r="A2418" t="s">
        <v>1944</v>
      </c>
      <c r="B2418" t="s">
        <v>1943</v>
      </c>
      <c r="C2418" t="s">
        <v>259</v>
      </c>
      <c r="D2418" t="s">
        <v>24</v>
      </c>
    </row>
    <row r="2419" spans="1:4">
      <c r="A2419" t="s">
        <v>1940</v>
      </c>
      <c r="B2419" t="s">
        <v>975</v>
      </c>
      <c r="C2419" t="s">
        <v>259</v>
      </c>
      <c r="D2419" t="s">
        <v>24</v>
      </c>
    </row>
    <row r="2420" spans="1:4">
      <c r="A2420" t="s">
        <v>1852</v>
      </c>
      <c r="B2420" t="s">
        <v>1851</v>
      </c>
      <c r="C2420" t="s">
        <v>262</v>
      </c>
      <c r="D2420" t="s">
        <v>25</v>
      </c>
    </row>
    <row r="2421" spans="1:4">
      <c r="A2421" t="s">
        <v>1853</v>
      </c>
      <c r="B2421" t="s">
        <v>1851</v>
      </c>
      <c r="C2421" t="s">
        <v>262</v>
      </c>
      <c r="D2421" t="s">
        <v>25</v>
      </c>
    </row>
    <row r="2422" spans="1:4">
      <c r="A2422" t="s">
        <v>1854</v>
      </c>
      <c r="B2422" t="s">
        <v>1851</v>
      </c>
      <c r="C2422" t="s">
        <v>262</v>
      </c>
      <c r="D2422" t="s">
        <v>25</v>
      </c>
    </row>
    <row r="2423" spans="1:4">
      <c r="A2423" t="s">
        <v>1834</v>
      </c>
      <c r="B2423" t="s">
        <v>1835</v>
      </c>
      <c r="C2423" t="s">
        <v>262</v>
      </c>
      <c r="D2423" t="s">
        <v>25</v>
      </c>
    </row>
    <row r="2424" spans="1:4">
      <c r="A2424" t="s">
        <v>1836</v>
      </c>
      <c r="B2424" t="s">
        <v>1835</v>
      </c>
      <c r="C2424" t="s">
        <v>262</v>
      </c>
      <c r="D2424" t="s">
        <v>25</v>
      </c>
    </row>
    <row r="2425" spans="1:4">
      <c r="A2425" t="s">
        <v>1838</v>
      </c>
      <c r="B2425" t="s">
        <v>1835</v>
      </c>
      <c r="C2425" t="s">
        <v>262</v>
      </c>
      <c r="D2425" t="s">
        <v>25</v>
      </c>
    </row>
    <row r="2426" spans="1:4">
      <c r="A2426" t="s">
        <v>1837</v>
      </c>
      <c r="B2426" t="s">
        <v>1835</v>
      </c>
      <c r="C2426" t="s">
        <v>262</v>
      </c>
      <c r="D2426" t="s">
        <v>25</v>
      </c>
    </row>
    <row r="2427" spans="1:4">
      <c r="A2427" t="s">
        <v>1841</v>
      </c>
      <c r="B2427" t="s">
        <v>960</v>
      </c>
      <c r="C2427" t="s">
        <v>262</v>
      </c>
      <c r="D2427" t="s">
        <v>25</v>
      </c>
    </row>
    <row r="2428" spans="1:4">
      <c r="A2428" t="s">
        <v>1842</v>
      </c>
      <c r="B2428" t="s">
        <v>960</v>
      </c>
      <c r="C2428" t="s">
        <v>262</v>
      </c>
      <c r="D2428" t="s">
        <v>25</v>
      </c>
    </row>
    <row r="2429" spans="1:4">
      <c r="A2429" t="s">
        <v>1843</v>
      </c>
      <c r="B2429" t="s">
        <v>960</v>
      </c>
      <c r="C2429" t="s">
        <v>262</v>
      </c>
      <c r="D2429" t="s">
        <v>25</v>
      </c>
    </row>
    <row r="2430" spans="1:4">
      <c r="A2430" t="s">
        <v>1839</v>
      </c>
      <c r="B2430" t="s">
        <v>960</v>
      </c>
      <c r="C2430" t="s">
        <v>262</v>
      </c>
      <c r="D2430" t="s">
        <v>25</v>
      </c>
    </row>
    <row r="2431" spans="1:4">
      <c r="A2431" t="s">
        <v>1840</v>
      </c>
      <c r="B2431" t="s">
        <v>960</v>
      </c>
      <c r="C2431" t="s">
        <v>262</v>
      </c>
      <c r="D2431" t="s">
        <v>25</v>
      </c>
    </row>
    <row r="2432" spans="1:4">
      <c r="A2432" t="s">
        <v>1981</v>
      </c>
      <c r="B2432" t="s">
        <v>1980</v>
      </c>
      <c r="C2432" t="s">
        <v>262</v>
      </c>
      <c r="D2432" t="s">
        <v>25</v>
      </c>
    </row>
    <row r="2433" spans="1:4">
      <c r="A2433" t="s">
        <v>1979</v>
      </c>
      <c r="B2433" t="s">
        <v>1980</v>
      </c>
      <c r="C2433" t="s">
        <v>262</v>
      </c>
      <c r="D2433" t="s">
        <v>25</v>
      </c>
    </row>
    <row r="2434" spans="1:4">
      <c r="A2434" t="s">
        <v>1982</v>
      </c>
      <c r="B2434" t="s">
        <v>1980</v>
      </c>
      <c r="C2434" t="s">
        <v>262</v>
      </c>
      <c r="D2434" t="s">
        <v>25</v>
      </c>
    </row>
    <row r="2435" spans="1:4">
      <c r="A2435" t="s">
        <v>2128</v>
      </c>
      <c r="B2435" t="s">
        <v>1978</v>
      </c>
      <c r="C2435" t="s">
        <v>262</v>
      </c>
      <c r="D2435" t="s">
        <v>25</v>
      </c>
    </row>
    <row r="2436" spans="1:4">
      <c r="A2436" t="s">
        <v>2129</v>
      </c>
      <c r="B2436" t="s">
        <v>1978</v>
      </c>
      <c r="C2436" t="s">
        <v>262</v>
      </c>
      <c r="D2436" t="s">
        <v>25</v>
      </c>
    </row>
    <row r="2437" spans="1:4">
      <c r="A2437" t="s">
        <v>2130</v>
      </c>
      <c r="B2437" t="s">
        <v>1978</v>
      </c>
      <c r="C2437" t="s">
        <v>262</v>
      </c>
      <c r="D2437" t="s">
        <v>25</v>
      </c>
    </row>
    <row r="2438" spans="1:4">
      <c r="A2438" t="s">
        <v>1977</v>
      </c>
      <c r="B2438" t="s">
        <v>1978</v>
      </c>
      <c r="C2438" t="s">
        <v>262</v>
      </c>
      <c r="D2438" t="s">
        <v>25</v>
      </c>
    </row>
    <row r="2439" spans="1:4">
      <c r="A2439" t="s">
        <v>1984</v>
      </c>
      <c r="B2439" t="s">
        <v>1985</v>
      </c>
      <c r="C2439" t="s">
        <v>262</v>
      </c>
      <c r="D2439" t="s">
        <v>25</v>
      </c>
    </row>
    <row r="2440" spans="1:4">
      <c r="A2440" t="s">
        <v>3944</v>
      </c>
      <c r="B2440" t="s">
        <v>668</v>
      </c>
      <c r="C2440" t="s">
        <v>169</v>
      </c>
      <c r="D2440" t="s">
        <v>3</v>
      </c>
    </row>
    <row r="2441" spans="1:4">
      <c r="A2441" t="s">
        <v>3940</v>
      </c>
      <c r="B2441" t="s">
        <v>668</v>
      </c>
      <c r="C2441" t="s">
        <v>169</v>
      </c>
      <c r="D2441" t="s">
        <v>3</v>
      </c>
    </row>
    <row r="2442" spans="1:4">
      <c r="A2442" t="s">
        <v>3941</v>
      </c>
      <c r="B2442" t="s">
        <v>668</v>
      </c>
      <c r="C2442" t="s">
        <v>169</v>
      </c>
      <c r="D2442" t="s">
        <v>3</v>
      </c>
    </row>
    <row r="2443" spans="1:4">
      <c r="A2443" t="s">
        <v>3942</v>
      </c>
      <c r="B2443" t="s">
        <v>3943</v>
      </c>
      <c r="C2443" t="s">
        <v>169</v>
      </c>
      <c r="D2443" t="s">
        <v>3</v>
      </c>
    </row>
    <row r="2444" spans="1:4">
      <c r="A2444" t="s">
        <v>3939</v>
      </c>
      <c r="B2444" t="s">
        <v>668</v>
      </c>
      <c r="C2444" t="s">
        <v>169</v>
      </c>
      <c r="D2444" t="s">
        <v>3</v>
      </c>
    </row>
    <row r="2445" spans="1:4">
      <c r="A2445" t="s">
        <v>3945</v>
      </c>
      <c r="B2445" t="s">
        <v>668</v>
      </c>
      <c r="C2445" t="s">
        <v>169</v>
      </c>
      <c r="D2445" t="s">
        <v>3</v>
      </c>
    </row>
    <row r="2446" spans="1:4">
      <c r="A2446" t="s">
        <v>3946</v>
      </c>
      <c r="B2446" t="s">
        <v>670</v>
      </c>
      <c r="C2446" t="s">
        <v>169</v>
      </c>
      <c r="D2446" t="s">
        <v>3</v>
      </c>
    </row>
    <row r="2447" spans="1:4">
      <c r="A2447" t="s">
        <v>4017</v>
      </c>
      <c r="B2447" t="s">
        <v>3764</v>
      </c>
      <c r="C2447" t="s">
        <v>169</v>
      </c>
      <c r="D2447" t="s">
        <v>3</v>
      </c>
    </row>
    <row r="2448" spans="1:4">
      <c r="A2448" t="s">
        <v>3910</v>
      </c>
      <c r="B2448" t="s">
        <v>3706</v>
      </c>
      <c r="C2448" t="s">
        <v>169</v>
      </c>
      <c r="D2448" t="s">
        <v>3</v>
      </c>
    </row>
    <row r="2449" spans="1:4">
      <c r="A2449" t="s">
        <v>3911</v>
      </c>
      <c r="B2449" t="s">
        <v>3706</v>
      </c>
      <c r="C2449" t="s">
        <v>169</v>
      </c>
      <c r="D2449" t="s">
        <v>3</v>
      </c>
    </row>
    <row r="2450" spans="1:4">
      <c r="A2450" t="s">
        <v>3948</v>
      </c>
      <c r="B2450" t="s">
        <v>3786</v>
      </c>
      <c r="C2450" t="s">
        <v>169</v>
      </c>
      <c r="D2450" t="s">
        <v>3</v>
      </c>
    </row>
    <row r="2451" spans="1:4">
      <c r="A2451" t="s">
        <v>3952</v>
      </c>
      <c r="B2451" t="s">
        <v>3786</v>
      </c>
      <c r="C2451" t="s">
        <v>169</v>
      </c>
      <c r="D2451" t="s">
        <v>3</v>
      </c>
    </row>
    <row r="2452" spans="1:4">
      <c r="A2452" t="s">
        <v>3951</v>
      </c>
      <c r="B2452" t="s">
        <v>3786</v>
      </c>
      <c r="C2452" t="s">
        <v>169</v>
      </c>
      <c r="D2452" t="s">
        <v>3</v>
      </c>
    </row>
    <row r="2453" spans="1:4">
      <c r="A2453" t="s">
        <v>3949</v>
      </c>
      <c r="B2453" t="s">
        <v>3786</v>
      </c>
      <c r="C2453" t="s">
        <v>169</v>
      </c>
      <c r="D2453" t="s">
        <v>3</v>
      </c>
    </row>
    <row r="2454" spans="1:4">
      <c r="A2454" t="s">
        <v>3950</v>
      </c>
      <c r="B2454" t="s">
        <v>3786</v>
      </c>
      <c r="C2454" t="s">
        <v>169</v>
      </c>
      <c r="D2454" t="s">
        <v>3</v>
      </c>
    </row>
    <row r="2455" spans="1:4">
      <c r="A2455" t="s">
        <v>3843</v>
      </c>
      <c r="B2455" t="s">
        <v>110</v>
      </c>
      <c r="C2455" t="s">
        <v>169</v>
      </c>
      <c r="D2455" t="s">
        <v>3</v>
      </c>
    </row>
    <row r="2456" spans="1:4">
      <c r="A2456" t="s">
        <v>3844</v>
      </c>
      <c r="B2456" t="s">
        <v>3845</v>
      </c>
      <c r="C2456" t="s">
        <v>169</v>
      </c>
      <c r="D2456" t="s">
        <v>3</v>
      </c>
    </row>
    <row r="2457" spans="1:4">
      <c r="A2457" t="s">
        <v>3842</v>
      </c>
      <c r="B2457" t="s">
        <v>110</v>
      </c>
      <c r="C2457" t="s">
        <v>169</v>
      </c>
      <c r="D2457" t="s">
        <v>2</v>
      </c>
    </row>
    <row r="2458" spans="1:4">
      <c r="A2458" t="s">
        <v>3848</v>
      </c>
      <c r="B2458" t="s">
        <v>3834</v>
      </c>
      <c r="C2458" t="s">
        <v>169</v>
      </c>
      <c r="D2458" t="s">
        <v>3</v>
      </c>
    </row>
    <row r="2459" spans="1:4">
      <c r="A2459" t="s">
        <v>3838</v>
      </c>
      <c r="B2459" t="s">
        <v>3839</v>
      </c>
      <c r="C2459" t="s">
        <v>169</v>
      </c>
      <c r="D2459" t="s">
        <v>1</v>
      </c>
    </row>
    <row r="2460" spans="1:4">
      <c r="A2460" t="s">
        <v>1775</v>
      </c>
      <c r="B2460" t="s">
        <v>1776</v>
      </c>
      <c r="C2460" t="s">
        <v>169</v>
      </c>
    </row>
    <row r="2461" spans="1:4">
      <c r="A2461" t="s">
        <v>1778</v>
      </c>
      <c r="B2461" t="s">
        <v>1623</v>
      </c>
      <c r="C2461" t="s">
        <v>169</v>
      </c>
      <c r="D2461" t="s">
        <v>19</v>
      </c>
    </row>
    <row r="2462" spans="1:4">
      <c r="A2462" t="s">
        <v>1777</v>
      </c>
      <c r="B2462" t="s">
        <v>1025</v>
      </c>
      <c r="C2462" t="s">
        <v>169</v>
      </c>
      <c r="D2462" t="s">
        <v>19</v>
      </c>
    </row>
    <row r="2463" spans="1:4">
      <c r="A2463" t="s">
        <v>1691</v>
      </c>
      <c r="B2463" t="s">
        <v>4407</v>
      </c>
      <c r="C2463" t="s">
        <v>169</v>
      </c>
      <c r="D2463" t="s">
        <v>19</v>
      </c>
    </row>
    <row r="2464" spans="1:4">
      <c r="A2464" t="s">
        <v>1692</v>
      </c>
      <c r="B2464" t="s">
        <v>4407</v>
      </c>
      <c r="C2464" t="s">
        <v>169</v>
      </c>
      <c r="D2464" t="s">
        <v>19</v>
      </c>
    </row>
    <row r="2465" spans="1:4">
      <c r="A2465" t="s">
        <v>1683</v>
      </c>
      <c r="B2465" t="s">
        <v>1684</v>
      </c>
      <c r="C2465" t="s">
        <v>169</v>
      </c>
    </row>
    <row r="2466" spans="1:4">
      <c r="A2466" t="s">
        <v>1685</v>
      </c>
      <c r="B2466" t="s">
        <v>1684</v>
      </c>
      <c r="C2466" t="s">
        <v>169</v>
      </c>
    </row>
    <row r="2467" spans="1:4">
      <c r="A2467" t="s">
        <v>1686</v>
      </c>
      <c r="B2467" t="s">
        <v>1666</v>
      </c>
      <c r="C2467" t="s">
        <v>169</v>
      </c>
      <c r="D2467" t="s">
        <v>31</v>
      </c>
    </row>
    <row r="2468" spans="1:4">
      <c r="A2468" t="s">
        <v>1687</v>
      </c>
      <c r="B2468" t="s">
        <v>1234</v>
      </c>
      <c r="C2468" t="s">
        <v>169</v>
      </c>
      <c r="D2468" t="s">
        <v>31</v>
      </c>
    </row>
    <row r="2469" spans="1:4">
      <c r="A2469" t="s">
        <v>1688</v>
      </c>
      <c r="B2469" t="s">
        <v>1689</v>
      </c>
      <c r="C2469" t="s">
        <v>169</v>
      </c>
      <c r="D2469" t="s">
        <v>31</v>
      </c>
    </row>
    <row r="2470" spans="1:4">
      <c r="A2470" t="s">
        <v>4408</v>
      </c>
      <c r="B2470" t="s">
        <v>1234</v>
      </c>
      <c r="C2470" t="s">
        <v>169</v>
      </c>
      <c r="D2470" t="s">
        <v>31</v>
      </c>
    </row>
    <row r="2471" spans="1:4">
      <c r="A2471" t="s">
        <v>1690</v>
      </c>
      <c r="B2471" t="s">
        <v>1689</v>
      </c>
      <c r="C2471" t="s">
        <v>169</v>
      </c>
      <c r="D2471" t="s">
        <v>31</v>
      </c>
    </row>
    <row r="2472" spans="1:4">
      <c r="A2472" t="s">
        <v>1779</v>
      </c>
      <c r="B2472" t="s">
        <v>1457</v>
      </c>
      <c r="C2472" t="s">
        <v>169</v>
      </c>
      <c r="D2472" t="s">
        <v>31</v>
      </c>
    </row>
    <row r="2473" spans="1:4">
      <c r="A2473" t="s">
        <v>1670</v>
      </c>
      <c r="B2473" t="s">
        <v>1671</v>
      </c>
      <c r="C2473" t="s">
        <v>169</v>
      </c>
      <c r="D2473" t="s">
        <v>19</v>
      </c>
    </row>
    <row r="2474" spans="1:4">
      <c r="A2474" t="s">
        <v>1682</v>
      </c>
      <c r="B2474" t="s">
        <v>1671</v>
      </c>
      <c r="C2474" t="s">
        <v>169</v>
      </c>
      <c r="D2474" t="s">
        <v>19</v>
      </c>
    </row>
    <row r="2475" spans="1:4">
      <c r="A2475" t="s">
        <v>1693</v>
      </c>
      <c r="B2475" t="s">
        <v>1668</v>
      </c>
      <c r="C2475" t="s">
        <v>169</v>
      </c>
      <c r="D2475" t="s">
        <v>19</v>
      </c>
    </row>
    <row r="2476" spans="1:4">
      <c r="A2476" t="s">
        <v>1694</v>
      </c>
      <c r="B2476" t="s">
        <v>1668</v>
      </c>
      <c r="C2476" t="s">
        <v>169</v>
      </c>
      <c r="D2476" t="s">
        <v>19</v>
      </c>
    </row>
    <row r="2477" spans="1:4">
      <c r="A2477" t="s">
        <v>1667</v>
      </c>
      <c r="B2477" t="s">
        <v>1668</v>
      </c>
      <c r="C2477" t="s">
        <v>169</v>
      </c>
      <c r="D2477" t="s">
        <v>19</v>
      </c>
    </row>
    <row r="2478" spans="1:4">
      <c r="A2478" t="s">
        <v>1679</v>
      </c>
      <c r="B2478" t="s">
        <v>1671</v>
      </c>
      <c r="C2478" t="s">
        <v>169</v>
      </c>
      <c r="D2478" t="s">
        <v>19</v>
      </c>
    </row>
    <row r="2479" spans="1:4">
      <c r="A2479" t="s">
        <v>1680</v>
      </c>
      <c r="B2479" t="s">
        <v>1671</v>
      </c>
      <c r="C2479" t="s">
        <v>169</v>
      </c>
      <c r="D2479" t="s">
        <v>19</v>
      </c>
    </row>
    <row r="2480" spans="1:4">
      <c r="A2480" t="s">
        <v>1681</v>
      </c>
      <c r="B2480" t="s">
        <v>1671</v>
      </c>
      <c r="C2480" t="s">
        <v>169</v>
      </c>
      <c r="D2480" t="s">
        <v>19</v>
      </c>
    </row>
    <row r="2481" spans="1:4">
      <c r="A2481" t="s">
        <v>1672</v>
      </c>
      <c r="B2481" t="s">
        <v>1671</v>
      </c>
      <c r="C2481" t="s">
        <v>169</v>
      </c>
      <c r="D2481" t="s">
        <v>19</v>
      </c>
    </row>
    <row r="2482" spans="1:4">
      <c r="A2482" t="s">
        <v>1673</v>
      </c>
      <c r="B2482" t="s">
        <v>1671</v>
      </c>
      <c r="C2482" t="s">
        <v>169</v>
      </c>
      <c r="D2482" t="s">
        <v>19</v>
      </c>
    </row>
    <row r="2483" spans="1:4">
      <c r="A2483" t="s">
        <v>1674</v>
      </c>
      <c r="B2483" t="s">
        <v>1671</v>
      </c>
      <c r="C2483" t="s">
        <v>169</v>
      </c>
      <c r="D2483" t="s">
        <v>19</v>
      </c>
    </row>
    <row r="2484" spans="1:4">
      <c r="A2484" t="s">
        <v>1669</v>
      </c>
      <c r="B2484" t="s">
        <v>1668</v>
      </c>
      <c r="C2484" t="s">
        <v>169</v>
      </c>
      <c r="D2484" t="s">
        <v>19</v>
      </c>
    </row>
    <row r="2485" spans="1:4">
      <c r="A2485" t="s">
        <v>2256</v>
      </c>
      <c r="B2485" t="s">
        <v>1587</v>
      </c>
      <c r="C2485" t="s">
        <v>169</v>
      </c>
      <c r="D2485" t="s">
        <v>17</v>
      </c>
    </row>
    <row r="2486" spans="1:4">
      <c r="A2486" t="s">
        <v>2257</v>
      </c>
      <c r="B2486" t="s">
        <v>1587</v>
      </c>
      <c r="C2486" t="s">
        <v>169</v>
      </c>
      <c r="D2486" t="s">
        <v>17</v>
      </c>
    </row>
    <row r="2487" spans="1:4">
      <c r="A2487" t="s">
        <v>2264</v>
      </c>
      <c r="B2487" t="s">
        <v>1587</v>
      </c>
      <c r="C2487" t="s">
        <v>169</v>
      </c>
      <c r="D2487" t="s">
        <v>17</v>
      </c>
    </row>
    <row r="2488" spans="1:4">
      <c r="A2488" t="s">
        <v>2265</v>
      </c>
      <c r="B2488" t="s">
        <v>1587</v>
      </c>
      <c r="C2488" t="s">
        <v>169</v>
      </c>
      <c r="D2488" t="s">
        <v>17</v>
      </c>
    </row>
    <row r="2489" spans="1:4">
      <c r="A2489" t="s">
        <v>2254</v>
      </c>
      <c r="B2489" t="s">
        <v>1592</v>
      </c>
      <c r="C2489" t="s">
        <v>169</v>
      </c>
      <c r="D2489" t="s">
        <v>17</v>
      </c>
    </row>
    <row r="2490" spans="1:4">
      <c r="A2490" t="s">
        <v>2120</v>
      </c>
      <c r="B2490" t="s">
        <v>1407</v>
      </c>
      <c r="C2490" t="s">
        <v>169</v>
      </c>
      <c r="D2490" t="s">
        <v>17</v>
      </c>
    </row>
    <row r="2491" spans="1:4">
      <c r="A2491" t="s">
        <v>2119</v>
      </c>
      <c r="B2491" t="s">
        <v>1407</v>
      </c>
      <c r="C2491" t="s">
        <v>169</v>
      </c>
      <c r="D2491" t="s">
        <v>17</v>
      </c>
    </row>
    <row r="2492" spans="1:4">
      <c r="A2492" t="s">
        <v>2111</v>
      </c>
      <c r="B2492" t="s">
        <v>1752</v>
      </c>
      <c r="C2492" t="s">
        <v>169</v>
      </c>
      <c r="D2492" t="s">
        <v>17</v>
      </c>
    </row>
    <row r="2493" spans="1:4">
      <c r="A2493" t="s">
        <v>2113</v>
      </c>
      <c r="B2493" t="s">
        <v>1752</v>
      </c>
      <c r="C2493" t="s">
        <v>169</v>
      </c>
      <c r="D2493" t="s">
        <v>17</v>
      </c>
    </row>
    <row r="2494" spans="1:4">
      <c r="A2494" t="s">
        <v>2112</v>
      </c>
      <c r="B2494" t="s">
        <v>1752</v>
      </c>
      <c r="C2494" t="s">
        <v>169</v>
      </c>
      <c r="D2494" t="s">
        <v>17</v>
      </c>
    </row>
    <row r="2495" spans="1:4">
      <c r="A2495" t="s">
        <v>2365</v>
      </c>
      <c r="B2495" t="s">
        <v>4414</v>
      </c>
      <c r="C2495" t="s">
        <v>259</v>
      </c>
      <c r="D2495" t="s">
        <v>35</v>
      </c>
    </row>
    <row r="2496" spans="1:4">
      <c r="A2496" t="s">
        <v>2376</v>
      </c>
      <c r="B2496" t="s">
        <v>4414</v>
      </c>
      <c r="C2496" t="s">
        <v>259</v>
      </c>
      <c r="D2496" t="s">
        <v>35</v>
      </c>
    </row>
    <row r="2497" spans="1:4">
      <c r="A2497" t="s">
        <v>2377</v>
      </c>
      <c r="B2497" t="s">
        <v>4414</v>
      </c>
      <c r="C2497" t="s">
        <v>259</v>
      </c>
      <c r="D2497" t="s">
        <v>35</v>
      </c>
    </row>
    <row r="2498" spans="1:4">
      <c r="A2498" t="s">
        <v>2378</v>
      </c>
      <c r="B2498" t="s">
        <v>2364</v>
      </c>
      <c r="C2498" t="s">
        <v>169</v>
      </c>
      <c r="D2498" t="s">
        <v>17</v>
      </c>
    </row>
    <row r="2499" spans="1:4">
      <c r="A2499" t="s">
        <v>2379</v>
      </c>
      <c r="B2499" t="s">
        <v>2364</v>
      </c>
      <c r="C2499" t="s">
        <v>169</v>
      </c>
      <c r="D2499" t="s">
        <v>17</v>
      </c>
    </row>
    <row r="2500" spans="1:4">
      <c r="A2500" t="s">
        <v>2363</v>
      </c>
      <c r="B2500" t="s">
        <v>4414</v>
      </c>
      <c r="C2500" t="s">
        <v>259</v>
      </c>
      <c r="D2500" t="s">
        <v>35</v>
      </c>
    </row>
    <row r="2501" spans="1:4">
      <c r="A2501" t="s">
        <v>2374</v>
      </c>
      <c r="B2501" t="s">
        <v>1419</v>
      </c>
      <c r="C2501" t="s">
        <v>169</v>
      </c>
      <c r="D2501" t="s">
        <v>17</v>
      </c>
    </row>
    <row r="2502" spans="1:4">
      <c r="A2502" t="s">
        <v>2375</v>
      </c>
      <c r="B2502" t="s">
        <v>1419</v>
      </c>
      <c r="C2502" t="s">
        <v>169</v>
      </c>
      <c r="D2502" t="s">
        <v>17</v>
      </c>
    </row>
    <row r="2503" spans="1:4">
      <c r="A2503" t="s">
        <v>2370</v>
      </c>
      <c r="B2503" t="s">
        <v>2337</v>
      </c>
      <c r="C2503" t="s">
        <v>169</v>
      </c>
      <c r="D2503" t="s">
        <v>17</v>
      </c>
    </row>
    <row r="2504" spans="1:4">
      <c r="A2504" t="s">
        <v>2371</v>
      </c>
      <c r="B2504" t="s">
        <v>5088</v>
      </c>
      <c r="C2504" t="s">
        <v>169</v>
      </c>
      <c r="D2504" t="s">
        <v>17</v>
      </c>
    </row>
    <row r="2505" spans="1:4">
      <c r="A2505" t="s">
        <v>2372</v>
      </c>
      <c r="B2505" t="s">
        <v>5088</v>
      </c>
      <c r="C2505" t="s">
        <v>169</v>
      </c>
      <c r="D2505" t="s">
        <v>17</v>
      </c>
    </row>
    <row r="2506" spans="1:4">
      <c r="A2506" t="s">
        <v>2368</v>
      </c>
      <c r="B2506" t="s">
        <v>5088</v>
      </c>
      <c r="C2506" t="s">
        <v>169</v>
      </c>
      <c r="D2506" t="s">
        <v>17</v>
      </c>
    </row>
    <row r="2507" spans="1:4">
      <c r="A2507" t="s">
        <v>2369</v>
      </c>
      <c r="B2507" t="s">
        <v>5088</v>
      </c>
      <c r="C2507" t="s">
        <v>169</v>
      </c>
      <c r="D2507" t="s">
        <v>17</v>
      </c>
    </row>
    <row r="2508" spans="1:4">
      <c r="A2508" t="s">
        <v>3505</v>
      </c>
      <c r="B2508" t="s">
        <v>2623</v>
      </c>
      <c r="C2508" t="s">
        <v>169</v>
      </c>
      <c r="D2508" t="s">
        <v>18</v>
      </c>
    </row>
    <row r="2509" spans="1:4">
      <c r="A2509" t="s">
        <v>3509</v>
      </c>
      <c r="B2509" t="s">
        <v>1025</v>
      </c>
      <c r="C2509" t="s">
        <v>169</v>
      </c>
      <c r="D2509" t="s">
        <v>18</v>
      </c>
    </row>
    <row r="2510" spans="1:4">
      <c r="A2510" t="s">
        <v>3510</v>
      </c>
      <c r="B2510" t="s">
        <v>2353</v>
      </c>
      <c r="C2510" t="s">
        <v>169</v>
      </c>
      <c r="D2510" t="s">
        <v>18</v>
      </c>
    </row>
    <row r="2511" spans="1:4">
      <c r="A2511" t="s">
        <v>3511</v>
      </c>
      <c r="B2511" t="s">
        <v>1025</v>
      </c>
      <c r="C2511" t="s">
        <v>169</v>
      </c>
      <c r="D2511" t="s">
        <v>18</v>
      </c>
    </row>
    <row r="2512" spans="1:4">
      <c r="A2512" t="s">
        <v>3512</v>
      </c>
      <c r="B2512" t="s">
        <v>1025</v>
      </c>
      <c r="C2512" t="s">
        <v>169</v>
      </c>
      <c r="D2512" t="s">
        <v>18</v>
      </c>
    </row>
    <row r="2513" spans="1:4">
      <c r="A2513" t="s">
        <v>3515</v>
      </c>
      <c r="B2513" t="s">
        <v>3516</v>
      </c>
      <c r="C2513" t="s">
        <v>169</v>
      </c>
      <c r="D2513" t="s">
        <v>18</v>
      </c>
    </row>
    <row r="2514" spans="1:4">
      <c r="A2514" t="s">
        <v>3517</v>
      </c>
      <c r="B2514" t="s">
        <v>750</v>
      </c>
      <c r="C2514" t="s">
        <v>169</v>
      </c>
    </row>
    <row r="2515" spans="1:4">
      <c r="A2515" t="s">
        <v>3562</v>
      </c>
      <c r="B2515" t="s">
        <v>3399</v>
      </c>
      <c r="C2515" t="s">
        <v>169</v>
      </c>
    </row>
    <row r="2516" spans="1:4">
      <c r="A2516" t="s">
        <v>3071</v>
      </c>
      <c r="B2516" t="s">
        <v>2633</v>
      </c>
      <c r="C2516" t="s">
        <v>169</v>
      </c>
      <c r="D2516" t="s">
        <v>18</v>
      </c>
    </row>
    <row r="2517" spans="1:4">
      <c r="A2517" t="s">
        <v>3493</v>
      </c>
      <c r="B2517" t="s">
        <v>1479</v>
      </c>
      <c r="C2517" t="s">
        <v>169</v>
      </c>
      <c r="D2517" t="s">
        <v>18</v>
      </c>
    </row>
    <row r="2518" spans="1:4">
      <c r="A2518" t="s">
        <v>3563</v>
      </c>
      <c r="B2518" t="s">
        <v>3564</v>
      </c>
      <c r="C2518" t="s">
        <v>169</v>
      </c>
      <c r="D2518" t="s">
        <v>16</v>
      </c>
    </row>
    <row r="2519" spans="1:4">
      <c r="A2519" t="s">
        <v>3567</v>
      </c>
      <c r="B2519" t="s">
        <v>3566</v>
      </c>
      <c r="C2519" t="s">
        <v>169</v>
      </c>
      <c r="D2519" t="s">
        <v>16</v>
      </c>
    </row>
    <row r="2520" spans="1:4">
      <c r="A2520" t="s">
        <v>3565</v>
      </c>
      <c r="B2520" t="s">
        <v>3566</v>
      </c>
      <c r="C2520" t="s">
        <v>169</v>
      </c>
      <c r="D2520" t="s">
        <v>16</v>
      </c>
    </row>
    <row r="2521" spans="1:4">
      <c r="A2521" t="s">
        <v>3572</v>
      </c>
      <c r="B2521" t="s">
        <v>3573</v>
      </c>
      <c r="C2521" t="s">
        <v>169</v>
      </c>
      <c r="D2521" t="s">
        <v>7</v>
      </c>
    </row>
    <row r="2522" spans="1:4">
      <c r="A2522" t="s">
        <v>3574</v>
      </c>
      <c r="B2522" t="s">
        <v>3573</v>
      </c>
      <c r="C2522" t="s">
        <v>169</v>
      </c>
      <c r="D2522" t="s">
        <v>7</v>
      </c>
    </row>
    <row r="2523" spans="1:4">
      <c r="A2523" t="s">
        <v>3568</v>
      </c>
      <c r="B2523" t="s">
        <v>3569</v>
      </c>
      <c r="C2523" t="s">
        <v>169</v>
      </c>
      <c r="D2523" t="s">
        <v>7</v>
      </c>
    </row>
    <row r="2524" spans="1:4">
      <c r="A2524" t="s">
        <v>3570</v>
      </c>
      <c r="B2524" t="s">
        <v>192</v>
      </c>
      <c r="C2524" t="s">
        <v>169</v>
      </c>
      <c r="D2524" t="s">
        <v>7</v>
      </c>
    </row>
    <row r="2525" spans="1:4">
      <c r="A2525" t="s">
        <v>3571</v>
      </c>
      <c r="B2525" t="s">
        <v>192</v>
      </c>
      <c r="C2525" t="s">
        <v>169</v>
      </c>
      <c r="D2525" t="s">
        <v>7</v>
      </c>
    </row>
    <row r="2526" spans="1:4">
      <c r="A2526" t="s">
        <v>3575</v>
      </c>
      <c r="B2526" t="s">
        <v>3573</v>
      </c>
      <c r="C2526" t="s">
        <v>169</v>
      </c>
      <c r="D2526" t="s">
        <v>7</v>
      </c>
    </row>
    <row r="2527" spans="1:4">
      <c r="A2527" t="s">
        <v>4409</v>
      </c>
      <c r="B2527" t="s">
        <v>4410</v>
      </c>
      <c r="C2527" t="s">
        <v>169</v>
      </c>
      <c r="D2527" t="s">
        <v>19</v>
      </c>
    </row>
    <row r="2528" spans="1:4">
      <c r="A2528" t="s">
        <v>5068</v>
      </c>
      <c r="B2528" t="s">
        <v>5066</v>
      </c>
      <c r="C2528" t="s">
        <v>169</v>
      </c>
      <c r="D2528" t="s">
        <v>19</v>
      </c>
    </row>
    <row r="2529" spans="1:4">
      <c r="A2529" t="s">
        <v>1986</v>
      </c>
      <c r="B2529" t="s">
        <v>1985</v>
      </c>
      <c r="C2529" t="s">
        <v>262</v>
      </c>
      <c r="D2529" t="s">
        <v>25</v>
      </c>
    </row>
    <row r="2530" spans="1:4">
      <c r="A2530" t="s">
        <v>1987</v>
      </c>
      <c r="B2530" t="s">
        <v>1985</v>
      </c>
      <c r="C2530" t="s">
        <v>262</v>
      </c>
      <c r="D2530" t="s">
        <v>25</v>
      </c>
    </row>
    <row r="2531" spans="1:4">
      <c r="A2531" t="s">
        <v>1990</v>
      </c>
      <c r="B2531" t="s">
        <v>1858</v>
      </c>
      <c r="C2531" t="s">
        <v>262</v>
      </c>
      <c r="D2531" t="s">
        <v>25</v>
      </c>
    </row>
    <row r="2532" spans="1:4">
      <c r="A2532" t="s">
        <v>1988</v>
      </c>
      <c r="B2532" t="s">
        <v>1858</v>
      </c>
      <c r="C2532" t="s">
        <v>262</v>
      </c>
      <c r="D2532" t="s">
        <v>25</v>
      </c>
    </row>
    <row r="2533" spans="1:4">
      <c r="A2533" t="s">
        <v>1989</v>
      </c>
      <c r="B2533" t="s">
        <v>1858</v>
      </c>
      <c r="C2533" t="s">
        <v>262</v>
      </c>
      <c r="D2533" t="s">
        <v>25</v>
      </c>
    </row>
    <row r="2534" spans="1:4">
      <c r="A2534" t="s">
        <v>1991</v>
      </c>
      <c r="B2534" t="s">
        <v>1992</v>
      </c>
      <c r="C2534" t="s">
        <v>262</v>
      </c>
      <c r="D2534" t="s">
        <v>25</v>
      </c>
    </row>
    <row r="2535" spans="1:4">
      <c r="A2535" t="s">
        <v>1993</v>
      </c>
      <c r="B2535" t="s">
        <v>1992</v>
      </c>
      <c r="C2535" t="s">
        <v>262</v>
      </c>
      <c r="D2535" t="s">
        <v>25</v>
      </c>
    </row>
    <row r="2536" spans="1:4">
      <c r="A2536" t="s">
        <v>2127</v>
      </c>
      <c r="B2536" t="s">
        <v>1992</v>
      </c>
      <c r="C2536" t="s">
        <v>262</v>
      </c>
      <c r="D2536" t="s">
        <v>25</v>
      </c>
    </row>
    <row r="2537" spans="1:4">
      <c r="A2537" t="s">
        <v>1983</v>
      </c>
      <c r="B2537" t="s">
        <v>1980</v>
      </c>
      <c r="C2537" t="s">
        <v>262</v>
      </c>
      <c r="D2537" t="s">
        <v>25</v>
      </c>
    </row>
    <row r="2538" spans="1:4">
      <c r="A2538" t="s">
        <v>2133</v>
      </c>
      <c r="B2538" t="s">
        <v>2134</v>
      </c>
      <c r="C2538" t="s">
        <v>169</v>
      </c>
    </row>
    <row r="2539" spans="1:4">
      <c r="A2539" t="s">
        <v>2131</v>
      </c>
      <c r="B2539" t="s">
        <v>2132</v>
      </c>
      <c r="C2539" t="s">
        <v>169</v>
      </c>
      <c r="D2539" t="s">
        <v>21</v>
      </c>
    </row>
    <row r="2540" spans="1:4">
      <c r="A2540" t="s">
        <v>2139</v>
      </c>
      <c r="B2540" t="s">
        <v>2140</v>
      </c>
      <c r="C2540" t="s">
        <v>169</v>
      </c>
      <c r="D2540" t="s">
        <v>7</v>
      </c>
    </row>
    <row r="2541" spans="1:4">
      <c r="A2541" t="s">
        <v>2135</v>
      </c>
      <c r="B2541" t="s">
        <v>2136</v>
      </c>
      <c r="C2541" t="s">
        <v>169</v>
      </c>
      <c r="D2541" t="s">
        <v>7</v>
      </c>
    </row>
    <row r="2542" spans="1:4">
      <c r="A2542" t="s">
        <v>2137</v>
      </c>
      <c r="B2542" t="s">
        <v>2138</v>
      </c>
      <c r="C2542" t="s">
        <v>169</v>
      </c>
      <c r="D2542" t="s">
        <v>7</v>
      </c>
    </row>
    <row r="2543" spans="1:4">
      <c r="A2543" t="s">
        <v>2145</v>
      </c>
      <c r="B2543" t="s">
        <v>2142</v>
      </c>
      <c r="C2543" t="s">
        <v>169</v>
      </c>
    </row>
    <row r="2544" spans="1:4">
      <c r="A2544" t="s">
        <v>2150</v>
      </c>
      <c r="B2544" t="s">
        <v>1334</v>
      </c>
      <c r="C2544" t="s">
        <v>169</v>
      </c>
    </row>
    <row r="2545" spans="1:4">
      <c r="A2545" t="s">
        <v>2151</v>
      </c>
      <c r="B2545" t="s">
        <v>1334</v>
      </c>
      <c r="C2545" t="s">
        <v>169</v>
      </c>
    </row>
    <row r="2546" spans="1:4">
      <c r="A2546" t="s">
        <v>2148</v>
      </c>
      <c r="B2546" t="s">
        <v>1334</v>
      </c>
      <c r="C2546" t="s">
        <v>169</v>
      </c>
    </row>
    <row r="2547" spans="1:4">
      <c r="A2547" t="s">
        <v>2149</v>
      </c>
      <c r="B2547" t="s">
        <v>1334</v>
      </c>
      <c r="C2547" t="s">
        <v>169</v>
      </c>
    </row>
    <row r="2548" spans="1:4">
      <c r="A2548" t="s">
        <v>2146</v>
      </c>
      <c r="B2548" t="s">
        <v>2147</v>
      </c>
      <c r="C2548" t="s">
        <v>169</v>
      </c>
    </row>
    <row r="2549" spans="1:4">
      <c r="A2549" t="s">
        <v>2141</v>
      </c>
      <c r="B2549" t="s">
        <v>2142</v>
      </c>
      <c r="C2549" t="s">
        <v>169</v>
      </c>
    </row>
    <row r="2550" spans="1:4">
      <c r="A2550" t="s">
        <v>2143</v>
      </c>
      <c r="B2550" t="s">
        <v>2144</v>
      </c>
      <c r="C2550" t="s">
        <v>169</v>
      </c>
    </row>
    <row r="2551" spans="1:4">
      <c r="A2551" t="s">
        <v>3990</v>
      </c>
      <c r="B2551" t="s">
        <v>3827</v>
      </c>
      <c r="C2551" t="s">
        <v>169</v>
      </c>
      <c r="D2551" t="s">
        <v>3</v>
      </c>
    </row>
    <row r="2552" spans="1:4">
      <c r="A2552" t="s">
        <v>3991</v>
      </c>
      <c r="B2552" t="s">
        <v>3827</v>
      </c>
      <c r="C2552" t="s">
        <v>169</v>
      </c>
      <c r="D2552" t="s">
        <v>3</v>
      </c>
    </row>
    <row r="2553" spans="1:4">
      <c r="A2553" t="s">
        <v>3992</v>
      </c>
      <c r="B2553" t="s">
        <v>3827</v>
      </c>
      <c r="C2553" t="s">
        <v>169</v>
      </c>
      <c r="D2553" t="s">
        <v>3</v>
      </c>
    </row>
    <row r="2554" spans="1:4">
      <c r="A2554" t="s">
        <v>3993</v>
      </c>
      <c r="B2554" t="s">
        <v>3994</v>
      </c>
      <c r="C2554" t="s">
        <v>169</v>
      </c>
      <c r="D2554" t="s">
        <v>3</v>
      </c>
    </row>
    <row r="2555" spans="1:4">
      <c r="A2555" t="s">
        <v>3937</v>
      </c>
      <c r="B2555" t="s">
        <v>3696</v>
      </c>
      <c r="C2555" t="s">
        <v>169</v>
      </c>
      <c r="D2555" t="s">
        <v>3</v>
      </c>
    </row>
    <row r="2556" spans="1:4">
      <c r="A2556" t="s">
        <v>3938</v>
      </c>
      <c r="B2556" t="s">
        <v>3696</v>
      </c>
      <c r="C2556" t="s">
        <v>169</v>
      </c>
      <c r="D2556" t="s">
        <v>3</v>
      </c>
    </row>
    <row r="2557" spans="1:4">
      <c r="A2557" t="s">
        <v>3953</v>
      </c>
      <c r="B2557" t="s">
        <v>3696</v>
      </c>
      <c r="C2557" t="s">
        <v>169</v>
      </c>
      <c r="D2557" t="s">
        <v>3</v>
      </c>
    </row>
    <row r="2558" spans="1:4">
      <c r="A2558" t="s">
        <v>4018</v>
      </c>
      <c r="B2558" t="s">
        <v>94</v>
      </c>
      <c r="C2558" t="s">
        <v>259</v>
      </c>
      <c r="D2558" t="s">
        <v>3</v>
      </c>
    </row>
    <row r="2559" spans="1:4">
      <c r="A2559" t="s">
        <v>93</v>
      </c>
      <c r="B2559" t="s">
        <v>94</v>
      </c>
      <c r="C2559" t="s">
        <v>259</v>
      </c>
      <c r="D2559" t="s">
        <v>3</v>
      </c>
    </row>
    <row r="2560" spans="1:4">
      <c r="A2560" t="s">
        <v>4021</v>
      </c>
      <c r="B2560" t="s">
        <v>3733</v>
      </c>
      <c r="C2560" t="s">
        <v>169</v>
      </c>
      <c r="D2560" t="s">
        <v>3</v>
      </c>
    </row>
    <row r="2561" spans="1:4">
      <c r="A2561" t="s">
        <v>4022</v>
      </c>
      <c r="B2561" t="s">
        <v>3733</v>
      </c>
      <c r="C2561" t="s">
        <v>169</v>
      </c>
      <c r="D2561" t="s">
        <v>3</v>
      </c>
    </row>
    <row r="2562" spans="1:4">
      <c r="A2562" t="s">
        <v>4024</v>
      </c>
      <c r="B2562" t="s">
        <v>3733</v>
      </c>
      <c r="C2562" t="s">
        <v>169</v>
      </c>
      <c r="D2562" t="s">
        <v>3</v>
      </c>
    </row>
    <row r="2563" spans="1:4">
      <c r="A2563" t="s">
        <v>4023</v>
      </c>
      <c r="B2563" t="s">
        <v>3733</v>
      </c>
      <c r="C2563" t="s">
        <v>169</v>
      </c>
      <c r="D2563" t="s">
        <v>3</v>
      </c>
    </row>
    <row r="2564" spans="1:4">
      <c r="A2564" t="s">
        <v>4019</v>
      </c>
      <c r="B2564" t="s">
        <v>4020</v>
      </c>
      <c r="C2564" t="s">
        <v>169</v>
      </c>
      <c r="D2564" t="s">
        <v>3</v>
      </c>
    </row>
    <row r="2565" spans="1:4">
      <c r="A2565" t="s">
        <v>4025</v>
      </c>
      <c r="B2565" t="s">
        <v>3786</v>
      </c>
      <c r="C2565" t="s">
        <v>169</v>
      </c>
    </row>
    <row r="2566" spans="1:4">
      <c r="A2566" t="s">
        <v>651</v>
      </c>
      <c r="B2566" t="s">
        <v>648</v>
      </c>
      <c r="C2566" t="s">
        <v>169</v>
      </c>
      <c r="D2566" t="s">
        <v>3</v>
      </c>
    </row>
    <row r="2567" spans="1:4">
      <c r="A2567" t="s">
        <v>652</v>
      </c>
      <c r="B2567" t="s">
        <v>648</v>
      </c>
      <c r="C2567" t="s">
        <v>169</v>
      </c>
      <c r="D2567" t="s">
        <v>3</v>
      </c>
    </row>
    <row r="2568" spans="1:4">
      <c r="A2568" t="s">
        <v>653</v>
      </c>
      <c r="B2568" t="s">
        <v>648</v>
      </c>
      <c r="C2568" t="s">
        <v>169</v>
      </c>
      <c r="D2568" t="s">
        <v>1</v>
      </c>
    </row>
    <row r="2569" spans="1:4">
      <c r="A2569" t="s">
        <v>661</v>
      </c>
      <c r="B2569" t="s">
        <v>648</v>
      </c>
      <c r="C2569" t="s">
        <v>169</v>
      </c>
      <c r="D2569" t="s">
        <v>3</v>
      </c>
    </row>
    <row r="2570" spans="1:4">
      <c r="A2570" t="s">
        <v>662</v>
      </c>
      <c r="B2570" t="s">
        <v>657</v>
      </c>
      <c r="C2570" t="s">
        <v>169</v>
      </c>
      <c r="D2570" t="s">
        <v>3</v>
      </c>
    </row>
    <row r="2571" spans="1:4">
      <c r="A2571" t="s">
        <v>1706</v>
      </c>
      <c r="B2571" t="s">
        <v>857</v>
      </c>
      <c r="C2571" t="s">
        <v>169</v>
      </c>
      <c r="D2571" t="s">
        <v>31</v>
      </c>
    </row>
    <row r="2572" spans="1:4">
      <c r="A2572" t="s">
        <v>1707</v>
      </c>
      <c r="B2572" t="s">
        <v>857</v>
      </c>
      <c r="C2572" t="s">
        <v>169</v>
      </c>
      <c r="D2572" t="s">
        <v>31</v>
      </c>
    </row>
    <row r="2573" spans="1:4">
      <c r="A2573" t="s">
        <v>1698</v>
      </c>
      <c r="B2573" t="s">
        <v>857</v>
      </c>
      <c r="C2573" t="s">
        <v>169</v>
      </c>
      <c r="D2573" t="s">
        <v>31</v>
      </c>
    </row>
    <row r="2574" spans="1:4">
      <c r="A2574" t="s">
        <v>1708</v>
      </c>
      <c r="B2574" t="s">
        <v>1479</v>
      </c>
      <c r="C2574" t="s">
        <v>169</v>
      </c>
      <c r="D2574" t="s">
        <v>31</v>
      </c>
    </row>
    <row r="2575" spans="1:4">
      <c r="A2575" t="s">
        <v>1700</v>
      </c>
      <c r="B2575" t="s">
        <v>1479</v>
      </c>
      <c r="C2575" t="s">
        <v>169</v>
      </c>
      <c r="D2575" t="s">
        <v>31</v>
      </c>
    </row>
    <row r="2576" spans="1:4">
      <c r="A2576" t="s">
        <v>1697</v>
      </c>
      <c r="B2576" t="s">
        <v>1479</v>
      </c>
      <c r="C2576" t="s">
        <v>169</v>
      </c>
      <c r="D2576" t="s">
        <v>31</v>
      </c>
    </row>
    <row r="2577" spans="1:4">
      <c r="A2577" t="s">
        <v>1702</v>
      </c>
      <c r="B2577" t="s">
        <v>857</v>
      </c>
      <c r="C2577" t="s">
        <v>169</v>
      </c>
      <c r="D2577" t="s">
        <v>31</v>
      </c>
    </row>
    <row r="2578" spans="1:4">
      <c r="A2578" t="s">
        <v>1699</v>
      </c>
      <c r="B2578" t="s">
        <v>1479</v>
      </c>
      <c r="C2578" t="s">
        <v>169</v>
      </c>
      <c r="D2578" t="s">
        <v>31</v>
      </c>
    </row>
    <row r="2579" spans="1:4">
      <c r="A2579" t="s">
        <v>1701</v>
      </c>
      <c r="B2579" t="s">
        <v>857</v>
      </c>
      <c r="C2579" t="s">
        <v>169</v>
      </c>
      <c r="D2579" t="s">
        <v>31</v>
      </c>
    </row>
    <row r="2580" spans="1:4">
      <c r="A2580" t="s">
        <v>1703</v>
      </c>
      <c r="B2580" t="s">
        <v>857</v>
      </c>
      <c r="C2580" t="s">
        <v>169</v>
      </c>
      <c r="D2580" t="s">
        <v>31</v>
      </c>
    </row>
    <row r="2581" spans="1:4">
      <c r="A2581" t="s">
        <v>1704</v>
      </c>
      <c r="B2581" t="s">
        <v>857</v>
      </c>
      <c r="C2581" t="s">
        <v>169</v>
      </c>
      <c r="D2581" t="s">
        <v>31</v>
      </c>
    </row>
    <row r="2582" spans="1:4">
      <c r="A2582" t="s">
        <v>1705</v>
      </c>
      <c r="B2582" t="s">
        <v>857</v>
      </c>
      <c r="C2582" t="s">
        <v>169</v>
      </c>
      <c r="D2582" t="s">
        <v>31</v>
      </c>
    </row>
    <row r="2583" spans="1:4">
      <c r="A2583" t="s">
        <v>1675</v>
      </c>
      <c r="B2583" t="s">
        <v>1676</v>
      </c>
      <c r="C2583" t="s">
        <v>169</v>
      </c>
      <c r="D2583" t="s">
        <v>19</v>
      </c>
    </row>
    <row r="2584" spans="1:4">
      <c r="A2584" t="s">
        <v>1677</v>
      </c>
      <c r="B2584" t="s">
        <v>1414</v>
      </c>
      <c r="C2584" t="s">
        <v>169</v>
      </c>
      <c r="D2584" t="s">
        <v>19</v>
      </c>
    </row>
    <row r="2585" spans="1:4">
      <c r="A2585" t="s">
        <v>1678</v>
      </c>
      <c r="B2585" t="s">
        <v>1414</v>
      </c>
      <c r="C2585" t="s">
        <v>169</v>
      </c>
      <c r="D2585" t="s">
        <v>19</v>
      </c>
    </row>
    <row r="2586" spans="1:4">
      <c r="A2586" t="s">
        <v>1695</v>
      </c>
      <c r="B2586" t="s">
        <v>1696</v>
      </c>
      <c r="C2586" t="s">
        <v>169</v>
      </c>
      <c r="D2586" t="s">
        <v>31</v>
      </c>
    </row>
    <row r="2587" spans="1:4">
      <c r="A2587" t="s">
        <v>1665</v>
      </c>
      <c r="B2587" t="s">
        <v>1666</v>
      </c>
      <c r="C2587" t="s">
        <v>169</v>
      </c>
      <c r="D2587" t="s">
        <v>31</v>
      </c>
    </row>
    <row r="2588" spans="1:4">
      <c r="A2588" t="s">
        <v>1709</v>
      </c>
      <c r="B2588" t="s">
        <v>1025</v>
      </c>
      <c r="C2588" t="s">
        <v>169</v>
      </c>
      <c r="D2588" t="s">
        <v>19</v>
      </c>
    </row>
    <row r="2589" spans="1:4">
      <c r="A2589" t="s">
        <v>1710</v>
      </c>
      <c r="B2589" t="s">
        <v>1065</v>
      </c>
      <c r="C2589" t="s">
        <v>169</v>
      </c>
      <c r="D2589" t="s">
        <v>19</v>
      </c>
    </row>
    <row r="2590" spans="1:4">
      <c r="A2590" t="s">
        <v>1713</v>
      </c>
      <c r="B2590" t="s">
        <v>1714</v>
      </c>
      <c r="C2590" t="s">
        <v>169</v>
      </c>
      <c r="D2590" t="s">
        <v>19</v>
      </c>
    </row>
    <row r="2591" spans="1:4">
      <c r="A2591" t="s">
        <v>1711</v>
      </c>
      <c r="B2591" t="s">
        <v>1714</v>
      </c>
      <c r="C2591" t="s">
        <v>169</v>
      </c>
      <c r="D2591" t="s">
        <v>19</v>
      </c>
    </row>
    <row r="2592" spans="1:4">
      <c r="A2592" t="s">
        <v>1715</v>
      </c>
      <c r="B2592" t="s">
        <v>1714</v>
      </c>
      <c r="C2592" t="s">
        <v>169</v>
      </c>
      <c r="D2592" t="s">
        <v>19</v>
      </c>
    </row>
    <row r="2593" spans="1:4">
      <c r="A2593" t="s">
        <v>1716</v>
      </c>
      <c r="B2593" t="s">
        <v>1712</v>
      </c>
      <c r="C2593" t="s">
        <v>169</v>
      </c>
      <c r="D2593" t="s">
        <v>19</v>
      </c>
    </row>
    <row r="2594" spans="1:4">
      <c r="A2594" t="s">
        <v>1717</v>
      </c>
      <c r="B2594" t="s">
        <v>857</v>
      </c>
      <c r="C2594" t="s">
        <v>169</v>
      </c>
      <c r="D2594" t="s">
        <v>31</v>
      </c>
    </row>
    <row r="2595" spans="1:4">
      <c r="A2595" t="s">
        <v>1904</v>
      </c>
      <c r="B2595" t="s">
        <v>1866</v>
      </c>
      <c r="C2595" t="s">
        <v>169</v>
      </c>
      <c r="D2595" t="s">
        <v>37</v>
      </c>
    </row>
    <row r="2596" spans="1:4">
      <c r="A2596" t="s">
        <v>1906</v>
      </c>
      <c r="B2596" t="s">
        <v>1866</v>
      </c>
      <c r="C2596" t="s">
        <v>169</v>
      </c>
      <c r="D2596" t="s">
        <v>37</v>
      </c>
    </row>
    <row r="2597" spans="1:4">
      <c r="A2597" t="s">
        <v>1905</v>
      </c>
      <c r="B2597" t="s">
        <v>1864</v>
      </c>
      <c r="C2597" t="s">
        <v>169</v>
      </c>
      <c r="D2597" t="s">
        <v>37</v>
      </c>
    </row>
    <row r="2598" spans="1:4">
      <c r="A2598" t="s">
        <v>1797</v>
      </c>
      <c r="B2598" t="s">
        <v>1798</v>
      </c>
      <c r="C2598" t="s">
        <v>169</v>
      </c>
      <c r="D2598" t="s">
        <v>37</v>
      </c>
    </row>
    <row r="2599" spans="1:4">
      <c r="A2599" t="s">
        <v>1801</v>
      </c>
      <c r="B2599" t="s">
        <v>1802</v>
      </c>
      <c r="C2599" t="s">
        <v>169</v>
      </c>
      <c r="D2599" t="s">
        <v>37</v>
      </c>
    </row>
    <row r="2600" spans="1:4">
      <c r="A2600" t="s">
        <v>1799</v>
      </c>
      <c r="B2600" t="s">
        <v>1800</v>
      </c>
      <c r="C2600" t="s">
        <v>169</v>
      </c>
      <c r="D2600" t="s">
        <v>37</v>
      </c>
    </row>
    <row r="2601" spans="1:4">
      <c r="A2601" t="s">
        <v>1902</v>
      </c>
      <c r="B2601" t="s">
        <v>1901</v>
      </c>
      <c r="C2601" t="s">
        <v>169</v>
      </c>
      <c r="D2601" t="s">
        <v>37</v>
      </c>
    </row>
    <row r="2602" spans="1:4">
      <c r="A2602" t="s">
        <v>1867</v>
      </c>
      <c r="B2602" t="s">
        <v>1868</v>
      </c>
      <c r="C2602" t="s">
        <v>169</v>
      </c>
      <c r="D2602" t="s">
        <v>37</v>
      </c>
    </row>
    <row r="2603" spans="1:4">
      <c r="A2603" t="s">
        <v>1869</v>
      </c>
      <c r="B2603" t="s">
        <v>1868</v>
      </c>
      <c r="C2603" t="s">
        <v>169</v>
      </c>
      <c r="D2603" t="s">
        <v>37</v>
      </c>
    </row>
    <row r="2604" spans="1:4">
      <c r="A2604" t="s">
        <v>1863</v>
      </c>
      <c r="B2604" t="s">
        <v>1864</v>
      </c>
      <c r="C2604" t="s">
        <v>169</v>
      </c>
      <c r="D2604" t="s">
        <v>37</v>
      </c>
    </row>
    <row r="2605" spans="1:4">
      <c r="A2605" t="s">
        <v>1865</v>
      </c>
      <c r="B2605" t="s">
        <v>1866</v>
      </c>
      <c r="C2605" t="s">
        <v>169</v>
      </c>
      <c r="D2605" t="s">
        <v>37</v>
      </c>
    </row>
    <row r="2606" spans="1:4">
      <c r="A2606" t="s">
        <v>1870</v>
      </c>
      <c r="B2606" t="s">
        <v>1871</v>
      </c>
      <c r="C2606" t="s">
        <v>169</v>
      </c>
      <c r="D2606" t="s">
        <v>37</v>
      </c>
    </row>
    <row r="2607" spans="1:4">
      <c r="A2607" t="s">
        <v>1872</v>
      </c>
      <c r="B2607" t="s">
        <v>1800</v>
      </c>
      <c r="C2607" t="s">
        <v>169</v>
      </c>
      <c r="D2607" t="s">
        <v>37</v>
      </c>
    </row>
    <row r="2608" spans="1:4">
      <c r="A2608" t="s">
        <v>1873</v>
      </c>
      <c r="B2608" t="s">
        <v>1798</v>
      </c>
      <c r="C2608" t="s">
        <v>169</v>
      </c>
      <c r="D2608" t="s">
        <v>37</v>
      </c>
    </row>
    <row r="2609" spans="1:4">
      <c r="A2609" t="s">
        <v>1874</v>
      </c>
      <c r="B2609" t="s">
        <v>1875</v>
      </c>
      <c r="C2609" t="s">
        <v>169</v>
      </c>
      <c r="D2609" t="s">
        <v>37</v>
      </c>
    </row>
    <row r="2610" spans="1:4">
      <c r="A2610" t="s">
        <v>1876</v>
      </c>
      <c r="B2610" t="s">
        <v>1877</v>
      </c>
      <c r="C2610" t="s">
        <v>169</v>
      </c>
      <c r="D2610" t="s">
        <v>37</v>
      </c>
    </row>
    <row r="2611" spans="1:4">
      <c r="A2611" t="s">
        <v>1879</v>
      </c>
      <c r="B2611" t="s">
        <v>1880</v>
      </c>
      <c r="C2611" t="s">
        <v>169</v>
      </c>
      <c r="D2611" t="s">
        <v>37</v>
      </c>
    </row>
    <row r="2612" spans="1:4">
      <c r="A2612" t="s">
        <v>1881</v>
      </c>
      <c r="B2612" t="s">
        <v>1866</v>
      </c>
      <c r="C2612" t="s">
        <v>169</v>
      </c>
      <c r="D2612" t="s">
        <v>37</v>
      </c>
    </row>
    <row r="2613" spans="1:4">
      <c r="A2613" t="s">
        <v>1882</v>
      </c>
      <c r="B2613" t="s">
        <v>1864</v>
      </c>
      <c r="C2613" t="s">
        <v>169</v>
      </c>
      <c r="D2613" t="s">
        <v>37</v>
      </c>
    </row>
    <row r="2614" spans="1:4">
      <c r="A2614" t="s">
        <v>1883</v>
      </c>
      <c r="B2614" t="s">
        <v>1884</v>
      </c>
      <c r="C2614" t="s">
        <v>169</v>
      </c>
      <c r="D2614" t="s">
        <v>37</v>
      </c>
    </row>
    <row r="2615" spans="1:4">
      <c r="A2615" t="s">
        <v>1885</v>
      </c>
      <c r="B2615" t="s">
        <v>1884</v>
      </c>
      <c r="C2615" t="s">
        <v>169</v>
      </c>
      <c r="D2615" t="s">
        <v>37</v>
      </c>
    </row>
    <row r="2616" spans="1:4">
      <c r="A2616" t="s">
        <v>1886</v>
      </c>
      <c r="B2616" t="s">
        <v>1887</v>
      </c>
      <c r="C2616" t="s">
        <v>169</v>
      </c>
      <c r="D2616" t="s">
        <v>37</v>
      </c>
    </row>
    <row r="2617" spans="1:4">
      <c r="A2617" t="s">
        <v>1888</v>
      </c>
      <c r="B2617" t="s">
        <v>1889</v>
      </c>
      <c r="C2617" t="s">
        <v>169</v>
      </c>
      <c r="D2617" t="s">
        <v>37</v>
      </c>
    </row>
    <row r="2618" spans="1:4">
      <c r="A2618" t="s">
        <v>1890</v>
      </c>
      <c r="B2618" t="s">
        <v>1891</v>
      </c>
      <c r="C2618" t="s">
        <v>169</v>
      </c>
      <c r="D2618" t="s">
        <v>37</v>
      </c>
    </row>
    <row r="2619" spans="1:4">
      <c r="A2619" t="s">
        <v>1907</v>
      </c>
      <c r="B2619" t="s">
        <v>1871</v>
      </c>
      <c r="C2619" t="s">
        <v>169</v>
      </c>
      <c r="D2619" t="s">
        <v>37</v>
      </c>
    </row>
    <row r="2620" spans="1:4">
      <c r="A2620" t="s">
        <v>2373</v>
      </c>
      <c r="B2620" t="s">
        <v>5088</v>
      </c>
      <c r="C2620" t="s">
        <v>169</v>
      </c>
      <c r="D2620" t="s">
        <v>17</v>
      </c>
    </row>
    <row r="2621" spans="1:4">
      <c r="A2621" t="s">
        <v>2380</v>
      </c>
      <c r="B2621" t="s">
        <v>2381</v>
      </c>
      <c r="C2621" t="s">
        <v>169</v>
      </c>
      <c r="D2621" t="s">
        <v>17</v>
      </c>
    </row>
    <row r="2622" spans="1:4">
      <c r="A2622" t="s">
        <v>2359</v>
      </c>
      <c r="B2622" t="s">
        <v>2173</v>
      </c>
      <c r="C2622" t="s">
        <v>169</v>
      </c>
      <c r="D2622" t="s">
        <v>17</v>
      </c>
    </row>
    <row r="2623" spans="1:4">
      <c r="A2623" t="s">
        <v>2362</v>
      </c>
      <c r="B2623" t="s">
        <v>4989</v>
      </c>
      <c r="C2623" t="s">
        <v>169</v>
      </c>
      <c r="D2623" t="s">
        <v>17</v>
      </c>
    </row>
    <row r="2624" spans="1:4">
      <c r="A2624" t="s">
        <v>2360</v>
      </c>
      <c r="B2624" t="s">
        <v>4989</v>
      </c>
      <c r="C2624" t="s">
        <v>169</v>
      </c>
      <c r="D2624" t="s">
        <v>17</v>
      </c>
    </row>
    <row r="2625" spans="1:4">
      <c r="A2625" t="s">
        <v>2366</v>
      </c>
      <c r="B2625" t="s">
        <v>2367</v>
      </c>
      <c r="C2625" t="s">
        <v>169</v>
      </c>
      <c r="D2625" t="s">
        <v>17</v>
      </c>
    </row>
    <row r="2626" spans="1:4">
      <c r="A2626" t="s">
        <v>2156</v>
      </c>
      <c r="B2626" t="s">
        <v>2106</v>
      </c>
      <c r="C2626" t="s">
        <v>169</v>
      </c>
      <c r="D2626" t="s">
        <v>17</v>
      </c>
    </row>
    <row r="2627" spans="1:4">
      <c r="A2627" t="s">
        <v>2157</v>
      </c>
      <c r="B2627" t="s">
        <v>2106</v>
      </c>
      <c r="C2627" t="s">
        <v>169</v>
      </c>
      <c r="D2627" t="s">
        <v>17</v>
      </c>
    </row>
    <row r="2628" spans="1:4">
      <c r="A2628" t="s">
        <v>2158</v>
      </c>
      <c r="B2628" t="s">
        <v>2159</v>
      </c>
      <c r="C2628" t="s">
        <v>169</v>
      </c>
      <c r="D2628" t="s">
        <v>17</v>
      </c>
    </row>
    <row r="2629" spans="1:4">
      <c r="A2629" t="s">
        <v>2160</v>
      </c>
      <c r="B2629" t="s">
        <v>2159</v>
      </c>
      <c r="C2629" t="s">
        <v>169</v>
      </c>
      <c r="D2629" t="s">
        <v>17</v>
      </c>
    </row>
    <row r="2630" spans="1:4">
      <c r="A2630" t="s">
        <v>2165</v>
      </c>
      <c r="B2630" t="s">
        <v>2159</v>
      </c>
      <c r="C2630" t="s">
        <v>169</v>
      </c>
      <c r="D2630" t="s">
        <v>17</v>
      </c>
    </row>
    <row r="2631" spans="1:4">
      <c r="A2631" t="s">
        <v>2161</v>
      </c>
      <c r="B2631" t="s">
        <v>2159</v>
      </c>
      <c r="C2631" t="s">
        <v>169</v>
      </c>
      <c r="D2631" t="s">
        <v>17</v>
      </c>
    </row>
    <row r="2632" spans="1:4">
      <c r="A2632" t="s">
        <v>2162</v>
      </c>
      <c r="B2632" t="s">
        <v>2159</v>
      </c>
      <c r="C2632" t="s">
        <v>169</v>
      </c>
      <c r="D2632" t="s">
        <v>17</v>
      </c>
    </row>
    <row r="2633" spans="1:4">
      <c r="A2633" t="s">
        <v>2163</v>
      </c>
      <c r="B2633" t="s">
        <v>2164</v>
      </c>
      <c r="C2633" t="s">
        <v>169</v>
      </c>
      <c r="D2633" t="s">
        <v>17</v>
      </c>
    </row>
    <row r="2634" spans="1:4">
      <c r="A2634" t="s">
        <v>1996</v>
      </c>
      <c r="B2634" t="s">
        <v>1740</v>
      </c>
      <c r="C2634" t="s">
        <v>169</v>
      </c>
      <c r="D2634" t="s">
        <v>17</v>
      </c>
    </row>
    <row r="2635" spans="1:4">
      <c r="A2635" t="s">
        <v>2000</v>
      </c>
      <c r="B2635" t="s">
        <v>1740</v>
      </c>
      <c r="C2635" t="s">
        <v>169</v>
      </c>
      <c r="D2635" t="s">
        <v>17</v>
      </c>
    </row>
    <row r="2636" spans="1:4">
      <c r="A2636" t="s">
        <v>2001</v>
      </c>
      <c r="B2636" t="s">
        <v>1740</v>
      </c>
      <c r="C2636" t="s">
        <v>169</v>
      </c>
      <c r="D2636" t="s">
        <v>17</v>
      </c>
    </row>
    <row r="2637" spans="1:4">
      <c r="A2637" t="s">
        <v>2382</v>
      </c>
      <c r="B2637" t="s">
        <v>2383</v>
      </c>
      <c r="C2637" t="s">
        <v>169</v>
      </c>
      <c r="D2637" t="s">
        <v>17</v>
      </c>
    </row>
    <row r="2638" spans="1:4">
      <c r="A2638" t="s">
        <v>2384</v>
      </c>
      <c r="B2638" t="s">
        <v>2385</v>
      </c>
      <c r="C2638" t="s">
        <v>169</v>
      </c>
      <c r="D2638" t="s">
        <v>17</v>
      </c>
    </row>
    <row r="2639" spans="1:4">
      <c r="A2639" t="s">
        <v>2386</v>
      </c>
      <c r="B2639" t="s">
        <v>2383</v>
      </c>
      <c r="C2639" t="s">
        <v>169</v>
      </c>
      <c r="D2639" t="s">
        <v>17</v>
      </c>
    </row>
    <row r="2640" spans="1:4">
      <c r="A2640" t="s">
        <v>2387</v>
      </c>
      <c r="B2640" t="s">
        <v>2167</v>
      </c>
      <c r="C2640" t="s">
        <v>169</v>
      </c>
      <c r="D2640" t="s">
        <v>17</v>
      </c>
    </row>
    <row r="2641" spans="1:4">
      <c r="A2641" t="s">
        <v>2388</v>
      </c>
      <c r="B2641" t="s">
        <v>2167</v>
      </c>
      <c r="C2641" t="s">
        <v>169</v>
      </c>
      <c r="D2641" t="s">
        <v>17</v>
      </c>
    </row>
    <row r="2642" spans="1:4">
      <c r="A2642" t="s">
        <v>1420</v>
      </c>
      <c r="B2642" t="s">
        <v>1421</v>
      </c>
      <c r="C2642" t="s">
        <v>169</v>
      </c>
      <c r="D2642" t="s">
        <v>17</v>
      </c>
    </row>
    <row r="2643" spans="1:4">
      <c r="A2643" t="s">
        <v>1427</v>
      </c>
      <c r="B2643" t="s">
        <v>1421</v>
      </c>
      <c r="C2643" t="s">
        <v>169</v>
      </c>
      <c r="D2643" t="s">
        <v>17</v>
      </c>
    </row>
    <row r="2644" spans="1:4">
      <c r="A2644" t="s">
        <v>2393</v>
      </c>
      <c r="B2644" t="s">
        <v>4445</v>
      </c>
      <c r="C2644" t="s">
        <v>169</v>
      </c>
      <c r="D2644" t="s">
        <v>17</v>
      </c>
    </row>
    <row r="2645" spans="1:4">
      <c r="A2645" t="s">
        <v>2395</v>
      </c>
      <c r="B2645" t="s">
        <v>4445</v>
      </c>
      <c r="C2645" t="s">
        <v>169</v>
      </c>
      <c r="D2645" t="s">
        <v>17</v>
      </c>
    </row>
    <row r="2646" spans="1:4">
      <c r="A2646" t="s">
        <v>2398</v>
      </c>
      <c r="B2646" t="s">
        <v>4445</v>
      </c>
      <c r="C2646" t="s">
        <v>169</v>
      </c>
      <c r="D2646" t="s">
        <v>17</v>
      </c>
    </row>
    <row r="2647" spans="1:4">
      <c r="A2647" t="s">
        <v>2396</v>
      </c>
      <c r="B2647" t="s">
        <v>4445</v>
      </c>
      <c r="C2647" t="s">
        <v>169</v>
      </c>
      <c r="D2647" t="s">
        <v>17</v>
      </c>
    </row>
    <row r="2648" spans="1:4">
      <c r="A2648" t="s">
        <v>2397</v>
      </c>
      <c r="B2648" t="s">
        <v>4445</v>
      </c>
      <c r="C2648" t="s">
        <v>169</v>
      </c>
      <c r="D2648" t="s">
        <v>17</v>
      </c>
    </row>
    <row r="2649" spans="1:4">
      <c r="A2649" t="s">
        <v>2399</v>
      </c>
      <c r="B2649" t="s">
        <v>2400</v>
      </c>
      <c r="C2649" t="s">
        <v>169</v>
      </c>
      <c r="D2649" t="s">
        <v>17</v>
      </c>
    </row>
    <row r="2650" spans="1:4">
      <c r="A2650" t="s">
        <v>2168</v>
      </c>
      <c r="B2650" t="s">
        <v>2167</v>
      </c>
      <c r="C2650" t="s">
        <v>169</v>
      </c>
      <c r="D2650" t="s">
        <v>17</v>
      </c>
    </row>
    <row r="2651" spans="1:4">
      <c r="A2651" t="s">
        <v>2166</v>
      </c>
      <c r="B2651" t="s">
        <v>2167</v>
      </c>
      <c r="C2651" t="s">
        <v>169</v>
      </c>
      <c r="D2651" t="s">
        <v>17</v>
      </c>
    </row>
    <row r="2652" spans="1:4">
      <c r="A2652" t="s">
        <v>2169</v>
      </c>
      <c r="B2652" t="s">
        <v>2167</v>
      </c>
      <c r="C2652" t="s">
        <v>169</v>
      </c>
      <c r="D2652" t="s">
        <v>17</v>
      </c>
    </row>
    <row r="2653" spans="1:4">
      <c r="A2653" t="s">
        <v>2170</v>
      </c>
      <c r="B2653" t="s">
        <v>2167</v>
      </c>
      <c r="C2653" t="s">
        <v>169</v>
      </c>
      <c r="D2653" t="s">
        <v>17</v>
      </c>
    </row>
    <row r="2654" spans="1:4">
      <c r="A2654" t="s">
        <v>2171</v>
      </c>
      <c r="B2654" t="s">
        <v>2167</v>
      </c>
      <c r="C2654" t="s">
        <v>169</v>
      </c>
      <c r="D2654" t="s">
        <v>17</v>
      </c>
    </row>
    <row r="2655" spans="1:4">
      <c r="A2655" t="s">
        <v>2172</v>
      </c>
      <c r="B2655" t="s">
        <v>2173</v>
      </c>
      <c r="C2655" t="s">
        <v>169</v>
      </c>
      <c r="D2655" t="s">
        <v>17</v>
      </c>
    </row>
    <row r="2656" spans="1:4">
      <c r="A2656" t="s">
        <v>2178</v>
      </c>
      <c r="B2656" t="s">
        <v>2167</v>
      </c>
      <c r="C2656" t="s">
        <v>169</v>
      </c>
      <c r="D2656" t="s">
        <v>17</v>
      </c>
    </row>
    <row r="2657" spans="1:4">
      <c r="A2657" t="s">
        <v>2174</v>
      </c>
      <c r="B2657" t="s">
        <v>2167</v>
      </c>
      <c r="C2657" t="s">
        <v>169</v>
      </c>
      <c r="D2657" t="s">
        <v>17</v>
      </c>
    </row>
    <row r="2658" spans="1:4">
      <c r="A2658" t="s">
        <v>2175</v>
      </c>
      <c r="B2658" t="s">
        <v>2167</v>
      </c>
      <c r="C2658" t="s">
        <v>169</v>
      </c>
      <c r="D2658" t="s">
        <v>17</v>
      </c>
    </row>
    <row r="2659" spans="1:4">
      <c r="A2659" t="s">
        <v>2176</v>
      </c>
      <c r="B2659" t="s">
        <v>2167</v>
      </c>
      <c r="C2659" t="s">
        <v>169</v>
      </c>
      <c r="D2659" t="s">
        <v>17</v>
      </c>
    </row>
    <row r="2660" spans="1:4">
      <c r="A2660" t="s">
        <v>2177</v>
      </c>
      <c r="B2660" t="s">
        <v>2167</v>
      </c>
      <c r="C2660" t="s">
        <v>169</v>
      </c>
      <c r="D2660" t="s">
        <v>17</v>
      </c>
    </row>
    <row r="2661" spans="1:4">
      <c r="A2661" t="s">
        <v>2408</v>
      </c>
      <c r="B2661" t="s">
        <v>1419</v>
      </c>
      <c r="C2661" t="s">
        <v>169</v>
      </c>
      <c r="D2661" t="s">
        <v>17</v>
      </c>
    </row>
    <row r="2662" spans="1:4">
      <c r="A2662" t="s">
        <v>2407</v>
      </c>
      <c r="B2662" t="s">
        <v>1419</v>
      </c>
      <c r="C2662" t="s">
        <v>169</v>
      </c>
      <c r="D2662" t="s">
        <v>17</v>
      </c>
    </row>
    <row r="2663" spans="1:4">
      <c r="A2663" t="s">
        <v>1994</v>
      </c>
      <c r="B2663" t="s">
        <v>1995</v>
      </c>
      <c r="C2663" t="s">
        <v>169</v>
      </c>
      <c r="D2663" t="s">
        <v>17</v>
      </c>
    </row>
    <row r="2664" spans="1:4">
      <c r="A2664" t="s">
        <v>1997</v>
      </c>
      <c r="B2664" t="s">
        <v>1740</v>
      </c>
      <c r="C2664" t="s">
        <v>169</v>
      </c>
      <c r="D2664" t="s">
        <v>17</v>
      </c>
    </row>
    <row r="2665" spans="1:4">
      <c r="A2665" t="s">
        <v>1998</v>
      </c>
      <c r="B2665" t="s">
        <v>1740</v>
      </c>
      <c r="C2665" t="s">
        <v>169</v>
      </c>
      <c r="D2665" t="s">
        <v>17</v>
      </c>
    </row>
    <row r="2666" spans="1:4">
      <c r="A2666" t="s">
        <v>3591</v>
      </c>
      <c r="B2666" t="s">
        <v>3589</v>
      </c>
      <c r="C2666" t="s">
        <v>169</v>
      </c>
      <c r="D2666" t="s">
        <v>31</v>
      </c>
    </row>
    <row r="2667" spans="1:4">
      <c r="A2667" t="s">
        <v>3608</v>
      </c>
      <c r="B2667" t="s">
        <v>3609</v>
      </c>
      <c r="C2667" t="s">
        <v>169</v>
      </c>
      <c r="D2667" t="s">
        <v>31</v>
      </c>
    </row>
    <row r="2668" spans="1:4">
      <c r="A2668" t="s">
        <v>3607</v>
      </c>
      <c r="B2668" t="s">
        <v>3593</v>
      </c>
      <c r="C2668" t="s">
        <v>169</v>
      </c>
      <c r="D2668" t="s">
        <v>31</v>
      </c>
    </row>
    <row r="2669" spans="1:4">
      <c r="A2669" t="s">
        <v>3605</v>
      </c>
      <c r="B2669" t="s">
        <v>3606</v>
      </c>
      <c r="C2669" t="s">
        <v>169</v>
      </c>
      <c r="D2669" t="s">
        <v>31</v>
      </c>
    </row>
    <row r="2670" spans="1:4">
      <c r="A2670" t="s">
        <v>3610</v>
      </c>
      <c r="B2670" t="s">
        <v>3593</v>
      </c>
      <c r="C2670" t="s">
        <v>169</v>
      </c>
      <c r="D2670" t="s">
        <v>31</v>
      </c>
    </row>
    <row r="2671" spans="1:4">
      <c r="A2671" t="s">
        <v>3612</v>
      </c>
      <c r="B2671" t="s">
        <v>3593</v>
      </c>
      <c r="C2671" t="s">
        <v>169</v>
      </c>
    </row>
    <row r="2672" spans="1:4">
      <c r="A2672" t="s">
        <v>3611</v>
      </c>
      <c r="B2672" t="s">
        <v>3589</v>
      </c>
      <c r="C2672" t="s">
        <v>169</v>
      </c>
      <c r="D2672" t="s">
        <v>31</v>
      </c>
    </row>
    <row r="2673" spans="1:4">
      <c r="A2673" t="s">
        <v>5071</v>
      </c>
      <c r="B2673" t="s">
        <v>5067</v>
      </c>
      <c r="C2673" t="s">
        <v>169</v>
      </c>
      <c r="D2673" t="s">
        <v>19</v>
      </c>
    </row>
    <row r="2674" spans="1:4">
      <c r="A2674" t="s">
        <v>3613</v>
      </c>
      <c r="B2674" t="s">
        <v>3604</v>
      </c>
      <c r="C2674" t="s">
        <v>169</v>
      </c>
      <c r="D2674" t="s">
        <v>31</v>
      </c>
    </row>
    <row r="2675" spans="1:4">
      <c r="A2675" t="s">
        <v>3614</v>
      </c>
      <c r="B2675" t="s">
        <v>1668</v>
      </c>
      <c r="C2675" t="s">
        <v>169</v>
      </c>
    </row>
    <row r="2676" spans="1:4">
      <c r="A2676" t="s">
        <v>3615</v>
      </c>
      <c r="B2676" t="s">
        <v>3616</v>
      </c>
      <c r="C2676" t="s">
        <v>169</v>
      </c>
      <c r="D2676" t="s">
        <v>31</v>
      </c>
    </row>
    <row r="2677" spans="1:4">
      <c r="A2677" t="s">
        <v>3592</v>
      </c>
      <c r="B2677" t="s">
        <v>3593</v>
      </c>
      <c r="C2677" t="s">
        <v>169</v>
      </c>
      <c r="D2677" t="s">
        <v>31</v>
      </c>
    </row>
    <row r="2678" spans="1:4">
      <c r="A2678" t="s">
        <v>3594</v>
      </c>
      <c r="B2678" t="s">
        <v>3324</v>
      </c>
      <c r="C2678" t="s">
        <v>169</v>
      </c>
      <c r="D2678" t="s">
        <v>31</v>
      </c>
    </row>
    <row r="2679" spans="1:4">
      <c r="A2679" t="s">
        <v>3588</v>
      </c>
      <c r="B2679" t="s">
        <v>3589</v>
      </c>
      <c r="C2679" t="s">
        <v>169</v>
      </c>
      <c r="D2679" t="s">
        <v>31</v>
      </c>
    </row>
    <row r="2680" spans="1:4">
      <c r="A2680" t="s">
        <v>5065</v>
      </c>
      <c r="B2680" t="s">
        <v>5066</v>
      </c>
      <c r="C2680" t="s">
        <v>169</v>
      </c>
      <c r="D2680" t="s">
        <v>19</v>
      </c>
    </row>
    <row r="2681" spans="1:4">
      <c r="A2681" t="s">
        <v>3590</v>
      </c>
      <c r="B2681" t="s">
        <v>5067</v>
      </c>
      <c r="C2681" t="s">
        <v>169</v>
      </c>
      <c r="D2681" t="s">
        <v>19</v>
      </c>
    </row>
    <row r="2682" spans="1:4">
      <c r="A2682" t="s">
        <v>3595</v>
      </c>
      <c r="B2682" t="s">
        <v>3589</v>
      </c>
      <c r="C2682" t="s">
        <v>169</v>
      </c>
      <c r="D2682" t="s">
        <v>31</v>
      </c>
    </row>
    <row r="2683" spans="1:4">
      <c r="A2683" t="s">
        <v>3596</v>
      </c>
      <c r="B2683" t="s">
        <v>3589</v>
      </c>
      <c r="C2683" t="s">
        <v>169</v>
      </c>
      <c r="D2683" t="s">
        <v>31</v>
      </c>
    </row>
    <row r="2684" spans="1:4">
      <c r="A2684" t="s">
        <v>3597</v>
      </c>
      <c r="B2684" t="s">
        <v>3583</v>
      </c>
      <c r="C2684" t="s">
        <v>169</v>
      </c>
      <c r="D2684" t="s">
        <v>31</v>
      </c>
    </row>
    <row r="2685" spans="1:4">
      <c r="A2685" t="s">
        <v>3598</v>
      </c>
      <c r="B2685" t="s">
        <v>3581</v>
      </c>
      <c r="C2685" t="s">
        <v>169</v>
      </c>
      <c r="D2685" t="s">
        <v>31</v>
      </c>
    </row>
    <row r="2686" spans="1:4">
      <c r="A2686" t="s">
        <v>3603</v>
      </c>
      <c r="B2686" t="s">
        <v>3604</v>
      </c>
      <c r="C2686" t="s">
        <v>169</v>
      </c>
      <c r="D2686" t="s">
        <v>31</v>
      </c>
    </row>
    <row r="2687" spans="1:4">
      <c r="A2687" t="s">
        <v>3599</v>
      </c>
      <c r="B2687" t="s">
        <v>3579</v>
      </c>
      <c r="C2687" t="s">
        <v>169</v>
      </c>
      <c r="D2687" t="s">
        <v>31</v>
      </c>
    </row>
    <row r="2688" spans="1:4">
      <c r="A2688" t="s">
        <v>3600</v>
      </c>
      <c r="B2688" t="s">
        <v>3601</v>
      </c>
      <c r="C2688" t="s">
        <v>169</v>
      </c>
      <c r="D2688" t="s">
        <v>31</v>
      </c>
    </row>
    <row r="2689" spans="1:4">
      <c r="A2689" t="s">
        <v>3602</v>
      </c>
      <c r="B2689" t="s">
        <v>3587</v>
      </c>
      <c r="C2689" t="s">
        <v>169</v>
      </c>
      <c r="D2689" t="s">
        <v>31</v>
      </c>
    </row>
    <row r="2690" spans="1:4">
      <c r="A2690" t="s">
        <v>3576</v>
      </c>
      <c r="B2690" t="s">
        <v>3577</v>
      </c>
      <c r="C2690" t="s">
        <v>169</v>
      </c>
      <c r="D2690" t="s">
        <v>31</v>
      </c>
    </row>
    <row r="2691" spans="1:4">
      <c r="A2691" t="s">
        <v>3580</v>
      </c>
      <c r="B2691" t="s">
        <v>3581</v>
      </c>
      <c r="C2691" t="s">
        <v>169</v>
      </c>
      <c r="D2691" t="s">
        <v>31</v>
      </c>
    </row>
    <row r="2692" spans="1:4">
      <c r="A2692" t="s">
        <v>3582</v>
      </c>
      <c r="B2692" t="s">
        <v>3583</v>
      </c>
      <c r="C2692" t="s">
        <v>169</v>
      </c>
      <c r="D2692" t="s">
        <v>31</v>
      </c>
    </row>
    <row r="2693" spans="1:4">
      <c r="A2693" t="s">
        <v>3584</v>
      </c>
      <c r="B2693" t="s">
        <v>3585</v>
      </c>
      <c r="C2693" t="s">
        <v>169</v>
      </c>
      <c r="D2693" t="s">
        <v>31</v>
      </c>
    </row>
    <row r="2694" spans="1:4">
      <c r="A2694" t="s">
        <v>3586</v>
      </c>
      <c r="B2694" t="s">
        <v>3587</v>
      </c>
      <c r="C2694" t="s">
        <v>169</v>
      </c>
      <c r="D2694" t="s">
        <v>31</v>
      </c>
    </row>
    <row r="2695" spans="1:4">
      <c r="A2695" t="s">
        <v>3578</v>
      </c>
      <c r="B2695" t="s">
        <v>3579</v>
      </c>
      <c r="C2695" t="s">
        <v>169</v>
      </c>
      <c r="D2695" t="s">
        <v>31</v>
      </c>
    </row>
    <row r="2696" spans="1:4">
      <c r="A2696" t="s">
        <v>3621</v>
      </c>
      <c r="B2696" t="s">
        <v>3622</v>
      </c>
      <c r="C2696" t="s">
        <v>259</v>
      </c>
      <c r="D2696" t="s">
        <v>27</v>
      </c>
    </row>
    <row r="2697" spans="1:4">
      <c r="A2697" t="s">
        <v>4452</v>
      </c>
      <c r="B2697" t="s">
        <v>4453</v>
      </c>
      <c r="C2697" t="s">
        <v>259</v>
      </c>
      <c r="D2697" t="s">
        <v>27</v>
      </c>
    </row>
    <row r="2698" spans="1:4">
      <c r="A2698" t="s">
        <v>3623</v>
      </c>
      <c r="B2698" t="s">
        <v>3624</v>
      </c>
      <c r="C2698" t="s">
        <v>169</v>
      </c>
      <c r="D2698" t="s">
        <v>32</v>
      </c>
    </row>
    <row r="2699" spans="1:4">
      <c r="A2699" t="s">
        <v>3625</v>
      </c>
      <c r="B2699" t="s">
        <v>3624</v>
      </c>
      <c r="C2699" t="s">
        <v>169</v>
      </c>
      <c r="D2699" t="s">
        <v>32</v>
      </c>
    </row>
    <row r="2700" spans="1:4">
      <c r="A2700" t="s">
        <v>3626</v>
      </c>
      <c r="B2700" t="s">
        <v>3624</v>
      </c>
      <c r="C2700" t="s">
        <v>169</v>
      </c>
      <c r="D2700" t="s">
        <v>32</v>
      </c>
    </row>
    <row r="2701" spans="1:4">
      <c r="A2701" t="s">
        <v>3631</v>
      </c>
      <c r="B2701" t="s">
        <v>3632</v>
      </c>
      <c r="C2701" t="s">
        <v>259</v>
      </c>
      <c r="D2701" t="s">
        <v>27</v>
      </c>
    </row>
    <row r="2702" spans="1:4">
      <c r="A2702" t="s">
        <v>3638</v>
      </c>
      <c r="B2702" t="s">
        <v>3622</v>
      </c>
      <c r="C2702" t="s">
        <v>259</v>
      </c>
    </row>
    <row r="2703" spans="1:4">
      <c r="A2703" t="s">
        <v>3639</v>
      </c>
      <c r="B2703" t="s">
        <v>3640</v>
      </c>
      <c r="C2703" t="s">
        <v>259</v>
      </c>
    </row>
    <row r="2704" spans="1:4">
      <c r="A2704" t="s">
        <v>3641</v>
      </c>
      <c r="B2704" t="s">
        <v>3632</v>
      </c>
      <c r="C2704" t="s">
        <v>259</v>
      </c>
      <c r="D2704" t="s">
        <v>27</v>
      </c>
    </row>
    <row r="2705" spans="1:4">
      <c r="A2705" t="s">
        <v>3642</v>
      </c>
      <c r="B2705" t="s">
        <v>3624</v>
      </c>
      <c r="C2705" t="s">
        <v>169</v>
      </c>
      <c r="D2705" t="s">
        <v>32</v>
      </c>
    </row>
    <row r="2706" spans="1:4">
      <c r="A2706" t="s">
        <v>3617</v>
      </c>
      <c r="B2706" t="s">
        <v>3618</v>
      </c>
      <c r="C2706" t="s">
        <v>259</v>
      </c>
      <c r="D2706" t="s">
        <v>27</v>
      </c>
    </row>
    <row r="2707" spans="1:4">
      <c r="A2707" t="s">
        <v>3619</v>
      </c>
      <c r="B2707" t="s">
        <v>3620</v>
      </c>
      <c r="C2707" t="s">
        <v>259</v>
      </c>
      <c r="D2707" t="s">
        <v>27</v>
      </c>
    </row>
    <row r="2708" spans="1:4">
      <c r="A2708" t="s">
        <v>3646</v>
      </c>
      <c r="B2708" t="s">
        <v>3618</v>
      </c>
      <c r="C2708" t="s">
        <v>259</v>
      </c>
      <c r="D2708" t="s">
        <v>27</v>
      </c>
    </row>
    <row r="2709" spans="1:4">
      <c r="A2709" t="s">
        <v>3643</v>
      </c>
      <c r="B2709" t="s">
        <v>3644</v>
      </c>
      <c r="C2709" t="s">
        <v>259</v>
      </c>
      <c r="D2709" t="s">
        <v>27</v>
      </c>
    </row>
    <row r="2710" spans="1:4">
      <c r="A2710" t="s">
        <v>3645</v>
      </c>
      <c r="B2710" t="s">
        <v>3618</v>
      </c>
      <c r="C2710" t="s">
        <v>259</v>
      </c>
      <c r="D2710" t="s">
        <v>27</v>
      </c>
    </row>
    <row r="2711" spans="1:4">
      <c r="A2711" t="s">
        <v>3647</v>
      </c>
      <c r="B2711" t="s">
        <v>3648</v>
      </c>
      <c r="C2711" t="s">
        <v>259</v>
      </c>
      <c r="D2711" t="s">
        <v>27</v>
      </c>
    </row>
    <row r="2712" spans="1:4">
      <c r="A2712" t="s">
        <v>3650</v>
      </c>
      <c r="B2712" t="s">
        <v>3651</v>
      </c>
      <c r="C2712" t="s">
        <v>259</v>
      </c>
      <c r="D2712" t="s">
        <v>27</v>
      </c>
    </row>
    <row r="2713" spans="1:4">
      <c r="A2713" t="s">
        <v>3652</v>
      </c>
      <c r="B2713" t="s">
        <v>106</v>
      </c>
      <c r="C2713" t="s">
        <v>259</v>
      </c>
      <c r="D2713" t="s">
        <v>27</v>
      </c>
    </row>
    <row r="2714" spans="1:4">
      <c r="A2714" t="s">
        <v>3649</v>
      </c>
      <c r="B2714" t="s">
        <v>151</v>
      </c>
      <c r="C2714" t="s">
        <v>262</v>
      </c>
      <c r="D2714" t="s">
        <v>27</v>
      </c>
    </row>
    <row r="2715" spans="1:4">
      <c r="A2715" t="s">
        <v>4455</v>
      </c>
      <c r="B2715" t="s">
        <v>1544</v>
      </c>
      <c r="C2715" t="s">
        <v>262</v>
      </c>
      <c r="D2715" t="s">
        <v>27</v>
      </c>
    </row>
    <row r="2716" spans="1:4">
      <c r="A2716" t="s">
        <v>4456</v>
      </c>
      <c r="B2716" t="s">
        <v>1544</v>
      </c>
      <c r="C2716" t="s">
        <v>262</v>
      </c>
      <c r="D2716" t="s">
        <v>27</v>
      </c>
    </row>
    <row r="2717" spans="1:4">
      <c r="A2717" t="s">
        <v>647</v>
      </c>
      <c r="B2717" t="s">
        <v>648</v>
      </c>
      <c r="C2717" t="s">
        <v>169</v>
      </c>
      <c r="D2717" t="s">
        <v>3</v>
      </c>
    </row>
    <row r="2718" spans="1:4">
      <c r="A2718" t="s">
        <v>649</v>
      </c>
      <c r="B2718" t="s">
        <v>648</v>
      </c>
      <c r="C2718" t="s">
        <v>169</v>
      </c>
      <c r="D2718" t="s">
        <v>1</v>
      </c>
    </row>
    <row r="2719" spans="1:4">
      <c r="A2719" t="s">
        <v>650</v>
      </c>
      <c r="B2719" t="s">
        <v>648</v>
      </c>
      <c r="C2719" t="s">
        <v>169</v>
      </c>
      <c r="D2719" t="s">
        <v>3</v>
      </c>
    </row>
    <row r="2720" spans="1:4">
      <c r="A2720" t="s">
        <v>658</v>
      </c>
      <c r="B2720" t="s">
        <v>648</v>
      </c>
      <c r="C2720" t="s">
        <v>169</v>
      </c>
      <c r="D2720" t="s">
        <v>3</v>
      </c>
    </row>
    <row r="2721" spans="1:4">
      <c r="A2721" t="s">
        <v>659</v>
      </c>
      <c r="B2721" t="s">
        <v>660</v>
      </c>
      <c r="C2721" t="s">
        <v>169</v>
      </c>
      <c r="D2721" t="s">
        <v>3</v>
      </c>
    </row>
    <row r="2722" spans="1:4">
      <c r="A2722" t="s">
        <v>654</v>
      </c>
      <c r="B2722" t="s">
        <v>648</v>
      </c>
      <c r="C2722" t="s">
        <v>169</v>
      </c>
      <c r="D2722" t="s">
        <v>3</v>
      </c>
    </row>
    <row r="2723" spans="1:4">
      <c r="A2723" t="s">
        <v>655</v>
      </c>
      <c r="B2723" t="s">
        <v>648</v>
      </c>
      <c r="C2723" t="s">
        <v>169</v>
      </c>
      <c r="D2723" t="s">
        <v>3</v>
      </c>
    </row>
    <row r="2724" spans="1:4">
      <c r="A2724" t="s">
        <v>656</v>
      </c>
      <c r="B2724" t="s">
        <v>657</v>
      </c>
      <c r="C2724" t="s">
        <v>169</v>
      </c>
      <c r="D2724" t="s">
        <v>3</v>
      </c>
    </row>
    <row r="2725" spans="1:4">
      <c r="A2725" t="s">
        <v>665</v>
      </c>
      <c r="B2725" t="s">
        <v>666</v>
      </c>
      <c r="C2725" t="s">
        <v>169</v>
      </c>
      <c r="D2725" t="s">
        <v>3</v>
      </c>
    </row>
    <row r="2726" spans="1:4">
      <c r="A2726" t="s">
        <v>667</v>
      </c>
      <c r="B2726" t="s">
        <v>668</v>
      </c>
      <c r="C2726" t="s">
        <v>169</v>
      </c>
      <c r="D2726" t="s">
        <v>1</v>
      </c>
    </row>
    <row r="2727" spans="1:4">
      <c r="A2727" t="s">
        <v>669</v>
      </c>
      <c r="B2727" t="s">
        <v>670</v>
      </c>
      <c r="C2727" t="s">
        <v>169</v>
      </c>
      <c r="D2727" t="s">
        <v>3</v>
      </c>
    </row>
    <row r="2728" spans="1:4">
      <c r="A2728" t="s">
        <v>671</v>
      </c>
      <c r="B2728" t="s">
        <v>668</v>
      </c>
      <c r="C2728" t="s">
        <v>169</v>
      </c>
      <c r="D2728" t="s">
        <v>3</v>
      </c>
    </row>
    <row r="2729" spans="1:4">
      <c r="A2729" t="s">
        <v>3710</v>
      </c>
      <c r="B2729" t="s">
        <v>668</v>
      </c>
      <c r="C2729" t="s">
        <v>169</v>
      </c>
      <c r="D2729" t="s">
        <v>3</v>
      </c>
    </row>
    <row r="2730" spans="1:4">
      <c r="A2730" t="s">
        <v>3711</v>
      </c>
      <c r="B2730" t="s">
        <v>670</v>
      </c>
      <c r="C2730" t="s">
        <v>169</v>
      </c>
      <c r="D2730" t="s">
        <v>3</v>
      </c>
    </row>
    <row r="2731" spans="1:4">
      <c r="A2731" t="s">
        <v>3712</v>
      </c>
      <c r="B2731" t="s">
        <v>668</v>
      </c>
      <c r="C2731" t="s">
        <v>169</v>
      </c>
      <c r="D2731" t="s">
        <v>3</v>
      </c>
    </row>
    <row r="2732" spans="1:4">
      <c r="A2732" t="s">
        <v>3713</v>
      </c>
      <c r="B2732" t="s">
        <v>668</v>
      </c>
      <c r="C2732" t="s">
        <v>169</v>
      </c>
      <c r="D2732" t="s">
        <v>3</v>
      </c>
    </row>
    <row r="2733" spans="1:4">
      <c r="A2733" t="s">
        <v>3714</v>
      </c>
      <c r="B2733" t="s">
        <v>3715</v>
      </c>
      <c r="C2733" t="s">
        <v>169</v>
      </c>
      <c r="D2733" t="s">
        <v>3</v>
      </c>
    </row>
    <row r="2734" spans="1:4">
      <c r="A2734" t="s">
        <v>3716</v>
      </c>
      <c r="B2734" t="s">
        <v>668</v>
      </c>
      <c r="C2734" t="s">
        <v>169</v>
      </c>
      <c r="D2734" t="s">
        <v>1</v>
      </c>
    </row>
    <row r="2735" spans="1:4">
      <c r="A2735" t="s">
        <v>1908</v>
      </c>
      <c r="B2735" t="s">
        <v>1895</v>
      </c>
      <c r="C2735" t="s">
        <v>169</v>
      </c>
      <c r="D2735" t="s">
        <v>37</v>
      </c>
    </row>
    <row r="2736" spans="1:4">
      <c r="A2736" t="s">
        <v>1892</v>
      </c>
      <c r="B2736" t="s">
        <v>1893</v>
      </c>
      <c r="C2736" t="s">
        <v>169</v>
      </c>
      <c r="D2736" t="s">
        <v>37</v>
      </c>
    </row>
    <row r="2737" spans="1:4">
      <c r="A2737" t="s">
        <v>1894</v>
      </c>
      <c r="B2737" t="s">
        <v>1895</v>
      </c>
      <c r="C2737" t="s">
        <v>169</v>
      </c>
      <c r="D2737" t="s">
        <v>37</v>
      </c>
    </row>
    <row r="2738" spans="1:4">
      <c r="A2738" t="s">
        <v>1878</v>
      </c>
      <c r="B2738" t="s">
        <v>1868</v>
      </c>
      <c r="C2738" t="s">
        <v>169</v>
      </c>
      <c r="D2738" t="s">
        <v>37</v>
      </c>
    </row>
    <row r="2739" spans="1:4">
      <c r="A2739" t="s">
        <v>1909</v>
      </c>
      <c r="B2739" t="s">
        <v>1910</v>
      </c>
      <c r="C2739" t="s">
        <v>169</v>
      </c>
      <c r="D2739" t="s">
        <v>37</v>
      </c>
    </row>
    <row r="2740" spans="1:4">
      <c r="A2740" t="s">
        <v>1911</v>
      </c>
      <c r="B2740" t="s">
        <v>1912</v>
      </c>
      <c r="C2740" t="s">
        <v>169</v>
      </c>
      <c r="D2740" t="s">
        <v>37</v>
      </c>
    </row>
    <row r="2741" spans="1:4">
      <c r="A2741" t="s">
        <v>1903</v>
      </c>
      <c r="B2741" t="s">
        <v>1866</v>
      </c>
      <c r="C2741" t="s">
        <v>169</v>
      </c>
      <c r="D2741" t="s">
        <v>37</v>
      </c>
    </row>
    <row r="2742" spans="1:4">
      <c r="A2742" t="s">
        <v>1896</v>
      </c>
      <c r="B2742" t="s">
        <v>1864</v>
      </c>
      <c r="C2742" t="s">
        <v>169</v>
      </c>
      <c r="D2742" t="s">
        <v>37</v>
      </c>
    </row>
    <row r="2743" spans="1:4">
      <c r="A2743" t="s">
        <v>1897</v>
      </c>
      <c r="B2743" t="s">
        <v>1864</v>
      </c>
      <c r="C2743" t="s">
        <v>169</v>
      </c>
      <c r="D2743" t="s">
        <v>37</v>
      </c>
    </row>
    <row r="2744" spans="1:4">
      <c r="A2744" t="s">
        <v>1898</v>
      </c>
      <c r="B2744" t="s">
        <v>1871</v>
      </c>
      <c r="C2744" t="s">
        <v>169</v>
      </c>
      <c r="D2744" t="s">
        <v>37</v>
      </c>
    </row>
    <row r="2745" spans="1:4">
      <c r="A2745" t="s">
        <v>1899</v>
      </c>
      <c r="B2745" t="s">
        <v>1798</v>
      </c>
      <c r="C2745" t="s">
        <v>169</v>
      </c>
      <c r="D2745" t="s">
        <v>37</v>
      </c>
    </row>
    <row r="2746" spans="1:4">
      <c r="A2746" t="s">
        <v>1900</v>
      </c>
      <c r="B2746" t="s">
        <v>1901</v>
      </c>
      <c r="C2746" t="s">
        <v>169</v>
      </c>
      <c r="D2746" t="s">
        <v>37</v>
      </c>
    </row>
    <row r="2747" spans="1:4">
      <c r="A2747" t="s">
        <v>1913</v>
      </c>
      <c r="B2747" t="s">
        <v>469</v>
      </c>
      <c r="C2747" t="s">
        <v>169</v>
      </c>
    </row>
    <row r="2748" spans="1:4">
      <c r="A2748" t="s">
        <v>1914</v>
      </c>
      <c r="B2748" t="s">
        <v>1866</v>
      </c>
      <c r="C2748" t="s">
        <v>169</v>
      </c>
      <c r="D2748" t="s">
        <v>37</v>
      </c>
    </row>
    <row r="2749" spans="1:4">
      <c r="A2749" t="s">
        <v>1915</v>
      </c>
      <c r="B2749" t="s">
        <v>1866</v>
      </c>
      <c r="C2749" t="s">
        <v>169</v>
      </c>
      <c r="D2749" t="s">
        <v>37</v>
      </c>
    </row>
    <row r="2750" spans="1:4">
      <c r="A2750" t="s">
        <v>1916</v>
      </c>
      <c r="B2750" t="s">
        <v>1880</v>
      </c>
      <c r="C2750" t="s">
        <v>169</v>
      </c>
      <c r="D2750" t="s">
        <v>37</v>
      </c>
    </row>
    <row r="2751" spans="1:4">
      <c r="A2751" t="s">
        <v>1936</v>
      </c>
      <c r="B2751" t="s">
        <v>1921</v>
      </c>
      <c r="C2751" t="s">
        <v>169</v>
      </c>
      <c r="D2751" t="s">
        <v>3</v>
      </c>
    </row>
    <row r="2752" spans="1:4">
      <c r="A2752" t="s">
        <v>1932</v>
      </c>
      <c r="B2752" t="s">
        <v>1918</v>
      </c>
      <c r="C2752" t="s">
        <v>169</v>
      </c>
      <c r="D2752" t="s">
        <v>3</v>
      </c>
    </row>
    <row r="2753" spans="1:4">
      <c r="A2753" t="s">
        <v>1933</v>
      </c>
      <c r="B2753" t="s">
        <v>1925</v>
      </c>
      <c r="C2753" t="s">
        <v>169</v>
      </c>
      <c r="D2753" t="s">
        <v>3</v>
      </c>
    </row>
    <row r="2754" spans="1:4">
      <c r="A2754" t="s">
        <v>1931</v>
      </c>
      <c r="B2754" t="s">
        <v>1918</v>
      </c>
      <c r="C2754" t="s">
        <v>169</v>
      </c>
      <c r="D2754" t="s">
        <v>3</v>
      </c>
    </row>
    <row r="2755" spans="1:4">
      <c r="A2755" t="s">
        <v>1934</v>
      </c>
      <c r="B2755" t="s">
        <v>1918</v>
      </c>
      <c r="C2755" t="s">
        <v>169</v>
      </c>
      <c r="D2755" t="s">
        <v>3</v>
      </c>
    </row>
    <row r="2756" spans="1:4">
      <c r="A2756" t="s">
        <v>1935</v>
      </c>
      <c r="B2756" t="s">
        <v>1921</v>
      </c>
      <c r="C2756" t="s">
        <v>169</v>
      </c>
      <c r="D2756" t="s">
        <v>3</v>
      </c>
    </row>
    <row r="2757" spans="1:4">
      <c r="A2757" t="s">
        <v>1926</v>
      </c>
      <c r="B2757" t="s">
        <v>1927</v>
      </c>
      <c r="C2757" t="s">
        <v>169</v>
      </c>
      <c r="D2757" t="s">
        <v>3</v>
      </c>
    </row>
    <row r="2758" spans="1:4">
      <c r="A2758" t="s">
        <v>1928</v>
      </c>
      <c r="B2758" t="s">
        <v>1929</v>
      </c>
      <c r="C2758" t="s">
        <v>169</v>
      </c>
      <c r="D2758" t="s">
        <v>3</v>
      </c>
    </row>
    <row r="2759" spans="1:4">
      <c r="A2759" t="s">
        <v>1930</v>
      </c>
      <c r="B2759" t="s">
        <v>1918</v>
      </c>
      <c r="C2759" t="s">
        <v>169</v>
      </c>
      <c r="D2759" t="s">
        <v>3</v>
      </c>
    </row>
    <row r="2760" spans="1:4">
      <c r="A2760" t="s">
        <v>1923</v>
      </c>
      <c r="B2760" t="s">
        <v>1918</v>
      </c>
      <c r="C2760" t="s">
        <v>169</v>
      </c>
      <c r="D2760" t="s">
        <v>3</v>
      </c>
    </row>
    <row r="2761" spans="1:4">
      <c r="A2761" t="s">
        <v>1924</v>
      </c>
      <c r="B2761" t="s">
        <v>1925</v>
      </c>
      <c r="C2761" t="s">
        <v>169</v>
      </c>
      <c r="D2761" t="s">
        <v>3</v>
      </c>
    </row>
    <row r="2762" spans="1:4">
      <c r="A2762" t="s">
        <v>1917</v>
      </c>
      <c r="B2762" t="s">
        <v>1918</v>
      </c>
      <c r="C2762" t="s">
        <v>169</v>
      </c>
      <c r="D2762" t="s">
        <v>3</v>
      </c>
    </row>
    <row r="2763" spans="1:4">
      <c r="A2763" t="s">
        <v>1922</v>
      </c>
      <c r="B2763" t="s">
        <v>1921</v>
      </c>
      <c r="C2763" t="s">
        <v>169</v>
      </c>
      <c r="D2763" t="s">
        <v>3</v>
      </c>
    </row>
    <row r="2764" spans="1:4">
      <c r="A2764" t="s">
        <v>1919</v>
      </c>
      <c r="B2764" t="s">
        <v>1918</v>
      </c>
      <c r="C2764" t="s">
        <v>169</v>
      </c>
      <c r="D2764" t="s">
        <v>3</v>
      </c>
    </row>
    <row r="2765" spans="1:4">
      <c r="A2765" t="s">
        <v>1920</v>
      </c>
      <c r="B2765" t="s">
        <v>1921</v>
      </c>
      <c r="C2765" t="s">
        <v>169</v>
      </c>
      <c r="D2765" t="s">
        <v>3</v>
      </c>
    </row>
    <row r="2766" spans="1:4">
      <c r="A2766" t="s">
        <v>1999</v>
      </c>
      <c r="B2766" t="s">
        <v>1740</v>
      </c>
      <c r="C2766" t="s">
        <v>169</v>
      </c>
      <c r="D2766" t="s">
        <v>17</v>
      </c>
    </row>
    <row r="2767" spans="1:4">
      <c r="A2767" t="s">
        <v>2002</v>
      </c>
      <c r="B2767" t="s">
        <v>1740</v>
      </c>
      <c r="C2767" t="s">
        <v>169</v>
      </c>
      <c r="D2767" t="s">
        <v>17</v>
      </c>
    </row>
    <row r="2768" spans="1:4">
      <c r="A2768" t="s">
        <v>2003</v>
      </c>
      <c r="B2768" t="s">
        <v>1740</v>
      </c>
      <c r="C2768" t="s">
        <v>169</v>
      </c>
      <c r="D2768" t="s">
        <v>17</v>
      </c>
    </row>
    <row r="2769" spans="1:4">
      <c r="A2769" t="s">
        <v>2004</v>
      </c>
      <c r="B2769" t="s">
        <v>1740</v>
      </c>
      <c r="C2769" t="s">
        <v>169</v>
      </c>
      <c r="D2769" t="s">
        <v>17</v>
      </c>
    </row>
    <row r="2770" spans="1:4">
      <c r="A2770" t="s">
        <v>2403</v>
      </c>
      <c r="B2770" t="s">
        <v>1419</v>
      </c>
      <c r="C2770" t="s">
        <v>169</v>
      </c>
      <c r="D2770" t="s">
        <v>17</v>
      </c>
    </row>
    <row r="2771" spans="1:4">
      <c r="A2771" t="s">
        <v>2404</v>
      </c>
      <c r="B2771" t="s">
        <v>1419</v>
      </c>
      <c r="C2771" t="s">
        <v>169</v>
      </c>
      <c r="D2771" t="s">
        <v>17</v>
      </c>
    </row>
    <row r="2772" spans="1:4">
      <c r="A2772" t="s">
        <v>2114</v>
      </c>
      <c r="B2772" t="s">
        <v>1752</v>
      </c>
      <c r="C2772" t="s">
        <v>169</v>
      </c>
      <c r="D2772" t="s">
        <v>17</v>
      </c>
    </row>
    <row r="2773" spans="1:4">
      <c r="A2773" t="s">
        <v>2110</v>
      </c>
      <c r="B2773" t="s">
        <v>1752</v>
      </c>
      <c r="C2773" t="s">
        <v>169</v>
      </c>
      <c r="D2773" t="s">
        <v>17</v>
      </c>
    </row>
    <row r="2774" spans="1:4">
      <c r="A2774" t="s">
        <v>2115</v>
      </c>
      <c r="B2774" t="s">
        <v>1752</v>
      </c>
      <c r="C2774" t="s">
        <v>169</v>
      </c>
      <c r="D2774" t="s">
        <v>17</v>
      </c>
    </row>
    <row r="2775" spans="1:4">
      <c r="A2775" t="s">
        <v>2116</v>
      </c>
      <c r="B2775" t="s">
        <v>2117</v>
      </c>
      <c r="C2775" t="s">
        <v>169</v>
      </c>
      <c r="D2775" t="s">
        <v>17</v>
      </c>
    </row>
    <row r="2776" spans="1:4">
      <c r="A2776" t="s">
        <v>2118</v>
      </c>
      <c r="B2776" t="s">
        <v>1752</v>
      </c>
      <c r="C2776" t="s">
        <v>169</v>
      </c>
      <c r="D2776" t="s">
        <v>17</v>
      </c>
    </row>
    <row r="2777" spans="1:4">
      <c r="A2777" t="s">
        <v>2121</v>
      </c>
      <c r="B2777" t="s">
        <v>1750</v>
      </c>
      <c r="C2777" t="s">
        <v>169</v>
      </c>
      <c r="D2777" t="s">
        <v>17</v>
      </c>
    </row>
    <row r="2778" spans="1:4">
      <c r="A2778" t="s">
        <v>2122</v>
      </c>
      <c r="B2778" t="s">
        <v>1752</v>
      </c>
      <c r="C2778" t="s">
        <v>169</v>
      </c>
      <c r="D2778" t="s">
        <v>17</v>
      </c>
    </row>
    <row r="2779" spans="1:4">
      <c r="A2779" t="s">
        <v>2041</v>
      </c>
      <c r="B2779" t="s">
        <v>1407</v>
      </c>
      <c r="C2779" t="s">
        <v>169</v>
      </c>
      <c r="D2779" t="s">
        <v>17</v>
      </c>
    </row>
    <row r="2780" spans="1:4">
      <c r="A2780" t="s">
        <v>2079</v>
      </c>
      <c r="B2780" t="s">
        <v>2027</v>
      </c>
      <c r="C2780" t="s">
        <v>169</v>
      </c>
      <c r="D2780" t="s">
        <v>17</v>
      </c>
    </row>
    <row r="2781" spans="1:4">
      <c r="A2781" t="s">
        <v>2083</v>
      </c>
      <c r="B2781" t="s">
        <v>1592</v>
      </c>
      <c r="C2781" t="s">
        <v>169</v>
      </c>
      <c r="D2781" t="s">
        <v>17</v>
      </c>
    </row>
    <row r="2782" spans="1:4">
      <c r="A2782" t="s">
        <v>2084</v>
      </c>
      <c r="B2782" t="s">
        <v>1592</v>
      </c>
      <c r="C2782" t="s">
        <v>169</v>
      </c>
      <c r="D2782" t="s">
        <v>17</v>
      </c>
    </row>
    <row r="2783" spans="1:4">
      <c r="A2783" t="s">
        <v>2085</v>
      </c>
      <c r="B2783" t="s">
        <v>1592</v>
      </c>
      <c r="C2783" t="s">
        <v>169</v>
      </c>
      <c r="D2783" t="s">
        <v>17</v>
      </c>
    </row>
    <row r="2784" spans="1:4">
      <c r="A2784" t="s">
        <v>2108</v>
      </c>
      <c r="B2784" t="s">
        <v>1592</v>
      </c>
      <c r="C2784" t="s">
        <v>169</v>
      </c>
      <c r="D2784" t="s">
        <v>17</v>
      </c>
    </row>
    <row r="2785" spans="1:4">
      <c r="A2785" t="s">
        <v>2109</v>
      </c>
      <c r="B2785" t="s">
        <v>1592</v>
      </c>
      <c r="C2785" t="s">
        <v>169</v>
      </c>
      <c r="D2785" t="s">
        <v>17</v>
      </c>
    </row>
    <row r="2786" spans="1:4">
      <c r="A2786" t="s">
        <v>2080</v>
      </c>
      <c r="B2786" t="s">
        <v>1592</v>
      </c>
      <c r="C2786" t="s">
        <v>169</v>
      </c>
      <c r="D2786" t="s">
        <v>17</v>
      </c>
    </row>
    <row r="2787" spans="1:4">
      <c r="A2787" t="s">
        <v>2081</v>
      </c>
      <c r="B2787" t="s">
        <v>1592</v>
      </c>
      <c r="C2787" t="s">
        <v>169</v>
      </c>
      <c r="D2787" t="s">
        <v>17</v>
      </c>
    </row>
    <row r="2788" spans="1:4">
      <c r="A2788" t="s">
        <v>2082</v>
      </c>
      <c r="B2788" t="s">
        <v>1592</v>
      </c>
      <c r="C2788" t="s">
        <v>169</v>
      </c>
      <c r="D2788" t="s">
        <v>17</v>
      </c>
    </row>
    <row r="2789" spans="1:4">
      <c r="A2789" t="s">
        <v>2405</v>
      </c>
      <c r="B2789" t="s">
        <v>1419</v>
      </c>
      <c r="C2789" t="s">
        <v>169</v>
      </c>
      <c r="D2789" t="s">
        <v>17</v>
      </c>
    </row>
    <row r="2790" spans="1:4">
      <c r="A2790" t="s">
        <v>2406</v>
      </c>
      <c r="B2790" t="s">
        <v>1419</v>
      </c>
      <c r="C2790" t="s">
        <v>169</v>
      </c>
      <c r="D2790" t="s">
        <v>17</v>
      </c>
    </row>
    <row r="2791" spans="1:4">
      <c r="A2791" t="s">
        <v>2409</v>
      </c>
      <c r="B2791" t="s">
        <v>1419</v>
      </c>
      <c r="C2791" t="s">
        <v>169</v>
      </c>
      <c r="D2791" t="s">
        <v>17</v>
      </c>
    </row>
    <row r="2792" spans="1:4">
      <c r="A2792" t="s">
        <v>2410</v>
      </c>
      <c r="B2792" t="s">
        <v>1419</v>
      </c>
      <c r="C2792" t="s">
        <v>169</v>
      </c>
      <c r="D2792" t="s">
        <v>17</v>
      </c>
    </row>
    <row r="2793" spans="1:4">
      <c r="A2793" t="s">
        <v>1418</v>
      </c>
      <c r="B2793" t="s">
        <v>1419</v>
      </c>
      <c r="C2793" t="s">
        <v>169</v>
      </c>
      <c r="D2793" t="s">
        <v>17</v>
      </c>
    </row>
    <row r="2794" spans="1:4">
      <c r="A2794" t="s">
        <v>2402</v>
      </c>
      <c r="B2794" t="s">
        <v>1419</v>
      </c>
      <c r="C2794" t="s">
        <v>169</v>
      </c>
      <c r="D2794" t="s">
        <v>17</v>
      </c>
    </row>
    <row r="2795" spans="1:4">
      <c r="A2795" t="s">
        <v>2389</v>
      </c>
      <c r="B2795" t="s">
        <v>2590</v>
      </c>
      <c r="C2795" t="s">
        <v>169</v>
      </c>
      <c r="D2795" t="s">
        <v>17</v>
      </c>
    </row>
    <row r="2796" spans="1:4">
      <c r="A2796" t="s">
        <v>2390</v>
      </c>
      <c r="B2796" t="s">
        <v>2590</v>
      </c>
      <c r="C2796" t="s">
        <v>169</v>
      </c>
      <c r="D2796" t="s">
        <v>17</v>
      </c>
    </row>
    <row r="2797" spans="1:4">
      <c r="A2797" t="s">
        <v>2391</v>
      </c>
      <c r="B2797" t="s">
        <v>2392</v>
      </c>
      <c r="C2797" t="s">
        <v>169</v>
      </c>
      <c r="D2797" t="s">
        <v>17</v>
      </c>
    </row>
    <row r="2798" spans="1:4">
      <c r="A2798" t="s">
        <v>2401</v>
      </c>
      <c r="B2798" t="s">
        <v>2670</v>
      </c>
      <c r="C2798" t="s">
        <v>169</v>
      </c>
      <c r="D2798" t="s">
        <v>17</v>
      </c>
    </row>
    <row r="2799" spans="1:4">
      <c r="A2799" t="s">
        <v>1429</v>
      </c>
      <c r="B2799" t="s">
        <v>2670</v>
      </c>
      <c r="C2799" t="s">
        <v>169</v>
      </c>
      <c r="D2799" t="s">
        <v>17</v>
      </c>
    </row>
    <row r="2800" spans="1:4">
      <c r="A2800" t="s">
        <v>1431</v>
      </c>
      <c r="B2800" t="s">
        <v>2670</v>
      </c>
      <c r="C2800" t="s">
        <v>169</v>
      </c>
      <c r="D2800" t="s">
        <v>17</v>
      </c>
    </row>
    <row r="2801" spans="1:4">
      <c r="A2801" t="s">
        <v>1422</v>
      </c>
      <c r="B2801" t="s">
        <v>1421</v>
      </c>
      <c r="C2801" t="s">
        <v>169</v>
      </c>
      <c r="D2801" t="s">
        <v>17</v>
      </c>
    </row>
    <row r="2802" spans="1:4">
      <c r="A2802" t="s">
        <v>1426</v>
      </c>
      <c r="B2802" t="s">
        <v>1421</v>
      </c>
      <c r="C2802" t="s">
        <v>169</v>
      </c>
      <c r="D2802" t="s">
        <v>17</v>
      </c>
    </row>
    <row r="2803" spans="1:4">
      <c r="A2803" t="s">
        <v>1423</v>
      </c>
      <c r="B2803" t="s">
        <v>1421</v>
      </c>
      <c r="C2803" t="s">
        <v>169</v>
      </c>
      <c r="D2803" t="s">
        <v>17</v>
      </c>
    </row>
    <row r="2804" spans="1:4">
      <c r="A2804" t="s">
        <v>1424</v>
      </c>
      <c r="B2804" t="s">
        <v>1421</v>
      </c>
      <c r="C2804" t="s">
        <v>169</v>
      </c>
      <c r="D2804" t="s">
        <v>17</v>
      </c>
    </row>
    <row r="2805" spans="1:4">
      <c r="A2805" t="s">
        <v>1425</v>
      </c>
      <c r="B2805" t="s">
        <v>1421</v>
      </c>
      <c r="C2805" t="s">
        <v>169</v>
      </c>
      <c r="D2805" t="s">
        <v>17</v>
      </c>
    </row>
    <row r="2806" spans="1:4">
      <c r="A2806" t="s">
        <v>1428</v>
      </c>
      <c r="B2806" t="s">
        <v>1421</v>
      </c>
      <c r="C2806" t="s">
        <v>169</v>
      </c>
      <c r="D2806" t="s">
        <v>17</v>
      </c>
    </row>
    <row r="2807" spans="1:4">
      <c r="A2807" t="s">
        <v>2216</v>
      </c>
      <c r="B2807" t="s">
        <v>1750</v>
      </c>
      <c r="C2807" t="s">
        <v>169</v>
      </c>
      <c r="D2807" t="s">
        <v>17</v>
      </c>
    </row>
    <row r="2808" spans="1:4">
      <c r="A2808" t="s">
        <v>2215</v>
      </c>
      <c r="B2808" t="s">
        <v>1750</v>
      </c>
      <c r="C2808" t="s">
        <v>169</v>
      </c>
      <c r="D2808" t="s">
        <v>17</v>
      </c>
    </row>
    <row r="2809" spans="1:4">
      <c r="A2809" t="s">
        <v>2214</v>
      </c>
      <c r="B2809" t="s">
        <v>1407</v>
      </c>
      <c r="C2809" t="s">
        <v>169</v>
      </c>
      <c r="D2809" t="s">
        <v>17</v>
      </c>
    </row>
    <row r="2810" spans="1:4">
      <c r="A2810" t="s">
        <v>2269</v>
      </c>
      <c r="B2810" t="s">
        <v>1407</v>
      </c>
      <c r="C2810" t="s">
        <v>169</v>
      </c>
      <c r="D2810" t="s">
        <v>17</v>
      </c>
    </row>
    <row r="2811" spans="1:4">
      <c r="A2811" t="s">
        <v>3717</v>
      </c>
      <c r="B2811" t="s">
        <v>3715</v>
      </c>
      <c r="C2811" t="s">
        <v>169</v>
      </c>
      <c r="D2811" t="s">
        <v>3</v>
      </c>
    </row>
    <row r="2812" spans="1:4">
      <c r="A2812" t="s">
        <v>3718</v>
      </c>
      <c r="B2812" t="s">
        <v>3719</v>
      </c>
      <c r="C2812" t="s">
        <v>169</v>
      </c>
      <c r="D2812" t="s">
        <v>3</v>
      </c>
    </row>
    <row r="2813" spans="1:4">
      <c r="A2813" t="s">
        <v>3720</v>
      </c>
      <c r="B2813" t="s">
        <v>3719</v>
      </c>
      <c r="C2813" t="s">
        <v>169</v>
      </c>
      <c r="D2813" t="s">
        <v>3</v>
      </c>
    </row>
    <row r="2814" spans="1:4">
      <c r="A2814" t="s">
        <v>3721</v>
      </c>
      <c r="B2814" t="s">
        <v>3719</v>
      </c>
      <c r="C2814" t="s">
        <v>169</v>
      </c>
      <c r="D2814" t="s">
        <v>3</v>
      </c>
    </row>
    <row r="2815" spans="1:4">
      <c r="A2815" t="s">
        <v>3722</v>
      </c>
      <c r="B2815" t="s">
        <v>3723</v>
      </c>
      <c r="C2815" t="s">
        <v>169</v>
      </c>
      <c r="D2815" t="s">
        <v>3</v>
      </c>
    </row>
    <row r="2816" spans="1:4">
      <c r="A2816" t="s">
        <v>3724</v>
      </c>
      <c r="B2816" t="s">
        <v>3723</v>
      </c>
      <c r="C2816" t="s">
        <v>169</v>
      </c>
      <c r="D2816" t="s">
        <v>3</v>
      </c>
    </row>
    <row r="2817" spans="1:4">
      <c r="A2817" t="s">
        <v>3725</v>
      </c>
      <c r="B2817" t="s">
        <v>3723</v>
      </c>
      <c r="C2817" t="s">
        <v>169</v>
      </c>
      <c r="D2817" t="s">
        <v>3</v>
      </c>
    </row>
    <row r="2818" spans="1:4">
      <c r="A2818" t="s">
        <v>3726</v>
      </c>
      <c r="B2818" t="s">
        <v>3723</v>
      </c>
      <c r="C2818" t="s">
        <v>169</v>
      </c>
      <c r="D2818" t="s">
        <v>3</v>
      </c>
    </row>
    <row r="2819" spans="1:4">
      <c r="A2819" t="s">
        <v>3861</v>
      </c>
      <c r="B2819" t="s">
        <v>3683</v>
      </c>
      <c r="C2819" t="s">
        <v>169</v>
      </c>
      <c r="D2819" t="s">
        <v>3</v>
      </c>
    </row>
    <row r="2820" spans="1:4">
      <c r="A2820" t="s">
        <v>3862</v>
      </c>
      <c r="B2820" t="s">
        <v>3683</v>
      </c>
      <c r="C2820" t="s">
        <v>169</v>
      </c>
      <c r="D2820" t="s">
        <v>3</v>
      </c>
    </row>
    <row r="2821" spans="1:4">
      <c r="A2821" t="s">
        <v>3863</v>
      </c>
      <c r="B2821" t="s">
        <v>2182</v>
      </c>
      <c r="C2821" t="s">
        <v>169</v>
      </c>
      <c r="D2821" t="s">
        <v>3</v>
      </c>
    </row>
    <row r="2822" spans="1:4">
      <c r="A2822" t="s">
        <v>3864</v>
      </c>
      <c r="B2822" t="s">
        <v>3683</v>
      </c>
      <c r="C2822" t="s">
        <v>169</v>
      </c>
      <c r="D2822" t="s">
        <v>3</v>
      </c>
    </row>
    <row r="2823" spans="1:4">
      <c r="A2823" t="s">
        <v>3954</v>
      </c>
      <c r="B2823" t="s">
        <v>3654</v>
      </c>
      <c r="C2823" t="s">
        <v>169</v>
      </c>
      <c r="D2823" t="s">
        <v>3</v>
      </c>
    </row>
    <row r="2824" spans="1:4">
      <c r="A2824" t="s">
        <v>3955</v>
      </c>
      <c r="B2824" t="s">
        <v>3654</v>
      </c>
      <c r="C2824" t="s">
        <v>169</v>
      </c>
      <c r="D2824" t="s">
        <v>3</v>
      </c>
    </row>
    <row r="2825" spans="1:4">
      <c r="A2825" t="s">
        <v>3958</v>
      </c>
      <c r="B2825" t="s">
        <v>3959</v>
      </c>
      <c r="C2825" t="s">
        <v>169</v>
      </c>
      <c r="D2825" t="s">
        <v>3</v>
      </c>
    </row>
    <row r="2826" spans="1:4">
      <c r="A2826" t="s">
        <v>3987</v>
      </c>
      <c r="B2826" t="s">
        <v>3723</v>
      </c>
      <c r="C2826" t="s">
        <v>169</v>
      </c>
      <c r="D2826" t="s">
        <v>3</v>
      </c>
    </row>
    <row r="2827" spans="1:4">
      <c r="A2827" t="s">
        <v>3988</v>
      </c>
      <c r="B2827" t="s">
        <v>3959</v>
      </c>
      <c r="C2827" t="s">
        <v>169</v>
      </c>
      <c r="D2827" t="s">
        <v>3</v>
      </c>
    </row>
    <row r="2828" spans="1:4">
      <c r="A2828" t="s">
        <v>3989</v>
      </c>
      <c r="B2828" t="s">
        <v>3959</v>
      </c>
      <c r="C2828" t="s">
        <v>169</v>
      </c>
      <c r="D2828" t="s">
        <v>3</v>
      </c>
    </row>
    <row r="2829" spans="1:4">
      <c r="A2829" t="s">
        <v>3961</v>
      </c>
      <c r="B2829" t="s">
        <v>3959</v>
      </c>
      <c r="C2829" t="s">
        <v>169</v>
      </c>
      <c r="D2829" t="s">
        <v>3</v>
      </c>
    </row>
    <row r="2830" spans="1:4">
      <c r="A2830" t="s">
        <v>3962</v>
      </c>
      <c r="B2830" t="s">
        <v>3723</v>
      </c>
      <c r="C2830" t="s">
        <v>169</v>
      </c>
      <c r="D2830" t="s">
        <v>3</v>
      </c>
    </row>
    <row r="2831" spans="1:4">
      <c r="A2831" t="s">
        <v>3983</v>
      </c>
      <c r="B2831" t="s">
        <v>3723</v>
      </c>
      <c r="C2831" t="s">
        <v>169</v>
      </c>
      <c r="D2831" t="s">
        <v>3</v>
      </c>
    </row>
    <row r="2832" spans="1:4">
      <c r="A2832" t="s">
        <v>3984</v>
      </c>
      <c r="B2832" t="s">
        <v>3723</v>
      </c>
      <c r="C2832" t="s">
        <v>169</v>
      </c>
      <c r="D2832" t="s">
        <v>3</v>
      </c>
    </row>
    <row r="2833" spans="1:4">
      <c r="A2833" t="s">
        <v>3960</v>
      </c>
      <c r="B2833" t="s">
        <v>3723</v>
      </c>
      <c r="C2833" t="s">
        <v>169</v>
      </c>
      <c r="D2833" t="s">
        <v>3</v>
      </c>
    </row>
    <row r="2834" spans="1:4">
      <c r="A2834" t="s">
        <v>3985</v>
      </c>
      <c r="B2834" t="s">
        <v>3723</v>
      </c>
      <c r="C2834" t="s">
        <v>169</v>
      </c>
      <c r="D2834" t="s">
        <v>3</v>
      </c>
    </row>
    <row r="2835" spans="1:4">
      <c r="A2835" t="s">
        <v>3986</v>
      </c>
      <c r="B2835" t="s">
        <v>3723</v>
      </c>
      <c r="C2835" t="s">
        <v>169</v>
      </c>
      <c r="D2835" t="s">
        <v>3</v>
      </c>
    </row>
    <row r="2836" spans="1:4">
      <c r="A2836" t="s">
        <v>3865</v>
      </c>
      <c r="B2836" t="s">
        <v>2182</v>
      </c>
      <c r="C2836" t="s">
        <v>169</v>
      </c>
      <c r="D2836" t="s">
        <v>3</v>
      </c>
    </row>
    <row r="2837" spans="1:4">
      <c r="A2837" t="s">
        <v>3866</v>
      </c>
      <c r="B2837" t="s">
        <v>3683</v>
      </c>
      <c r="C2837" t="s">
        <v>169</v>
      </c>
      <c r="D2837" t="s">
        <v>3</v>
      </c>
    </row>
    <row r="2838" spans="1:4">
      <c r="A2838" t="s">
        <v>3995</v>
      </c>
      <c r="B2838" t="s">
        <v>3719</v>
      </c>
      <c r="C2838" t="s">
        <v>169</v>
      </c>
      <c r="D2838" t="s">
        <v>3</v>
      </c>
    </row>
    <row r="2839" spans="1:4">
      <c r="A2839" t="s">
        <v>3996</v>
      </c>
      <c r="B2839" t="s">
        <v>3997</v>
      </c>
      <c r="C2839" t="s">
        <v>169</v>
      </c>
      <c r="D2839" t="s">
        <v>3</v>
      </c>
    </row>
    <row r="2840" spans="1:4">
      <c r="A2840" t="s">
        <v>3825</v>
      </c>
      <c r="B2840" t="s">
        <v>3689</v>
      </c>
      <c r="C2840" t="s">
        <v>169</v>
      </c>
      <c r="D2840" t="s">
        <v>3</v>
      </c>
    </row>
    <row r="2841" spans="1:4">
      <c r="A2841" t="s">
        <v>3849</v>
      </c>
      <c r="B2841" t="s">
        <v>3827</v>
      </c>
      <c r="C2841" t="s">
        <v>169</v>
      </c>
      <c r="D2841" t="s">
        <v>3</v>
      </c>
    </row>
    <row r="2842" spans="1:4">
      <c r="A2842" t="s">
        <v>3828</v>
      </c>
      <c r="B2842" t="s">
        <v>3827</v>
      </c>
      <c r="C2842" t="s">
        <v>169</v>
      </c>
      <c r="D2842" t="s">
        <v>3</v>
      </c>
    </row>
    <row r="2843" spans="1:4">
      <c r="A2843" t="s">
        <v>3850</v>
      </c>
      <c r="B2843" t="s">
        <v>3827</v>
      </c>
      <c r="C2843" t="s">
        <v>169</v>
      </c>
      <c r="D2843" t="s">
        <v>3</v>
      </c>
    </row>
    <row r="2844" spans="1:4">
      <c r="A2844" t="s">
        <v>3851</v>
      </c>
      <c r="B2844" t="s">
        <v>3827</v>
      </c>
      <c r="C2844" t="s">
        <v>169</v>
      </c>
      <c r="D2844" t="s">
        <v>3</v>
      </c>
    </row>
    <row r="2845" spans="1:4">
      <c r="A2845" t="s">
        <v>3852</v>
      </c>
      <c r="B2845" t="s">
        <v>3827</v>
      </c>
      <c r="C2845" t="s">
        <v>169</v>
      </c>
      <c r="D2845" t="s">
        <v>1</v>
      </c>
    </row>
    <row r="2846" spans="1:4">
      <c r="A2846" t="s">
        <v>3826</v>
      </c>
      <c r="B2846" t="s">
        <v>3827</v>
      </c>
      <c r="C2846" t="s">
        <v>169</v>
      </c>
      <c r="D2846" t="s">
        <v>1</v>
      </c>
    </row>
    <row r="2847" spans="1:4">
      <c r="A2847" t="s">
        <v>3855</v>
      </c>
      <c r="B2847" t="s">
        <v>3827</v>
      </c>
      <c r="C2847" t="s">
        <v>169</v>
      </c>
      <c r="D2847" t="s">
        <v>3</v>
      </c>
    </row>
    <row r="2848" spans="1:4">
      <c r="A2848" t="s">
        <v>3853</v>
      </c>
      <c r="B2848" t="s">
        <v>3689</v>
      </c>
      <c r="C2848" t="s">
        <v>169</v>
      </c>
      <c r="D2848" t="s">
        <v>3</v>
      </c>
    </row>
    <row r="2849" spans="1:4">
      <c r="A2849" t="s">
        <v>5073</v>
      </c>
      <c r="B2849" t="s">
        <v>1544</v>
      </c>
      <c r="C2849" t="s">
        <v>262</v>
      </c>
      <c r="D2849" t="s">
        <v>27</v>
      </c>
    </row>
    <row r="2850" spans="1:4">
      <c r="A2850" t="s">
        <v>5072</v>
      </c>
      <c r="B2850" t="s">
        <v>1544</v>
      </c>
      <c r="C2850" t="s">
        <v>262</v>
      </c>
      <c r="D2850" t="s">
        <v>27</v>
      </c>
    </row>
    <row r="2851" spans="1:4">
      <c r="A2851" t="s">
        <v>4457</v>
      </c>
      <c r="B2851" t="s">
        <v>1544</v>
      </c>
      <c r="C2851" t="s">
        <v>262</v>
      </c>
      <c r="D2851" t="s">
        <v>27</v>
      </c>
    </row>
    <row r="2852" spans="1:4">
      <c r="A2852" t="s">
        <v>4458</v>
      </c>
      <c r="B2852" t="s">
        <v>1544</v>
      </c>
      <c r="C2852" t="s">
        <v>262</v>
      </c>
      <c r="D2852" t="s">
        <v>27</v>
      </c>
    </row>
    <row r="2853" spans="1:4">
      <c r="A2853" t="s">
        <v>10475</v>
      </c>
      <c r="B2853" t="s">
        <v>3634</v>
      </c>
      <c r="C2853" t="s">
        <v>259</v>
      </c>
      <c r="D2853" t="s">
        <v>27</v>
      </c>
    </row>
    <row r="2854" spans="1:4">
      <c r="A2854" t="s">
        <v>4459</v>
      </c>
      <c r="B2854" t="s">
        <v>1544</v>
      </c>
      <c r="C2854" t="s">
        <v>262</v>
      </c>
      <c r="D2854" t="s">
        <v>27</v>
      </c>
    </row>
    <row r="2855" spans="1:4">
      <c r="A2855" t="s">
        <v>3633</v>
      </c>
      <c r="B2855" t="s">
        <v>3634</v>
      </c>
      <c r="C2855" t="s">
        <v>259</v>
      </c>
      <c r="D2855" t="s">
        <v>27</v>
      </c>
    </row>
    <row r="2856" spans="1:4">
      <c r="A2856" t="s">
        <v>3635</v>
      </c>
      <c r="B2856" t="s">
        <v>3634</v>
      </c>
      <c r="C2856" t="s">
        <v>259</v>
      </c>
      <c r="D2856" t="s">
        <v>27</v>
      </c>
    </row>
    <row r="2857" spans="1:4">
      <c r="A2857" t="s">
        <v>4454</v>
      </c>
      <c r="B2857" t="s">
        <v>1544</v>
      </c>
      <c r="C2857" t="s">
        <v>262</v>
      </c>
      <c r="D2857" t="s">
        <v>27</v>
      </c>
    </row>
    <row r="2858" spans="1:4">
      <c r="A2858" t="s">
        <v>3629</v>
      </c>
      <c r="B2858" t="s">
        <v>1544</v>
      </c>
      <c r="C2858" t="s">
        <v>262</v>
      </c>
      <c r="D2858" t="s">
        <v>27</v>
      </c>
    </row>
    <row r="2859" spans="1:4">
      <c r="A2859" t="s">
        <v>3630</v>
      </c>
      <c r="B2859" t="s">
        <v>1544</v>
      </c>
      <c r="C2859" t="s">
        <v>262</v>
      </c>
      <c r="D2859" t="s">
        <v>27</v>
      </c>
    </row>
    <row r="2860" spans="1:4">
      <c r="A2860" t="s">
        <v>3627</v>
      </c>
      <c r="B2860" t="s">
        <v>3628</v>
      </c>
      <c r="C2860" t="s">
        <v>169</v>
      </c>
    </row>
    <row r="2861" spans="1:4">
      <c r="A2861" t="s">
        <v>3637</v>
      </c>
      <c r="B2861" t="s">
        <v>1544</v>
      </c>
      <c r="C2861" t="s">
        <v>259</v>
      </c>
      <c r="D2861" t="s">
        <v>27</v>
      </c>
    </row>
    <row r="2862" spans="1:4">
      <c r="A2862" t="s">
        <v>3636</v>
      </c>
      <c r="B2862" t="s">
        <v>1544</v>
      </c>
      <c r="C2862" t="s">
        <v>259</v>
      </c>
      <c r="D2862" t="s">
        <v>27</v>
      </c>
    </row>
    <row r="2863" spans="1:4">
      <c r="A2863" t="s">
        <v>3854</v>
      </c>
      <c r="B2863" t="s">
        <v>3827</v>
      </c>
      <c r="C2863" t="s">
        <v>169</v>
      </c>
      <c r="D2863" t="s">
        <v>3</v>
      </c>
    </row>
    <row r="2864" spans="1:4">
      <c r="A2864" t="s">
        <v>3727</v>
      </c>
      <c r="B2864" t="s">
        <v>3728</v>
      </c>
      <c r="C2864" t="s">
        <v>169</v>
      </c>
      <c r="D2864" t="s">
        <v>3</v>
      </c>
    </row>
    <row r="2865" spans="1:4">
      <c r="A2865" t="s">
        <v>3729</v>
      </c>
      <c r="B2865" t="s">
        <v>3730</v>
      </c>
      <c r="C2865" t="s">
        <v>169</v>
      </c>
      <c r="D2865" t="s">
        <v>3</v>
      </c>
    </row>
    <row r="2866" spans="1:4">
      <c r="A2866" t="s">
        <v>3731</v>
      </c>
      <c r="B2866" t="s">
        <v>3730</v>
      </c>
      <c r="C2866" t="s">
        <v>169</v>
      </c>
      <c r="D2866" t="s">
        <v>3</v>
      </c>
    </row>
    <row r="2867" spans="1:4">
      <c r="A2867" t="s">
        <v>3732</v>
      </c>
      <c r="B2867" t="s">
        <v>3733</v>
      </c>
      <c r="C2867" t="s">
        <v>169</v>
      </c>
      <c r="D2867" t="s">
        <v>3</v>
      </c>
    </row>
    <row r="2868" spans="1:4">
      <c r="A2868" t="s">
        <v>3806</v>
      </c>
      <c r="B2868" t="s">
        <v>3733</v>
      </c>
      <c r="C2868" t="s">
        <v>169</v>
      </c>
      <c r="D2868" t="s">
        <v>3</v>
      </c>
    </row>
    <row r="2869" spans="1:4">
      <c r="A2869" t="s">
        <v>3807</v>
      </c>
      <c r="B2869" t="s">
        <v>3808</v>
      </c>
      <c r="C2869" t="s">
        <v>169</v>
      </c>
      <c r="D2869" t="s">
        <v>3</v>
      </c>
    </row>
    <row r="2870" spans="1:4">
      <c r="A2870" t="s">
        <v>3809</v>
      </c>
      <c r="B2870" t="s">
        <v>3723</v>
      </c>
      <c r="C2870" t="s">
        <v>169</v>
      </c>
      <c r="D2870" t="s">
        <v>3</v>
      </c>
    </row>
    <row r="2871" spans="1:4">
      <c r="A2871" t="s">
        <v>3810</v>
      </c>
      <c r="B2871" t="s">
        <v>3723</v>
      </c>
      <c r="C2871" t="s">
        <v>169</v>
      </c>
      <c r="D2871" t="s">
        <v>3</v>
      </c>
    </row>
    <row r="2872" spans="1:4">
      <c r="A2872" t="s">
        <v>3811</v>
      </c>
      <c r="B2872" t="s">
        <v>3812</v>
      </c>
      <c r="C2872" t="s">
        <v>169</v>
      </c>
      <c r="D2872" t="s">
        <v>3</v>
      </c>
    </row>
    <row r="2873" spans="1:4">
      <c r="A2873" t="s">
        <v>3856</v>
      </c>
      <c r="B2873" t="s">
        <v>3687</v>
      </c>
      <c r="C2873" t="s">
        <v>169</v>
      </c>
      <c r="D2873" t="s">
        <v>3</v>
      </c>
    </row>
    <row r="2874" spans="1:4">
      <c r="A2874" t="s">
        <v>3857</v>
      </c>
      <c r="B2874" t="s">
        <v>3687</v>
      </c>
      <c r="C2874" t="s">
        <v>169</v>
      </c>
      <c r="D2874" t="s">
        <v>3</v>
      </c>
    </row>
    <row r="2875" spans="1:4">
      <c r="A2875" t="s">
        <v>3858</v>
      </c>
      <c r="B2875" t="s">
        <v>3687</v>
      </c>
      <c r="C2875" t="s">
        <v>169</v>
      </c>
      <c r="D2875" t="s">
        <v>3</v>
      </c>
    </row>
    <row r="2876" spans="1:4">
      <c r="A2876" t="s">
        <v>3859</v>
      </c>
      <c r="B2876" t="s">
        <v>3687</v>
      </c>
      <c r="C2876" t="s">
        <v>169</v>
      </c>
      <c r="D2876" t="s">
        <v>3</v>
      </c>
    </row>
    <row r="2877" spans="1:4">
      <c r="A2877" t="s">
        <v>3860</v>
      </c>
      <c r="B2877" t="s">
        <v>3687</v>
      </c>
      <c r="C2877" t="s">
        <v>169</v>
      </c>
      <c r="D2877" t="s">
        <v>3</v>
      </c>
    </row>
    <row r="2878" spans="1:4">
      <c r="A2878" t="s">
        <v>3813</v>
      </c>
      <c r="B2878" t="s">
        <v>3786</v>
      </c>
      <c r="C2878" t="s">
        <v>169</v>
      </c>
      <c r="D2878" t="s">
        <v>3</v>
      </c>
    </row>
    <row r="2879" spans="1:4">
      <c r="A2879" t="s">
        <v>3816</v>
      </c>
      <c r="B2879" t="s">
        <v>3786</v>
      </c>
      <c r="C2879" t="s">
        <v>169</v>
      </c>
      <c r="D2879" t="s">
        <v>3</v>
      </c>
    </row>
    <row r="2880" spans="1:4">
      <c r="A2880" t="s">
        <v>3815</v>
      </c>
      <c r="B2880" t="s">
        <v>3786</v>
      </c>
      <c r="C2880" t="s">
        <v>169</v>
      </c>
      <c r="D2880" t="s">
        <v>1</v>
      </c>
    </row>
    <row r="2881" spans="1:4">
      <c r="A2881" t="s">
        <v>3814</v>
      </c>
      <c r="B2881" t="s">
        <v>3786</v>
      </c>
      <c r="C2881" t="s">
        <v>169</v>
      </c>
      <c r="D2881" t="s">
        <v>3</v>
      </c>
    </row>
    <row r="2882" spans="1:4">
      <c r="A2882" t="s">
        <v>3817</v>
      </c>
      <c r="B2882" t="s">
        <v>3728</v>
      </c>
      <c r="C2882" t="s">
        <v>169</v>
      </c>
      <c r="D2882" t="s">
        <v>3</v>
      </c>
    </row>
    <row r="2883" spans="1:4">
      <c r="A2883" t="s">
        <v>2270</v>
      </c>
      <c r="B2883" t="s">
        <v>1407</v>
      </c>
      <c r="C2883" t="s">
        <v>169</v>
      </c>
      <c r="D2883" t="s">
        <v>17</v>
      </c>
    </row>
    <row r="2884" spans="1:4">
      <c r="A2884" t="s">
        <v>2271</v>
      </c>
      <c r="B2884" t="s">
        <v>1407</v>
      </c>
      <c r="C2884" t="s">
        <v>169</v>
      </c>
      <c r="D2884" t="s">
        <v>17</v>
      </c>
    </row>
    <row r="2885" spans="1:4">
      <c r="A2885" t="s">
        <v>2272</v>
      </c>
      <c r="B2885" t="s">
        <v>1407</v>
      </c>
      <c r="C2885" t="s">
        <v>169</v>
      </c>
      <c r="D2885" t="s">
        <v>17</v>
      </c>
    </row>
    <row r="2886" spans="1:4">
      <c r="A2886" t="s">
        <v>2273</v>
      </c>
      <c r="B2886" t="s">
        <v>1407</v>
      </c>
      <c r="C2886" t="s">
        <v>169</v>
      </c>
      <c r="D2886" t="s">
        <v>17</v>
      </c>
    </row>
    <row r="2887" spans="1:4">
      <c r="A2887" t="s">
        <v>2274</v>
      </c>
      <c r="B2887" t="s">
        <v>1407</v>
      </c>
      <c r="C2887" t="s">
        <v>169</v>
      </c>
      <c r="D2887" t="s">
        <v>17</v>
      </c>
    </row>
    <row r="2888" spans="1:4">
      <c r="A2888" t="s">
        <v>2275</v>
      </c>
      <c r="B2888" t="s">
        <v>2276</v>
      </c>
      <c r="C2888" t="s">
        <v>169</v>
      </c>
      <c r="D2888" t="s">
        <v>17</v>
      </c>
    </row>
    <row r="2889" spans="1:4">
      <c r="A2889" t="s">
        <v>2277</v>
      </c>
      <c r="B2889" t="s">
        <v>2276</v>
      </c>
      <c r="C2889" t="s">
        <v>169</v>
      </c>
      <c r="D2889" t="s">
        <v>17</v>
      </c>
    </row>
    <row r="2890" spans="1:4">
      <c r="A2890" t="s">
        <v>2278</v>
      </c>
      <c r="B2890" t="s">
        <v>2276</v>
      </c>
      <c r="C2890" t="s">
        <v>169</v>
      </c>
      <c r="D2890" t="s">
        <v>17</v>
      </c>
    </row>
    <row r="2891" spans="1:4">
      <c r="A2891" t="s">
        <v>2279</v>
      </c>
      <c r="B2891" t="s">
        <v>1995</v>
      </c>
      <c r="C2891" t="s">
        <v>169</v>
      </c>
    </row>
    <row r="2892" spans="1:4">
      <c r="A2892" t="s">
        <v>2280</v>
      </c>
      <c r="B2892" t="s">
        <v>2244</v>
      </c>
      <c r="C2892" t="s">
        <v>169</v>
      </c>
    </row>
    <row r="2893" spans="1:4">
      <c r="A2893" t="s">
        <v>2281</v>
      </c>
      <c r="B2893" t="s">
        <v>2282</v>
      </c>
      <c r="C2893" t="s">
        <v>169</v>
      </c>
    </row>
    <row r="2894" spans="1:4">
      <c r="A2894" t="s">
        <v>2008</v>
      </c>
      <c r="B2894" t="s">
        <v>1752</v>
      </c>
      <c r="C2894" t="s">
        <v>169</v>
      </c>
      <c r="D2894" t="s">
        <v>17</v>
      </c>
    </row>
    <row r="2895" spans="1:4">
      <c r="A2895" t="s">
        <v>1411</v>
      </c>
      <c r="B2895" t="s">
        <v>1412</v>
      </c>
      <c r="C2895" t="s">
        <v>169</v>
      </c>
      <c r="D2895" t="s">
        <v>17</v>
      </c>
    </row>
    <row r="2896" spans="1:4">
      <c r="A2896" t="s">
        <v>1413</v>
      </c>
      <c r="B2896" t="s">
        <v>1414</v>
      </c>
      <c r="C2896" t="s">
        <v>169</v>
      </c>
      <c r="D2896" t="s">
        <v>17</v>
      </c>
    </row>
    <row r="2897" spans="1:4">
      <c r="A2897" t="s">
        <v>1415</v>
      </c>
      <c r="B2897" t="s">
        <v>1412</v>
      </c>
      <c r="C2897" t="s">
        <v>169</v>
      </c>
      <c r="D2897" t="s">
        <v>17</v>
      </c>
    </row>
    <row r="2898" spans="1:4">
      <c r="A2898" t="s">
        <v>2005</v>
      </c>
      <c r="B2898" t="s">
        <v>1414</v>
      </c>
      <c r="C2898" t="s">
        <v>169</v>
      </c>
      <c r="D2898" t="s">
        <v>17</v>
      </c>
    </row>
    <row r="2899" spans="1:4">
      <c r="A2899" t="s">
        <v>2022</v>
      </c>
      <c r="B2899" t="s">
        <v>2013</v>
      </c>
      <c r="C2899" t="s">
        <v>169</v>
      </c>
      <c r="D2899" t="s">
        <v>17</v>
      </c>
    </row>
    <row r="2900" spans="1:4">
      <c r="A2900" t="s">
        <v>2023</v>
      </c>
      <c r="B2900" t="s">
        <v>1025</v>
      </c>
      <c r="C2900" t="s">
        <v>169</v>
      </c>
      <c r="D2900" t="s">
        <v>17</v>
      </c>
    </row>
    <row r="2901" spans="1:4">
      <c r="A2901" t="s">
        <v>2014</v>
      </c>
      <c r="B2901" t="s">
        <v>1025</v>
      </c>
      <c r="C2901" t="s">
        <v>169</v>
      </c>
      <c r="D2901" t="s">
        <v>17</v>
      </c>
    </row>
    <row r="2902" spans="1:4">
      <c r="A2902" t="s">
        <v>2015</v>
      </c>
      <c r="B2902" t="s">
        <v>2013</v>
      </c>
      <c r="C2902" t="s">
        <v>169</v>
      </c>
      <c r="D2902" t="s">
        <v>17</v>
      </c>
    </row>
    <row r="2903" spans="1:4">
      <c r="A2903" t="s">
        <v>2016</v>
      </c>
      <c r="B2903" t="s">
        <v>2013</v>
      </c>
      <c r="C2903" t="s">
        <v>169</v>
      </c>
      <c r="D2903" t="s">
        <v>17</v>
      </c>
    </row>
    <row r="2904" spans="1:4">
      <c r="A2904" t="s">
        <v>2017</v>
      </c>
      <c r="B2904" t="s">
        <v>2013</v>
      </c>
      <c r="C2904" t="s">
        <v>169</v>
      </c>
      <c r="D2904" t="s">
        <v>17</v>
      </c>
    </row>
    <row r="2905" spans="1:4">
      <c r="A2905" t="s">
        <v>2018</v>
      </c>
      <c r="B2905" t="s">
        <v>2013</v>
      </c>
      <c r="C2905" t="s">
        <v>169</v>
      </c>
      <c r="D2905" t="s">
        <v>17</v>
      </c>
    </row>
    <row r="2906" spans="1:4">
      <c r="A2906" t="s">
        <v>2019</v>
      </c>
      <c r="B2906" t="s">
        <v>2020</v>
      </c>
      <c r="C2906" t="s">
        <v>169</v>
      </c>
      <c r="D2906" t="s">
        <v>17</v>
      </c>
    </row>
    <row r="2907" spans="1:4">
      <c r="A2907" t="s">
        <v>663</v>
      </c>
      <c r="B2907" t="s">
        <v>664</v>
      </c>
      <c r="C2907" t="s">
        <v>169</v>
      </c>
      <c r="D2907" t="s">
        <v>3</v>
      </c>
    </row>
    <row r="2908" spans="1:4">
      <c r="A2908" t="s">
        <v>3818</v>
      </c>
      <c r="B2908" t="s">
        <v>648</v>
      </c>
      <c r="C2908" t="s">
        <v>169</v>
      </c>
      <c r="D2908" t="s">
        <v>3</v>
      </c>
    </row>
    <row r="2909" spans="1:4">
      <c r="A2909" t="s">
        <v>3819</v>
      </c>
      <c r="B2909" t="s">
        <v>648</v>
      </c>
      <c r="C2909" t="s">
        <v>169</v>
      </c>
      <c r="D2909" t="s">
        <v>3</v>
      </c>
    </row>
    <row r="2910" spans="1:4">
      <c r="A2910" t="s">
        <v>3820</v>
      </c>
      <c r="B2910" t="s">
        <v>3821</v>
      </c>
      <c r="C2910" t="s">
        <v>169</v>
      </c>
      <c r="D2910" t="s">
        <v>3</v>
      </c>
    </row>
    <row r="2911" spans="1:4">
      <c r="A2911" t="s">
        <v>3822</v>
      </c>
      <c r="B2911" t="s">
        <v>648</v>
      </c>
      <c r="C2911" t="s">
        <v>169</v>
      </c>
      <c r="D2911" t="s">
        <v>3</v>
      </c>
    </row>
    <row r="2912" spans="1:4">
      <c r="A2912" t="s">
        <v>3979</v>
      </c>
      <c r="B2912" t="s">
        <v>615</v>
      </c>
      <c r="C2912" t="s">
        <v>169</v>
      </c>
      <c r="D2912" t="s">
        <v>3</v>
      </c>
    </row>
    <row r="2913" spans="1:4">
      <c r="A2913" t="s">
        <v>3980</v>
      </c>
      <c r="B2913" t="s">
        <v>615</v>
      </c>
      <c r="C2913" t="s">
        <v>169</v>
      </c>
      <c r="D2913" t="s">
        <v>1</v>
      </c>
    </row>
    <row r="2914" spans="1:4">
      <c r="A2914" t="s">
        <v>3823</v>
      </c>
      <c r="B2914" t="s">
        <v>660</v>
      </c>
      <c r="C2914" t="s">
        <v>169</v>
      </c>
      <c r="D2914" t="s">
        <v>3</v>
      </c>
    </row>
    <row r="2915" spans="1:4">
      <c r="A2915" t="s">
        <v>3824</v>
      </c>
      <c r="B2915" t="s">
        <v>3719</v>
      </c>
      <c r="C2915" t="s">
        <v>169</v>
      </c>
      <c r="D2915" t="s">
        <v>3</v>
      </c>
    </row>
    <row r="2916" spans="1:4">
      <c r="A2916" t="s">
        <v>3998</v>
      </c>
      <c r="B2916" t="s">
        <v>3999</v>
      </c>
      <c r="C2916" t="s">
        <v>169</v>
      </c>
      <c r="D2916" t="s">
        <v>3</v>
      </c>
    </row>
    <row r="2917" spans="1:4">
      <c r="A2917" t="s">
        <v>4000</v>
      </c>
      <c r="B2917" t="s">
        <v>615</v>
      </c>
      <c r="C2917" t="s">
        <v>169</v>
      </c>
    </row>
    <row r="2918" spans="1:4">
      <c r="A2918" t="s">
        <v>4026</v>
      </c>
      <c r="B2918" t="s">
        <v>4027</v>
      </c>
      <c r="C2918" t="s">
        <v>169</v>
      </c>
      <c r="D2918" t="s">
        <v>14</v>
      </c>
    </row>
    <row r="2919" spans="1:4">
      <c r="A2919" t="s">
        <v>4028</v>
      </c>
      <c r="B2919" t="s">
        <v>4027</v>
      </c>
      <c r="C2919" t="s">
        <v>169</v>
      </c>
      <c r="D2919" t="s">
        <v>14</v>
      </c>
    </row>
    <row r="2920" spans="1:4">
      <c r="A2920" t="s">
        <v>4029</v>
      </c>
      <c r="B2920" t="s">
        <v>4030</v>
      </c>
      <c r="C2920" t="s">
        <v>169</v>
      </c>
      <c r="D2920" t="s">
        <v>14</v>
      </c>
    </row>
    <row r="2921" spans="1:4">
      <c r="A2921" t="s">
        <v>4031</v>
      </c>
      <c r="B2921" t="s">
        <v>4032</v>
      </c>
      <c r="C2921" t="s">
        <v>169</v>
      </c>
      <c r="D2921" t="s">
        <v>14</v>
      </c>
    </row>
    <row r="2922" spans="1:4">
      <c r="A2922" t="s">
        <v>4033</v>
      </c>
      <c r="B2922" t="s">
        <v>4034</v>
      </c>
      <c r="C2922" t="s">
        <v>169</v>
      </c>
      <c r="D2922" t="s">
        <v>14</v>
      </c>
    </row>
    <row r="2923" spans="1:4">
      <c r="A2923" t="s">
        <v>4035</v>
      </c>
      <c r="B2923" t="s">
        <v>4034</v>
      </c>
      <c r="C2923" t="s">
        <v>169</v>
      </c>
      <c r="D2923" t="s">
        <v>14</v>
      </c>
    </row>
    <row r="2924" spans="1:4">
      <c r="A2924" t="s">
        <v>4036</v>
      </c>
      <c r="B2924" t="s">
        <v>4032</v>
      </c>
      <c r="C2924" t="s">
        <v>169</v>
      </c>
      <c r="D2924" t="s">
        <v>14</v>
      </c>
    </row>
    <row r="2925" spans="1:4">
      <c r="A2925" t="s">
        <v>2021</v>
      </c>
      <c r="B2925" t="s">
        <v>2020</v>
      </c>
      <c r="C2925" t="s">
        <v>169</v>
      </c>
      <c r="D2925" t="s">
        <v>17</v>
      </c>
    </row>
    <row r="2926" spans="1:4">
      <c r="A2926" t="s">
        <v>2024</v>
      </c>
      <c r="B2926" t="s">
        <v>2020</v>
      </c>
      <c r="C2926" t="s">
        <v>169</v>
      </c>
      <c r="D2926" t="s">
        <v>17</v>
      </c>
    </row>
    <row r="2927" spans="1:4">
      <c r="A2927" t="s">
        <v>2025</v>
      </c>
      <c r="B2927" t="s">
        <v>1025</v>
      </c>
      <c r="C2927" t="s">
        <v>169</v>
      </c>
      <c r="D2927" t="s">
        <v>17</v>
      </c>
    </row>
    <row r="2928" spans="1:4">
      <c r="A2928" t="s">
        <v>2011</v>
      </c>
      <c r="B2928" t="s">
        <v>1025</v>
      </c>
      <c r="C2928" t="s">
        <v>169</v>
      </c>
      <c r="D2928" t="s">
        <v>17</v>
      </c>
    </row>
    <row r="2929" spans="1:4">
      <c r="A2929" t="s">
        <v>2012</v>
      </c>
      <c r="B2929" t="s">
        <v>2013</v>
      </c>
      <c r="C2929" t="s">
        <v>169</v>
      </c>
      <c r="D2929" t="s">
        <v>17</v>
      </c>
    </row>
    <row r="2930" spans="1:4">
      <c r="A2930" t="s">
        <v>2028</v>
      </c>
      <c r="B2930" t="s">
        <v>2029</v>
      </c>
      <c r="C2930" t="s">
        <v>169</v>
      </c>
    </row>
    <row r="2931" spans="1:4">
      <c r="A2931" t="s">
        <v>2026</v>
      </c>
      <c r="B2931" t="s">
        <v>2027</v>
      </c>
      <c r="C2931" t="s">
        <v>169</v>
      </c>
    </row>
    <row r="2932" spans="1:4">
      <c r="A2932" t="s">
        <v>2030</v>
      </c>
      <c r="B2932" t="s">
        <v>2020</v>
      </c>
      <c r="C2932" t="s">
        <v>169</v>
      </c>
    </row>
    <row r="2933" spans="1:4">
      <c r="A2933" t="s">
        <v>2086</v>
      </c>
      <c r="B2933" t="s">
        <v>1587</v>
      </c>
      <c r="C2933" t="s">
        <v>169</v>
      </c>
      <c r="D2933" t="s">
        <v>17</v>
      </c>
    </row>
    <row r="2934" spans="1:4">
      <c r="A2934" t="s">
        <v>2087</v>
      </c>
      <c r="B2934" t="s">
        <v>1587</v>
      </c>
      <c r="C2934" t="s">
        <v>169</v>
      </c>
      <c r="D2934" t="s">
        <v>17</v>
      </c>
    </row>
    <row r="2935" spans="1:4">
      <c r="A2935" t="s">
        <v>2088</v>
      </c>
      <c r="B2935" t="s">
        <v>1407</v>
      </c>
      <c r="C2935" t="s">
        <v>169</v>
      </c>
      <c r="D2935" t="s">
        <v>17</v>
      </c>
    </row>
    <row r="2936" spans="1:4">
      <c r="A2936" t="s">
        <v>2092</v>
      </c>
      <c r="B2936" t="s">
        <v>1407</v>
      </c>
      <c r="C2936" t="s">
        <v>169</v>
      </c>
      <c r="D2936" t="s">
        <v>17</v>
      </c>
    </row>
    <row r="2937" spans="1:4">
      <c r="A2937" t="s">
        <v>2093</v>
      </c>
      <c r="B2937" t="s">
        <v>1407</v>
      </c>
      <c r="C2937" t="s">
        <v>169</v>
      </c>
      <c r="D2937" t="s">
        <v>17</v>
      </c>
    </row>
    <row r="2938" spans="1:4">
      <c r="A2938" t="s">
        <v>2105</v>
      </c>
      <c r="B2938" t="s">
        <v>2106</v>
      </c>
      <c r="C2938" t="s">
        <v>169</v>
      </c>
      <c r="D2938" t="s">
        <v>17</v>
      </c>
    </row>
    <row r="2939" spans="1:4">
      <c r="A2939" t="s">
        <v>2107</v>
      </c>
      <c r="B2939" t="s">
        <v>2106</v>
      </c>
      <c r="C2939" t="s">
        <v>169</v>
      </c>
      <c r="D2939" t="s">
        <v>17</v>
      </c>
    </row>
    <row r="2940" spans="1:4">
      <c r="A2940" t="s">
        <v>2220</v>
      </c>
      <c r="B2940" t="s">
        <v>2218</v>
      </c>
      <c r="C2940" t="s">
        <v>169</v>
      </c>
      <c r="D2940" t="s">
        <v>17</v>
      </c>
    </row>
    <row r="2941" spans="1:4">
      <c r="A2941" t="s">
        <v>2217</v>
      </c>
      <c r="B2941" t="s">
        <v>2218</v>
      </c>
      <c r="C2941" t="s">
        <v>169</v>
      </c>
      <c r="D2941" t="s">
        <v>17</v>
      </c>
    </row>
    <row r="2942" spans="1:4">
      <c r="A2942" t="s">
        <v>2219</v>
      </c>
      <c r="B2942" t="s">
        <v>2218</v>
      </c>
      <c r="C2942" t="s">
        <v>169</v>
      </c>
      <c r="D2942" t="s">
        <v>17</v>
      </c>
    </row>
    <row r="2943" spans="1:4">
      <c r="A2943" t="s">
        <v>2232</v>
      </c>
      <c r="B2943" t="s">
        <v>2222</v>
      </c>
      <c r="C2943" t="s">
        <v>169</v>
      </c>
      <c r="D2943" t="s">
        <v>17</v>
      </c>
    </row>
    <row r="2944" spans="1:4">
      <c r="A2944" t="s">
        <v>2225</v>
      </c>
      <c r="B2944" t="s">
        <v>2222</v>
      </c>
      <c r="C2944" t="s">
        <v>169</v>
      </c>
      <c r="D2944" t="s">
        <v>17</v>
      </c>
    </row>
    <row r="2945" spans="1:4">
      <c r="A2945" t="s">
        <v>2226</v>
      </c>
      <c r="B2945" t="s">
        <v>2222</v>
      </c>
      <c r="C2945" t="s">
        <v>169</v>
      </c>
      <c r="D2945" t="s">
        <v>17</v>
      </c>
    </row>
    <row r="2946" spans="1:4">
      <c r="A2946" t="s">
        <v>2230</v>
      </c>
      <c r="B2946" t="s">
        <v>2231</v>
      </c>
      <c r="C2946" t="s">
        <v>169</v>
      </c>
      <c r="D2946" t="s">
        <v>17</v>
      </c>
    </row>
    <row r="2947" spans="1:4">
      <c r="A2947" t="s">
        <v>2227</v>
      </c>
      <c r="B2947" t="s">
        <v>2222</v>
      </c>
      <c r="C2947" t="s">
        <v>169</v>
      </c>
      <c r="D2947" t="s">
        <v>17</v>
      </c>
    </row>
    <row r="2948" spans="1:4">
      <c r="A2948" t="s">
        <v>2228</v>
      </c>
      <c r="B2948" t="s">
        <v>2222</v>
      </c>
      <c r="C2948" t="s">
        <v>169</v>
      </c>
      <c r="D2948" t="s">
        <v>17</v>
      </c>
    </row>
    <row r="2949" spans="1:4">
      <c r="A2949" t="s">
        <v>4037</v>
      </c>
      <c r="B2949" t="s">
        <v>4032</v>
      </c>
      <c r="C2949" t="s">
        <v>169</v>
      </c>
      <c r="D2949" t="s">
        <v>14</v>
      </c>
    </row>
    <row r="2950" spans="1:4">
      <c r="A2950" t="s">
        <v>4040</v>
      </c>
      <c r="B2950" t="s">
        <v>4039</v>
      </c>
      <c r="C2950" t="s">
        <v>169</v>
      </c>
      <c r="D2950" t="s">
        <v>14</v>
      </c>
    </row>
    <row r="2951" spans="1:4">
      <c r="A2951" t="s">
        <v>4041</v>
      </c>
      <c r="B2951" t="s">
        <v>4039</v>
      </c>
      <c r="C2951" t="s">
        <v>169</v>
      </c>
      <c r="D2951" t="s">
        <v>14</v>
      </c>
    </row>
    <row r="2952" spans="1:4">
      <c r="A2952" t="s">
        <v>4042</v>
      </c>
      <c r="B2952" t="s">
        <v>4043</v>
      </c>
      <c r="C2952" t="s">
        <v>169</v>
      </c>
      <c r="D2952" t="s">
        <v>14</v>
      </c>
    </row>
    <row r="2953" spans="1:4">
      <c r="A2953" t="s">
        <v>4038</v>
      </c>
      <c r="B2953" t="s">
        <v>4039</v>
      </c>
      <c r="C2953" t="s">
        <v>169</v>
      </c>
      <c r="D2953" t="s">
        <v>14</v>
      </c>
    </row>
    <row r="2954" spans="1:4">
      <c r="A2954" t="s">
        <v>4050</v>
      </c>
      <c r="B2954" t="s">
        <v>4030</v>
      </c>
      <c r="C2954" t="s">
        <v>169</v>
      </c>
      <c r="D2954" t="s">
        <v>14</v>
      </c>
    </row>
    <row r="2955" spans="1:4">
      <c r="A2955" t="s">
        <v>4051</v>
      </c>
      <c r="B2955" t="s">
        <v>4030</v>
      </c>
      <c r="C2955" t="s">
        <v>169</v>
      </c>
      <c r="D2955" t="s">
        <v>14</v>
      </c>
    </row>
    <row r="2956" spans="1:4">
      <c r="A2956" t="s">
        <v>4052</v>
      </c>
      <c r="B2956" t="s">
        <v>4030</v>
      </c>
      <c r="C2956" t="s">
        <v>169</v>
      </c>
      <c r="D2956" t="s">
        <v>14</v>
      </c>
    </row>
    <row r="2957" spans="1:4">
      <c r="A2957" t="s">
        <v>4053</v>
      </c>
      <c r="B2957" t="s">
        <v>4030</v>
      </c>
      <c r="C2957" t="s">
        <v>169</v>
      </c>
      <c r="D2957" t="s">
        <v>14</v>
      </c>
    </row>
    <row r="2958" spans="1:4">
      <c r="A2958" t="s">
        <v>4054</v>
      </c>
      <c r="B2958" t="s">
        <v>4030</v>
      </c>
      <c r="C2958" t="s">
        <v>169</v>
      </c>
      <c r="D2958" t="s">
        <v>14</v>
      </c>
    </row>
    <row r="2959" spans="1:4">
      <c r="A2959" t="s">
        <v>4049</v>
      </c>
      <c r="B2959" t="s">
        <v>4030</v>
      </c>
      <c r="C2959" t="s">
        <v>169</v>
      </c>
      <c r="D2959" t="s">
        <v>14</v>
      </c>
    </row>
    <row r="2960" spans="1:4">
      <c r="A2960" t="s">
        <v>4055</v>
      </c>
      <c r="B2960" t="s">
        <v>4030</v>
      </c>
      <c r="C2960" t="s">
        <v>169</v>
      </c>
      <c r="D2960" t="s">
        <v>14</v>
      </c>
    </row>
    <row r="2961" spans="1:4">
      <c r="A2961" t="s">
        <v>4047</v>
      </c>
      <c r="B2961" t="s">
        <v>4048</v>
      </c>
      <c r="C2961" t="s">
        <v>169</v>
      </c>
      <c r="D2961" t="s">
        <v>14</v>
      </c>
    </row>
    <row r="2962" spans="1:4">
      <c r="A2962" t="s">
        <v>4046</v>
      </c>
      <c r="B2962" t="s">
        <v>4045</v>
      </c>
      <c r="C2962" t="s">
        <v>169</v>
      </c>
      <c r="D2962" t="s">
        <v>14</v>
      </c>
    </row>
    <row r="2963" spans="1:4">
      <c r="A2963" t="s">
        <v>4044</v>
      </c>
      <c r="B2963" t="s">
        <v>4045</v>
      </c>
      <c r="C2963" t="s">
        <v>169</v>
      </c>
      <c r="D2963" t="s">
        <v>14</v>
      </c>
    </row>
    <row r="2964" spans="1:4">
      <c r="A2964" t="s">
        <v>4056</v>
      </c>
      <c r="B2964" t="s">
        <v>4057</v>
      </c>
      <c r="C2964" t="s">
        <v>169</v>
      </c>
    </row>
    <row r="2965" spans="1:4">
      <c r="A2965" t="s">
        <v>4058</v>
      </c>
      <c r="B2965" t="s">
        <v>4059</v>
      </c>
      <c r="C2965" t="s">
        <v>169</v>
      </c>
      <c r="D2965" t="s">
        <v>13</v>
      </c>
    </row>
    <row r="2966" spans="1:4">
      <c r="A2966" t="s">
        <v>4076</v>
      </c>
      <c r="B2966" t="s">
        <v>4077</v>
      </c>
      <c r="C2966" t="s">
        <v>169</v>
      </c>
      <c r="D2966" t="s">
        <v>13</v>
      </c>
    </row>
    <row r="2967" spans="1:4">
      <c r="A2967" t="s">
        <v>4078</v>
      </c>
      <c r="B2967" t="s">
        <v>4079</v>
      </c>
      <c r="C2967" t="s">
        <v>169</v>
      </c>
      <c r="D2967" t="s">
        <v>13</v>
      </c>
    </row>
    <row r="2968" spans="1:4">
      <c r="A2968" t="s">
        <v>4060</v>
      </c>
      <c r="B2968" t="s">
        <v>4061</v>
      </c>
      <c r="C2968" t="s">
        <v>169</v>
      </c>
      <c r="D2968" t="s">
        <v>13</v>
      </c>
    </row>
    <row r="2969" spans="1:4">
      <c r="A2969" t="s">
        <v>4072</v>
      </c>
      <c r="B2969" t="s">
        <v>4073</v>
      </c>
      <c r="C2969" t="s">
        <v>169</v>
      </c>
      <c r="D2969" t="s">
        <v>13</v>
      </c>
    </row>
    <row r="2970" spans="1:4">
      <c r="A2970" t="s">
        <v>4062</v>
      </c>
      <c r="B2970" t="s">
        <v>4063</v>
      </c>
      <c r="C2970" t="s">
        <v>169</v>
      </c>
      <c r="D2970" t="s">
        <v>13</v>
      </c>
    </row>
    <row r="2971" spans="1:4">
      <c r="A2971" t="s">
        <v>4066</v>
      </c>
      <c r="B2971" t="s">
        <v>4065</v>
      </c>
      <c r="C2971" t="s">
        <v>169</v>
      </c>
      <c r="D2971" t="s">
        <v>13</v>
      </c>
    </row>
    <row r="2972" spans="1:4">
      <c r="A2972" t="s">
        <v>4064</v>
      </c>
      <c r="B2972" t="s">
        <v>4065</v>
      </c>
      <c r="C2972" t="s">
        <v>169</v>
      </c>
      <c r="D2972" t="s">
        <v>13</v>
      </c>
    </row>
    <row r="2973" spans="1:4">
      <c r="A2973" t="s">
        <v>4067</v>
      </c>
      <c r="B2973" t="s">
        <v>4068</v>
      </c>
      <c r="C2973" t="s">
        <v>169</v>
      </c>
      <c r="D2973" t="s">
        <v>13</v>
      </c>
    </row>
    <row r="2974" spans="1:4">
      <c r="A2974" t="s">
        <v>2223</v>
      </c>
      <c r="B2974" t="s">
        <v>2222</v>
      </c>
      <c r="C2974" t="s">
        <v>169</v>
      </c>
      <c r="D2974" t="s">
        <v>17</v>
      </c>
    </row>
    <row r="2975" spans="1:4">
      <c r="A2975" t="s">
        <v>2224</v>
      </c>
      <c r="B2975" t="s">
        <v>2222</v>
      </c>
      <c r="C2975" t="s">
        <v>169</v>
      </c>
      <c r="D2975" t="s">
        <v>17</v>
      </c>
    </row>
    <row r="2976" spans="1:4">
      <c r="A2976" t="s">
        <v>2221</v>
      </c>
      <c r="B2976" t="s">
        <v>2222</v>
      </c>
      <c r="C2976" t="s">
        <v>169</v>
      </c>
      <c r="D2976" t="s">
        <v>17</v>
      </c>
    </row>
    <row r="2977" spans="1:4">
      <c r="A2977" t="s">
        <v>2229</v>
      </c>
      <c r="B2977" t="s">
        <v>2222</v>
      </c>
      <c r="C2977" t="s">
        <v>169</v>
      </c>
      <c r="D2977" t="s">
        <v>17</v>
      </c>
    </row>
    <row r="2978" spans="1:4">
      <c r="A2978" t="s">
        <v>2096</v>
      </c>
      <c r="B2978" t="s">
        <v>1752</v>
      </c>
      <c r="C2978" t="s">
        <v>169</v>
      </c>
      <c r="D2978" t="s">
        <v>17</v>
      </c>
    </row>
    <row r="2979" spans="1:4">
      <c r="A2979" t="s">
        <v>2099</v>
      </c>
      <c r="B2979" t="s">
        <v>1589</v>
      </c>
      <c r="C2979" t="s">
        <v>169</v>
      </c>
      <c r="D2979" t="s">
        <v>17</v>
      </c>
    </row>
    <row r="2980" spans="1:4">
      <c r="A2980" t="s">
        <v>2101</v>
      </c>
      <c r="B2980" t="s">
        <v>1589</v>
      </c>
      <c r="C2980" t="s">
        <v>169</v>
      </c>
      <c r="D2980" t="s">
        <v>17</v>
      </c>
    </row>
    <row r="2981" spans="1:4">
      <c r="A2981" t="s">
        <v>2102</v>
      </c>
      <c r="B2981" t="s">
        <v>1589</v>
      </c>
      <c r="C2981" t="s">
        <v>169</v>
      </c>
      <c r="D2981" t="s">
        <v>17</v>
      </c>
    </row>
    <row r="2982" spans="1:4">
      <c r="A2982" t="s">
        <v>2103</v>
      </c>
      <c r="B2982" t="s">
        <v>1589</v>
      </c>
      <c r="C2982" t="s">
        <v>169</v>
      </c>
      <c r="D2982" t="s">
        <v>17</v>
      </c>
    </row>
    <row r="2983" spans="1:4">
      <c r="A2983" t="s">
        <v>2104</v>
      </c>
      <c r="B2983" t="s">
        <v>1589</v>
      </c>
      <c r="C2983" t="s">
        <v>169</v>
      </c>
      <c r="D2983" t="s">
        <v>17</v>
      </c>
    </row>
    <row r="2984" spans="1:4">
      <c r="A2984" t="s">
        <v>2097</v>
      </c>
      <c r="B2984" t="s">
        <v>1589</v>
      </c>
      <c r="C2984" t="s">
        <v>169</v>
      </c>
      <c r="D2984" t="s">
        <v>17</v>
      </c>
    </row>
    <row r="2985" spans="1:4">
      <c r="A2985" t="s">
        <v>2100</v>
      </c>
      <c r="B2985" t="s">
        <v>1589</v>
      </c>
      <c r="C2985" t="s">
        <v>169</v>
      </c>
      <c r="D2985" t="s">
        <v>17</v>
      </c>
    </row>
    <row r="2986" spans="1:4">
      <c r="A2986" t="s">
        <v>2098</v>
      </c>
      <c r="B2986" t="s">
        <v>1589</v>
      </c>
      <c r="C2986" t="s">
        <v>169</v>
      </c>
      <c r="D2986" t="s">
        <v>17</v>
      </c>
    </row>
    <row r="2987" spans="1:4">
      <c r="A2987" t="s">
        <v>2235</v>
      </c>
      <c r="B2987" t="s">
        <v>1407</v>
      </c>
      <c r="C2987" t="s">
        <v>169</v>
      </c>
      <c r="D2987" t="s">
        <v>17</v>
      </c>
    </row>
    <row r="2988" spans="1:4">
      <c r="A2988" t="s">
        <v>2094</v>
      </c>
      <c r="B2988" t="s">
        <v>1407</v>
      </c>
      <c r="C2988" t="s">
        <v>169</v>
      </c>
      <c r="D2988" t="s">
        <v>17</v>
      </c>
    </row>
    <row r="2989" spans="1:4">
      <c r="A2989" t="s">
        <v>2234</v>
      </c>
      <c r="B2989" t="s">
        <v>1407</v>
      </c>
      <c r="C2989" t="s">
        <v>169</v>
      </c>
      <c r="D2989" t="s">
        <v>17</v>
      </c>
    </row>
    <row r="2990" spans="1:4">
      <c r="A2990" t="s">
        <v>2233</v>
      </c>
      <c r="B2990" t="s">
        <v>1407</v>
      </c>
      <c r="C2990" t="s">
        <v>169</v>
      </c>
      <c r="D2990" t="s">
        <v>17</v>
      </c>
    </row>
    <row r="2991" spans="1:4">
      <c r="A2991" t="s">
        <v>2089</v>
      </c>
      <c r="B2991" t="s">
        <v>1407</v>
      </c>
      <c r="C2991" t="s">
        <v>169</v>
      </c>
      <c r="D2991" t="s">
        <v>17</v>
      </c>
    </row>
    <row r="2992" spans="1:4">
      <c r="A2992" t="s">
        <v>2090</v>
      </c>
      <c r="B2992" t="s">
        <v>1407</v>
      </c>
      <c r="C2992" t="s">
        <v>169</v>
      </c>
      <c r="D2992" t="s">
        <v>17</v>
      </c>
    </row>
    <row r="2993" spans="1:4">
      <c r="A2993" t="s">
        <v>2095</v>
      </c>
      <c r="B2993" t="s">
        <v>1407</v>
      </c>
      <c r="C2993" t="s">
        <v>169</v>
      </c>
      <c r="D2993" t="s">
        <v>17</v>
      </c>
    </row>
    <row r="2994" spans="1:4">
      <c r="A2994" t="s">
        <v>2091</v>
      </c>
      <c r="B2994" t="s">
        <v>1407</v>
      </c>
      <c r="C2994" t="s">
        <v>169</v>
      </c>
      <c r="D2994" t="s">
        <v>17</v>
      </c>
    </row>
    <row r="2995" spans="1:4">
      <c r="A2995" t="s">
        <v>2242</v>
      </c>
      <c r="B2995" t="s">
        <v>891</v>
      </c>
      <c r="C2995" t="s">
        <v>169</v>
      </c>
      <c r="D2995" t="s">
        <v>17</v>
      </c>
    </row>
    <row r="2996" spans="1:4">
      <c r="A2996" t="s">
        <v>2239</v>
      </c>
      <c r="B2996" t="s">
        <v>1295</v>
      </c>
      <c r="C2996" t="s">
        <v>169</v>
      </c>
      <c r="D2996" t="s">
        <v>17</v>
      </c>
    </row>
    <row r="2997" spans="1:4">
      <c r="A2997" t="s">
        <v>2236</v>
      </c>
      <c r="B2997" t="s">
        <v>891</v>
      </c>
      <c r="C2997" t="s">
        <v>169</v>
      </c>
      <c r="D2997" t="s">
        <v>17</v>
      </c>
    </row>
    <row r="2998" spans="1:4">
      <c r="A2998" t="s">
        <v>2240</v>
      </c>
      <c r="B2998" t="s">
        <v>891</v>
      </c>
      <c r="C2998" t="s">
        <v>169</v>
      </c>
      <c r="D2998" t="s">
        <v>17</v>
      </c>
    </row>
    <row r="2999" spans="1:4">
      <c r="A2999" t="s">
        <v>2237</v>
      </c>
      <c r="B2999" t="s">
        <v>891</v>
      </c>
      <c r="C2999" t="s">
        <v>169</v>
      </c>
      <c r="D2999" t="s">
        <v>17</v>
      </c>
    </row>
    <row r="3000" spans="1:4">
      <c r="A3000" t="s">
        <v>2238</v>
      </c>
      <c r="B3000" t="s">
        <v>891</v>
      </c>
      <c r="C3000" t="s">
        <v>169</v>
      </c>
      <c r="D3000" t="s">
        <v>17</v>
      </c>
    </row>
    <row r="3001" spans="1:4">
      <c r="A3001" t="s">
        <v>2241</v>
      </c>
      <c r="B3001" t="s">
        <v>1295</v>
      </c>
      <c r="C3001" t="s">
        <v>169</v>
      </c>
      <c r="D3001" t="s">
        <v>17</v>
      </c>
    </row>
    <row r="3002" spans="1:4">
      <c r="A3002" t="s">
        <v>2245</v>
      </c>
      <c r="B3002" t="s">
        <v>2173</v>
      </c>
      <c r="C3002" t="s">
        <v>169</v>
      </c>
    </row>
    <row r="3003" spans="1:4">
      <c r="A3003" t="s">
        <v>2243</v>
      </c>
      <c r="B3003" t="s">
        <v>2244</v>
      </c>
      <c r="C3003" t="s">
        <v>169</v>
      </c>
    </row>
    <row r="3004" spans="1:4">
      <c r="A3004" t="s">
        <v>2246</v>
      </c>
      <c r="B3004" t="s">
        <v>1419</v>
      </c>
      <c r="C3004" t="s">
        <v>169</v>
      </c>
    </row>
    <row r="3005" spans="1:4">
      <c r="A3005" t="s">
        <v>2247</v>
      </c>
      <c r="B3005" t="s">
        <v>1764</v>
      </c>
      <c r="C3005" t="s">
        <v>169</v>
      </c>
    </row>
    <row r="3006" spans="1:4">
      <c r="A3006" t="s">
        <v>2248</v>
      </c>
      <c r="B3006" t="s">
        <v>2249</v>
      </c>
      <c r="C3006" t="s">
        <v>169</v>
      </c>
    </row>
    <row r="3007" spans="1:4">
      <c r="A3007" t="s">
        <v>2250</v>
      </c>
      <c r="B3007" t="s">
        <v>2251</v>
      </c>
      <c r="C3007" t="s">
        <v>169</v>
      </c>
    </row>
    <row r="3008" spans="1:4">
      <c r="A3008" t="s">
        <v>3164</v>
      </c>
      <c r="B3008" t="s">
        <v>2784</v>
      </c>
      <c r="C3008" t="s">
        <v>169</v>
      </c>
      <c r="D3008" t="s">
        <v>23</v>
      </c>
    </row>
    <row r="3009" spans="1:4">
      <c r="A3009" t="s">
        <v>3165</v>
      </c>
      <c r="B3009" t="s">
        <v>2784</v>
      </c>
      <c r="C3009" t="s">
        <v>169</v>
      </c>
      <c r="D3009" t="s">
        <v>23</v>
      </c>
    </row>
    <row r="3010" spans="1:4">
      <c r="A3010" t="s">
        <v>3166</v>
      </c>
      <c r="B3010" t="s">
        <v>484</v>
      </c>
      <c r="C3010" t="s">
        <v>169</v>
      </c>
      <c r="D3010" t="s">
        <v>23</v>
      </c>
    </row>
    <row r="3011" spans="1:4">
      <c r="A3011" t="s">
        <v>3167</v>
      </c>
      <c r="B3011" t="s">
        <v>2784</v>
      </c>
      <c r="C3011" t="s">
        <v>169</v>
      </c>
      <c r="D3011" t="s">
        <v>23</v>
      </c>
    </row>
    <row r="3012" spans="1:4">
      <c r="A3012" t="s">
        <v>3116</v>
      </c>
      <c r="B3012" t="s">
        <v>2782</v>
      </c>
      <c r="C3012" t="s">
        <v>169</v>
      </c>
      <c r="D3012" t="s">
        <v>23</v>
      </c>
    </row>
    <row r="3013" spans="1:4">
      <c r="A3013" t="s">
        <v>3117</v>
      </c>
      <c r="B3013" t="s">
        <v>2782</v>
      </c>
      <c r="C3013" t="s">
        <v>169</v>
      </c>
      <c r="D3013" t="s">
        <v>23</v>
      </c>
    </row>
    <row r="3014" spans="1:4">
      <c r="A3014" t="s">
        <v>3121</v>
      </c>
      <c r="B3014" t="s">
        <v>3122</v>
      </c>
      <c r="C3014" t="s">
        <v>169</v>
      </c>
      <c r="D3014" t="s">
        <v>23</v>
      </c>
    </row>
    <row r="3015" spans="1:4">
      <c r="A3015" t="s">
        <v>3129</v>
      </c>
      <c r="B3015" t="s">
        <v>3130</v>
      </c>
      <c r="C3015" t="s">
        <v>169</v>
      </c>
      <c r="D3015" t="s">
        <v>23</v>
      </c>
    </row>
    <row r="3016" spans="1:4">
      <c r="A3016" t="s">
        <v>3131</v>
      </c>
      <c r="B3016" t="s">
        <v>2782</v>
      </c>
      <c r="C3016" t="s">
        <v>169</v>
      </c>
      <c r="D3016" t="s">
        <v>23</v>
      </c>
    </row>
    <row r="3017" spans="1:4">
      <c r="A3017" t="s">
        <v>3132</v>
      </c>
      <c r="B3017" t="s">
        <v>3130</v>
      </c>
      <c r="C3017" t="s">
        <v>169</v>
      </c>
      <c r="D3017" t="s">
        <v>23</v>
      </c>
    </row>
    <row r="3018" spans="1:4">
      <c r="A3018" t="s">
        <v>3133</v>
      </c>
      <c r="B3018" t="s">
        <v>3004</v>
      </c>
      <c r="C3018" t="s">
        <v>169</v>
      </c>
      <c r="D3018" t="s">
        <v>23</v>
      </c>
    </row>
    <row r="3019" spans="1:4">
      <c r="A3019" t="s">
        <v>3118</v>
      </c>
      <c r="B3019" t="s">
        <v>3119</v>
      </c>
      <c r="C3019" t="s">
        <v>169</v>
      </c>
      <c r="D3019" t="s">
        <v>23</v>
      </c>
    </row>
    <row r="3020" spans="1:4">
      <c r="A3020" t="s">
        <v>3120</v>
      </c>
      <c r="B3020" t="s">
        <v>3119</v>
      </c>
      <c r="C3020" t="s">
        <v>169</v>
      </c>
      <c r="D3020" t="s">
        <v>23</v>
      </c>
    </row>
    <row r="3021" spans="1:4">
      <c r="A3021" t="s">
        <v>3127</v>
      </c>
      <c r="B3021" t="s">
        <v>2784</v>
      </c>
      <c r="C3021" t="s">
        <v>169</v>
      </c>
      <c r="D3021" t="s">
        <v>23</v>
      </c>
    </row>
    <row r="3022" spans="1:4">
      <c r="A3022" t="s">
        <v>3128</v>
      </c>
      <c r="B3022" t="s">
        <v>2784</v>
      </c>
      <c r="C3022" t="s">
        <v>169</v>
      </c>
      <c r="D3022" t="s">
        <v>23</v>
      </c>
    </row>
    <row r="3023" spans="1:4">
      <c r="A3023" t="s">
        <v>4069</v>
      </c>
      <c r="B3023" t="s">
        <v>4068</v>
      </c>
      <c r="C3023" t="s">
        <v>169</v>
      </c>
      <c r="D3023" t="s">
        <v>13</v>
      </c>
    </row>
    <row r="3024" spans="1:4">
      <c r="A3024" t="s">
        <v>4070</v>
      </c>
      <c r="B3024" t="s">
        <v>4071</v>
      </c>
      <c r="C3024" t="s">
        <v>169</v>
      </c>
      <c r="D3024" t="s">
        <v>13</v>
      </c>
    </row>
    <row r="3025" spans="1:4">
      <c r="A3025" t="s">
        <v>4074</v>
      </c>
      <c r="B3025" t="s">
        <v>4075</v>
      </c>
      <c r="C3025" t="s">
        <v>169</v>
      </c>
      <c r="D3025" t="s">
        <v>13</v>
      </c>
    </row>
    <row r="3026" spans="1:4">
      <c r="A3026" t="s">
        <v>4080</v>
      </c>
      <c r="B3026" t="s">
        <v>4079</v>
      </c>
      <c r="C3026" t="s">
        <v>169</v>
      </c>
      <c r="D3026" t="s">
        <v>13</v>
      </c>
    </row>
    <row r="3027" spans="1:4">
      <c r="A3027" t="s">
        <v>4081</v>
      </c>
      <c r="B3027" t="s">
        <v>4079</v>
      </c>
      <c r="C3027" t="s">
        <v>169</v>
      </c>
      <c r="D3027" t="s">
        <v>13</v>
      </c>
    </row>
    <row r="3028" spans="1:4">
      <c r="A3028" t="s">
        <v>4082</v>
      </c>
      <c r="B3028" t="s">
        <v>4083</v>
      </c>
      <c r="C3028" t="s">
        <v>169</v>
      </c>
      <c r="D3028" t="s">
        <v>13</v>
      </c>
    </row>
    <row r="3029" spans="1:4">
      <c r="A3029" t="s">
        <v>4086</v>
      </c>
      <c r="B3029" t="s">
        <v>4085</v>
      </c>
      <c r="C3029" t="s">
        <v>169</v>
      </c>
      <c r="D3029" t="s">
        <v>13</v>
      </c>
    </row>
    <row r="3030" spans="1:4">
      <c r="A3030" t="s">
        <v>4084</v>
      </c>
      <c r="B3030" t="s">
        <v>4085</v>
      </c>
      <c r="C3030" t="s">
        <v>169</v>
      </c>
      <c r="D3030" t="s">
        <v>13</v>
      </c>
    </row>
    <row r="3031" spans="1:4">
      <c r="A3031" t="s">
        <v>4087</v>
      </c>
      <c r="B3031" t="s">
        <v>4085</v>
      </c>
      <c r="C3031" t="s">
        <v>169</v>
      </c>
      <c r="D3031" t="s">
        <v>13</v>
      </c>
    </row>
    <row r="3032" spans="1:4">
      <c r="A3032" t="s">
        <v>4088</v>
      </c>
      <c r="B3032" t="s">
        <v>4071</v>
      </c>
      <c r="C3032" t="s">
        <v>169</v>
      </c>
      <c r="D3032" t="s">
        <v>13</v>
      </c>
    </row>
    <row r="3033" spans="1:4">
      <c r="A3033" t="s">
        <v>4089</v>
      </c>
      <c r="B3033" t="s">
        <v>4090</v>
      </c>
      <c r="C3033" t="s">
        <v>169</v>
      </c>
      <c r="D3033" t="s">
        <v>6</v>
      </c>
    </row>
    <row r="3034" spans="1:4">
      <c r="A3034" t="s">
        <v>4094</v>
      </c>
      <c r="B3034" t="s">
        <v>4092</v>
      </c>
      <c r="C3034" t="s">
        <v>169</v>
      </c>
      <c r="D3034" t="s">
        <v>21</v>
      </c>
    </row>
    <row r="3035" spans="1:4">
      <c r="A3035" t="s">
        <v>4095</v>
      </c>
      <c r="B3035" t="s">
        <v>4092</v>
      </c>
      <c r="C3035" t="s">
        <v>169</v>
      </c>
      <c r="D3035" t="s">
        <v>21</v>
      </c>
    </row>
    <row r="3036" spans="1:4">
      <c r="A3036" t="s">
        <v>4091</v>
      </c>
      <c r="B3036" t="s">
        <v>4092</v>
      </c>
      <c r="C3036" t="s">
        <v>169</v>
      </c>
      <c r="D3036" t="s">
        <v>21</v>
      </c>
    </row>
    <row r="3037" spans="1:4">
      <c r="A3037" t="s">
        <v>4093</v>
      </c>
      <c r="B3037" t="s">
        <v>4092</v>
      </c>
      <c r="C3037" t="s">
        <v>169</v>
      </c>
      <c r="D3037" t="s">
        <v>21</v>
      </c>
    </row>
    <row r="3038" spans="1:4">
      <c r="A3038" t="s">
        <v>4096</v>
      </c>
      <c r="B3038" t="s">
        <v>4097</v>
      </c>
      <c r="C3038" t="s">
        <v>169</v>
      </c>
      <c r="D3038" t="s">
        <v>21</v>
      </c>
    </row>
    <row r="3039" spans="1:4">
      <c r="A3039" t="s">
        <v>4133</v>
      </c>
      <c r="B3039" t="s">
        <v>4112</v>
      </c>
      <c r="C3039" t="s">
        <v>169</v>
      </c>
      <c r="D3039" t="s">
        <v>7</v>
      </c>
    </row>
    <row r="3040" spans="1:4">
      <c r="A3040" t="s">
        <v>5069</v>
      </c>
      <c r="B3040" t="s">
        <v>5070</v>
      </c>
      <c r="C3040" t="s">
        <v>169</v>
      </c>
      <c r="D3040" t="s">
        <v>8</v>
      </c>
    </row>
    <row r="3041" spans="1:4">
      <c r="A3041" t="s">
        <v>4120</v>
      </c>
      <c r="B3041" t="s">
        <v>792</v>
      </c>
      <c r="C3041" t="s">
        <v>169</v>
      </c>
    </row>
    <row r="3042" spans="1:4">
      <c r="A3042" t="s">
        <v>4098</v>
      </c>
      <c r="B3042" t="s">
        <v>4099</v>
      </c>
      <c r="C3042" t="s">
        <v>169</v>
      </c>
      <c r="D3042" t="s">
        <v>7</v>
      </c>
    </row>
    <row r="3043" spans="1:4">
      <c r="A3043" t="s">
        <v>4420</v>
      </c>
      <c r="B3043" t="s">
        <v>4099</v>
      </c>
      <c r="C3043" t="s">
        <v>169</v>
      </c>
      <c r="D3043" t="s">
        <v>7</v>
      </c>
    </row>
    <row r="3044" spans="1:4">
      <c r="A3044" t="s">
        <v>4100</v>
      </c>
      <c r="B3044" t="s">
        <v>4101</v>
      </c>
      <c r="C3044" t="s">
        <v>169</v>
      </c>
      <c r="D3044" t="s">
        <v>11</v>
      </c>
    </row>
    <row r="3045" spans="1:4">
      <c r="A3045" t="s">
        <v>4102</v>
      </c>
      <c r="B3045" t="s">
        <v>4103</v>
      </c>
      <c r="C3045" t="s">
        <v>169</v>
      </c>
      <c r="D3045" t="s">
        <v>8</v>
      </c>
    </row>
    <row r="3046" spans="1:4">
      <c r="A3046" t="s">
        <v>3126</v>
      </c>
      <c r="B3046" t="s">
        <v>2784</v>
      </c>
      <c r="C3046" t="s">
        <v>169</v>
      </c>
      <c r="D3046" t="s">
        <v>23</v>
      </c>
    </row>
    <row r="3047" spans="1:4">
      <c r="A3047" t="s">
        <v>3123</v>
      </c>
      <c r="B3047" t="s">
        <v>3124</v>
      </c>
      <c r="C3047" t="s">
        <v>169</v>
      </c>
      <c r="D3047" t="s">
        <v>23</v>
      </c>
    </row>
    <row r="3048" spans="1:4">
      <c r="A3048" t="s">
        <v>3125</v>
      </c>
      <c r="B3048" t="s">
        <v>3124</v>
      </c>
      <c r="C3048" t="s">
        <v>169</v>
      </c>
      <c r="D3048" t="s">
        <v>23</v>
      </c>
    </row>
    <row r="3049" spans="1:4">
      <c r="A3049" t="s">
        <v>3112</v>
      </c>
      <c r="B3049" t="s">
        <v>3113</v>
      </c>
      <c r="C3049" t="s">
        <v>169</v>
      </c>
      <c r="D3049" t="s">
        <v>23</v>
      </c>
    </row>
    <row r="3050" spans="1:4">
      <c r="A3050" t="s">
        <v>3108</v>
      </c>
      <c r="B3050" t="s">
        <v>3107</v>
      </c>
      <c r="C3050" t="s">
        <v>169</v>
      </c>
      <c r="D3050" t="s">
        <v>23</v>
      </c>
    </row>
    <row r="3051" spans="1:4">
      <c r="A3051" t="s">
        <v>3054</v>
      </c>
      <c r="B3051" t="s">
        <v>2782</v>
      </c>
      <c r="C3051" t="s">
        <v>169</v>
      </c>
      <c r="D3051" t="s">
        <v>23</v>
      </c>
    </row>
    <row r="3052" spans="1:4">
      <c r="A3052" t="s">
        <v>3006</v>
      </c>
      <c r="B3052" t="s">
        <v>3007</v>
      </c>
      <c r="C3052" t="s">
        <v>169</v>
      </c>
      <c r="D3052" t="s">
        <v>23</v>
      </c>
    </row>
    <row r="3053" spans="1:4">
      <c r="A3053" t="s">
        <v>3005</v>
      </c>
      <c r="B3053" t="s">
        <v>3004</v>
      </c>
      <c r="C3053" t="s">
        <v>169</v>
      </c>
      <c r="D3053" t="s">
        <v>23</v>
      </c>
    </row>
    <row r="3054" spans="1:4">
      <c r="A3054" t="s">
        <v>3003</v>
      </c>
      <c r="B3054" t="s">
        <v>3004</v>
      </c>
      <c r="C3054" t="s">
        <v>169</v>
      </c>
      <c r="D3054" t="s">
        <v>23</v>
      </c>
    </row>
    <row r="3055" spans="1:4">
      <c r="A3055" t="s">
        <v>3008</v>
      </c>
      <c r="B3055" t="s">
        <v>2784</v>
      </c>
      <c r="C3055" t="s">
        <v>169</v>
      </c>
      <c r="D3055" t="s">
        <v>23</v>
      </c>
    </row>
    <row r="3056" spans="1:4">
      <c r="A3056" t="s">
        <v>3009</v>
      </c>
      <c r="B3056" t="s">
        <v>3010</v>
      </c>
      <c r="C3056" t="s">
        <v>169</v>
      </c>
      <c r="D3056" t="s">
        <v>23</v>
      </c>
    </row>
    <row r="3057" spans="1:4">
      <c r="A3057" t="s">
        <v>3011</v>
      </c>
      <c r="B3057" t="s">
        <v>3012</v>
      </c>
      <c r="C3057" t="s">
        <v>169</v>
      </c>
      <c r="D3057" t="s">
        <v>23</v>
      </c>
    </row>
    <row r="3058" spans="1:4">
      <c r="A3058" t="s">
        <v>3114</v>
      </c>
      <c r="B3058" t="s">
        <v>3012</v>
      </c>
      <c r="C3058" t="s">
        <v>169</v>
      </c>
      <c r="D3058" t="s">
        <v>23</v>
      </c>
    </row>
    <row r="3059" spans="1:4">
      <c r="A3059" t="s">
        <v>3055</v>
      </c>
      <c r="B3059" t="s">
        <v>3062</v>
      </c>
      <c r="C3059" t="s">
        <v>259</v>
      </c>
      <c r="D3059" t="s">
        <v>28</v>
      </c>
    </row>
    <row r="3060" spans="1:4">
      <c r="A3060" t="s">
        <v>3060</v>
      </c>
      <c r="B3060" t="s">
        <v>1419</v>
      </c>
      <c r="C3060" t="s">
        <v>169</v>
      </c>
      <c r="D3060" t="s">
        <v>23</v>
      </c>
    </row>
    <row r="3061" spans="1:4">
      <c r="A3061" t="s">
        <v>3115</v>
      </c>
      <c r="B3061" t="s">
        <v>2496</v>
      </c>
      <c r="C3061" t="s">
        <v>169</v>
      </c>
      <c r="D3061" t="s">
        <v>23</v>
      </c>
    </row>
    <row r="3062" spans="1:4">
      <c r="A3062" t="s">
        <v>3057</v>
      </c>
      <c r="B3062" t="s">
        <v>3012</v>
      </c>
      <c r="C3062" t="s">
        <v>169</v>
      </c>
      <c r="D3062" t="s">
        <v>23</v>
      </c>
    </row>
    <row r="3063" spans="1:4">
      <c r="A3063" t="s">
        <v>3046</v>
      </c>
      <c r="B3063" t="s">
        <v>1740</v>
      </c>
      <c r="C3063" t="s">
        <v>169</v>
      </c>
      <c r="D3063" t="s">
        <v>23</v>
      </c>
    </row>
    <row r="3064" spans="1:4">
      <c r="A3064" t="s">
        <v>3047</v>
      </c>
      <c r="B3064" t="s">
        <v>1740</v>
      </c>
      <c r="C3064" t="s">
        <v>169</v>
      </c>
      <c r="D3064" t="s">
        <v>23</v>
      </c>
    </row>
    <row r="3065" spans="1:4">
      <c r="A3065" t="s">
        <v>3048</v>
      </c>
      <c r="B3065" t="s">
        <v>3010</v>
      </c>
      <c r="C3065" t="s">
        <v>169</v>
      </c>
      <c r="D3065" t="s">
        <v>23</v>
      </c>
    </row>
    <row r="3066" spans="1:4">
      <c r="A3066" t="s">
        <v>3061</v>
      </c>
      <c r="B3066" t="s">
        <v>3062</v>
      </c>
      <c r="C3066" t="s">
        <v>259</v>
      </c>
      <c r="D3066" t="s">
        <v>28</v>
      </c>
    </row>
    <row r="3067" spans="1:4">
      <c r="A3067" t="s">
        <v>3089</v>
      </c>
      <c r="B3067" t="s">
        <v>3056</v>
      </c>
      <c r="C3067" t="s">
        <v>169</v>
      </c>
      <c r="D3067" t="s">
        <v>23</v>
      </c>
    </row>
    <row r="3068" spans="1:4">
      <c r="A3068" t="s">
        <v>3090</v>
      </c>
      <c r="B3068" t="s">
        <v>3062</v>
      </c>
      <c r="C3068" t="s">
        <v>259</v>
      </c>
      <c r="D3068" t="s">
        <v>28</v>
      </c>
    </row>
    <row r="3069" spans="1:4">
      <c r="A3069" t="s">
        <v>4104</v>
      </c>
      <c r="B3069" t="s">
        <v>4103</v>
      </c>
      <c r="C3069" t="s">
        <v>169</v>
      </c>
      <c r="D3069" t="s">
        <v>8</v>
      </c>
    </row>
    <row r="3070" spans="1:4">
      <c r="A3070" t="s">
        <v>4105</v>
      </c>
      <c r="B3070" t="s">
        <v>792</v>
      </c>
      <c r="C3070" t="s">
        <v>169</v>
      </c>
    </row>
    <row r="3071" spans="1:4">
      <c r="A3071" t="s">
        <v>4106</v>
      </c>
      <c r="B3071" t="s">
        <v>4107</v>
      </c>
      <c r="C3071" t="s">
        <v>169</v>
      </c>
      <c r="D3071" t="s">
        <v>7</v>
      </c>
    </row>
    <row r="3072" spans="1:4">
      <c r="A3072" t="s">
        <v>4108</v>
      </c>
      <c r="B3072" t="s">
        <v>4101</v>
      </c>
      <c r="C3072" t="s">
        <v>169</v>
      </c>
      <c r="D3072" t="s">
        <v>11</v>
      </c>
    </row>
    <row r="3073" spans="1:4">
      <c r="A3073" t="s">
        <v>4134</v>
      </c>
      <c r="B3073" t="s">
        <v>4099</v>
      </c>
      <c r="C3073" t="s">
        <v>169</v>
      </c>
    </row>
    <row r="3074" spans="1:4">
      <c r="A3074" t="s">
        <v>4135</v>
      </c>
      <c r="B3074" t="s">
        <v>192</v>
      </c>
      <c r="C3074" t="s">
        <v>169</v>
      </c>
    </row>
    <row r="3075" spans="1:4">
      <c r="A3075" t="s">
        <v>4136</v>
      </c>
      <c r="B3075" t="s">
        <v>4137</v>
      </c>
      <c r="C3075" t="s">
        <v>169</v>
      </c>
      <c r="D3075" t="s">
        <v>7</v>
      </c>
    </row>
    <row r="3076" spans="1:4">
      <c r="A3076" t="s">
        <v>4128</v>
      </c>
      <c r="B3076" t="s">
        <v>4127</v>
      </c>
      <c r="C3076" t="s">
        <v>169</v>
      </c>
      <c r="D3076" t="s">
        <v>9</v>
      </c>
    </row>
    <row r="3077" spans="1:4">
      <c r="A3077" t="s">
        <v>4124</v>
      </c>
      <c r="B3077" t="s">
        <v>4125</v>
      </c>
      <c r="C3077" t="s">
        <v>169</v>
      </c>
      <c r="D3077" t="s">
        <v>9</v>
      </c>
    </row>
    <row r="3078" spans="1:4">
      <c r="A3078" t="s">
        <v>4126</v>
      </c>
      <c r="B3078" t="s">
        <v>4127</v>
      </c>
      <c r="C3078" t="s">
        <v>169</v>
      </c>
      <c r="D3078" t="s">
        <v>9</v>
      </c>
    </row>
    <row r="3079" spans="1:4">
      <c r="A3079" t="s">
        <v>4121</v>
      </c>
      <c r="B3079" t="s">
        <v>147</v>
      </c>
      <c r="C3079" t="s">
        <v>169</v>
      </c>
      <c r="D3079" t="s">
        <v>9</v>
      </c>
    </row>
    <row r="3080" spans="1:4">
      <c r="A3080" t="s">
        <v>4122</v>
      </c>
      <c r="B3080" t="s">
        <v>3564</v>
      </c>
      <c r="C3080" t="s">
        <v>169</v>
      </c>
      <c r="D3080" t="s">
        <v>7</v>
      </c>
    </row>
    <row r="3081" spans="1:4">
      <c r="A3081" t="s">
        <v>4123</v>
      </c>
      <c r="B3081" t="s">
        <v>3564</v>
      </c>
      <c r="C3081" t="s">
        <v>169</v>
      </c>
      <c r="D3081" t="s">
        <v>7</v>
      </c>
    </row>
    <row r="3082" spans="1:4">
      <c r="A3082" t="s">
        <v>146</v>
      </c>
      <c r="B3082" t="s">
        <v>147</v>
      </c>
      <c r="C3082" t="s">
        <v>169</v>
      </c>
      <c r="D3082" t="s">
        <v>10</v>
      </c>
    </row>
    <row r="3083" spans="1:4">
      <c r="A3083" t="s">
        <v>4419</v>
      </c>
      <c r="B3083" t="s">
        <v>4115</v>
      </c>
      <c r="C3083" t="s">
        <v>169</v>
      </c>
      <c r="D3083" t="s">
        <v>10</v>
      </c>
    </row>
    <row r="3084" spans="1:4">
      <c r="A3084" t="s">
        <v>4114</v>
      </c>
      <c r="B3084" t="s">
        <v>4115</v>
      </c>
      <c r="C3084" t="s">
        <v>169</v>
      </c>
      <c r="D3084" t="s">
        <v>10</v>
      </c>
    </row>
    <row r="3085" spans="1:4">
      <c r="A3085" t="s">
        <v>4109</v>
      </c>
      <c r="B3085" t="s">
        <v>4110</v>
      </c>
      <c r="C3085" t="s">
        <v>169</v>
      </c>
      <c r="D3085" t="s">
        <v>7</v>
      </c>
    </row>
    <row r="3086" spans="1:4">
      <c r="A3086" t="s">
        <v>4111</v>
      </c>
      <c r="B3086" t="s">
        <v>4112</v>
      </c>
      <c r="C3086" t="s">
        <v>169</v>
      </c>
      <c r="D3086" t="s">
        <v>7</v>
      </c>
    </row>
    <row r="3087" spans="1:4">
      <c r="A3087" t="s">
        <v>4113</v>
      </c>
      <c r="B3087" t="s">
        <v>4112</v>
      </c>
      <c r="C3087" t="s">
        <v>169</v>
      </c>
      <c r="D3087" t="s">
        <v>7</v>
      </c>
    </row>
    <row r="3088" spans="1:4">
      <c r="A3088" t="s">
        <v>11154</v>
      </c>
      <c r="B3088" t="s">
        <v>4112</v>
      </c>
      <c r="C3088" t="s">
        <v>169</v>
      </c>
      <c r="D3088" t="s">
        <v>7</v>
      </c>
    </row>
    <row r="3089" spans="1:4">
      <c r="A3089" t="s">
        <v>4116</v>
      </c>
      <c r="B3089" t="s">
        <v>5070</v>
      </c>
      <c r="C3089" t="s">
        <v>169</v>
      </c>
      <c r="D3089" t="s">
        <v>8</v>
      </c>
    </row>
    <row r="3090" spans="1:4">
      <c r="A3090" t="s">
        <v>4117</v>
      </c>
      <c r="B3090" t="s">
        <v>4103</v>
      </c>
      <c r="C3090" t="s">
        <v>169</v>
      </c>
      <c r="D3090" t="s">
        <v>8</v>
      </c>
    </row>
    <row r="3091" spans="1:4">
      <c r="A3091" t="s">
        <v>4118</v>
      </c>
      <c r="B3091" t="s">
        <v>4103</v>
      </c>
      <c r="C3091" t="s">
        <v>169</v>
      </c>
      <c r="D3091" t="s">
        <v>8</v>
      </c>
    </row>
    <row r="3092" spans="1:4">
      <c r="A3092" t="s">
        <v>4119</v>
      </c>
      <c r="B3092" t="s">
        <v>4103</v>
      </c>
      <c r="C3092" t="s">
        <v>169</v>
      </c>
      <c r="D3092" t="s">
        <v>8</v>
      </c>
    </row>
    <row r="3093" spans="1:4">
      <c r="A3093" t="s">
        <v>4131</v>
      </c>
      <c r="B3093" t="s">
        <v>4099</v>
      </c>
      <c r="C3093" t="s">
        <v>169</v>
      </c>
      <c r="D3093" t="s">
        <v>7</v>
      </c>
    </row>
    <row r="3094" spans="1:4">
      <c r="A3094" t="s">
        <v>4129</v>
      </c>
      <c r="B3094" t="s">
        <v>4110</v>
      </c>
      <c r="C3094" t="s">
        <v>169</v>
      </c>
      <c r="D3094" t="s">
        <v>7</v>
      </c>
    </row>
    <row r="3095" spans="1:4">
      <c r="A3095" t="s">
        <v>4130</v>
      </c>
      <c r="B3095" t="s">
        <v>4110</v>
      </c>
      <c r="C3095" t="s">
        <v>169</v>
      </c>
      <c r="D3095" t="s">
        <v>7</v>
      </c>
    </row>
    <row r="3096" spans="1:4">
      <c r="A3096" t="s">
        <v>4132</v>
      </c>
      <c r="B3096" t="s">
        <v>4110</v>
      </c>
      <c r="C3096" t="s">
        <v>169</v>
      </c>
      <c r="D3096" t="s">
        <v>7</v>
      </c>
    </row>
    <row r="3097" spans="1:4">
      <c r="A3097" t="s">
        <v>4140</v>
      </c>
      <c r="B3097" t="s">
        <v>4141</v>
      </c>
      <c r="C3097" t="s">
        <v>169</v>
      </c>
      <c r="D3097" t="s">
        <v>16</v>
      </c>
    </row>
    <row r="3098" spans="1:4">
      <c r="A3098" t="s">
        <v>4142</v>
      </c>
      <c r="B3098" t="s">
        <v>2804</v>
      </c>
      <c r="C3098" t="s">
        <v>169</v>
      </c>
      <c r="D3098" t="s">
        <v>16</v>
      </c>
    </row>
    <row r="3099" spans="1:4">
      <c r="A3099" t="s">
        <v>4143</v>
      </c>
      <c r="B3099" t="s">
        <v>4139</v>
      </c>
      <c r="C3099" t="s">
        <v>169</v>
      </c>
      <c r="D3099" t="s">
        <v>16</v>
      </c>
    </row>
    <row r="3100" spans="1:4">
      <c r="A3100" t="s">
        <v>4138</v>
      </c>
      <c r="B3100" t="s">
        <v>4139</v>
      </c>
      <c r="C3100" t="s">
        <v>169</v>
      </c>
      <c r="D3100" t="s">
        <v>16</v>
      </c>
    </row>
    <row r="3101" spans="1:4">
      <c r="A3101" t="s">
        <v>4144</v>
      </c>
      <c r="B3101" t="s">
        <v>4145</v>
      </c>
      <c r="C3101" t="s">
        <v>169</v>
      </c>
    </row>
    <row r="3102" spans="1:4">
      <c r="A3102" t="s">
        <v>4146</v>
      </c>
      <c r="B3102" t="s">
        <v>4147</v>
      </c>
      <c r="C3102" t="s">
        <v>169</v>
      </c>
    </row>
    <row r="3103" spans="1:4">
      <c r="A3103" t="s">
        <v>4148</v>
      </c>
      <c r="B3103" t="s">
        <v>4149</v>
      </c>
      <c r="C3103" t="s">
        <v>169</v>
      </c>
    </row>
    <row r="3104" spans="1:4">
      <c r="A3104" t="s">
        <v>4159</v>
      </c>
      <c r="B3104" t="s">
        <v>1157</v>
      </c>
      <c r="C3104" t="s">
        <v>169</v>
      </c>
      <c r="D3104" t="s">
        <v>17</v>
      </c>
    </row>
    <row r="3105" spans="1:4">
      <c r="A3105" t="s">
        <v>4152</v>
      </c>
      <c r="B3105" t="s">
        <v>4153</v>
      </c>
      <c r="C3105" t="s">
        <v>169</v>
      </c>
      <c r="D3105" t="s">
        <v>17</v>
      </c>
    </row>
    <row r="3106" spans="1:4">
      <c r="A3106" t="s">
        <v>4160</v>
      </c>
      <c r="B3106" t="s">
        <v>4161</v>
      </c>
      <c r="C3106" t="s">
        <v>169</v>
      </c>
      <c r="D3106" t="s">
        <v>17</v>
      </c>
    </row>
    <row r="3107" spans="1:4">
      <c r="A3107" t="s">
        <v>4154</v>
      </c>
      <c r="B3107" t="s">
        <v>4155</v>
      </c>
      <c r="C3107" t="s">
        <v>169</v>
      </c>
      <c r="D3107" t="s">
        <v>17</v>
      </c>
    </row>
    <row r="3108" spans="1:4">
      <c r="A3108" t="s">
        <v>4162</v>
      </c>
      <c r="B3108" t="s">
        <v>1367</v>
      </c>
      <c r="C3108" t="s">
        <v>169</v>
      </c>
      <c r="D3108" t="s">
        <v>17</v>
      </c>
    </row>
    <row r="3109" spans="1:4">
      <c r="A3109" t="s">
        <v>4163</v>
      </c>
      <c r="B3109" t="s">
        <v>4164</v>
      </c>
      <c r="C3109" t="s">
        <v>169</v>
      </c>
      <c r="D3109" t="s">
        <v>17</v>
      </c>
    </row>
    <row r="3110" spans="1:4">
      <c r="A3110" t="s">
        <v>4156</v>
      </c>
      <c r="B3110" t="s">
        <v>4157</v>
      </c>
      <c r="C3110" t="s">
        <v>169</v>
      </c>
      <c r="D3110" t="s">
        <v>17</v>
      </c>
    </row>
    <row r="3111" spans="1:4">
      <c r="A3111" t="s">
        <v>4158</v>
      </c>
      <c r="B3111" t="s">
        <v>1334</v>
      </c>
      <c r="C3111" t="s">
        <v>169</v>
      </c>
      <c r="D3111" t="s">
        <v>17</v>
      </c>
    </row>
    <row r="3112" spans="1:4">
      <c r="A3112" t="s">
        <v>4150</v>
      </c>
      <c r="B3112" t="s">
        <v>4151</v>
      </c>
      <c r="C3112" t="s">
        <v>169</v>
      </c>
      <c r="D3112" t="s">
        <v>17</v>
      </c>
    </row>
    <row r="3113" spans="1:4">
      <c r="A3113" t="s">
        <v>4165</v>
      </c>
      <c r="B3113" t="s">
        <v>4166</v>
      </c>
      <c r="C3113" t="s">
        <v>169</v>
      </c>
      <c r="D3113" t="s">
        <v>6</v>
      </c>
    </row>
    <row r="3114" spans="1:4">
      <c r="A3114" t="s">
        <v>4167</v>
      </c>
      <c r="B3114" t="s">
        <v>2132</v>
      </c>
      <c r="C3114" t="s">
        <v>169</v>
      </c>
    </row>
    <row r="3115" spans="1:4">
      <c r="A3115" t="s">
        <v>3063</v>
      </c>
      <c r="B3115" t="s">
        <v>3056</v>
      </c>
      <c r="C3115" t="s">
        <v>169</v>
      </c>
      <c r="D3115" t="s">
        <v>23</v>
      </c>
    </row>
    <row r="3116" spans="1:4">
      <c r="A3116" t="s">
        <v>3064</v>
      </c>
      <c r="B3116" t="s">
        <v>3062</v>
      </c>
      <c r="C3116" t="s">
        <v>259</v>
      </c>
      <c r="D3116" t="s">
        <v>28</v>
      </c>
    </row>
    <row r="3117" spans="1:4">
      <c r="A3117" t="s">
        <v>3091</v>
      </c>
      <c r="B3117" t="s">
        <v>3062</v>
      </c>
      <c r="C3117" t="s">
        <v>259</v>
      </c>
      <c r="D3117" t="s">
        <v>28</v>
      </c>
    </row>
    <row r="3118" spans="1:4">
      <c r="A3118" t="s">
        <v>3097</v>
      </c>
      <c r="B3118" t="s">
        <v>3098</v>
      </c>
      <c r="C3118" t="s">
        <v>169</v>
      </c>
      <c r="D3118" t="s">
        <v>23</v>
      </c>
    </row>
    <row r="3119" spans="1:4">
      <c r="A3119" t="s">
        <v>3099</v>
      </c>
      <c r="B3119" t="s">
        <v>3102</v>
      </c>
      <c r="C3119" t="s">
        <v>169</v>
      </c>
      <c r="D3119" t="s">
        <v>23</v>
      </c>
    </row>
    <row r="3120" spans="1:4">
      <c r="A3120" t="s">
        <v>3100</v>
      </c>
      <c r="B3120" t="s">
        <v>3102</v>
      </c>
      <c r="C3120" t="s">
        <v>169</v>
      </c>
      <c r="D3120" t="s">
        <v>23</v>
      </c>
    </row>
    <row r="3121" spans="1:4">
      <c r="A3121" t="s">
        <v>3092</v>
      </c>
      <c r="B3121" t="s">
        <v>1419</v>
      </c>
      <c r="C3121" t="s">
        <v>169</v>
      </c>
      <c r="D3121" t="s">
        <v>23</v>
      </c>
    </row>
    <row r="3122" spans="1:4">
      <c r="A3122" t="s">
        <v>3095</v>
      </c>
      <c r="B3122" t="s">
        <v>1419</v>
      </c>
      <c r="C3122" t="s">
        <v>169</v>
      </c>
      <c r="D3122" t="s">
        <v>23</v>
      </c>
    </row>
    <row r="3123" spans="1:4">
      <c r="A3123" t="s">
        <v>3093</v>
      </c>
      <c r="B3123" t="s">
        <v>1419</v>
      </c>
      <c r="C3123" t="s">
        <v>169</v>
      </c>
      <c r="D3123" t="s">
        <v>23</v>
      </c>
    </row>
    <row r="3124" spans="1:4">
      <c r="A3124" t="s">
        <v>3094</v>
      </c>
      <c r="B3124" t="s">
        <v>1419</v>
      </c>
      <c r="C3124" t="s">
        <v>169</v>
      </c>
      <c r="D3124" t="s">
        <v>23</v>
      </c>
    </row>
    <row r="3125" spans="1:4">
      <c r="A3125" t="s">
        <v>3096</v>
      </c>
      <c r="B3125" t="s">
        <v>4451</v>
      </c>
      <c r="C3125" t="s">
        <v>169</v>
      </c>
      <c r="D3125" t="s">
        <v>23</v>
      </c>
    </row>
    <row r="3126" spans="1:4">
      <c r="A3126" t="s">
        <v>3101</v>
      </c>
      <c r="B3126" t="s">
        <v>3102</v>
      </c>
      <c r="C3126" t="s">
        <v>169</v>
      </c>
      <c r="D3126" t="s">
        <v>23</v>
      </c>
    </row>
    <row r="3127" spans="1:4">
      <c r="A3127" t="s">
        <v>3161</v>
      </c>
      <c r="B3127" t="s">
        <v>2782</v>
      </c>
      <c r="C3127" t="s">
        <v>169</v>
      </c>
      <c r="D3127" t="s">
        <v>23</v>
      </c>
    </row>
    <row r="3128" spans="1:4">
      <c r="A3128" t="s">
        <v>3160</v>
      </c>
      <c r="B3128" t="s">
        <v>2782</v>
      </c>
      <c r="C3128" t="s">
        <v>169</v>
      </c>
      <c r="D3128" t="s">
        <v>23</v>
      </c>
    </row>
    <row r="3129" spans="1:4">
      <c r="A3129" t="s">
        <v>3103</v>
      </c>
      <c r="B3129" t="s">
        <v>2782</v>
      </c>
      <c r="C3129" t="s">
        <v>169</v>
      </c>
      <c r="D3129" t="s">
        <v>23</v>
      </c>
    </row>
    <row r="3130" spans="1:4">
      <c r="A3130" t="s">
        <v>3104</v>
      </c>
      <c r="B3130" t="s">
        <v>2782</v>
      </c>
      <c r="C3130" t="s">
        <v>169</v>
      </c>
      <c r="D3130" t="s">
        <v>23</v>
      </c>
    </row>
    <row r="3131" spans="1:4">
      <c r="A3131" t="s">
        <v>3134</v>
      </c>
      <c r="B3131" t="s">
        <v>2782</v>
      </c>
      <c r="C3131" t="s">
        <v>169</v>
      </c>
      <c r="D3131" t="s">
        <v>23</v>
      </c>
    </row>
    <row r="3132" spans="1:4">
      <c r="A3132" t="s">
        <v>3162</v>
      </c>
      <c r="B3132" t="s">
        <v>2784</v>
      </c>
      <c r="C3132" t="s">
        <v>169</v>
      </c>
      <c r="D3132" t="s">
        <v>23</v>
      </c>
    </row>
    <row r="3133" spans="1:4">
      <c r="A3133" t="s">
        <v>3163</v>
      </c>
      <c r="B3133" t="s">
        <v>2784</v>
      </c>
      <c r="C3133" t="s">
        <v>169</v>
      </c>
      <c r="D3133" t="s">
        <v>23</v>
      </c>
    </row>
    <row r="3134" spans="1:4">
      <c r="A3134" t="s">
        <v>3051</v>
      </c>
      <c r="B3134" t="s">
        <v>3010</v>
      </c>
      <c r="C3134" t="s">
        <v>169</v>
      </c>
      <c r="D3134" t="s">
        <v>23</v>
      </c>
    </row>
    <row r="3135" spans="1:4">
      <c r="A3135" t="s">
        <v>3049</v>
      </c>
      <c r="B3135" t="s">
        <v>3010</v>
      </c>
      <c r="C3135" t="s">
        <v>169</v>
      </c>
      <c r="D3135" t="s">
        <v>23</v>
      </c>
    </row>
    <row r="3136" spans="1:4">
      <c r="A3136" t="s">
        <v>3050</v>
      </c>
      <c r="B3136" t="s">
        <v>3010</v>
      </c>
      <c r="C3136" t="s">
        <v>169</v>
      </c>
      <c r="D3136" t="s">
        <v>23</v>
      </c>
    </row>
    <row r="3137" spans="1:4">
      <c r="A3137" t="s">
        <v>3058</v>
      </c>
      <c r="B3137" t="s">
        <v>3045</v>
      </c>
      <c r="C3137" t="s">
        <v>169</v>
      </c>
      <c r="D3137" t="s">
        <v>23</v>
      </c>
    </row>
    <row r="3138" spans="1:4">
      <c r="A3138" t="s">
        <v>4168</v>
      </c>
      <c r="B3138" t="s">
        <v>2132</v>
      </c>
      <c r="C3138" t="s">
        <v>169</v>
      </c>
    </row>
    <row r="3139" spans="1:4">
      <c r="A3139" t="s">
        <v>4185</v>
      </c>
      <c r="B3139" t="s">
        <v>4186</v>
      </c>
      <c r="C3139" t="s">
        <v>169</v>
      </c>
    </row>
    <row r="3140" spans="1:4">
      <c r="A3140" t="s">
        <v>4175</v>
      </c>
      <c r="B3140" t="s">
        <v>4176</v>
      </c>
      <c r="C3140" t="s">
        <v>259</v>
      </c>
      <c r="D3140" t="s">
        <v>27</v>
      </c>
    </row>
    <row r="3141" spans="1:4">
      <c r="A3141" t="s">
        <v>4181</v>
      </c>
      <c r="B3141" t="s">
        <v>4182</v>
      </c>
      <c r="C3141" t="s">
        <v>259</v>
      </c>
      <c r="D3141" t="s">
        <v>27</v>
      </c>
    </row>
    <row r="3142" spans="1:4">
      <c r="A3142" t="s">
        <v>4177</v>
      </c>
      <c r="B3142" t="s">
        <v>3316</v>
      </c>
      <c r="C3142" t="s">
        <v>262</v>
      </c>
      <c r="D3142" t="s">
        <v>27</v>
      </c>
    </row>
    <row r="3143" spans="1:4">
      <c r="A3143" t="s">
        <v>4178</v>
      </c>
      <c r="B3143" t="s">
        <v>3316</v>
      </c>
      <c r="C3143" t="s">
        <v>262</v>
      </c>
      <c r="D3143" t="s">
        <v>27</v>
      </c>
    </row>
    <row r="3144" spans="1:4">
      <c r="A3144" t="s">
        <v>4179</v>
      </c>
      <c r="B3144" t="s">
        <v>4180</v>
      </c>
      <c r="C3144" t="s">
        <v>259</v>
      </c>
      <c r="D3144" t="s">
        <v>27</v>
      </c>
    </row>
    <row r="3145" spans="1:4">
      <c r="A3145" t="s">
        <v>4183</v>
      </c>
      <c r="B3145" t="s">
        <v>3316</v>
      </c>
      <c r="C3145" t="s">
        <v>259</v>
      </c>
      <c r="D3145" t="s">
        <v>27</v>
      </c>
    </row>
    <row r="3146" spans="1:4">
      <c r="A3146" t="s">
        <v>4184</v>
      </c>
      <c r="B3146" t="s">
        <v>3316</v>
      </c>
      <c r="C3146" t="s">
        <v>259</v>
      </c>
      <c r="D3146" t="s">
        <v>27</v>
      </c>
    </row>
    <row r="3147" spans="1:4">
      <c r="A3147" t="s">
        <v>4169</v>
      </c>
      <c r="B3147" t="s">
        <v>3618</v>
      </c>
      <c r="C3147" t="s">
        <v>259</v>
      </c>
      <c r="D3147" t="s">
        <v>27</v>
      </c>
    </row>
    <row r="3148" spans="1:4">
      <c r="A3148" t="s">
        <v>4170</v>
      </c>
      <c r="B3148" t="s">
        <v>4171</v>
      </c>
      <c r="C3148" t="s">
        <v>259</v>
      </c>
      <c r="D3148" t="s">
        <v>27</v>
      </c>
    </row>
    <row r="3149" spans="1:4">
      <c r="A3149" t="s">
        <v>4172</v>
      </c>
      <c r="B3149" t="s">
        <v>4171</v>
      </c>
      <c r="C3149" t="s">
        <v>259</v>
      </c>
      <c r="D3149" t="s">
        <v>27</v>
      </c>
    </row>
    <row r="3150" spans="1:4">
      <c r="A3150" t="s">
        <v>4173</v>
      </c>
      <c r="B3150" t="s">
        <v>3644</v>
      </c>
      <c r="C3150" t="s">
        <v>259</v>
      </c>
      <c r="D3150" t="s">
        <v>27</v>
      </c>
    </row>
    <row r="3151" spans="1:4">
      <c r="A3151" t="s">
        <v>4174</v>
      </c>
      <c r="B3151" t="s">
        <v>3618</v>
      </c>
      <c r="C3151" t="s">
        <v>259</v>
      </c>
      <c r="D3151" t="s">
        <v>27</v>
      </c>
    </row>
    <row r="3152" spans="1:4">
      <c r="A3152" t="s">
        <v>4421</v>
      </c>
      <c r="B3152" t="s">
        <v>5074</v>
      </c>
      <c r="C3152" t="s">
        <v>259</v>
      </c>
      <c r="D3152" t="s">
        <v>3</v>
      </c>
    </row>
    <row r="3153" spans="1:4">
      <c r="A3153" t="s">
        <v>10410</v>
      </c>
      <c r="B3153" t="s">
        <v>5074</v>
      </c>
      <c r="C3153" t="s">
        <v>259</v>
      </c>
      <c r="D3153" t="s">
        <v>3</v>
      </c>
    </row>
    <row r="3154" spans="1:4">
      <c r="A3154" t="s">
        <v>4422</v>
      </c>
      <c r="B3154" t="s">
        <v>4299</v>
      </c>
      <c r="C3154" t="s">
        <v>169</v>
      </c>
      <c r="D3154" t="s">
        <v>3</v>
      </c>
    </row>
    <row r="3155" spans="1:4">
      <c r="A3155" t="s">
        <v>4234</v>
      </c>
      <c r="B3155" t="s">
        <v>4235</v>
      </c>
      <c r="C3155" t="s">
        <v>169</v>
      </c>
      <c r="D3155" t="s">
        <v>3</v>
      </c>
    </row>
    <row r="3156" spans="1:4">
      <c r="A3156" t="s">
        <v>4239</v>
      </c>
      <c r="B3156" t="s">
        <v>1206</v>
      </c>
      <c r="C3156" t="s">
        <v>169</v>
      </c>
      <c r="D3156" t="s">
        <v>3</v>
      </c>
    </row>
    <row r="3157" spans="1:4">
      <c r="A3157" t="s">
        <v>4236</v>
      </c>
      <c r="B3157" t="s">
        <v>1206</v>
      </c>
      <c r="C3157" t="s">
        <v>169</v>
      </c>
      <c r="D3157" t="s">
        <v>3</v>
      </c>
    </row>
    <row r="3158" spans="1:4">
      <c r="A3158" t="s">
        <v>4237</v>
      </c>
      <c r="B3158" t="s">
        <v>4188</v>
      </c>
      <c r="C3158" t="s">
        <v>169</v>
      </c>
      <c r="D3158" t="s">
        <v>3</v>
      </c>
    </row>
    <row r="3159" spans="1:4">
      <c r="A3159" t="s">
        <v>4238</v>
      </c>
      <c r="B3159" t="s">
        <v>4188</v>
      </c>
      <c r="C3159" t="s">
        <v>169</v>
      </c>
      <c r="D3159" t="s">
        <v>3</v>
      </c>
    </row>
    <row r="3160" spans="1:4">
      <c r="A3160" t="s">
        <v>4241</v>
      </c>
      <c r="B3160" t="s">
        <v>1170</v>
      </c>
      <c r="C3160" t="s">
        <v>169</v>
      </c>
      <c r="D3160" t="s">
        <v>3</v>
      </c>
    </row>
    <row r="3161" spans="1:4">
      <c r="A3161" t="s">
        <v>4248</v>
      </c>
      <c r="B3161" t="s">
        <v>1170</v>
      </c>
      <c r="C3161" t="s">
        <v>169</v>
      </c>
      <c r="D3161" t="s">
        <v>3</v>
      </c>
    </row>
    <row r="3162" spans="1:4">
      <c r="A3162" t="s">
        <v>4249</v>
      </c>
      <c r="B3162" t="s">
        <v>1182</v>
      </c>
      <c r="C3162" t="s">
        <v>169</v>
      </c>
      <c r="D3162" t="s">
        <v>3</v>
      </c>
    </row>
    <row r="3163" spans="1:4">
      <c r="A3163" t="s">
        <v>4250</v>
      </c>
      <c r="B3163" t="s">
        <v>1170</v>
      </c>
      <c r="C3163" t="s">
        <v>169</v>
      </c>
      <c r="D3163" t="s">
        <v>3</v>
      </c>
    </row>
    <row r="3164" spans="1:4">
      <c r="A3164" t="s">
        <v>3016</v>
      </c>
      <c r="B3164" t="s">
        <v>3015</v>
      </c>
      <c r="C3164" t="s">
        <v>169</v>
      </c>
      <c r="D3164" t="s">
        <v>23</v>
      </c>
    </row>
    <row r="3165" spans="1:4">
      <c r="A3165" t="s">
        <v>3014</v>
      </c>
      <c r="B3165" t="s">
        <v>3015</v>
      </c>
      <c r="C3165" t="s">
        <v>169</v>
      </c>
      <c r="D3165" t="s">
        <v>23</v>
      </c>
    </row>
    <row r="3166" spans="1:4">
      <c r="A3166" t="s">
        <v>3017</v>
      </c>
      <c r="B3166" t="s">
        <v>3015</v>
      </c>
      <c r="C3166" t="s">
        <v>169</v>
      </c>
      <c r="D3166" t="s">
        <v>23</v>
      </c>
    </row>
    <row r="3167" spans="1:4">
      <c r="A3167" t="s">
        <v>3059</v>
      </c>
      <c r="B3167" t="s">
        <v>1419</v>
      </c>
      <c r="C3167" t="s">
        <v>169</v>
      </c>
      <c r="D3167" t="s">
        <v>23</v>
      </c>
    </row>
    <row r="3168" spans="1:4">
      <c r="A3168" t="s">
        <v>3013</v>
      </c>
      <c r="B3168" t="s">
        <v>1419</v>
      </c>
      <c r="C3168" t="s">
        <v>169</v>
      </c>
      <c r="D3168" t="s">
        <v>23</v>
      </c>
    </row>
    <row r="3169" spans="1:4">
      <c r="A3169" t="s">
        <v>3042</v>
      </c>
      <c r="B3169" t="s">
        <v>3043</v>
      </c>
      <c r="C3169" t="s">
        <v>169</v>
      </c>
      <c r="D3169" t="s">
        <v>23</v>
      </c>
    </row>
    <row r="3170" spans="1:4">
      <c r="A3170" t="s">
        <v>3018</v>
      </c>
      <c r="B3170" t="s">
        <v>555</v>
      </c>
      <c r="C3170" t="s">
        <v>169</v>
      </c>
      <c r="D3170" t="s">
        <v>23</v>
      </c>
    </row>
    <row r="3171" spans="1:4">
      <c r="A3171" t="s">
        <v>3021</v>
      </c>
      <c r="B3171" t="s">
        <v>555</v>
      </c>
      <c r="C3171" t="s">
        <v>169</v>
      </c>
      <c r="D3171" t="s">
        <v>23</v>
      </c>
    </row>
    <row r="3172" spans="1:4">
      <c r="A3172" t="s">
        <v>3019</v>
      </c>
      <c r="B3172" t="s">
        <v>555</v>
      </c>
      <c r="C3172" t="s">
        <v>169</v>
      </c>
      <c r="D3172" t="s">
        <v>23</v>
      </c>
    </row>
    <row r="3173" spans="1:4">
      <c r="A3173" t="s">
        <v>3020</v>
      </c>
      <c r="B3173" t="s">
        <v>555</v>
      </c>
      <c r="C3173" t="s">
        <v>169</v>
      </c>
      <c r="D3173" t="s">
        <v>23</v>
      </c>
    </row>
    <row r="3174" spans="1:4">
      <c r="A3174" t="s">
        <v>3044</v>
      </c>
      <c r="B3174" t="s">
        <v>3045</v>
      </c>
      <c r="C3174" t="s">
        <v>169</v>
      </c>
      <c r="D3174" t="s">
        <v>23</v>
      </c>
    </row>
    <row r="3175" spans="1:4">
      <c r="A3175" t="s">
        <v>3105</v>
      </c>
      <c r="B3175" t="s">
        <v>2782</v>
      </c>
      <c r="C3175" t="s">
        <v>169</v>
      </c>
      <c r="D3175" t="s">
        <v>23</v>
      </c>
    </row>
    <row r="3176" spans="1:4">
      <c r="A3176" t="s">
        <v>3052</v>
      </c>
      <c r="B3176" t="s">
        <v>2782</v>
      </c>
      <c r="C3176" t="s">
        <v>169</v>
      </c>
      <c r="D3176" t="s">
        <v>23</v>
      </c>
    </row>
    <row r="3177" spans="1:4">
      <c r="A3177" t="s">
        <v>3053</v>
      </c>
      <c r="B3177" t="s">
        <v>2782</v>
      </c>
      <c r="C3177" t="s">
        <v>169</v>
      </c>
      <c r="D3177" t="s">
        <v>23</v>
      </c>
    </row>
    <row r="3178" spans="1:4">
      <c r="A3178" t="s">
        <v>3109</v>
      </c>
      <c r="B3178" t="s">
        <v>3107</v>
      </c>
      <c r="C3178" t="s">
        <v>169</v>
      </c>
      <c r="D3178" t="s">
        <v>23</v>
      </c>
    </row>
    <row r="3179" spans="1:4">
      <c r="A3179" t="s">
        <v>3110</v>
      </c>
      <c r="B3179" t="s">
        <v>3107</v>
      </c>
      <c r="C3179" t="s">
        <v>169</v>
      </c>
      <c r="D3179" t="s">
        <v>23</v>
      </c>
    </row>
    <row r="3180" spans="1:4">
      <c r="A3180" t="s">
        <v>3111</v>
      </c>
      <c r="B3180" t="s">
        <v>3107</v>
      </c>
      <c r="C3180" t="s">
        <v>169</v>
      </c>
      <c r="D3180" t="s">
        <v>23</v>
      </c>
    </row>
    <row r="3181" spans="1:4">
      <c r="A3181" t="s">
        <v>3106</v>
      </c>
      <c r="B3181" t="s">
        <v>3107</v>
      </c>
      <c r="C3181" t="s">
        <v>169</v>
      </c>
      <c r="D3181" t="s">
        <v>23</v>
      </c>
    </row>
    <row r="3182" spans="1:4">
      <c r="A3182" t="s">
        <v>3182</v>
      </c>
      <c r="B3182" t="s">
        <v>3176</v>
      </c>
      <c r="C3182" t="s">
        <v>169</v>
      </c>
      <c r="D3182" t="s">
        <v>20</v>
      </c>
    </row>
    <row r="3183" spans="1:4">
      <c r="A3183" t="s">
        <v>3183</v>
      </c>
      <c r="B3183" t="s">
        <v>3176</v>
      </c>
      <c r="C3183" t="s">
        <v>169</v>
      </c>
      <c r="D3183" t="s">
        <v>20</v>
      </c>
    </row>
    <row r="3184" spans="1:4">
      <c r="A3184" t="s">
        <v>4415</v>
      </c>
      <c r="B3184" t="s">
        <v>4416</v>
      </c>
      <c r="C3184" t="s">
        <v>169</v>
      </c>
      <c r="D3184" t="s">
        <v>20</v>
      </c>
    </row>
    <row r="3185" spans="1:4">
      <c r="A3185" t="s">
        <v>3168</v>
      </c>
      <c r="B3185" t="s">
        <v>3169</v>
      </c>
      <c r="C3185" t="s">
        <v>169</v>
      </c>
      <c r="D3185" t="s">
        <v>20</v>
      </c>
    </row>
    <row r="3186" spans="1:4">
      <c r="A3186" t="s">
        <v>3170</v>
      </c>
      <c r="B3186" t="s">
        <v>3171</v>
      </c>
      <c r="C3186" t="s">
        <v>169</v>
      </c>
      <c r="D3186" t="s">
        <v>20</v>
      </c>
    </row>
    <row r="3187" spans="1:4">
      <c r="A3187" t="s">
        <v>3172</v>
      </c>
      <c r="B3187" t="s">
        <v>3171</v>
      </c>
      <c r="C3187" t="s">
        <v>169</v>
      </c>
      <c r="D3187" t="s">
        <v>20</v>
      </c>
    </row>
    <row r="3188" spans="1:4">
      <c r="A3188" t="s">
        <v>4242</v>
      </c>
      <c r="B3188" t="s">
        <v>1170</v>
      </c>
      <c r="C3188" t="s">
        <v>169</v>
      </c>
      <c r="D3188" t="s">
        <v>3</v>
      </c>
    </row>
    <row r="3189" spans="1:4">
      <c r="A3189" t="s">
        <v>4243</v>
      </c>
      <c r="B3189" t="s">
        <v>4228</v>
      </c>
      <c r="C3189" t="s">
        <v>169</v>
      </c>
      <c r="D3189" t="s">
        <v>3</v>
      </c>
    </row>
    <row r="3190" spans="1:4">
      <c r="A3190" t="s">
        <v>4244</v>
      </c>
      <c r="B3190" t="s">
        <v>4228</v>
      </c>
      <c r="C3190" t="s">
        <v>169</v>
      </c>
      <c r="D3190" t="s">
        <v>3</v>
      </c>
    </row>
    <row r="3191" spans="1:4">
      <c r="A3191" t="s">
        <v>4245</v>
      </c>
      <c r="B3191" t="s">
        <v>4230</v>
      </c>
      <c r="C3191" t="s">
        <v>169</v>
      </c>
      <c r="D3191" t="s">
        <v>3</v>
      </c>
    </row>
    <row r="3192" spans="1:4">
      <c r="A3192" t="s">
        <v>4246</v>
      </c>
      <c r="B3192" t="s">
        <v>4230</v>
      </c>
      <c r="C3192" t="s">
        <v>169</v>
      </c>
      <c r="D3192" t="s">
        <v>3</v>
      </c>
    </row>
    <row r="3193" spans="1:4">
      <c r="A3193" t="s">
        <v>4247</v>
      </c>
      <c r="B3193" t="s">
        <v>4228</v>
      </c>
      <c r="C3193" t="s">
        <v>169</v>
      </c>
      <c r="D3193" t="s">
        <v>3</v>
      </c>
    </row>
    <row r="3194" spans="1:4">
      <c r="A3194" t="s">
        <v>4240</v>
      </c>
      <c r="B3194" t="s">
        <v>1182</v>
      </c>
      <c r="C3194" t="s">
        <v>169</v>
      </c>
      <c r="D3194" t="s">
        <v>3</v>
      </c>
    </row>
    <row r="3195" spans="1:4">
      <c r="A3195" t="s">
        <v>4251</v>
      </c>
      <c r="B3195" t="s">
        <v>2305</v>
      </c>
      <c r="C3195" t="s">
        <v>169</v>
      </c>
    </row>
    <row r="3196" spans="1:4">
      <c r="A3196" t="s">
        <v>4265</v>
      </c>
      <c r="B3196" t="s">
        <v>4266</v>
      </c>
      <c r="C3196" t="s">
        <v>169</v>
      </c>
      <c r="D3196" t="s">
        <v>3</v>
      </c>
    </row>
    <row r="3197" spans="1:4">
      <c r="A3197" t="s">
        <v>4267</v>
      </c>
      <c r="B3197" t="s">
        <v>4188</v>
      </c>
      <c r="C3197" t="s">
        <v>169</v>
      </c>
      <c r="D3197" t="s">
        <v>3</v>
      </c>
    </row>
    <row r="3198" spans="1:4">
      <c r="A3198" t="s">
        <v>4268</v>
      </c>
      <c r="B3198" t="s">
        <v>4188</v>
      </c>
      <c r="C3198" t="s">
        <v>169</v>
      </c>
      <c r="D3198" t="s">
        <v>3</v>
      </c>
    </row>
    <row r="3199" spans="1:4">
      <c r="A3199" t="s">
        <v>4199</v>
      </c>
      <c r="B3199" t="s">
        <v>4200</v>
      </c>
      <c r="C3199" t="s">
        <v>169</v>
      </c>
      <c r="D3199" t="s">
        <v>3</v>
      </c>
    </row>
    <row r="3200" spans="1:4">
      <c r="A3200" t="s">
        <v>4201</v>
      </c>
      <c r="B3200" t="s">
        <v>4202</v>
      </c>
      <c r="C3200" t="s">
        <v>169</v>
      </c>
      <c r="D3200" t="s">
        <v>3</v>
      </c>
    </row>
    <row r="3201" spans="1:4">
      <c r="A3201" t="s">
        <v>4207</v>
      </c>
      <c r="B3201" t="s">
        <v>1170</v>
      </c>
      <c r="C3201" t="s">
        <v>169</v>
      </c>
      <c r="D3201" t="s">
        <v>3</v>
      </c>
    </row>
    <row r="3202" spans="1:4">
      <c r="A3202" t="s">
        <v>4208</v>
      </c>
      <c r="B3202" t="s">
        <v>1170</v>
      </c>
      <c r="C3202" t="s">
        <v>169</v>
      </c>
      <c r="D3202" t="s">
        <v>3</v>
      </c>
    </row>
    <row r="3203" spans="1:4">
      <c r="A3203" t="s">
        <v>4209</v>
      </c>
      <c r="B3203" t="s">
        <v>1170</v>
      </c>
      <c r="C3203" t="s">
        <v>169</v>
      </c>
      <c r="D3203" t="s">
        <v>3</v>
      </c>
    </row>
    <row r="3204" spans="1:4">
      <c r="A3204" t="s">
        <v>4210</v>
      </c>
      <c r="B3204" t="s">
        <v>1170</v>
      </c>
      <c r="C3204" t="s">
        <v>169</v>
      </c>
      <c r="D3204" t="s">
        <v>3</v>
      </c>
    </row>
    <row r="3205" spans="1:4">
      <c r="A3205" t="s">
        <v>4211</v>
      </c>
      <c r="B3205" t="s">
        <v>4212</v>
      </c>
      <c r="C3205" t="s">
        <v>169</v>
      </c>
      <c r="D3205" t="s">
        <v>3</v>
      </c>
    </row>
    <row r="3206" spans="1:4">
      <c r="A3206" t="s">
        <v>4213</v>
      </c>
      <c r="B3206" t="s">
        <v>4214</v>
      </c>
      <c r="C3206" t="s">
        <v>169</v>
      </c>
      <c r="D3206" t="s">
        <v>3</v>
      </c>
    </row>
    <row r="3207" spans="1:4">
      <c r="A3207" t="s">
        <v>4203</v>
      </c>
      <c r="B3207" t="s">
        <v>1170</v>
      </c>
      <c r="C3207" t="s">
        <v>169</v>
      </c>
      <c r="D3207" t="s">
        <v>3</v>
      </c>
    </row>
    <row r="3208" spans="1:4">
      <c r="A3208" t="s">
        <v>4204</v>
      </c>
      <c r="B3208" t="s">
        <v>1170</v>
      </c>
      <c r="C3208" t="s">
        <v>169</v>
      </c>
      <c r="D3208" t="s">
        <v>3</v>
      </c>
    </row>
    <row r="3209" spans="1:4">
      <c r="A3209" t="s">
        <v>4205</v>
      </c>
      <c r="B3209" t="s">
        <v>1170</v>
      </c>
      <c r="C3209" t="s">
        <v>169</v>
      </c>
      <c r="D3209" t="s">
        <v>3</v>
      </c>
    </row>
    <row r="3210" spans="1:4">
      <c r="A3210" t="s">
        <v>4206</v>
      </c>
      <c r="B3210" t="s">
        <v>1170</v>
      </c>
      <c r="C3210" t="s">
        <v>169</v>
      </c>
      <c r="D3210" t="s">
        <v>3</v>
      </c>
    </row>
    <row r="3211" spans="1:4">
      <c r="A3211" t="s">
        <v>4215</v>
      </c>
      <c r="B3211" t="s">
        <v>5104</v>
      </c>
      <c r="C3211" t="s">
        <v>169</v>
      </c>
      <c r="D3211" t="s">
        <v>3</v>
      </c>
    </row>
    <row r="3212" spans="1:4">
      <c r="A3212" t="s">
        <v>10408</v>
      </c>
      <c r="B3212" t="s">
        <v>5074</v>
      </c>
      <c r="C3212" t="s">
        <v>259</v>
      </c>
      <c r="D3212" t="s">
        <v>3</v>
      </c>
    </row>
    <row r="3213" spans="1:4">
      <c r="A3213" t="s">
        <v>10409</v>
      </c>
      <c r="B3213" t="s">
        <v>5074</v>
      </c>
      <c r="C3213" t="s">
        <v>259</v>
      </c>
      <c r="D3213" t="s">
        <v>3</v>
      </c>
    </row>
    <row r="3214" spans="1:4">
      <c r="A3214" t="s">
        <v>4222</v>
      </c>
      <c r="B3214" t="s">
        <v>1170</v>
      </c>
      <c r="C3214" t="s">
        <v>169</v>
      </c>
      <c r="D3214" t="s">
        <v>3</v>
      </c>
    </row>
    <row r="3215" spans="1:4">
      <c r="A3215" t="s">
        <v>4223</v>
      </c>
      <c r="B3215" t="s">
        <v>1170</v>
      </c>
      <c r="C3215" t="s">
        <v>169</v>
      </c>
      <c r="D3215" t="s">
        <v>3</v>
      </c>
    </row>
    <row r="3216" spans="1:4">
      <c r="A3216" t="s">
        <v>4224</v>
      </c>
      <c r="B3216" t="s">
        <v>1170</v>
      </c>
      <c r="C3216" t="s">
        <v>169</v>
      </c>
      <c r="D3216" t="s">
        <v>3</v>
      </c>
    </row>
    <row r="3217" spans="1:4">
      <c r="A3217" t="s">
        <v>4225</v>
      </c>
      <c r="B3217" t="s">
        <v>1170</v>
      </c>
      <c r="C3217" t="s">
        <v>169</v>
      </c>
      <c r="D3217" t="s">
        <v>3</v>
      </c>
    </row>
    <row r="3218" spans="1:4">
      <c r="A3218" t="s">
        <v>4220</v>
      </c>
      <c r="B3218" t="s">
        <v>1182</v>
      </c>
      <c r="C3218" t="s">
        <v>169</v>
      </c>
      <c r="D3218" t="s">
        <v>3</v>
      </c>
    </row>
    <row r="3219" spans="1:4">
      <c r="A3219" t="s">
        <v>4221</v>
      </c>
      <c r="B3219" t="s">
        <v>1182</v>
      </c>
      <c r="C3219" t="s">
        <v>169</v>
      </c>
      <c r="D3219" t="s">
        <v>3</v>
      </c>
    </row>
    <row r="3220" spans="1:4">
      <c r="A3220" t="s">
        <v>4216</v>
      </c>
      <c r="B3220" t="s">
        <v>1170</v>
      </c>
      <c r="C3220" t="s">
        <v>169</v>
      </c>
      <c r="D3220" t="s">
        <v>3</v>
      </c>
    </row>
    <row r="3221" spans="1:4">
      <c r="A3221" t="s">
        <v>4217</v>
      </c>
      <c r="B3221" t="s">
        <v>1170</v>
      </c>
      <c r="C3221" t="s">
        <v>169</v>
      </c>
      <c r="D3221" t="s">
        <v>3</v>
      </c>
    </row>
    <row r="3222" spans="1:4">
      <c r="A3222" t="s">
        <v>4218</v>
      </c>
      <c r="B3222" t="s">
        <v>1170</v>
      </c>
      <c r="C3222" t="s">
        <v>169</v>
      </c>
      <c r="D3222" t="s">
        <v>3</v>
      </c>
    </row>
    <row r="3223" spans="1:4">
      <c r="A3223" t="s">
        <v>4219</v>
      </c>
      <c r="B3223" t="s">
        <v>1170</v>
      </c>
      <c r="C3223" t="s">
        <v>169</v>
      </c>
      <c r="D3223" t="s">
        <v>3</v>
      </c>
    </row>
    <row r="3224" spans="1:4">
      <c r="A3224" t="s">
        <v>4269</v>
      </c>
      <c r="B3224" t="s">
        <v>1190</v>
      </c>
      <c r="C3224" t="s">
        <v>169</v>
      </c>
      <c r="D3224" t="s">
        <v>3</v>
      </c>
    </row>
    <row r="3225" spans="1:4">
      <c r="A3225" t="s">
        <v>4272</v>
      </c>
      <c r="B3225" t="s">
        <v>4263</v>
      </c>
      <c r="C3225" t="s">
        <v>169</v>
      </c>
      <c r="D3225" t="s">
        <v>3</v>
      </c>
    </row>
    <row r="3226" spans="1:4">
      <c r="A3226" t="s">
        <v>4270</v>
      </c>
      <c r="B3226" t="s">
        <v>4271</v>
      </c>
      <c r="C3226" t="s">
        <v>169</v>
      </c>
      <c r="D3226" t="s">
        <v>3</v>
      </c>
    </row>
    <row r="3227" spans="1:4">
      <c r="A3227" t="s">
        <v>4274</v>
      </c>
      <c r="B3227" t="s">
        <v>4271</v>
      </c>
      <c r="C3227" t="s">
        <v>169</v>
      </c>
      <c r="D3227" t="s">
        <v>3</v>
      </c>
    </row>
    <row r="3228" spans="1:4">
      <c r="A3228" t="s">
        <v>4275</v>
      </c>
      <c r="B3228" t="s">
        <v>4258</v>
      </c>
      <c r="C3228" t="s">
        <v>169</v>
      </c>
      <c r="D3228" t="s">
        <v>3</v>
      </c>
    </row>
    <row r="3229" spans="1:4">
      <c r="A3229" t="s">
        <v>4277</v>
      </c>
      <c r="B3229" t="s">
        <v>4278</v>
      </c>
      <c r="C3229" t="s">
        <v>169</v>
      </c>
      <c r="D3229" t="s">
        <v>3</v>
      </c>
    </row>
    <row r="3230" spans="1:4">
      <c r="A3230" t="s">
        <v>4279</v>
      </c>
      <c r="B3230" t="s">
        <v>4278</v>
      </c>
      <c r="C3230" t="s">
        <v>169</v>
      </c>
      <c r="D3230" t="s">
        <v>3</v>
      </c>
    </row>
    <row r="3231" spans="1:4">
      <c r="A3231" t="s">
        <v>4276</v>
      </c>
      <c r="B3231" t="s">
        <v>1190</v>
      </c>
      <c r="C3231" t="s">
        <v>169</v>
      </c>
      <c r="D3231" t="s">
        <v>3</v>
      </c>
    </row>
    <row r="3232" spans="1:4">
      <c r="A3232" t="s">
        <v>4273</v>
      </c>
      <c r="B3232" t="s">
        <v>4263</v>
      </c>
      <c r="C3232" t="s">
        <v>169</v>
      </c>
      <c r="D3232" t="s">
        <v>3</v>
      </c>
    </row>
    <row r="3233" spans="1:4">
      <c r="A3233" t="s">
        <v>4226</v>
      </c>
      <c r="B3233" t="s">
        <v>1170</v>
      </c>
      <c r="C3233" t="s">
        <v>169</v>
      </c>
      <c r="D3233" t="s">
        <v>3</v>
      </c>
    </row>
    <row r="3234" spans="1:4">
      <c r="A3234" t="s">
        <v>5103</v>
      </c>
      <c r="B3234" t="s">
        <v>4230</v>
      </c>
      <c r="C3234" t="s">
        <v>169</v>
      </c>
      <c r="D3234" t="s">
        <v>3</v>
      </c>
    </row>
    <row r="3235" spans="1:4">
      <c r="A3235" t="s">
        <v>3178</v>
      </c>
      <c r="B3235" t="s">
        <v>701</v>
      </c>
      <c r="C3235" t="s">
        <v>169</v>
      </c>
      <c r="D3235" t="s">
        <v>20</v>
      </c>
    </row>
    <row r="3236" spans="1:4">
      <c r="A3236" t="s">
        <v>3175</v>
      </c>
      <c r="B3236" t="s">
        <v>3176</v>
      </c>
      <c r="C3236" t="s">
        <v>169</v>
      </c>
      <c r="D3236" t="s">
        <v>20</v>
      </c>
    </row>
    <row r="3237" spans="1:4">
      <c r="A3237" t="s">
        <v>3177</v>
      </c>
      <c r="B3237" t="s">
        <v>3176</v>
      </c>
      <c r="C3237" t="s">
        <v>169</v>
      </c>
      <c r="D3237" t="s">
        <v>20</v>
      </c>
    </row>
    <row r="3238" spans="1:4">
      <c r="A3238" t="s">
        <v>3173</v>
      </c>
      <c r="B3238" t="s">
        <v>3174</v>
      </c>
      <c r="C3238" t="s">
        <v>169</v>
      </c>
      <c r="D3238" t="s">
        <v>20</v>
      </c>
    </row>
    <row r="3239" spans="1:4">
      <c r="A3239" t="s">
        <v>3179</v>
      </c>
      <c r="B3239" t="s">
        <v>3180</v>
      </c>
      <c r="C3239" t="s">
        <v>169</v>
      </c>
      <c r="D3239" t="s">
        <v>20</v>
      </c>
    </row>
    <row r="3240" spans="1:4">
      <c r="A3240" t="s">
        <v>3181</v>
      </c>
      <c r="B3240" t="s">
        <v>3180</v>
      </c>
      <c r="C3240" t="s">
        <v>169</v>
      </c>
      <c r="D3240" t="s">
        <v>20</v>
      </c>
    </row>
    <row r="3241" spans="1:4">
      <c r="A3241" t="s">
        <v>4417</v>
      </c>
      <c r="B3241" t="s">
        <v>4416</v>
      </c>
      <c r="C3241" t="s">
        <v>169</v>
      </c>
      <c r="D3241" t="s">
        <v>20</v>
      </c>
    </row>
    <row r="3242" spans="1:4">
      <c r="A3242" t="s">
        <v>3184</v>
      </c>
      <c r="B3242" t="s">
        <v>701</v>
      </c>
      <c r="C3242" t="s">
        <v>169</v>
      </c>
      <c r="D3242" t="s">
        <v>20</v>
      </c>
    </row>
    <row r="3243" spans="1:4">
      <c r="A3243" t="s">
        <v>3237</v>
      </c>
      <c r="B3243" t="s">
        <v>701</v>
      </c>
      <c r="C3243" t="s">
        <v>169</v>
      </c>
      <c r="D3243" t="s">
        <v>20</v>
      </c>
    </row>
    <row r="3244" spans="1:4">
      <c r="A3244" t="s">
        <v>3238</v>
      </c>
      <c r="B3244" t="s">
        <v>701</v>
      </c>
      <c r="C3244" t="s">
        <v>169</v>
      </c>
      <c r="D3244" t="s">
        <v>20</v>
      </c>
    </row>
    <row r="3245" spans="1:4">
      <c r="A3245" t="s">
        <v>3185</v>
      </c>
      <c r="B3245" t="s">
        <v>701</v>
      </c>
      <c r="C3245" t="s">
        <v>169</v>
      </c>
      <c r="D3245" t="s">
        <v>20</v>
      </c>
    </row>
    <row r="3246" spans="1:4">
      <c r="A3246" t="s">
        <v>3245</v>
      </c>
      <c r="B3246" t="s">
        <v>3171</v>
      </c>
      <c r="C3246" t="s">
        <v>169</v>
      </c>
      <c r="D3246" t="s">
        <v>20</v>
      </c>
    </row>
    <row r="3247" spans="1:4">
      <c r="A3247" t="s">
        <v>3243</v>
      </c>
      <c r="B3247" t="s">
        <v>5080</v>
      </c>
      <c r="C3247" t="s">
        <v>169</v>
      </c>
      <c r="D3247" t="s">
        <v>20</v>
      </c>
    </row>
    <row r="3248" spans="1:4">
      <c r="A3248" t="s">
        <v>3244</v>
      </c>
      <c r="B3248" t="s">
        <v>3171</v>
      </c>
      <c r="C3248" t="s">
        <v>169</v>
      </c>
      <c r="D3248" t="s">
        <v>20</v>
      </c>
    </row>
    <row r="3249" spans="1:4">
      <c r="A3249" t="s">
        <v>3246</v>
      </c>
      <c r="B3249" t="s">
        <v>3171</v>
      </c>
      <c r="C3249" t="s">
        <v>169</v>
      </c>
      <c r="D3249" t="s">
        <v>20</v>
      </c>
    </row>
    <row r="3250" spans="1:4">
      <c r="A3250" t="s">
        <v>3247</v>
      </c>
      <c r="B3250" t="s">
        <v>3171</v>
      </c>
      <c r="C3250" t="s">
        <v>169</v>
      </c>
      <c r="D3250" t="s">
        <v>20</v>
      </c>
    </row>
    <row r="3251" spans="1:4">
      <c r="A3251" t="s">
        <v>3239</v>
      </c>
      <c r="B3251" t="s">
        <v>3240</v>
      </c>
      <c r="C3251" t="s">
        <v>169</v>
      </c>
      <c r="D3251" t="s">
        <v>20</v>
      </c>
    </row>
    <row r="3252" spans="1:4">
      <c r="A3252" t="s">
        <v>3241</v>
      </c>
      <c r="B3252" t="s">
        <v>3171</v>
      </c>
      <c r="C3252" t="s">
        <v>169</v>
      </c>
      <c r="D3252" t="s">
        <v>20</v>
      </c>
    </row>
    <row r="3253" spans="1:4">
      <c r="A3253" t="s">
        <v>3242</v>
      </c>
      <c r="B3253" t="s">
        <v>3171</v>
      </c>
      <c r="C3253" t="s">
        <v>169</v>
      </c>
      <c r="D3253" t="s">
        <v>20</v>
      </c>
    </row>
    <row r="3254" spans="1:4">
      <c r="A3254" t="s">
        <v>3248</v>
      </c>
      <c r="B3254" t="s">
        <v>3249</v>
      </c>
      <c r="C3254" t="s">
        <v>169</v>
      </c>
      <c r="D3254" t="s">
        <v>20</v>
      </c>
    </row>
    <row r="3255" spans="1:4">
      <c r="A3255" t="s">
        <v>3250</v>
      </c>
      <c r="B3255" t="s">
        <v>3176</v>
      </c>
      <c r="C3255" t="s">
        <v>169</v>
      </c>
      <c r="D3255" t="s">
        <v>20</v>
      </c>
    </row>
    <row r="3256" spans="1:4">
      <c r="A3256" t="s">
        <v>3251</v>
      </c>
      <c r="B3256" t="s">
        <v>3176</v>
      </c>
      <c r="C3256" t="s">
        <v>169</v>
      </c>
      <c r="D3256" t="s">
        <v>20</v>
      </c>
    </row>
    <row r="3257" spans="1:4">
      <c r="A3257" t="s">
        <v>4227</v>
      </c>
      <c r="B3257" t="s">
        <v>4228</v>
      </c>
      <c r="C3257" t="s">
        <v>169</v>
      </c>
      <c r="D3257" t="s">
        <v>3</v>
      </c>
    </row>
    <row r="3258" spans="1:4">
      <c r="A3258" t="s">
        <v>4229</v>
      </c>
      <c r="B3258" t="s">
        <v>4230</v>
      </c>
      <c r="C3258" t="s">
        <v>169</v>
      </c>
      <c r="D3258" t="s">
        <v>3</v>
      </c>
    </row>
    <row r="3259" spans="1:4">
      <c r="A3259" t="s">
        <v>4231</v>
      </c>
      <c r="B3259" t="s">
        <v>1182</v>
      </c>
      <c r="C3259" t="s">
        <v>169</v>
      </c>
      <c r="D3259" t="s">
        <v>3</v>
      </c>
    </row>
    <row r="3260" spans="1:4">
      <c r="A3260" t="s">
        <v>4187</v>
      </c>
      <c r="B3260" t="s">
        <v>4188</v>
      </c>
      <c r="C3260" t="s">
        <v>169</v>
      </c>
      <c r="D3260" t="s">
        <v>3</v>
      </c>
    </row>
    <row r="3261" spans="1:4">
      <c r="A3261" t="s">
        <v>4189</v>
      </c>
      <c r="B3261" t="s">
        <v>4190</v>
      </c>
      <c r="C3261" t="s">
        <v>169</v>
      </c>
      <c r="D3261" t="s">
        <v>3</v>
      </c>
    </row>
    <row r="3262" spans="1:4">
      <c r="A3262" t="s">
        <v>4191</v>
      </c>
      <c r="B3262" t="s">
        <v>4190</v>
      </c>
      <c r="C3262" t="s">
        <v>169</v>
      </c>
      <c r="D3262" t="s">
        <v>3</v>
      </c>
    </row>
    <row r="3263" spans="1:4">
      <c r="A3263" t="s">
        <v>4192</v>
      </c>
      <c r="B3263" t="s">
        <v>4188</v>
      </c>
      <c r="C3263" t="s">
        <v>169</v>
      </c>
      <c r="D3263" t="s">
        <v>3</v>
      </c>
    </row>
    <row r="3264" spans="1:4">
      <c r="A3264" t="s">
        <v>4193</v>
      </c>
      <c r="B3264" t="s">
        <v>4190</v>
      </c>
      <c r="C3264" t="s">
        <v>169</v>
      </c>
      <c r="D3264" t="s">
        <v>3</v>
      </c>
    </row>
    <row r="3265" spans="1:4">
      <c r="A3265" t="s">
        <v>4194</v>
      </c>
      <c r="B3265" t="s">
        <v>1170</v>
      </c>
      <c r="C3265" t="s">
        <v>169</v>
      </c>
      <c r="D3265" t="s">
        <v>3</v>
      </c>
    </row>
    <row r="3266" spans="1:4">
      <c r="A3266" t="s">
        <v>4195</v>
      </c>
      <c r="B3266" t="s">
        <v>1170</v>
      </c>
      <c r="C3266" t="s">
        <v>169</v>
      </c>
    </row>
    <row r="3267" spans="1:4">
      <c r="A3267" t="s">
        <v>4198</v>
      </c>
      <c r="B3267" t="s">
        <v>1182</v>
      </c>
      <c r="C3267" t="s">
        <v>169</v>
      </c>
      <c r="D3267" t="s">
        <v>3</v>
      </c>
    </row>
    <row r="3268" spans="1:4">
      <c r="A3268" t="s">
        <v>4196</v>
      </c>
      <c r="B3268" t="s">
        <v>1170</v>
      </c>
      <c r="C3268" t="s">
        <v>169</v>
      </c>
      <c r="D3268" t="s">
        <v>3</v>
      </c>
    </row>
    <row r="3269" spans="1:4">
      <c r="A3269" t="s">
        <v>4197</v>
      </c>
      <c r="B3269" t="s">
        <v>1170</v>
      </c>
      <c r="C3269" t="s">
        <v>169</v>
      </c>
      <c r="D3269" t="s">
        <v>3</v>
      </c>
    </row>
    <row r="3270" spans="1:4">
      <c r="A3270" t="s">
        <v>4257</v>
      </c>
      <c r="B3270" t="s">
        <v>4258</v>
      </c>
      <c r="C3270" t="s">
        <v>169</v>
      </c>
      <c r="D3270" t="s">
        <v>3</v>
      </c>
    </row>
    <row r="3271" spans="1:4">
      <c r="A3271" t="s">
        <v>4260</v>
      </c>
      <c r="B3271" t="s">
        <v>4261</v>
      </c>
      <c r="C3271" t="s">
        <v>169</v>
      </c>
      <c r="D3271" t="s">
        <v>3</v>
      </c>
    </row>
    <row r="3272" spans="1:4">
      <c r="A3272" t="s">
        <v>4316</v>
      </c>
      <c r="B3272" t="s">
        <v>4278</v>
      </c>
      <c r="C3272" t="s">
        <v>169</v>
      </c>
      <c r="D3272" t="s">
        <v>3</v>
      </c>
    </row>
    <row r="3273" spans="1:4">
      <c r="A3273" t="s">
        <v>4317</v>
      </c>
      <c r="B3273" t="s">
        <v>4278</v>
      </c>
      <c r="C3273" t="s">
        <v>169</v>
      </c>
      <c r="D3273" t="s">
        <v>3</v>
      </c>
    </row>
    <row r="3274" spans="1:4">
      <c r="A3274" t="s">
        <v>4318</v>
      </c>
      <c r="B3274" t="s">
        <v>4278</v>
      </c>
      <c r="C3274" t="s">
        <v>169</v>
      </c>
      <c r="D3274" t="s">
        <v>3</v>
      </c>
    </row>
    <row r="3275" spans="1:4">
      <c r="A3275" t="s">
        <v>4315</v>
      </c>
      <c r="B3275" t="s">
        <v>4278</v>
      </c>
      <c r="C3275" t="s">
        <v>169</v>
      </c>
      <c r="D3275" t="s">
        <v>3</v>
      </c>
    </row>
    <row r="3276" spans="1:4">
      <c r="A3276" t="s">
        <v>4322</v>
      </c>
      <c r="B3276" t="s">
        <v>4271</v>
      </c>
      <c r="C3276" t="s">
        <v>169</v>
      </c>
      <c r="D3276" t="s">
        <v>3</v>
      </c>
    </row>
    <row r="3277" spans="1:4">
      <c r="A3277" t="s">
        <v>4321</v>
      </c>
      <c r="B3277" t="s">
        <v>4271</v>
      </c>
      <c r="C3277" t="s">
        <v>169</v>
      </c>
      <c r="D3277" t="s">
        <v>3</v>
      </c>
    </row>
    <row r="3278" spans="1:4">
      <c r="A3278" t="s">
        <v>4320</v>
      </c>
      <c r="B3278" t="s">
        <v>1190</v>
      </c>
      <c r="C3278" t="s">
        <v>169</v>
      </c>
      <c r="D3278" t="s">
        <v>3</v>
      </c>
    </row>
    <row r="3279" spans="1:4">
      <c r="A3279" t="s">
        <v>4319</v>
      </c>
      <c r="B3279" t="s">
        <v>4312</v>
      </c>
      <c r="C3279" t="s">
        <v>169</v>
      </c>
      <c r="D3279" t="s">
        <v>3</v>
      </c>
    </row>
    <row r="3280" spans="1:4">
      <c r="A3280" t="s">
        <v>4262</v>
      </c>
      <c r="B3280" t="s">
        <v>4263</v>
      </c>
      <c r="C3280" t="s">
        <v>169</v>
      </c>
      <c r="D3280" t="s">
        <v>3</v>
      </c>
    </row>
    <row r="3281" spans="1:4">
      <c r="A3281" t="s">
        <v>3261</v>
      </c>
      <c r="B3281" t="s">
        <v>3260</v>
      </c>
      <c r="C3281" t="s">
        <v>169</v>
      </c>
    </row>
    <row r="3282" spans="1:4">
      <c r="A3282" t="s">
        <v>3254</v>
      </c>
      <c r="B3282" t="s">
        <v>3255</v>
      </c>
      <c r="C3282" t="s">
        <v>169</v>
      </c>
    </row>
    <row r="3283" spans="1:4">
      <c r="A3283" t="s">
        <v>3256</v>
      </c>
      <c r="B3283" t="s">
        <v>3255</v>
      </c>
      <c r="C3283" t="s">
        <v>169</v>
      </c>
    </row>
    <row r="3284" spans="1:4">
      <c r="A3284" t="s">
        <v>3252</v>
      </c>
      <c r="B3284" t="s">
        <v>3253</v>
      </c>
      <c r="C3284" t="s">
        <v>169</v>
      </c>
    </row>
    <row r="3285" spans="1:4">
      <c r="A3285" t="s">
        <v>3257</v>
      </c>
      <c r="B3285" t="s">
        <v>3255</v>
      </c>
      <c r="C3285" t="s">
        <v>169</v>
      </c>
    </row>
    <row r="3286" spans="1:4">
      <c r="A3286" t="s">
        <v>3258</v>
      </c>
      <c r="B3286" t="s">
        <v>3253</v>
      </c>
      <c r="C3286" t="s">
        <v>169</v>
      </c>
    </row>
    <row r="3287" spans="1:4">
      <c r="A3287" t="s">
        <v>3259</v>
      </c>
      <c r="B3287" t="s">
        <v>3260</v>
      </c>
      <c r="C3287" t="s">
        <v>169</v>
      </c>
    </row>
    <row r="3288" spans="1:4">
      <c r="A3288" t="s">
        <v>3329</v>
      </c>
      <c r="B3288" t="s">
        <v>3330</v>
      </c>
      <c r="C3288" t="s">
        <v>169</v>
      </c>
      <c r="D3288" t="s">
        <v>30</v>
      </c>
    </row>
    <row r="3289" spans="1:4">
      <c r="A3289" t="s">
        <v>3332</v>
      </c>
      <c r="B3289" t="s">
        <v>3333</v>
      </c>
      <c r="C3289" t="s">
        <v>169</v>
      </c>
      <c r="D3289" t="s">
        <v>30</v>
      </c>
    </row>
    <row r="3290" spans="1:4">
      <c r="A3290" t="s">
        <v>3331</v>
      </c>
      <c r="B3290" t="s">
        <v>3295</v>
      </c>
      <c r="C3290" t="s">
        <v>169</v>
      </c>
      <c r="D3290" t="s">
        <v>30</v>
      </c>
    </row>
    <row r="3291" spans="1:4">
      <c r="A3291" t="s">
        <v>3327</v>
      </c>
      <c r="B3291" t="s">
        <v>3328</v>
      </c>
      <c r="C3291" t="s">
        <v>169</v>
      </c>
      <c r="D3291" t="s">
        <v>30</v>
      </c>
    </row>
    <row r="3292" spans="1:4">
      <c r="A3292" t="s">
        <v>3325</v>
      </c>
      <c r="B3292" t="s">
        <v>3326</v>
      </c>
      <c r="C3292" t="s">
        <v>169</v>
      </c>
      <c r="D3292" t="s">
        <v>30</v>
      </c>
    </row>
    <row r="3293" spans="1:4">
      <c r="A3293" t="s">
        <v>3363</v>
      </c>
      <c r="B3293" t="s">
        <v>3326</v>
      </c>
      <c r="C3293" t="s">
        <v>169</v>
      </c>
      <c r="D3293" t="s">
        <v>30</v>
      </c>
    </row>
    <row r="3294" spans="1:4">
      <c r="A3294" t="s">
        <v>3362</v>
      </c>
      <c r="B3294" t="s">
        <v>3328</v>
      </c>
      <c r="C3294" t="s">
        <v>169</v>
      </c>
      <c r="D3294" t="s">
        <v>30</v>
      </c>
    </row>
    <row r="3295" spans="1:4">
      <c r="A3295" t="s">
        <v>3334</v>
      </c>
      <c r="B3295" t="s">
        <v>3333</v>
      </c>
      <c r="C3295" t="s">
        <v>169</v>
      </c>
      <c r="D3295" t="s">
        <v>30</v>
      </c>
    </row>
    <row r="3296" spans="1:4">
      <c r="A3296" t="s">
        <v>3361</v>
      </c>
      <c r="B3296" t="s">
        <v>3330</v>
      </c>
      <c r="C3296" t="s">
        <v>169</v>
      </c>
      <c r="D3296" t="s">
        <v>30</v>
      </c>
    </row>
    <row r="3297" spans="1:4">
      <c r="A3297" t="s">
        <v>3377</v>
      </c>
      <c r="B3297" t="s">
        <v>3326</v>
      </c>
      <c r="C3297" t="s">
        <v>169</v>
      </c>
      <c r="D3297" t="s">
        <v>30</v>
      </c>
    </row>
    <row r="3298" spans="1:4">
      <c r="A3298" t="s">
        <v>3376</v>
      </c>
      <c r="B3298" t="s">
        <v>3263</v>
      </c>
      <c r="C3298" t="s">
        <v>169</v>
      </c>
      <c r="D3298" t="s">
        <v>30</v>
      </c>
    </row>
    <row r="3299" spans="1:4">
      <c r="A3299" t="s">
        <v>3379</v>
      </c>
      <c r="B3299" t="s">
        <v>3380</v>
      </c>
      <c r="C3299" t="s">
        <v>169</v>
      </c>
      <c r="D3299" t="s">
        <v>30</v>
      </c>
    </row>
    <row r="3300" spans="1:4">
      <c r="A3300" t="s">
        <v>3378</v>
      </c>
      <c r="B3300" t="s">
        <v>3265</v>
      </c>
      <c r="C3300" t="s">
        <v>169</v>
      </c>
      <c r="D3300" t="s">
        <v>30</v>
      </c>
    </row>
    <row r="3301" spans="1:4">
      <c r="A3301" t="s">
        <v>3383</v>
      </c>
      <c r="B3301" t="s">
        <v>3267</v>
      </c>
      <c r="C3301" t="s">
        <v>169</v>
      </c>
      <c r="D3301" t="s">
        <v>30</v>
      </c>
    </row>
    <row r="3302" spans="1:4">
      <c r="A3302" t="s">
        <v>3381</v>
      </c>
      <c r="B3302" t="s">
        <v>3382</v>
      </c>
      <c r="C3302" t="s">
        <v>169</v>
      </c>
      <c r="D3302" t="s">
        <v>30</v>
      </c>
    </row>
    <row r="3303" spans="1:4">
      <c r="A3303" t="s">
        <v>3385</v>
      </c>
      <c r="B3303" t="s">
        <v>3369</v>
      </c>
      <c r="C3303" t="s">
        <v>169</v>
      </c>
      <c r="D3303" t="s">
        <v>30</v>
      </c>
    </row>
    <row r="3304" spans="1:4">
      <c r="A3304" t="s">
        <v>3386</v>
      </c>
      <c r="B3304" t="s">
        <v>3373</v>
      </c>
      <c r="C3304" t="s">
        <v>169</v>
      </c>
      <c r="D3304" t="s">
        <v>30</v>
      </c>
    </row>
    <row r="3305" spans="1:4">
      <c r="A3305" t="s">
        <v>3389</v>
      </c>
      <c r="B3305" t="s">
        <v>3390</v>
      </c>
      <c r="C3305" t="s">
        <v>169</v>
      </c>
      <c r="D3305" t="s">
        <v>30</v>
      </c>
    </row>
    <row r="3306" spans="1:4">
      <c r="A3306" t="s">
        <v>3387</v>
      </c>
      <c r="B3306" t="s">
        <v>3388</v>
      </c>
      <c r="C3306" t="s">
        <v>169</v>
      </c>
      <c r="D3306" t="s">
        <v>30</v>
      </c>
    </row>
    <row r="3307" spans="1:4">
      <c r="A3307" t="s">
        <v>3391</v>
      </c>
      <c r="B3307" t="s">
        <v>3392</v>
      </c>
      <c r="C3307" t="s">
        <v>169</v>
      </c>
      <c r="D3307" t="s">
        <v>30</v>
      </c>
    </row>
    <row r="3308" spans="1:4">
      <c r="A3308" t="s">
        <v>3262</v>
      </c>
      <c r="B3308" t="s">
        <v>3263</v>
      </c>
      <c r="C3308" t="s">
        <v>169</v>
      </c>
      <c r="D3308" t="s">
        <v>30</v>
      </c>
    </row>
    <row r="3309" spans="1:4">
      <c r="A3309" t="s">
        <v>3264</v>
      </c>
      <c r="B3309" t="s">
        <v>3265</v>
      </c>
      <c r="C3309" t="s">
        <v>169</v>
      </c>
      <c r="D3309" t="s">
        <v>30</v>
      </c>
    </row>
    <row r="3310" spans="1:4">
      <c r="A3310" t="s">
        <v>3266</v>
      </c>
      <c r="B3310" t="s">
        <v>3267</v>
      </c>
      <c r="C3310" t="s">
        <v>169</v>
      </c>
      <c r="D3310" t="s">
        <v>30</v>
      </c>
    </row>
    <row r="3311" spans="1:4">
      <c r="A3311" t="s">
        <v>10413</v>
      </c>
      <c r="B3311" t="s">
        <v>10414</v>
      </c>
      <c r="C3311" t="s">
        <v>169</v>
      </c>
      <c r="D3311" t="s">
        <v>30</v>
      </c>
    </row>
    <row r="3312" spans="1:4">
      <c r="A3312" t="s">
        <v>3268</v>
      </c>
      <c r="B3312" t="s">
        <v>3269</v>
      </c>
      <c r="C3312" t="s">
        <v>169</v>
      </c>
      <c r="D3312" t="s">
        <v>30</v>
      </c>
    </row>
    <row r="3313" spans="1:4">
      <c r="A3313" t="s">
        <v>3294</v>
      </c>
      <c r="B3313" t="s">
        <v>3295</v>
      </c>
      <c r="C3313" t="s">
        <v>169</v>
      </c>
      <c r="D3313" t="s">
        <v>30</v>
      </c>
    </row>
    <row r="3314" spans="1:4">
      <c r="A3314" t="s">
        <v>3296</v>
      </c>
      <c r="B3314" t="s">
        <v>3295</v>
      </c>
      <c r="C3314" t="s">
        <v>169</v>
      </c>
      <c r="D3314" t="s">
        <v>30</v>
      </c>
    </row>
    <row r="3315" spans="1:4">
      <c r="A3315" t="s">
        <v>10415</v>
      </c>
      <c r="B3315" t="s">
        <v>10416</v>
      </c>
      <c r="C3315" t="s">
        <v>169</v>
      </c>
      <c r="D3315" t="s">
        <v>30</v>
      </c>
    </row>
    <row r="3316" spans="1:4">
      <c r="A3316" t="s">
        <v>3297</v>
      </c>
      <c r="B3316" t="s">
        <v>3298</v>
      </c>
      <c r="C3316" t="s">
        <v>169</v>
      </c>
      <c r="D3316" t="s">
        <v>30</v>
      </c>
    </row>
    <row r="3317" spans="1:4">
      <c r="A3317" t="s">
        <v>3305</v>
      </c>
      <c r="B3317" t="s">
        <v>3306</v>
      </c>
      <c r="C3317" t="s">
        <v>259</v>
      </c>
      <c r="D3317" t="s">
        <v>29</v>
      </c>
    </row>
    <row r="3318" spans="1:4">
      <c r="A3318" t="s">
        <v>3307</v>
      </c>
      <c r="B3318" t="s">
        <v>1512</v>
      </c>
      <c r="C3318" t="s">
        <v>259</v>
      </c>
      <c r="D3318" t="s">
        <v>29</v>
      </c>
    </row>
    <row r="3319" spans="1:4">
      <c r="A3319" t="s">
        <v>3311</v>
      </c>
      <c r="B3319" t="s">
        <v>3312</v>
      </c>
      <c r="C3319" t="s">
        <v>259</v>
      </c>
      <c r="D3319" t="s">
        <v>29</v>
      </c>
    </row>
    <row r="3320" spans="1:4">
      <c r="A3320" t="s">
        <v>3308</v>
      </c>
      <c r="B3320" t="s">
        <v>3309</v>
      </c>
      <c r="C3320" t="s">
        <v>259</v>
      </c>
      <c r="D3320" t="s">
        <v>29</v>
      </c>
    </row>
    <row r="3321" spans="1:4">
      <c r="A3321" t="s">
        <v>3310</v>
      </c>
      <c r="B3321" t="s">
        <v>3309</v>
      </c>
      <c r="C3321" t="s">
        <v>259</v>
      </c>
      <c r="D3321" t="s">
        <v>29</v>
      </c>
    </row>
    <row r="3322" spans="1:4">
      <c r="A3322" t="s">
        <v>3313</v>
      </c>
      <c r="B3322" t="s">
        <v>3314</v>
      </c>
      <c r="C3322" t="s">
        <v>169</v>
      </c>
      <c r="D3322" t="s">
        <v>30</v>
      </c>
    </row>
    <row r="3323" spans="1:4">
      <c r="A3323" t="s">
        <v>3317</v>
      </c>
      <c r="B3323" t="s">
        <v>3316</v>
      </c>
      <c r="C3323" t="s">
        <v>169</v>
      </c>
      <c r="D3323" t="s">
        <v>30</v>
      </c>
    </row>
    <row r="3324" spans="1:4">
      <c r="A3324" t="s">
        <v>3315</v>
      </c>
      <c r="B3324" t="s">
        <v>3316</v>
      </c>
      <c r="C3324" t="s">
        <v>169</v>
      </c>
      <c r="D3324" t="s">
        <v>30</v>
      </c>
    </row>
    <row r="3325" spans="1:4">
      <c r="A3325" t="s">
        <v>3301</v>
      </c>
      <c r="B3325" t="s">
        <v>3302</v>
      </c>
      <c r="C3325" t="s">
        <v>169</v>
      </c>
      <c r="D3325" t="s">
        <v>30</v>
      </c>
    </row>
    <row r="3326" spans="1:4">
      <c r="A3326" t="s">
        <v>3299</v>
      </c>
      <c r="B3326" t="s">
        <v>3300</v>
      </c>
      <c r="C3326" t="s">
        <v>169</v>
      </c>
      <c r="D3326" t="s">
        <v>30</v>
      </c>
    </row>
    <row r="3327" spans="1:4">
      <c r="A3327" t="s">
        <v>3303</v>
      </c>
      <c r="B3327" t="s">
        <v>3304</v>
      </c>
      <c r="C3327" t="s">
        <v>169</v>
      </c>
      <c r="D3327" t="s">
        <v>30</v>
      </c>
    </row>
    <row r="3328" spans="1:4">
      <c r="A3328" t="s">
        <v>3374</v>
      </c>
      <c r="B3328" t="s">
        <v>3269</v>
      </c>
      <c r="C3328" t="s">
        <v>169</v>
      </c>
      <c r="D3328" t="s">
        <v>30</v>
      </c>
    </row>
    <row r="3329" spans="1:4">
      <c r="A3329" t="s">
        <v>3384</v>
      </c>
      <c r="B3329" t="s">
        <v>3320</v>
      </c>
      <c r="C3329" t="s">
        <v>169</v>
      </c>
      <c r="D3329" t="s">
        <v>30</v>
      </c>
    </row>
    <row r="3330" spans="1:4">
      <c r="A3330" t="s">
        <v>3375</v>
      </c>
      <c r="B3330" t="s">
        <v>3300</v>
      </c>
      <c r="C3330" t="s">
        <v>169</v>
      </c>
      <c r="D3330" t="s">
        <v>30</v>
      </c>
    </row>
    <row r="3331" spans="1:4">
      <c r="A3331" t="s">
        <v>4264</v>
      </c>
      <c r="B3331" t="s">
        <v>4263</v>
      </c>
      <c r="C3331" t="s">
        <v>169</v>
      </c>
      <c r="D3331" t="s">
        <v>3</v>
      </c>
    </row>
    <row r="3332" spans="1:4">
      <c r="A3332" t="s">
        <v>4252</v>
      </c>
      <c r="B3332" t="s">
        <v>1206</v>
      </c>
      <c r="C3332" t="s">
        <v>169</v>
      </c>
      <c r="D3332" t="s">
        <v>3</v>
      </c>
    </row>
    <row r="3333" spans="1:4">
      <c r="A3333" t="s">
        <v>4253</v>
      </c>
      <c r="B3333" t="s">
        <v>4228</v>
      </c>
      <c r="C3333" t="s">
        <v>169</v>
      </c>
      <c r="D3333" t="s">
        <v>3</v>
      </c>
    </row>
    <row r="3334" spans="1:4">
      <c r="A3334" t="s">
        <v>98</v>
      </c>
      <c r="B3334" t="s">
        <v>99</v>
      </c>
      <c r="C3334" t="s">
        <v>169</v>
      </c>
      <c r="D3334" t="s">
        <v>3</v>
      </c>
    </row>
    <row r="3335" spans="1:4">
      <c r="A3335" t="s">
        <v>4255</v>
      </c>
      <c r="B3335" t="s">
        <v>1170</v>
      </c>
      <c r="C3335" t="s">
        <v>169</v>
      </c>
      <c r="D3335" t="s">
        <v>3</v>
      </c>
    </row>
    <row r="3336" spans="1:4">
      <c r="A3336" t="s">
        <v>4256</v>
      </c>
      <c r="B3336" t="s">
        <v>1170</v>
      </c>
      <c r="C3336" t="s">
        <v>169</v>
      </c>
      <c r="D3336" t="s">
        <v>3</v>
      </c>
    </row>
    <row r="3337" spans="1:4">
      <c r="A3337" t="s">
        <v>4232</v>
      </c>
      <c r="B3337" t="s">
        <v>1170</v>
      </c>
      <c r="C3337" t="s">
        <v>169</v>
      </c>
      <c r="D3337" t="s">
        <v>3</v>
      </c>
    </row>
    <row r="3338" spans="1:4">
      <c r="A3338" t="s">
        <v>4254</v>
      </c>
      <c r="B3338" t="s">
        <v>1170</v>
      </c>
      <c r="C3338" t="s">
        <v>169</v>
      </c>
      <c r="D3338" t="s">
        <v>3</v>
      </c>
    </row>
    <row r="3339" spans="1:4">
      <c r="A3339" t="s">
        <v>4233</v>
      </c>
      <c r="B3339" t="s">
        <v>1170</v>
      </c>
      <c r="C3339" t="s">
        <v>169</v>
      </c>
      <c r="D3339" t="s">
        <v>3</v>
      </c>
    </row>
    <row r="3340" spans="1:4">
      <c r="A3340" t="s">
        <v>4290</v>
      </c>
      <c r="B3340" t="s">
        <v>1182</v>
      </c>
      <c r="C3340" t="s">
        <v>169</v>
      </c>
      <c r="D3340" t="s">
        <v>3</v>
      </c>
    </row>
    <row r="3341" spans="1:4">
      <c r="A3341" t="s">
        <v>4291</v>
      </c>
      <c r="B3341" t="s">
        <v>1182</v>
      </c>
      <c r="C3341" t="s">
        <v>169</v>
      </c>
      <c r="D3341" t="s">
        <v>3</v>
      </c>
    </row>
    <row r="3342" spans="1:4">
      <c r="A3342" t="s">
        <v>4296</v>
      </c>
      <c r="B3342" t="s">
        <v>1170</v>
      </c>
      <c r="C3342" t="s">
        <v>169</v>
      </c>
      <c r="D3342" t="s">
        <v>3</v>
      </c>
    </row>
    <row r="3343" spans="1:4">
      <c r="A3343" t="s">
        <v>4297</v>
      </c>
      <c r="B3343" t="s">
        <v>1170</v>
      </c>
      <c r="C3343" t="s">
        <v>169</v>
      </c>
      <c r="D3343" t="s">
        <v>3</v>
      </c>
    </row>
    <row r="3344" spans="1:4">
      <c r="A3344" t="s">
        <v>4298</v>
      </c>
      <c r="B3344" t="s">
        <v>4299</v>
      </c>
      <c r="C3344" t="s">
        <v>169</v>
      </c>
      <c r="D3344" t="s">
        <v>4</v>
      </c>
    </row>
    <row r="3345" spans="1:4">
      <c r="A3345" t="s">
        <v>4300</v>
      </c>
      <c r="B3345" t="s">
        <v>1170</v>
      </c>
      <c r="C3345" t="s">
        <v>169</v>
      </c>
      <c r="D3345" t="s">
        <v>3</v>
      </c>
    </row>
    <row r="3346" spans="1:4">
      <c r="A3346" t="s">
        <v>4301</v>
      </c>
      <c r="B3346" t="s">
        <v>1170</v>
      </c>
      <c r="C3346" t="s">
        <v>169</v>
      </c>
      <c r="D3346" t="s">
        <v>3</v>
      </c>
    </row>
    <row r="3347" spans="1:4">
      <c r="A3347" t="s">
        <v>4305</v>
      </c>
      <c r="B3347" t="s">
        <v>4228</v>
      </c>
      <c r="C3347" t="s">
        <v>169</v>
      </c>
      <c r="D3347" t="s">
        <v>2</v>
      </c>
    </row>
    <row r="3348" spans="1:4">
      <c r="A3348" t="s">
        <v>4304</v>
      </c>
      <c r="B3348" t="s">
        <v>4228</v>
      </c>
      <c r="C3348" t="s">
        <v>169</v>
      </c>
      <c r="D3348" t="s">
        <v>3</v>
      </c>
    </row>
    <row r="3349" spans="1:4">
      <c r="A3349" t="s">
        <v>4302</v>
      </c>
      <c r="B3349" t="s">
        <v>4228</v>
      </c>
      <c r="C3349" t="s">
        <v>169</v>
      </c>
      <c r="D3349" t="s">
        <v>3</v>
      </c>
    </row>
    <row r="3350" spans="1:4">
      <c r="A3350" t="s">
        <v>4303</v>
      </c>
      <c r="B3350" t="s">
        <v>4228</v>
      </c>
      <c r="C3350" t="s">
        <v>169</v>
      </c>
      <c r="D3350" t="s">
        <v>3</v>
      </c>
    </row>
    <row r="3351" spans="1:4">
      <c r="A3351" t="s">
        <v>4307</v>
      </c>
      <c r="B3351" t="s">
        <v>4230</v>
      </c>
      <c r="C3351" t="s">
        <v>169</v>
      </c>
      <c r="D3351" t="s">
        <v>3</v>
      </c>
    </row>
    <row r="3352" spans="1:4">
      <c r="A3352" t="s">
        <v>4306</v>
      </c>
      <c r="B3352" t="s">
        <v>4230</v>
      </c>
      <c r="C3352" t="s">
        <v>169</v>
      </c>
      <c r="D3352" t="s">
        <v>3</v>
      </c>
    </row>
    <row r="3353" spans="1:4">
      <c r="A3353" t="s">
        <v>4314</v>
      </c>
      <c r="B3353" t="s">
        <v>4263</v>
      </c>
      <c r="C3353" t="s">
        <v>169</v>
      </c>
      <c r="D3353" t="s">
        <v>3</v>
      </c>
    </row>
    <row r="3354" spans="1:4">
      <c r="A3354" t="s">
        <v>4308</v>
      </c>
      <c r="B3354" t="s">
        <v>4263</v>
      </c>
      <c r="C3354" t="s">
        <v>169</v>
      </c>
      <c r="D3354" t="s">
        <v>3</v>
      </c>
    </row>
    <row r="3355" spans="1:4">
      <c r="A3355" t="s">
        <v>4313</v>
      </c>
      <c r="B3355" t="s">
        <v>1190</v>
      </c>
      <c r="C3355" t="s">
        <v>169</v>
      </c>
      <c r="D3355" t="s">
        <v>3</v>
      </c>
    </row>
    <row r="3356" spans="1:4">
      <c r="A3356" t="s">
        <v>4311</v>
      </c>
      <c r="B3356" t="s">
        <v>4312</v>
      </c>
      <c r="C3356" t="s">
        <v>169</v>
      </c>
      <c r="D3356" t="s">
        <v>3</v>
      </c>
    </row>
    <row r="3357" spans="1:4">
      <c r="A3357" t="s">
        <v>4449</v>
      </c>
      <c r="B3357" t="s">
        <v>4450</v>
      </c>
      <c r="C3357" t="s">
        <v>169</v>
      </c>
      <c r="D3357" t="s">
        <v>3</v>
      </c>
    </row>
    <row r="3358" spans="1:4">
      <c r="A3358" t="s">
        <v>4310</v>
      </c>
      <c r="B3358" t="s">
        <v>4271</v>
      </c>
      <c r="C3358" t="s">
        <v>169</v>
      </c>
      <c r="D3358" t="s">
        <v>3</v>
      </c>
    </row>
    <row r="3359" spans="1:4">
      <c r="A3359" t="s">
        <v>4309</v>
      </c>
      <c r="B3359" t="s">
        <v>4271</v>
      </c>
      <c r="C3359" t="s">
        <v>169</v>
      </c>
      <c r="D3359" t="s">
        <v>3</v>
      </c>
    </row>
    <row r="3360" spans="1:4">
      <c r="A3360" t="s">
        <v>4259</v>
      </c>
      <c r="B3360" t="s">
        <v>4258</v>
      </c>
      <c r="C3360" t="s">
        <v>169</v>
      </c>
      <c r="D3360" t="s">
        <v>3</v>
      </c>
    </row>
    <row r="3361" spans="1:4">
      <c r="A3361" t="s">
        <v>4289</v>
      </c>
      <c r="B3361" t="s">
        <v>1206</v>
      </c>
      <c r="C3361" t="s">
        <v>169</v>
      </c>
      <c r="D3361" t="s">
        <v>3</v>
      </c>
    </row>
    <row r="3362" spans="1:4">
      <c r="A3362" t="s">
        <v>4288</v>
      </c>
      <c r="B3362" t="s">
        <v>1206</v>
      </c>
      <c r="C3362" t="s">
        <v>169</v>
      </c>
      <c r="D3362" t="s">
        <v>3</v>
      </c>
    </row>
    <row r="3363" spans="1:4">
      <c r="A3363" t="s">
        <v>4292</v>
      </c>
      <c r="B3363" t="s">
        <v>1170</v>
      </c>
      <c r="C3363" t="s">
        <v>169</v>
      </c>
      <c r="D3363" t="s">
        <v>3</v>
      </c>
    </row>
    <row r="3364" spans="1:4">
      <c r="A3364" t="s">
        <v>4293</v>
      </c>
      <c r="B3364" t="s">
        <v>1182</v>
      </c>
      <c r="C3364" t="s">
        <v>169</v>
      </c>
      <c r="D3364" t="s">
        <v>3</v>
      </c>
    </row>
    <row r="3365" spans="1:4">
      <c r="A3365" t="s">
        <v>4294</v>
      </c>
      <c r="B3365" t="s">
        <v>1170</v>
      </c>
      <c r="C3365" t="s">
        <v>169</v>
      </c>
      <c r="D3365" t="s">
        <v>3</v>
      </c>
    </row>
    <row r="3366" spans="1:4">
      <c r="A3366" t="s">
        <v>4295</v>
      </c>
      <c r="B3366" t="s">
        <v>1170</v>
      </c>
      <c r="C3366" t="s">
        <v>169</v>
      </c>
      <c r="D3366" t="s">
        <v>3</v>
      </c>
    </row>
    <row r="3367" spans="1:4">
      <c r="A3367" t="s">
        <v>4282</v>
      </c>
      <c r="B3367" t="s">
        <v>1206</v>
      </c>
      <c r="C3367" t="s">
        <v>169</v>
      </c>
      <c r="D3367" t="s">
        <v>3</v>
      </c>
    </row>
    <row r="3368" spans="1:4">
      <c r="A3368" t="s">
        <v>4283</v>
      </c>
      <c r="B3368" t="s">
        <v>1206</v>
      </c>
      <c r="C3368" t="s">
        <v>169</v>
      </c>
      <c r="D3368" t="s">
        <v>3</v>
      </c>
    </row>
    <row r="3369" spans="1:4">
      <c r="A3369" t="s">
        <v>4284</v>
      </c>
      <c r="B3369" t="s">
        <v>4188</v>
      </c>
      <c r="C3369" t="s">
        <v>169</v>
      </c>
      <c r="D3369" t="s">
        <v>3</v>
      </c>
    </row>
    <row r="3370" spans="1:4">
      <c r="A3370" t="s">
        <v>4285</v>
      </c>
      <c r="B3370" t="s">
        <v>4188</v>
      </c>
      <c r="C3370" t="s">
        <v>169</v>
      </c>
      <c r="D3370" t="s">
        <v>3</v>
      </c>
    </row>
    <row r="3371" spans="1:4">
      <c r="A3371" t="s">
        <v>4286</v>
      </c>
      <c r="B3371" t="s">
        <v>4188</v>
      </c>
      <c r="C3371" t="s">
        <v>169</v>
      </c>
      <c r="D3371" t="s">
        <v>3</v>
      </c>
    </row>
    <row r="3372" spans="1:4">
      <c r="A3372" t="s">
        <v>4287</v>
      </c>
      <c r="B3372" t="s">
        <v>4188</v>
      </c>
      <c r="C3372" t="s">
        <v>169</v>
      </c>
      <c r="D3372" t="s">
        <v>3</v>
      </c>
    </row>
    <row r="3373" spans="1:4">
      <c r="A3373" t="s">
        <v>4280</v>
      </c>
      <c r="B3373" t="s">
        <v>4228</v>
      </c>
      <c r="C3373" t="s">
        <v>169</v>
      </c>
      <c r="D3373" t="s">
        <v>3</v>
      </c>
    </row>
    <row r="3374" spans="1:4">
      <c r="A3374" t="s">
        <v>4281</v>
      </c>
      <c r="B3374" t="s">
        <v>4228</v>
      </c>
      <c r="C3374" t="s">
        <v>169</v>
      </c>
      <c r="D3374" t="s">
        <v>3</v>
      </c>
    </row>
    <row r="3375" spans="1:4">
      <c r="A3375" t="s">
        <v>4368</v>
      </c>
      <c r="B3375" t="s">
        <v>4369</v>
      </c>
      <c r="C3375" t="s">
        <v>169</v>
      </c>
      <c r="D3375" t="s">
        <v>31</v>
      </c>
    </row>
    <row r="3376" spans="1:4">
      <c r="A3376" t="s">
        <v>4370</v>
      </c>
      <c r="B3376" t="s">
        <v>4371</v>
      </c>
      <c r="C3376" t="s">
        <v>169</v>
      </c>
      <c r="D3376" t="s">
        <v>31</v>
      </c>
    </row>
    <row r="3377" spans="1:4">
      <c r="A3377" t="s">
        <v>4372</v>
      </c>
      <c r="B3377" t="s">
        <v>4373</v>
      </c>
      <c r="C3377" t="s">
        <v>169</v>
      </c>
      <c r="D3377" t="s">
        <v>22</v>
      </c>
    </row>
    <row r="3378" spans="1:4">
      <c r="A3378" t="s">
        <v>4374</v>
      </c>
      <c r="B3378" t="s">
        <v>4375</v>
      </c>
      <c r="C3378" t="s">
        <v>169</v>
      </c>
      <c r="D3378" t="s">
        <v>19</v>
      </c>
    </row>
    <row r="3379" spans="1:4">
      <c r="A3379" t="s">
        <v>150</v>
      </c>
      <c r="B3379" t="s">
        <v>5076</v>
      </c>
      <c r="C3379" t="s">
        <v>169</v>
      </c>
      <c r="D3379" t="s">
        <v>19</v>
      </c>
    </row>
    <row r="3380" spans="1:4">
      <c r="A3380" t="s">
        <v>4376</v>
      </c>
      <c r="B3380" t="s">
        <v>5078</v>
      </c>
      <c r="C3380" t="s">
        <v>169</v>
      </c>
      <c r="D3380" t="s">
        <v>19</v>
      </c>
    </row>
    <row r="3381" spans="1:4">
      <c r="A3381" t="s">
        <v>4325</v>
      </c>
      <c r="B3381" t="s">
        <v>4326</v>
      </c>
      <c r="C3381" t="s">
        <v>169</v>
      </c>
      <c r="D3381" t="s">
        <v>31</v>
      </c>
    </row>
    <row r="3382" spans="1:4">
      <c r="A3382" t="s">
        <v>5075</v>
      </c>
      <c r="B3382" t="s">
        <v>5076</v>
      </c>
      <c r="C3382" t="s">
        <v>169</v>
      </c>
      <c r="D3382" t="s">
        <v>19</v>
      </c>
    </row>
    <row r="3383" spans="1:4">
      <c r="A3383" t="s">
        <v>4327</v>
      </c>
      <c r="B3383" t="s">
        <v>4328</v>
      </c>
      <c r="C3383" t="s">
        <v>169</v>
      </c>
      <c r="D3383" t="s">
        <v>19</v>
      </c>
    </row>
    <row r="3384" spans="1:4">
      <c r="A3384" t="s">
        <v>5077</v>
      </c>
      <c r="B3384" t="s">
        <v>5078</v>
      </c>
      <c r="C3384" t="s">
        <v>169</v>
      </c>
      <c r="D3384" t="s">
        <v>19</v>
      </c>
    </row>
    <row r="3385" spans="1:4">
      <c r="A3385" t="s">
        <v>4329</v>
      </c>
      <c r="B3385" t="s">
        <v>4423</v>
      </c>
      <c r="C3385" t="s">
        <v>169</v>
      </c>
      <c r="D3385" t="s">
        <v>19</v>
      </c>
    </row>
    <row r="3386" spans="1:4">
      <c r="A3386" t="s">
        <v>4332</v>
      </c>
      <c r="B3386" t="s">
        <v>4331</v>
      </c>
      <c r="C3386" t="s">
        <v>169</v>
      </c>
      <c r="D3386" t="s">
        <v>31</v>
      </c>
    </row>
    <row r="3387" spans="1:4">
      <c r="A3387" t="s">
        <v>4330</v>
      </c>
      <c r="B3387" t="s">
        <v>4331</v>
      </c>
      <c r="C3387" t="s">
        <v>169</v>
      </c>
      <c r="D3387" t="s">
        <v>31</v>
      </c>
    </row>
    <row r="3388" spans="1:4">
      <c r="A3388" t="s">
        <v>4340</v>
      </c>
      <c r="B3388" t="s">
        <v>4341</v>
      </c>
      <c r="C3388" t="s">
        <v>169</v>
      </c>
      <c r="D3388" t="s">
        <v>31</v>
      </c>
    </row>
    <row r="3389" spans="1:4">
      <c r="A3389" t="s">
        <v>4342</v>
      </c>
      <c r="B3389" t="s">
        <v>4341</v>
      </c>
      <c r="C3389" t="s">
        <v>169</v>
      </c>
      <c r="D3389" t="s">
        <v>31</v>
      </c>
    </row>
    <row r="3390" spans="1:4">
      <c r="A3390" t="s">
        <v>4333</v>
      </c>
      <c r="B3390" t="s">
        <v>4334</v>
      </c>
      <c r="C3390" t="s">
        <v>169</v>
      </c>
      <c r="D3390" t="s">
        <v>31</v>
      </c>
    </row>
    <row r="3391" spans="1:4">
      <c r="A3391" t="s">
        <v>4335</v>
      </c>
      <c r="B3391" t="s">
        <v>4334</v>
      </c>
      <c r="C3391" t="s">
        <v>169</v>
      </c>
      <c r="D3391" t="s">
        <v>31</v>
      </c>
    </row>
    <row r="3392" spans="1:4">
      <c r="A3392" t="s">
        <v>4336</v>
      </c>
      <c r="B3392" t="s">
        <v>4334</v>
      </c>
      <c r="C3392" t="s">
        <v>169</v>
      </c>
      <c r="D3392" t="s">
        <v>31</v>
      </c>
    </row>
    <row r="3393" spans="1:4">
      <c r="A3393" t="s">
        <v>4343</v>
      </c>
      <c r="B3393" t="s">
        <v>4344</v>
      </c>
      <c r="C3393" t="s">
        <v>169</v>
      </c>
      <c r="D3393" t="s">
        <v>31</v>
      </c>
    </row>
    <row r="3394" spans="1:4">
      <c r="A3394" t="s">
        <v>4345</v>
      </c>
      <c r="B3394" t="s">
        <v>4344</v>
      </c>
      <c r="C3394" t="s">
        <v>169</v>
      </c>
      <c r="D3394" t="s">
        <v>31</v>
      </c>
    </row>
    <row r="3395" spans="1:4">
      <c r="A3395" t="s">
        <v>4337</v>
      </c>
      <c r="B3395" t="s">
        <v>4338</v>
      </c>
      <c r="C3395" t="s">
        <v>169</v>
      </c>
      <c r="D3395" t="s">
        <v>31</v>
      </c>
    </row>
    <row r="3396" spans="1:4">
      <c r="A3396" t="s">
        <v>4339</v>
      </c>
      <c r="B3396" t="s">
        <v>4338</v>
      </c>
      <c r="C3396" t="s">
        <v>169</v>
      </c>
      <c r="D3396" t="s">
        <v>31</v>
      </c>
    </row>
    <row r="3397" spans="1:4">
      <c r="A3397" t="s">
        <v>4347</v>
      </c>
      <c r="B3397" t="s">
        <v>4338</v>
      </c>
      <c r="C3397" t="s">
        <v>169</v>
      </c>
      <c r="D3397" t="s">
        <v>31</v>
      </c>
    </row>
    <row r="3398" spans="1:4">
      <c r="A3398" t="s">
        <v>4349</v>
      </c>
      <c r="B3398" t="s">
        <v>4334</v>
      </c>
      <c r="C3398" t="s">
        <v>169</v>
      </c>
      <c r="D3398" t="s">
        <v>31</v>
      </c>
    </row>
    <row r="3399" spans="1:4">
      <c r="A3399" t="s">
        <v>4348</v>
      </c>
      <c r="B3399" t="s">
        <v>4341</v>
      </c>
      <c r="C3399" t="s">
        <v>169</v>
      </c>
      <c r="D3399" t="s">
        <v>31</v>
      </c>
    </row>
    <row r="3400" spans="1:4">
      <c r="A3400" t="s">
        <v>4366</v>
      </c>
      <c r="B3400" t="s">
        <v>4331</v>
      </c>
      <c r="C3400" t="s">
        <v>169</v>
      </c>
      <c r="D3400" t="s">
        <v>31</v>
      </c>
    </row>
    <row r="3401" spans="1:4">
      <c r="A3401" t="s">
        <v>4346</v>
      </c>
      <c r="B3401" t="s">
        <v>4344</v>
      </c>
      <c r="C3401" t="s">
        <v>169</v>
      </c>
      <c r="D3401" t="s">
        <v>31</v>
      </c>
    </row>
    <row r="3402" spans="1:4">
      <c r="A3402" t="s">
        <v>4367</v>
      </c>
      <c r="B3402" t="s">
        <v>4364</v>
      </c>
      <c r="C3402" t="s">
        <v>169</v>
      </c>
      <c r="D3402" t="s">
        <v>31</v>
      </c>
    </row>
    <row r="3403" spans="1:4">
      <c r="A3403" t="s">
        <v>4387</v>
      </c>
      <c r="B3403" t="s">
        <v>1236</v>
      </c>
      <c r="C3403" t="s">
        <v>169</v>
      </c>
      <c r="D3403" t="s">
        <v>31</v>
      </c>
    </row>
    <row r="3404" spans="1:4">
      <c r="A3404" t="s">
        <v>4424</v>
      </c>
      <c r="B3404" t="s">
        <v>4425</v>
      </c>
      <c r="C3404" t="s">
        <v>169</v>
      </c>
      <c r="D3404" t="s">
        <v>19</v>
      </c>
    </row>
    <row r="3405" spans="1:4">
      <c r="A3405" t="s">
        <v>4323</v>
      </c>
      <c r="B3405" t="s">
        <v>4324</v>
      </c>
      <c r="C3405" t="s">
        <v>169</v>
      </c>
      <c r="D3405" t="s">
        <v>19</v>
      </c>
    </row>
    <row r="3406" spans="1:4">
      <c r="A3406" t="s">
        <v>4359</v>
      </c>
      <c r="B3406" t="s">
        <v>4360</v>
      </c>
      <c r="C3406" t="s">
        <v>169</v>
      </c>
      <c r="D3406" t="s">
        <v>19</v>
      </c>
    </row>
    <row r="3407" spans="1:4">
      <c r="A3407" t="s">
        <v>5079</v>
      </c>
      <c r="B3407" t="s">
        <v>5076</v>
      </c>
      <c r="C3407" t="s">
        <v>169</v>
      </c>
      <c r="D3407" t="s">
        <v>19</v>
      </c>
    </row>
    <row r="3408" spans="1:4">
      <c r="A3408" t="s">
        <v>4361</v>
      </c>
      <c r="B3408" t="s">
        <v>4362</v>
      </c>
      <c r="C3408" t="s">
        <v>169</v>
      </c>
      <c r="D3408" t="s">
        <v>31</v>
      </c>
    </row>
    <row r="3409" spans="1:4">
      <c r="A3409" t="s">
        <v>4363</v>
      </c>
      <c r="B3409" t="s">
        <v>4364</v>
      </c>
      <c r="C3409" t="s">
        <v>169</v>
      </c>
      <c r="D3409" t="s">
        <v>31</v>
      </c>
    </row>
    <row r="3410" spans="1:4">
      <c r="A3410" t="s">
        <v>4365</v>
      </c>
      <c r="B3410" t="s">
        <v>4364</v>
      </c>
      <c r="C3410" t="s">
        <v>169</v>
      </c>
      <c r="D3410" t="s">
        <v>31</v>
      </c>
    </row>
    <row r="3411" spans="1:4">
      <c r="A3411" t="s">
        <v>4378</v>
      </c>
      <c r="B3411" t="s">
        <v>4324</v>
      </c>
      <c r="C3411" t="s">
        <v>169</v>
      </c>
      <c r="D3411" t="s">
        <v>19</v>
      </c>
    </row>
    <row r="3412" spans="1:4">
      <c r="A3412" t="s">
        <v>4377</v>
      </c>
      <c r="B3412" t="s">
        <v>4326</v>
      </c>
      <c r="C3412" t="s">
        <v>169</v>
      </c>
      <c r="D3412" t="s">
        <v>31</v>
      </c>
    </row>
    <row r="3413" spans="1:4">
      <c r="A3413" t="s">
        <v>4379</v>
      </c>
      <c r="B3413" t="s">
        <v>1510</v>
      </c>
      <c r="C3413" t="s">
        <v>259</v>
      </c>
      <c r="D3413" t="s">
        <v>31</v>
      </c>
    </row>
    <row r="3414" spans="1:4">
      <c r="A3414" t="s">
        <v>4382</v>
      </c>
      <c r="B3414" t="s">
        <v>4341</v>
      </c>
      <c r="C3414" t="s">
        <v>169</v>
      </c>
      <c r="D3414" t="s">
        <v>31</v>
      </c>
    </row>
    <row r="3415" spans="1:4">
      <c r="A3415" t="s">
        <v>4384</v>
      </c>
      <c r="B3415" t="s">
        <v>4338</v>
      </c>
      <c r="C3415" t="s">
        <v>169</v>
      </c>
      <c r="D3415" t="s">
        <v>31</v>
      </c>
    </row>
    <row r="3416" spans="1:4">
      <c r="A3416" t="s">
        <v>4380</v>
      </c>
      <c r="B3416" t="s">
        <v>4344</v>
      </c>
      <c r="C3416" t="s">
        <v>169</v>
      </c>
      <c r="D3416" t="s">
        <v>31</v>
      </c>
    </row>
    <row r="3417" spans="1:4">
      <c r="A3417" t="s">
        <v>4383</v>
      </c>
      <c r="B3417" t="s">
        <v>4331</v>
      </c>
      <c r="C3417" t="s">
        <v>169</v>
      </c>
      <c r="D3417" t="s">
        <v>31</v>
      </c>
    </row>
    <row r="3418" spans="1:4">
      <c r="A3418" t="s">
        <v>4381</v>
      </c>
      <c r="B3418" t="s">
        <v>4334</v>
      </c>
      <c r="C3418" t="s">
        <v>169</v>
      </c>
      <c r="D3418" t="s">
        <v>31</v>
      </c>
    </row>
    <row r="3419" spans="1:4">
      <c r="A3419" t="s">
        <v>4386</v>
      </c>
      <c r="B3419" t="s">
        <v>4331</v>
      </c>
      <c r="C3419" t="s">
        <v>169</v>
      </c>
    </row>
    <row r="3420" spans="1:4">
      <c r="A3420" t="s">
        <v>4355</v>
      </c>
      <c r="B3420" t="s">
        <v>4338</v>
      </c>
      <c r="C3420" t="s">
        <v>169</v>
      </c>
      <c r="D3420" t="s">
        <v>31</v>
      </c>
    </row>
    <row r="3421" spans="1:4">
      <c r="A3421" t="s">
        <v>4352</v>
      </c>
      <c r="B3421" t="s">
        <v>4331</v>
      </c>
      <c r="C3421" t="s">
        <v>169</v>
      </c>
      <c r="D3421" t="s">
        <v>31</v>
      </c>
    </row>
    <row r="3422" spans="1:4">
      <c r="A3422" t="s">
        <v>4353</v>
      </c>
      <c r="B3422" t="s">
        <v>4331</v>
      </c>
      <c r="C3422" t="s">
        <v>169</v>
      </c>
      <c r="D3422" t="s">
        <v>31</v>
      </c>
    </row>
    <row r="3423" spans="1:4">
      <c r="A3423" t="s">
        <v>4350</v>
      </c>
      <c r="B3423" t="s">
        <v>4334</v>
      </c>
      <c r="C3423" t="s">
        <v>169</v>
      </c>
      <c r="D3423" t="s">
        <v>31</v>
      </c>
    </row>
    <row r="3424" spans="1:4">
      <c r="A3424" t="s">
        <v>4351</v>
      </c>
      <c r="B3424" t="s">
        <v>4334</v>
      </c>
      <c r="C3424" t="s">
        <v>169</v>
      </c>
      <c r="D3424" t="s">
        <v>31</v>
      </c>
    </row>
    <row r="3425" spans="1:4">
      <c r="A3425" t="s">
        <v>4356</v>
      </c>
      <c r="B3425" t="s">
        <v>4344</v>
      </c>
      <c r="C3425" t="s">
        <v>169</v>
      </c>
      <c r="D3425" t="s">
        <v>31</v>
      </c>
    </row>
    <row r="3426" spans="1:4">
      <c r="A3426" t="s">
        <v>4357</v>
      </c>
      <c r="B3426" t="s">
        <v>4344</v>
      </c>
      <c r="C3426" t="s">
        <v>169</v>
      </c>
      <c r="D3426" t="s">
        <v>31</v>
      </c>
    </row>
    <row r="3427" spans="1:4">
      <c r="A3427" t="s">
        <v>4358</v>
      </c>
      <c r="B3427" t="s">
        <v>4341</v>
      </c>
      <c r="C3427" t="s">
        <v>169</v>
      </c>
      <c r="D3427" t="s">
        <v>31</v>
      </c>
    </row>
    <row r="3428" spans="1:4">
      <c r="A3428" t="s">
        <v>4385</v>
      </c>
      <c r="B3428" t="s">
        <v>4341</v>
      </c>
      <c r="C3428" t="s">
        <v>169</v>
      </c>
      <c r="D3428" t="s">
        <v>31</v>
      </c>
    </row>
    <row r="3429" spans="1:4">
      <c r="A3429" t="s">
        <v>4354</v>
      </c>
      <c r="B3429" t="s">
        <v>4338</v>
      </c>
      <c r="C3429" t="s">
        <v>169</v>
      </c>
      <c r="D3429" t="s">
        <v>31</v>
      </c>
    </row>
    <row r="3430" spans="1:4">
      <c r="A3430" t="s">
        <v>3318</v>
      </c>
      <c r="B3430" t="s">
        <v>3263</v>
      </c>
      <c r="C3430" t="s">
        <v>169</v>
      </c>
      <c r="D3430" t="s">
        <v>30</v>
      </c>
    </row>
    <row r="3431" spans="1:4">
      <c r="A3431" t="s">
        <v>3319</v>
      </c>
      <c r="B3431" t="s">
        <v>3320</v>
      </c>
      <c r="C3431" t="s">
        <v>169</v>
      </c>
      <c r="D3431" t="s">
        <v>30</v>
      </c>
    </row>
    <row r="3432" spans="1:4">
      <c r="A3432" t="s">
        <v>3321</v>
      </c>
      <c r="B3432" t="s">
        <v>3322</v>
      </c>
      <c r="C3432" t="s">
        <v>169</v>
      </c>
    </row>
    <row r="3433" spans="1:4">
      <c r="A3433" t="s">
        <v>3323</v>
      </c>
      <c r="B3433" t="s">
        <v>3324</v>
      </c>
      <c r="C3433" t="s">
        <v>169</v>
      </c>
      <c r="D3433" t="s">
        <v>30</v>
      </c>
    </row>
    <row r="3434" spans="1:4">
      <c r="A3434" t="s">
        <v>3370</v>
      </c>
      <c r="B3434" t="s">
        <v>3328</v>
      </c>
      <c r="C3434" t="s">
        <v>169</v>
      </c>
      <c r="D3434" t="s">
        <v>30</v>
      </c>
    </row>
    <row r="3435" spans="1:4">
      <c r="A3435" t="s">
        <v>3364</v>
      </c>
      <c r="B3435" t="s">
        <v>3330</v>
      </c>
      <c r="C3435" t="s">
        <v>169</v>
      </c>
      <c r="D3435" t="s">
        <v>30</v>
      </c>
    </row>
    <row r="3436" spans="1:4">
      <c r="A3436" t="s">
        <v>3371</v>
      </c>
      <c r="B3436" t="s">
        <v>3326</v>
      </c>
      <c r="C3436" t="s">
        <v>169</v>
      </c>
      <c r="D3436" t="s">
        <v>30</v>
      </c>
    </row>
    <row r="3437" spans="1:4">
      <c r="A3437" t="s">
        <v>3372</v>
      </c>
      <c r="B3437" t="s">
        <v>3373</v>
      </c>
      <c r="C3437" t="s">
        <v>169</v>
      </c>
      <c r="D3437" t="s">
        <v>30</v>
      </c>
    </row>
    <row r="3438" spans="1:4">
      <c r="A3438" t="s">
        <v>3365</v>
      </c>
      <c r="B3438" t="s">
        <v>3366</v>
      </c>
      <c r="C3438" t="s">
        <v>169</v>
      </c>
      <c r="D3438" t="s">
        <v>30</v>
      </c>
    </row>
    <row r="3439" spans="1:4">
      <c r="A3439" t="s">
        <v>3367</v>
      </c>
      <c r="B3439" t="s">
        <v>3333</v>
      </c>
      <c r="C3439" t="s">
        <v>169</v>
      </c>
      <c r="D3439" t="s">
        <v>30</v>
      </c>
    </row>
    <row r="3440" spans="1:4">
      <c r="A3440" t="s">
        <v>3368</v>
      </c>
      <c r="B3440" t="s">
        <v>3369</v>
      </c>
      <c r="C3440" t="s">
        <v>169</v>
      </c>
      <c r="D3440" t="s">
        <v>30</v>
      </c>
    </row>
    <row r="3441" spans="1:4">
      <c r="A3441" t="s">
        <v>3522</v>
      </c>
      <c r="B3441" t="s">
        <v>133</v>
      </c>
      <c r="C3441" t="s">
        <v>169</v>
      </c>
      <c r="D3441" t="s">
        <v>38</v>
      </c>
    </row>
    <row r="3442" spans="1:4">
      <c r="A3442" t="s">
        <v>3523</v>
      </c>
      <c r="B3442" t="s">
        <v>133</v>
      </c>
      <c r="C3442" t="s">
        <v>169</v>
      </c>
      <c r="D3442" t="s">
        <v>38</v>
      </c>
    </row>
  </sheetData>
  <phoneticPr fontId="46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EF7A96-9BC5-48C9-9356-1BAB052B5F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Carouselwash</vt:lpstr>
      <vt:lpstr>Form CT</vt:lpstr>
      <vt:lpstr>KS2</vt:lpstr>
      <vt:lpstr>Details (2)</vt:lpstr>
      <vt:lpstr>Details</vt:lpstr>
      <vt:lpstr>Key point</vt:lpstr>
      <vt:lpstr>Constraint</vt:lpstr>
      <vt:lpstr>ENG Request</vt:lpstr>
      <vt:lpstr>Sheet1</vt:lpstr>
      <vt:lpstr>Anode Tantalum 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Monica Han (韩媛媛)</dc:creator>
  <cp:keywords/>
  <dc:description/>
  <cp:lastModifiedBy>Esme Li (李佩盈)</cp:lastModifiedBy>
  <cp:revision/>
  <dcterms:created xsi:type="dcterms:W3CDTF">2024-06-07T13:29:06Z</dcterms:created>
  <dcterms:modified xsi:type="dcterms:W3CDTF">2026-07-30T06:46:01Z</dcterms:modified>
  <cp:category/>
  <cp:contentStatus/>
</cp:coreProperties>
</file>